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hurn Calc\"/>
    </mc:Choice>
  </mc:AlternateContent>
  <xr:revisionPtr revIDLastSave="0" documentId="13_ncr:1_{90DAE371-E1C0-47E2-90D8-D3E60606C7E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hurn From Invoice-Remittance" sheetId="6" r:id="rId1"/>
    <sheet name="YoY $ Balance" sheetId="7" r:id="rId2"/>
    <sheet name="Consolidated Record" sheetId="5" r:id="rId3"/>
    <sheet name="Inv-Rem Churn (Rebasing 2021)" sheetId="12" r:id="rId4"/>
  </sheets>
  <definedNames>
    <definedName name="_xlnm._FilterDatabase" localSheetId="0" hidden="1">'Churn From Invoice-Remittance'!$T$5:$W$272</definedName>
    <definedName name="_xlnm._FilterDatabase" localSheetId="2" hidden="1">'Consolidated Record'!$A$1:$M$7153</definedName>
    <definedName name="_xlnm._FilterDatabase" localSheetId="3" hidden="1">'Inv-Rem Churn (Rebasing 2021)'!$T$5:$W$272</definedName>
  </definedNames>
  <calcPr calcId="181029"/>
  <pivotCaches>
    <pivotCache cacheId="4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72" i="12" l="1"/>
  <c r="AE272" i="12"/>
  <c r="AD272" i="12"/>
  <c r="AC272" i="12"/>
  <c r="AB272" i="12"/>
  <c r="AA272" i="12"/>
  <c r="Z272" i="12"/>
  <c r="Y272" i="12"/>
  <c r="N272" i="12"/>
  <c r="M272" i="12"/>
  <c r="L272" i="12"/>
  <c r="K272" i="12"/>
  <c r="AF271" i="12"/>
  <c r="AE271" i="12"/>
  <c r="AD271" i="12"/>
  <c r="AM271" i="12" s="1"/>
  <c r="V271" i="12" s="1"/>
  <c r="AC271" i="12"/>
  <c r="AB271" i="12"/>
  <c r="AA271" i="12"/>
  <c r="Z271" i="12"/>
  <c r="Y271" i="12"/>
  <c r="S271" i="12"/>
  <c r="R271" i="12"/>
  <c r="Q271" i="12"/>
  <c r="P271" i="12"/>
  <c r="N271" i="12"/>
  <c r="M271" i="12"/>
  <c r="L271" i="12"/>
  <c r="K271" i="12"/>
  <c r="AF270" i="12"/>
  <c r="AE270" i="12"/>
  <c r="AD270" i="12"/>
  <c r="AM270" i="12" s="1"/>
  <c r="AC270" i="12"/>
  <c r="AB270" i="12"/>
  <c r="AA270" i="12"/>
  <c r="Z270" i="12"/>
  <c r="Y270" i="12"/>
  <c r="S270" i="12"/>
  <c r="R270" i="12"/>
  <c r="Q270" i="12"/>
  <c r="P270" i="12"/>
  <c r="N270" i="12"/>
  <c r="M270" i="12"/>
  <c r="L270" i="12"/>
  <c r="K270" i="12"/>
  <c r="AF269" i="12"/>
  <c r="AE269" i="12"/>
  <c r="AD269" i="12"/>
  <c r="AM269" i="12" s="1"/>
  <c r="V269" i="12" s="1"/>
  <c r="AC269" i="12"/>
  <c r="AB269" i="12"/>
  <c r="AA269" i="12"/>
  <c r="Z269" i="12"/>
  <c r="Y269" i="12"/>
  <c r="S269" i="12"/>
  <c r="R269" i="12"/>
  <c r="Q269" i="12"/>
  <c r="P269" i="12"/>
  <c r="N269" i="12"/>
  <c r="M269" i="12"/>
  <c r="L269" i="12"/>
  <c r="K269" i="12"/>
  <c r="AF268" i="12"/>
  <c r="AE268" i="12"/>
  <c r="AD268" i="12"/>
  <c r="AC268" i="12"/>
  <c r="AB268" i="12"/>
  <c r="AA268" i="12"/>
  <c r="Z268" i="12"/>
  <c r="Y268" i="12"/>
  <c r="S268" i="12"/>
  <c r="R268" i="12"/>
  <c r="Q268" i="12"/>
  <c r="P268" i="12"/>
  <c r="N268" i="12"/>
  <c r="M268" i="12"/>
  <c r="L268" i="12"/>
  <c r="K268" i="12"/>
  <c r="AF267" i="12"/>
  <c r="AE267" i="12"/>
  <c r="AD267" i="12"/>
  <c r="AC267" i="12"/>
  <c r="AB267" i="12"/>
  <c r="AA267" i="12"/>
  <c r="Z267" i="12"/>
  <c r="Y267" i="12"/>
  <c r="S267" i="12"/>
  <c r="R267" i="12"/>
  <c r="Q267" i="12"/>
  <c r="P267" i="12"/>
  <c r="N267" i="12"/>
  <c r="M267" i="12"/>
  <c r="L267" i="12"/>
  <c r="K267" i="12"/>
  <c r="AF266" i="12"/>
  <c r="AE266" i="12"/>
  <c r="AD266" i="12"/>
  <c r="AM266" i="12" s="1"/>
  <c r="AC266" i="12"/>
  <c r="AB266" i="12"/>
  <c r="AA266" i="12"/>
  <c r="Z266" i="12"/>
  <c r="Y266" i="12"/>
  <c r="S266" i="12"/>
  <c r="R266" i="12"/>
  <c r="Q266" i="12"/>
  <c r="P266" i="12"/>
  <c r="N266" i="12"/>
  <c r="M266" i="12"/>
  <c r="L266" i="12"/>
  <c r="K266" i="12"/>
  <c r="AF265" i="12"/>
  <c r="AE265" i="12"/>
  <c r="AD265" i="12"/>
  <c r="AC265" i="12"/>
  <c r="AB265" i="12"/>
  <c r="AA265" i="12"/>
  <c r="Z265" i="12"/>
  <c r="Y265" i="12"/>
  <c r="S265" i="12"/>
  <c r="R265" i="12"/>
  <c r="Q265" i="12"/>
  <c r="P265" i="12"/>
  <c r="N265" i="12"/>
  <c r="M265" i="12"/>
  <c r="L265" i="12"/>
  <c r="K265" i="12"/>
  <c r="AF264" i="12"/>
  <c r="AE264" i="12"/>
  <c r="AD264" i="12"/>
  <c r="AC264" i="12"/>
  <c r="AB264" i="12"/>
  <c r="AA264" i="12"/>
  <c r="Z264" i="12"/>
  <c r="Y264" i="12"/>
  <c r="S264" i="12"/>
  <c r="R264" i="12"/>
  <c r="Q264" i="12"/>
  <c r="P264" i="12"/>
  <c r="N264" i="12"/>
  <c r="M264" i="12"/>
  <c r="L264" i="12"/>
  <c r="K264" i="12"/>
  <c r="AF263" i="12"/>
  <c r="AE263" i="12"/>
  <c r="AD263" i="12"/>
  <c r="AM263" i="12" s="1"/>
  <c r="V263" i="12" s="1"/>
  <c r="AC263" i="12"/>
  <c r="AB263" i="12"/>
  <c r="AA263" i="12"/>
  <c r="Z263" i="12"/>
  <c r="Y263" i="12"/>
  <c r="S263" i="12"/>
  <c r="R263" i="12"/>
  <c r="Q263" i="12"/>
  <c r="P263" i="12"/>
  <c r="N263" i="12"/>
  <c r="M263" i="12"/>
  <c r="L263" i="12"/>
  <c r="K263" i="12"/>
  <c r="AF262" i="12"/>
  <c r="AE262" i="12"/>
  <c r="AD262" i="12"/>
  <c r="AC262" i="12"/>
  <c r="AB262" i="12"/>
  <c r="AA262" i="12"/>
  <c r="Z262" i="12"/>
  <c r="Y262" i="12"/>
  <c r="S262" i="12"/>
  <c r="R262" i="12"/>
  <c r="Q262" i="12"/>
  <c r="P262" i="12"/>
  <c r="N262" i="12"/>
  <c r="M262" i="12"/>
  <c r="L262" i="12"/>
  <c r="K262" i="12"/>
  <c r="AF261" i="12"/>
  <c r="AE261" i="12"/>
  <c r="AD261" i="12"/>
  <c r="AM261" i="12" s="1"/>
  <c r="V261" i="12" s="1"/>
  <c r="AC261" i="12"/>
  <c r="AB261" i="12"/>
  <c r="AA261" i="12"/>
  <c r="Z261" i="12"/>
  <c r="Y261" i="12"/>
  <c r="S261" i="12"/>
  <c r="R261" i="12"/>
  <c r="Q261" i="12"/>
  <c r="P261" i="12"/>
  <c r="N261" i="12"/>
  <c r="M261" i="12"/>
  <c r="L261" i="12"/>
  <c r="K261" i="12"/>
  <c r="AF260" i="12"/>
  <c r="AE260" i="12"/>
  <c r="AD260" i="12"/>
  <c r="AM260" i="12" s="1"/>
  <c r="V260" i="12" s="1"/>
  <c r="AC260" i="12"/>
  <c r="AB260" i="12"/>
  <c r="AA260" i="12"/>
  <c r="Z260" i="12"/>
  <c r="Y260" i="12"/>
  <c r="S260" i="12"/>
  <c r="R260" i="12"/>
  <c r="Q260" i="12"/>
  <c r="P260" i="12"/>
  <c r="N260" i="12"/>
  <c r="M260" i="12"/>
  <c r="L260" i="12"/>
  <c r="K260" i="12"/>
  <c r="AF259" i="12"/>
  <c r="AE259" i="12"/>
  <c r="AD259" i="12"/>
  <c r="AM259" i="12" s="1"/>
  <c r="V259" i="12" s="1"/>
  <c r="AC259" i="12"/>
  <c r="AB259" i="12"/>
  <c r="AA259" i="12"/>
  <c r="Z259" i="12"/>
  <c r="Y259" i="12"/>
  <c r="S259" i="12"/>
  <c r="R259" i="12"/>
  <c r="Q259" i="12"/>
  <c r="P259" i="12"/>
  <c r="N259" i="12"/>
  <c r="M259" i="12"/>
  <c r="L259" i="12"/>
  <c r="K259" i="12"/>
  <c r="AF258" i="12"/>
  <c r="AE258" i="12"/>
  <c r="AD258" i="12"/>
  <c r="AC258" i="12"/>
  <c r="AB258" i="12"/>
  <c r="AA258" i="12"/>
  <c r="Z258" i="12"/>
  <c r="Y258" i="12"/>
  <c r="S258" i="12"/>
  <c r="R258" i="12"/>
  <c r="Q258" i="12"/>
  <c r="P258" i="12"/>
  <c r="N258" i="12"/>
  <c r="M258" i="12"/>
  <c r="L258" i="12"/>
  <c r="K258" i="12"/>
  <c r="AF257" i="12"/>
  <c r="AE257" i="12"/>
  <c r="AD257" i="12"/>
  <c r="AC257" i="12"/>
  <c r="AB257" i="12"/>
  <c r="AA257" i="12"/>
  <c r="Z257" i="12"/>
  <c r="Y257" i="12"/>
  <c r="S257" i="12"/>
  <c r="R257" i="12"/>
  <c r="Q257" i="12"/>
  <c r="P257" i="12"/>
  <c r="N257" i="12"/>
  <c r="M257" i="12"/>
  <c r="L257" i="12"/>
  <c r="K257" i="12"/>
  <c r="AF256" i="12"/>
  <c r="AE256" i="12"/>
  <c r="AD256" i="12"/>
  <c r="AC256" i="12"/>
  <c r="AB256" i="12"/>
  <c r="AA256" i="12"/>
  <c r="Z256" i="12"/>
  <c r="Y256" i="12"/>
  <c r="S256" i="12"/>
  <c r="R256" i="12"/>
  <c r="Q256" i="12"/>
  <c r="P256" i="12"/>
  <c r="N256" i="12"/>
  <c r="M256" i="12"/>
  <c r="L256" i="12"/>
  <c r="K256" i="12"/>
  <c r="AF255" i="12"/>
  <c r="AE255" i="12"/>
  <c r="AD255" i="12"/>
  <c r="AC255" i="12"/>
  <c r="AB255" i="12"/>
  <c r="AA255" i="12"/>
  <c r="Z255" i="12"/>
  <c r="Y255" i="12"/>
  <c r="S255" i="12"/>
  <c r="R255" i="12"/>
  <c r="Q255" i="12"/>
  <c r="P255" i="12"/>
  <c r="N255" i="12"/>
  <c r="M255" i="12"/>
  <c r="L255" i="12"/>
  <c r="K255" i="12"/>
  <c r="AF254" i="12"/>
  <c r="AE254" i="12"/>
  <c r="AD254" i="12"/>
  <c r="AC254" i="12"/>
  <c r="AB254" i="12"/>
  <c r="AA254" i="12"/>
  <c r="Z254" i="12"/>
  <c r="Y254" i="12"/>
  <c r="S254" i="12"/>
  <c r="R254" i="12"/>
  <c r="Q254" i="12"/>
  <c r="P254" i="12"/>
  <c r="N254" i="12"/>
  <c r="M254" i="12"/>
  <c r="L254" i="12"/>
  <c r="K254" i="12"/>
  <c r="AF253" i="12"/>
  <c r="AE253" i="12"/>
  <c r="AD253" i="12"/>
  <c r="AC253" i="12"/>
  <c r="AB253" i="12"/>
  <c r="AA253" i="12"/>
  <c r="Z253" i="12"/>
  <c r="Y253" i="12"/>
  <c r="S253" i="12"/>
  <c r="R253" i="12"/>
  <c r="Q253" i="12"/>
  <c r="P253" i="12"/>
  <c r="N253" i="12"/>
  <c r="M253" i="12"/>
  <c r="L253" i="12"/>
  <c r="K253" i="12"/>
  <c r="AF252" i="12"/>
  <c r="AE252" i="12"/>
  <c r="AD252" i="12"/>
  <c r="AC252" i="12"/>
  <c r="AB252" i="12"/>
  <c r="AA252" i="12"/>
  <c r="Z252" i="12"/>
  <c r="Y252" i="12"/>
  <c r="S252" i="12"/>
  <c r="R252" i="12"/>
  <c r="Q252" i="12"/>
  <c r="P252" i="12"/>
  <c r="N252" i="12"/>
  <c r="M252" i="12"/>
  <c r="L252" i="12"/>
  <c r="K252" i="12"/>
  <c r="AF251" i="12"/>
  <c r="AE251" i="12"/>
  <c r="AD251" i="12"/>
  <c r="AC251" i="12"/>
  <c r="AB251" i="12"/>
  <c r="AA251" i="12"/>
  <c r="Z251" i="12"/>
  <c r="Y251" i="12"/>
  <c r="S251" i="12"/>
  <c r="R251" i="12"/>
  <c r="Q251" i="12"/>
  <c r="P251" i="12"/>
  <c r="N251" i="12"/>
  <c r="M251" i="12"/>
  <c r="L251" i="12"/>
  <c r="K251" i="12"/>
  <c r="AF250" i="12"/>
  <c r="AE250" i="12"/>
  <c r="AD250" i="12"/>
  <c r="AC250" i="12"/>
  <c r="AB250" i="12"/>
  <c r="AA250" i="12"/>
  <c r="Z250" i="12"/>
  <c r="Y250" i="12"/>
  <c r="S250" i="12"/>
  <c r="R250" i="12"/>
  <c r="Q250" i="12"/>
  <c r="P250" i="12"/>
  <c r="N250" i="12"/>
  <c r="M250" i="12"/>
  <c r="L250" i="12"/>
  <c r="K250" i="12"/>
  <c r="AF249" i="12"/>
  <c r="AE249" i="12"/>
  <c r="AD249" i="12"/>
  <c r="AC249" i="12"/>
  <c r="AB249" i="12"/>
  <c r="AA249" i="12"/>
  <c r="Z249" i="12"/>
  <c r="Y249" i="12"/>
  <c r="S249" i="12"/>
  <c r="R249" i="12"/>
  <c r="Q249" i="12"/>
  <c r="P249" i="12"/>
  <c r="N249" i="12"/>
  <c r="M249" i="12"/>
  <c r="L249" i="12"/>
  <c r="K249" i="12"/>
  <c r="AF248" i="12"/>
  <c r="AE248" i="12"/>
  <c r="AD248" i="12"/>
  <c r="AC248" i="12"/>
  <c r="AB248" i="12"/>
  <c r="AA248" i="12"/>
  <c r="Z248" i="12"/>
  <c r="Y248" i="12"/>
  <c r="S248" i="12"/>
  <c r="R248" i="12"/>
  <c r="Q248" i="12"/>
  <c r="P248" i="12"/>
  <c r="N248" i="12"/>
  <c r="M248" i="12"/>
  <c r="L248" i="12"/>
  <c r="K248" i="12"/>
  <c r="AF247" i="12"/>
  <c r="AE247" i="12"/>
  <c r="AD247" i="12"/>
  <c r="AC247" i="12"/>
  <c r="AB247" i="12"/>
  <c r="AA247" i="12"/>
  <c r="Z247" i="12"/>
  <c r="Y247" i="12"/>
  <c r="S247" i="12"/>
  <c r="R247" i="12"/>
  <c r="Q247" i="12"/>
  <c r="P247" i="12"/>
  <c r="N247" i="12"/>
  <c r="M247" i="12"/>
  <c r="L247" i="12"/>
  <c r="K247" i="12"/>
  <c r="AF246" i="12"/>
  <c r="AE246" i="12"/>
  <c r="AD246" i="12"/>
  <c r="AC246" i="12"/>
  <c r="AB246" i="12"/>
  <c r="AA246" i="12"/>
  <c r="Z246" i="12"/>
  <c r="Y246" i="12"/>
  <c r="S246" i="12"/>
  <c r="R246" i="12"/>
  <c r="Q246" i="12"/>
  <c r="P246" i="12"/>
  <c r="N246" i="12"/>
  <c r="M246" i="12"/>
  <c r="L246" i="12"/>
  <c r="K246" i="12"/>
  <c r="AF245" i="12"/>
  <c r="AE245" i="12"/>
  <c r="AD245" i="12"/>
  <c r="AC245" i="12"/>
  <c r="AB245" i="12"/>
  <c r="AA245" i="12"/>
  <c r="Z245" i="12"/>
  <c r="Y245" i="12"/>
  <c r="S245" i="12"/>
  <c r="R245" i="12"/>
  <c r="Q245" i="12"/>
  <c r="P245" i="12"/>
  <c r="N245" i="12"/>
  <c r="M245" i="12"/>
  <c r="L245" i="12"/>
  <c r="K245" i="12"/>
  <c r="AF244" i="12"/>
  <c r="AE244" i="12"/>
  <c r="AD244" i="12"/>
  <c r="AM244" i="12" s="1"/>
  <c r="AC244" i="12"/>
  <c r="AB244" i="12"/>
  <c r="AA244" i="12"/>
  <c r="Z244" i="12"/>
  <c r="Y244" i="12"/>
  <c r="S244" i="12"/>
  <c r="R244" i="12"/>
  <c r="Q244" i="12"/>
  <c r="P244" i="12"/>
  <c r="N244" i="12"/>
  <c r="M244" i="12"/>
  <c r="L244" i="12"/>
  <c r="K244" i="12"/>
  <c r="AF243" i="12"/>
  <c r="AE243" i="12"/>
  <c r="AD243" i="12"/>
  <c r="AC243" i="12"/>
  <c r="AB243" i="12"/>
  <c r="AA243" i="12"/>
  <c r="Z243" i="12"/>
  <c r="Y243" i="12"/>
  <c r="S243" i="12"/>
  <c r="R243" i="12"/>
  <c r="Q243" i="12"/>
  <c r="P243" i="12"/>
  <c r="N243" i="12"/>
  <c r="M243" i="12"/>
  <c r="L243" i="12"/>
  <c r="K243" i="12"/>
  <c r="AF242" i="12"/>
  <c r="AE242" i="12"/>
  <c r="AD242" i="12"/>
  <c r="AC242" i="12"/>
  <c r="AB242" i="12"/>
  <c r="AA242" i="12"/>
  <c r="Z242" i="12"/>
  <c r="Y242" i="12"/>
  <c r="S242" i="12"/>
  <c r="R242" i="12"/>
  <c r="Q242" i="12"/>
  <c r="P242" i="12"/>
  <c r="N242" i="12"/>
  <c r="M242" i="12"/>
  <c r="L242" i="12"/>
  <c r="K242" i="12"/>
  <c r="AF241" i="12"/>
  <c r="AE241" i="12"/>
  <c r="AD241" i="12"/>
  <c r="AC241" i="12"/>
  <c r="AB241" i="12"/>
  <c r="AA241" i="12"/>
  <c r="Z241" i="12"/>
  <c r="Y241" i="12"/>
  <c r="S241" i="12"/>
  <c r="R241" i="12"/>
  <c r="Q241" i="12"/>
  <c r="P241" i="12"/>
  <c r="N241" i="12"/>
  <c r="M241" i="12"/>
  <c r="L241" i="12"/>
  <c r="K241" i="12"/>
  <c r="AF240" i="12"/>
  <c r="AE240" i="12"/>
  <c r="AD240" i="12"/>
  <c r="AC240" i="12"/>
  <c r="AB240" i="12"/>
  <c r="AA240" i="12"/>
  <c r="Z240" i="12"/>
  <c r="Y240" i="12"/>
  <c r="S240" i="12"/>
  <c r="R240" i="12"/>
  <c r="Q240" i="12"/>
  <c r="P240" i="12"/>
  <c r="N240" i="12"/>
  <c r="M240" i="12"/>
  <c r="L240" i="12"/>
  <c r="K240" i="12"/>
  <c r="AF239" i="12"/>
  <c r="AE239" i="12"/>
  <c r="AD239" i="12"/>
  <c r="AC239" i="12"/>
  <c r="AB239" i="12"/>
  <c r="AA239" i="12"/>
  <c r="Z239" i="12"/>
  <c r="Y239" i="12"/>
  <c r="S239" i="12"/>
  <c r="R239" i="12"/>
  <c r="Q239" i="12"/>
  <c r="P239" i="12"/>
  <c r="N239" i="12"/>
  <c r="M239" i="12"/>
  <c r="L239" i="12"/>
  <c r="K239" i="12"/>
  <c r="AF238" i="12"/>
  <c r="AE238" i="12"/>
  <c r="AD238" i="12"/>
  <c r="AM238" i="12" s="1"/>
  <c r="AC238" i="12"/>
  <c r="AB238" i="12"/>
  <c r="AA238" i="12"/>
  <c r="Z238" i="12"/>
  <c r="Y238" i="12"/>
  <c r="S238" i="12"/>
  <c r="R238" i="12"/>
  <c r="Q238" i="12"/>
  <c r="P238" i="12"/>
  <c r="N238" i="12"/>
  <c r="M238" i="12"/>
  <c r="L238" i="12"/>
  <c r="K238" i="12"/>
  <c r="AF237" i="12"/>
  <c r="AE237" i="12"/>
  <c r="AD237" i="12"/>
  <c r="AC237" i="12"/>
  <c r="AB237" i="12"/>
  <c r="AA237" i="12"/>
  <c r="Z237" i="12"/>
  <c r="Y237" i="12"/>
  <c r="S237" i="12"/>
  <c r="R237" i="12"/>
  <c r="Q237" i="12"/>
  <c r="P237" i="12"/>
  <c r="N237" i="12"/>
  <c r="M237" i="12"/>
  <c r="L237" i="12"/>
  <c r="K237" i="12"/>
  <c r="AF236" i="12"/>
  <c r="AE236" i="12"/>
  <c r="AD236" i="12"/>
  <c r="AC236" i="12"/>
  <c r="AB236" i="12"/>
  <c r="AA236" i="12"/>
  <c r="Z236" i="12"/>
  <c r="Y236" i="12"/>
  <c r="S236" i="12"/>
  <c r="R236" i="12"/>
  <c r="Q236" i="12"/>
  <c r="P236" i="12"/>
  <c r="N236" i="12"/>
  <c r="M236" i="12"/>
  <c r="L236" i="12"/>
  <c r="K236" i="12"/>
  <c r="AF235" i="12"/>
  <c r="AE235" i="12"/>
  <c r="AD235" i="12"/>
  <c r="AC235" i="12"/>
  <c r="AB235" i="12"/>
  <c r="AA235" i="12"/>
  <c r="Z235" i="12"/>
  <c r="Y235" i="12"/>
  <c r="S235" i="12"/>
  <c r="R235" i="12"/>
  <c r="Q235" i="12"/>
  <c r="P235" i="12"/>
  <c r="N235" i="12"/>
  <c r="M235" i="12"/>
  <c r="L235" i="12"/>
  <c r="K235" i="12"/>
  <c r="AF234" i="12"/>
  <c r="AE234" i="12"/>
  <c r="AD234" i="12"/>
  <c r="AC234" i="12"/>
  <c r="AB234" i="12"/>
  <c r="AA234" i="12"/>
  <c r="Z234" i="12"/>
  <c r="Y234" i="12"/>
  <c r="S234" i="12"/>
  <c r="R234" i="12"/>
  <c r="Q234" i="12"/>
  <c r="P234" i="12"/>
  <c r="N234" i="12"/>
  <c r="M234" i="12"/>
  <c r="L234" i="12"/>
  <c r="K234" i="12"/>
  <c r="AF233" i="12"/>
  <c r="AE233" i="12"/>
  <c r="AD233" i="12"/>
  <c r="AM233" i="12" s="1"/>
  <c r="AC233" i="12"/>
  <c r="AB233" i="12"/>
  <c r="AA233" i="12"/>
  <c r="Z233" i="12"/>
  <c r="Y233" i="12"/>
  <c r="S233" i="12"/>
  <c r="R233" i="12"/>
  <c r="Q233" i="12"/>
  <c r="P233" i="12"/>
  <c r="N233" i="12"/>
  <c r="M233" i="12"/>
  <c r="L233" i="12"/>
  <c r="K233" i="12"/>
  <c r="AF232" i="12"/>
  <c r="AE232" i="12"/>
  <c r="AD232" i="12"/>
  <c r="AC232" i="12"/>
  <c r="AB232" i="12"/>
  <c r="AA232" i="12"/>
  <c r="Z232" i="12"/>
  <c r="Y232" i="12"/>
  <c r="S232" i="12"/>
  <c r="R232" i="12"/>
  <c r="Q232" i="12"/>
  <c r="P232" i="12"/>
  <c r="N232" i="12"/>
  <c r="M232" i="12"/>
  <c r="L232" i="12"/>
  <c r="K232" i="12"/>
  <c r="AF231" i="12"/>
  <c r="AE231" i="12"/>
  <c r="AD231" i="12"/>
  <c r="AC231" i="12"/>
  <c r="AB231" i="12"/>
  <c r="AA231" i="12"/>
  <c r="Z231" i="12"/>
  <c r="Y231" i="12"/>
  <c r="S231" i="12"/>
  <c r="R231" i="12"/>
  <c r="Q231" i="12"/>
  <c r="P231" i="12"/>
  <c r="N231" i="12"/>
  <c r="M231" i="12"/>
  <c r="L231" i="12"/>
  <c r="K231" i="12"/>
  <c r="AF230" i="12"/>
  <c r="AE230" i="12"/>
  <c r="AD230" i="12"/>
  <c r="AC230" i="12"/>
  <c r="AB230" i="12"/>
  <c r="AA230" i="12"/>
  <c r="Z230" i="12"/>
  <c r="Y230" i="12"/>
  <c r="S230" i="12"/>
  <c r="R230" i="12"/>
  <c r="Q230" i="12"/>
  <c r="P230" i="12"/>
  <c r="N230" i="12"/>
  <c r="M230" i="12"/>
  <c r="L230" i="12"/>
  <c r="K230" i="12"/>
  <c r="AF229" i="12"/>
  <c r="AE229" i="12"/>
  <c r="AD229" i="12"/>
  <c r="AC229" i="12"/>
  <c r="AB229" i="12"/>
  <c r="AA229" i="12"/>
  <c r="Z229" i="12"/>
  <c r="Y229" i="12"/>
  <c r="S229" i="12"/>
  <c r="R229" i="12"/>
  <c r="Q229" i="12"/>
  <c r="P229" i="12"/>
  <c r="N229" i="12"/>
  <c r="M229" i="12"/>
  <c r="L229" i="12"/>
  <c r="K229" i="12"/>
  <c r="AF228" i="12"/>
  <c r="AE228" i="12"/>
  <c r="AD228" i="12"/>
  <c r="AC228" i="12"/>
  <c r="AB228" i="12"/>
  <c r="AA228" i="12"/>
  <c r="Z228" i="12"/>
  <c r="Y228" i="12"/>
  <c r="S228" i="12"/>
  <c r="R228" i="12"/>
  <c r="Q228" i="12"/>
  <c r="P228" i="12"/>
  <c r="N228" i="12"/>
  <c r="M228" i="12"/>
  <c r="L228" i="12"/>
  <c r="K228" i="12"/>
  <c r="AF227" i="12"/>
  <c r="AE227" i="12"/>
  <c r="AD227" i="12"/>
  <c r="AC227" i="12"/>
  <c r="AB227" i="12"/>
  <c r="AA227" i="12"/>
  <c r="Z227" i="12"/>
  <c r="Y227" i="12"/>
  <c r="S227" i="12"/>
  <c r="R227" i="12"/>
  <c r="Q227" i="12"/>
  <c r="P227" i="12"/>
  <c r="N227" i="12"/>
  <c r="M227" i="12"/>
  <c r="L227" i="12"/>
  <c r="K227" i="12"/>
  <c r="AF226" i="12"/>
  <c r="AE226" i="12"/>
  <c r="AD226" i="12"/>
  <c r="AC226" i="12"/>
  <c r="AB226" i="12"/>
  <c r="AA226" i="12"/>
  <c r="Z226" i="12"/>
  <c r="Y226" i="12"/>
  <c r="S226" i="12"/>
  <c r="R226" i="12"/>
  <c r="Q226" i="12"/>
  <c r="P226" i="12"/>
  <c r="N226" i="12"/>
  <c r="M226" i="12"/>
  <c r="L226" i="12"/>
  <c r="K226" i="12"/>
  <c r="AF225" i="12"/>
  <c r="AE225" i="12"/>
  <c r="AD225" i="12"/>
  <c r="AC225" i="12"/>
  <c r="AB225" i="12"/>
  <c r="AA225" i="12"/>
  <c r="Z225" i="12"/>
  <c r="Y225" i="12"/>
  <c r="S225" i="12"/>
  <c r="R225" i="12"/>
  <c r="Q225" i="12"/>
  <c r="P225" i="12"/>
  <c r="N225" i="12"/>
  <c r="M225" i="12"/>
  <c r="L225" i="12"/>
  <c r="K225" i="12"/>
  <c r="AF224" i="12"/>
  <c r="AE224" i="12"/>
  <c r="AD224" i="12"/>
  <c r="AC224" i="12"/>
  <c r="AB224" i="12"/>
  <c r="AA224" i="12"/>
  <c r="Z224" i="12"/>
  <c r="Y224" i="12"/>
  <c r="S224" i="12"/>
  <c r="R224" i="12"/>
  <c r="Q224" i="12"/>
  <c r="P224" i="12"/>
  <c r="N224" i="12"/>
  <c r="M224" i="12"/>
  <c r="L224" i="12"/>
  <c r="K224" i="12"/>
  <c r="AF223" i="12"/>
  <c r="AE223" i="12"/>
  <c r="AD223" i="12"/>
  <c r="AC223" i="12"/>
  <c r="AB223" i="12"/>
  <c r="AA223" i="12"/>
  <c r="Z223" i="12"/>
  <c r="Y223" i="12"/>
  <c r="S223" i="12"/>
  <c r="R223" i="12"/>
  <c r="Q223" i="12"/>
  <c r="P223" i="12"/>
  <c r="N223" i="12"/>
  <c r="M223" i="12"/>
  <c r="L223" i="12"/>
  <c r="K223" i="12"/>
  <c r="AF222" i="12"/>
  <c r="AE222" i="12"/>
  <c r="AD222" i="12"/>
  <c r="AC222" i="12"/>
  <c r="AB222" i="12"/>
  <c r="AA222" i="12"/>
  <c r="Z222" i="12"/>
  <c r="Y222" i="12"/>
  <c r="S222" i="12"/>
  <c r="R222" i="12"/>
  <c r="Q222" i="12"/>
  <c r="P222" i="12"/>
  <c r="N222" i="12"/>
  <c r="M222" i="12"/>
  <c r="L222" i="12"/>
  <c r="K222" i="12"/>
  <c r="AF221" i="12"/>
  <c r="AE221" i="12"/>
  <c r="AD221" i="12"/>
  <c r="AC221" i="12"/>
  <c r="AB221" i="12"/>
  <c r="AA221" i="12"/>
  <c r="Z221" i="12"/>
  <c r="Y221" i="12"/>
  <c r="S221" i="12"/>
  <c r="R221" i="12"/>
  <c r="Q221" i="12"/>
  <c r="P221" i="12"/>
  <c r="N221" i="12"/>
  <c r="M221" i="12"/>
  <c r="L221" i="12"/>
  <c r="K221" i="12"/>
  <c r="AF220" i="12"/>
  <c r="AE220" i="12"/>
  <c r="AD220" i="12"/>
  <c r="AC220" i="12"/>
  <c r="AB220" i="12"/>
  <c r="AA220" i="12"/>
  <c r="Z220" i="12"/>
  <c r="Y220" i="12"/>
  <c r="S220" i="12"/>
  <c r="R220" i="12"/>
  <c r="Q220" i="12"/>
  <c r="P220" i="12"/>
  <c r="N220" i="12"/>
  <c r="M220" i="12"/>
  <c r="L220" i="12"/>
  <c r="K220" i="12"/>
  <c r="AF219" i="12"/>
  <c r="AE219" i="12"/>
  <c r="AD219" i="12"/>
  <c r="AC219" i="12"/>
  <c r="AB219" i="12"/>
  <c r="AA219" i="12"/>
  <c r="Z219" i="12"/>
  <c r="Y219" i="12"/>
  <c r="S219" i="12"/>
  <c r="R219" i="12"/>
  <c r="Q219" i="12"/>
  <c r="P219" i="12"/>
  <c r="N219" i="12"/>
  <c r="M219" i="12"/>
  <c r="L219" i="12"/>
  <c r="K219" i="12"/>
  <c r="AF218" i="12"/>
  <c r="AE218" i="12"/>
  <c r="AD218" i="12"/>
  <c r="AC218" i="12"/>
  <c r="AB218" i="12"/>
  <c r="AA218" i="12"/>
  <c r="Z218" i="12"/>
  <c r="Y218" i="12"/>
  <c r="S218" i="12"/>
  <c r="R218" i="12"/>
  <c r="Q218" i="12"/>
  <c r="P218" i="12"/>
  <c r="N218" i="12"/>
  <c r="M218" i="12"/>
  <c r="L218" i="12"/>
  <c r="K218" i="12"/>
  <c r="AF217" i="12"/>
  <c r="AE217" i="12"/>
  <c r="AD217" i="12"/>
  <c r="AC217" i="12"/>
  <c r="AB217" i="12"/>
  <c r="AA217" i="12"/>
  <c r="Z217" i="12"/>
  <c r="Y217" i="12"/>
  <c r="S217" i="12"/>
  <c r="R217" i="12"/>
  <c r="Q217" i="12"/>
  <c r="P217" i="12"/>
  <c r="N217" i="12"/>
  <c r="M217" i="12"/>
  <c r="L217" i="12"/>
  <c r="K217" i="12"/>
  <c r="AF216" i="12"/>
  <c r="AE216" i="12"/>
  <c r="AD216" i="12"/>
  <c r="AC216" i="12"/>
  <c r="AB216" i="12"/>
  <c r="AA216" i="12"/>
  <c r="Z216" i="12"/>
  <c r="Y216" i="12"/>
  <c r="S216" i="12"/>
  <c r="R216" i="12"/>
  <c r="Q216" i="12"/>
  <c r="P216" i="12"/>
  <c r="N216" i="12"/>
  <c r="M216" i="12"/>
  <c r="L216" i="12"/>
  <c r="K216" i="12"/>
  <c r="AF215" i="12"/>
  <c r="AE215" i="12"/>
  <c r="AD215" i="12"/>
  <c r="AC215" i="12"/>
  <c r="AB215" i="12"/>
  <c r="AA215" i="12"/>
  <c r="Z215" i="12"/>
  <c r="Y215" i="12"/>
  <c r="S215" i="12"/>
  <c r="R215" i="12"/>
  <c r="Q215" i="12"/>
  <c r="P215" i="12"/>
  <c r="N215" i="12"/>
  <c r="M215" i="12"/>
  <c r="L215" i="12"/>
  <c r="K215" i="12"/>
  <c r="AF214" i="12"/>
  <c r="AE214" i="12"/>
  <c r="AD214" i="12"/>
  <c r="AC214" i="12"/>
  <c r="AB214" i="12"/>
  <c r="AA214" i="12"/>
  <c r="Z214" i="12"/>
  <c r="Y214" i="12"/>
  <c r="S214" i="12"/>
  <c r="R214" i="12"/>
  <c r="Q214" i="12"/>
  <c r="P214" i="12"/>
  <c r="N214" i="12"/>
  <c r="M214" i="12"/>
  <c r="L214" i="12"/>
  <c r="K214" i="12"/>
  <c r="AF213" i="12"/>
  <c r="AE213" i="12"/>
  <c r="AD213" i="12"/>
  <c r="AC213" i="12"/>
  <c r="AB213" i="12"/>
  <c r="AA213" i="12"/>
  <c r="Z213" i="12"/>
  <c r="Y213" i="12"/>
  <c r="S213" i="12"/>
  <c r="R213" i="12"/>
  <c r="Q213" i="12"/>
  <c r="P213" i="12"/>
  <c r="N213" i="12"/>
  <c r="M213" i="12"/>
  <c r="L213" i="12"/>
  <c r="K213" i="12"/>
  <c r="AF212" i="12"/>
  <c r="AE212" i="12"/>
  <c r="AD212" i="12"/>
  <c r="AC212" i="12"/>
  <c r="AB212" i="12"/>
  <c r="AA212" i="12"/>
  <c r="Z212" i="12"/>
  <c r="Y212" i="12"/>
  <c r="S212" i="12"/>
  <c r="R212" i="12"/>
  <c r="Q212" i="12"/>
  <c r="P212" i="12"/>
  <c r="N212" i="12"/>
  <c r="M212" i="12"/>
  <c r="L212" i="12"/>
  <c r="K212" i="12"/>
  <c r="AF211" i="12"/>
  <c r="AE211" i="12"/>
  <c r="AD211" i="12"/>
  <c r="AC211" i="12"/>
  <c r="AB211" i="12"/>
  <c r="AA211" i="12"/>
  <c r="Z211" i="12"/>
  <c r="Y211" i="12"/>
  <c r="S211" i="12"/>
  <c r="R211" i="12"/>
  <c r="Q211" i="12"/>
  <c r="P211" i="12"/>
  <c r="N211" i="12"/>
  <c r="M211" i="12"/>
  <c r="L211" i="12"/>
  <c r="K211" i="12"/>
  <c r="AF210" i="12"/>
  <c r="AE210" i="12"/>
  <c r="AD210" i="12"/>
  <c r="AC210" i="12"/>
  <c r="AB210" i="12"/>
  <c r="AA210" i="12"/>
  <c r="Z210" i="12"/>
  <c r="Y210" i="12"/>
  <c r="S210" i="12"/>
  <c r="R210" i="12"/>
  <c r="Q210" i="12"/>
  <c r="P210" i="12"/>
  <c r="N210" i="12"/>
  <c r="M210" i="12"/>
  <c r="L210" i="12"/>
  <c r="K210" i="12"/>
  <c r="AF209" i="12"/>
  <c r="AE209" i="12"/>
  <c r="AD209" i="12"/>
  <c r="AC209" i="12"/>
  <c r="AB209" i="12"/>
  <c r="AA209" i="12"/>
  <c r="Z209" i="12"/>
  <c r="Y209" i="12"/>
  <c r="S209" i="12"/>
  <c r="R209" i="12"/>
  <c r="Q209" i="12"/>
  <c r="P209" i="12"/>
  <c r="N209" i="12"/>
  <c r="M209" i="12"/>
  <c r="L209" i="12"/>
  <c r="K209" i="12"/>
  <c r="AF208" i="12"/>
  <c r="AE208" i="12"/>
  <c r="AD208" i="12"/>
  <c r="AC208" i="12"/>
  <c r="AB208" i="12"/>
  <c r="AA208" i="12"/>
  <c r="Z208" i="12"/>
  <c r="Y208" i="12"/>
  <c r="S208" i="12"/>
  <c r="R208" i="12"/>
  <c r="Q208" i="12"/>
  <c r="P208" i="12"/>
  <c r="N208" i="12"/>
  <c r="M208" i="12"/>
  <c r="L208" i="12"/>
  <c r="K208" i="12"/>
  <c r="AF207" i="12"/>
  <c r="AE207" i="12"/>
  <c r="AD207" i="12"/>
  <c r="AC207" i="12"/>
  <c r="AB207" i="12"/>
  <c r="AA207" i="12"/>
  <c r="Z207" i="12"/>
  <c r="Y207" i="12"/>
  <c r="S207" i="12"/>
  <c r="R207" i="12"/>
  <c r="Q207" i="12"/>
  <c r="P207" i="12"/>
  <c r="N207" i="12"/>
  <c r="M207" i="12"/>
  <c r="L207" i="12"/>
  <c r="K207" i="12"/>
  <c r="AF206" i="12"/>
  <c r="AE206" i="12"/>
  <c r="AD206" i="12"/>
  <c r="AC206" i="12"/>
  <c r="AB206" i="12"/>
  <c r="AA206" i="12"/>
  <c r="Z206" i="12"/>
  <c r="Y206" i="12"/>
  <c r="S206" i="12"/>
  <c r="R206" i="12"/>
  <c r="Q206" i="12"/>
  <c r="P206" i="12"/>
  <c r="N206" i="12"/>
  <c r="M206" i="12"/>
  <c r="L206" i="12"/>
  <c r="K206" i="12"/>
  <c r="AF205" i="12"/>
  <c r="AE205" i="12"/>
  <c r="AD205" i="12"/>
  <c r="AC205" i="12"/>
  <c r="AB205" i="12"/>
  <c r="AA205" i="12"/>
  <c r="Z205" i="12"/>
  <c r="Y205" i="12"/>
  <c r="S205" i="12"/>
  <c r="R205" i="12"/>
  <c r="Q205" i="12"/>
  <c r="P205" i="12"/>
  <c r="N205" i="12"/>
  <c r="M205" i="12"/>
  <c r="L205" i="12"/>
  <c r="K205" i="12"/>
  <c r="AF204" i="12"/>
  <c r="AE204" i="12"/>
  <c r="AD204" i="12"/>
  <c r="AC204" i="12"/>
  <c r="AB204" i="12"/>
  <c r="AA204" i="12"/>
  <c r="Z204" i="12"/>
  <c r="Y204" i="12"/>
  <c r="S204" i="12"/>
  <c r="R204" i="12"/>
  <c r="Q204" i="12"/>
  <c r="P204" i="12"/>
  <c r="N204" i="12"/>
  <c r="M204" i="12"/>
  <c r="L204" i="12"/>
  <c r="K204" i="12"/>
  <c r="AF203" i="12"/>
  <c r="AE203" i="12"/>
  <c r="AD203" i="12"/>
  <c r="AC203" i="12"/>
  <c r="AB203" i="12"/>
  <c r="AA203" i="12"/>
  <c r="Z203" i="12"/>
  <c r="Y203" i="12"/>
  <c r="S203" i="12"/>
  <c r="R203" i="12"/>
  <c r="Q203" i="12"/>
  <c r="P203" i="12"/>
  <c r="N203" i="12"/>
  <c r="M203" i="12"/>
  <c r="L203" i="12"/>
  <c r="K203" i="12"/>
  <c r="AF202" i="12"/>
  <c r="AE202" i="12"/>
  <c r="AD202" i="12"/>
  <c r="AC202" i="12"/>
  <c r="AB202" i="12"/>
  <c r="AA202" i="12"/>
  <c r="Z202" i="12"/>
  <c r="Y202" i="12"/>
  <c r="S202" i="12"/>
  <c r="R202" i="12"/>
  <c r="Q202" i="12"/>
  <c r="P202" i="12"/>
  <c r="N202" i="12"/>
  <c r="M202" i="12"/>
  <c r="L202" i="12"/>
  <c r="K202" i="12"/>
  <c r="AF201" i="12"/>
  <c r="AE201" i="12"/>
  <c r="AD201" i="12"/>
  <c r="AC201" i="12"/>
  <c r="AB201" i="12"/>
  <c r="AA201" i="12"/>
  <c r="Z201" i="12"/>
  <c r="Y201" i="12"/>
  <c r="S201" i="12"/>
  <c r="R201" i="12"/>
  <c r="Q201" i="12"/>
  <c r="P201" i="12"/>
  <c r="N201" i="12"/>
  <c r="M201" i="12"/>
  <c r="L201" i="12"/>
  <c r="K201" i="12"/>
  <c r="AF200" i="12"/>
  <c r="AE200" i="12"/>
  <c r="AD200" i="12"/>
  <c r="AC200" i="12"/>
  <c r="AB200" i="12"/>
  <c r="AA200" i="12"/>
  <c r="Z200" i="12"/>
  <c r="Y200" i="12"/>
  <c r="S200" i="12"/>
  <c r="R200" i="12"/>
  <c r="Q200" i="12"/>
  <c r="P200" i="12"/>
  <c r="N200" i="12"/>
  <c r="M200" i="12"/>
  <c r="L200" i="12"/>
  <c r="K200" i="12"/>
  <c r="AF199" i="12"/>
  <c r="AE199" i="12"/>
  <c r="AD199" i="12"/>
  <c r="AC199" i="12"/>
  <c r="AB199" i="12"/>
  <c r="AA199" i="12"/>
  <c r="Z199" i="12"/>
  <c r="Y199" i="12"/>
  <c r="S199" i="12"/>
  <c r="R199" i="12"/>
  <c r="Q199" i="12"/>
  <c r="P199" i="12"/>
  <c r="N199" i="12"/>
  <c r="M199" i="12"/>
  <c r="L199" i="12"/>
  <c r="K199" i="12"/>
  <c r="AF198" i="12"/>
  <c r="AE198" i="12"/>
  <c r="AD198" i="12"/>
  <c r="AC198" i="12"/>
  <c r="AB198" i="12"/>
  <c r="AA198" i="12"/>
  <c r="Z198" i="12"/>
  <c r="Y198" i="12"/>
  <c r="S198" i="12"/>
  <c r="R198" i="12"/>
  <c r="Q198" i="12"/>
  <c r="P198" i="12"/>
  <c r="N198" i="12"/>
  <c r="M198" i="12"/>
  <c r="L198" i="12"/>
  <c r="K198" i="12"/>
  <c r="AF197" i="12"/>
  <c r="AE197" i="12"/>
  <c r="AD197" i="12"/>
  <c r="AC197" i="12"/>
  <c r="AB197" i="12"/>
  <c r="AA197" i="12"/>
  <c r="Z197" i="12"/>
  <c r="Y197" i="12"/>
  <c r="S197" i="12"/>
  <c r="R197" i="12"/>
  <c r="Q197" i="12"/>
  <c r="P197" i="12"/>
  <c r="N197" i="12"/>
  <c r="M197" i="12"/>
  <c r="L197" i="12"/>
  <c r="K197" i="12"/>
  <c r="AF196" i="12"/>
  <c r="AE196" i="12"/>
  <c r="AD196" i="12"/>
  <c r="AC196" i="12"/>
  <c r="AB196" i="12"/>
  <c r="AA196" i="12"/>
  <c r="Z196" i="12"/>
  <c r="Y196" i="12"/>
  <c r="S196" i="12"/>
  <c r="R196" i="12"/>
  <c r="Q196" i="12"/>
  <c r="P196" i="12"/>
  <c r="N196" i="12"/>
  <c r="M196" i="12"/>
  <c r="L196" i="12"/>
  <c r="K196" i="12"/>
  <c r="AF195" i="12"/>
  <c r="AE195" i="12"/>
  <c r="AD195" i="12"/>
  <c r="AC195" i="12"/>
  <c r="AB195" i="12"/>
  <c r="AA195" i="12"/>
  <c r="Z195" i="12"/>
  <c r="Y195" i="12"/>
  <c r="S195" i="12"/>
  <c r="R195" i="12"/>
  <c r="Q195" i="12"/>
  <c r="P195" i="12"/>
  <c r="N195" i="12"/>
  <c r="M195" i="12"/>
  <c r="L195" i="12"/>
  <c r="K195" i="12"/>
  <c r="AF194" i="12"/>
  <c r="AE194" i="12"/>
  <c r="AD194" i="12"/>
  <c r="AC194" i="12"/>
  <c r="AB194" i="12"/>
  <c r="AA194" i="12"/>
  <c r="Z194" i="12"/>
  <c r="Y194" i="12"/>
  <c r="S194" i="12"/>
  <c r="R194" i="12"/>
  <c r="Q194" i="12"/>
  <c r="P194" i="12"/>
  <c r="N194" i="12"/>
  <c r="M194" i="12"/>
  <c r="L194" i="12"/>
  <c r="K194" i="12"/>
  <c r="AF193" i="12"/>
  <c r="AE193" i="12"/>
  <c r="AD193" i="12"/>
  <c r="AC193" i="12"/>
  <c r="AB193" i="12"/>
  <c r="AA193" i="12"/>
  <c r="Z193" i="12"/>
  <c r="Y193" i="12"/>
  <c r="S193" i="12"/>
  <c r="R193" i="12"/>
  <c r="Q193" i="12"/>
  <c r="P193" i="12"/>
  <c r="N193" i="12"/>
  <c r="M193" i="12"/>
  <c r="L193" i="12"/>
  <c r="K193" i="12"/>
  <c r="AF192" i="12"/>
  <c r="AE192" i="12"/>
  <c r="AD192" i="12"/>
  <c r="AC192" i="12"/>
  <c r="AB192" i="12"/>
  <c r="AA192" i="12"/>
  <c r="Z192" i="12"/>
  <c r="Y192" i="12"/>
  <c r="S192" i="12"/>
  <c r="R192" i="12"/>
  <c r="Q192" i="12"/>
  <c r="P192" i="12"/>
  <c r="N192" i="12"/>
  <c r="M192" i="12"/>
  <c r="L192" i="12"/>
  <c r="K192" i="12"/>
  <c r="AF191" i="12"/>
  <c r="AE191" i="12"/>
  <c r="AD191" i="12"/>
  <c r="AC191" i="12"/>
  <c r="AB191" i="12"/>
  <c r="AA191" i="12"/>
  <c r="Z191" i="12"/>
  <c r="Y191" i="12"/>
  <c r="S191" i="12"/>
  <c r="R191" i="12"/>
  <c r="Q191" i="12"/>
  <c r="P191" i="12"/>
  <c r="N191" i="12"/>
  <c r="M191" i="12"/>
  <c r="L191" i="12"/>
  <c r="K191" i="12"/>
  <c r="AF190" i="12"/>
  <c r="AE190" i="12"/>
  <c r="AD190" i="12"/>
  <c r="AC190" i="12"/>
  <c r="AB190" i="12"/>
  <c r="AA190" i="12"/>
  <c r="Z190" i="12"/>
  <c r="Y190" i="12"/>
  <c r="S190" i="12"/>
  <c r="R190" i="12"/>
  <c r="Q190" i="12"/>
  <c r="P190" i="12"/>
  <c r="N190" i="12"/>
  <c r="M190" i="12"/>
  <c r="L190" i="12"/>
  <c r="K190" i="12"/>
  <c r="AF189" i="12"/>
  <c r="AE189" i="12"/>
  <c r="AD189" i="12"/>
  <c r="AC189" i="12"/>
  <c r="AB189" i="12"/>
  <c r="AA189" i="12"/>
  <c r="Z189" i="12"/>
  <c r="Y189" i="12"/>
  <c r="S189" i="12"/>
  <c r="R189" i="12"/>
  <c r="Q189" i="12"/>
  <c r="P189" i="12"/>
  <c r="N189" i="12"/>
  <c r="M189" i="12"/>
  <c r="L189" i="12"/>
  <c r="K189" i="12"/>
  <c r="AF188" i="12"/>
  <c r="AE188" i="12"/>
  <c r="AD188" i="12"/>
  <c r="AC188" i="12"/>
  <c r="AB188" i="12"/>
  <c r="AA188" i="12"/>
  <c r="Z188" i="12"/>
  <c r="Y188" i="12"/>
  <c r="S188" i="12"/>
  <c r="R188" i="12"/>
  <c r="Q188" i="12"/>
  <c r="P188" i="12"/>
  <c r="N188" i="12"/>
  <c r="M188" i="12"/>
  <c r="L188" i="12"/>
  <c r="K188" i="12"/>
  <c r="AF187" i="12"/>
  <c r="AE187" i="12"/>
  <c r="AD187" i="12"/>
  <c r="AC187" i="12"/>
  <c r="AB187" i="12"/>
  <c r="AA187" i="12"/>
  <c r="Z187" i="12"/>
  <c r="Y187" i="12"/>
  <c r="S187" i="12"/>
  <c r="R187" i="12"/>
  <c r="Q187" i="12"/>
  <c r="P187" i="12"/>
  <c r="N187" i="12"/>
  <c r="M187" i="12"/>
  <c r="L187" i="12"/>
  <c r="K187" i="12"/>
  <c r="AF186" i="12"/>
  <c r="AE186" i="12"/>
  <c r="AD186" i="12"/>
  <c r="AC186" i="12"/>
  <c r="AB186" i="12"/>
  <c r="AA186" i="12"/>
  <c r="Z186" i="12"/>
  <c r="Y186" i="12"/>
  <c r="S186" i="12"/>
  <c r="R186" i="12"/>
  <c r="Q186" i="12"/>
  <c r="P186" i="12"/>
  <c r="N186" i="12"/>
  <c r="M186" i="12"/>
  <c r="L186" i="12"/>
  <c r="K186" i="12"/>
  <c r="AF185" i="12"/>
  <c r="AE185" i="12"/>
  <c r="AD185" i="12"/>
  <c r="AC185" i="12"/>
  <c r="AB185" i="12"/>
  <c r="AA185" i="12"/>
  <c r="Z185" i="12"/>
  <c r="Y185" i="12"/>
  <c r="S185" i="12"/>
  <c r="R185" i="12"/>
  <c r="Q185" i="12"/>
  <c r="P185" i="12"/>
  <c r="N185" i="12"/>
  <c r="M185" i="12"/>
  <c r="L185" i="12"/>
  <c r="K185" i="12"/>
  <c r="AF184" i="12"/>
  <c r="AE184" i="12"/>
  <c r="AD184" i="12"/>
  <c r="AC184" i="12"/>
  <c r="AB184" i="12"/>
  <c r="AA184" i="12"/>
  <c r="Z184" i="12"/>
  <c r="Y184" i="12"/>
  <c r="S184" i="12"/>
  <c r="R184" i="12"/>
  <c r="Q184" i="12"/>
  <c r="P184" i="12"/>
  <c r="N184" i="12"/>
  <c r="M184" i="12"/>
  <c r="L184" i="12"/>
  <c r="K184" i="12"/>
  <c r="AF183" i="12"/>
  <c r="AE183" i="12"/>
  <c r="AD183" i="12"/>
  <c r="AC183" i="12"/>
  <c r="AB183" i="12"/>
  <c r="AA183" i="12"/>
  <c r="Z183" i="12"/>
  <c r="Y183" i="12"/>
  <c r="S183" i="12"/>
  <c r="R183" i="12"/>
  <c r="Q183" i="12"/>
  <c r="P183" i="12"/>
  <c r="N183" i="12"/>
  <c r="M183" i="12"/>
  <c r="L183" i="12"/>
  <c r="K183" i="12"/>
  <c r="AF182" i="12"/>
  <c r="AE182" i="12"/>
  <c r="AD182" i="12"/>
  <c r="AC182" i="12"/>
  <c r="AB182" i="12"/>
  <c r="AA182" i="12"/>
  <c r="Z182" i="12"/>
  <c r="Y182" i="12"/>
  <c r="S182" i="12"/>
  <c r="R182" i="12"/>
  <c r="Q182" i="12"/>
  <c r="P182" i="12"/>
  <c r="N182" i="12"/>
  <c r="M182" i="12"/>
  <c r="L182" i="12"/>
  <c r="K182" i="12"/>
  <c r="AF181" i="12"/>
  <c r="AE181" i="12"/>
  <c r="AD181" i="12"/>
  <c r="AC181" i="12"/>
  <c r="AB181" i="12"/>
  <c r="AA181" i="12"/>
  <c r="Z181" i="12"/>
  <c r="Y181" i="12"/>
  <c r="S181" i="12"/>
  <c r="R181" i="12"/>
  <c r="Q181" i="12"/>
  <c r="P181" i="12"/>
  <c r="N181" i="12"/>
  <c r="M181" i="12"/>
  <c r="L181" i="12"/>
  <c r="K181" i="12"/>
  <c r="AF180" i="12"/>
  <c r="AE180" i="12"/>
  <c r="AD180" i="12"/>
  <c r="AC180" i="12"/>
  <c r="AB180" i="12"/>
  <c r="AA180" i="12"/>
  <c r="Z180" i="12"/>
  <c r="Y180" i="12"/>
  <c r="S180" i="12"/>
  <c r="R180" i="12"/>
  <c r="Q180" i="12"/>
  <c r="P180" i="12"/>
  <c r="N180" i="12"/>
  <c r="M180" i="12"/>
  <c r="L180" i="12"/>
  <c r="K180" i="12"/>
  <c r="AF179" i="12"/>
  <c r="AE179" i="12"/>
  <c r="AD179" i="12"/>
  <c r="AC179" i="12"/>
  <c r="AB179" i="12"/>
  <c r="AA179" i="12"/>
  <c r="Z179" i="12"/>
  <c r="Y179" i="12"/>
  <c r="S179" i="12"/>
  <c r="R179" i="12"/>
  <c r="Q179" i="12"/>
  <c r="P179" i="12"/>
  <c r="N179" i="12"/>
  <c r="M179" i="12"/>
  <c r="L179" i="12"/>
  <c r="K179" i="12"/>
  <c r="AF178" i="12"/>
  <c r="AE178" i="12"/>
  <c r="AD178" i="12"/>
  <c r="AC178" i="12"/>
  <c r="AB178" i="12"/>
  <c r="AA178" i="12"/>
  <c r="Z178" i="12"/>
  <c r="Y178" i="12"/>
  <c r="S178" i="12"/>
  <c r="R178" i="12"/>
  <c r="Q178" i="12"/>
  <c r="P178" i="12"/>
  <c r="N178" i="12"/>
  <c r="M178" i="12"/>
  <c r="L178" i="12"/>
  <c r="K178" i="12"/>
  <c r="AF177" i="12"/>
  <c r="AE177" i="12"/>
  <c r="AD177" i="12"/>
  <c r="AC177" i="12"/>
  <c r="AB177" i="12"/>
  <c r="AA177" i="12"/>
  <c r="Z177" i="12"/>
  <c r="Y177" i="12"/>
  <c r="S177" i="12"/>
  <c r="R177" i="12"/>
  <c r="Q177" i="12"/>
  <c r="P177" i="12"/>
  <c r="N177" i="12"/>
  <c r="M177" i="12"/>
  <c r="L177" i="12"/>
  <c r="K177" i="12"/>
  <c r="AF176" i="12"/>
  <c r="AE176" i="12"/>
  <c r="AD176" i="12"/>
  <c r="AC176" i="12"/>
  <c r="AB176" i="12"/>
  <c r="AA176" i="12"/>
  <c r="Z176" i="12"/>
  <c r="Y176" i="12"/>
  <c r="S176" i="12"/>
  <c r="R176" i="12"/>
  <c r="Q176" i="12"/>
  <c r="P176" i="12"/>
  <c r="N176" i="12"/>
  <c r="M176" i="12"/>
  <c r="L176" i="12"/>
  <c r="K176" i="12"/>
  <c r="AF175" i="12"/>
  <c r="AE175" i="12"/>
  <c r="AD175" i="12"/>
  <c r="AC175" i="12"/>
  <c r="AB175" i="12"/>
  <c r="AA175" i="12"/>
  <c r="Z175" i="12"/>
  <c r="Y175" i="12"/>
  <c r="S175" i="12"/>
  <c r="R175" i="12"/>
  <c r="Q175" i="12"/>
  <c r="P175" i="12"/>
  <c r="N175" i="12"/>
  <c r="M175" i="12"/>
  <c r="L175" i="12"/>
  <c r="K175" i="12"/>
  <c r="AF174" i="12"/>
  <c r="AE174" i="12"/>
  <c r="AD174" i="12"/>
  <c r="AC174" i="12"/>
  <c r="AB174" i="12"/>
  <c r="AA174" i="12"/>
  <c r="Z174" i="12"/>
  <c r="Y174" i="12"/>
  <c r="S174" i="12"/>
  <c r="R174" i="12"/>
  <c r="Q174" i="12"/>
  <c r="P174" i="12"/>
  <c r="N174" i="12"/>
  <c r="M174" i="12"/>
  <c r="L174" i="12"/>
  <c r="K174" i="12"/>
  <c r="AF173" i="12"/>
  <c r="AE173" i="12"/>
  <c r="AD173" i="12"/>
  <c r="AC173" i="12"/>
  <c r="AB173" i="12"/>
  <c r="AA173" i="12"/>
  <c r="Z173" i="12"/>
  <c r="Y173" i="12"/>
  <c r="S173" i="12"/>
  <c r="R173" i="12"/>
  <c r="Q173" i="12"/>
  <c r="P173" i="12"/>
  <c r="N173" i="12"/>
  <c r="M173" i="12"/>
  <c r="L173" i="12"/>
  <c r="K173" i="12"/>
  <c r="AF172" i="12"/>
  <c r="AE172" i="12"/>
  <c r="AD172" i="12"/>
  <c r="AC172" i="12"/>
  <c r="AB172" i="12"/>
  <c r="AA172" i="12"/>
  <c r="Z172" i="12"/>
  <c r="Y172" i="12"/>
  <c r="S172" i="12"/>
  <c r="R172" i="12"/>
  <c r="Q172" i="12"/>
  <c r="P172" i="12"/>
  <c r="N172" i="12"/>
  <c r="M172" i="12"/>
  <c r="L172" i="12"/>
  <c r="K172" i="12"/>
  <c r="AF171" i="12"/>
  <c r="AE171" i="12"/>
  <c r="AD171" i="12"/>
  <c r="AC171" i="12"/>
  <c r="AB171" i="12"/>
  <c r="AA171" i="12"/>
  <c r="Z171" i="12"/>
  <c r="Y171" i="12"/>
  <c r="S171" i="12"/>
  <c r="R171" i="12"/>
  <c r="Q171" i="12"/>
  <c r="P171" i="12"/>
  <c r="N171" i="12"/>
  <c r="M171" i="12"/>
  <c r="L171" i="12"/>
  <c r="K171" i="12"/>
  <c r="AF170" i="12"/>
  <c r="AE170" i="12"/>
  <c r="AD170" i="12"/>
  <c r="AC170" i="12"/>
  <c r="AB170" i="12"/>
  <c r="AA170" i="12"/>
  <c r="Z170" i="12"/>
  <c r="Y170" i="12"/>
  <c r="S170" i="12"/>
  <c r="R170" i="12"/>
  <c r="Q170" i="12"/>
  <c r="P170" i="12"/>
  <c r="N170" i="12"/>
  <c r="M170" i="12"/>
  <c r="L170" i="12"/>
  <c r="K170" i="12"/>
  <c r="AF169" i="12"/>
  <c r="AE169" i="12"/>
  <c r="AD169" i="12"/>
  <c r="AC169" i="12"/>
  <c r="AB169" i="12"/>
  <c r="AA169" i="12"/>
  <c r="Z169" i="12"/>
  <c r="Y169" i="12"/>
  <c r="S169" i="12"/>
  <c r="R169" i="12"/>
  <c r="Q169" i="12"/>
  <c r="P169" i="12"/>
  <c r="N169" i="12"/>
  <c r="M169" i="12"/>
  <c r="L169" i="12"/>
  <c r="K169" i="12"/>
  <c r="AF168" i="12"/>
  <c r="AE168" i="12"/>
  <c r="AD168" i="12"/>
  <c r="AC168" i="12"/>
  <c r="AB168" i="12"/>
  <c r="AA168" i="12"/>
  <c r="Z168" i="12"/>
  <c r="Y168" i="12"/>
  <c r="S168" i="12"/>
  <c r="R168" i="12"/>
  <c r="Q168" i="12"/>
  <c r="P168" i="12"/>
  <c r="N168" i="12"/>
  <c r="M168" i="12"/>
  <c r="L168" i="12"/>
  <c r="K168" i="12"/>
  <c r="AF167" i="12"/>
  <c r="AE167" i="12"/>
  <c r="AD167" i="12"/>
  <c r="AC167" i="12"/>
  <c r="AB167" i="12"/>
  <c r="AA167" i="12"/>
  <c r="Z167" i="12"/>
  <c r="Y167" i="12"/>
  <c r="S167" i="12"/>
  <c r="R167" i="12"/>
  <c r="Q167" i="12"/>
  <c r="P167" i="12"/>
  <c r="N167" i="12"/>
  <c r="M167" i="12"/>
  <c r="L167" i="12"/>
  <c r="K167" i="12"/>
  <c r="AF166" i="12"/>
  <c r="AE166" i="12"/>
  <c r="AD166" i="12"/>
  <c r="AC166" i="12"/>
  <c r="AB166" i="12"/>
  <c r="AA166" i="12"/>
  <c r="Z166" i="12"/>
  <c r="Y166" i="12"/>
  <c r="S166" i="12"/>
  <c r="R166" i="12"/>
  <c r="Q166" i="12"/>
  <c r="P166" i="12"/>
  <c r="N166" i="12"/>
  <c r="M166" i="12"/>
  <c r="L166" i="12"/>
  <c r="K166" i="12"/>
  <c r="AF165" i="12"/>
  <c r="AE165" i="12"/>
  <c r="AD165" i="12"/>
  <c r="AC165" i="12"/>
  <c r="AB165" i="12"/>
  <c r="AA165" i="12"/>
  <c r="Z165" i="12"/>
  <c r="Y165" i="12"/>
  <c r="S165" i="12"/>
  <c r="R165" i="12"/>
  <c r="Q165" i="12"/>
  <c r="P165" i="12"/>
  <c r="N165" i="12"/>
  <c r="M165" i="12"/>
  <c r="L165" i="12"/>
  <c r="K165" i="12"/>
  <c r="AF164" i="12"/>
  <c r="AE164" i="12"/>
  <c r="AD164" i="12"/>
  <c r="AC164" i="12"/>
  <c r="AB164" i="12"/>
  <c r="AA164" i="12"/>
  <c r="Z164" i="12"/>
  <c r="Y164" i="12"/>
  <c r="S164" i="12"/>
  <c r="R164" i="12"/>
  <c r="Q164" i="12"/>
  <c r="P164" i="12"/>
  <c r="N164" i="12"/>
  <c r="M164" i="12"/>
  <c r="L164" i="12"/>
  <c r="K164" i="12"/>
  <c r="AF163" i="12"/>
  <c r="AE163" i="12"/>
  <c r="AD163" i="12"/>
  <c r="AC163" i="12"/>
  <c r="AB163" i="12"/>
  <c r="AA163" i="12"/>
  <c r="Z163" i="12"/>
  <c r="Y163" i="12"/>
  <c r="S163" i="12"/>
  <c r="R163" i="12"/>
  <c r="Q163" i="12"/>
  <c r="P163" i="12"/>
  <c r="N163" i="12"/>
  <c r="M163" i="12"/>
  <c r="L163" i="12"/>
  <c r="K163" i="12"/>
  <c r="AF162" i="12"/>
  <c r="AE162" i="12"/>
  <c r="AD162" i="12"/>
  <c r="AC162" i="12"/>
  <c r="AB162" i="12"/>
  <c r="AA162" i="12"/>
  <c r="Z162" i="12"/>
  <c r="Y162" i="12"/>
  <c r="S162" i="12"/>
  <c r="R162" i="12"/>
  <c r="Q162" i="12"/>
  <c r="P162" i="12"/>
  <c r="N162" i="12"/>
  <c r="M162" i="12"/>
  <c r="L162" i="12"/>
  <c r="K162" i="12"/>
  <c r="AF161" i="12"/>
  <c r="AE161" i="12"/>
  <c r="AD161" i="12"/>
  <c r="AC161" i="12"/>
  <c r="AB161" i="12"/>
  <c r="AA161" i="12"/>
  <c r="Z161" i="12"/>
  <c r="Y161" i="12"/>
  <c r="S161" i="12"/>
  <c r="R161" i="12"/>
  <c r="Q161" i="12"/>
  <c r="P161" i="12"/>
  <c r="N161" i="12"/>
  <c r="M161" i="12"/>
  <c r="L161" i="12"/>
  <c r="K161" i="12"/>
  <c r="AF160" i="12"/>
  <c r="AE160" i="12"/>
  <c r="AD160" i="12"/>
  <c r="AC160" i="12"/>
  <c r="AB160" i="12"/>
  <c r="AA160" i="12"/>
  <c r="Z160" i="12"/>
  <c r="Y160" i="12"/>
  <c r="S160" i="12"/>
  <c r="R160" i="12"/>
  <c r="Q160" i="12"/>
  <c r="P160" i="12"/>
  <c r="N160" i="12"/>
  <c r="M160" i="12"/>
  <c r="L160" i="12"/>
  <c r="K160" i="12"/>
  <c r="AF159" i="12"/>
  <c r="AE159" i="12"/>
  <c r="AD159" i="12"/>
  <c r="AC159" i="12"/>
  <c r="AB159" i="12"/>
  <c r="AA159" i="12"/>
  <c r="Z159" i="12"/>
  <c r="Y159" i="12"/>
  <c r="S159" i="12"/>
  <c r="R159" i="12"/>
  <c r="Q159" i="12"/>
  <c r="P159" i="12"/>
  <c r="N159" i="12"/>
  <c r="M159" i="12"/>
  <c r="L159" i="12"/>
  <c r="K159" i="12"/>
  <c r="AF158" i="12"/>
  <c r="AE158" i="12"/>
  <c r="AD158" i="12"/>
  <c r="AC158" i="12"/>
  <c r="AB158" i="12"/>
  <c r="AA158" i="12"/>
  <c r="Z158" i="12"/>
  <c r="Y158" i="12"/>
  <c r="S158" i="12"/>
  <c r="R158" i="12"/>
  <c r="Q158" i="12"/>
  <c r="P158" i="12"/>
  <c r="N158" i="12"/>
  <c r="M158" i="12"/>
  <c r="L158" i="12"/>
  <c r="K158" i="12"/>
  <c r="AF157" i="12"/>
  <c r="AE157" i="12"/>
  <c r="AD157" i="12"/>
  <c r="AC157" i="12"/>
  <c r="AB157" i="12"/>
  <c r="AA157" i="12"/>
  <c r="Z157" i="12"/>
  <c r="Y157" i="12"/>
  <c r="S157" i="12"/>
  <c r="R157" i="12"/>
  <c r="Q157" i="12"/>
  <c r="P157" i="12"/>
  <c r="N157" i="12"/>
  <c r="M157" i="12"/>
  <c r="L157" i="12"/>
  <c r="K157" i="12"/>
  <c r="AF156" i="12"/>
  <c r="AE156" i="12"/>
  <c r="AD156" i="12"/>
  <c r="AC156" i="12"/>
  <c r="AB156" i="12"/>
  <c r="AA156" i="12"/>
  <c r="Z156" i="12"/>
  <c r="Y156" i="12"/>
  <c r="S156" i="12"/>
  <c r="R156" i="12"/>
  <c r="Q156" i="12"/>
  <c r="P156" i="12"/>
  <c r="N156" i="12"/>
  <c r="M156" i="12"/>
  <c r="L156" i="12"/>
  <c r="K156" i="12"/>
  <c r="AF155" i="12"/>
  <c r="AE155" i="12"/>
  <c r="AD155" i="12"/>
  <c r="AC155" i="12"/>
  <c r="AB155" i="12"/>
  <c r="AA155" i="12"/>
  <c r="Z155" i="12"/>
  <c r="Y155" i="12"/>
  <c r="S155" i="12"/>
  <c r="R155" i="12"/>
  <c r="Q155" i="12"/>
  <c r="P155" i="12"/>
  <c r="N155" i="12"/>
  <c r="M155" i="12"/>
  <c r="L155" i="12"/>
  <c r="K155" i="12"/>
  <c r="AF154" i="12"/>
  <c r="AE154" i="12"/>
  <c r="AD154" i="12"/>
  <c r="AC154" i="12"/>
  <c r="AB154" i="12"/>
  <c r="AA154" i="12"/>
  <c r="Z154" i="12"/>
  <c r="Y154" i="12"/>
  <c r="S154" i="12"/>
  <c r="R154" i="12"/>
  <c r="Q154" i="12"/>
  <c r="P154" i="12"/>
  <c r="N154" i="12"/>
  <c r="M154" i="12"/>
  <c r="L154" i="12"/>
  <c r="K154" i="12"/>
  <c r="AF153" i="12"/>
  <c r="AE153" i="12"/>
  <c r="AD153" i="12"/>
  <c r="AC153" i="12"/>
  <c r="AB153" i="12"/>
  <c r="AA153" i="12"/>
  <c r="Z153" i="12"/>
  <c r="Y153" i="12"/>
  <c r="S153" i="12"/>
  <c r="R153" i="12"/>
  <c r="Q153" i="12"/>
  <c r="P153" i="12"/>
  <c r="N153" i="12"/>
  <c r="M153" i="12"/>
  <c r="L153" i="12"/>
  <c r="K153" i="12"/>
  <c r="AF152" i="12"/>
  <c r="AE152" i="12"/>
  <c r="AD152" i="12"/>
  <c r="AC152" i="12"/>
  <c r="AB152" i="12"/>
  <c r="AA152" i="12"/>
  <c r="Z152" i="12"/>
  <c r="Y152" i="12"/>
  <c r="S152" i="12"/>
  <c r="R152" i="12"/>
  <c r="Q152" i="12"/>
  <c r="P152" i="12"/>
  <c r="N152" i="12"/>
  <c r="M152" i="12"/>
  <c r="L152" i="12"/>
  <c r="K152" i="12"/>
  <c r="AF151" i="12"/>
  <c r="AE151" i="12"/>
  <c r="AD151" i="12"/>
  <c r="AC151" i="12"/>
  <c r="AB151" i="12"/>
  <c r="AA151" i="12"/>
  <c r="Z151" i="12"/>
  <c r="Y151" i="12"/>
  <c r="S151" i="12"/>
  <c r="R151" i="12"/>
  <c r="Q151" i="12"/>
  <c r="P151" i="12"/>
  <c r="N151" i="12"/>
  <c r="M151" i="12"/>
  <c r="L151" i="12"/>
  <c r="K151" i="12"/>
  <c r="AF150" i="12"/>
  <c r="AE150" i="12"/>
  <c r="AD150" i="12"/>
  <c r="AC150" i="12"/>
  <c r="AB150" i="12"/>
  <c r="AA150" i="12"/>
  <c r="Z150" i="12"/>
  <c r="Y150" i="12"/>
  <c r="S150" i="12"/>
  <c r="R150" i="12"/>
  <c r="Q150" i="12"/>
  <c r="P150" i="12"/>
  <c r="N150" i="12"/>
  <c r="M150" i="12"/>
  <c r="L150" i="12"/>
  <c r="K150" i="12"/>
  <c r="AF149" i="12"/>
  <c r="AE149" i="12"/>
  <c r="AD149" i="12"/>
  <c r="AC149" i="12"/>
  <c r="AB149" i="12"/>
  <c r="AA149" i="12"/>
  <c r="Z149" i="12"/>
  <c r="Y149" i="12"/>
  <c r="S149" i="12"/>
  <c r="R149" i="12"/>
  <c r="Q149" i="12"/>
  <c r="P149" i="12"/>
  <c r="N149" i="12"/>
  <c r="M149" i="12"/>
  <c r="L149" i="12"/>
  <c r="K149" i="12"/>
  <c r="AF148" i="12"/>
  <c r="AE148" i="12"/>
  <c r="AD148" i="12"/>
  <c r="AC148" i="12"/>
  <c r="AB148" i="12"/>
  <c r="AA148" i="12"/>
  <c r="Z148" i="12"/>
  <c r="Y148" i="12"/>
  <c r="S148" i="12"/>
  <c r="R148" i="12"/>
  <c r="Q148" i="12"/>
  <c r="P148" i="12"/>
  <c r="N148" i="12"/>
  <c r="M148" i="12"/>
  <c r="L148" i="12"/>
  <c r="K148" i="12"/>
  <c r="AF147" i="12"/>
  <c r="AE147" i="12"/>
  <c r="AD147" i="12"/>
  <c r="AC147" i="12"/>
  <c r="AB147" i="12"/>
  <c r="AA147" i="12"/>
  <c r="Z147" i="12"/>
  <c r="Y147" i="12"/>
  <c r="S147" i="12"/>
  <c r="R147" i="12"/>
  <c r="Q147" i="12"/>
  <c r="P147" i="12"/>
  <c r="N147" i="12"/>
  <c r="M147" i="12"/>
  <c r="L147" i="12"/>
  <c r="K147" i="12"/>
  <c r="AF146" i="12"/>
  <c r="AE146" i="12"/>
  <c r="AD146" i="12"/>
  <c r="AC146" i="12"/>
  <c r="AB146" i="12"/>
  <c r="AA146" i="12"/>
  <c r="Z146" i="12"/>
  <c r="Y146" i="12"/>
  <c r="S146" i="12"/>
  <c r="R146" i="12"/>
  <c r="Q146" i="12"/>
  <c r="P146" i="12"/>
  <c r="N146" i="12"/>
  <c r="M146" i="12"/>
  <c r="L146" i="12"/>
  <c r="K146" i="12"/>
  <c r="AF145" i="12"/>
  <c r="AE145" i="12"/>
  <c r="AD145" i="12"/>
  <c r="AC145" i="12"/>
  <c r="AB145" i="12"/>
  <c r="AA145" i="12"/>
  <c r="Z145" i="12"/>
  <c r="Y145" i="12"/>
  <c r="S145" i="12"/>
  <c r="R145" i="12"/>
  <c r="Q145" i="12"/>
  <c r="P145" i="12"/>
  <c r="N145" i="12"/>
  <c r="M145" i="12"/>
  <c r="L145" i="12"/>
  <c r="K145" i="12"/>
  <c r="AF144" i="12"/>
  <c r="AE144" i="12"/>
  <c r="AD144" i="12"/>
  <c r="AC144" i="12"/>
  <c r="AB144" i="12"/>
  <c r="AA144" i="12"/>
  <c r="Z144" i="12"/>
  <c r="Y144" i="12"/>
  <c r="S144" i="12"/>
  <c r="R144" i="12"/>
  <c r="Q144" i="12"/>
  <c r="P144" i="12"/>
  <c r="N144" i="12"/>
  <c r="M144" i="12"/>
  <c r="L144" i="12"/>
  <c r="K144" i="12"/>
  <c r="AF143" i="12"/>
  <c r="AE143" i="12"/>
  <c r="AD143" i="12"/>
  <c r="AC143" i="12"/>
  <c r="AB143" i="12"/>
  <c r="AA143" i="12"/>
  <c r="Z143" i="12"/>
  <c r="Y143" i="12"/>
  <c r="S143" i="12"/>
  <c r="R143" i="12"/>
  <c r="Q143" i="12"/>
  <c r="P143" i="12"/>
  <c r="N143" i="12"/>
  <c r="M143" i="12"/>
  <c r="L143" i="12"/>
  <c r="K143" i="12"/>
  <c r="AF142" i="12"/>
  <c r="AE142" i="12"/>
  <c r="AD142" i="12"/>
  <c r="AC142" i="12"/>
  <c r="AB142" i="12"/>
  <c r="AA142" i="12"/>
  <c r="Z142" i="12"/>
  <c r="Y142" i="12"/>
  <c r="S142" i="12"/>
  <c r="R142" i="12"/>
  <c r="Q142" i="12"/>
  <c r="P142" i="12"/>
  <c r="N142" i="12"/>
  <c r="M142" i="12"/>
  <c r="L142" i="12"/>
  <c r="K142" i="12"/>
  <c r="AF141" i="12"/>
  <c r="AE141" i="12"/>
  <c r="AD141" i="12"/>
  <c r="AC141" i="12"/>
  <c r="AB141" i="12"/>
  <c r="AA141" i="12"/>
  <c r="Z141" i="12"/>
  <c r="Y141" i="12"/>
  <c r="S141" i="12"/>
  <c r="R141" i="12"/>
  <c r="Q141" i="12"/>
  <c r="P141" i="12"/>
  <c r="N141" i="12"/>
  <c r="M141" i="12"/>
  <c r="L141" i="12"/>
  <c r="K141" i="12"/>
  <c r="AF140" i="12"/>
  <c r="AE140" i="12"/>
  <c r="AD140" i="12"/>
  <c r="AC140" i="12"/>
  <c r="AB140" i="12"/>
  <c r="AA140" i="12"/>
  <c r="Z140" i="12"/>
  <c r="Y140" i="12"/>
  <c r="S140" i="12"/>
  <c r="R140" i="12"/>
  <c r="Q140" i="12"/>
  <c r="P140" i="12"/>
  <c r="N140" i="12"/>
  <c r="M140" i="12"/>
  <c r="L140" i="12"/>
  <c r="K140" i="12"/>
  <c r="AF139" i="12"/>
  <c r="AE139" i="12"/>
  <c r="AD139" i="12"/>
  <c r="AC139" i="12"/>
  <c r="AB139" i="12"/>
  <c r="AA139" i="12"/>
  <c r="Z139" i="12"/>
  <c r="Y139" i="12"/>
  <c r="S139" i="12"/>
  <c r="R139" i="12"/>
  <c r="Q139" i="12"/>
  <c r="P139" i="12"/>
  <c r="N139" i="12"/>
  <c r="M139" i="12"/>
  <c r="L139" i="12"/>
  <c r="K139" i="12"/>
  <c r="AF138" i="12"/>
  <c r="AE138" i="12"/>
  <c r="AD138" i="12"/>
  <c r="AC138" i="12"/>
  <c r="AB138" i="12"/>
  <c r="AA138" i="12"/>
  <c r="Z138" i="12"/>
  <c r="Y138" i="12"/>
  <c r="S138" i="12"/>
  <c r="R138" i="12"/>
  <c r="Q138" i="12"/>
  <c r="P138" i="12"/>
  <c r="N138" i="12"/>
  <c r="M138" i="12"/>
  <c r="L138" i="12"/>
  <c r="K138" i="12"/>
  <c r="AF137" i="12"/>
  <c r="AE137" i="12"/>
  <c r="AD137" i="12"/>
  <c r="AC137" i="12"/>
  <c r="AB137" i="12"/>
  <c r="AA137" i="12"/>
  <c r="Z137" i="12"/>
  <c r="Y137" i="12"/>
  <c r="S137" i="12"/>
  <c r="R137" i="12"/>
  <c r="Q137" i="12"/>
  <c r="P137" i="12"/>
  <c r="N137" i="12"/>
  <c r="M137" i="12"/>
  <c r="L137" i="12"/>
  <c r="K137" i="12"/>
  <c r="AF136" i="12"/>
  <c r="AE136" i="12"/>
  <c r="AD136" i="12"/>
  <c r="AC136" i="12"/>
  <c r="AB136" i="12"/>
  <c r="AA136" i="12"/>
  <c r="Z136" i="12"/>
  <c r="Y136" i="12"/>
  <c r="S136" i="12"/>
  <c r="R136" i="12"/>
  <c r="Q136" i="12"/>
  <c r="P136" i="12"/>
  <c r="N136" i="12"/>
  <c r="M136" i="12"/>
  <c r="L136" i="12"/>
  <c r="K136" i="12"/>
  <c r="AF135" i="12"/>
  <c r="AE135" i="12"/>
  <c r="AD135" i="12"/>
  <c r="AC135" i="12"/>
  <c r="AB135" i="12"/>
  <c r="AA135" i="12"/>
  <c r="Z135" i="12"/>
  <c r="Y135" i="12"/>
  <c r="S135" i="12"/>
  <c r="R135" i="12"/>
  <c r="Q135" i="12"/>
  <c r="P135" i="12"/>
  <c r="N135" i="12"/>
  <c r="M135" i="12"/>
  <c r="L135" i="12"/>
  <c r="K135" i="12"/>
  <c r="AF134" i="12"/>
  <c r="AE134" i="12"/>
  <c r="AD134" i="12"/>
  <c r="AC134" i="12"/>
  <c r="AB134" i="12"/>
  <c r="AA134" i="12"/>
  <c r="Z134" i="12"/>
  <c r="Y134" i="12"/>
  <c r="S134" i="12"/>
  <c r="R134" i="12"/>
  <c r="Q134" i="12"/>
  <c r="P134" i="12"/>
  <c r="N134" i="12"/>
  <c r="M134" i="12"/>
  <c r="L134" i="12"/>
  <c r="K134" i="12"/>
  <c r="AF133" i="12"/>
  <c r="AE133" i="12"/>
  <c r="AD133" i="12"/>
  <c r="AC133" i="12"/>
  <c r="AB133" i="12"/>
  <c r="AA133" i="12"/>
  <c r="Z133" i="12"/>
  <c r="Y133" i="12"/>
  <c r="S133" i="12"/>
  <c r="R133" i="12"/>
  <c r="Q133" i="12"/>
  <c r="P133" i="12"/>
  <c r="N133" i="12"/>
  <c r="M133" i="12"/>
  <c r="L133" i="12"/>
  <c r="K133" i="12"/>
  <c r="AF132" i="12"/>
  <c r="AE132" i="12"/>
  <c r="AD132" i="12"/>
  <c r="AC132" i="12"/>
  <c r="AB132" i="12"/>
  <c r="AA132" i="12"/>
  <c r="Z132" i="12"/>
  <c r="Y132" i="12"/>
  <c r="S132" i="12"/>
  <c r="R132" i="12"/>
  <c r="Q132" i="12"/>
  <c r="P132" i="12"/>
  <c r="N132" i="12"/>
  <c r="M132" i="12"/>
  <c r="L132" i="12"/>
  <c r="K132" i="12"/>
  <c r="AF131" i="12"/>
  <c r="AE131" i="12"/>
  <c r="AD131" i="12"/>
  <c r="AC131" i="12"/>
  <c r="AB131" i="12"/>
  <c r="AA131" i="12"/>
  <c r="Z131" i="12"/>
  <c r="Y131" i="12"/>
  <c r="S131" i="12"/>
  <c r="R131" i="12"/>
  <c r="Q131" i="12"/>
  <c r="P131" i="12"/>
  <c r="N131" i="12"/>
  <c r="M131" i="12"/>
  <c r="L131" i="12"/>
  <c r="K131" i="12"/>
  <c r="AF130" i="12"/>
  <c r="AE130" i="12"/>
  <c r="AD130" i="12"/>
  <c r="AC130" i="12"/>
  <c r="AB130" i="12"/>
  <c r="AA130" i="12"/>
  <c r="Z130" i="12"/>
  <c r="Y130" i="12"/>
  <c r="S130" i="12"/>
  <c r="R130" i="12"/>
  <c r="Q130" i="12"/>
  <c r="P130" i="12"/>
  <c r="N130" i="12"/>
  <c r="M130" i="12"/>
  <c r="L130" i="12"/>
  <c r="K130" i="12"/>
  <c r="AF129" i="12"/>
  <c r="AE129" i="12"/>
  <c r="AD129" i="12"/>
  <c r="AC129" i="12"/>
  <c r="AB129" i="12"/>
  <c r="AA129" i="12"/>
  <c r="Z129" i="12"/>
  <c r="Y129" i="12"/>
  <c r="S129" i="12"/>
  <c r="R129" i="12"/>
  <c r="Q129" i="12"/>
  <c r="P129" i="12"/>
  <c r="N129" i="12"/>
  <c r="M129" i="12"/>
  <c r="L129" i="12"/>
  <c r="K129" i="12"/>
  <c r="AF128" i="12"/>
  <c r="AE128" i="12"/>
  <c r="AD128" i="12"/>
  <c r="AC128" i="12"/>
  <c r="AB128" i="12"/>
  <c r="AA128" i="12"/>
  <c r="Z128" i="12"/>
  <c r="Y128" i="12"/>
  <c r="S128" i="12"/>
  <c r="R128" i="12"/>
  <c r="Q128" i="12"/>
  <c r="P128" i="12"/>
  <c r="N128" i="12"/>
  <c r="M128" i="12"/>
  <c r="L128" i="12"/>
  <c r="K128" i="12"/>
  <c r="AF127" i="12"/>
  <c r="AE127" i="12"/>
  <c r="AD127" i="12"/>
  <c r="AC127" i="12"/>
  <c r="AB127" i="12"/>
  <c r="AA127" i="12"/>
  <c r="Z127" i="12"/>
  <c r="Y127" i="12"/>
  <c r="S127" i="12"/>
  <c r="R127" i="12"/>
  <c r="Q127" i="12"/>
  <c r="P127" i="12"/>
  <c r="N127" i="12"/>
  <c r="M127" i="12"/>
  <c r="L127" i="12"/>
  <c r="K127" i="12"/>
  <c r="AF126" i="12"/>
  <c r="AE126" i="12"/>
  <c r="AD126" i="12"/>
  <c r="AC126" i="12"/>
  <c r="AB126" i="12"/>
  <c r="AA126" i="12"/>
  <c r="Z126" i="12"/>
  <c r="Y126" i="12"/>
  <c r="S126" i="12"/>
  <c r="R126" i="12"/>
  <c r="Q126" i="12"/>
  <c r="P126" i="12"/>
  <c r="N126" i="12"/>
  <c r="M126" i="12"/>
  <c r="L126" i="12"/>
  <c r="K126" i="12"/>
  <c r="AF125" i="12"/>
  <c r="AE125" i="12"/>
  <c r="AD125" i="12"/>
  <c r="AC125" i="12"/>
  <c r="AB125" i="12"/>
  <c r="AA125" i="12"/>
  <c r="Z125" i="12"/>
  <c r="Y125" i="12"/>
  <c r="S125" i="12"/>
  <c r="R125" i="12"/>
  <c r="Q125" i="12"/>
  <c r="P125" i="12"/>
  <c r="N125" i="12"/>
  <c r="M125" i="12"/>
  <c r="L125" i="12"/>
  <c r="K125" i="12"/>
  <c r="AF124" i="12"/>
  <c r="AE124" i="12"/>
  <c r="AD124" i="12"/>
  <c r="AC124" i="12"/>
  <c r="AB124" i="12"/>
  <c r="AA124" i="12"/>
  <c r="Z124" i="12"/>
  <c r="Y124" i="12"/>
  <c r="S124" i="12"/>
  <c r="R124" i="12"/>
  <c r="Q124" i="12"/>
  <c r="P124" i="12"/>
  <c r="N124" i="12"/>
  <c r="M124" i="12"/>
  <c r="L124" i="12"/>
  <c r="K124" i="12"/>
  <c r="AF123" i="12"/>
  <c r="AE123" i="12"/>
  <c r="AD123" i="12"/>
  <c r="AC123" i="12"/>
  <c r="AB123" i="12"/>
  <c r="AA123" i="12"/>
  <c r="Z123" i="12"/>
  <c r="Y123" i="12"/>
  <c r="S123" i="12"/>
  <c r="R123" i="12"/>
  <c r="Q123" i="12"/>
  <c r="P123" i="12"/>
  <c r="N123" i="12"/>
  <c r="M123" i="12"/>
  <c r="L123" i="12"/>
  <c r="K123" i="12"/>
  <c r="AF122" i="12"/>
  <c r="AE122" i="12"/>
  <c r="AD122" i="12"/>
  <c r="AC122" i="12"/>
  <c r="AB122" i="12"/>
  <c r="AA122" i="12"/>
  <c r="Z122" i="12"/>
  <c r="Y122" i="12"/>
  <c r="S122" i="12"/>
  <c r="R122" i="12"/>
  <c r="Q122" i="12"/>
  <c r="P122" i="12"/>
  <c r="N122" i="12"/>
  <c r="M122" i="12"/>
  <c r="L122" i="12"/>
  <c r="K122" i="12"/>
  <c r="AF121" i="12"/>
  <c r="AE121" i="12"/>
  <c r="AD121" i="12"/>
  <c r="AC121" i="12"/>
  <c r="AB121" i="12"/>
  <c r="AA121" i="12"/>
  <c r="Z121" i="12"/>
  <c r="Y121" i="12"/>
  <c r="S121" i="12"/>
  <c r="R121" i="12"/>
  <c r="Q121" i="12"/>
  <c r="P121" i="12"/>
  <c r="N121" i="12"/>
  <c r="M121" i="12"/>
  <c r="L121" i="12"/>
  <c r="K121" i="12"/>
  <c r="AF120" i="12"/>
  <c r="AE120" i="12"/>
  <c r="AD120" i="12"/>
  <c r="AC120" i="12"/>
  <c r="AB120" i="12"/>
  <c r="AA120" i="12"/>
  <c r="Z120" i="12"/>
  <c r="Y120" i="12"/>
  <c r="S120" i="12"/>
  <c r="R120" i="12"/>
  <c r="Q120" i="12"/>
  <c r="P120" i="12"/>
  <c r="N120" i="12"/>
  <c r="M120" i="12"/>
  <c r="L120" i="12"/>
  <c r="K120" i="12"/>
  <c r="AF119" i="12"/>
  <c r="AE119" i="12"/>
  <c r="AD119" i="12"/>
  <c r="AC119" i="12"/>
  <c r="AB119" i="12"/>
  <c r="AA119" i="12"/>
  <c r="Z119" i="12"/>
  <c r="Y119" i="12"/>
  <c r="S119" i="12"/>
  <c r="R119" i="12"/>
  <c r="Q119" i="12"/>
  <c r="P119" i="12"/>
  <c r="N119" i="12"/>
  <c r="M119" i="12"/>
  <c r="L119" i="12"/>
  <c r="K119" i="12"/>
  <c r="AF118" i="12"/>
  <c r="AE118" i="12"/>
  <c r="AD118" i="12"/>
  <c r="AC118" i="12"/>
  <c r="AB118" i="12"/>
  <c r="AA118" i="12"/>
  <c r="Z118" i="12"/>
  <c r="Y118" i="12"/>
  <c r="S118" i="12"/>
  <c r="R118" i="12"/>
  <c r="Q118" i="12"/>
  <c r="P118" i="12"/>
  <c r="N118" i="12"/>
  <c r="M118" i="12"/>
  <c r="L118" i="12"/>
  <c r="K118" i="12"/>
  <c r="AF117" i="12"/>
  <c r="AE117" i="12"/>
  <c r="AD117" i="12"/>
  <c r="AC117" i="12"/>
  <c r="AB117" i="12"/>
  <c r="AA117" i="12"/>
  <c r="Z117" i="12"/>
  <c r="Y117" i="12"/>
  <c r="S117" i="12"/>
  <c r="R117" i="12"/>
  <c r="Q117" i="12"/>
  <c r="P117" i="12"/>
  <c r="N117" i="12"/>
  <c r="M117" i="12"/>
  <c r="L117" i="12"/>
  <c r="K117" i="12"/>
  <c r="AF116" i="12"/>
  <c r="AE116" i="12"/>
  <c r="AD116" i="12"/>
  <c r="AC116" i="12"/>
  <c r="AB116" i="12"/>
  <c r="AA116" i="12"/>
  <c r="Z116" i="12"/>
  <c r="Y116" i="12"/>
  <c r="S116" i="12"/>
  <c r="R116" i="12"/>
  <c r="Q116" i="12"/>
  <c r="P116" i="12"/>
  <c r="N116" i="12"/>
  <c r="M116" i="12"/>
  <c r="L116" i="12"/>
  <c r="K116" i="12"/>
  <c r="AF115" i="12"/>
  <c r="AE115" i="12"/>
  <c r="AD115" i="12"/>
  <c r="AC115" i="12"/>
  <c r="AB115" i="12"/>
  <c r="AA115" i="12"/>
  <c r="Z115" i="12"/>
  <c r="Y115" i="12"/>
  <c r="S115" i="12"/>
  <c r="R115" i="12"/>
  <c r="Q115" i="12"/>
  <c r="P115" i="12"/>
  <c r="N115" i="12"/>
  <c r="M115" i="12"/>
  <c r="L115" i="12"/>
  <c r="K115" i="12"/>
  <c r="AF114" i="12"/>
  <c r="AE114" i="12"/>
  <c r="AD114" i="12"/>
  <c r="AC114" i="12"/>
  <c r="AB114" i="12"/>
  <c r="AA114" i="12"/>
  <c r="Z114" i="12"/>
  <c r="Y114" i="12"/>
  <c r="S114" i="12"/>
  <c r="R114" i="12"/>
  <c r="Q114" i="12"/>
  <c r="P114" i="12"/>
  <c r="N114" i="12"/>
  <c r="M114" i="12"/>
  <c r="L114" i="12"/>
  <c r="K114" i="12"/>
  <c r="AF113" i="12"/>
  <c r="AE113" i="12"/>
  <c r="AD113" i="12"/>
  <c r="AC113" i="12"/>
  <c r="AB113" i="12"/>
  <c r="AA113" i="12"/>
  <c r="Z113" i="12"/>
  <c r="Y113" i="12"/>
  <c r="S113" i="12"/>
  <c r="R113" i="12"/>
  <c r="Q113" i="12"/>
  <c r="P113" i="12"/>
  <c r="N113" i="12"/>
  <c r="M113" i="12"/>
  <c r="L113" i="12"/>
  <c r="K113" i="12"/>
  <c r="AF112" i="12"/>
  <c r="AE112" i="12"/>
  <c r="AD112" i="12"/>
  <c r="AC112" i="12"/>
  <c r="AB112" i="12"/>
  <c r="AA112" i="12"/>
  <c r="Z112" i="12"/>
  <c r="Y112" i="12"/>
  <c r="S112" i="12"/>
  <c r="R112" i="12"/>
  <c r="Q112" i="12"/>
  <c r="P112" i="12"/>
  <c r="N112" i="12"/>
  <c r="M112" i="12"/>
  <c r="L112" i="12"/>
  <c r="K112" i="12"/>
  <c r="AF111" i="12"/>
  <c r="AE111" i="12"/>
  <c r="AD111" i="12"/>
  <c r="AC111" i="12"/>
  <c r="AB111" i="12"/>
  <c r="AA111" i="12"/>
  <c r="Z111" i="12"/>
  <c r="Y111" i="12"/>
  <c r="S111" i="12"/>
  <c r="R111" i="12"/>
  <c r="Q111" i="12"/>
  <c r="P111" i="12"/>
  <c r="N111" i="12"/>
  <c r="M111" i="12"/>
  <c r="L111" i="12"/>
  <c r="K111" i="12"/>
  <c r="AF110" i="12"/>
  <c r="AE110" i="12"/>
  <c r="AD110" i="12"/>
  <c r="AC110" i="12"/>
  <c r="AB110" i="12"/>
  <c r="AA110" i="12"/>
  <c r="Z110" i="12"/>
  <c r="Y110" i="12"/>
  <c r="S110" i="12"/>
  <c r="R110" i="12"/>
  <c r="Q110" i="12"/>
  <c r="P110" i="12"/>
  <c r="N110" i="12"/>
  <c r="M110" i="12"/>
  <c r="L110" i="12"/>
  <c r="K110" i="12"/>
  <c r="AF109" i="12"/>
  <c r="AE109" i="12"/>
  <c r="AD109" i="12"/>
  <c r="AC109" i="12"/>
  <c r="AB109" i="12"/>
  <c r="AA109" i="12"/>
  <c r="Z109" i="12"/>
  <c r="Y109" i="12"/>
  <c r="S109" i="12"/>
  <c r="R109" i="12"/>
  <c r="Q109" i="12"/>
  <c r="P109" i="12"/>
  <c r="N109" i="12"/>
  <c r="M109" i="12"/>
  <c r="L109" i="12"/>
  <c r="K109" i="12"/>
  <c r="AF108" i="12"/>
  <c r="AE108" i="12"/>
  <c r="AD108" i="12"/>
  <c r="AC108" i="12"/>
  <c r="AB108" i="12"/>
  <c r="AA108" i="12"/>
  <c r="Z108" i="12"/>
  <c r="Y108" i="12"/>
  <c r="S108" i="12"/>
  <c r="R108" i="12"/>
  <c r="Q108" i="12"/>
  <c r="P108" i="12"/>
  <c r="N108" i="12"/>
  <c r="M108" i="12"/>
  <c r="L108" i="12"/>
  <c r="K108" i="12"/>
  <c r="AF107" i="12"/>
  <c r="AE107" i="12"/>
  <c r="AD107" i="12"/>
  <c r="AC107" i="12"/>
  <c r="AB107" i="12"/>
  <c r="AA107" i="12"/>
  <c r="Z107" i="12"/>
  <c r="Y107" i="12"/>
  <c r="S107" i="12"/>
  <c r="R107" i="12"/>
  <c r="Q107" i="12"/>
  <c r="P107" i="12"/>
  <c r="N107" i="12"/>
  <c r="M107" i="12"/>
  <c r="L107" i="12"/>
  <c r="K107" i="12"/>
  <c r="AF106" i="12"/>
  <c r="AE106" i="12"/>
  <c r="AD106" i="12"/>
  <c r="AC106" i="12"/>
  <c r="AB106" i="12"/>
  <c r="AA106" i="12"/>
  <c r="Z106" i="12"/>
  <c r="Y106" i="12"/>
  <c r="S106" i="12"/>
  <c r="R106" i="12"/>
  <c r="Q106" i="12"/>
  <c r="P106" i="12"/>
  <c r="N106" i="12"/>
  <c r="M106" i="12"/>
  <c r="L106" i="12"/>
  <c r="K106" i="12"/>
  <c r="AF105" i="12"/>
  <c r="AE105" i="12"/>
  <c r="AD105" i="12"/>
  <c r="AC105" i="12"/>
  <c r="AB105" i="12"/>
  <c r="AA105" i="12"/>
  <c r="Z105" i="12"/>
  <c r="Y105" i="12"/>
  <c r="S105" i="12"/>
  <c r="R105" i="12"/>
  <c r="Q105" i="12"/>
  <c r="P105" i="12"/>
  <c r="N105" i="12"/>
  <c r="M105" i="12"/>
  <c r="L105" i="12"/>
  <c r="K105" i="12"/>
  <c r="AF104" i="12"/>
  <c r="AE104" i="12"/>
  <c r="AD104" i="12"/>
  <c r="AC104" i="12"/>
  <c r="AB104" i="12"/>
  <c r="AA104" i="12"/>
  <c r="Z104" i="12"/>
  <c r="Y104" i="12"/>
  <c r="S104" i="12"/>
  <c r="R104" i="12"/>
  <c r="Q104" i="12"/>
  <c r="P104" i="12"/>
  <c r="N104" i="12"/>
  <c r="M104" i="12"/>
  <c r="L104" i="12"/>
  <c r="K104" i="12"/>
  <c r="AF103" i="12"/>
  <c r="AE103" i="12"/>
  <c r="AD103" i="12"/>
  <c r="AC103" i="12"/>
  <c r="AB103" i="12"/>
  <c r="AA103" i="12"/>
  <c r="Z103" i="12"/>
  <c r="Y103" i="12"/>
  <c r="S103" i="12"/>
  <c r="R103" i="12"/>
  <c r="Q103" i="12"/>
  <c r="P103" i="12"/>
  <c r="N103" i="12"/>
  <c r="M103" i="12"/>
  <c r="L103" i="12"/>
  <c r="K103" i="12"/>
  <c r="AF102" i="12"/>
  <c r="AE102" i="12"/>
  <c r="AD102" i="12"/>
  <c r="AC102" i="12"/>
  <c r="AB102" i="12"/>
  <c r="AA102" i="12"/>
  <c r="Z102" i="12"/>
  <c r="Y102" i="12"/>
  <c r="S102" i="12"/>
  <c r="R102" i="12"/>
  <c r="Q102" i="12"/>
  <c r="P102" i="12"/>
  <c r="N102" i="12"/>
  <c r="M102" i="12"/>
  <c r="L102" i="12"/>
  <c r="K102" i="12"/>
  <c r="AF101" i="12"/>
  <c r="AE101" i="12"/>
  <c r="AD101" i="12"/>
  <c r="AC101" i="12"/>
  <c r="AB101" i="12"/>
  <c r="AA101" i="12"/>
  <c r="Z101" i="12"/>
  <c r="Y101" i="12"/>
  <c r="S101" i="12"/>
  <c r="R101" i="12"/>
  <c r="Q101" i="12"/>
  <c r="P101" i="12"/>
  <c r="N101" i="12"/>
  <c r="M101" i="12"/>
  <c r="L101" i="12"/>
  <c r="K101" i="12"/>
  <c r="AF100" i="12"/>
  <c r="AE100" i="12"/>
  <c r="AD100" i="12"/>
  <c r="AC100" i="12"/>
  <c r="AB100" i="12"/>
  <c r="AA100" i="12"/>
  <c r="Z100" i="12"/>
  <c r="Y100" i="12"/>
  <c r="S100" i="12"/>
  <c r="R100" i="12"/>
  <c r="Q100" i="12"/>
  <c r="P100" i="12"/>
  <c r="N100" i="12"/>
  <c r="M100" i="12"/>
  <c r="L100" i="12"/>
  <c r="K100" i="12"/>
  <c r="AF99" i="12"/>
  <c r="AE99" i="12"/>
  <c r="AD99" i="12"/>
  <c r="AC99" i="12"/>
  <c r="AB99" i="12"/>
  <c r="AA99" i="12"/>
  <c r="Z99" i="12"/>
  <c r="Y99" i="12"/>
  <c r="S99" i="12"/>
  <c r="R99" i="12"/>
  <c r="Q99" i="12"/>
  <c r="P99" i="12"/>
  <c r="N99" i="12"/>
  <c r="M99" i="12"/>
  <c r="L99" i="12"/>
  <c r="K99" i="12"/>
  <c r="AF98" i="12"/>
  <c r="AE98" i="12"/>
  <c r="AD98" i="12"/>
  <c r="AC98" i="12"/>
  <c r="AB98" i="12"/>
  <c r="AA98" i="12"/>
  <c r="Z98" i="12"/>
  <c r="Y98" i="12"/>
  <c r="S98" i="12"/>
  <c r="R98" i="12"/>
  <c r="Q98" i="12"/>
  <c r="P98" i="12"/>
  <c r="N98" i="12"/>
  <c r="M98" i="12"/>
  <c r="L98" i="12"/>
  <c r="K98" i="12"/>
  <c r="AF97" i="12"/>
  <c r="AE97" i="12"/>
  <c r="AD97" i="12"/>
  <c r="AC97" i="12"/>
  <c r="AB97" i="12"/>
  <c r="AA97" i="12"/>
  <c r="Z97" i="12"/>
  <c r="Y97" i="12"/>
  <c r="S97" i="12"/>
  <c r="R97" i="12"/>
  <c r="Q97" i="12"/>
  <c r="P97" i="12"/>
  <c r="N97" i="12"/>
  <c r="M97" i="12"/>
  <c r="L97" i="12"/>
  <c r="K97" i="12"/>
  <c r="AF96" i="12"/>
  <c r="AE96" i="12"/>
  <c r="AD96" i="12"/>
  <c r="AC96" i="12"/>
  <c r="AB96" i="12"/>
  <c r="AA96" i="12"/>
  <c r="Z96" i="12"/>
  <c r="Y96" i="12"/>
  <c r="S96" i="12"/>
  <c r="R96" i="12"/>
  <c r="Q96" i="12"/>
  <c r="P96" i="12"/>
  <c r="N96" i="12"/>
  <c r="M96" i="12"/>
  <c r="L96" i="12"/>
  <c r="K96" i="12"/>
  <c r="AF95" i="12"/>
  <c r="AE95" i="12"/>
  <c r="AD95" i="12"/>
  <c r="AC95" i="12"/>
  <c r="AB95" i="12"/>
  <c r="AA95" i="12"/>
  <c r="Z95" i="12"/>
  <c r="Y95" i="12"/>
  <c r="S95" i="12"/>
  <c r="R95" i="12"/>
  <c r="Q95" i="12"/>
  <c r="P95" i="12"/>
  <c r="N95" i="12"/>
  <c r="M95" i="12"/>
  <c r="L95" i="12"/>
  <c r="K95" i="12"/>
  <c r="AF94" i="12"/>
  <c r="AE94" i="12"/>
  <c r="AD94" i="12"/>
  <c r="AC94" i="12"/>
  <c r="AB94" i="12"/>
  <c r="AA94" i="12"/>
  <c r="Z94" i="12"/>
  <c r="Y94" i="12"/>
  <c r="S94" i="12"/>
  <c r="R94" i="12"/>
  <c r="Q94" i="12"/>
  <c r="P94" i="12"/>
  <c r="N94" i="12"/>
  <c r="M94" i="12"/>
  <c r="L94" i="12"/>
  <c r="K94" i="12"/>
  <c r="AF93" i="12"/>
  <c r="AE93" i="12"/>
  <c r="AD93" i="12"/>
  <c r="AC93" i="12"/>
  <c r="AB93" i="12"/>
  <c r="AA93" i="12"/>
  <c r="Z93" i="12"/>
  <c r="Y93" i="12"/>
  <c r="S93" i="12"/>
  <c r="R93" i="12"/>
  <c r="Q93" i="12"/>
  <c r="P93" i="12"/>
  <c r="N93" i="12"/>
  <c r="M93" i="12"/>
  <c r="L93" i="12"/>
  <c r="K93" i="12"/>
  <c r="AF92" i="12"/>
  <c r="AE92" i="12"/>
  <c r="AD92" i="12"/>
  <c r="AC92" i="12"/>
  <c r="AB92" i="12"/>
  <c r="AA92" i="12"/>
  <c r="Z92" i="12"/>
  <c r="Y92" i="12"/>
  <c r="S92" i="12"/>
  <c r="R92" i="12"/>
  <c r="Q92" i="12"/>
  <c r="P92" i="12"/>
  <c r="N92" i="12"/>
  <c r="M92" i="12"/>
  <c r="L92" i="12"/>
  <c r="K92" i="12"/>
  <c r="AF91" i="12"/>
  <c r="AE91" i="12"/>
  <c r="AD91" i="12"/>
  <c r="AC91" i="12"/>
  <c r="AB91" i="12"/>
  <c r="AA91" i="12"/>
  <c r="Z91" i="12"/>
  <c r="Y91" i="12"/>
  <c r="S91" i="12"/>
  <c r="R91" i="12"/>
  <c r="Q91" i="12"/>
  <c r="P91" i="12"/>
  <c r="N91" i="12"/>
  <c r="M91" i="12"/>
  <c r="L91" i="12"/>
  <c r="K91" i="12"/>
  <c r="AF90" i="12"/>
  <c r="AE90" i="12"/>
  <c r="AD90" i="12"/>
  <c r="AC90" i="12"/>
  <c r="AB90" i="12"/>
  <c r="AA90" i="12"/>
  <c r="Z90" i="12"/>
  <c r="Y90" i="12"/>
  <c r="S90" i="12"/>
  <c r="R90" i="12"/>
  <c r="Q90" i="12"/>
  <c r="P90" i="12"/>
  <c r="N90" i="12"/>
  <c r="M90" i="12"/>
  <c r="L90" i="12"/>
  <c r="K90" i="12"/>
  <c r="AF89" i="12"/>
  <c r="AE89" i="12"/>
  <c r="AD89" i="12"/>
  <c r="AC89" i="12"/>
  <c r="AB89" i="12"/>
  <c r="AA89" i="12"/>
  <c r="Z89" i="12"/>
  <c r="Y89" i="12"/>
  <c r="S89" i="12"/>
  <c r="R89" i="12"/>
  <c r="Q89" i="12"/>
  <c r="P89" i="12"/>
  <c r="N89" i="12"/>
  <c r="M89" i="12"/>
  <c r="L89" i="12"/>
  <c r="K89" i="12"/>
  <c r="AF88" i="12"/>
  <c r="AE88" i="12"/>
  <c r="AD88" i="12"/>
  <c r="AC88" i="12"/>
  <c r="AB88" i="12"/>
  <c r="AA88" i="12"/>
  <c r="Z88" i="12"/>
  <c r="Y88" i="12"/>
  <c r="S88" i="12"/>
  <c r="R88" i="12"/>
  <c r="Q88" i="12"/>
  <c r="P88" i="12"/>
  <c r="N88" i="12"/>
  <c r="M88" i="12"/>
  <c r="L88" i="12"/>
  <c r="K88" i="12"/>
  <c r="AF87" i="12"/>
  <c r="AE87" i="12"/>
  <c r="AD87" i="12"/>
  <c r="AC87" i="12"/>
  <c r="AB87" i="12"/>
  <c r="AA87" i="12"/>
  <c r="Z87" i="12"/>
  <c r="Y87" i="12"/>
  <c r="S87" i="12"/>
  <c r="R87" i="12"/>
  <c r="Q87" i="12"/>
  <c r="P87" i="12"/>
  <c r="N87" i="12"/>
  <c r="M87" i="12"/>
  <c r="L87" i="12"/>
  <c r="K87" i="12"/>
  <c r="AF86" i="12"/>
  <c r="AE86" i="12"/>
  <c r="AD86" i="12"/>
  <c r="AC86" i="12"/>
  <c r="AB86" i="12"/>
  <c r="AA86" i="12"/>
  <c r="Z86" i="12"/>
  <c r="Y86" i="12"/>
  <c r="S86" i="12"/>
  <c r="R86" i="12"/>
  <c r="Q86" i="12"/>
  <c r="P86" i="12"/>
  <c r="N86" i="12"/>
  <c r="M86" i="12"/>
  <c r="L86" i="12"/>
  <c r="K86" i="12"/>
  <c r="AF85" i="12"/>
  <c r="AE85" i="12"/>
  <c r="AD85" i="12"/>
  <c r="AC85" i="12"/>
  <c r="AB85" i="12"/>
  <c r="AA85" i="12"/>
  <c r="Z85" i="12"/>
  <c r="Y85" i="12"/>
  <c r="S85" i="12"/>
  <c r="R85" i="12"/>
  <c r="Q85" i="12"/>
  <c r="P85" i="12"/>
  <c r="N85" i="12"/>
  <c r="M85" i="12"/>
  <c r="L85" i="12"/>
  <c r="K85" i="12"/>
  <c r="AF84" i="12"/>
  <c r="AE84" i="12"/>
  <c r="AD84" i="12"/>
  <c r="AC84" i="12"/>
  <c r="AB84" i="12"/>
  <c r="AA84" i="12"/>
  <c r="Z84" i="12"/>
  <c r="Y84" i="12"/>
  <c r="S84" i="12"/>
  <c r="R84" i="12"/>
  <c r="Q84" i="12"/>
  <c r="P84" i="12"/>
  <c r="N84" i="12"/>
  <c r="M84" i="12"/>
  <c r="L84" i="12"/>
  <c r="K84" i="12"/>
  <c r="AF83" i="12"/>
  <c r="AE83" i="12"/>
  <c r="AD83" i="12"/>
  <c r="AC83" i="12"/>
  <c r="AB83" i="12"/>
  <c r="AA83" i="12"/>
  <c r="Z83" i="12"/>
  <c r="Y83" i="12"/>
  <c r="S83" i="12"/>
  <c r="R83" i="12"/>
  <c r="Q83" i="12"/>
  <c r="P83" i="12"/>
  <c r="N83" i="12"/>
  <c r="M83" i="12"/>
  <c r="L83" i="12"/>
  <c r="K83" i="12"/>
  <c r="AF82" i="12"/>
  <c r="AE82" i="12"/>
  <c r="AD82" i="12"/>
  <c r="AC82" i="12"/>
  <c r="AB82" i="12"/>
  <c r="AA82" i="12"/>
  <c r="Z82" i="12"/>
  <c r="Y82" i="12"/>
  <c r="S82" i="12"/>
  <c r="R82" i="12"/>
  <c r="Q82" i="12"/>
  <c r="P82" i="12"/>
  <c r="N82" i="12"/>
  <c r="M82" i="12"/>
  <c r="L82" i="12"/>
  <c r="K82" i="12"/>
  <c r="AF81" i="12"/>
  <c r="AE81" i="12"/>
  <c r="AD81" i="12"/>
  <c r="AC81" i="12"/>
  <c r="AB81" i="12"/>
  <c r="AA81" i="12"/>
  <c r="Z81" i="12"/>
  <c r="Y81" i="12"/>
  <c r="S81" i="12"/>
  <c r="R81" i="12"/>
  <c r="Q81" i="12"/>
  <c r="P81" i="12"/>
  <c r="N81" i="12"/>
  <c r="M81" i="12"/>
  <c r="L81" i="12"/>
  <c r="K81" i="12"/>
  <c r="AF80" i="12"/>
  <c r="AE80" i="12"/>
  <c r="AD80" i="12"/>
  <c r="AC80" i="12"/>
  <c r="AB80" i="12"/>
  <c r="AA80" i="12"/>
  <c r="Z80" i="12"/>
  <c r="Y80" i="12"/>
  <c r="S80" i="12"/>
  <c r="R80" i="12"/>
  <c r="Q80" i="12"/>
  <c r="P80" i="12"/>
  <c r="N80" i="12"/>
  <c r="M80" i="12"/>
  <c r="L80" i="12"/>
  <c r="K80" i="12"/>
  <c r="AF79" i="12"/>
  <c r="AE79" i="12"/>
  <c r="AD79" i="12"/>
  <c r="AC79" i="12"/>
  <c r="AB79" i="12"/>
  <c r="AA79" i="12"/>
  <c r="Z79" i="12"/>
  <c r="Y79" i="12"/>
  <c r="S79" i="12"/>
  <c r="R79" i="12"/>
  <c r="Q79" i="12"/>
  <c r="P79" i="12"/>
  <c r="N79" i="12"/>
  <c r="M79" i="12"/>
  <c r="L79" i="12"/>
  <c r="K79" i="12"/>
  <c r="AF78" i="12"/>
  <c r="AE78" i="12"/>
  <c r="AD78" i="12"/>
  <c r="AC78" i="12"/>
  <c r="AB78" i="12"/>
  <c r="AA78" i="12"/>
  <c r="Z78" i="12"/>
  <c r="Y78" i="12"/>
  <c r="S78" i="12"/>
  <c r="R78" i="12"/>
  <c r="Q78" i="12"/>
  <c r="P78" i="12"/>
  <c r="N78" i="12"/>
  <c r="M78" i="12"/>
  <c r="L78" i="12"/>
  <c r="K78" i="12"/>
  <c r="AF77" i="12"/>
  <c r="AE77" i="12"/>
  <c r="AD77" i="12"/>
  <c r="AC77" i="12"/>
  <c r="AB77" i="12"/>
  <c r="AA77" i="12"/>
  <c r="Z77" i="12"/>
  <c r="Y77" i="12"/>
  <c r="S77" i="12"/>
  <c r="R77" i="12"/>
  <c r="Q77" i="12"/>
  <c r="P77" i="12"/>
  <c r="N77" i="12"/>
  <c r="M77" i="12"/>
  <c r="L77" i="12"/>
  <c r="K77" i="12"/>
  <c r="AF76" i="12"/>
  <c r="AE76" i="12"/>
  <c r="AD76" i="12"/>
  <c r="AC76" i="12"/>
  <c r="AB76" i="12"/>
  <c r="AA76" i="12"/>
  <c r="Z76" i="12"/>
  <c r="Y76" i="12"/>
  <c r="S76" i="12"/>
  <c r="R76" i="12"/>
  <c r="Q76" i="12"/>
  <c r="P76" i="12"/>
  <c r="N76" i="12"/>
  <c r="M76" i="12"/>
  <c r="L76" i="12"/>
  <c r="K76" i="12"/>
  <c r="AF75" i="12"/>
  <c r="AE75" i="12"/>
  <c r="AD75" i="12"/>
  <c r="AC75" i="12"/>
  <c r="AB75" i="12"/>
  <c r="AA75" i="12"/>
  <c r="Z75" i="12"/>
  <c r="Y75" i="12"/>
  <c r="S75" i="12"/>
  <c r="R75" i="12"/>
  <c r="Q75" i="12"/>
  <c r="P75" i="12"/>
  <c r="N75" i="12"/>
  <c r="M75" i="12"/>
  <c r="L75" i="12"/>
  <c r="K75" i="12"/>
  <c r="AF74" i="12"/>
  <c r="AE74" i="12"/>
  <c r="AD74" i="12"/>
  <c r="AC74" i="12"/>
  <c r="AB74" i="12"/>
  <c r="AA74" i="12"/>
  <c r="Z74" i="12"/>
  <c r="Y74" i="12"/>
  <c r="S74" i="12"/>
  <c r="R74" i="12"/>
  <c r="Q74" i="12"/>
  <c r="P74" i="12"/>
  <c r="N74" i="12"/>
  <c r="M74" i="12"/>
  <c r="L74" i="12"/>
  <c r="K74" i="12"/>
  <c r="AF73" i="12"/>
  <c r="AE73" i="12"/>
  <c r="AD73" i="12"/>
  <c r="AC73" i="12"/>
  <c r="AB73" i="12"/>
  <c r="AA73" i="12"/>
  <c r="Z73" i="12"/>
  <c r="Y73" i="12"/>
  <c r="S73" i="12"/>
  <c r="R73" i="12"/>
  <c r="Q73" i="12"/>
  <c r="P73" i="12"/>
  <c r="N73" i="12"/>
  <c r="M73" i="12"/>
  <c r="L73" i="12"/>
  <c r="K73" i="12"/>
  <c r="AF72" i="12"/>
  <c r="AE72" i="12"/>
  <c r="AD72" i="12"/>
  <c r="AC72" i="12"/>
  <c r="AB72" i="12"/>
  <c r="AA72" i="12"/>
  <c r="Z72" i="12"/>
  <c r="Y72" i="12"/>
  <c r="S72" i="12"/>
  <c r="R72" i="12"/>
  <c r="Q72" i="12"/>
  <c r="P72" i="12"/>
  <c r="N72" i="12"/>
  <c r="M72" i="12"/>
  <c r="L72" i="12"/>
  <c r="K72" i="12"/>
  <c r="AF71" i="12"/>
  <c r="AE71" i="12"/>
  <c r="AD71" i="12"/>
  <c r="AC71" i="12"/>
  <c r="AB71" i="12"/>
  <c r="AA71" i="12"/>
  <c r="Z71" i="12"/>
  <c r="Y71" i="12"/>
  <c r="S71" i="12"/>
  <c r="R71" i="12"/>
  <c r="Q71" i="12"/>
  <c r="P71" i="12"/>
  <c r="N71" i="12"/>
  <c r="M71" i="12"/>
  <c r="L71" i="12"/>
  <c r="K71" i="12"/>
  <c r="AF70" i="12"/>
  <c r="AE70" i="12"/>
  <c r="AD70" i="12"/>
  <c r="AC70" i="12"/>
  <c r="AB70" i="12"/>
  <c r="AA70" i="12"/>
  <c r="Z70" i="12"/>
  <c r="Y70" i="12"/>
  <c r="S70" i="12"/>
  <c r="R70" i="12"/>
  <c r="Q70" i="12"/>
  <c r="P70" i="12"/>
  <c r="N70" i="12"/>
  <c r="M70" i="12"/>
  <c r="L70" i="12"/>
  <c r="K70" i="12"/>
  <c r="AF69" i="12"/>
  <c r="AE69" i="12"/>
  <c r="AD69" i="12"/>
  <c r="AC69" i="12"/>
  <c r="AB69" i="12"/>
  <c r="AA69" i="12"/>
  <c r="Z69" i="12"/>
  <c r="Y69" i="12"/>
  <c r="S69" i="12"/>
  <c r="R69" i="12"/>
  <c r="Q69" i="12"/>
  <c r="P69" i="12"/>
  <c r="N69" i="12"/>
  <c r="M69" i="12"/>
  <c r="L69" i="12"/>
  <c r="K69" i="12"/>
  <c r="AF68" i="12"/>
  <c r="AE68" i="12"/>
  <c r="AD68" i="12"/>
  <c r="AC68" i="12"/>
  <c r="AB68" i="12"/>
  <c r="AA68" i="12"/>
  <c r="Z68" i="12"/>
  <c r="Y68" i="12"/>
  <c r="S68" i="12"/>
  <c r="R68" i="12"/>
  <c r="Q68" i="12"/>
  <c r="P68" i="12"/>
  <c r="N68" i="12"/>
  <c r="M68" i="12"/>
  <c r="L68" i="12"/>
  <c r="K68" i="12"/>
  <c r="AF67" i="12"/>
  <c r="AE67" i="12"/>
  <c r="AD67" i="12"/>
  <c r="AC67" i="12"/>
  <c r="AB67" i="12"/>
  <c r="AA67" i="12"/>
  <c r="Z67" i="12"/>
  <c r="Y67" i="12"/>
  <c r="S67" i="12"/>
  <c r="R67" i="12"/>
  <c r="Q67" i="12"/>
  <c r="P67" i="12"/>
  <c r="N67" i="12"/>
  <c r="M67" i="12"/>
  <c r="L67" i="12"/>
  <c r="K67" i="12"/>
  <c r="AF66" i="12"/>
  <c r="AE66" i="12"/>
  <c r="AD66" i="12"/>
  <c r="AC66" i="12"/>
  <c r="AB66" i="12"/>
  <c r="AA66" i="12"/>
  <c r="Z66" i="12"/>
  <c r="Y66" i="12"/>
  <c r="S66" i="12"/>
  <c r="R66" i="12"/>
  <c r="Q66" i="12"/>
  <c r="P66" i="12"/>
  <c r="N66" i="12"/>
  <c r="M66" i="12"/>
  <c r="L66" i="12"/>
  <c r="K66" i="12"/>
  <c r="AF65" i="12"/>
  <c r="AE65" i="12"/>
  <c r="AD65" i="12"/>
  <c r="AC65" i="12"/>
  <c r="AB65" i="12"/>
  <c r="AA65" i="12"/>
  <c r="Z65" i="12"/>
  <c r="Y65" i="12"/>
  <c r="S65" i="12"/>
  <c r="R65" i="12"/>
  <c r="Q65" i="12"/>
  <c r="P65" i="12"/>
  <c r="N65" i="12"/>
  <c r="M65" i="12"/>
  <c r="L65" i="12"/>
  <c r="K65" i="12"/>
  <c r="AF64" i="12"/>
  <c r="AE64" i="12"/>
  <c r="AD64" i="12"/>
  <c r="AC64" i="12"/>
  <c r="AB64" i="12"/>
  <c r="AA64" i="12"/>
  <c r="Z64" i="12"/>
  <c r="Y64" i="12"/>
  <c r="S64" i="12"/>
  <c r="R64" i="12"/>
  <c r="Q64" i="12"/>
  <c r="P64" i="12"/>
  <c r="N64" i="12"/>
  <c r="M64" i="12"/>
  <c r="L64" i="12"/>
  <c r="K64" i="12"/>
  <c r="AF63" i="12"/>
  <c r="AE63" i="12"/>
  <c r="AD63" i="12"/>
  <c r="AC63" i="12"/>
  <c r="AB63" i="12"/>
  <c r="AA63" i="12"/>
  <c r="Z63" i="12"/>
  <c r="Y63" i="12"/>
  <c r="S63" i="12"/>
  <c r="R63" i="12"/>
  <c r="Q63" i="12"/>
  <c r="P63" i="12"/>
  <c r="N63" i="12"/>
  <c r="M63" i="12"/>
  <c r="L63" i="12"/>
  <c r="K63" i="12"/>
  <c r="AF62" i="12"/>
  <c r="AE62" i="12"/>
  <c r="AD62" i="12"/>
  <c r="AC62" i="12"/>
  <c r="AB62" i="12"/>
  <c r="AA62" i="12"/>
  <c r="Z62" i="12"/>
  <c r="Y62" i="12"/>
  <c r="S62" i="12"/>
  <c r="R62" i="12"/>
  <c r="Q62" i="12"/>
  <c r="P62" i="12"/>
  <c r="N62" i="12"/>
  <c r="M62" i="12"/>
  <c r="L62" i="12"/>
  <c r="K62" i="12"/>
  <c r="AF61" i="12"/>
  <c r="AE61" i="12"/>
  <c r="AD61" i="12"/>
  <c r="AC61" i="12"/>
  <c r="AB61" i="12"/>
  <c r="AA61" i="12"/>
  <c r="Z61" i="12"/>
  <c r="Y61" i="12"/>
  <c r="S61" i="12"/>
  <c r="R61" i="12"/>
  <c r="Q61" i="12"/>
  <c r="P61" i="12"/>
  <c r="N61" i="12"/>
  <c r="M61" i="12"/>
  <c r="L61" i="12"/>
  <c r="K61" i="12"/>
  <c r="AF60" i="12"/>
  <c r="AE60" i="12"/>
  <c r="AD60" i="12"/>
  <c r="AC60" i="12"/>
  <c r="AB60" i="12"/>
  <c r="AA60" i="12"/>
  <c r="Z60" i="12"/>
  <c r="Y60" i="12"/>
  <c r="S60" i="12"/>
  <c r="R60" i="12"/>
  <c r="Q60" i="12"/>
  <c r="P60" i="12"/>
  <c r="N60" i="12"/>
  <c r="M60" i="12"/>
  <c r="L60" i="12"/>
  <c r="K60" i="12"/>
  <c r="AF59" i="12"/>
  <c r="AE59" i="12"/>
  <c r="AD59" i="12"/>
  <c r="AC59" i="12"/>
  <c r="AB59" i="12"/>
  <c r="AA59" i="12"/>
  <c r="Z59" i="12"/>
  <c r="Y59" i="12"/>
  <c r="S59" i="12"/>
  <c r="R59" i="12"/>
  <c r="Q59" i="12"/>
  <c r="P59" i="12"/>
  <c r="N59" i="12"/>
  <c r="M59" i="12"/>
  <c r="L59" i="12"/>
  <c r="K59" i="12"/>
  <c r="AF58" i="12"/>
  <c r="AE58" i="12"/>
  <c r="AD58" i="12"/>
  <c r="AC58" i="12"/>
  <c r="AB58" i="12"/>
  <c r="AA58" i="12"/>
  <c r="Z58" i="12"/>
  <c r="Y58" i="12"/>
  <c r="S58" i="12"/>
  <c r="R58" i="12"/>
  <c r="Q58" i="12"/>
  <c r="P58" i="12"/>
  <c r="N58" i="12"/>
  <c r="M58" i="12"/>
  <c r="L58" i="12"/>
  <c r="K58" i="12"/>
  <c r="AF57" i="12"/>
  <c r="AE57" i="12"/>
  <c r="AD57" i="12"/>
  <c r="AC57" i="12"/>
  <c r="AB57" i="12"/>
  <c r="AA57" i="12"/>
  <c r="Z57" i="12"/>
  <c r="Y57" i="12"/>
  <c r="S57" i="12"/>
  <c r="R57" i="12"/>
  <c r="Q57" i="12"/>
  <c r="P57" i="12"/>
  <c r="N57" i="12"/>
  <c r="M57" i="12"/>
  <c r="L57" i="12"/>
  <c r="K57" i="12"/>
  <c r="AF56" i="12"/>
  <c r="AE56" i="12"/>
  <c r="AD56" i="12"/>
  <c r="AC56" i="12"/>
  <c r="AB56" i="12"/>
  <c r="AA56" i="12"/>
  <c r="Z56" i="12"/>
  <c r="Y56" i="12"/>
  <c r="S56" i="12"/>
  <c r="R56" i="12"/>
  <c r="Q56" i="12"/>
  <c r="P56" i="12"/>
  <c r="N56" i="12"/>
  <c r="M56" i="12"/>
  <c r="L56" i="12"/>
  <c r="K56" i="12"/>
  <c r="AF55" i="12"/>
  <c r="AE55" i="12"/>
  <c r="AD55" i="12"/>
  <c r="AC55" i="12"/>
  <c r="AB55" i="12"/>
  <c r="AA55" i="12"/>
  <c r="Z55" i="12"/>
  <c r="Y55" i="12"/>
  <c r="S55" i="12"/>
  <c r="R55" i="12"/>
  <c r="Q55" i="12"/>
  <c r="P55" i="12"/>
  <c r="N55" i="12"/>
  <c r="M55" i="12"/>
  <c r="L55" i="12"/>
  <c r="K55" i="12"/>
  <c r="AF54" i="12"/>
  <c r="AE54" i="12"/>
  <c r="AD54" i="12"/>
  <c r="AC54" i="12"/>
  <c r="AB54" i="12"/>
  <c r="AA54" i="12"/>
  <c r="Z54" i="12"/>
  <c r="Y54" i="12"/>
  <c r="S54" i="12"/>
  <c r="R54" i="12"/>
  <c r="Q54" i="12"/>
  <c r="P54" i="12"/>
  <c r="N54" i="12"/>
  <c r="M54" i="12"/>
  <c r="L54" i="12"/>
  <c r="K54" i="12"/>
  <c r="AF53" i="12"/>
  <c r="AE53" i="12"/>
  <c r="AD53" i="12"/>
  <c r="AC53" i="12"/>
  <c r="AB53" i="12"/>
  <c r="AA53" i="12"/>
  <c r="Z53" i="12"/>
  <c r="Y53" i="12"/>
  <c r="S53" i="12"/>
  <c r="R53" i="12"/>
  <c r="Q53" i="12"/>
  <c r="P53" i="12"/>
  <c r="N53" i="12"/>
  <c r="M53" i="12"/>
  <c r="L53" i="12"/>
  <c r="K53" i="12"/>
  <c r="AF52" i="12"/>
  <c r="AE52" i="12"/>
  <c r="AD52" i="12"/>
  <c r="AC52" i="12"/>
  <c r="AB52" i="12"/>
  <c r="AA52" i="12"/>
  <c r="Z52" i="12"/>
  <c r="Y52" i="12"/>
  <c r="S52" i="12"/>
  <c r="R52" i="12"/>
  <c r="Q52" i="12"/>
  <c r="P52" i="12"/>
  <c r="N52" i="12"/>
  <c r="M52" i="12"/>
  <c r="L52" i="12"/>
  <c r="K52" i="12"/>
  <c r="AF51" i="12"/>
  <c r="AE51" i="12"/>
  <c r="AD51" i="12"/>
  <c r="AC51" i="12"/>
  <c r="AB51" i="12"/>
  <c r="AA51" i="12"/>
  <c r="Z51" i="12"/>
  <c r="Y51" i="12"/>
  <c r="S51" i="12"/>
  <c r="R51" i="12"/>
  <c r="Q51" i="12"/>
  <c r="P51" i="12"/>
  <c r="N51" i="12"/>
  <c r="M51" i="12"/>
  <c r="L51" i="12"/>
  <c r="K51" i="12"/>
  <c r="AF50" i="12"/>
  <c r="AE50" i="12"/>
  <c r="AD50" i="12"/>
  <c r="AC50" i="12"/>
  <c r="AB50" i="12"/>
  <c r="AA50" i="12"/>
  <c r="Z50" i="12"/>
  <c r="Y50" i="12"/>
  <c r="S50" i="12"/>
  <c r="R50" i="12"/>
  <c r="Q50" i="12"/>
  <c r="P50" i="12"/>
  <c r="N50" i="12"/>
  <c r="M50" i="12"/>
  <c r="L50" i="12"/>
  <c r="K50" i="12"/>
  <c r="AF49" i="12"/>
  <c r="AE49" i="12"/>
  <c r="AD49" i="12"/>
  <c r="AC49" i="12"/>
  <c r="AB49" i="12"/>
  <c r="AA49" i="12"/>
  <c r="Z49" i="12"/>
  <c r="Y49" i="12"/>
  <c r="S49" i="12"/>
  <c r="R49" i="12"/>
  <c r="Q49" i="12"/>
  <c r="P49" i="12"/>
  <c r="N49" i="12"/>
  <c r="M49" i="12"/>
  <c r="L49" i="12"/>
  <c r="K49" i="12"/>
  <c r="AF48" i="12"/>
  <c r="AE48" i="12"/>
  <c r="AD48" i="12"/>
  <c r="AC48" i="12"/>
  <c r="AB48" i="12"/>
  <c r="AA48" i="12"/>
  <c r="Z48" i="12"/>
  <c r="Y48" i="12"/>
  <c r="S48" i="12"/>
  <c r="R48" i="12"/>
  <c r="Q48" i="12"/>
  <c r="P48" i="12"/>
  <c r="N48" i="12"/>
  <c r="M48" i="12"/>
  <c r="L48" i="12"/>
  <c r="K48" i="12"/>
  <c r="AF47" i="12"/>
  <c r="AE47" i="12"/>
  <c r="AD47" i="12"/>
  <c r="AC47" i="12"/>
  <c r="AB47" i="12"/>
  <c r="AA47" i="12"/>
  <c r="Z47" i="12"/>
  <c r="Y47" i="12"/>
  <c r="S47" i="12"/>
  <c r="R47" i="12"/>
  <c r="Q47" i="12"/>
  <c r="P47" i="12"/>
  <c r="N47" i="12"/>
  <c r="M47" i="12"/>
  <c r="L47" i="12"/>
  <c r="K47" i="12"/>
  <c r="AF46" i="12"/>
  <c r="AE46" i="12"/>
  <c r="AD46" i="12"/>
  <c r="AC46" i="12"/>
  <c r="AB46" i="12"/>
  <c r="AA46" i="12"/>
  <c r="Z46" i="12"/>
  <c r="Y46" i="12"/>
  <c r="S46" i="12"/>
  <c r="R46" i="12"/>
  <c r="Q46" i="12"/>
  <c r="P46" i="12"/>
  <c r="N46" i="12"/>
  <c r="M46" i="12"/>
  <c r="L46" i="12"/>
  <c r="K46" i="12"/>
  <c r="AF45" i="12"/>
  <c r="AE45" i="12"/>
  <c r="AD45" i="12"/>
  <c r="AC45" i="12"/>
  <c r="AB45" i="12"/>
  <c r="AA45" i="12"/>
  <c r="Z45" i="12"/>
  <c r="Y45" i="12"/>
  <c r="S45" i="12"/>
  <c r="R45" i="12"/>
  <c r="Q45" i="12"/>
  <c r="P45" i="12"/>
  <c r="N45" i="12"/>
  <c r="M45" i="12"/>
  <c r="L45" i="12"/>
  <c r="K45" i="12"/>
  <c r="AF44" i="12"/>
  <c r="AE44" i="12"/>
  <c r="AD44" i="12"/>
  <c r="AC44" i="12"/>
  <c r="AB44" i="12"/>
  <c r="AA44" i="12"/>
  <c r="Z44" i="12"/>
  <c r="Y44" i="12"/>
  <c r="S44" i="12"/>
  <c r="R44" i="12"/>
  <c r="Q44" i="12"/>
  <c r="P44" i="12"/>
  <c r="N44" i="12"/>
  <c r="M44" i="12"/>
  <c r="L44" i="12"/>
  <c r="K44" i="12"/>
  <c r="AF43" i="12"/>
  <c r="AE43" i="12"/>
  <c r="AD43" i="12"/>
  <c r="AC43" i="12"/>
  <c r="AB43" i="12"/>
  <c r="AA43" i="12"/>
  <c r="Z43" i="12"/>
  <c r="Y43" i="12"/>
  <c r="S43" i="12"/>
  <c r="R43" i="12"/>
  <c r="Q43" i="12"/>
  <c r="P43" i="12"/>
  <c r="N43" i="12"/>
  <c r="M43" i="12"/>
  <c r="L43" i="12"/>
  <c r="K43" i="12"/>
  <c r="AF42" i="12"/>
  <c r="AE42" i="12"/>
  <c r="AD42" i="12"/>
  <c r="AC42" i="12"/>
  <c r="AB42" i="12"/>
  <c r="AA42" i="12"/>
  <c r="Z42" i="12"/>
  <c r="Y42" i="12"/>
  <c r="S42" i="12"/>
  <c r="R42" i="12"/>
  <c r="Q42" i="12"/>
  <c r="P42" i="12"/>
  <c r="N42" i="12"/>
  <c r="M42" i="12"/>
  <c r="L42" i="12"/>
  <c r="K42" i="12"/>
  <c r="AF41" i="12"/>
  <c r="AE41" i="12"/>
  <c r="AD41" i="12"/>
  <c r="AC41" i="12"/>
  <c r="AB41" i="12"/>
  <c r="AA41" i="12"/>
  <c r="Z41" i="12"/>
  <c r="Y41" i="12"/>
  <c r="S41" i="12"/>
  <c r="R41" i="12"/>
  <c r="Q41" i="12"/>
  <c r="P41" i="12"/>
  <c r="N41" i="12"/>
  <c r="M41" i="12"/>
  <c r="L41" i="12"/>
  <c r="K41" i="12"/>
  <c r="AF40" i="12"/>
  <c r="AE40" i="12"/>
  <c r="AD40" i="12"/>
  <c r="AC40" i="12"/>
  <c r="AB40" i="12"/>
  <c r="AA40" i="12"/>
  <c r="Z40" i="12"/>
  <c r="Y40" i="12"/>
  <c r="S40" i="12"/>
  <c r="R40" i="12"/>
  <c r="Q40" i="12"/>
  <c r="P40" i="12"/>
  <c r="N40" i="12"/>
  <c r="M40" i="12"/>
  <c r="L40" i="12"/>
  <c r="K40" i="12"/>
  <c r="AF39" i="12"/>
  <c r="AE39" i="12"/>
  <c r="AD39" i="12"/>
  <c r="AC39" i="12"/>
  <c r="AB39" i="12"/>
  <c r="AA39" i="12"/>
  <c r="Z39" i="12"/>
  <c r="Y39" i="12"/>
  <c r="S39" i="12"/>
  <c r="R39" i="12"/>
  <c r="Q39" i="12"/>
  <c r="P39" i="12"/>
  <c r="N39" i="12"/>
  <c r="M39" i="12"/>
  <c r="L39" i="12"/>
  <c r="K39" i="12"/>
  <c r="AF38" i="12"/>
  <c r="AE38" i="12"/>
  <c r="AD38" i="12"/>
  <c r="AC38" i="12"/>
  <c r="AB38" i="12"/>
  <c r="AA38" i="12"/>
  <c r="Z38" i="12"/>
  <c r="Y38" i="12"/>
  <c r="S38" i="12"/>
  <c r="R38" i="12"/>
  <c r="Q38" i="12"/>
  <c r="P38" i="12"/>
  <c r="N38" i="12"/>
  <c r="M38" i="12"/>
  <c r="L38" i="12"/>
  <c r="K38" i="12"/>
  <c r="AF37" i="12"/>
  <c r="AE37" i="12"/>
  <c r="AD37" i="12"/>
  <c r="AC37" i="12"/>
  <c r="AB37" i="12"/>
  <c r="AA37" i="12"/>
  <c r="Z37" i="12"/>
  <c r="Y37" i="12"/>
  <c r="S37" i="12"/>
  <c r="R37" i="12"/>
  <c r="Q37" i="12"/>
  <c r="P37" i="12"/>
  <c r="N37" i="12"/>
  <c r="M37" i="12"/>
  <c r="L37" i="12"/>
  <c r="K37" i="12"/>
  <c r="AF36" i="12"/>
  <c r="AE36" i="12"/>
  <c r="AD36" i="12"/>
  <c r="AC36" i="12"/>
  <c r="AB36" i="12"/>
  <c r="AA36" i="12"/>
  <c r="Z36" i="12"/>
  <c r="Y36" i="12"/>
  <c r="S36" i="12"/>
  <c r="R36" i="12"/>
  <c r="Q36" i="12"/>
  <c r="P36" i="12"/>
  <c r="N36" i="12"/>
  <c r="M36" i="12"/>
  <c r="L36" i="12"/>
  <c r="K36" i="12"/>
  <c r="AF35" i="12"/>
  <c r="AE35" i="12"/>
  <c r="AD35" i="12"/>
  <c r="AC35" i="12"/>
  <c r="AB35" i="12"/>
  <c r="AA35" i="12"/>
  <c r="Z35" i="12"/>
  <c r="Y35" i="12"/>
  <c r="S35" i="12"/>
  <c r="R35" i="12"/>
  <c r="Q35" i="12"/>
  <c r="P35" i="12"/>
  <c r="N35" i="12"/>
  <c r="M35" i="12"/>
  <c r="L35" i="12"/>
  <c r="K35" i="12"/>
  <c r="AF34" i="12"/>
  <c r="AE34" i="12"/>
  <c r="AD34" i="12"/>
  <c r="AC34" i="12"/>
  <c r="AB34" i="12"/>
  <c r="AA34" i="12"/>
  <c r="Z34" i="12"/>
  <c r="Y34" i="12"/>
  <c r="S34" i="12"/>
  <c r="R34" i="12"/>
  <c r="Q34" i="12"/>
  <c r="P34" i="12"/>
  <c r="N34" i="12"/>
  <c r="M34" i="12"/>
  <c r="L34" i="12"/>
  <c r="K34" i="12"/>
  <c r="AF33" i="12"/>
  <c r="AE33" i="12"/>
  <c r="AD33" i="12"/>
  <c r="AC33" i="12"/>
  <c r="AB33" i="12"/>
  <c r="AA33" i="12"/>
  <c r="Z33" i="12"/>
  <c r="Y33" i="12"/>
  <c r="S33" i="12"/>
  <c r="R33" i="12"/>
  <c r="Q33" i="12"/>
  <c r="P33" i="12"/>
  <c r="N33" i="12"/>
  <c r="M33" i="12"/>
  <c r="L33" i="12"/>
  <c r="K33" i="12"/>
  <c r="AF32" i="12"/>
  <c r="AE32" i="12"/>
  <c r="AD32" i="12"/>
  <c r="AC32" i="12"/>
  <c r="AB32" i="12"/>
  <c r="AA32" i="12"/>
  <c r="Z32" i="12"/>
  <c r="AH32" i="12" s="1"/>
  <c r="Y32" i="12"/>
  <c r="S32" i="12"/>
  <c r="R32" i="12"/>
  <c r="Q32" i="12"/>
  <c r="P32" i="12"/>
  <c r="N32" i="12"/>
  <c r="M32" i="12"/>
  <c r="L32" i="12"/>
  <c r="K32" i="12"/>
  <c r="AF31" i="12"/>
  <c r="AE31" i="12"/>
  <c r="AD31" i="12"/>
  <c r="AC31" i="12"/>
  <c r="AB31" i="12"/>
  <c r="AA31" i="12"/>
  <c r="Z31" i="12"/>
  <c r="Y31" i="12"/>
  <c r="S31" i="12"/>
  <c r="R31" i="12"/>
  <c r="Q31" i="12"/>
  <c r="P31" i="12"/>
  <c r="N31" i="12"/>
  <c r="M31" i="12"/>
  <c r="L31" i="12"/>
  <c r="K31" i="12"/>
  <c r="AF30" i="12"/>
  <c r="AE30" i="12"/>
  <c r="AD30" i="12"/>
  <c r="AC30" i="12"/>
  <c r="AB30" i="12"/>
  <c r="AA30" i="12"/>
  <c r="Z30" i="12"/>
  <c r="Y30" i="12"/>
  <c r="S30" i="12"/>
  <c r="R30" i="12"/>
  <c r="Q30" i="12"/>
  <c r="P30" i="12"/>
  <c r="N30" i="12"/>
  <c r="M30" i="12"/>
  <c r="L30" i="12"/>
  <c r="K30" i="12"/>
  <c r="AF29" i="12"/>
  <c r="AE29" i="12"/>
  <c r="AD29" i="12"/>
  <c r="AC29" i="12"/>
  <c r="AB29" i="12"/>
  <c r="AA29" i="12"/>
  <c r="Z29" i="12"/>
  <c r="Y29" i="12"/>
  <c r="S29" i="12"/>
  <c r="R29" i="12"/>
  <c r="Q29" i="12"/>
  <c r="P29" i="12"/>
  <c r="N29" i="12"/>
  <c r="M29" i="12"/>
  <c r="L29" i="12"/>
  <c r="K29" i="12"/>
  <c r="AF28" i="12"/>
  <c r="AE28" i="12"/>
  <c r="AD28" i="12"/>
  <c r="AC28" i="12"/>
  <c r="AB28" i="12"/>
  <c r="AA28" i="12"/>
  <c r="Z28" i="12"/>
  <c r="Y28" i="12"/>
  <c r="S28" i="12"/>
  <c r="R28" i="12"/>
  <c r="Q28" i="12"/>
  <c r="P28" i="12"/>
  <c r="N28" i="12"/>
  <c r="M28" i="12"/>
  <c r="L28" i="12"/>
  <c r="K28" i="12"/>
  <c r="AF27" i="12"/>
  <c r="AE27" i="12"/>
  <c r="AD27" i="12"/>
  <c r="AC27" i="12"/>
  <c r="AB27" i="12"/>
  <c r="AA27" i="12"/>
  <c r="Z27" i="12"/>
  <c r="Y27" i="12"/>
  <c r="S27" i="12"/>
  <c r="R27" i="12"/>
  <c r="Q27" i="12"/>
  <c r="P27" i="12"/>
  <c r="N27" i="12"/>
  <c r="M27" i="12"/>
  <c r="L27" i="12"/>
  <c r="K27" i="12"/>
  <c r="AF26" i="12"/>
  <c r="AE26" i="12"/>
  <c r="AD26" i="12"/>
  <c r="AC26" i="12"/>
  <c r="AB26" i="12"/>
  <c r="AA26" i="12"/>
  <c r="Z26" i="12"/>
  <c r="Y26" i="12"/>
  <c r="S26" i="12"/>
  <c r="R26" i="12"/>
  <c r="Q26" i="12"/>
  <c r="P26" i="12"/>
  <c r="N26" i="12"/>
  <c r="M26" i="12"/>
  <c r="L26" i="12"/>
  <c r="K26" i="12"/>
  <c r="AF25" i="12"/>
  <c r="AE25" i="12"/>
  <c r="AD25" i="12"/>
  <c r="AC25" i="12"/>
  <c r="AB25" i="12"/>
  <c r="AA25" i="12"/>
  <c r="Z25" i="12"/>
  <c r="Y25" i="12"/>
  <c r="S25" i="12"/>
  <c r="R25" i="12"/>
  <c r="Q25" i="12"/>
  <c r="P25" i="12"/>
  <c r="N25" i="12"/>
  <c r="M25" i="12"/>
  <c r="L25" i="12"/>
  <c r="K25" i="12"/>
  <c r="AF24" i="12"/>
  <c r="AE24" i="12"/>
  <c r="AD24" i="12"/>
  <c r="AC24" i="12"/>
  <c r="AB24" i="12"/>
  <c r="AA24" i="12"/>
  <c r="Z24" i="12"/>
  <c r="AH24" i="12" s="1"/>
  <c r="Y24" i="12"/>
  <c r="S24" i="12"/>
  <c r="R24" i="12"/>
  <c r="Q24" i="12"/>
  <c r="P24" i="12"/>
  <c r="N24" i="12"/>
  <c r="M24" i="12"/>
  <c r="L24" i="12"/>
  <c r="K24" i="12"/>
  <c r="AF23" i="12"/>
  <c r="AE23" i="12"/>
  <c r="AD23" i="12"/>
  <c r="AC23" i="12"/>
  <c r="AJ23" i="12" s="1"/>
  <c r="AB23" i="12"/>
  <c r="AA23" i="12"/>
  <c r="Z23" i="12"/>
  <c r="Y23" i="12"/>
  <c r="S23" i="12"/>
  <c r="R23" i="12"/>
  <c r="Q23" i="12"/>
  <c r="P23" i="12"/>
  <c r="N23" i="12"/>
  <c r="M23" i="12"/>
  <c r="L23" i="12"/>
  <c r="K23" i="12"/>
  <c r="AF22" i="12"/>
  <c r="AE22" i="12"/>
  <c r="AD22" i="12"/>
  <c r="AC22" i="12"/>
  <c r="AB22" i="12"/>
  <c r="AA22" i="12"/>
  <c r="Z22" i="12"/>
  <c r="Y22" i="12"/>
  <c r="S22" i="12"/>
  <c r="R22" i="12"/>
  <c r="Q22" i="12"/>
  <c r="P22" i="12"/>
  <c r="N22" i="12"/>
  <c r="M22" i="12"/>
  <c r="L22" i="12"/>
  <c r="K22" i="12"/>
  <c r="AF21" i="12"/>
  <c r="AE21" i="12"/>
  <c r="AD21" i="12"/>
  <c r="AC21" i="12"/>
  <c r="AB21" i="12"/>
  <c r="AA21" i="12"/>
  <c r="Z21" i="12"/>
  <c r="Y21" i="12"/>
  <c r="S21" i="12"/>
  <c r="R21" i="12"/>
  <c r="Q21" i="12"/>
  <c r="P21" i="12"/>
  <c r="N21" i="12"/>
  <c r="M21" i="12"/>
  <c r="L21" i="12"/>
  <c r="K21" i="12"/>
  <c r="AF20" i="12"/>
  <c r="AE20" i="12"/>
  <c r="AD20" i="12"/>
  <c r="AC20" i="12"/>
  <c r="AB20" i="12"/>
  <c r="AA20" i="12"/>
  <c r="Z20" i="12"/>
  <c r="Y20" i="12"/>
  <c r="S20" i="12"/>
  <c r="R20" i="12"/>
  <c r="Q20" i="12"/>
  <c r="P20" i="12"/>
  <c r="N20" i="12"/>
  <c r="M20" i="12"/>
  <c r="L20" i="12"/>
  <c r="K20" i="12"/>
  <c r="AF19" i="12"/>
  <c r="AE19" i="12"/>
  <c r="AD19" i="12"/>
  <c r="AC19" i="12"/>
  <c r="AB19" i="12"/>
  <c r="AA19" i="12"/>
  <c r="Z19" i="12"/>
  <c r="Y19" i="12"/>
  <c r="S19" i="12"/>
  <c r="R19" i="12"/>
  <c r="Q19" i="12"/>
  <c r="P19" i="12"/>
  <c r="N19" i="12"/>
  <c r="M19" i="12"/>
  <c r="L19" i="12"/>
  <c r="K19" i="12"/>
  <c r="AF18" i="12"/>
  <c r="AE18" i="12"/>
  <c r="AD18" i="12"/>
  <c r="AC18" i="12"/>
  <c r="AB18" i="12"/>
  <c r="AA18" i="12"/>
  <c r="Z18" i="12"/>
  <c r="Y18" i="12"/>
  <c r="S18" i="12"/>
  <c r="R18" i="12"/>
  <c r="Q18" i="12"/>
  <c r="P18" i="12"/>
  <c r="N18" i="12"/>
  <c r="M18" i="12"/>
  <c r="L18" i="12"/>
  <c r="K18" i="12"/>
  <c r="AF17" i="12"/>
  <c r="AE17" i="12"/>
  <c r="AD17" i="12"/>
  <c r="AC17" i="12"/>
  <c r="AB17" i="12"/>
  <c r="AA17" i="12"/>
  <c r="Z17" i="12"/>
  <c r="Y17" i="12"/>
  <c r="S17" i="12"/>
  <c r="R17" i="12"/>
  <c r="Q17" i="12"/>
  <c r="P17" i="12"/>
  <c r="N17" i="12"/>
  <c r="M17" i="12"/>
  <c r="L17" i="12"/>
  <c r="K17" i="12"/>
  <c r="AF16" i="12"/>
  <c r="AE16" i="12"/>
  <c r="AD16" i="12"/>
  <c r="AC16" i="12"/>
  <c r="AB16" i="12"/>
  <c r="AA16" i="12"/>
  <c r="Z16" i="12"/>
  <c r="Y16" i="12"/>
  <c r="S16" i="12"/>
  <c r="R16" i="12"/>
  <c r="Q16" i="12"/>
  <c r="P16" i="12"/>
  <c r="N16" i="12"/>
  <c r="M16" i="12"/>
  <c r="L16" i="12"/>
  <c r="K16" i="12"/>
  <c r="AF15" i="12"/>
  <c r="AE15" i="12"/>
  <c r="AD15" i="12"/>
  <c r="AC15" i="12"/>
  <c r="AB15" i="12"/>
  <c r="AA15" i="12"/>
  <c r="Z15" i="12"/>
  <c r="Y15" i="12"/>
  <c r="S15" i="12"/>
  <c r="R15" i="12"/>
  <c r="Q15" i="12"/>
  <c r="P15" i="12"/>
  <c r="N15" i="12"/>
  <c r="M15" i="12"/>
  <c r="L15" i="12"/>
  <c r="K15" i="12"/>
  <c r="AF14" i="12"/>
  <c r="AE14" i="12"/>
  <c r="AD14" i="12"/>
  <c r="AC14" i="12"/>
  <c r="AB14" i="12"/>
  <c r="AA14" i="12"/>
  <c r="Z14" i="12"/>
  <c r="Y14" i="12"/>
  <c r="S14" i="12"/>
  <c r="R14" i="12"/>
  <c r="Q14" i="12"/>
  <c r="P14" i="12"/>
  <c r="N14" i="12"/>
  <c r="M14" i="12"/>
  <c r="L14" i="12"/>
  <c r="K14" i="12"/>
  <c r="AF13" i="12"/>
  <c r="AE13" i="12"/>
  <c r="AD13" i="12"/>
  <c r="AC13" i="12"/>
  <c r="AB13" i="12"/>
  <c r="AA13" i="12"/>
  <c r="Z13" i="12"/>
  <c r="Y13" i="12"/>
  <c r="S13" i="12"/>
  <c r="R13" i="12"/>
  <c r="Q13" i="12"/>
  <c r="P13" i="12"/>
  <c r="N13" i="12"/>
  <c r="M13" i="12"/>
  <c r="L13" i="12"/>
  <c r="K13" i="12"/>
  <c r="AF12" i="12"/>
  <c r="AE12" i="12"/>
  <c r="AD12" i="12"/>
  <c r="AC12" i="12"/>
  <c r="AB12" i="12"/>
  <c r="AA12" i="12"/>
  <c r="Z12" i="12"/>
  <c r="Y12" i="12"/>
  <c r="S12" i="12"/>
  <c r="R12" i="12"/>
  <c r="Q12" i="12"/>
  <c r="P12" i="12"/>
  <c r="N12" i="12"/>
  <c r="M12" i="12"/>
  <c r="L12" i="12"/>
  <c r="K12" i="12"/>
  <c r="AF11" i="12"/>
  <c r="AE11" i="12"/>
  <c r="AD11" i="12"/>
  <c r="AC11" i="12"/>
  <c r="AB11" i="12"/>
  <c r="AA11" i="12"/>
  <c r="Z11" i="12"/>
  <c r="Y11" i="12"/>
  <c r="S11" i="12"/>
  <c r="R11" i="12"/>
  <c r="Q11" i="12"/>
  <c r="P11" i="12"/>
  <c r="N11" i="12"/>
  <c r="M11" i="12"/>
  <c r="L11" i="12"/>
  <c r="K11" i="12"/>
  <c r="AF10" i="12"/>
  <c r="AE10" i="12"/>
  <c r="AD10" i="12"/>
  <c r="AC10" i="12"/>
  <c r="AB10" i="12"/>
  <c r="AA10" i="12"/>
  <c r="Z10" i="12"/>
  <c r="Y10" i="12"/>
  <c r="S10" i="12"/>
  <c r="R10" i="12"/>
  <c r="Q10" i="12"/>
  <c r="P10" i="12"/>
  <c r="N10" i="12"/>
  <c r="M10" i="12"/>
  <c r="L10" i="12"/>
  <c r="K10" i="12"/>
  <c r="AF9" i="12"/>
  <c r="AE9" i="12"/>
  <c r="AD9" i="12"/>
  <c r="AC9" i="12"/>
  <c r="AB9" i="12"/>
  <c r="AA9" i="12"/>
  <c r="Z9" i="12"/>
  <c r="Y9" i="12"/>
  <c r="S9" i="12"/>
  <c r="R9" i="12"/>
  <c r="Q9" i="12"/>
  <c r="P9" i="12"/>
  <c r="N9" i="12"/>
  <c r="M9" i="12"/>
  <c r="L9" i="12"/>
  <c r="K9" i="12"/>
  <c r="AF8" i="12"/>
  <c r="AE8" i="12"/>
  <c r="AD8" i="12"/>
  <c r="AC8" i="12"/>
  <c r="AB8" i="12"/>
  <c r="AA8" i="12"/>
  <c r="Z8" i="12"/>
  <c r="Y8" i="12"/>
  <c r="S8" i="12"/>
  <c r="R8" i="12"/>
  <c r="Q8" i="12"/>
  <c r="P8" i="12"/>
  <c r="N8" i="12"/>
  <c r="M8" i="12"/>
  <c r="L8" i="12"/>
  <c r="K8" i="12"/>
  <c r="AF7" i="12"/>
  <c r="AE7" i="12"/>
  <c r="AD7" i="12"/>
  <c r="AC7" i="12"/>
  <c r="AB7" i="12"/>
  <c r="AA7" i="12"/>
  <c r="Z7" i="12"/>
  <c r="Y7" i="12"/>
  <c r="S7" i="12"/>
  <c r="R7" i="12"/>
  <c r="Q7" i="12"/>
  <c r="P7" i="12"/>
  <c r="N7" i="12"/>
  <c r="M7" i="12"/>
  <c r="L7" i="12"/>
  <c r="K7" i="12"/>
  <c r="AF6" i="12"/>
  <c r="AE6" i="12"/>
  <c r="AD6" i="12"/>
  <c r="AC6" i="12"/>
  <c r="AB6" i="12"/>
  <c r="AA6" i="12"/>
  <c r="Z6" i="12"/>
  <c r="Y6" i="12"/>
  <c r="X6" i="12"/>
  <c r="S6" i="12"/>
  <c r="S272" i="12" s="1"/>
  <c r="R6" i="12"/>
  <c r="Q6" i="12"/>
  <c r="P6" i="12"/>
  <c r="N6" i="12"/>
  <c r="M6" i="12"/>
  <c r="L6" i="12"/>
  <c r="K6" i="12"/>
  <c r="X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6" i="6"/>
  <c r="Y8" i="6"/>
  <c r="Z8" i="6"/>
  <c r="AA8" i="6"/>
  <c r="AB8" i="6"/>
  <c r="AC8" i="6"/>
  <c r="AD8" i="6"/>
  <c r="AE8" i="6"/>
  <c r="AF8" i="6"/>
  <c r="Y9" i="6"/>
  <c r="Z9" i="6"/>
  <c r="AA9" i="6"/>
  <c r="AB9" i="6"/>
  <c r="AC9" i="6"/>
  <c r="AD9" i="6"/>
  <c r="AE9" i="6"/>
  <c r="AF9" i="6"/>
  <c r="Y10" i="6"/>
  <c r="Z10" i="6"/>
  <c r="AA10" i="6"/>
  <c r="AB10" i="6"/>
  <c r="AC10" i="6"/>
  <c r="AD10" i="6"/>
  <c r="AE10" i="6"/>
  <c r="AF10" i="6"/>
  <c r="Y11" i="6"/>
  <c r="Z11" i="6"/>
  <c r="AA11" i="6"/>
  <c r="AB11" i="6"/>
  <c r="AC11" i="6"/>
  <c r="AD11" i="6"/>
  <c r="AE11" i="6"/>
  <c r="AF11" i="6"/>
  <c r="Y12" i="6"/>
  <c r="Z12" i="6"/>
  <c r="AA12" i="6"/>
  <c r="AB12" i="6"/>
  <c r="AC12" i="6"/>
  <c r="AD12" i="6"/>
  <c r="AE12" i="6"/>
  <c r="AF12" i="6"/>
  <c r="Y13" i="6"/>
  <c r="Z13" i="6"/>
  <c r="AA13" i="6"/>
  <c r="AB13" i="6"/>
  <c r="AC13" i="6"/>
  <c r="AD13" i="6"/>
  <c r="AE13" i="6"/>
  <c r="AF13" i="6"/>
  <c r="Y14" i="6"/>
  <c r="Z14" i="6"/>
  <c r="AA14" i="6"/>
  <c r="AB14" i="6"/>
  <c r="AC14" i="6"/>
  <c r="AD14" i="6"/>
  <c r="AE14" i="6"/>
  <c r="AF14" i="6"/>
  <c r="Y15" i="6"/>
  <c r="Z15" i="6"/>
  <c r="AA15" i="6"/>
  <c r="AB15" i="6"/>
  <c r="AC15" i="6"/>
  <c r="AD15" i="6"/>
  <c r="AE15" i="6"/>
  <c r="AF15" i="6"/>
  <c r="Y16" i="6"/>
  <c r="Z16" i="6"/>
  <c r="AA16" i="6"/>
  <c r="AB16" i="6"/>
  <c r="AC16" i="6"/>
  <c r="AD16" i="6"/>
  <c r="AE16" i="6"/>
  <c r="AF16" i="6"/>
  <c r="Y17" i="6"/>
  <c r="Z17" i="6"/>
  <c r="AA17" i="6"/>
  <c r="AB17" i="6"/>
  <c r="AC17" i="6"/>
  <c r="AD17" i="6"/>
  <c r="AE17" i="6"/>
  <c r="AF17" i="6"/>
  <c r="Y18" i="6"/>
  <c r="Z18" i="6"/>
  <c r="AA18" i="6"/>
  <c r="AB18" i="6"/>
  <c r="AC18" i="6"/>
  <c r="AD18" i="6"/>
  <c r="AE18" i="6"/>
  <c r="AF18" i="6"/>
  <c r="Y19" i="6"/>
  <c r="Z19" i="6"/>
  <c r="AA19" i="6"/>
  <c r="AB19" i="6"/>
  <c r="AC19" i="6"/>
  <c r="AD19" i="6"/>
  <c r="AE19" i="6"/>
  <c r="AF19" i="6"/>
  <c r="Y20" i="6"/>
  <c r="Z20" i="6"/>
  <c r="AA20" i="6"/>
  <c r="AB20" i="6"/>
  <c r="AC20" i="6"/>
  <c r="AD20" i="6"/>
  <c r="AE20" i="6"/>
  <c r="AF20" i="6"/>
  <c r="Y21" i="6"/>
  <c r="Z21" i="6"/>
  <c r="AA21" i="6"/>
  <c r="AB21" i="6"/>
  <c r="AC21" i="6"/>
  <c r="AD21" i="6"/>
  <c r="AE21" i="6"/>
  <c r="AF21" i="6"/>
  <c r="Y22" i="6"/>
  <c r="Z22" i="6"/>
  <c r="AA22" i="6"/>
  <c r="AB22" i="6"/>
  <c r="AC22" i="6"/>
  <c r="AD22" i="6"/>
  <c r="AE22" i="6"/>
  <c r="AF22" i="6"/>
  <c r="Y23" i="6"/>
  <c r="Z23" i="6"/>
  <c r="AA23" i="6"/>
  <c r="AB23" i="6"/>
  <c r="AC23" i="6"/>
  <c r="AD23" i="6"/>
  <c r="AE23" i="6"/>
  <c r="AF23" i="6"/>
  <c r="Y24" i="6"/>
  <c r="Z24" i="6"/>
  <c r="AA24" i="6"/>
  <c r="AB24" i="6"/>
  <c r="AC24" i="6"/>
  <c r="AD24" i="6"/>
  <c r="AE24" i="6"/>
  <c r="AF24" i="6"/>
  <c r="Y25" i="6"/>
  <c r="Z25" i="6"/>
  <c r="AA25" i="6"/>
  <c r="AB25" i="6"/>
  <c r="AC25" i="6"/>
  <c r="AD25" i="6"/>
  <c r="AE25" i="6"/>
  <c r="AF25" i="6"/>
  <c r="Y26" i="6"/>
  <c r="Z26" i="6"/>
  <c r="AA26" i="6"/>
  <c r="AB26" i="6"/>
  <c r="AC26" i="6"/>
  <c r="AD26" i="6"/>
  <c r="AE26" i="6"/>
  <c r="AF26" i="6"/>
  <c r="Y27" i="6"/>
  <c r="Z27" i="6"/>
  <c r="AA27" i="6"/>
  <c r="AB27" i="6"/>
  <c r="AC27" i="6"/>
  <c r="AD27" i="6"/>
  <c r="AE27" i="6"/>
  <c r="AF27" i="6"/>
  <c r="Y28" i="6"/>
  <c r="Z28" i="6"/>
  <c r="AA28" i="6"/>
  <c r="AB28" i="6"/>
  <c r="AC28" i="6"/>
  <c r="AD28" i="6"/>
  <c r="AE28" i="6"/>
  <c r="AF28" i="6"/>
  <c r="Y29" i="6"/>
  <c r="Z29" i="6"/>
  <c r="AA29" i="6"/>
  <c r="AB29" i="6"/>
  <c r="AC29" i="6"/>
  <c r="AD29" i="6"/>
  <c r="AE29" i="6"/>
  <c r="AF29" i="6"/>
  <c r="Y30" i="6"/>
  <c r="Z30" i="6"/>
  <c r="AA30" i="6"/>
  <c r="AB30" i="6"/>
  <c r="AC30" i="6"/>
  <c r="AD30" i="6"/>
  <c r="AE30" i="6"/>
  <c r="AF30" i="6"/>
  <c r="Y31" i="6"/>
  <c r="Z31" i="6"/>
  <c r="AA31" i="6"/>
  <c r="AB31" i="6"/>
  <c r="AC31" i="6"/>
  <c r="AD31" i="6"/>
  <c r="AE31" i="6"/>
  <c r="AF31" i="6"/>
  <c r="Y32" i="6"/>
  <c r="Z32" i="6"/>
  <c r="AA32" i="6"/>
  <c r="AB32" i="6"/>
  <c r="AC32" i="6"/>
  <c r="AD32" i="6"/>
  <c r="AE32" i="6"/>
  <c r="AF32" i="6"/>
  <c r="Y33" i="6"/>
  <c r="Z33" i="6"/>
  <c r="AA33" i="6"/>
  <c r="AB33" i="6"/>
  <c r="AC33" i="6"/>
  <c r="AD33" i="6"/>
  <c r="AE33" i="6"/>
  <c r="AF33" i="6"/>
  <c r="Y34" i="6"/>
  <c r="Z34" i="6"/>
  <c r="AA34" i="6"/>
  <c r="AB34" i="6"/>
  <c r="AC34" i="6"/>
  <c r="AD34" i="6"/>
  <c r="AE34" i="6"/>
  <c r="AF34" i="6"/>
  <c r="Y35" i="6"/>
  <c r="Z35" i="6"/>
  <c r="AA35" i="6"/>
  <c r="AB35" i="6"/>
  <c r="AC35" i="6"/>
  <c r="AD35" i="6"/>
  <c r="AE35" i="6"/>
  <c r="AF35" i="6"/>
  <c r="Y36" i="6"/>
  <c r="Z36" i="6"/>
  <c r="AA36" i="6"/>
  <c r="AB36" i="6"/>
  <c r="AC36" i="6"/>
  <c r="AD36" i="6"/>
  <c r="AE36" i="6"/>
  <c r="AF36" i="6"/>
  <c r="Y37" i="6"/>
  <c r="Z37" i="6"/>
  <c r="AA37" i="6"/>
  <c r="AB37" i="6"/>
  <c r="AC37" i="6"/>
  <c r="AD37" i="6"/>
  <c r="AE37" i="6"/>
  <c r="AF37" i="6"/>
  <c r="Y38" i="6"/>
  <c r="Z38" i="6"/>
  <c r="AA38" i="6"/>
  <c r="AB38" i="6"/>
  <c r="AC38" i="6"/>
  <c r="AD38" i="6"/>
  <c r="AE38" i="6"/>
  <c r="AF38" i="6"/>
  <c r="Y39" i="6"/>
  <c r="Z39" i="6"/>
  <c r="AA39" i="6"/>
  <c r="AB39" i="6"/>
  <c r="AC39" i="6"/>
  <c r="AD39" i="6"/>
  <c r="AE39" i="6"/>
  <c r="AF39" i="6"/>
  <c r="Y40" i="6"/>
  <c r="Z40" i="6"/>
  <c r="AA40" i="6"/>
  <c r="AB40" i="6"/>
  <c r="AC40" i="6"/>
  <c r="AD40" i="6"/>
  <c r="AE40" i="6"/>
  <c r="AF40" i="6"/>
  <c r="Y41" i="6"/>
  <c r="Z41" i="6"/>
  <c r="AA41" i="6"/>
  <c r="AB41" i="6"/>
  <c r="AC41" i="6"/>
  <c r="AD41" i="6"/>
  <c r="AE41" i="6"/>
  <c r="AF41" i="6"/>
  <c r="Y42" i="6"/>
  <c r="Z42" i="6"/>
  <c r="AA42" i="6"/>
  <c r="AB42" i="6"/>
  <c r="AC42" i="6"/>
  <c r="AD42" i="6"/>
  <c r="AE42" i="6"/>
  <c r="AF42" i="6"/>
  <c r="Y43" i="6"/>
  <c r="Z43" i="6"/>
  <c r="AA43" i="6"/>
  <c r="AB43" i="6"/>
  <c r="AC43" i="6"/>
  <c r="AD43" i="6"/>
  <c r="AE43" i="6"/>
  <c r="AF43" i="6"/>
  <c r="Y44" i="6"/>
  <c r="Z44" i="6"/>
  <c r="AA44" i="6"/>
  <c r="AB44" i="6"/>
  <c r="AC44" i="6"/>
  <c r="AD44" i="6"/>
  <c r="AE44" i="6"/>
  <c r="AF44" i="6"/>
  <c r="Y45" i="6"/>
  <c r="Z45" i="6"/>
  <c r="AA45" i="6"/>
  <c r="AB45" i="6"/>
  <c r="AC45" i="6"/>
  <c r="AD45" i="6"/>
  <c r="AE45" i="6"/>
  <c r="AF45" i="6"/>
  <c r="Y46" i="6"/>
  <c r="Z46" i="6"/>
  <c r="AA46" i="6"/>
  <c r="AB46" i="6"/>
  <c r="AC46" i="6"/>
  <c r="AD46" i="6"/>
  <c r="AE46" i="6"/>
  <c r="AF46" i="6"/>
  <c r="Y47" i="6"/>
  <c r="Z47" i="6"/>
  <c r="AA47" i="6"/>
  <c r="AB47" i="6"/>
  <c r="AC47" i="6"/>
  <c r="AD47" i="6"/>
  <c r="AE47" i="6"/>
  <c r="AF47" i="6"/>
  <c r="Y48" i="6"/>
  <c r="Z48" i="6"/>
  <c r="AA48" i="6"/>
  <c r="AB48" i="6"/>
  <c r="AC48" i="6"/>
  <c r="AD48" i="6"/>
  <c r="AE48" i="6"/>
  <c r="AF48" i="6"/>
  <c r="Y49" i="6"/>
  <c r="Z49" i="6"/>
  <c r="AA49" i="6"/>
  <c r="AB49" i="6"/>
  <c r="AC49" i="6"/>
  <c r="AD49" i="6"/>
  <c r="AE49" i="6"/>
  <c r="AF49" i="6"/>
  <c r="Y50" i="6"/>
  <c r="Z50" i="6"/>
  <c r="AA50" i="6"/>
  <c r="AB50" i="6"/>
  <c r="AC50" i="6"/>
  <c r="AD50" i="6"/>
  <c r="AE50" i="6"/>
  <c r="AF50" i="6"/>
  <c r="Y51" i="6"/>
  <c r="Z51" i="6"/>
  <c r="AA51" i="6"/>
  <c r="AB51" i="6"/>
  <c r="AC51" i="6"/>
  <c r="AD51" i="6"/>
  <c r="AE51" i="6"/>
  <c r="AF51" i="6"/>
  <c r="Y52" i="6"/>
  <c r="Z52" i="6"/>
  <c r="AA52" i="6"/>
  <c r="AB52" i="6"/>
  <c r="AC52" i="6"/>
  <c r="AD52" i="6"/>
  <c r="AE52" i="6"/>
  <c r="AF52" i="6"/>
  <c r="Y53" i="6"/>
  <c r="Z53" i="6"/>
  <c r="AA53" i="6"/>
  <c r="AB53" i="6"/>
  <c r="AC53" i="6"/>
  <c r="AD53" i="6"/>
  <c r="AE53" i="6"/>
  <c r="AF53" i="6"/>
  <c r="Y54" i="6"/>
  <c r="Z54" i="6"/>
  <c r="AA54" i="6"/>
  <c r="AB54" i="6"/>
  <c r="AC54" i="6"/>
  <c r="AD54" i="6"/>
  <c r="AE54" i="6"/>
  <c r="AF54" i="6"/>
  <c r="Y55" i="6"/>
  <c r="Z55" i="6"/>
  <c r="AA55" i="6"/>
  <c r="AB55" i="6"/>
  <c r="AC55" i="6"/>
  <c r="AD55" i="6"/>
  <c r="AE55" i="6"/>
  <c r="AF55" i="6"/>
  <c r="Y56" i="6"/>
  <c r="Z56" i="6"/>
  <c r="AA56" i="6"/>
  <c r="AB56" i="6"/>
  <c r="AC56" i="6"/>
  <c r="AD56" i="6"/>
  <c r="AE56" i="6"/>
  <c r="AF56" i="6"/>
  <c r="Y57" i="6"/>
  <c r="Z57" i="6"/>
  <c r="AA57" i="6"/>
  <c r="AB57" i="6"/>
  <c r="AC57" i="6"/>
  <c r="AD57" i="6"/>
  <c r="AE57" i="6"/>
  <c r="AF57" i="6"/>
  <c r="Y58" i="6"/>
  <c r="Z58" i="6"/>
  <c r="AA58" i="6"/>
  <c r="AB58" i="6"/>
  <c r="AC58" i="6"/>
  <c r="AD58" i="6"/>
  <c r="AE58" i="6"/>
  <c r="AF58" i="6"/>
  <c r="Y59" i="6"/>
  <c r="Z59" i="6"/>
  <c r="AA59" i="6"/>
  <c r="AB59" i="6"/>
  <c r="AC59" i="6"/>
  <c r="AD59" i="6"/>
  <c r="AE59" i="6"/>
  <c r="AF59" i="6"/>
  <c r="Y60" i="6"/>
  <c r="Z60" i="6"/>
  <c r="AA60" i="6"/>
  <c r="AB60" i="6"/>
  <c r="AC60" i="6"/>
  <c r="AD60" i="6"/>
  <c r="AE60" i="6"/>
  <c r="AF60" i="6"/>
  <c r="Y61" i="6"/>
  <c r="Z61" i="6"/>
  <c r="AA61" i="6"/>
  <c r="AB61" i="6"/>
  <c r="AC61" i="6"/>
  <c r="AD61" i="6"/>
  <c r="AE61" i="6"/>
  <c r="AF61" i="6"/>
  <c r="Y62" i="6"/>
  <c r="Z62" i="6"/>
  <c r="AA62" i="6"/>
  <c r="AB62" i="6"/>
  <c r="AC62" i="6"/>
  <c r="AD62" i="6"/>
  <c r="AE62" i="6"/>
  <c r="AF62" i="6"/>
  <c r="Y63" i="6"/>
  <c r="Z63" i="6"/>
  <c r="AA63" i="6"/>
  <c r="AB63" i="6"/>
  <c r="AC63" i="6"/>
  <c r="AD63" i="6"/>
  <c r="AE63" i="6"/>
  <c r="AF63" i="6"/>
  <c r="Y64" i="6"/>
  <c r="Z64" i="6"/>
  <c r="AA64" i="6"/>
  <c r="AB64" i="6"/>
  <c r="AC64" i="6"/>
  <c r="AD64" i="6"/>
  <c r="AE64" i="6"/>
  <c r="AF64" i="6"/>
  <c r="Y65" i="6"/>
  <c r="Z65" i="6"/>
  <c r="AA65" i="6"/>
  <c r="AB65" i="6"/>
  <c r="AC65" i="6"/>
  <c r="AD65" i="6"/>
  <c r="AE65" i="6"/>
  <c r="AF65" i="6"/>
  <c r="Y66" i="6"/>
  <c r="Z66" i="6"/>
  <c r="AA66" i="6"/>
  <c r="AB66" i="6"/>
  <c r="AC66" i="6"/>
  <c r="AD66" i="6"/>
  <c r="AE66" i="6"/>
  <c r="AF66" i="6"/>
  <c r="Y67" i="6"/>
  <c r="Z67" i="6"/>
  <c r="AA67" i="6"/>
  <c r="AB67" i="6"/>
  <c r="AC67" i="6"/>
  <c r="AD67" i="6"/>
  <c r="AE67" i="6"/>
  <c r="AF67" i="6"/>
  <c r="Y68" i="6"/>
  <c r="Z68" i="6"/>
  <c r="AA68" i="6"/>
  <c r="AB68" i="6"/>
  <c r="AC68" i="6"/>
  <c r="AD68" i="6"/>
  <c r="AE68" i="6"/>
  <c r="AF68" i="6"/>
  <c r="Y69" i="6"/>
  <c r="Z69" i="6"/>
  <c r="AA69" i="6"/>
  <c r="AB69" i="6"/>
  <c r="AC69" i="6"/>
  <c r="AD69" i="6"/>
  <c r="AE69" i="6"/>
  <c r="AF69" i="6"/>
  <c r="Y70" i="6"/>
  <c r="Z70" i="6"/>
  <c r="AA70" i="6"/>
  <c r="AB70" i="6"/>
  <c r="AC70" i="6"/>
  <c r="AD70" i="6"/>
  <c r="AE70" i="6"/>
  <c r="AF70" i="6"/>
  <c r="Y71" i="6"/>
  <c r="Z71" i="6"/>
  <c r="AA71" i="6"/>
  <c r="AB71" i="6"/>
  <c r="AC71" i="6"/>
  <c r="AD71" i="6"/>
  <c r="AE71" i="6"/>
  <c r="AF71" i="6"/>
  <c r="Y72" i="6"/>
  <c r="Z72" i="6"/>
  <c r="AA72" i="6"/>
  <c r="AB72" i="6"/>
  <c r="AC72" i="6"/>
  <c r="AD72" i="6"/>
  <c r="AE72" i="6"/>
  <c r="AF72" i="6"/>
  <c r="Y73" i="6"/>
  <c r="Z73" i="6"/>
  <c r="AA73" i="6"/>
  <c r="AB73" i="6"/>
  <c r="AC73" i="6"/>
  <c r="AD73" i="6"/>
  <c r="AE73" i="6"/>
  <c r="AF73" i="6"/>
  <c r="Y74" i="6"/>
  <c r="Z74" i="6"/>
  <c r="AA74" i="6"/>
  <c r="AB74" i="6"/>
  <c r="AC74" i="6"/>
  <c r="AD74" i="6"/>
  <c r="AE74" i="6"/>
  <c r="AF74" i="6"/>
  <c r="Y75" i="6"/>
  <c r="Z75" i="6"/>
  <c r="AA75" i="6"/>
  <c r="AB75" i="6"/>
  <c r="AC75" i="6"/>
  <c r="AD75" i="6"/>
  <c r="AE75" i="6"/>
  <c r="AF75" i="6"/>
  <c r="Y76" i="6"/>
  <c r="Z76" i="6"/>
  <c r="AA76" i="6"/>
  <c r="AB76" i="6"/>
  <c r="AC76" i="6"/>
  <c r="AD76" i="6"/>
  <c r="AE76" i="6"/>
  <c r="AF76" i="6"/>
  <c r="Y77" i="6"/>
  <c r="Z77" i="6"/>
  <c r="AA77" i="6"/>
  <c r="AB77" i="6"/>
  <c r="AC77" i="6"/>
  <c r="AD77" i="6"/>
  <c r="AE77" i="6"/>
  <c r="AF77" i="6"/>
  <c r="Y78" i="6"/>
  <c r="Z78" i="6"/>
  <c r="AA78" i="6"/>
  <c r="AB78" i="6"/>
  <c r="AC78" i="6"/>
  <c r="AD78" i="6"/>
  <c r="AE78" i="6"/>
  <c r="AF78" i="6"/>
  <c r="Y79" i="6"/>
  <c r="Z79" i="6"/>
  <c r="AA79" i="6"/>
  <c r="AB79" i="6"/>
  <c r="AC79" i="6"/>
  <c r="AD79" i="6"/>
  <c r="AE79" i="6"/>
  <c r="AF79" i="6"/>
  <c r="Y80" i="6"/>
  <c r="Z80" i="6"/>
  <c r="AA80" i="6"/>
  <c r="AB80" i="6"/>
  <c r="AC80" i="6"/>
  <c r="AD80" i="6"/>
  <c r="AE80" i="6"/>
  <c r="AF80" i="6"/>
  <c r="Y81" i="6"/>
  <c r="Z81" i="6"/>
  <c r="AA81" i="6"/>
  <c r="AB81" i="6"/>
  <c r="AC81" i="6"/>
  <c r="AD81" i="6"/>
  <c r="AE81" i="6"/>
  <c r="AF81" i="6"/>
  <c r="Y82" i="6"/>
  <c r="Z82" i="6"/>
  <c r="AA82" i="6"/>
  <c r="AB82" i="6"/>
  <c r="AC82" i="6"/>
  <c r="AD82" i="6"/>
  <c r="AE82" i="6"/>
  <c r="AF82" i="6"/>
  <c r="Y83" i="6"/>
  <c r="Z83" i="6"/>
  <c r="AA83" i="6"/>
  <c r="AB83" i="6"/>
  <c r="AC83" i="6"/>
  <c r="AD83" i="6"/>
  <c r="AE83" i="6"/>
  <c r="AF83" i="6"/>
  <c r="Y84" i="6"/>
  <c r="Z84" i="6"/>
  <c r="AA84" i="6"/>
  <c r="AB84" i="6"/>
  <c r="AC84" i="6"/>
  <c r="AD84" i="6"/>
  <c r="AE84" i="6"/>
  <c r="AF84" i="6"/>
  <c r="Y85" i="6"/>
  <c r="Z85" i="6"/>
  <c r="AA85" i="6"/>
  <c r="AB85" i="6"/>
  <c r="AC85" i="6"/>
  <c r="AD85" i="6"/>
  <c r="AE85" i="6"/>
  <c r="AF85" i="6"/>
  <c r="Y86" i="6"/>
  <c r="Z86" i="6"/>
  <c r="AA86" i="6"/>
  <c r="AB86" i="6"/>
  <c r="AC86" i="6"/>
  <c r="AD86" i="6"/>
  <c r="AE86" i="6"/>
  <c r="AF86" i="6"/>
  <c r="Y87" i="6"/>
  <c r="Z87" i="6"/>
  <c r="AA87" i="6"/>
  <c r="AB87" i="6"/>
  <c r="AC87" i="6"/>
  <c r="AD87" i="6"/>
  <c r="AE87" i="6"/>
  <c r="AF87" i="6"/>
  <c r="Y88" i="6"/>
  <c r="Z88" i="6"/>
  <c r="AA88" i="6"/>
  <c r="AB88" i="6"/>
  <c r="AC88" i="6"/>
  <c r="AD88" i="6"/>
  <c r="AE88" i="6"/>
  <c r="AF88" i="6"/>
  <c r="Y89" i="6"/>
  <c r="Z89" i="6"/>
  <c r="AA89" i="6"/>
  <c r="AB89" i="6"/>
  <c r="AC89" i="6"/>
  <c r="AD89" i="6"/>
  <c r="AE89" i="6"/>
  <c r="AF89" i="6"/>
  <c r="Y90" i="6"/>
  <c r="Z90" i="6"/>
  <c r="AA90" i="6"/>
  <c r="AB90" i="6"/>
  <c r="AC90" i="6"/>
  <c r="AD90" i="6"/>
  <c r="AE90" i="6"/>
  <c r="AF90" i="6"/>
  <c r="Y91" i="6"/>
  <c r="Z91" i="6"/>
  <c r="AA91" i="6"/>
  <c r="AB91" i="6"/>
  <c r="AC91" i="6"/>
  <c r="AD91" i="6"/>
  <c r="AE91" i="6"/>
  <c r="AF91" i="6"/>
  <c r="Y92" i="6"/>
  <c r="Z92" i="6"/>
  <c r="AA92" i="6"/>
  <c r="AB92" i="6"/>
  <c r="AC92" i="6"/>
  <c r="AD92" i="6"/>
  <c r="AE92" i="6"/>
  <c r="AF92" i="6"/>
  <c r="Y93" i="6"/>
  <c r="Z93" i="6"/>
  <c r="AA93" i="6"/>
  <c r="AB93" i="6"/>
  <c r="AC93" i="6"/>
  <c r="AD93" i="6"/>
  <c r="AE93" i="6"/>
  <c r="AF93" i="6"/>
  <c r="Y94" i="6"/>
  <c r="Z94" i="6"/>
  <c r="AA94" i="6"/>
  <c r="AB94" i="6"/>
  <c r="AC94" i="6"/>
  <c r="AD94" i="6"/>
  <c r="AE94" i="6"/>
  <c r="AF94" i="6"/>
  <c r="Y95" i="6"/>
  <c r="Z95" i="6"/>
  <c r="AA95" i="6"/>
  <c r="AB95" i="6"/>
  <c r="AC95" i="6"/>
  <c r="AD95" i="6"/>
  <c r="AE95" i="6"/>
  <c r="AF95" i="6"/>
  <c r="Y96" i="6"/>
  <c r="Z96" i="6"/>
  <c r="AA96" i="6"/>
  <c r="AB96" i="6"/>
  <c r="AC96" i="6"/>
  <c r="AD96" i="6"/>
  <c r="AE96" i="6"/>
  <c r="AF96" i="6"/>
  <c r="Y97" i="6"/>
  <c r="Z97" i="6"/>
  <c r="AA97" i="6"/>
  <c r="AB97" i="6"/>
  <c r="AC97" i="6"/>
  <c r="AD97" i="6"/>
  <c r="AE97" i="6"/>
  <c r="AF97" i="6"/>
  <c r="Y98" i="6"/>
  <c r="Z98" i="6"/>
  <c r="AA98" i="6"/>
  <c r="AB98" i="6"/>
  <c r="AC98" i="6"/>
  <c r="AD98" i="6"/>
  <c r="AE98" i="6"/>
  <c r="AF98" i="6"/>
  <c r="Y99" i="6"/>
  <c r="Z99" i="6"/>
  <c r="AA99" i="6"/>
  <c r="AB99" i="6"/>
  <c r="AC99" i="6"/>
  <c r="AD99" i="6"/>
  <c r="AE99" i="6"/>
  <c r="AF99" i="6"/>
  <c r="Y100" i="6"/>
  <c r="Z100" i="6"/>
  <c r="AA100" i="6"/>
  <c r="AB100" i="6"/>
  <c r="AC100" i="6"/>
  <c r="AD100" i="6"/>
  <c r="AE100" i="6"/>
  <c r="AF100" i="6"/>
  <c r="Y101" i="6"/>
  <c r="Z101" i="6"/>
  <c r="AA101" i="6"/>
  <c r="AB101" i="6"/>
  <c r="AC101" i="6"/>
  <c r="AD101" i="6"/>
  <c r="AE101" i="6"/>
  <c r="AF101" i="6"/>
  <c r="Y102" i="6"/>
  <c r="Z102" i="6"/>
  <c r="AA102" i="6"/>
  <c r="AB102" i="6"/>
  <c r="AC102" i="6"/>
  <c r="AD102" i="6"/>
  <c r="AE102" i="6"/>
  <c r="AF102" i="6"/>
  <c r="Y103" i="6"/>
  <c r="Z103" i="6"/>
  <c r="AA103" i="6"/>
  <c r="AB103" i="6"/>
  <c r="AC103" i="6"/>
  <c r="AD103" i="6"/>
  <c r="AE103" i="6"/>
  <c r="AF103" i="6"/>
  <c r="Y104" i="6"/>
  <c r="Z104" i="6"/>
  <c r="AA104" i="6"/>
  <c r="AB104" i="6"/>
  <c r="AC104" i="6"/>
  <c r="AD104" i="6"/>
  <c r="AE104" i="6"/>
  <c r="AF104" i="6"/>
  <c r="Y105" i="6"/>
  <c r="Z105" i="6"/>
  <c r="AA105" i="6"/>
  <c r="AB105" i="6"/>
  <c r="AC105" i="6"/>
  <c r="AD105" i="6"/>
  <c r="AE105" i="6"/>
  <c r="AF105" i="6"/>
  <c r="Y106" i="6"/>
  <c r="Z106" i="6"/>
  <c r="AA106" i="6"/>
  <c r="AB106" i="6"/>
  <c r="AC106" i="6"/>
  <c r="AD106" i="6"/>
  <c r="AE106" i="6"/>
  <c r="AF106" i="6"/>
  <c r="Y107" i="6"/>
  <c r="Z107" i="6"/>
  <c r="AA107" i="6"/>
  <c r="AB107" i="6"/>
  <c r="AC107" i="6"/>
  <c r="AD107" i="6"/>
  <c r="AE107" i="6"/>
  <c r="AF107" i="6"/>
  <c r="Y108" i="6"/>
  <c r="Z108" i="6"/>
  <c r="AA108" i="6"/>
  <c r="AB108" i="6"/>
  <c r="AC108" i="6"/>
  <c r="AD108" i="6"/>
  <c r="AE108" i="6"/>
  <c r="AF108" i="6"/>
  <c r="Y109" i="6"/>
  <c r="Z109" i="6"/>
  <c r="AA109" i="6"/>
  <c r="AB109" i="6"/>
  <c r="AC109" i="6"/>
  <c r="AD109" i="6"/>
  <c r="AE109" i="6"/>
  <c r="AF109" i="6"/>
  <c r="Y110" i="6"/>
  <c r="Z110" i="6"/>
  <c r="AA110" i="6"/>
  <c r="AB110" i="6"/>
  <c r="AC110" i="6"/>
  <c r="AD110" i="6"/>
  <c r="AE110" i="6"/>
  <c r="AF110" i="6"/>
  <c r="Y111" i="6"/>
  <c r="Z111" i="6"/>
  <c r="AA111" i="6"/>
  <c r="AB111" i="6"/>
  <c r="AC111" i="6"/>
  <c r="AD111" i="6"/>
  <c r="AE111" i="6"/>
  <c r="AF111" i="6"/>
  <c r="Y112" i="6"/>
  <c r="Z112" i="6"/>
  <c r="AA112" i="6"/>
  <c r="AB112" i="6"/>
  <c r="AC112" i="6"/>
  <c r="AD112" i="6"/>
  <c r="AE112" i="6"/>
  <c r="AF112" i="6"/>
  <c r="Y113" i="6"/>
  <c r="Z113" i="6"/>
  <c r="AA113" i="6"/>
  <c r="AB113" i="6"/>
  <c r="AC113" i="6"/>
  <c r="AD113" i="6"/>
  <c r="AE113" i="6"/>
  <c r="AF113" i="6"/>
  <c r="Y114" i="6"/>
  <c r="Z114" i="6"/>
  <c r="AA114" i="6"/>
  <c r="AB114" i="6"/>
  <c r="AC114" i="6"/>
  <c r="AD114" i="6"/>
  <c r="AE114" i="6"/>
  <c r="AF114" i="6"/>
  <c r="Y115" i="6"/>
  <c r="Z115" i="6"/>
  <c r="AA115" i="6"/>
  <c r="AB115" i="6"/>
  <c r="AC115" i="6"/>
  <c r="AD115" i="6"/>
  <c r="AE115" i="6"/>
  <c r="AF115" i="6"/>
  <c r="Y116" i="6"/>
  <c r="Z116" i="6"/>
  <c r="AA116" i="6"/>
  <c r="AB116" i="6"/>
  <c r="AC116" i="6"/>
  <c r="AD116" i="6"/>
  <c r="AE116" i="6"/>
  <c r="AF116" i="6"/>
  <c r="Y117" i="6"/>
  <c r="Z117" i="6"/>
  <c r="AA117" i="6"/>
  <c r="AB117" i="6"/>
  <c r="AC117" i="6"/>
  <c r="AD117" i="6"/>
  <c r="AE117" i="6"/>
  <c r="AF117" i="6"/>
  <c r="Y118" i="6"/>
  <c r="Z118" i="6"/>
  <c r="AA118" i="6"/>
  <c r="AB118" i="6"/>
  <c r="AC118" i="6"/>
  <c r="AD118" i="6"/>
  <c r="AE118" i="6"/>
  <c r="AF118" i="6"/>
  <c r="Y119" i="6"/>
  <c r="Z119" i="6"/>
  <c r="AA119" i="6"/>
  <c r="AB119" i="6"/>
  <c r="AC119" i="6"/>
  <c r="AD119" i="6"/>
  <c r="AE119" i="6"/>
  <c r="AF119" i="6"/>
  <c r="Y120" i="6"/>
  <c r="Z120" i="6"/>
  <c r="AA120" i="6"/>
  <c r="AB120" i="6"/>
  <c r="AC120" i="6"/>
  <c r="AD120" i="6"/>
  <c r="AE120" i="6"/>
  <c r="AF120" i="6"/>
  <c r="Y121" i="6"/>
  <c r="Z121" i="6"/>
  <c r="AA121" i="6"/>
  <c r="AB121" i="6"/>
  <c r="AC121" i="6"/>
  <c r="AD121" i="6"/>
  <c r="AE121" i="6"/>
  <c r="AF121" i="6"/>
  <c r="Y122" i="6"/>
  <c r="Z122" i="6"/>
  <c r="AA122" i="6"/>
  <c r="AB122" i="6"/>
  <c r="AC122" i="6"/>
  <c r="AD122" i="6"/>
  <c r="AE122" i="6"/>
  <c r="AF122" i="6"/>
  <c r="Y123" i="6"/>
  <c r="Z123" i="6"/>
  <c r="AA123" i="6"/>
  <c r="AB123" i="6"/>
  <c r="AC123" i="6"/>
  <c r="AD123" i="6"/>
  <c r="AE123" i="6"/>
  <c r="AF123" i="6"/>
  <c r="Y124" i="6"/>
  <c r="Z124" i="6"/>
  <c r="AA124" i="6"/>
  <c r="AB124" i="6"/>
  <c r="AC124" i="6"/>
  <c r="AD124" i="6"/>
  <c r="AE124" i="6"/>
  <c r="AF124" i="6"/>
  <c r="Y125" i="6"/>
  <c r="Z125" i="6"/>
  <c r="AA125" i="6"/>
  <c r="AB125" i="6"/>
  <c r="AC125" i="6"/>
  <c r="AD125" i="6"/>
  <c r="AE125" i="6"/>
  <c r="AF125" i="6"/>
  <c r="Y126" i="6"/>
  <c r="Z126" i="6"/>
  <c r="AA126" i="6"/>
  <c r="AB126" i="6"/>
  <c r="AC126" i="6"/>
  <c r="AD126" i="6"/>
  <c r="AE126" i="6"/>
  <c r="AF126" i="6"/>
  <c r="Y127" i="6"/>
  <c r="Z127" i="6"/>
  <c r="AA127" i="6"/>
  <c r="AB127" i="6"/>
  <c r="AC127" i="6"/>
  <c r="AD127" i="6"/>
  <c r="AE127" i="6"/>
  <c r="AF127" i="6"/>
  <c r="Y128" i="6"/>
  <c r="Z128" i="6"/>
  <c r="AA128" i="6"/>
  <c r="AB128" i="6"/>
  <c r="AC128" i="6"/>
  <c r="AD128" i="6"/>
  <c r="AE128" i="6"/>
  <c r="AF128" i="6"/>
  <c r="Y129" i="6"/>
  <c r="Z129" i="6"/>
  <c r="AA129" i="6"/>
  <c r="AB129" i="6"/>
  <c r="AC129" i="6"/>
  <c r="AD129" i="6"/>
  <c r="AE129" i="6"/>
  <c r="AF129" i="6"/>
  <c r="Y130" i="6"/>
  <c r="Z130" i="6"/>
  <c r="AA130" i="6"/>
  <c r="AB130" i="6"/>
  <c r="AC130" i="6"/>
  <c r="AD130" i="6"/>
  <c r="AE130" i="6"/>
  <c r="AF130" i="6"/>
  <c r="Y131" i="6"/>
  <c r="Z131" i="6"/>
  <c r="AA131" i="6"/>
  <c r="AB131" i="6"/>
  <c r="AC131" i="6"/>
  <c r="AD131" i="6"/>
  <c r="AE131" i="6"/>
  <c r="AF131" i="6"/>
  <c r="Y132" i="6"/>
  <c r="Z132" i="6"/>
  <c r="AA132" i="6"/>
  <c r="AB132" i="6"/>
  <c r="AC132" i="6"/>
  <c r="AD132" i="6"/>
  <c r="AE132" i="6"/>
  <c r="AF132" i="6"/>
  <c r="Y133" i="6"/>
  <c r="Z133" i="6"/>
  <c r="AA133" i="6"/>
  <c r="AB133" i="6"/>
  <c r="AC133" i="6"/>
  <c r="AD133" i="6"/>
  <c r="AE133" i="6"/>
  <c r="AF133" i="6"/>
  <c r="Y134" i="6"/>
  <c r="Z134" i="6"/>
  <c r="AA134" i="6"/>
  <c r="AB134" i="6"/>
  <c r="AC134" i="6"/>
  <c r="AD134" i="6"/>
  <c r="AE134" i="6"/>
  <c r="AF134" i="6"/>
  <c r="Y135" i="6"/>
  <c r="Z135" i="6"/>
  <c r="AA135" i="6"/>
  <c r="AB135" i="6"/>
  <c r="AC135" i="6"/>
  <c r="AD135" i="6"/>
  <c r="AE135" i="6"/>
  <c r="AF135" i="6"/>
  <c r="Y136" i="6"/>
  <c r="Z136" i="6"/>
  <c r="AA136" i="6"/>
  <c r="AB136" i="6"/>
  <c r="AC136" i="6"/>
  <c r="AD136" i="6"/>
  <c r="AE136" i="6"/>
  <c r="AF136" i="6"/>
  <c r="Y137" i="6"/>
  <c r="Z137" i="6"/>
  <c r="AA137" i="6"/>
  <c r="AB137" i="6"/>
  <c r="AC137" i="6"/>
  <c r="AD137" i="6"/>
  <c r="AE137" i="6"/>
  <c r="AF137" i="6"/>
  <c r="Y138" i="6"/>
  <c r="Z138" i="6"/>
  <c r="AA138" i="6"/>
  <c r="AB138" i="6"/>
  <c r="AC138" i="6"/>
  <c r="AD138" i="6"/>
  <c r="AE138" i="6"/>
  <c r="AF138" i="6"/>
  <c r="Y139" i="6"/>
  <c r="Z139" i="6"/>
  <c r="AA139" i="6"/>
  <c r="AB139" i="6"/>
  <c r="AC139" i="6"/>
  <c r="AD139" i="6"/>
  <c r="AE139" i="6"/>
  <c r="AF139" i="6"/>
  <c r="Y140" i="6"/>
  <c r="Z140" i="6"/>
  <c r="AA140" i="6"/>
  <c r="AB140" i="6"/>
  <c r="AC140" i="6"/>
  <c r="AD140" i="6"/>
  <c r="AE140" i="6"/>
  <c r="AF140" i="6"/>
  <c r="Y141" i="6"/>
  <c r="Z141" i="6"/>
  <c r="AA141" i="6"/>
  <c r="AB141" i="6"/>
  <c r="AC141" i="6"/>
  <c r="AD141" i="6"/>
  <c r="AE141" i="6"/>
  <c r="AF141" i="6"/>
  <c r="Y142" i="6"/>
  <c r="Z142" i="6"/>
  <c r="AA142" i="6"/>
  <c r="AB142" i="6"/>
  <c r="AC142" i="6"/>
  <c r="AD142" i="6"/>
  <c r="AE142" i="6"/>
  <c r="AF142" i="6"/>
  <c r="Y143" i="6"/>
  <c r="Z143" i="6"/>
  <c r="AA143" i="6"/>
  <c r="AB143" i="6"/>
  <c r="AC143" i="6"/>
  <c r="AD143" i="6"/>
  <c r="AE143" i="6"/>
  <c r="AF143" i="6"/>
  <c r="Y144" i="6"/>
  <c r="Z144" i="6"/>
  <c r="AA144" i="6"/>
  <c r="AB144" i="6"/>
  <c r="AC144" i="6"/>
  <c r="AD144" i="6"/>
  <c r="AE144" i="6"/>
  <c r="AF144" i="6"/>
  <c r="Y145" i="6"/>
  <c r="Z145" i="6"/>
  <c r="AA145" i="6"/>
  <c r="AB145" i="6"/>
  <c r="AC145" i="6"/>
  <c r="AD145" i="6"/>
  <c r="AE145" i="6"/>
  <c r="AF145" i="6"/>
  <c r="Y146" i="6"/>
  <c r="Z146" i="6"/>
  <c r="AA146" i="6"/>
  <c r="AB146" i="6"/>
  <c r="AC146" i="6"/>
  <c r="AD146" i="6"/>
  <c r="AE146" i="6"/>
  <c r="AF146" i="6"/>
  <c r="Y147" i="6"/>
  <c r="Z147" i="6"/>
  <c r="AA147" i="6"/>
  <c r="AB147" i="6"/>
  <c r="AC147" i="6"/>
  <c r="AD147" i="6"/>
  <c r="AE147" i="6"/>
  <c r="AF147" i="6"/>
  <c r="Y148" i="6"/>
  <c r="Z148" i="6"/>
  <c r="AA148" i="6"/>
  <c r="AB148" i="6"/>
  <c r="AC148" i="6"/>
  <c r="AD148" i="6"/>
  <c r="AE148" i="6"/>
  <c r="AF148" i="6"/>
  <c r="Y149" i="6"/>
  <c r="Z149" i="6"/>
  <c r="AA149" i="6"/>
  <c r="AB149" i="6"/>
  <c r="AC149" i="6"/>
  <c r="AD149" i="6"/>
  <c r="AE149" i="6"/>
  <c r="AF149" i="6"/>
  <c r="Y150" i="6"/>
  <c r="Z150" i="6"/>
  <c r="AA150" i="6"/>
  <c r="AB150" i="6"/>
  <c r="AC150" i="6"/>
  <c r="AD150" i="6"/>
  <c r="AE150" i="6"/>
  <c r="AF150" i="6"/>
  <c r="Y151" i="6"/>
  <c r="Z151" i="6"/>
  <c r="AA151" i="6"/>
  <c r="AB151" i="6"/>
  <c r="AC151" i="6"/>
  <c r="AD151" i="6"/>
  <c r="AE151" i="6"/>
  <c r="AF151" i="6"/>
  <c r="Y152" i="6"/>
  <c r="Z152" i="6"/>
  <c r="AA152" i="6"/>
  <c r="AB152" i="6"/>
  <c r="AC152" i="6"/>
  <c r="AD152" i="6"/>
  <c r="AE152" i="6"/>
  <c r="AF152" i="6"/>
  <c r="Y153" i="6"/>
  <c r="Z153" i="6"/>
  <c r="AA153" i="6"/>
  <c r="AB153" i="6"/>
  <c r="AC153" i="6"/>
  <c r="AD153" i="6"/>
  <c r="AE153" i="6"/>
  <c r="AF153" i="6"/>
  <c r="Y154" i="6"/>
  <c r="Z154" i="6"/>
  <c r="AA154" i="6"/>
  <c r="AB154" i="6"/>
  <c r="AC154" i="6"/>
  <c r="AD154" i="6"/>
  <c r="AE154" i="6"/>
  <c r="AF154" i="6"/>
  <c r="Y155" i="6"/>
  <c r="Z155" i="6"/>
  <c r="AA155" i="6"/>
  <c r="AB155" i="6"/>
  <c r="AC155" i="6"/>
  <c r="AD155" i="6"/>
  <c r="AE155" i="6"/>
  <c r="AF155" i="6"/>
  <c r="Y156" i="6"/>
  <c r="Z156" i="6"/>
  <c r="AA156" i="6"/>
  <c r="AB156" i="6"/>
  <c r="AC156" i="6"/>
  <c r="AD156" i="6"/>
  <c r="AE156" i="6"/>
  <c r="AF156" i="6"/>
  <c r="Y157" i="6"/>
  <c r="Z157" i="6"/>
  <c r="AA157" i="6"/>
  <c r="AB157" i="6"/>
  <c r="AC157" i="6"/>
  <c r="AD157" i="6"/>
  <c r="AE157" i="6"/>
  <c r="AF157" i="6"/>
  <c r="Y158" i="6"/>
  <c r="Z158" i="6"/>
  <c r="AA158" i="6"/>
  <c r="AB158" i="6"/>
  <c r="AC158" i="6"/>
  <c r="AD158" i="6"/>
  <c r="AE158" i="6"/>
  <c r="AF158" i="6"/>
  <c r="Y159" i="6"/>
  <c r="Z159" i="6"/>
  <c r="AA159" i="6"/>
  <c r="AB159" i="6"/>
  <c r="AC159" i="6"/>
  <c r="AD159" i="6"/>
  <c r="AE159" i="6"/>
  <c r="AF159" i="6"/>
  <c r="Y160" i="6"/>
  <c r="Z160" i="6"/>
  <c r="AA160" i="6"/>
  <c r="AB160" i="6"/>
  <c r="AC160" i="6"/>
  <c r="AD160" i="6"/>
  <c r="AE160" i="6"/>
  <c r="AF160" i="6"/>
  <c r="Y161" i="6"/>
  <c r="Z161" i="6"/>
  <c r="AA161" i="6"/>
  <c r="AB161" i="6"/>
  <c r="AC161" i="6"/>
  <c r="AD161" i="6"/>
  <c r="AE161" i="6"/>
  <c r="AF161" i="6"/>
  <c r="Y162" i="6"/>
  <c r="Z162" i="6"/>
  <c r="AA162" i="6"/>
  <c r="AB162" i="6"/>
  <c r="AC162" i="6"/>
  <c r="AD162" i="6"/>
  <c r="AE162" i="6"/>
  <c r="AF162" i="6"/>
  <c r="Y163" i="6"/>
  <c r="Z163" i="6"/>
  <c r="AA163" i="6"/>
  <c r="AB163" i="6"/>
  <c r="AC163" i="6"/>
  <c r="AD163" i="6"/>
  <c r="AE163" i="6"/>
  <c r="AF163" i="6"/>
  <c r="Y164" i="6"/>
  <c r="Z164" i="6"/>
  <c r="AA164" i="6"/>
  <c r="AB164" i="6"/>
  <c r="AC164" i="6"/>
  <c r="AD164" i="6"/>
  <c r="AE164" i="6"/>
  <c r="AF164" i="6"/>
  <c r="Y165" i="6"/>
  <c r="Z165" i="6"/>
  <c r="AA165" i="6"/>
  <c r="AB165" i="6"/>
  <c r="AC165" i="6"/>
  <c r="AD165" i="6"/>
  <c r="AE165" i="6"/>
  <c r="AF165" i="6"/>
  <c r="Y166" i="6"/>
  <c r="Z166" i="6"/>
  <c r="AA166" i="6"/>
  <c r="AB166" i="6"/>
  <c r="AC166" i="6"/>
  <c r="AD166" i="6"/>
  <c r="AE166" i="6"/>
  <c r="AF166" i="6"/>
  <c r="Y167" i="6"/>
  <c r="Z167" i="6"/>
  <c r="AA167" i="6"/>
  <c r="AB167" i="6"/>
  <c r="AC167" i="6"/>
  <c r="AD167" i="6"/>
  <c r="AE167" i="6"/>
  <c r="AF167" i="6"/>
  <c r="Y168" i="6"/>
  <c r="Z168" i="6"/>
  <c r="AA168" i="6"/>
  <c r="AB168" i="6"/>
  <c r="AC168" i="6"/>
  <c r="AD168" i="6"/>
  <c r="AE168" i="6"/>
  <c r="AF168" i="6"/>
  <c r="Y169" i="6"/>
  <c r="Z169" i="6"/>
  <c r="AA169" i="6"/>
  <c r="AB169" i="6"/>
  <c r="AC169" i="6"/>
  <c r="AD169" i="6"/>
  <c r="AE169" i="6"/>
  <c r="AF169" i="6"/>
  <c r="Y170" i="6"/>
  <c r="Z170" i="6"/>
  <c r="AA170" i="6"/>
  <c r="AB170" i="6"/>
  <c r="AC170" i="6"/>
  <c r="AD170" i="6"/>
  <c r="AE170" i="6"/>
  <c r="AF170" i="6"/>
  <c r="Y171" i="6"/>
  <c r="Z171" i="6"/>
  <c r="AA171" i="6"/>
  <c r="AB171" i="6"/>
  <c r="AC171" i="6"/>
  <c r="AD171" i="6"/>
  <c r="AE171" i="6"/>
  <c r="AF171" i="6"/>
  <c r="Y172" i="6"/>
  <c r="Z172" i="6"/>
  <c r="AA172" i="6"/>
  <c r="AB172" i="6"/>
  <c r="AC172" i="6"/>
  <c r="AD172" i="6"/>
  <c r="AE172" i="6"/>
  <c r="AF172" i="6"/>
  <c r="Y173" i="6"/>
  <c r="Z173" i="6"/>
  <c r="AA173" i="6"/>
  <c r="AB173" i="6"/>
  <c r="AC173" i="6"/>
  <c r="AD173" i="6"/>
  <c r="AE173" i="6"/>
  <c r="AF173" i="6"/>
  <c r="Y174" i="6"/>
  <c r="Z174" i="6"/>
  <c r="AA174" i="6"/>
  <c r="AB174" i="6"/>
  <c r="AC174" i="6"/>
  <c r="AD174" i="6"/>
  <c r="AE174" i="6"/>
  <c r="AF174" i="6"/>
  <c r="Y175" i="6"/>
  <c r="Z175" i="6"/>
  <c r="AA175" i="6"/>
  <c r="AB175" i="6"/>
  <c r="AC175" i="6"/>
  <c r="AD175" i="6"/>
  <c r="AE175" i="6"/>
  <c r="AF175" i="6"/>
  <c r="Y176" i="6"/>
  <c r="Z176" i="6"/>
  <c r="AA176" i="6"/>
  <c r="AB176" i="6"/>
  <c r="AC176" i="6"/>
  <c r="AD176" i="6"/>
  <c r="AE176" i="6"/>
  <c r="AF176" i="6"/>
  <c r="Y177" i="6"/>
  <c r="Z177" i="6"/>
  <c r="AA177" i="6"/>
  <c r="AB177" i="6"/>
  <c r="AC177" i="6"/>
  <c r="AD177" i="6"/>
  <c r="AE177" i="6"/>
  <c r="AF177" i="6"/>
  <c r="Y178" i="6"/>
  <c r="Z178" i="6"/>
  <c r="AA178" i="6"/>
  <c r="AB178" i="6"/>
  <c r="AC178" i="6"/>
  <c r="AD178" i="6"/>
  <c r="AE178" i="6"/>
  <c r="AF178" i="6"/>
  <c r="Y179" i="6"/>
  <c r="Z179" i="6"/>
  <c r="AA179" i="6"/>
  <c r="AB179" i="6"/>
  <c r="AC179" i="6"/>
  <c r="AD179" i="6"/>
  <c r="AE179" i="6"/>
  <c r="AF179" i="6"/>
  <c r="Y180" i="6"/>
  <c r="Z180" i="6"/>
  <c r="AA180" i="6"/>
  <c r="AB180" i="6"/>
  <c r="AC180" i="6"/>
  <c r="AD180" i="6"/>
  <c r="AE180" i="6"/>
  <c r="AF180" i="6"/>
  <c r="Y181" i="6"/>
  <c r="Z181" i="6"/>
  <c r="AA181" i="6"/>
  <c r="AB181" i="6"/>
  <c r="AC181" i="6"/>
  <c r="AD181" i="6"/>
  <c r="AE181" i="6"/>
  <c r="AF181" i="6"/>
  <c r="Y182" i="6"/>
  <c r="Z182" i="6"/>
  <c r="AA182" i="6"/>
  <c r="AB182" i="6"/>
  <c r="AC182" i="6"/>
  <c r="AD182" i="6"/>
  <c r="AE182" i="6"/>
  <c r="AF182" i="6"/>
  <c r="Y183" i="6"/>
  <c r="Z183" i="6"/>
  <c r="AA183" i="6"/>
  <c r="AB183" i="6"/>
  <c r="AC183" i="6"/>
  <c r="AD183" i="6"/>
  <c r="AE183" i="6"/>
  <c r="AF183" i="6"/>
  <c r="Y184" i="6"/>
  <c r="Z184" i="6"/>
  <c r="AA184" i="6"/>
  <c r="AB184" i="6"/>
  <c r="AC184" i="6"/>
  <c r="AD184" i="6"/>
  <c r="AE184" i="6"/>
  <c r="AF184" i="6"/>
  <c r="Y185" i="6"/>
  <c r="Z185" i="6"/>
  <c r="AA185" i="6"/>
  <c r="AB185" i="6"/>
  <c r="AC185" i="6"/>
  <c r="AD185" i="6"/>
  <c r="AE185" i="6"/>
  <c r="AF185" i="6"/>
  <c r="Y186" i="6"/>
  <c r="Z186" i="6"/>
  <c r="AA186" i="6"/>
  <c r="AB186" i="6"/>
  <c r="AC186" i="6"/>
  <c r="AD186" i="6"/>
  <c r="AE186" i="6"/>
  <c r="AF186" i="6"/>
  <c r="Y187" i="6"/>
  <c r="Z187" i="6"/>
  <c r="AA187" i="6"/>
  <c r="AB187" i="6"/>
  <c r="AC187" i="6"/>
  <c r="AD187" i="6"/>
  <c r="AE187" i="6"/>
  <c r="AF187" i="6"/>
  <c r="Y188" i="6"/>
  <c r="Z188" i="6"/>
  <c r="AA188" i="6"/>
  <c r="AB188" i="6"/>
  <c r="AC188" i="6"/>
  <c r="AD188" i="6"/>
  <c r="AE188" i="6"/>
  <c r="AF188" i="6"/>
  <c r="Y189" i="6"/>
  <c r="Z189" i="6"/>
  <c r="AA189" i="6"/>
  <c r="AB189" i="6"/>
  <c r="AC189" i="6"/>
  <c r="AD189" i="6"/>
  <c r="AE189" i="6"/>
  <c r="AF189" i="6"/>
  <c r="Y190" i="6"/>
  <c r="Z190" i="6"/>
  <c r="AA190" i="6"/>
  <c r="AB190" i="6"/>
  <c r="AC190" i="6"/>
  <c r="AD190" i="6"/>
  <c r="AE190" i="6"/>
  <c r="AF190" i="6"/>
  <c r="Y191" i="6"/>
  <c r="Z191" i="6"/>
  <c r="AA191" i="6"/>
  <c r="AB191" i="6"/>
  <c r="AC191" i="6"/>
  <c r="AD191" i="6"/>
  <c r="AE191" i="6"/>
  <c r="AF191" i="6"/>
  <c r="Y192" i="6"/>
  <c r="Z192" i="6"/>
  <c r="AA192" i="6"/>
  <c r="AB192" i="6"/>
  <c r="AC192" i="6"/>
  <c r="AD192" i="6"/>
  <c r="AE192" i="6"/>
  <c r="AF192" i="6"/>
  <c r="Y193" i="6"/>
  <c r="Z193" i="6"/>
  <c r="AA193" i="6"/>
  <c r="AB193" i="6"/>
  <c r="AC193" i="6"/>
  <c r="AD193" i="6"/>
  <c r="AE193" i="6"/>
  <c r="AF193" i="6"/>
  <c r="Y194" i="6"/>
  <c r="Z194" i="6"/>
  <c r="AA194" i="6"/>
  <c r="AB194" i="6"/>
  <c r="AC194" i="6"/>
  <c r="AD194" i="6"/>
  <c r="AE194" i="6"/>
  <c r="AF194" i="6"/>
  <c r="Y195" i="6"/>
  <c r="Z195" i="6"/>
  <c r="AA195" i="6"/>
  <c r="AB195" i="6"/>
  <c r="AC195" i="6"/>
  <c r="AD195" i="6"/>
  <c r="AE195" i="6"/>
  <c r="AF195" i="6"/>
  <c r="Y196" i="6"/>
  <c r="Z196" i="6"/>
  <c r="AA196" i="6"/>
  <c r="AB196" i="6"/>
  <c r="AC196" i="6"/>
  <c r="AD196" i="6"/>
  <c r="AE196" i="6"/>
  <c r="AF196" i="6"/>
  <c r="Y197" i="6"/>
  <c r="Z197" i="6"/>
  <c r="AA197" i="6"/>
  <c r="AB197" i="6"/>
  <c r="AC197" i="6"/>
  <c r="AD197" i="6"/>
  <c r="AE197" i="6"/>
  <c r="AF197" i="6"/>
  <c r="Y198" i="6"/>
  <c r="Z198" i="6"/>
  <c r="AA198" i="6"/>
  <c r="AB198" i="6"/>
  <c r="AC198" i="6"/>
  <c r="AD198" i="6"/>
  <c r="AE198" i="6"/>
  <c r="AF198" i="6"/>
  <c r="Y199" i="6"/>
  <c r="Z199" i="6"/>
  <c r="AA199" i="6"/>
  <c r="AB199" i="6"/>
  <c r="AC199" i="6"/>
  <c r="AD199" i="6"/>
  <c r="AE199" i="6"/>
  <c r="AF199" i="6"/>
  <c r="Y200" i="6"/>
  <c r="Z200" i="6"/>
  <c r="AA200" i="6"/>
  <c r="AB200" i="6"/>
  <c r="AC200" i="6"/>
  <c r="AD200" i="6"/>
  <c r="AE200" i="6"/>
  <c r="AF200" i="6"/>
  <c r="Y201" i="6"/>
  <c r="Z201" i="6"/>
  <c r="AA201" i="6"/>
  <c r="AB201" i="6"/>
  <c r="AC201" i="6"/>
  <c r="AD201" i="6"/>
  <c r="AE201" i="6"/>
  <c r="AF201" i="6"/>
  <c r="Y202" i="6"/>
  <c r="Z202" i="6"/>
  <c r="AA202" i="6"/>
  <c r="AB202" i="6"/>
  <c r="AC202" i="6"/>
  <c r="AD202" i="6"/>
  <c r="AE202" i="6"/>
  <c r="AF202" i="6"/>
  <c r="Y203" i="6"/>
  <c r="Z203" i="6"/>
  <c r="AA203" i="6"/>
  <c r="AB203" i="6"/>
  <c r="AC203" i="6"/>
  <c r="AD203" i="6"/>
  <c r="AE203" i="6"/>
  <c r="AF203" i="6"/>
  <c r="Y204" i="6"/>
  <c r="Z204" i="6"/>
  <c r="AA204" i="6"/>
  <c r="AB204" i="6"/>
  <c r="AC204" i="6"/>
  <c r="AD204" i="6"/>
  <c r="AE204" i="6"/>
  <c r="AF204" i="6"/>
  <c r="Y205" i="6"/>
  <c r="Z205" i="6"/>
  <c r="AA205" i="6"/>
  <c r="AB205" i="6"/>
  <c r="AC205" i="6"/>
  <c r="AD205" i="6"/>
  <c r="AE205" i="6"/>
  <c r="AF205" i="6"/>
  <c r="Y206" i="6"/>
  <c r="Z206" i="6"/>
  <c r="AA206" i="6"/>
  <c r="AB206" i="6"/>
  <c r="AC206" i="6"/>
  <c r="AD206" i="6"/>
  <c r="AE206" i="6"/>
  <c r="AF206" i="6"/>
  <c r="Y207" i="6"/>
  <c r="Z207" i="6"/>
  <c r="AA207" i="6"/>
  <c r="AB207" i="6"/>
  <c r="AC207" i="6"/>
  <c r="AD207" i="6"/>
  <c r="AE207" i="6"/>
  <c r="AF207" i="6"/>
  <c r="Y208" i="6"/>
  <c r="Z208" i="6"/>
  <c r="AA208" i="6"/>
  <c r="AB208" i="6"/>
  <c r="AC208" i="6"/>
  <c r="AD208" i="6"/>
  <c r="AE208" i="6"/>
  <c r="AF208" i="6"/>
  <c r="Y209" i="6"/>
  <c r="Z209" i="6"/>
  <c r="AA209" i="6"/>
  <c r="AB209" i="6"/>
  <c r="AC209" i="6"/>
  <c r="AD209" i="6"/>
  <c r="AE209" i="6"/>
  <c r="AF209" i="6"/>
  <c r="Y210" i="6"/>
  <c r="Z210" i="6"/>
  <c r="AA210" i="6"/>
  <c r="AB210" i="6"/>
  <c r="AC210" i="6"/>
  <c r="AD210" i="6"/>
  <c r="AE210" i="6"/>
  <c r="AF210" i="6"/>
  <c r="Y211" i="6"/>
  <c r="Z211" i="6"/>
  <c r="AA211" i="6"/>
  <c r="AB211" i="6"/>
  <c r="AC211" i="6"/>
  <c r="AD211" i="6"/>
  <c r="AE211" i="6"/>
  <c r="AF211" i="6"/>
  <c r="Y212" i="6"/>
  <c r="Z212" i="6"/>
  <c r="AA212" i="6"/>
  <c r="AB212" i="6"/>
  <c r="AC212" i="6"/>
  <c r="AD212" i="6"/>
  <c r="AE212" i="6"/>
  <c r="AF212" i="6"/>
  <c r="Y213" i="6"/>
  <c r="Z213" i="6"/>
  <c r="AA213" i="6"/>
  <c r="AB213" i="6"/>
  <c r="AC213" i="6"/>
  <c r="AD213" i="6"/>
  <c r="AE213" i="6"/>
  <c r="AF213" i="6"/>
  <c r="Y214" i="6"/>
  <c r="Z214" i="6"/>
  <c r="AA214" i="6"/>
  <c r="AB214" i="6"/>
  <c r="AC214" i="6"/>
  <c r="AD214" i="6"/>
  <c r="AE214" i="6"/>
  <c r="AF214" i="6"/>
  <c r="Y215" i="6"/>
  <c r="Z215" i="6"/>
  <c r="AA215" i="6"/>
  <c r="AB215" i="6"/>
  <c r="AC215" i="6"/>
  <c r="AD215" i="6"/>
  <c r="AE215" i="6"/>
  <c r="AF215" i="6"/>
  <c r="Y216" i="6"/>
  <c r="Z216" i="6"/>
  <c r="AA216" i="6"/>
  <c r="AB216" i="6"/>
  <c r="AC216" i="6"/>
  <c r="AD216" i="6"/>
  <c r="AE216" i="6"/>
  <c r="AF216" i="6"/>
  <c r="Y217" i="6"/>
  <c r="Z217" i="6"/>
  <c r="AA217" i="6"/>
  <c r="AB217" i="6"/>
  <c r="AC217" i="6"/>
  <c r="AD217" i="6"/>
  <c r="AE217" i="6"/>
  <c r="AF217" i="6"/>
  <c r="Y218" i="6"/>
  <c r="Z218" i="6"/>
  <c r="AA218" i="6"/>
  <c r="AB218" i="6"/>
  <c r="AC218" i="6"/>
  <c r="AD218" i="6"/>
  <c r="AE218" i="6"/>
  <c r="AF218" i="6"/>
  <c r="Y219" i="6"/>
  <c r="Z219" i="6"/>
  <c r="AA219" i="6"/>
  <c r="AB219" i="6"/>
  <c r="AC219" i="6"/>
  <c r="AD219" i="6"/>
  <c r="AE219" i="6"/>
  <c r="AF219" i="6"/>
  <c r="Y220" i="6"/>
  <c r="Z220" i="6"/>
  <c r="AA220" i="6"/>
  <c r="AB220" i="6"/>
  <c r="AC220" i="6"/>
  <c r="AD220" i="6"/>
  <c r="AE220" i="6"/>
  <c r="AF220" i="6"/>
  <c r="Y221" i="6"/>
  <c r="Z221" i="6"/>
  <c r="AA221" i="6"/>
  <c r="AB221" i="6"/>
  <c r="AC221" i="6"/>
  <c r="AD221" i="6"/>
  <c r="AE221" i="6"/>
  <c r="AF221" i="6"/>
  <c r="Y222" i="6"/>
  <c r="Z222" i="6"/>
  <c r="AA222" i="6"/>
  <c r="AB222" i="6"/>
  <c r="AC222" i="6"/>
  <c r="AD222" i="6"/>
  <c r="AE222" i="6"/>
  <c r="AF222" i="6"/>
  <c r="Y223" i="6"/>
  <c r="Z223" i="6"/>
  <c r="AA223" i="6"/>
  <c r="AB223" i="6"/>
  <c r="AC223" i="6"/>
  <c r="AD223" i="6"/>
  <c r="AE223" i="6"/>
  <c r="AF223" i="6"/>
  <c r="Y224" i="6"/>
  <c r="Z224" i="6"/>
  <c r="AA224" i="6"/>
  <c r="AB224" i="6"/>
  <c r="AC224" i="6"/>
  <c r="AD224" i="6"/>
  <c r="AE224" i="6"/>
  <c r="AF224" i="6"/>
  <c r="Y225" i="6"/>
  <c r="Z225" i="6"/>
  <c r="AA225" i="6"/>
  <c r="AB225" i="6"/>
  <c r="AC225" i="6"/>
  <c r="AD225" i="6"/>
  <c r="AE225" i="6"/>
  <c r="AF225" i="6"/>
  <c r="Y226" i="6"/>
  <c r="Z226" i="6"/>
  <c r="AA226" i="6"/>
  <c r="AB226" i="6"/>
  <c r="AC226" i="6"/>
  <c r="AD226" i="6"/>
  <c r="AE226" i="6"/>
  <c r="AF226" i="6"/>
  <c r="Y227" i="6"/>
  <c r="Z227" i="6"/>
  <c r="AA227" i="6"/>
  <c r="AB227" i="6"/>
  <c r="AC227" i="6"/>
  <c r="AD227" i="6"/>
  <c r="AE227" i="6"/>
  <c r="AF227" i="6"/>
  <c r="Y228" i="6"/>
  <c r="Z228" i="6"/>
  <c r="AA228" i="6"/>
  <c r="AB228" i="6"/>
  <c r="AC228" i="6"/>
  <c r="AD228" i="6"/>
  <c r="AE228" i="6"/>
  <c r="AF228" i="6"/>
  <c r="Y229" i="6"/>
  <c r="Z229" i="6"/>
  <c r="AA229" i="6"/>
  <c r="AB229" i="6"/>
  <c r="AC229" i="6"/>
  <c r="AD229" i="6"/>
  <c r="AE229" i="6"/>
  <c r="AF229" i="6"/>
  <c r="Y230" i="6"/>
  <c r="Z230" i="6"/>
  <c r="AA230" i="6"/>
  <c r="AB230" i="6"/>
  <c r="AC230" i="6"/>
  <c r="AD230" i="6"/>
  <c r="AE230" i="6"/>
  <c r="AF230" i="6"/>
  <c r="Y231" i="6"/>
  <c r="Z231" i="6"/>
  <c r="AA231" i="6"/>
  <c r="AB231" i="6"/>
  <c r="AC231" i="6"/>
  <c r="AD231" i="6"/>
  <c r="AE231" i="6"/>
  <c r="AF231" i="6"/>
  <c r="Y232" i="6"/>
  <c r="Z232" i="6"/>
  <c r="AA232" i="6"/>
  <c r="AB232" i="6"/>
  <c r="AC232" i="6"/>
  <c r="AD232" i="6"/>
  <c r="AE232" i="6"/>
  <c r="AF232" i="6"/>
  <c r="Y233" i="6"/>
  <c r="Z233" i="6"/>
  <c r="AA233" i="6"/>
  <c r="AB233" i="6"/>
  <c r="AC233" i="6"/>
  <c r="AD233" i="6"/>
  <c r="AE233" i="6"/>
  <c r="AF233" i="6"/>
  <c r="Y234" i="6"/>
  <c r="Z234" i="6"/>
  <c r="AA234" i="6"/>
  <c r="AB234" i="6"/>
  <c r="AC234" i="6"/>
  <c r="AD234" i="6"/>
  <c r="AE234" i="6"/>
  <c r="AF234" i="6"/>
  <c r="Y235" i="6"/>
  <c r="Z235" i="6"/>
  <c r="AA235" i="6"/>
  <c r="AB235" i="6"/>
  <c r="AC235" i="6"/>
  <c r="AD235" i="6"/>
  <c r="AE235" i="6"/>
  <c r="AF235" i="6"/>
  <c r="Y236" i="6"/>
  <c r="Z236" i="6"/>
  <c r="AA236" i="6"/>
  <c r="AB236" i="6"/>
  <c r="AC236" i="6"/>
  <c r="AD236" i="6"/>
  <c r="AE236" i="6"/>
  <c r="AF236" i="6"/>
  <c r="Y237" i="6"/>
  <c r="Z237" i="6"/>
  <c r="AA237" i="6"/>
  <c r="AB237" i="6"/>
  <c r="AC237" i="6"/>
  <c r="AD237" i="6"/>
  <c r="AE237" i="6"/>
  <c r="AF237" i="6"/>
  <c r="Y238" i="6"/>
  <c r="Z238" i="6"/>
  <c r="AA238" i="6"/>
  <c r="AB238" i="6"/>
  <c r="AC238" i="6"/>
  <c r="AD238" i="6"/>
  <c r="AE238" i="6"/>
  <c r="AF238" i="6"/>
  <c r="Y239" i="6"/>
  <c r="Z239" i="6"/>
  <c r="AA239" i="6"/>
  <c r="AB239" i="6"/>
  <c r="AC239" i="6"/>
  <c r="AD239" i="6"/>
  <c r="AE239" i="6"/>
  <c r="AF239" i="6"/>
  <c r="Y240" i="6"/>
  <c r="Z240" i="6"/>
  <c r="AA240" i="6"/>
  <c r="AB240" i="6"/>
  <c r="AC240" i="6"/>
  <c r="AD240" i="6"/>
  <c r="AE240" i="6"/>
  <c r="AF240" i="6"/>
  <c r="Y241" i="6"/>
  <c r="Z241" i="6"/>
  <c r="AA241" i="6"/>
  <c r="AB241" i="6"/>
  <c r="AC241" i="6"/>
  <c r="AD241" i="6"/>
  <c r="AE241" i="6"/>
  <c r="AF241" i="6"/>
  <c r="Y242" i="6"/>
  <c r="Z242" i="6"/>
  <c r="AA242" i="6"/>
  <c r="AB242" i="6"/>
  <c r="AC242" i="6"/>
  <c r="AD242" i="6"/>
  <c r="AE242" i="6"/>
  <c r="AF242" i="6"/>
  <c r="Y243" i="6"/>
  <c r="Z243" i="6"/>
  <c r="AA243" i="6"/>
  <c r="AB243" i="6"/>
  <c r="AC243" i="6"/>
  <c r="AD243" i="6"/>
  <c r="AE243" i="6"/>
  <c r="AF243" i="6"/>
  <c r="Y244" i="6"/>
  <c r="Z244" i="6"/>
  <c r="AA244" i="6"/>
  <c r="AB244" i="6"/>
  <c r="AC244" i="6"/>
  <c r="AD244" i="6"/>
  <c r="AE244" i="6"/>
  <c r="AF244" i="6"/>
  <c r="Y245" i="6"/>
  <c r="Z245" i="6"/>
  <c r="AA245" i="6"/>
  <c r="AB245" i="6"/>
  <c r="AC245" i="6"/>
  <c r="AD245" i="6"/>
  <c r="AE245" i="6"/>
  <c r="AF245" i="6"/>
  <c r="Y246" i="6"/>
  <c r="Z246" i="6"/>
  <c r="AA246" i="6"/>
  <c r="AB246" i="6"/>
  <c r="AC246" i="6"/>
  <c r="AD246" i="6"/>
  <c r="AE246" i="6"/>
  <c r="AF246" i="6"/>
  <c r="Y247" i="6"/>
  <c r="Z247" i="6"/>
  <c r="AA247" i="6"/>
  <c r="AB247" i="6"/>
  <c r="AC247" i="6"/>
  <c r="AD247" i="6"/>
  <c r="AE247" i="6"/>
  <c r="AF247" i="6"/>
  <c r="Y248" i="6"/>
  <c r="Z248" i="6"/>
  <c r="AA248" i="6"/>
  <c r="AB248" i="6"/>
  <c r="AC248" i="6"/>
  <c r="AD248" i="6"/>
  <c r="AE248" i="6"/>
  <c r="AF248" i="6"/>
  <c r="Y249" i="6"/>
  <c r="Z249" i="6"/>
  <c r="AA249" i="6"/>
  <c r="AB249" i="6"/>
  <c r="AC249" i="6"/>
  <c r="AD249" i="6"/>
  <c r="AE249" i="6"/>
  <c r="AF249" i="6"/>
  <c r="Y250" i="6"/>
  <c r="Z250" i="6"/>
  <c r="AA250" i="6"/>
  <c r="AB250" i="6"/>
  <c r="AC250" i="6"/>
  <c r="AD250" i="6"/>
  <c r="AE250" i="6"/>
  <c r="AF250" i="6"/>
  <c r="Y251" i="6"/>
  <c r="Z251" i="6"/>
  <c r="AA251" i="6"/>
  <c r="AB251" i="6"/>
  <c r="AC251" i="6"/>
  <c r="AD251" i="6"/>
  <c r="AE251" i="6"/>
  <c r="AF251" i="6"/>
  <c r="Y252" i="6"/>
  <c r="Z252" i="6"/>
  <c r="AA252" i="6"/>
  <c r="AB252" i="6"/>
  <c r="AC252" i="6"/>
  <c r="AD252" i="6"/>
  <c r="AE252" i="6"/>
  <c r="AF252" i="6"/>
  <c r="Y253" i="6"/>
  <c r="Z253" i="6"/>
  <c r="AA253" i="6"/>
  <c r="AB253" i="6"/>
  <c r="AC253" i="6"/>
  <c r="AD253" i="6"/>
  <c r="AE253" i="6"/>
  <c r="AF253" i="6"/>
  <c r="Y254" i="6"/>
  <c r="Z254" i="6"/>
  <c r="AA254" i="6"/>
  <c r="AB254" i="6"/>
  <c r="AC254" i="6"/>
  <c r="AD254" i="6"/>
  <c r="AE254" i="6"/>
  <c r="AF254" i="6"/>
  <c r="Y255" i="6"/>
  <c r="Z255" i="6"/>
  <c r="AA255" i="6"/>
  <c r="AB255" i="6"/>
  <c r="AC255" i="6"/>
  <c r="AD255" i="6"/>
  <c r="AE255" i="6"/>
  <c r="AF255" i="6"/>
  <c r="Y256" i="6"/>
  <c r="Z256" i="6"/>
  <c r="AA256" i="6"/>
  <c r="AB256" i="6"/>
  <c r="AC256" i="6"/>
  <c r="AD256" i="6"/>
  <c r="AE256" i="6"/>
  <c r="AF256" i="6"/>
  <c r="Y257" i="6"/>
  <c r="Z257" i="6"/>
  <c r="AA257" i="6"/>
  <c r="AB257" i="6"/>
  <c r="AC257" i="6"/>
  <c r="AD257" i="6"/>
  <c r="AE257" i="6"/>
  <c r="AF257" i="6"/>
  <c r="Y258" i="6"/>
  <c r="Z258" i="6"/>
  <c r="AA258" i="6"/>
  <c r="AB258" i="6"/>
  <c r="AC258" i="6"/>
  <c r="AD258" i="6"/>
  <c r="AE258" i="6"/>
  <c r="AF258" i="6"/>
  <c r="Y259" i="6"/>
  <c r="Z259" i="6"/>
  <c r="AA259" i="6"/>
  <c r="AB259" i="6"/>
  <c r="AC259" i="6"/>
  <c r="AD259" i="6"/>
  <c r="AE259" i="6"/>
  <c r="AF259" i="6"/>
  <c r="Y260" i="6"/>
  <c r="Z260" i="6"/>
  <c r="AA260" i="6"/>
  <c r="AB260" i="6"/>
  <c r="AC260" i="6"/>
  <c r="AD260" i="6"/>
  <c r="AE260" i="6"/>
  <c r="AF260" i="6"/>
  <c r="Y261" i="6"/>
  <c r="Z261" i="6"/>
  <c r="AA261" i="6"/>
  <c r="AB261" i="6"/>
  <c r="AC261" i="6"/>
  <c r="AD261" i="6"/>
  <c r="AE261" i="6"/>
  <c r="AF261" i="6"/>
  <c r="Y262" i="6"/>
  <c r="Z262" i="6"/>
  <c r="AA262" i="6"/>
  <c r="AB262" i="6"/>
  <c r="AC262" i="6"/>
  <c r="AD262" i="6"/>
  <c r="AE262" i="6"/>
  <c r="AF262" i="6"/>
  <c r="Y263" i="6"/>
  <c r="Z263" i="6"/>
  <c r="AA263" i="6"/>
  <c r="AB263" i="6"/>
  <c r="AC263" i="6"/>
  <c r="AD263" i="6"/>
  <c r="AE263" i="6"/>
  <c r="AF263" i="6"/>
  <c r="Y264" i="6"/>
  <c r="Z264" i="6"/>
  <c r="AA264" i="6"/>
  <c r="AB264" i="6"/>
  <c r="AC264" i="6"/>
  <c r="AD264" i="6"/>
  <c r="AE264" i="6"/>
  <c r="AF264" i="6"/>
  <c r="Y265" i="6"/>
  <c r="Z265" i="6"/>
  <c r="AA265" i="6"/>
  <c r="AB265" i="6"/>
  <c r="AC265" i="6"/>
  <c r="AD265" i="6"/>
  <c r="AE265" i="6"/>
  <c r="AF265" i="6"/>
  <c r="Y266" i="6"/>
  <c r="Z266" i="6"/>
  <c r="AA266" i="6"/>
  <c r="AB266" i="6"/>
  <c r="AC266" i="6"/>
  <c r="AD266" i="6"/>
  <c r="AE266" i="6"/>
  <c r="AF266" i="6"/>
  <c r="Y267" i="6"/>
  <c r="Z267" i="6"/>
  <c r="AA267" i="6"/>
  <c r="AB267" i="6"/>
  <c r="AC267" i="6"/>
  <c r="AD267" i="6"/>
  <c r="AE267" i="6"/>
  <c r="AF267" i="6"/>
  <c r="Y268" i="6"/>
  <c r="Z268" i="6"/>
  <c r="AA268" i="6"/>
  <c r="AB268" i="6"/>
  <c r="AC268" i="6"/>
  <c r="AD268" i="6"/>
  <c r="AE268" i="6"/>
  <c r="AF268" i="6"/>
  <c r="Y269" i="6"/>
  <c r="Z269" i="6"/>
  <c r="AA269" i="6"/>
  <c r="AB269" i="6"/>
  <c r="AC269" i="6"/>
  <c r="AD269" i="6"/>
  <c r="AE269" i="6"/>
  <c r="AF269" i="6"/>
  <c r="Y270" i="6"/>
  <c r="Z270" i="6"/>
  <c r="AA270" i="6"/>
  <c r="AB270" i="6"/>
  <c r="AC270" i="6"/>
  <c r="AD270" i="6"/>
  <c r="AE270" i="6"/>
  <c r="AF270" i="6"/>
  <c r="Y271" i="6"/>
  <c r="Z271" i="6"/>
  <c r="AA271" i="6"/>
  <c r="AB271" i="6"/>
  <c r="AC271" i="6"/>
  <c r="AD271" i="6"/>
  <c r="AE271" i="6"/>
  <c r="AF271" i="6"/>
  <c r="Y272" i="6"/>
  <c r="Z272" i="6"/>
  <c r="AA272" i="6"/>
  <c r="AB272" i="6"/>
  <c r="AC272" i="6"/>
  <c r="AD272" i="6"/>
  <c r="AE272" i="6"/>
  <c r="AF272" i="6"/>
  <c r="Y6" i="6"/>
  <c r="Z6" i="6"/>
  <c r="AA6" i="6"/>
  <c r="AB6" i="6"/>
  <c r="AC6" i="6"/>
  <c r="AD6" i="6"/>
  <c r="AE6" i="6"/>
  <c r="AF6" i="6"/>
  <c r="AF7" i="6"/>
  <c r="AE7" i="6"/>
  <c r="AD7" i="6"/>
  <c r="AC7" i="6"/>
  <c r="AB7" i="6"/>
  <c r="AA7" i="6"/>
  <c r="Z7" i="6"/>
  <c r="Y7" i="6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K10" i="6"/>
  <c r="L10" i="6"/>
  <c r="M10" i="6"/>
  <c r="N10" i="6"/>
  <c r="K11" i="6"/>
  <c r="L11" i="6"/>
  <c r="M11" i="6"/>
  <c r="N11" i="6"/>
  <c r="K12" i="6"/>
  <c r="L12" i="6"/>
  <c r="M12" i="6"/>
  <c r="N12" i="6"/>
  <c r="K13" i="6"/>
  <c r="L13" i="6"/>
  <c r="M13" i="6"/>
  <c r="N13" i="6"/>
  <c r="K14" i="6"/>
  <c r="L14" i="6"/>
  <c r="M14" i="6"/>
  <c r="N14" i="6"/>
  <c r="K15" i="6"/>
  <c r="L15" i="6"/>
  <c r="M15" i="6"/>
  <c r="N15" i="6"/>
  <c r="K16" i="6"/>
  <c r="L16" i="6"/>
  <c r="M16" i="6"/>
  <c r="N16" i="6"/>
  <c r="K17" i="6"/>
  <c r="L17" i="6"/>
  <c r="M17" i="6"/>
  <c r="N17" i="6"/>
  <c r="K18" i="6"/>
  <c r="L18" i="6"/>
  <c r="M18" i="6"/>
  <c r="N18" i="6"/>
  <c r="K19" i="6"/>
  <c r="L19" i="6"/>
  <c r="M19" i="6"/>
  <c r="N19" i="6"/>
  <c r="K20" i="6"/>
  <c r="L20" i="6"/>
  <c r="M20" i="6"/>
  <c r="N20" i="6"/>
  <c r="K21" i="6"/>
  <c r="L21" i="6"/>
  <c r="M21" i="6"/>
  <c r="N21" i="6"/>
  <c r="K22" i="6"/>
  <c r="L22" i="6"/>
  <c r="M22" i="6"/>
  <c r="N22" i="6"/>
  <c r="K23" i="6"/>
  <c r="L23" i="6"/>
  <c r="M23" i="6"/>
  <c r="N23" i="6"/>
  <c r="K24" i="6"/>
  <c r="L24" i="6"/>
  <c r="M24" i="6"/>
  <c r="N24" i="6"/>
  <c r="K25" i="6"/>
  <c r="L25" i="6"/>
  <c r="M25" i="6"/>
  <c r="N25" i="6"/>
  <c r="K26" i="6"/>
  <c r="L26" i="6"/>
  <c r="M26" i="6"/>
  <c r="N26" i="6"/>
  <c r="K27" i="6"/>
  <c r="L27" i="6"/>
  <c r="M27" i="6"/>
  <c r="N27" i="6"/>
  <c r="K28" i="6"/>
  <c r="L28" i="6"/>
  <c r="M28" i="6"/>
  <c r="N28" i="6"/>
  <c r="K29" i="6"/>
  <c r="L29" i="6"/>
  <c r="M29" i="6"/>
  <c r="N29" i="6"/>
  <c r="K30" i="6"/>
  <c r="L30" i="6"/>
  <c r="M30" i="6"/>
  <c r="N30" i="6"/>
  <c r="K31" i="6"/>
  <c r="L31" i="6"/>
  <c r="M31" i="6"/>
  <c r="N31" i="6"/>
  <c r="K32" i="6"/>
  <c r="L32" i="6"/>
  <c r="M32" i="6"/>
  <c r="N32" i="6"/>
  <c r="K33" i="6"/>
  <c r="L33" i="6"/>
  <c r="M33" i="6"/>
  <c r="N33" i="6"/>
  <c r="K34" i="6"/>
  <c r="L34" i="6"/>
  <c r="M34" i="6"/>
  <c r="N34" i="6"/>
  <c r="K35" i="6"/>
  <c r="L35" i="6"/>
  <c r="M35" i="6"/>
  <c r="N35" i="6"/>
  <c r="K36" i="6"/>
  <c r="L36" i="6"/>
  <c r="M36" i="6"/>
  <c r="N36" i="6"/>
  <c r="K37" i="6"/>
  <c r="L37" i="6"/>
  <c r="M37" i="6"/>
  <c r="N37" i="6"/>
  <c r="K38" i="6"/>
  <c r="L38" i="6"/>
  <c r="M38" i="6"/>
  <c r="N38" i="6"/>
  <c r="K39" i="6"/>
  <c r="L39" i="6"/>
  <c r="M39" i="6"/>
  <c r="N39" i="6"/>
  <c r="K40" i="6"/>
  <c r="L40" i="6"/>
  <c r="M40" i="6"/>
  <c r="N40" i="6"/>
  <c r="K41" i="6"/>
  <c r="L41" i="6"/>
  <c r="M41" i="6"/>
  <c r="N41" i="6"/>
  <c r="K42" i="6"/>
  <c r="L42" i="6"/>
  <c r="M42" i="6"/>
  <c r="N42" i="6"/>
  <c r="K43" i="6"/>
  <c r="L43" i="6"/>
  <c r="M43" i="6"/>
  <c r="N43" i="6"/>
  <c r="K44" i="6"/>
  <c r="L44" i="6"/>
  <c r="M44" i="6"/>
  <c r="N44" i="6"/>
  <c r="K45" i="6"/>
  <c r="L45" i="6"/>
  <c r="M45" i="6"/>
  <c r="N45" i="6"/>
  <c r="K46" i="6"/>
  <c r="L46" i="6"/>
  <c r="M46" i="6"/>
  <c r="N46" i="6"/>
  <c r="K47" i="6"/>
  <c r="L47" i="6"/>
  <c r="M47" i="6"/>
  <c r="N47" i="6"/>
  <c r="K48" i="6"/>
  <c r="L48" i="6"/>
  <c r="M48" i="6"/>
  <c r="N48" i="6"/>
  <c r="K49" i="6"/>
  <c r="L49" i="6"/>
  <c r="M49" i="6"/>
  <c r="N49" i="6"/>
  <c r="K50" i="6"/>
  <c r="L50" i="6"/>
  <c r="M50" i="6"/>
  <c r="N50" i="6"/>
  <c r="K51" i="6"/>
  <c r="L51" i="6"/>
  <c r="M51" i="6"/>
  <c r="N51" i="6"/>
  <c r="K52" i="6"/>
  <c r="L52" i="6"/>
  <c r="M52" i="6"/>
  <c r="N52" i="6"/>
  <c r="K53" i="6"/>
  <c r="L53" i="6"/>
  <c r="M53" i="6"/>
  <c r="N53" i="6"/>
  <c r="K54" i="6"/>
  <c r="L54" i="6"/>
  <c r="M54" i="6"/>
  <c r="N54" i="6"/>
  <c r="K55" i="6"/>
  <c r="L55" i="6"/>
  <c r="M55" i="6"/>
  <c r="N55" i="6"/>
  <c r="K56" i="6"/>
  <c r="L56" i="6"/>
  <c r="M56" i="6"/>
  <c r="N56" i="6"/>
  <c r="K57" i="6"/>
  <c r="L57" i="6"/>
  <c r="M57" i="6"/>
  <c r="N57" i="6"/>
  <c r="K58" i="6"/>
  <c r="L58" i="6"/>
  <c r="M58" i="6"/>
  <c r="N58" i="6"/>
  <c r="K59" i="6"/>
  <c r="L59" i="6"/>
  <c r="M59" i="6"/>
  <c r="N59" i="6"/>
  <c r="K60" i="6"/>
  <c r="L60" i="6"/>
  <c r="M60" i="6"/>
  <c r="N60" i="6"/>
  <c r="K61" i="6"/>
  <c r="L61" i="6"/>
  <c r="M61" i="6"/>
  <c r="N61" i="6"/>
  <c r="K62" i="6"/>
  <c r="L62" i="6"/>
  <c r="M62" i="6"/>
  <c r="N62" i="6"/>
  <c r="K63" i="6"/>
  <c r="L63" i="6"/>
  <c r="M63" i="6"/>
  <c r="N63" i="6"/>
  <c r="K64" i="6"/>
  <c r="L64" i="6"/>
  <c r="M64" i="6"/>
  <c r="N64" i="6"/>
  <c r="K65" i="6"/>
  <c r="L65" i="6"/>
  <c r="M65" i="6"/>
  <c r="N65" i="6"/>
  <c r="K66" i="6"/>
  <c r="L66" i="6"/>
  <c r="M66" i="6"/>
  <c r="N66" i="6"/>
  <c r="K67" i="6"/>
  <c r="L67" i="6"/>
  <c r="M67" i="6"/>
  <c r="N67" i="6"/>
  <c r="K68" i="6"/>
  <c r="L68" i="6"/>
  <c r="M68" i="6"/>
  <c r="N68" i="6"/>
  <c r="K69" i="6"/>
  <c r="L69" i="6"/>
  <c r="M69" i="6"/>
  <c r="N69" i="6"/>
  <c r="K70" i="6"/>
  <c r="L70" i="6"/>
  <c r="M70" i="6"/>
  <c r="N70" i="6"/>
  <c r="K71" i="6"/>
  <c r="L71" i="6"/>
  <c r="M71" i="6"/>
  <c r="N71" i="6"/>
  <c r="K72" i="6"/>
  <c r="L72" i="6"/>
  <c r="M72" i="6"/>
  <c r="N72" i="6"/>
  <c r="K73" i="6"/>
  <c r="L73" i="6"/>
  <c r="M73" i="6"/>
  <c r="N73" i="6"/>
  <c r="K74" i="6"/>
  <c r="L74" i="6"/>
  <c r="M74" i="6"/>
  <c r="N74" i="6"/>
  <c r="K75" i="6"/>
  <c r="L75" i="6"/>
  <c r="M75" i="6"/>
  <c r="N75" i="6"/>
  <c r="K76" i="6"/>
  <c r="L76" i="6"/>
  <c r="M76" i="6"/>
  <c r="N76" i="6"/>
  <c r="K77" i="6"/>
  <c r="L77" i="6"/>
  <c r="M77" i="6"/>
  <c r="N77" i="6"/>
  <c r="K78" i="6"/>
  <c r="L78" i="6"/>
  <c r="M78" i="6"/>
  <c r="N78" i="6"/>
  <c r="K79" i="6"/>
  <c r="L79" i="6"/>
  <c r="M79" i="6"/>
  <c r="N79" i="6"/>
  <c r="K80" i="6"/>
  <c r="L80" i="6"/>
  <c r="M80" i="6"/>
  <c r="N80" i="6"/>
  <c r="K81" i="6"/>
  <c r="L81" i="6"/>
  <c r="M81" i="6"/>
  <c r="N81" i="6"/>
  <c r="K82" i="6"/>
  <c r="L82" i="6"/>
  <c r="M82" i="6"/>
  <c r="N82" i="6"/>
  <c r="K83" i="6"/>
  <c r="L83" i="6"/>
  <c r="M83" i="6"/>
  <c r="N83" i="6"/>
  <c r="K84" i="6"/>
  <c r="L84" i="6"/>
  <c r="M84" i="6"/>
  <c r="N84" i="6"/>
  <c r="K85" i="6"/>
  <c r="L85" i="6"/>
  <c r="M85" i="6"/>
  <c r="N85" i="6"/>
  <c r="K86" i="6"/>
  <c r="L86" i="6"/>
  <c r="M86" i="6"/>
  <c r="N86" i="6"/>
  <c r="K87" i="6"/>
  <c r="L87" i="6"/>
  <c r="M87" i="6"/>
  <c r="N87" i="6"/>
  <c r="K88" i="6"/>
  <c r="L88" i="6"/>
  <c r="M88" i="6"/>
  <c r="N88" i="6"/>
  <c r="K89" i="6"/>
  <c r="L89" i="6"/>
  <c r="M89" i="6"/>
  <c r="N89" i="6"/>
  <c r="K90" i="6"/>
  <c r="L90" i="6"/>
  <c r="M90" i="6"/>
  <c r="N90" i="6"/>
  <c r="K91" i="6"/>
  <c r="L91" i="6"/>
  <c r="M91" i="6"/>
  <c r="N91" i="6"/>
  <c r="K92" i="6"/>
  <c r="L92" i="6"/>
  <c r="M92" i="6"/>
  <c r="N92" i="6"/>
  <c r="K93" i="6"/>
  <c r="L93" i="6"/>
  <c r="M93" i="6"/>
  <c r="N93" i="6"/>
  <c r="K94" i="6"/>
  <c r="L94" i="6"/>
  <c r="M94" i="6"/>
  <c r="N94" i="6"/>
  <c r="K95" i="6"/>
  <c r="L95" i="6"/>
  <c r="M95" i="6"/>
  <c r="N95" i="6"/>
  <c r="K96" i="6"/>
  <c r="L96" i="6"/>
  <c r="M96" i="6"/>
  <c r="N96" i="6"/>
  <c r="K97" i="6"/>
  <c r="L97" i="6"/>
  <c r="M97" i="6"/>
  <c r="N97" i="6"/>
  <c r="K98" i="6"/>
  <c r="L98" i="6"/>
  <c r="M98" i="6"/>
  <c r="N98" i="6"/>
  <c r="K99" i="6"/>
  <c r="L99" i="6"/>
  <c r="M99" i="6"/>
  <c r="N99" i="6"/>
  <c r="K100" i="6"/>
  <c r="L100" i="6"/>
  <c r="M100" i="6"/>
  <c r="N100" i="6"/>
  <c r="K101" i="6"/>
  <c r="L101" i="6"/>
  <c r="M101" i="6"/>
  <c r="N101" i="6"/>
  <c r="K102" i="6"/>
  <c r="L102" i="6"/>
  <c r="M102" i="6"/>
  <c r="N102" i="6"/>
  <c r="K103" i="6"/>
  <c r="L103" i="6"/>
  <c r="M103" i="6"/>
  <c r="N103" i="6"/>
  <c r="K104" i="6"/>
  <c r="L104" i="6"/>
  <c r="M104" i="6"/>
  <c r="N104" i="6"/>
  <c r="K105" i="6"/>
  <c r="L105" i="6"/>
  <c r="M105" i="6"/>
  <c r="N105" i="6"/>
  <c r="K106" i="6"/>
  <c r="L106" i="6"/>
  <c r="M106" i="6"/>
  <c r="N106" i="6"/>
  <c r="K107" i="6"/>
  <c r="L107" i="6"/>
  <c r="M107" i="6"/>
  <c r="N107" i="6"/>
  <c r="K108" i="6"/>
  <c r="L108" i="6"/>
  <c r="M108" i="6"/>
  <c r="N108" i="6"/>
  <c r="K109" i="6"/>
  <c r="L109" i="6"/>
  <c r="M109" i="6"/>
  <c r="N109" i="6"/>
  <c r="K110" i="6"/>
  <c r="L110" i="6"/>
  <c r="M110" i="6"/>
  <c r="N110" i="6"/>
  <c r="K111" i="6"/>
  <c r="L111" i="6"/>
  <c r="M111" i="6"/>
  <c r="N111" i="6"/>
  <c r="K112" i="6"/>
  <c r="L112" i="6"/>
  <c r="M112" i="6"/>
  <c r="N112" i="6"/>
  <c r="K113" i="6"/>
  <c r="L113" i="6"/>
  <c r="M113" i="6"/>
  <c r="N113" i="6"/>
  <c r="K114" i="6"/>
  <c r="L114" i="6"/>
  <c r="M114" i="6"/>
  <c r="N114" i="6"/>
  <c r="K115" i="6"/>
  <c r="L115" i="6"/>
  <c r="M115" i="6"/>
  <c r="N115" i="6"/>
  <c r="K116" i="6"/>
  <c r="L116" i="6"/>
  <c r="M116" i="6"/>
  <c r="N116" i="6"/>
  <c r="K117" i="6"/>
  <c r="L117" i="6"/>
  <c r="M117" i="6"/>
  <c r="N117" i="6"/>
  <c r="K118" i="6"/>
  <c r="L118" i="6"/>
  <c r="M118" i="6"/>
  <c r="N118" i="6"/>
  <c r="K119" i="6"/>
  <c r="L119" i="6"/>
  <c r="M119" i="6"/>
  <c r="N119" i="6"/>
  <c r="K120" i="6"/>
  <c r="L120" i="6"/>
  <c r="M120" i="6"/>
  <c r="N120" i="6"/>
  <c r="K121" i="6"/>
  <c r="L121" i="6"/>
  <c r="M121" i="6"/>
  <c r="N121" i="6"/>
  <c r="K122" i="6"/>
  <c r="L122" i="6"/>
  <c r="M122" i="6"/>
  <c r="N122" i="6"/>
  <c r="K123" i="6"/>
  <c r="L123" i="6"/>
  <c r="M123" i="6"/>
  <c r="N123" i="6"/>
  <c r="K124" i="6"/>
  <c r="L124" i="6"/>
  <c r="M124" i="6"/>
  <c r="N124" i="6"/>
  <c r="K125" i="6"/>
  <c r="L125" i="6"/>
  <c r="M125" i="6"/>
  <c r="N125" i="6"/>
  <c r="K126" i="6"/>
  <c r="L126" i="6"/>
  <c r="M126" i="6"/>
  <c r="N126" i="6"/>
  <c r="K127" i="6"/>
  <c r="L127" i="6"/>
  <c r="M127" i="6"/>
  <c r="N127" i="6"/>
  <c r="K128" i="6"/>
  <c r="L128" i="6"/>
  <c r="M128" i="6"/>
  <c r="N128" i="6"/>
  <c r="K129" i="6"/>
  <c r="L129" i="6"/>
  <c r="M129" i="6"/>
  <c r="N129" i="6"/>
  <c r="K130" i="6"/>
  <c r="L130" i="6"/>
  <c r="M130" i="6"/>
  <c r="N130" i="6"/>
  <c r="K131" i="6"/>
  <c r="L131" i="6"/>
  <c r="M131" i="6"/>
  <c r="N131" i="6"/>
  <c r="K132" i="6"/>
  <c r="L132" i="6"/>
  <c r="M132" i="6"/>
  <c r="N132" i="6"/>
  <c r="K133" i="6"/>
  <c r="L133" i="6"/>
  <c r="M133" i="6"/>
  <c r="N133" i="6"/>
  <c r="K134" i="6"/>
  <c r="L134" i="6"/>
  <c r="M134" i="6"/>
  <c r="N134" i="6"/>
  <c r="K135" i="6"/>
  <c r="L135" i="6"/>
  <c r="M135" i="6"/>
  <c r="N135" i="6"/>
  <c r="K136" i="6"/>
  <c r="L136" i="6"/>
  <c r="M136" i="6"/>
  <c r="N136" i="6"/>
  <c r="K137" i="6"/>
  <c r="L137" i="6"/>
  <c r="M137" i="6"/>
  <c r="N137" i="6"/>
  <c r="K138" i="6"/>
  <c r="L138" i="6"/>
  <c r="M138" i="6"/>
  <c r="N138" i="6"/>
  <c r="K139" i="6"/>
  <c r="L139" i="6"/>
  <c r="M139" i="6"/>
  <c r="N139" i="6"/>
  <c r="K140" i="6"/>
  <c r="L140" i="6"/>
  <c r="M140" i="6"/>
  <c r="N140" i="6"/>
  <c r="K141" i="6"/>
  <c r="L141" i="6"/>
  <c r="M141" i="6"/>
  <c r="N141" i="6"/>
  <c r="K142" i="6"/>
  <c r="L142" i="6"/>
  <c r="M142" i="6"/>
  <c r="N142" i="6"/>
  <c r="K143" i="6"/>
  <c r="L143" i="6"/>
  <c r="M143" i="6"/>
  <c r="N143" i="6"/>
  <c r="K144" i="6"/>
  <c r="L144" i="6"/>
  <c r="M144" i="6"/>
  <c r="N144" i="6"/>
  <c r="K145" i="6"/>
  <c r="L145" i="6"/>
  <c r="M145" i="6"/>
  <c r="N145" i="6"/>
  <c r="K146" i="6"/>
  <c r="L146" i="6"/>
  <c r="M146" i="6"/>
  <c r="N146" i="6"/>
  <c r="K147" i="6"/>
  <c r="L147" i="6"/>
  <c r="M147" i="6"/>
  <c r="N147" i="6"/>
  <c r="K148" i="6"/>
  <c r="L148" i="6"/>
  <c r="M148" i="6"/>
  <c r="N148" i="6"/>
  <c r="K149" i="6"/>
  <c r="L149" i="6"/>
  <c r="M149" i="6"/>
  <c r="N149" i="6"/>
  <c r="K150" i="6"/>
  <c r="L150" i="6"/>
  <c r="M150" i="6"/>
  <c r="N150" i="6"/>
  <c r="K151" i="6"/>
  <c r="L151" i="6"/>
  <c r="M151" i="6"/>
  <c r="N151" i="6"/>
  <c r="K152" i="6"/>
  <c r="L152" i="6"/>
  <c r="M152" i="6"/>
  <c r="N152" i="6"/>
  <c r="K153" i="6"/>
  <c r="L153" i="6"/>
  <c r="M153" i="6"/>
  <c r="N153" i="6"/>
  <c r="K154" i="6"/>
  <c r="L154" i="6"/>
  <c r="M154" i="6"/>
  <c r="N154" i="6"/>
  <c r="K155" i="6"/>
  <c r="L155" i="6"/>
  <c r="M155" i="6"/>
  <c r="N155" i="6"/>
  <c r="K156" i="6"/>
  <c r="L156" i="6"/>
  <c r="M156" i="6"/>
  <c r="N156" i="6"/>
  <c r="K157" i="6"/>
  <c r="L157" i="6"/>
  <c r="M157" i="6"/>
  <c r="N157" i="6"/>
  <c r="K158" i="6"/>
  <c r="L158" i="6"/>
  <c r="M158" i="6"/>
  <c r="N158" i="6"/>
  <c r="K159" i="6"/>
  <c r="L159" i="6"/>
  <c r="M159" i="6"/>
  <c r="N159" i="6"/>
  <c r="K160" i="6"/>
  <c r="L160" i="6"/>
  <c r="M160" i="6"/>
  <c r="N160" i="6"/>
  <c r="K161" i="6"/>
  <c r="L161" i="6"/>
  <c r="M161" i="6"/>
  <c r="N161" i="6"/>
  <c r="K162" i="6"/>
  <c r="L162" i="6"/>
  <c r="M162" i="6"/>
  <c r="N162" i="6"/>
  <c r="K163" i="6"/>
  <c r="L163" i="6"/>
  <c r="M163" i="6"/>
  <c r="N163" i="6"/>
  <c r="K164" i="6"/>
  <c r="L164" i="6"/>
  <c r="M164" i="6"/>
  <c r="N164" i="6"/>
  <c r="K165" i="6"/>
  <c r="L165" i="6"/>
  <c r="M165" i="6"/>
  <c r="N165" i="6"/>
  <c r="K166" i="6"/>
  <c r="L166" i="6"/>
  <c r="M166" i="6"/>
  <c r="N166" i="6"/>
  <c r="K167" i="6"/>
  <c r="L167" i="6"/>
  <c r="M167" i="6"/>
  <c r="N167" i="6"/>
  <c r="K168" i="6"/>
  <c r="L168" i="6"/>
  <c r="M168" i="6"/>
  <c r="N168" i="6"/>
  <c r="K169" i="6"/>
  <c r="L169" i="6"/>
  <c r="M169" i="6"/>
  <c r="N169" i="6"/>
  <c r="K170" i="6"/>
  <c r="L170" i="6"/>
  <c r="M170" i="6"/>
  <c r="N170" i="6"/>
  <c r="K171" i="6"/>
  <c r="L171" i="6"/>
  <c r="M171" i="6"/>
  <c r="N171" i="6"/>
  <c r="K172" i="6"/>
  <c r="L172" i="6"/>
  <c r="M172" i="6"/>
  <c r="N172" i="6"/>
  <c r="K173" i="6"/>
  <c r="L173" i="6"/>
  <c r="M173" i="6"/>
  <c r="N173" i="6"/>
  <c r="K174" i="6"/>
  <c r="L174" i="6"/>
  <c r="M174" i="6"/>
  <c r="N174" i="6"/>
  <c r="K175" i="6"/>
  <c r="L175" i="6"/>
  <c r="M175" i="6"/>
  <c r="N175" i="6"/>
  <c r="K176" i="6"/>
  <c r="L176" i="6"/>
  <c r="M176" i="6"/>
  <c r="N176" i="6"/>
  <c r="K177" i="6"/>
  <c r="L177" i="6"/>
  <c r="M177" i="6"/>
  <c r="N177" i="6"/>
  <c r="K178" i="6"/>
  <c r="L178" i="6"/>
  <c r="M178" i="6"/>
  <c r="N178" i="6"/>
  <c r="K179" i="6"/>
  <c r="L179" i="6"/>
  <c r="M179" i="6"/>
  <c r="N179" i="6"/>
  <c r="K180" i="6"/>
  <c r="L180" i="6"/>
  <c r="M180" i="6"/>
  <c r="N180" i="6"/>
  <c r="K181" i="6"/>
  <c r="L181" i="6"/>
  <c r="M181" i="6"/>
  <c r="N181" i="6"/>
  <c r="K182" i="6"/>
  <c r="L182" i="6"/>
  <c r="M182" i="6"/>
  <c r="N182" i="6"/>
  <c r="K183" i="6"/>
  <c r="L183" i="6"/>
  <c r="M183" i="6"/>
  <c r="N183" i="6"/>
  <c r="K184" i="6"/>
  <c r="L184" i="6"/>
  <c r="M184" i="6"/>
  <c r="N184" i="6"/>
  <c r="K185" i="6"/>
  <c r="L185" i="6"/>
  <c r="M185" i="6"/>
  <c r="N185" i="6"/>
  <c r="K186" i="6"/>
  <c r="L186" i="6"/>
  <c r="M186" i="6"/>
  <c r="N186" i="6"/>
  <c r="K187" i="6"/>
  <c r="L187" i="6"/>
  <c r="M187" i="6"/>
  <c r="N187" i="6"/>
  <c r="K188" i="6"/>
  <c r="L188" i="6"/>
  <c r="M188" i="6"/>
  <c r="N188" i="6"/>
  <c r="K189" i="6"/>
  <c r="L189" i="6"/>
  <c r="M189" i="6"/>
  <c r="N189" i="6"/>
  <c r="K190" i="6"/>
  <c r="L190" i="6"/>
  <c r="M190" i="6"/>
  <c r="N190" i="6"/>
  <c r="K191" i="6"/>
  <c r="L191" i="6"/>
  <c r="M191" i="6"/>
  <c r="N191" i="6"/>
  <c r="K192" i="6"/>
  <c r="L192" i="6"/>
  <c r="M192" i="6"/>
  <c r="N192" i="6"/>
  <c r="K193" i="6"/>
  <c r="L193" i="6"/>
  <c r="M193" i="6"/>
  <c r="N193" i="6"/>
  <c r="K194" i="6"/>
  <c r="L194" i="6"/>
  <c r="M194" i="6"/>
  <c r="N194" i="6"/>
  <c r="K195" i="6"/>
  <c r="L195" i="6"/>
  <c r="M195" i="6"/>
  <c r="N195" i="6"/>
  <c r="K196" i="6"/>
  <c r="L196" i="6"/>
  <c r="M196" i="6"/>
  <c r="N196" i="6"/>
  <c r="K197" i="6"/>
  <c r="L197" i="6"/>
  <c r="M197" i="6"/>
  <c r="N197" i="6"/>
  <c r="K198" i="6"/>
  <c r="L198" i="6"/>
  <c r="M198" i="6"/>
  <c r="N198" i="6"/>
  <c r="K199" i="6"/>
  <c r="L199" i="6"/>
  <c r="M199" i="6"/>
  <c r="N199" i="6"/>
  <c r="K200" i="6"/>
  <c r="L200" i="6"/>
  <c r="M200" i="6"/>
  <c r="N200" i="6"/>
  <c r="K201" i="6"/>
  <c r="L201" i="6"/>
  <c r="M201" i="6"/>
  <c r="N201" i="6"/>
  <c r="K202" i="6"/>
  <c r="L202" i="6"/>
  <c r="M202" i="6"/>
  <c r="N202" i="6"/>
  <c r="K203" i="6"/>
  <c r="L203" i="6"/>
  <c r="M203" i="6"/>
  <c r="N203" i="6"/>
  <c r="K204" i="6"/>
  <c r="L204" i="6"/>
  <c r="M204" i="6"/>
  <c r="N204" i="6"/>
  <c r="K205" i="6"/>
  <c r="L205" i="6"/>
  <c r="M205" i="6"/>
  <c r="N205" i="6"/>
  <c r="K206" i="6"/>
  <c r="L206" i="6"/>
  <c r="M206" i="6"/>
  <c r="N206" i="6"/>
  <c r="K207" i="6"/>
  <c r="L207" i="6"/>
  <c r="M207" i="6"/>
  <c r="N207" i="6"/>
  <c r="K208" i="6"/>
  <c r="L208" i="6"/>
  <c r="M208" i="6"/>
  <c r="N208" i="6"/>
  <c r="K209" i="6"/>
  <c r="L209" i="6"/>
  <c r="M209" i="6"/>
  <c r="N209" i="6"/>
  <c r="K210" i="6"/>
  <c r="L210" i="6"/>
  <c r="M210" i="6"/>
  <c r="N210" i="6"/>
  <c r="K211" i="6"/>
  <c r="L211" i="6"/>
  <c r="M211" i="6"/>
  <c r="N211" i="6"/>
  <c r="K212" i="6"/>
  <c r="L212" i="6"/>
  <c r="M212" i="6"/>
  <c r="N212" i="6"/>
  <c r="K213" i="6"/>
  <c r="L213" i="6"/>
  <c r="M213" i="6"/>
  <c r="N213" i="6"/>
  <c r="K214" i="6"/>
  <c r="L214" i="6"/>
  <c r="M214" i="6"/>
  <c r="N214" i="6"/>
  <c r="K215" i="6"/>
  <c r="L215" i="6"/>
  <c r="M215" i="6"/>
  <c r="N215" i="6"/>
  <c r="K216" i="6"/>
  <c r="L216" i="6"/>
  <c r="M216" i="6"/>
  <c r="N216" i="6"/>
  <c r="K217" i="6"/>
  <c r="L217" i="6"/>
  <c r="M217" i="6"/>
  <c r="N217" i="6"/>
  <c r="K218" i="6"/>
  <c r="L218" i="6"/>
  <c r="M218" i="6"/>
  <c r="N218" i="6"/>
  <c r="K219" i="6"/>
  <c r="L219" i="6"/>
  <c r="M219" i="6"/>
  <c r="N219" i="6"/>
  <c r="K220" i="6"/>
  <c r="L220" i="6"/>
  <c r="M220" i="6"/>
  <c r="N220" i="6"/>
  <c r="K221" i="6"/>
  <c r="L221" i="6"/>
  <c r="M221" i="6"/>
  <c r="N221" i="6"/>
  <c r="K222" i="6"/>
  <c r="L222" i="6"/>
  <c r="M222" i="6"/>
  <c r="N222" i="6"/>
  <c r="K223" i="6"/>
  <c r="L223" i="6"/>
  <c r="M223" i="6"/>
  <c r="N223" i="6"/>
  <c r="K224" i="6"/>
  <c r="L224" i="6"/>
  <c r="M224" i="6"/>
  <c r="N224" i="6"/>
  <c r="K225" i="6"/>
  <c r="L225" i="6"/>
  <c r="M225" i="6"/>
  <c r="N225" i="6"/>
  <c r="K226" i="6"/>
  <c r="L226" i="6"/>
  <c r="M226" i="6"/>
  <c r="N226" i="6"/>
  <c r="K227" i="6"/>
  <c r="L227" i="6"/>
  <c r="M227" i="6"/>
  <c r="N227" i="6"/>
  <c r="K228" i="6"/>
  <c r="L228" i="6"/>
  <c r="M228" i="6"/>
  <c r="N228" i="6"/>
  <c r="K229" i="6"/>
  <c r="L229" i="6"/>
  <c r="M229" i="6"/>
  <c r="N229" i="6"/>
  <c r="K230" i="6"/>
  <c r="L230" i="6"/>
  <c r="M230" i="6"/>
  <c r="N230" i="6"/>
  <c r="K231" i="6"/>
  <c r="L231" i="6"/>
  <c r="M231" i="6"/>
  <c r="N231" i="6"/>
  <c r="K232" i="6"/>
  <c r="L232" i="6"/>
  <c r="M232" i="6"/>
  <c r="N232" i="6"/>
  <c r="K233" i="6"/>
  <c r="L233" i="6"/>
  <c r="M233" i="6"/>
  <c r="N233" i="6"/>
  <c r="K234" i="6"/>
  <c r="L234" i="6"/>
  <c r="M234" i="6"/>
  <c r="N234" i="6"/>
  <c r="K235" i="6"/>
  <c r="L235" i="6"/>
  <c r="M235" i="6"/>
  <c r="N235" i="6"/>
  <c r="K236" i="6"/>
  <c r="L236" i="6"/>
  <c r="M236" i="6"/>
  <c r="N236" i="6"/>
  <c r="K237" i="6"/>
  <c r="L237" i="6"/>
  <c r="M237" i="6"/>
  <c r="N237" i="6"/>
  <c r="K238" i="6"/>
  <c r="L238" i="6"/>
  <c r="M238" i="6"/>
  <c r="N238" i="6"/>
  <c r="K239" i="6"/>
  <c r="L239" i="6"/>
  <c r="M239" i="6"/>
  <c r="N239" i="6"/>
  <c r="K240" i="6"/>
  <c r="L240" i="6"/>
  <c r="M240" i="6"/>
  <c r="N240" i="6"/>
  <c r="K241" i="6"/>
  <c r="L241" i="6"/>
  <c r="M241" i="6"/>
  <c r="N241" i="6"/>
  <c r="K242" i="6"/>
  <c r="L242" i="6"/>
  <c r="M242" i="6"/>
  <c r="N242" i="6"/>
  <c r="K243" i="6"/>
  <c r="L243" i="6"/>
  <c r="M243" i="6"/>
  <c r="N243" i="6"/>
  <c r="K244" i="6"/>
  <c r="L244" i="6"/>
  <c r="M244" i="6"/>
  <c r="N244" i="6"/>
  <c r="K245" i="6"/>
  <c r="L245" i="6"/>
  <c r="M245" i="6"/>
  <c r="N245" i="6"/>
  <c r="K246" i="6"/>
  <c r="L246" i="6"/>
  <c r="M246" i="6"/>
  <c r="N246" i="6"/>
  <c r="K247" i="6"/>
  <c r="L247" i="6"/>
  <c r="M247" i="6"/>
  <c r="N247" i="6"/>
  <c r="K248" i="6"/>
  <c r="L248" i="6"/>
  <c r="M248" i="6"/>
  <c r="N248" i="6"/>
  <c r="K249" i="6"/>
  <c r="L249" i="6"/>
  <c r="M249" i="6"/>
  <c r="N249" i="6"/>
  <c r="K250" i="6"/>
  <c r="L250" i="6"/>
  <c r="M250" i="6"/>
  <c r="N250" i="6"/>
  <c r="K251" i="6"/>
  <c r="L251" i="6"/>
  <c r="M251" i="6"/>
  <c r="N251" i="6"/>
  <c r="K252" i="6"/>
  <c r="L252" i="6"/>
  <c r="M252" i="6"/>
  <c r="N252" i="6"/>
  <c r="K253" i="6"/>
  <c r="L253" i="6"/>
  <c r="M253" i="6"/>
  <c r="N253" i="6"/>
  <c r="K254" i="6"/>
  <c r="L254" i="6"/>
  <c r="M254" i="6"/>
  <c r="N254" i="6"/>
  <c r="K255" i="6"/>
  <c r="L255" i="6"/>
  <c r="M255" i="6"/>
  <c r="N255" i="6"/>
  <c r="K256" i="6"/>
  <c r="L256" i="6"/>
  <c r="M256" i="6"/>
  <c r="N256" i="6"/>
  <c r="K257" i="6"/>
  <c r="L257" i="6"/>
  <c r="M257" i="6"/>
  <c r="N257" i="6"/>
  <c r="K258" i="6"/>
  <c r="L258" i="6"/>
  <c r="M258" i="6"/>
  <c r="N258" i="6"/>
  <c r="K259" i="6"/>
  <c r="L259" i="6"/>
  <c r="M259" i="6"/>
  <c r="N259" i="6"/>
  <c r="K260" i="6"/>
  <c r="L260" i="6"/>
  <c r="M260" i="6"/>
  <c r="N260" i="6"/>
  <c r="K261" i="6"/>
  <c r="L261" i="6"/>
  <c r="M261" i="6"/>
  <c r="N261" i="6"/>
  <c r="K262" i="6"/>
  <c r="L262" i="6"/>
  <c r="M262" i="6"/>
  <c r="N262" i="6"/>
  <c r="K263" i="6"/>
  <c r="L263" i="6"/>
  <c r="M263" i="6"/>
  <c r="N263" i="6"/>
  <c r="K264" i="6"/>
  <c r="L264" i="6"/>
  <c r="M264" i="6"/>
  <c r="N264" i="6"/>
  <c r="K265" i="6"/>
  <c r="L265" i="6"/>
  <c r="M265" i="6"/>
  <c r="N265" i="6"/>
  <c r="K266" i="6"/>
  <c r="L266" i="6"/>
  <c r="M266" i="6"/>
  <c r="N266" i="6"/>
  <c r="K267" i="6"/>
  <c r="L267" i="6"/>
  <c r="M267" i="6"/>
  <c r="N267" i="6"/>
  <c r="K268" i="6"/>
  <c r="L268" i="6"/>
  <c r="M268" i="6"/>
  <c r="N268" i="6"/>
  <c r="K269" i="6"/>
  <c r="L269" i="6"/>
  <c r="M269" i="6"/>
  <c r="N269" i="6"/>
  <c r="K270" i="6"/>
  <c r="L270" i="6"/>
  <c r="M270" i="6"/>
  <c r="N270" i="6"/>
  <c r="K271" i="6"/>
  <c r="L271" i="6"/>
  <c r="M271" i="6"/>
  <c r="N271" i="6"/>
  <c r="K272" i="6"/>
  <c r="L272" i="6"/>
  <c r="M272" i="6"/>
  <c r="N272" i="6"/>
  <c r="G7153" i="5"/>
  <c r="F7153" i="5"/>
  <c r="G7152" i="5"/>
  <c r="F7152" i="5"/>
  <c r="G7151" i="5"/>
  <c r="F7151" i="5"/>
  <c r="G7150" i="5"/>
  <c r="F7150" i="5"/>
  <c r="G7149" i="5"/>
  <c r="F7149" i="5"/>
  <c r="G7148" i="5"/>
  <c r="F7148" i="5"/>
  <c r="G7147" i="5"/>
  <c r="F7147" i="5"/>
  <c r="G7146" i="5"/>
  <c r="F7146" i="5"/>
  <c r="G7145" i="5"/>
  <c r="F7145" i="5"/>
  <c r="G7144" i="5"/>
  <c r="F7144" i="5"/>
  <c r="G7143" i="5"/>
  <c r="F7143" i="5"/>
  <c r="G7142" i="5"/>
  <c r="F7142" i="5"/>
  <c r="G7141" i="5"/>
  <c r="F7141" i="5"/>
  <c r="G7140" i="5"/>
  <c r="F7140" i="5"/>
  <c r="G7139" i="5"/>
  <c r="F7139" i="5"/>
  <c r="G7138" i="5"/>
  <c r="F7138" i="5"/>
  <c r="G7137" i="5"/>
  <c r="F7137" i="5"/>
  <c r="G7136" i="5"/>
  <c r="F7136" i="5"/>
  <c r="G7135" i="5"/>
  <c r="F7135" i="5"/>
  <c r="G7134" i="5"/>
  <c r="F7134" i="5"/>
  <c r="G7133" i="5"/>
  <c r="F7133" i="5"/>
  <c r="G7132" i="5"/>
  <c r="F7132" i="5"/>
  <c r="G7131" i="5"/>
  <c r="F7131" i="5"/>
  <c r="G7130" i="5"/>
  <c r="F7130" i="5"/>
  <c r="G7129" i="5"/>
  <c r="F7129" i="5"/>
  <c r="G7128" i="5"/>
  <c r="F7128" i="5"/>
  <c r="G7127" i="5"/>
  <c r="F7127" i="5"/>
  <c r="G7126" i="5"/>
  <c r="F7126" i="5"/>
  <c r="G7125" i="5"/>
  <c r="F7125" i="5"/>
  <c r="G7124" i="5"/>
  <c r="F7124" i="5"/>
  <c r="G7123" i="5"/>
  <c r="F7123" i="5"/>
  <c r="G7122" i="5"/>
  <c r="F7122" i="5"/>
  <c r="G7121" i="5"/>
  <c r="F7121" i="5"/>
  <c r="G7120" i="5"/>
  <c r="F7120" i="5"/>
  <c r="G7119" i="5"/>
  <c r="F7119" i="5"/>
  <c r="G7118" i="5"/>
  <c r="F7118" i="5"/>
  <c r="G7117" i="5"/>
  <c r="F7117" i="5"/>
  <c r="G7116" i="5"/>
  <c r="F7116" i="5"/>
  <c r="G7115" i="5"/>
  <c r="F7115" i="5"/>
  <c r="G7114" i="5"/>
  <c r="F7114" i="5"/>
  <c r="G7113" i="5"/>
  <c r="F7113" i="5"/>
  <c r="G7112" i="5"/>
  <c r="F7112" i="5"/>
  <c r="G7111" i="5"/>
  <c r="F7111" i="5"/>
  <c r="G7110" i="5"/>
  <c r="F7110" i="5"/>
  <c r="G7109" i="5"/>
  <c r="F7109" i="5"/>
  <c r="G7108" i="5"/>
  <c r="F7108" i="5"/>
  <c r="G7107" i="5"/>
  <c r="F7107" i="5"/>
  <c r="G7106" i="5"/>
  <c r="F7106" i="5"/>
  <c r="G7105" i="5"/>
  <c r="F7105" i="5"/>
  <c r="G7104" i="5"/>
  <c r="F7104" i="5"/>
  <c r="G7103" i="5"/>
  <c r="F7103" i="5"/>
  <c r="G7102" i="5"/>
  <c r="F7102" i="5"/>
  <c r="G7101" i="5"/>
  <c r="F7101" i="5"/>
  <c r="G7100" i="5"/>
  <c r="F7100" i="5"/>
  <c r="G7099" i="5"/>
  <c r="F7099" i="5"/>
  <c r="G7098" i="5"/>
  <c r="F7098" i="5"/>
  <c r="G7097" i="5"/>
  <c r="F7097" i="5"/>
  <c r="G7096" i="5"/>
  <c r="F7096" i="5"/>
  <c r="G7095" i="5"/>
  <c r="F7095" i="5"/>
  <c r="G7094" i="5"/>
  <c r="F7094" i="5"/>
  <c r="G7093" i="5"/>
  <c r="F7093" i="5"/>
  <c r="G7092" i="5"/>
  <c r="F7092" i="5"/>
  <c r="G7091" i="5"/>
  <c r="F7091" i="5"/>
  <c r="G7090" i="5"/>
  <c r="F7090" i="5"/>
  <c r="G7089" i="5"/>
  <c r="F7089" i="5"/>
  <c r="G7088" i="5"/>
  <c r="F7088" i="5"/>
  <c r="G7087" i="5"/>
  <c r="F7087" i="5"/>
  <c r="G7086" i="5"/>
  <c r="F7086" i="5"/>
  <c r="G7085" i="5"/>
  <c r="F7085" i="5"/>
  <c r="G7084" i="5"/>
  <c r="F7084" i="5"/>
  <c r="G7083" i="5"/>
  <c r="F7083" i="5"/>
  <c r="G7082" i="5"/>
  <c r="F7082" i="5"/>
  <c r="G7081" i="5"/>
  <c r="F7081" i="5"/>
  <c r="G7080" i="5"/>
  <c r="F7080" i="5"/>
  <c r="G7079" i="5"/>
  <c r="F7079" i="5"/>
  <c r="G7078" i="5"/>
  <c r="F7078" i="5"/>
  <c r="G7077" i="5"/>
  <c r="F7077" i="5"/>
  <c r="G7076" i="5"/>
  <c r="F7076" i="5"/>
  <c r="G7075" i="5"/>
  <c r="F7075" i="5"/>
  <c r="G7074" i="5"/>
  <c r="F7074" i="5"/>
  <c r="G7073" i="5"/>
  <c r="F7073" i="5"/>
  <c r="G7072" i="5"/>
  <c r="F7072" i="5"/>
  <c r="G7071" i="5"/>
  <c r="F7071" i="5"/>
  <c r="G7070" i="5"/>
  <c r="F7070" i="5"/>
  <c r="G7069" i="5"/>
  <c r="F7069" i="5"/>
  <c r="G7068" i="5"/>
  <c r="F7068" i="5"/>
  <c r="G7067" i="5"/>
  <c r="F7067" i="5"/>
  <c r="G7066" i="5"/>
  <c r="F7066" i="5"/>
  <c r="G7065" i="5"/>
  <c r="F7065" i="5"/>
  <c r="G7064" i="5"/>
  <c r="F7064" i="5"/>
  <c r="G7063" i="5"/>
  <c r="F7063" i="5"/>
  <c r="G7062" i="5"/>
  <c r="F7062" i="5"/>
  <c r="G7061" i="5"/>
  <c r="F7061" i="5"/>
  <c r="G7060" i="5"/>
  <c r="F7060" i="5"/>
  <c r="G7059" i="5"/>
  <c r="F7059" i="5"/>
  <c r="G7058" i="5"/>
  <c r="F7058" i="5"/>
  <c r="G7057" i="5"/>
  <c r="F7057" i="5"/>
  <c r="G7056" i="5"/>
  <c r="F7056" i="5"/>
  <c r="G7055" i="5"/>
  <c r="F7055" i="5"/>
  <c r="G7054" i="5"/>
  <c r="F7054" i="5"/>
  <c r="G7053" i="5"/>
  <c r="F7053" i="5"/>
  <c r="G7052" i="5"/>
  <c r="F7052" i="5"/>
  <c r="G7051" i="5"/>
  <c r="F7051" i="5"/>
  <c r="G7050" i="5"/>
  <c r="F7050" i="5"/>
  <c r="G7049" i="5"/>
  <c r="F7049" i="5"/>
  <c r="G7048" i="5"/>
  <c r="F7048" i="5"/>
  <c r="G7047" i="5"/>
  <c r="F7047" i="5"/>
  <c r="G7046" i="5"/>
  <c r="F7046" i="5"/>
  <c r="G7045" i="5"/>
  <c r="F7045" i="5"/>
  <c r="G7044" i="5"/>
  <c r="F7044" i="5"/>
  <c r="G7043" i="5"/>
  <c r="F7043" i="5"/>
  <c r="G7042" i="5"/>
  <c r="F7042" i="5"/>
  <c r="G7041" i="5"/>
  <c r="F7041" i="5"/>
  <c r="G7040" i="5"/>
  <c r="F7040" i="5"/>
  <c r="G7039" i="5"/>
  <c r="F7039" i="5"/>
  <c r="G7038" i="5"/>
  <c r="F7038" i="5"/>
  <c r="G7037" i="5"/>
  <c r="F7037" i="5"/>
  <c r="G7036" i="5"/>
  <c r="F7036" i="5"/>
  <c r="G7035" i="5"/>
  <c r="F7035" i="5"/>
  <c r="G7034" i="5"/>
  <c r="F7034" i="5"/>
  <c r="G7033" i="5"/>
  <c r="F7033" i="5"/>
  <c r="G7032" i="5"/>
  <c r="F7032" i="5"/>
  <c r="G7031" i="5"/>
  <c r="F7031" i="5"/>
  <c r="G7030" i="5"/>
  <c r="F7030" i="5"/>
  <c r="G7029" i="5"/>
  <c r="F7029" i="5"/>
  <c r="G7028" i="5"/>
  <c r="F7028" i="5"/>
  <c r="G7027" i="5"/>
  <c r="F7027" i="5"/>
  <c r="G7026" i="5"/>
  <c r="F7026" i="5"/>
  <c r="G7025" i="5"/>
  <c r="F7025" i="5"/>
  <c r="G7024" i="5"/>
  <c r="F7024" i="5"/>
  <c r="G7023" i="5"/>
  <c r="F7023" i="5"/>
  <c r="G7022" i="5"/>
  <c r="F7022" i="5"/>
  <c r="G7021" i="5"/>
  <c r="F7021" i="5"/>
  <c r="G7020" i="5"/>
  <c r="F7020" i="5"/>
  <c r="G7019" i="5"/>
  <c r="F7019" i="5"/>
  <c r="G7018" i="5"/>
  <c r="F7018" i="5"/>
  <c r="G7017" i="5"/>
  <c r="F7017" i="5"/>
  <c r="G7016" i="5"/>
  <c r="F7016" i="5"/>
  <c r="G7015" i="5"/>
  <c r="F7015" i="5"/>
  <c r="G7014" i="5"/>
  <c r="F7014" i="5"/>
  <c r="G7013" i="5"/>
  <c r="F7013" i="5"/>
  <c r="G7012" i="5"/>
  <c r="F7012" i="5"/>
  <c r="G7011" i="5"/>
  <c r="F7011" i="5"/>
  <c r="G7010" i="5"/>
  <c r="F7010" i="5"/>
  <c r="G7009" i="5"/>
  <c r="F7009" i="5"/>
  <c r="G7008" i="5"/>
  <c r="F7008" i="5"/>
  <c r="G7007" i="5"/>
  <c r="F7007" i="5"/>
  <c r="G7006" i="5"/>
  <c r="F7006" i="5"/>
  <c r="G7005" i="5"/>
  <c r="F7005" i="5"/>
  <c r="G7004" i="5"/>
  <c r="F7004" i="5"/>
  <c r="G7003" i="5"/>
  <c r="F7003" i="5"/>
  <c r="G7002" i="5"/>
  <c r="F7002" i="5"/>
  <c r="G7001" i="5"/>
  <c r="F7001" i="5"/>
  <c r="G7000" i="5"/>
  <c r="F7000" i="5"/>
  <c r="G6999" i="5"/>
  <c r="F6999" i="5"/>
  <c r="G6998" i="5"/>
  <c r="F6998" i="5"/>
  <c r="G6997" i="5"/>
  <c r="F6997" i="5"/>
  <c r="G6996" i="5"/>
  <c r="F6996" i="5"/>
  <c r="G6995" i="5"/>
  <c r="F6995" i="5"/>
  <c r="G6994" i="5"/>
  <c r="F6994" i="5"/>
  <c r="G6993" i="5"/>
  <c r="F6993" i="5"/>
  <c r="G6992" i="5"/>
  <c r="F6992" i="5"/>
  <c r="G6991" i="5"/>
  <c r="F6991" i="5"/>
  <c r="G6990" i="5"/>
  <c r="F6990" i="5"/>
  <c r="G6989" i="5"/>
  <c r="F6989" i="5"/>
  <c r="G6988" i="5"/>
  <c r="F6988" i="5"/>
  <c r="G6987" i="5"/>
  <c r="F6987" i="5"/>
  <c r="G6986" i="5"/>
  <c r="F6986" i="5"/>
  <c r="G6985" i="5"/>
  <c r="F6985" i="5"/>
  <c r="G6984" i="5"/>
  <c r="F6984" i="5"/>
  <c r="G6983" i="5"/>
  <c r="F6983" i="5"/>
  <c r="G6982" i="5"/>
  <c r="F6982" i="5"/>
  <c r="G6981" i="5"/>
  <c r="F6981" i="5"/>
  <c r="G6980" i="5"/>
  <c r="F6980" i="5"/>
  <c r="G6979" i="5"/>
  <c r="F6979" i="5"/>
  <c r="G6978" i="5"/>
  <c r="F6978" i="5"/>
  <c r="G6977" i="5"/>
  <c r="F6977" i="5"/>
  <c r="G6976" i="5"/>
  <c r="F6976" i="5"/>
  <c r="G6975" i="5"/>
  <c r="F6975" i="5"/>
  <c r="G6974" i="5"/>
  <c r="F6974" i="5"/>
  <c r="G6973" i="5"/>
  <c r="F6973" i="5"/>
  <c r="G6972" i="5"/>
  <c r="F6972" i="5"/>
  <c r="G6971" i="5"/>
  <c r="F6971" i="5"/>
  <c r="G6970" i="5"/>
  <c r="F6970" i="5"/>
  <c r="G6969" i="5"/>
  <c r="F6969" i="5"/>
  <c r="G6968" i="5"/>
  <c r="F6968" i="5"/>
  <c r="G6967" i="5"/>
  <c r="F6967" i="5"/>
  <c r="G6966" i="5"/>
  <c r="F6966" i="5"/>
  <c r="G6965" i="5"/>
  <c r="F6965" i="5"/>
  <c r="G6964" i="5"/>
  <c r="F6964" i="5"/>
  <c r="G6963" i="5"/>
  <c r="F6963" i="5"/>
  <c r="G6962" i="5"/>
  <c r="F6962" i="5"/>
  <c r="G6961" i="5"/>
  <c r="F6961" i="5"/>
  <c r="G6960" i="5"/>
  <c r="F6960" i="5"/>
  <c r="G6959" i="5"/>
  <c r="F6959" i="5"/>
  <c r="G6958" i="5"/>
  <c r="F6958" i="5"/>
  <c r="G6957" i="5"/>
  <c r="F6957" i="5"/>
  <c r="G6956" i="5"/>
  <c r="F6956" i="5"/>
  <c r="G6955" i="5"/>
  <c r="F6955" i="5"/>
  <c r="G6954" i="5"/>
  <c r="F6954" i="5"/>
  <c r="G6953" i="5"/>
  <c r="F6953" i="5"/>
  <c r="G6952" i="5"/>
  <c r="F6952" i="5"/>
  <c r="G6951" i="5"/>
  <c r="F6951" i="5"/>
  <c r="G6950" i="5"/>
  <c r="F6950" i="5"/>
  <c r="G6949" i="5"/>
  <c r="F6949" i="5"/>
  <c r="G6948" i="5"/>
  <c r="F6948" i="5"/>
  <c r="G6947" i="5"/>
  <c r="F6947" i="5"/>
  <c r="G6946" i="5"/>
  <c r="F6946" i="5"/>
  <c r="G6945" i="5"/>
  <c r="F6945" i="5"/>
  <c r="G6944" i="5"/>
  <c r="F6944" i="5"/>
  <c r="G6943" i="5"/>
  <c r="F6943" i="5"/>
  <c r="G6942" i="5"/>
  <c r="F6942" i="5"/>
  <c r="G6941" i="5"/>
  <c r="F6941" i="5"/>
  <c r="G6940" i="5"/>
  <c r="F6940" i="5"/>
  <c r="G6939" i="5"/>
  <c r="F6939" i="5"/>
  <c r="G6938" i="5"/>
  <c r="F6938" i="5"/>
  <c r="G6937" i="5"/>
  <c r="F6937" i="5"/>
  <c r="G6936" i="5"/>
  <c r="F6936" i="5"/>
  <c r="G6935" i="5"/>
  <c r="F6935" i="5"/>
  <c r="G6934" i="5"/>
  <c r="F6934" i="5"/>
  <c r="G6933" i="5"/>
  <c r="F6933" i="5"/>
  <c r="G6932" i="5"/>
  <c r="F6932" i="5"/>
  <c r="G6931" i="5"/>
  <c r="F6931" i="5"/>
  <c r="G6930" i="5"/>
  <c r="F6930" i="5"/>
  <c r="G6929" i="5"/>
  <c r="F6929" i="5"/>
  <c r="G6928" i="5"/>
  <c r="F6928" i="5"/>
  <c r="G6927" i="5"/>
  <c r="F6927" i="5"/>
  <c r="G6926" i="5"/>
  <c r="F6926" i="5"/>
  <c r="G6925" i="5"/>
  <c r="F6925" i="5"/>
  <c r="G6924" i="5"/>
  <c r="F6924" i="5"/>
  <c r="G6923" i="5"/>
  <c r="F6923" i="5"/>
  <c r="G6922" i="5"/>
  <c r="F6922" i="5"/>
  <c r="G6921" i="5"/>
  <c r="F6921" i="5"/>
  <c r="G6920" i="5"/>
  <c r="F6920" i="5"/>
  <c r="G6919" i="5"/>
  <c r="F6919" i="5"/>
  <c r="G6918" i="5"/>
  <c r="F6918" i="5"/>
  <c r="G6917" i="5"/>
  <c r="F6917" i="5"/>
  <c r="G6916" i="5"/>
  <c r="F6916" i="5"/>
  <c r="G6915" i="5"/>
  <c r="F6915" i="5"/>
  <c r="G6914" i="5"/>
  <c r="F6914" i="5"/>
  <c r="G6913" i="5"/>
  <c r="F6913" i="5"/>
  <c r="G6912" i="5"/>
  <c r="F6912" i="5"/>
  <c r="G6911" i="5"/>
  <c r="F6911" i="5"/>
  <c r="G6910" i="5"/>
  <c r="F6910" i="5"/>
  <c r="G6909" i="5"/>
  <c r="F6909" i="5"/>
  <c r="G6908" i="5"/>
  <c r="F6908" i="5"/>
  <c r="G6907" i="5"/>
  <c r="F6907" i="5"/>
  <c r="G6906" i="5"/>
  <c r="F6906" i="5"/>
  <c r="G6905" i="5"/>
  <c r="F6905" i="5"/>
  <c r="G6904" i="5"/>
  <c r="F6904" i="5"/>
  <c r="G6903" i="5"/>
  <c r="F6903" i="5"/>
  <c r="G6902" i="5"/>
  <c r="F6902" i="5"/>
  <c r="G6901" i="5"/>
  <c r="F6901" i="5"/>
  <c r="G6900" i="5"/>
  <c r="F6900" i="5"/>
  <c r="G6899" i="5"/>
  <c r="F6899" i="5"/>
  <c r="G6898" i="5"/>
  <c r="F6898" i="5"/>
  <c r="G6897" i="5"/>
  <c r="F6897" i="5"/>
  <c r="G6896" i="5"/>
  <c r="F6896" i="5"/>
  <c r="G6895" i="5"/>
  <c r="F6895" i="5"/>
  <c r="G6894" i="5"/>
  <c r="F6894" i="5"/>
  <c r="G6893" i="5"/>
  <c r="F6893" i="5"/>
  <c r="G6892" i="5"/>
  <c r="F6892" i="5"/>
  <c r="G6891" i="5"/>
  <c r="F6891" i="5"/>
  <c r="G6890" i="5"/>
  <c r="F6890" i="5"/>
  <c r="G6889" i="5"/>
  <c r="F6889" i="5"/>
  <c r="G6888" i="5"/>
  <c r="F6888" i="5"/>
  <c r="G6887" i="5"/>
  <c r="F6887" i="5"/>
  <c r="G6886" i="5"/>
  <c r="F6886" i="5"/>
  <c r="G6885" i="5"/>
  <c r="F6885" i="5"/>
  <c r="G6884" i="5"/>
  <c r="F6884" i="5"/>
  <c r="G6883" i="5"/>
  <c r="F6883" i="5"/>
  <c r="G6882" i="5"/>
  <c r="F6882" i="5"/>
  <c r="G6881" i="5"/>
  <c r="F6881" i="5"/>
  <c r="G6880" i="5"/>
  <c r="F6880" i="5"/>
  <c r="G6879" i="5"/>
  <c r="F6879" i="5"/>
  <c r="G6878" i="5"/>
  <c r="F6878" i="5"/>
  <c r="G6877" i="5"/>
  <c r="F6877" i="5"/>
  <c r="G6876" i="5"/>
  <c r="F6876" i="5"/>
  <c r="G6875" i="5"/>
  <c r="F6875" i="5"/>
  <c r="G6874" i="5"/>
  <c r="F6874" i="5"/>
  <c r="G6873" i="5"/>
  <c r="F6873" i="5"/>
  <c r="G6872" i="5"/>
  <c r="F6872" i="5"/>
  <c r="G6871" i="5"/>
  <c r="F6871" i="5"/>
  <c r="G6870" i="5"/>
  <c r="F6870" i="5"/>
  <c r="G6869" i="5"/>
  <c r="F6869" i="5"/>
  <c r="G6868" i="5"/>
  <c r="F6868" i="5"/>
  <c r="G6867" i="5"/>
  <c r="F6867" i="5"/>
  <c r="G6866" i="5"/>
  <c r="F6866" i="5"/>
  <c r="G6865" i="5"/>
  <c r="F6865" i="5"/>
  <c r="G6864" i="5"/>
  <c r="F6864" i="5"/>
  <c r="G6863" i="5"/>
  <c r="F6863" i="5"/>
  <c r="G6862" i="5"/>
  <c r="F6862" i="5"/>
  <c r="G6861" i="5"/>
  <c r="F6861" i="5"/>
  <c r="G6860" i="5"/>
  <c r="F6860" i="5"/>
  <c r="G6859" i="5"/>
  <c r="F6859" i="5"/>
  <c r="G6858" i="5"/>
  <c r="F6858" i="5"/>
  <c r="G6857" i="5"/>
  <c r="F6857" i="5"/>
  <c r="G6856" i="5"/>
  <c r="F6856" i="5"/>
  <c r="G6855" i="5"/>
  <c r="F6855" i="5"/>
  <c r="G6854" i="5"/>
  <c r="F6854" i="5"/>
  <c r="G6853" i="5"/>
  <c r="F6853" i="5"/>
  <c r="G6852" i="5"/>
  <c r="F6852" i="5"/>
  <c r="G6851" i="5"/>
  <c r="F6851" i="5"/>
  <c r="G6850" i="5"/>
  <c r="F6850" i="5"/>
  <c r="G6849" i="5"/>
  <c r="F6849" i="5"/>
  <c r="G6848" i="5"/>
  <c r="F6848" i="5"/>
  <c r="G6847" i="5"/>
  <c r="F6847" i="5"/>
  <c r="G6846" i="5"/>
  <c r="F6846" i="5"/>
  <c r="G6845" i="5"/>
  <c r="F6845" i="5"/>
  <c r="G6844" i="5"/>
  <c r="F6844" i="5"/>
  <c r="G6843" i="5"/>
  <c r="F6843" i="5"/>
  <c r="G6842" i="5"/>
  <c r="F6842" i="5"/>
  <c r="G6841" i="5"/>
  <c r="F6841" i="5"/>
  <c r="G6840" i="5"/>
  <c r="F6840" i="5"/>
  <c r="G6839" i="5"/>
  <c r="F6839" i="5"/>
  <c r="G6838" i="5"/>
  <c r="F6838" i="5"/>
  <c r="G6837" i="5"/>
  <c r="F6837" i="5"/>
  <c r="G6836" i="5"/>
  <c r="F6836" i="5"/>
  <c r="G6835" i="5"/>
  <c r="F6835" i="5"/>
  <c r="G6834" i="5"/>
  <c r="F6834" i="5"/>
  <c r="G6833" i="5"/>
  <c r="F6833" i="5"/>
  <c r="G6832" i="5"/>
  <c r="F6832" i="5"/>
  <c r="G6831" i="5"/>
  <c r="F6831" i="5"/>
  <c r="G6830" i="5"/>
  <c r="F6830" i="5"/>
  <c r="G6829" i="5"/>
  <c r="F6829" i="5"/>
  <c r="G6828" i="5"/>
  <c r="F6828" i="5"/>
  <c r="G6827" i="5"/>
  <c r="F6827" i="5"/>
  <c r="G6826" i="5"/>
  <c r="F6826" i="5"/>
  <c r="G6825" i="5"/>
  <c r="F6825" i="5"/>
  <c r="G6824" i="5"/>
  <c r="F6824" i="5"/>
  <c r="G6823" i="5"/>
  <c r="F6823" i="5"/>
  <c r="G6822" i="5"/>
  <c r="F6822" i="5"/>
  <c r="G6821" i="5"/>
  <c r="F6821" i="5"/>
  <c r="G6820" i="5"/>
  <c r="F6820" i="5"/>
  <c r="G6819" i="5"/>
  <c r="F6819" i="5"/>
  <c r="G6818" i="5"/>
  <c r="F6818" i="5"/>
  <c r="G6817" i="5"/>
  <c r="F6817" i="5"/>
  <c r="G6816" i="5"/>
  <c r="F6816" i="5"/>
  <c r="G6815" i="5"/>
  <c r="F6815" i="5"/>
  <c r="G6814" i="5"/>
  <c r="F6814" i="5"/>
  <c r="G6813" i="5"/>
  <c r="F6813" i="5"/>
  <c r="G6812" i="5"/>
  <c r="F6812" i="5"/>
  <c r="G6811" i="5"/>
  <c r="F6811" i="5"/>
  <c r="G6810" i="5"/>
  <c r="F6810" i="5"/>
  <c r="G6809" i="5"/>
  <c r="F6809" i="5"/>
  <c r="G6808" i="5"/>
  <c r="F6808" i="5"/>
  <c r="G6807" i="5"/>
  <c r="F6807" i="5"/>
  <c r="G6806" i="5"/>
  <c r="F6806" i="5"/>
  <c r="G6805" i="5"/>
  <c r="F6805" i="5"/>
  <c r="G6804" i="5"/>
  <c r="F6804" i="5"/>
  <c r="G6803" i="5"/>
  <c r="F6803" i="5"/>
  <c r="G6802" i="5"/>
  <c r="F6802" i="5"/>
  <c r="G6801" i="5"/>
  <c r="F6801" i="5"/>
  <c r="G6800" i="5"/>
  <c r="F6800" i="5"/>
  <c r="G6799" i="5"/>
  <c r="F6799" i="5"/>
  <c r="G6798" i="5"/>
  <c r="F6798" i="5"/>
  <c r="G6797" i="5"/>
  <c r="F6797" i="5"/>
  <c r="G6796" i="5"/>
  <c r="F6796" i="5"/>
  <c r="G6795" i="5"/>
  <c r="F6795" i="5"/>
  <c r="G6794" i="5"/>
  <c r="F6794" i="5"/>
  <c r="G6793" i="5"/>
  <c r="F6793" i="5"/>
  <c r="G6792" i="5"/>
  <c r="F6792" i="5"/>
  <c r="G6791" i="5"/>
  <c r="F6791" i="5"/>
  <c r="G6790" i="5"/>
  <c r="F6790" i="5"/>
  <c r="G6789" i="5"/>
  <c r="F6789" i="5"/>
  <c r="G6788" i="5"/>
  <c r="F6788" i="5"/>
  <c r="G6787" i="5"/>
  <c r="F6787" i="5"/>
  <c r="G6786" i="5"/>
  <c r="F6786" i="5"/>
  <c r="G6785" i="5"/>
  <c r="F6785" i="5"/>
  <c r="G6784" i="5"/>
  <c r="F6784" i="5"/>
  <c r="G6783" i="5"/>
  <c r="F6783" i="5"/>
  <c r="G6782" i="5"/>
  <c r="F6782" i="5"/>
  <c r="G6781" i="5"/>
  <c r="F6781" i="5"/>
  <c r="G6780" i="5"/>
  <c r="F6780" i="5"/>
  <c r="G6779" i="5"/>
  <c r="F6779" i="5"/>
  <c r="G6778" i="5"/>
  <c r="F6778" i="5"/>
  <c r="G6777" i="5"/>
  <c r="F6777" i="5"/>
  <c r="G6776" i="5"/>
  <c r="F6776" i="5"/>
  <c r="G6775" i="5"/>
  <c r="F6775" i="5"/>
  <c r="G6774" i="5"/>
  <c r="F6774" i="5"/>
  <c r="G6773" i="5"/>
  <c r="F6773" i="5"/>
  <c r="G6772" i="5"/>
  <c r="F6772" i="5"/>
  <c r="G6771" i="5"/>
  <c r="F6771" i="5"/>
  <c r="G6770" i="5"/>
  <c r="F6770" i="5"/>
  <c r="G6769" i="5"/>
  <c r="F6769" i="5"/>
  <c r="G6768" i="5"/>
  <c r="F6768" i="5"/>
  <c r="G6767" i="5"/>
  <c r="F6767" i="5"/>
  <c r="G6766" i="5"/>
  <c r="F6766" i="5"/>
  <c r="G6765" i="5"/>
  <c r="F6765" i="5"/>
  <c r="G6764" i="5"/>
  <c r="F6764" i="5"/>
  <c r="G6763" i="5"/>
  <c r="F6763" i="5"/>
  <c r="G6762" i="5"/>
  <c r="F6762" i="5"/>
  <c r="G6761" i="5"/>
  <c r="F6761" i="5"/>
  <c r="G6760" i="5"/>
  <c r="F6760" i="5"/>
  <c r="G6759" i="5"/>
  <c r="F6759" i="5"/>
  <c r="G6758" i="5"/>
  <c r="F6758" i="5"/>
  <c r="G6757" i="5"/>
  <c r="F6757" i="5"/>
  <c r="G6756" i="5"/>
  <c r="F6756" i="5"/>
  <c r="G6755" i="5"/>
  <c r="F6755" i="5"/>
  <c r="G6754" i="5"/>
  <c r="F6754" i="5"/>
  <c r="G6753" i="5"/>
  <c r="F6753" i="5"/>
  <c r="G6752" i="5"/>
  <c r="F6752" i="5"/>
  <c r="G6751" i="5"/>
  <c r="F6751" i="5"/>
  <c r="G6750" i="5"/>
  <c r="F6750" i="5"/>
  <c r="G6749" i="5"/>
  <c r="F6749" i="5"/>
  <c r="G6748" i="5"/>
  <c r="F6748" i="5"/>
  <c r="G6747" i="5"/>
  <c r="F6747" i="5"/>
  <c r="G6746" i="5"/>
  <c r="F6746" i="5"/>
  <c r="G6745" i="5"/>
  <c r="F6745" i="5"/>
  <c r="G6744" i="5"/>
  <c r="F6744" i="5"/>
  <c r="G6743" i="5"/>
  <c r="F6743" i="5"/>
  <c r="G6742" i="5"/>
  <c r="F6742" i="5"/>
  <c r="G6741" i="5"/>
  <c r="F6741" i="5"/>
  <c r="G6740" i="5"/>
  <c r="F6740" i="5"/>
  <c r="G6739" i="5"/>
  <c r="F6739" i="5"/>
  <c r="G6738" i="5"/>
  <c r="F6738" i="5"/>
  <c r="G6737" i="5"/>
  <c r="F6737" i="5"/>
  <c r="G6736" i="5"/>
  <c r="F6736" i="5"/>
  <c r="G6735" i="5"/>
  <c r="F6735" i="5"/>
  <c r="G6734" i="5"/>
  <c r="F6734" i="5"/>
  <c r="G6733" i="5"/>
  <c r="F6733" i="5"/>
  <c r="G6732" i="5"/>
  <c r="F6732" i="5"/>
  <c r="G6731" i="5"/>
  <c r="F6731" i="5"/>
  <c r="G6730" i="5"/>
  <c r="F6730" i="5"/>
  <c r="G6729" i="5"/>
  <c r="F6729" i="5"/>
  <c r="G6728" i="5"/>
  <c r="F6728" i="5"/>
  <c r="G6727" i="5"/>
  <c r="F6727" i="5"/>
  <c r="G6726" i="5"/>
  <c r="F6726" i="5"/>
  <c r="G6725" i="5"/>
  <c r="F6725" i="5"/>
  <c r="G6724" i="5"/>
  <c r="F6724" i="5"/>
  <c r="G6723" i="5"/>
  <c r="F6723" i="5"/>
  <c r="G6722" i="5"/>
  <c r="F6722" i="5"/>
  <c r="G6721" i="5"/>
  <c r="F6721" i="5"/>
  <c r="G6720" i="5"/>
  <c r="F6720" i="5"/>
  <c r="G6719" i="5"/>
  <c r="F6719" i="5"/>
  <c r="G6718" i="5"/>
  <c r="F6718" i="5"/>
  <c r="G6717" i="5"/>
  <c r="F6717" i="5"/>
  <c r="G6716" i="5"/>
  <c r="F6716" i="5"/>
  <c r="G6715" i="5"/>
  <c r="F6715" i="5"/>
  <c r="G6714" i="5"/>
  <c r="F6714" i="5"/>
  <c r="G6713" i="5"/>
  <c r="F6713" i="5"/>
  <c r="G6712" i="5"/>
  <c r="F6712" i="5"/>
  <c r="G6711" i="5"/>
  <c r="F6711" i="5"/>
  <c r="G6710" i="5"/>
  <c r="F6710" i="5"/>
  <c r="G6709" i="5"/>
  <c r="F6709" i="5"/>
  <c r="G6708" i="5"/>
  <c r="F6708" i="5"/>
  <c r="G6707" i="5"/>
  <c r="F6707" i="5"/>
  <c r="G6706" i="5"/>
  <c r="F6706" i="5"/>
  <c r="G6705" i="5"/>
  <c r="F6705" i="5"/>
  <c r="G6704" i="5"/>
  <c r="F6704" i="5"/>
  <c r="G6703" i="5"/>
  <c r="F6703" i="5"/>
  <c r="G6702" i="5"/>
  <c r="F6702" i="5"/>
  <c r="G6701" i="5"/>
  <c r="F6701" i="5"/>
  <c r="G6700" i="5"/>
  <c r="F6700" i="5"/>
  <c r="G6699" i="5"/>
  <c r="F6699" i="5"/>
  <c r="G6698" i="5"/>
  <c r="F6698" i="5"/>
  <c r="G6697" i="5"/>
  <c r="F6697" i="5"/>
  <c r="G6696" i="5"/>
  <c r="F6696" i="5"/>
  <c r="G6695" i="5"/>
  <c r="F6695" i="5"/>
  <c r="G6694" i="5"/>
  <c r="F6694" i="5"/>
  <c r="G6693" i="5"/>
  <c r="F6693" i="5"/>
  <c r="G6692" i="5"/>
  <c r="F6692" i="5"/>
  <c r="G6691" i="5"/>
  <c r="F6691" i="5"/>
  <c r="G6690" i="5"/>
  <c r="F6690" i="5"/>
  <c r="G6689" i="5"/>
  <c r="F6689" i="5"/>
  <c r="G6688" i="5"/>
  <c r="F6688" i="5"/>
  <c r="G6687" i="5"/>
  <c r="F6687" i="5"/>
  <c r="G6686" i="5"/>
  <c r="F6686" i="5"/>
  <c r="G6685" i="5"/>
  <c r="F6685" i="5"/>
  <c r="G6684" i="5"/>
  <c r="F6684" i="5"/>
  <c r="G6683" i="5"/>
  <c r="F6683" i="5"/>
  <c r="G6682" i="5"/>
  <c r="F6682" i="5"/>
  <c r="G6681" i="5"/>
  <c r="F6681" i="5"/>
  <c r="G6680" i="5"/>
  <c r="F6680" i="5"/>
  <c r="G6679" i="5"/>
  <c r="F6679" i="5"/>
  <c r="G6678" i="5"/>
  <c r="F6678" i="5"/>
  <c r="G6677" i="5"/>
  <c r="F6677" i="5"/>
  <c r="G6676" i="5"/>
  <c r="F6676" i="5"/>
  <c r="G6675" i="5"/>
  <c r="F6675" i="5"/>
  <c r="G6674" i="5"/>
  <c r="F6674" i="5"/>
  <c r="G6673" i="5"/>
  <c r="F6673" i="5"/>
  <c r="G6672" i="5"/>
  <c r="F6672" i="5"/>
  <c r="G6671" i="5"/>
  <c r="F6671" i="5"/>
  <c r="G6670" i="5"/>
  <c r="F6670" i="5"/>
  <c r="G6669" i="5"/>
  <c r="F6669" i="5"/>
  <c r="G6668" i="5"/>
  <c r="F6668" i="5"/>
  <c r="G6667" i="5"/>
  <c r="F6667" i="5"/>
  <c r="G6666" i="5"/>
  <c r="F6666" i="5"/>
  <c r="G6665" i="5"/>
  <c r="F6665" i="5"/>
  <c r="G6664" i="5"/>
  <c r="F6664" i="5"/>
  <c r="G6663" i="5"/>
  <c r="F6663" i="5"/>
  <c r="G6662" i="5"/>
  <c r="F6662" i="5"/>
  <c r="G6661" i="5"/>
  <c r="F6661" i="5"/>
  <c r="G6660" i="5"/>
  <c r="F6660" i="5"/>
  <c r="G6659" i="5"/>
  <c r="F6659" i="5"/>
  <c r="G6658" i="5"/>
  <c r="F6658" i="5"/>
  <c r="G6657" i="5"/>
  <c r="F6657" i="5"/>
  <c r="G6656" i="5"/>
  <c r="F6656" i="5"/>
  <c r="G6655" i="5"/>
  <c r="F6655" i="5"/>
  <c r="G6654" i="5"/>
  <c r="F6654" i="5"/>
  <c r="G6653" i="5"/>
  <c r="F6653" i="5"/>
  <c r="G6652" i="5"/>
  <c r="F6652" i="5"/>
  <c r="G6651" i="5"/>
  <c r="F6651" i="5"/>
  <c r="G6650" i="5"/>
  <c r="F6650" i="5"/>
  <c r="G6649" i="5"/>
  <c r="F6649" i="5"/>
  <c r="G6648" i="5"/>
  <c r="F6648" i="5"/>
  <c r="G6647" i="5"/>
  <c r="F6647" i="5"/>
  <c r="G6646" i="5"/>
  <c r="F6646" i="5"/>
  <c r="G6645" i="5"/>
  <c r="F6645" i="5"/>
  <c r="G6644" i="5"/>
  <c r="F6644" i="5"/>
  <c r="G6643" i="5"/>
  <c r="F6643" i="5"/>
  <c r="G6642" i="5"/>
  <c r="F6642" i="5"/>
  <c r="G6641" i="5"/>
  <c r="F6641" i="5"/>
  <c r="G6640" i="5"/>
  <c r="F6640" i="5"/>
  <c r="G6639" i="5"/>
  <c r="F6639" i="5"/>
  <c r="G6638" i="5"/>
  <c r="F6638" i="5"/>
  <c r="G6637" i="5"/>
  <c r="F6637" i="5"/>
  <c r="G6636" i="5"/>
  <c r="F6636" i="5"/>
  <c r="G6635" i="5"/>
  <c r="F6635" i="5"/>
  <c r="G6634" i="5"/>
  <c r="F6634" i="5"/>
  <c r="G6633" i="5"/>
  <c r="F6633" i="5"/>
  <c r="G6632" i="5"/>
  <c r="F6632" i="5"/>
  <c r="G6631" i="5"/>
  <c r="F6631" i="5"/>
  <c r="G6630" i="5"/>
  <c r="F6630" i="5"/>
  <c r="G6629" i="5"/>
  <c r="F6629" i="5"/>
  <c r="G6628" i="5"/>
  <c r="F6628" i="5"/>
  <c r="G6627" i="5"/>
  <c r="F6627" i="5"/>
  <c r="G6626" i="5"/>
  <c r="F6626" i="5"/>
  <c r="G6625" i="5"/>
  <c r="F6625" i="5"/>
  <c r="G6624" i="5"/>
  <c r="F6624" i="5"/>
  <c r="G6623" i="5"/>
  <c r="F6623" i="5"/>
  <c r="G6622" i="5"/>
  <c r="F6622" i="5"/>
  <c r="G6621" i="5"/>
  <c r="F6621" i="5"/>
  <c r="G6620" i="5"/>
  <c r="F6620" i="5"/>
  <c r="G6619" i="5"/>
  <c r="F6619" i="5"/>
  <c r="G6618" i="5"/>
  <c r="F6618" i="5"/>
  <c r="G6617" i="5"/>
  <c r="F6617" i="5"/>
  <c r="G6616" i="5"/>
  <c r="F6616" i="5"/>
  <c r="G6615" i="5"/>
  <c r="F6615" i="5"/>
  <c r="G6614" i="5"/>
  <c r="F6614" i="5"/>
  <c r="G6613" i="5"/>
  <c r="F6613" i="5"/>
  <c r="G6612" i="5"/>
  <c r="F6612" i="5"/>
  <c r="G6611" i="5"/>
  <c r="F6611" i="5"/>
  <c r="G6610" i="5"/>
  <c r="F6610" i="5"/>
  <c r="G6609" i="5"/>
  <c r="F6609" i="5"/>
  <c r="G6608" i="5"/>
  <c r="F6608" i="5"/>
  <c r="G6607" i="5"/>
  <c r="F6607" i="5"/>
  <c r="G6606" i="5"/>
  <c r="F6606" i="5"/>
  <c r="G6605" i="5"/>
  <c r="F6605" i="5"/>
  <c r="G6604" i="5"/>
  <c r="F6604" i="5"/>
  <c r="G6603" i="5"/>
  <c r="F6603" i="5"/>
  <c r="G6602" i="5"/>
  <c r="F6602" i="5"/>
  <c r="G6601" i="5"/>
  <c r="F6601" i="5"/>
  <c r="G6600" i="5"/>
  <c r="F6600" i="5"/>
  <c r="G6599" i="5"/>
  <c r="F6599" i="5"/>
  <c r="G6598" i="5"/>
  <c r="F6598" i="5"/>
  <c r="G6597" i="5"/>
  <c r="F6597" i="5"/>
  <c r="G6596" i="5"/>
  <c r="F6596" i="5"/>
  <c r="G6595" i="5"/>
  <c r="F6595" i="5"/>
  <c r="G6594" i="5"/>
  <c r="F6594" i="5"/>
  <c r="G6593" i="5"/>
  <c r="F6593" i="5"/>
  <c r="G6592" i="5"/>
  <c r="F6592" i="5"/>
  <c r="G6591" i="5"/>
  <c r="F6591" i="5"/>
  <c r="G6590" i="5"/>
  <c r="F6590" i="5"/>
  <c r="G6589" i="5"/>
  <c r="F6589" i="5"/>
  <c r="G6588" i="5"/>
  <c r="F6588" i="5"/>
  <c r="G6587" i="5"/>
  <c r="F6587" i="5"/>
  <c r="G6586" i="5"/>
  <c r="F6586" i="5"/>
  <c r="G6585" i="5"/>
  <c r="F6585" i="5"/>
  <c r="G6584" i="5"/>
  <c r="F6584" i="5"/>
  <c r="G6583" i="5"/>
  <c r="F6583" i="5"/>
  <c r="G6582" i="5"/>
  <c r="F6582" i="5"/>
  <c r="G6581" i="5"/>
  <c r="F6581" i="5"/>
  <c r="G6580" i="5"/>
  <c r="F6580" i="5"/>
  <c r="G6579" i="5"/>
  <c r="F6579" i="5"/>
  <c r="G6578" i="5"/>
  <c r="F6578" i="5"/>
  <c r="G6577" i="5"/>
  <c r="F6577" i="5"/>
  <c r="G6576" i="5"/>
  <c r="F6576" i="5"/>
  <c r="G6575" i="5"/>
  <c r="F6575" i="5"/>
  <c r="G6574" i="5"/>
  <c r="F6574" i="5"/>
  <c r="G6573" i="5"/>
  <c r="F6573" i="5"/>
  <c r="G6572" i="5"/>
  <c r="F6572" i="5"/>
  <c r="G6571" i="5"/>
  <c r="F6571" i="5"/>
  <c r="G6570" i="5"/>
  <c r="F6570" i="5"/>
  <c r="G6569" i="5"/>
  <c r="F6569" i="5"/>
  <c r="G6568" i="5"/>
  <c r="F6568" i="5"/>
  <c r="G6567" i="5"/>
  <c r="F6567" i="5"/>
  <c r="G6566" i="5"/>
  <c r="F6566" i="5"/>
  <c r="G6565" i="5"/>
  <c r="F6565" i="5"/>
  <c r="G6564" i="5"/>
  <c r="F6564" i="5"/>
  <c r="G6563" i="5"/>
  <c r="F6563" i="5"/>
  <c r="G6562" i="5"/>
  <c r="F6562" i="5"/>
  <c r="G6561" i="5"/>
  <c r="F6561" i="5"/>
  <c r="G6560" i="5"/>
  <c r="F6560" i="5"/>
  <c r="G6559" i="5"/>
  <c r="F6559" i="5"/>
  <c r="G6558" i="5"/>
  <c r="F6558" i="5"/>
  <c r="G6557" i="5"/>
  <c r="F6557" i="5"/>
  <c r="G6556" i="5"/>
  <c r="F6556" i="5"/>
  <c r="G6555" i="5"/>
  <c r="F6555" i="5"/>
  <c r="G6554" i="5"/>
  <c r="F6554" i="5"/>
  <c r="G6553" i="5"/>
  <c r="F6553" i="5"/>
  <c r="G6552" i="5"/>
  <c r="F6552" i="5"/>
  <c r="G6551" i="5"/>
  <c r="F6551" i="5"/>
  <c r="G6550" i="5"/>
  <c r="F6550" i="5"/>
  <c r="G6549" i="5"/>
  <c r="F6549" i="5"/>
  <c r="G6548" i="5"/>
  <c r="F6548" i="5"/>
  <c r="G6547" i="5"/>
  <c r="F6547" i="5"/>
  <c r="G6546" i="5"/>
  <c r="F6546" i="5"/>
  <c r="G6545" i="5"/>
  <c r="F6545" i="5"/>
  <c r="G6544" i="5"/>
  <c r="F6544" i="5"/>
  <c r="G6543" i="5"/>
  <c r="F6543" i="5"/>
  <c r="G6542" i="5"/>
  <c r="F6542" i="5"/>
  <c r="G6541" i="5"/>
  <c r="F6541" i="5"/>
  <c r="G6540" i="5"/>
  <c r="F6540" i="5"/>
  <c r="G6539" i="5"/>
  <c r="F6539" i="5"/>
  <c r="G6538" i="5"/>
  <c r="F6538" i="5"/>
  <c r="G6537" i="5"/>
  <c r="F6537" i="5"/>
  <c r="G6536" i="5"/>
  <c r="F6536" i="5"/>
  <c r="G6535" i="5"/>
  <c r="F6535" i="5"/>
  <c r="G6534" i="5"/>
  <c r="F6534" i="5"/>
  <c r="G6533" i="5"/>
  <c r="F6533" i="5"/>
  <c r="G6532" i="5"/>
  <c r="F6532" i="5"/>
  <c r="G6531" i="5"/>
  <c r="F6531" i="5"/>
  <c r="G6530" i="5"/>
  <c r="F6530" i="5"/>
  <c r="G6529" i="5"/>
  <c r="F6529" i="5"/>
  <c r="G6528" i="5"/>
  <c r="F6528" i="5"/>
  <c r="G6527" i="5"/>
  <c r="F6527" i="5"/>
  <c r="G6526" i="5"/>
  <c r="F6526" i="5"/>
  <c r="G6525" i="5"/>
  <c r="F6525" i="5"/>
  <c r="G6524" i="5"/>
  <c r="F6524" i="5"/>
  <c r="G6523" i="5"/>
  <c r="F6523" i="5"/>
  <c r="G6522" i="5"/>
  <c r="F6522" i="5"/>
  <c r="G6521" i="5"/>
  <c r="F6521" i="5"/>
  <c r="G6520" i="5"/>
  <c r="F6520" i="5"/>
  <c r="G6519" i="5"/>
  <c r="F6519" i="5"/>
  <c r="G6518" i="5"/>
  <c r="F6518" i="5"/>
  <c r="G6517" i="5"/>
  <c r="F6517" i="5"/>
  <c r="G6516" i="5"/>
  <c r="F6516" i="5"/>
  <c r="G6515" i="5"/>
  <c r="F6515" i="5"/>
  <c r="G6514" i="5"/>
  <c r="F6514" i="5"/>
  <c r="G6513" i="5"/>
  <c r="F6513" i="5"/>
  <c r="G6512" i="5"/>
  <c r="F6512" i="5"/>
  <c r="G6511" i="5"/>
  <c r="F6511" i="5"/>
  <c r="G6510" i="5"/>
  <c r="F6510" i="5"/>
  <c r="G6509" i="5"/>
  <c r="F6509" i="5"/>
  <c r="G6508" i="5"/>
  <c r="F6508" i="5"/>
  <c r="G6507" i="5"/>
  <c r="F6507" i="5"/>
  <c r="G6506" i="5"/>
  <c r="F6506" i="5"/>
  <c r="G6505" i="5"/>
  <c r="F6505" i="5"/>
  <c r="G6504" i="5"/>
  <c r="F6504" i="5"/>
  <c r="G6503" i="5"/>
  <c r="F6503" i="5"/>
  <c r="G6502" i="5"/>
  <c r="F6502" i="5"/>
  <c r="G6501" i="5"/>
  <c r="F6501" i="5"/>
  <c r="G6500" i="5"/>
  <c r="F6500" i="5"/>
  <c r="G6499" i="5"/>
  <c r="F6499" i="5"/>
  <c r="G6498" i="5"/>
  <c r="F6498" i="5"/>
  <c r="G6497" i="5"/>
  <c r="F6497" i="5"/>
  <c r="G6496" i="5"/>
  <c r="F6496" i="5"/>
  <c r="G6495" i="5"/>
  <c r="F6495" i="5"/>
  <c r="G6494" i="5"/>
  <c r="F6494" i="5"/>
  <c r="G6493" i="5"/>
  <c r="F6493" i="5"/>
  <c r="G6492" i="5"/>
  <c r="F6492" i="5"/>
  <c r="G6491" i="5"/>
  <c r="F6491" i="5"/>
  <c r="G6490" i="5"/>
  <c r="F6490" i="5"/>
  <c r="G6489" i="5"/>
  <c r="F6489" i="5"/>
  <c r="G6488" i="5"/>
  <c r="F6488" i="5"/>
  <c r="G6487" i="5"/>
  <c r="F6487" i="5"/>
  <c r="G6486" i="5"/>
  <c r="F6486" i="5"/>
  <c r="G6485" i="5"/>
  <c r="F6485" i="5"/>
  <c r="G6484" i="5"/>
  <c r="F6484" i="5"/>
  <c r="G6483" i="5"/>
  <c r="F6483" i="5"/>
  <c r="G6482" i="5"/>
  <c r="F6482" i="5"/>
  <c r="G6481" i="5"/>
  <c r="F6481" i="5"/>
  <c r="G6480" i="5"/>
  <c r="F6480" i="5"/>
  <c r="G6479" i="5"/>
  <c r="F6479" i="5"/>
  <c r="G6478" i="5"/>
  <c r="F6478" i="5"/>
  <c r="G6477" i="5"/>
  <c r="F6477" i="5"/>
  <c r="G6476" i="5"/>
  <c r="F6476" i="5"/>
  <c r="G6475" i="5"/>
  <c r="F6475" i="5"/>
  <c r="G6474" i="5"/>
  <c r="F6474" i="5"/>
  <c r="G6473" i="5"/>
  <c r="F6473" i="5"/>
  <c r="G6472" i="5"/>
  <c r="F6472" i="5"/>
  <c r="G6471" i="5"/>
  <c r="F6471" i="5"/>
  <c r="G6470" i="5"/>
  <c r="F6470" i="5"/>
  <c r="G6469" i="5"/>
  <c r="F6469" i="5"/>
  <c r="G6468" i="5"/>
  <c r="F6468" i="5"/>
  <c r="G6467" i="5"/>
  <c r="F6467" i="5"/>
  <c r="G6466" i="5"/>
  <c r="F6466" i="5"/>
  <c r="G6465" i="5"/>
  <c r="F6465" i="5"/>
  <c r="G6464" i="5"/>
  <c r="F6464" i="5"/>
  <c r="G6463" i="5"/>
  <c r="F6463" i="5"/>
  <c r="G6462" i="5"/>
  <c r="F6462" i="5"/>
  <c r="G6461" i="5"/>
  <c r="F6461" i="5"/>
  <c r="G6460" i="5"/>
  <c r="F6460" i="5"/>
  <c r="G6459" i="5"/>
  <c r="F6459" i="5"/>
  <c r="G6458" i="5"/>
  <c r="F6458" i="5"/>
  <c r="G6457" i="5"/>
  <c r="F6457" i="5"/>
  <c r="G6456" i="5"/>
  <c r="F6456" i="5"/>
  <c r="G6455" i="5"/>
  <c r="F6455" i="5"/>
  <c r="G6454" i="5"/>
  <c r="F6454" i="5"/>
  <c r="G6453" i="5"/>
  <c r="F6453" i="5"/>
  <c r="G6452" i="5"/>
  <c r="F6452" i="5"/>
  <c r="G6451" i="5"/>
  <c r="F6451" i="5"/>
  <c r="G6450" i="5"/>
  <c r="F6450" i="5"/>
  <c r="G6449" i="5"/>
  <c r="F6449" i="5"/>
  <c r="G6448" i="5"/>
  <c r="F6448" i="5"/>
  <c r="G6447" i="5"/>
  <c r="F6447" i="5"/>
  <c r="G6446" i="5"/>
  <c r="F6446" i="5"/>
  <c r="G6445" i="5"/>
  <c r="F6445" i="5"/>
  <c r="G6444" i="5"/>
  <c r="F6444" i="5"/>
  <c r="G6443" i="5"/>
  <c r="F6443" i="5"/>
  <c r="G6442" i="5"/>
  <c r="F6442" i="5"/>
  <c r="G6441" i="5"/>
  <c r="F6441" i="5"/>
  <c r="G6440" i="5"/>
  <c r="F6440" i="5"/>
  <c r="G6439" i="5"/>
  <c r="F6439" i="5"/>
  <c r="G6438" i="5"/>
  <c r="F6438" i="5"/>
  <c r="G6437" i="5"/>
  <c r="F6437" i="5"/>
  <c r="G6436" i="5"/>
  <c r="F6436" i="5"/>
  <c r="G6435" i="5"/>
  <c r="F6435" i="5"/>
  <c r="G6434" i="5"/>
  <c r="F6434" i="5"/>
  <c r="G6433" i="5"/>
  <c r="F6433" i="5"/>
  <c r="G6432" i="5"/>
  <c r="F6432" i="5"/>
  <c r="G6431" i="5"/>
  <c r="F6431" i="5"/>
  <c r="G6430" i="5"/>
  <c r="F6430" i="5"/>
  <c r="G6429" i="5"/>
  <c r="F6429" i="5"/>
  <c r="G6428" i="5"/>
  <c r="F6428" i="5"/>
  <c r="G6427" i="5"/>
  <c r="F6427" i="5"/>
  <c r="G6426" i="5"/>
  <c r="F6426" i="5"/>
  <c r="G6425" i="5"/>
  <c r="F6425" i="5"/>
  <c r="G6424" i="5"/>
  <c r="F6424" i="5"/>
  <c r="G6423" i="5"/>
  <c r="F6423" i="5"/>
  <c r="G6422" i="5"/>
  <c r="F6422" i="5"/>
  <c r="G6421" i="5"/>
  <c r="F6421" i="5"/>
  <c r="G6420" i="5"/>
  <c r="F6420" i="5"/>
  <c r="G6419" i="5"/>
  <c r="F6419" i="5"/>
  <c r="G6418" i="5"/>
  <c r="F6418" i="5"/>
  <c r="G6417" i="5"/>
  <c r="F6417" i="5"/>
  <c r="G6416" i="5"/>
  <c r="F6416" i="5"/>
  <c r="G6415" i="5"/>
  <c r="F6415" i="5"/>
  <c r="G6414" i="5"/>
  <c r="F6414" i="5"/>
  <c r="G6413" i="5"/>
  <c r="F6413" i="5"/>
  <c r="G6412" i="5"/>
  <c r="F6412" i="5"/>
  <c r="G6411" i="5"/>
  <c r="F6411" i="5"/>
  <c r="G6410" i="5"/>
  <c r="F6410" i="5"/>
  <c r="G6409" i="5"/>
  <c r="F6409" i="5"/>
  <c r="G6408" i="5"/>
  <c r="F6408" i="5"/>
  <c r="G6407" i="5"/>
  <c r="F6407" i="5"/>
  <c r="G6406" i="5"/>
  <c r="F6406" i="5"/>
  <c r="G6405" i="5"/>
  <c r="F6405" i="5"/>
  <c r="G6404" i="5"/>
  <c r="F6404" i="5"/>
  <c r="G6403" i="5"/>
  <c r="F6403" i="5"/>
  <c r="G6402" i="5"/>
  <c r="F6402" i="5"/>
  <c r="G6401" i="5"/>
  <c r="F6401" i="5"/>
  <c r="G6400" i="5"/>
  <c r="F6400" i="5"/>
  <c r="G6399" i="5"/>
  <c r="F6399" i="5"/>
  <c r="G6398" i="5"/>
  <c r="F6398" i="5"/>
  <c r="G6397" i="5"/>
  <c r="F6397" i="5"/>
  <c r="G6396" i="5"/>
  <c r="F6396" i="5"/>
  <c r="G6395" i="5"/>
  <c r="F6395" i="5"/>
  <c r="G6394" i="5"/>
  <c r="F6394" i="5"/>
  <c r="G6393" i="5"/>
  <c r="F6393" i="5"/>
  <c r="G6392" i="5"/>
  <c r="F6392" i="5"/>
  <c r="G6391" i="5"/>
  <c r="F6391" i="5"/>
  <c r="G6390" i="5"/>
  <c r="F6390" i="5"/>
  <c r="G6389" i="5"/>
  <c r="F6389" i="5"/>
  <c r="G6388" i="5"/>
  <c r="F6388" i="5"/>
  <c r="G6387" i="5"/>
  <c r="F6387" i="5"/>
  <c r="G6386" i="5"/>
  <c r="F6386" i="5"/>
  <c r="G6385" i="5"/>
  <c r="F6385" i="5"/>
  <c r="G6384" i="5"/>
  <c r="F6384" i="5"/>
  <c r="G6383" i="5"/>
  <c r="F6383" i="5"/>
  <c r="G6382" i="5"/>
  <c r="F6382" i="5"/>
  <c r="G6381" i="5"/>
  <c r="F6381" i="5"/>
  <c r="G6380" i="5"/>
  <c r="F6380" i="5"/>
  <c r="G6379" i="5"/>
  <c r="F6379" i="5"/>
  <c r="G6378" i="5"/>
  <c r="F6378" i="5"/>
  <c r="G6377" i="5"/>
  <c r="F6377" i="5"/>
  <c r="G6376" i="5"/>
  <c r="F6376" i="5"/>
  <c r="G6375" i="5"/>
  <c r="F6375" i="5"/>
  <c r="G6374" i="5"/>
  <c r="F6374" i="5"/>
  <c r="G6373" i="5"/>
  <c r="F6373" i="5"/>
  <c r="G6372" i="5"/>
  <c r="F6372" i="5"/>
  <c r="G6371" i="5"/>
  <c r="F6371" i="5"/>
  <c r="G6370" i="5"/>
  <c r="F6370" i="5"/>
  <c r="G6369" i="5"/>
  <c r="F6369" i="5"/>
  <c r="G6368" i="5"/>
  <c r="F6368" i="5"/>
  <c r="G6367" i="5"/>
  <c r="F6367" i="5"/>
  <c r="G6366" i="5"/>
  <c r="F6366" i="5"/>
  <c r="G6365" i="5"/>
  <c r="F6365" i="5"/>
  <c r="G6364" i="5"/>
  <c r="F6364" i="5"/>
  <c r="G6363" i="5"/>
  <c r="F6363" i="5"/>
  <c r="G6362" i="5"/>
  <c r="F6362" i="5"/>
  <c r="G6361" i="5"/>
  <c r="F6361" i="5"/>
  <c r="G6360" i="5"/>
  <c r="F6360" i="5"/>
  <c r="G6359" i="5"/>
  <c r="F6359" i="5"/>
  <c r="G6358" i="5"/>
  <c r="F6358" i="5"/>
  <c r="G6357" i="5"/>
  <c r="F6357" i="5"/>
  <c r="G6356" i="5"/>
  <c r="F6356" i="5"/>
  <c r="G6355" i="5"/>
  <c r="F6355" i="5"/>
  <c r="G6354" i="5"/>
  <c r="F6354" i="5"/>
  <c r="G6353" i="5"/>
  <c r="F6353" i="5"/>
  <c r="G6352" i="5"/>
  <c r="F6352" i="5"/>
  <c r="G6351" i="5"/>
  <c r="F6351" i="5"/>
  <c r="G6350" i="5"/>
  <c r="F6350" i="5"/>
  <c r="G6349" i="5"/>
  <c r="F6349" i="5"/>
  <c r="G6348" i="5"/>
  <c r="F6348" i="5"/>
  <c r="G6347" i="5"/>
  <c r="F6347" i="5"/>
  <c r="G6346" i="5"/>
  <c r="F6346" i="5"/>
  <c r="G6345" i="5"/>
  <c r="F6345" i="5"/>
  <c r="G6344" i="5"/>
  <c r="F6344" i="5"/>
  <c r="G6343" i="5"/>
  <c r="F6343" i="5"/>
  <c r="G6342" i="5"/>
  <c r="F6342" i="5"/>
  <c r="G6341" i="5"/>
  <c r="F6341" i="5"/>
  <c r="G6340" i="5"/>
  <c r="F6340" i="5"/>
  <c r="G6339" i="5"/>
  <c r="F6339" i="5"/>
  <c r="G6338" i="5"/>
  <c r="F6338" i="5"/>
  <c r="G6337" i="5"/>
  <c r="F6337" i="5"/>
  <c r="G6336" i="5"/>
  <c r="F6336" i="5"/>
  <c r="G6335" i="5"/>
  <c r="F6335" i="5"/>
  <c r="G6334" i="5"/>
  <c r="F6334" i="5"/>
  <c r="G6333" i="5"/>
  <c r="F6333" i="5"/>
  <c r="G6332" i="5"/>
  <c r="F6332" i="5"/>
  <c r="G6331" i="5"/>
  <c r="F6331" i="5"/>
  <c r="G6330" i="5"/>
  <c r="F6330" i="5"/>
  <c r="G6329" i="5"/>
  <c r="F6329" i="5"/>
  <c r="G6328" i="5"/>
  <c r="F6328" i="5"/>
  <c r="G6327" i="5"/>
  <c r="F6327" i="5"/>
  <c r="G6326" i="5"/>
  <c r="F6326" i="5"/>
  <c r="G6325" i="5"/>
  <c r="F6325" i="5"/>
  <c r="G6324" i="5"/>
  <c r="F6324" i="5"/>
  <c r="G6323" i="5"/>
  <c r="F6323" i="5"/>
  <c r="G6322" i="5"/>
  <c r="F6322" i="5"/>
  <c r="G6321" i="5"/>
  <c r="F6321" i="5"/>
  <c r="G6320" i="5"/>
  <c r="F6320" i="5"/>
  <c r="G6319" i="5"/>
  <c r="F6319" i="5"/>
  <c r="G6318" i="5"/>
  <c r="F6318" i="5"/>
  <c r="G6317" i="5"/>
  <c r="F6317" i="5"/>
  <c r="G6316" i="5"/>
  <c r="F6316" i="5"/>
  <c r="G6315" i="5"/>
  <c r="F6315" i="5"/>
  <c r="G6314" i="5"/>
  <c r="F6314" i="5"/>
  <c r="G6313" i="5"/>
  <c r="F6313" i="5"/>
  <c r="G6312" i="5"/>
  <c r="F6312" i="5"/>
  <c r="G6311" i="5"/>
  <c r="F6311" i="5"/>
  <c r="G6310" i="5"/>
  <c r="F6310" i="5"/>
  <c r="G6309" i="5"/>
  <c r="F6309" i="5"/>
  <c r="G6308" i="5"/>
  <c r="F6308" i="5"/>
  <c r="G6307" i="5"/>
  <c r="F6307" i="5"/>
  <c r="G6306" i="5"/>
  <c r="F6306" i="5"/>
  <c r="G6305" i="5"/>
  <c r="F6305" i="5"/>
  <c r="G6304" i="5"/>
  <c r="F6304" i="5"/>
  <c r="G6303" i="5"/>
  <c r="F6303" i="5"/>
  <c r="G6302" i="5"/>
  <c r="F6302" i="5"/>
  <c r="G6301" i="5"/>
  <c r="F6301" i="5"/>
  <c r="G6300" i="5"/>
  <c r="F6300" i="5"/>
  <c r="G6299" i="5"/>
  <c r="F6299" i="5"/>
  <c r="G6298" i="5"/>
  <c r="F6298" i="5"/>
  <c r="G6297" i="5"/>
  <c r="F6297" i="5"/>
  <c r="G6296" i="5"/>
  <c r="F6296" i="5"/>
  <c r="G6295" i="5"/>
  <c r="F6295" i="5"/>
  <c r="G6294" i="5"/>
  <c r="F6294" i="5"/>
  <c r="G6293" i="5"/>
  <c r="F6293" i="5"/>
  <c r="G6292" i="5"/>
  <c r="F6292" i="5"/>
  <c r="G6291" i="5"/>
  <c r="F6291" i="5"/>
  <c r="G6290" i="5"/>
  <c r="F6290" i="5"/>
  <c r="G6289" i="5"/>
  <c r="F6289" i="5"/>
  <c r="G6288" i="5"/>
  <c r="F6288" i="5"/>
  <c r="G6287" i="5"/>
  <c r="F6287" i="5"/>
  <c r="G6286" i="5"/>
  <c r="F6286" i="5"/>
  <c r="G6285" i="5"/>
  <c r="F6285" i="5"/>
  <c r="G6284" i="5"/>
  <c r="F6284" i="5"/>
  <c r="G6283" i="5"/>
  <c r="F6283" i="5"/>
  <c r="G6282" i="5"/>
  <c r="F6282" i="5"/>
  <c r="G6281" i="5"/>
  <c r="F6281" i="5"/>
  <c r="G6280" i="5"/>
  <c r="F6280" i="5"/>
  <c r="G6279" i="5"/>
  <c r="F6279" i="5"/>
  <c r="G6278" i="5"/>
  <c r="F6278" i="5"/>
  <c r="G6277" i="5"/>
  <c r="F6277" i="5"/>
  <c r="G6276" i="5"/>
  <c r="F6276" i="5"/>
  <c r="G6275" i="5"/>
  <c r="F6275" i="5"/>
  <c r="G6274" i="5"/>
  <c r="F6274" i="5"/>
  <c r="G6273" i="5"/>
  <c r="F6273" i="5"/>
  <c r="G6272" i="5"/>
  <c r="F6272" i="5"/>
  <c r="G6271" i="5"/>
  <c r="F6271" i="5"/>
  <c r="G6270" i="5"/>
  <c r="F6270" i="5"/>
  <c r="G6269" i="5"/>
  <c r="F6269" i="5"/>
  <c r="G6268" i="5"/>
  <c r="F6268" i="5"/>
  <c r="G6267" i="5"/>
  <c r="F6267" i="5"/>
  <c r="G6266" i="5"/>
  <c r="F6266" i="5"/>
  <c r="G6265" i="5"/>
  <c r="F6265" i="5"/>
  <c r="G6264" i="5"/>
  <c r="F6264" i="5"/>
  <c r="G6263" i="5"/>
  <c r="F6263" i="5"/>
  <c r="G6262" i="5"/>
  <c r="F6262" i="5"/>
  <c r="G6261" i="5"/>
  <c r="F6261" i="5"/>
  <c r="G6260" i="5"/>
  <c r="F6260" i="5"/>
  <c r="G6259" i="5"/>
  <c r="F6259" i="5"/>
  <c r="G6258" i="5"/>
  <c r="F6258" i="5"/>
  <c r="G6257" i="5"/>
  <c r="F6257" i="5"/>
  <c r="G6256" i="5"/>
  <c r="F6256" i="5"/>
  <c r="G6255" i="5"/>
  <c r="F6255" i="5"/>
  <c r="G6254" i="5"/>
  <c r="F6254" i="5"/>
  <c r="G6253" i="5"/>
  <c r="F6253" i="5"/>
  <c r="G6252" i="5"/>
  <c r="F6252" i="5"/>
  <c r="G6251" i="5"/>
  <c r="F6251" i="5"/>
  <c r="G6250" i="5"/>
  <c r="F6250" i="5"/>
  <c r="G6249" i="5"/>
  <c r="F6249" i="5"/>
  <c r="G6248" i="5"/>
  <c r="F6248" i="5"/>
  <c r="G6247" i="5"/>
  <c r="F6247" i="5"/>
  <c r="G6246" i="5"/>
  <c r="F6246" i="5"/>
  <c r="G6245" i="5"/>
  <c r="F6245" i="5"/>
  <c r="G6244" i="5"/>
  <c r="F6244" i="5"/>
  <c r="G6243" i="5"/>
  <c r="F6243" i="5"/>
  <c r="G6242" i="5"/>
  <c r="F6242" i="5"/>
  <c r="G6241" i="5"/>
  <c r="F6241" i="5"/>
  <c r="G6240" i="5"/>
  <c r="F6240" i="5"/>
  <c r="G6239" i="5"/>
  <c r="F6239" i="5"/>
  <c r="G6238" i="5"/>
  <c r="F6238" i="5"/>
  <c r="G6237" i="5"/>
  <c r="F6237" i="5"/>
  <c r="G6236" i="5"/>
  <c r="F6236" i="5"/>
  <c r="G6235" i="5"/>
  <c r="F6235" i="5"/>
  <c r="G6234" i="5"/>
  <c r="F6234" i="5"/>
  <c r="G6233" i="5"/>
  <c r="F6233" i="5"/>
  <c r="G6232" i="5"/>
  <c r="F6232" i="5"/>
  <c r="G6231" i="5"/>
  <c r="F6231" i="5"/>
  <c r="G6230" i="5"/>
  <c r="F6230" i="5"/>
  <c r="G6229" i="5"/>
  <c r="F6229" i="5"/>
  <c r="G6228" i="5"/>
  <c r="F6228" i="5"/>
  <c r="G6227" i="5"/>
  <c r="F6227" i="5"/>
  <c r="G6226" i="5"/>
  <c r="F6226" i="5"/>
  <c r="G6225" i="5"/>
  <c r="F6225" i="5"/>
  <c r="G6224" i="5"/>
  <c r="F6224" i="5"/>
  <c r="G6223" i="5"/>
  <c r="F6223" i="5"/>
  <c r="G6222" i="5"/>
  <c r="F6222" i="5"/>
  <c r="G6221" i="5"/>
  <c r="F6221" i="5"/>
  <c r="G6220" i="5"/>
  <c r="F6220" i="5"/>
  <c r="G6219" i="5"/>
  <c r="F6219" i="5"/>
  <c r="G6218" i="5"/>
  <c r="F6218" i="5"/>
  <c r="G6217" i="5"/>
  <c r="F6217" i="5"/>
  <c r="G6216" i="5"/>
  <c r="F6216" i="5"/>
  <c r="G6215" i="5"/>
  <c r="F6215" i="5"/>
  <c r="G6214" i="5"/>
  <c r="F6214" i="5"/>
  <c r="G6213" i="5"/>
  <c r="F6213" i="5"/>
  <c r="G6212" i="5"/>
  <c r="F6212" i="5"/>
  <c r="G6211" i="5"/>
  <c r="F6211" i="5"/>
  <c r="G6210" i="5"/>
  <c r="F6210" i="5"/>
  <c r="G6209" i="5"/>
  <c r="F6209" i="5"/>
  <c r="G6208" i="5"/>
  <c r="F6208" i="5"/>
  <c r="G6207" i="5"/>
  <c r="F6207" i="5"/>
  <c r="G6206" i="5"/>
  <c r="F6206" i="5"/>
  <c r="G6205" i="5"/>
  <c r="F6205" i="5"/>
  <c r="G6204" i="5"/>
  <c r="F6204" i="5"/>
  <c r="G6203" i="5"/>
  <c r="F6203" i="5"/>
  <c r="G6202" i="5"/>
  <c r="F6202" i="5"/>
  <c r="G6201" i="5"/>
  <c r="F6201" i="5"/>
  <c r="G6200" i="5"/>
  <c r="F6200" i="5"/>
  <c r="G6199" i="5"/>
  <c r="F6199" i="5"/>
  <c r="G6198" i="5"/>
  <c r="F6198" i="5"/>
  <c r="G6197" i="5"/>
  <c r="F6197" i="5"/>
  <c r="G6196" i="5"/>
  <c r="F6196" i="5"/>
  <c r="G6195" i="5"/>
  <c r="F6195" i="5"/>
  <c r="G6194" i="5"/>
  <c r="F6194" i="5"/>
  <c r="G6193" i="5"/>
  <c r="F6193" i="5"/>
  <c r="G6192" i="5"/>
  <c r="F6192" i="5"/>
  <c r="G6191" i="5"/>
  <c r="F6191" i="5"/>
  <c r="G6190" i="5"/>
  <c r="F6190" i="5"/>
  <c r="G6189" i="5"/>
  <c r="F6189" i="5"/>
  <c r="G6188" i="5"/>
  <c r="F6188" i="5"/>
  <c r="G6187" i="5"/>
  <c r="F6187" i="5"/>
  <c r="G6186" i="5"/>
  <c r="F6186" i="5"/>
  <c r="G6185" i="5"/>
  <c r="F6185" i="5"/>
  <c r="G6184" i="5"/>
  <c r="F6184" i="5"/>
  <c r="G6183" i="5"/>
  <c r="F6183" i="5"/>
  <c r="G6182" i="5"/>
  <c r="F6182" i="5"/>
  <c r="G6181" i="5"/>
  <c r="F6181" i="5"/>
  <c r="G6180" i="5"/>
  <c r="F6180" i="5"/>
  <c r="G6179" i="5"/>
  <c r="F6179" i="5"/>
  <c r="G6178" i="5"/>
  <c r="F6178" i="5"/>
  <c r="G6177" i="5"/>
  <c r="F6177" i="5"/>
  <c r="G6176" i="5"/>
  <c r="F6176" i="5"/>
  <c r="G6175" i="5"/>
  <c r="F6175" i="5"/>
  <c r="G6174" i="5"/>
  <c r="F6174" i="5"/>
  <c r="G6173" i="5"/>
  <c r="F6173" i="5"/>
  <c r="G6172" i="5"/>
  <c r="F6172" i="5"/>
  <c r="G6171" i="5"/>
  <c r="F6171" i="5"/>
  <c r="G6170" i="5"/>
  <c r="F6170" i="5"/>
  <c r="G6169" i="5"/>
  <c r="F6169" i="5"/>
  <c r="G6168" i="5"/>
  <c r="F6168" i="5"/>
  <c r="G6167" i="5"/>
  <c r="F6167" i="5"/>
  <c r="G6166" i="5"/>
  <c r="F6166" i="5"/>
  <c r="G6165" i="5"/>
  <c r="F6165" i="5"/>
  <c r="G6164" i="5"/>
  <c r="F6164" i="5"/>
  <c r="G6163" i="5"/>
  <c r="F6163" i="5"/>
  <c r="G6162" i="5"/>
  <c r="F6162" i="5"/>
  <c r="G6161" i="5"/>
  <c r="F6161" i="5"/>
  <c r="G6160" i="5"/>
  <c r="F6160" i="5"/>
  <c r="G6159" i="5"/>
  <c r="F6159" i="5"/>
  <c r="G6158" i="5"/>
  <c r="F6158" i="5"/>
  <c r="G6157" i="5"/>
  <c r="F6157" i="5"/>
  <c r="G6156" i="5"/>
  <c r="F6156" i="5"/>
  <c r="G6155" i="5"/>
  <c r="F6155" i="5"/>
  <c r="G6154" i="5"/>
  <c r="F6154" i="5"/>
  <c r="G6153" i="5"/>
  <c r="F6153" i="5"/>
  <c r="G6152" i="5"/>
  <c r="F6152" i="5"/>
  <c r="G6151" i="5"/>
  <c r="F6151" i="5"/>
  <c r="G6150" i="5"/>
  <c r="F6150" i="5"/>
  <c r="G6149" i="5"/>
  <c r="F6149" i="5"/>
  <c r="G6148" i="5"/>
  <c r="F6148" i="5"/>
  <c r="G6147" i="5"/>
  <c r="F6147" i="5"/>
  <c r="G6146" i="5"/>
  <c r="F6146" i="5"/>
  <c r="G6145" i="5"/>
  <c r="F6145" i="5"/>
  <c r="G6144" i="5"/>
  <c r="F6144" i="5"/>
  <c r="G6143" i="5"/>
  <c r="F6143" i="5"/>
  <c r="G6142" i="5"/>
  <c r="F6142" i="5"/>
  <c r="G6141" i="5"/>
  <c r="F6141" i="5"/>
  <c r="G6140" i="5"/>
  <c r="F6140" i="5"/>
  <c r="G6139" i="5"/>
  <c r="F6139" i="5"/>
  <c r="G6138" i="5"/>
  <c r="F6138" i="5"/>
  <c r="G6137" i="5"/>
  <c r="F6137" i="5"/>
  <c r="G6136" i="5"/>
  <c r="F6136" i="5"/>
  <c r="G6135" i="5"/>
  <c r="F6135" i="5"/>
  <c r="G6134" i="5"/>
  <c r="F6134" i="5"/>
  <c r="G6133" i="5"/>
  <c r="F6133" i="5"/>
  <c r="G6132" i="5"/>
  <c r="F6132" i="5"/>
  <c r="G6131" i="5"/>
  <c r="F6131" i="5"/>
  <c r="G6130" i="5"/>
  <c r="F6130" i="5"/>
  <c r="G6129" i="5"/>
  <c r="F6129" i="5"/>
  <c r="G6128" i="5"/>
  <c r="F6128" i="5"/>
  <c r="G6127" i="5"/>
  <c r="F6127" i="5"/>
  <c r="G6126" i="5"/>
  <c r="F6126" i="5"/>
  <c r="G6125" i="5"/>
  <c r="F6125" i="5"/>
  <c r="G6124" i="5"/>
  <c r="F6124" i="5"/>
  <c r="G6123" i="5"/>
  <c r="F6123" i="5"/>
  <c r="G6122" i="5"/>
  <c r="F6122" i="5"/>
  <c r="G6121" i="5"/>
  <c r="F6121" i="5"/>
  <c r="G6120" i="5"/>
  <c r="F6120" i="5"/>
  <c r="G6119" i="5"/>
  <c r="F6119" i="5"/>
  <c r="G6118" i="5"/>
  <c r="F6118" i="5"/>
  <c r="G6117" i="5"/>
  <c r="F6117" i="5"/>
  <c r="G6116" i="5"/>
  <c r="F6116" i="5"/>
  <c r="G6115" i="5"/>
  <c r="F6115" i="5"/>
  <c r="G6114" i="5"/>
  <c r="F6114" i="5"/>
  <c r="G6113" i="5"/>
  <c r="F6113" i="5"/>
  <c r="G6112" i="5"/>
  <c r="F6112" i="5"/>
  <c r="G6111" i="5"/>
  <c r="F6111" i="5"/>
  <c r="G6110" i="5"/>
  <c r="F6110" i="5"/>
  <c r="G6109" i="5"/>
  <c r="F6109" i="5"/>
  <c r="G6108" i="5"/>
  <c r="F6108" i="5"/>
  <c r="G6107" i="5"/>
  <c r="F6107" i="5"/>
  <c r="G6106" i="5"/>
  <c r="F6106" i="5"/>
  <c r="G6105" i="5"/>
  <c r="F6105" i="5"/>
  <c r="G6104" i="5"/>
  <c r="F6104" i="5"/>
  <c r="G6103" i="5"/>
  <c r="F6103" i="5"/>
  <c r="G6102" i="5"/>
  <c r="F6102" i="5"/>
  <c r="G6101" i="5"/>
  <c r="F6101" i="5"/>
  <c r="G6100" i="5"/>
  <c r="F6100" i="5"/>
  <c r="G6099" i="5"/>
  <c r="F6099" i="5"/>
  <c r="G6098" i="5"/>
  <c r="F6098" i="5"/>
  <c r="G6097" i="5"/>
  <c r="F6097" i="5"/>
  <c r="G6096" i="5"/>
  <c r="F6096" i="5"/>
  <c r="G6095" i="5"/>
  <c r="F6095" i="5"/>
  <c r="G6094" i="5"/>
  <c r="F6094" i="5"/>
  <c r="G6093" i="5"/>
  <c r="F6093" i="5"/>
  <c r="G6092" i="5"/>
  <c r="F6092" i="5"/>
  <c r="G6091" i="5"/>
  <c r="F6091" i="5"/>
  <c r="G6090" i="5"/>
  <c r="F6090" i="5"/>
  <c r="G6089" i="5"/>
  <c r="F6089" i="5"/>
  <c r="G6088" i="5"/>
  <c r="F6088" i="5"/>
  <c r="G6087" i="5"/>
  <c r="F6087" i="5"/>
  <c r="G6086" i="5"/>
  <c r="F6086" i="5"/>
  <c r="G6085" i="5"/>
  <c r="F6085" i="5"/>
  <c r="G6084" i="5"/>
  <c r="F6084" i="5"/>
  <c r="G6083" i="5"/>
  <c r="F6083" i="5"/>
  <c r="G6082" i="5"/>
  <c r="F6082" i="5"/>
  <c r="G6081" i="5"/>
  <c r="F6081" i="5"/>
  <c r="G6080" i="5"/>
  <c r="F6080" i="5"/>
  <c r="G6079" i="5"/>
  <c r="F6079" i="5"/>
  <c r="G6078" i="5"/>
  <c r="F6078" i="5"/>
  <c r="G6077" i="5"/>
  <c r="F6077" i="5"/>
  <c r="G6076" i="5"/>
  <c r="F6076" i="5"/>
  <c r="G6075" i="5"/>
  <c r="F6075" i="5"/>
  <c r="G6074" i="5"/>
  <c r="F6074" i="5"/>
  <c r="G6073" i="5"/>
  <c r="F6073" i="5"/>
  <c r="G6072" i="5"/>
  <c r="F6072" i="5"/>
  <c r="G6071" i="5"/>
  <c r="F6071" i="5"/>
  <c r="G6070" i="5"/>
  <c r="F6070" i="5"/>
  <c r="G6069" i="5"/>
  <c r="F6069" i="5"/>
  <c r="G6068" i="5"/>
  <c r="F6068" i="5"/>
  <c r="G6067" i="5"/>
  <c r="F6067" i="5"/>
  <c r="G6066" i="5"/>
  <c r="F6066" i="5"/>
  <c r="G6065" i="5"/>
  <c r="F6065" i="5"/>
  <c r="G6064" i="5"/>
  <c r="F6064" i="5"/>
  <c r="G6063" i="5"/>
  <c r="F6063" i="5"/>
  <c r="G6062" i="5"/>
  <c r="F6062" i="5"/>
  <c r="G6061" i="5"/>
  <c r="F6061" i="5"/>
  <c r="G6060" i="5"/>
  <c r="F6060" i="5"/>
  <c r="G6059" i="5"/>
  <c r="F6059" i="5"/>
  <c r="G6058" i="5"/>
  <c r="F6058" i="5"/>
  <c r="G6057" i="5"/>
  <c r="F6057" i="5"/>
  <c r="G6056" i="5"/>
  <c r="F6056" i="5"/>
  <c r="G6055" i="5"/>
  <c r="F6055" i="5"/>
  <c r="G6054" i="5"/>
  <c r="F6054" i="5"/>
  <c r="G6053" i="5"/>
  <c r="F6053" i="5"/>
  <c r="G6052" i="5"/>
  <c r="F6052" i="5"/>
  <c r="G6051" i="5"/>
  <c r="F6051" i="5"/>
  <c r="G6050" i="5"/>
  <c r="F6050" i="5"/>
  <c r="G6049" i="5"/>
  <c r="F6049" i="5"/>
  <c r="G6048" i="5"/>
  <c r="F6048" i="5"/>
  <c r="G6047" i="5"/>
  <c r="F6047" i="5"/>
  <c r="G6046" i="5"/>
  <c r="F6046" i="5"/>
  <c r="G6045" i="5"/>
  <c r="F6045" i="5"/>
  <c r="G6044" i="5"/>
  <c r="F6044" i="5"/>
  <c r="G6043" i="5"/>
  <c r="F6043" i="5"/>
  <c r="G6042" i="5"/>
  <c r="F6042" i="5"/>
  <c r="G6041" i="5"/>
  <c r="F6041" i="5"/>
  <c r="G6040" i="5"/>
  <c r="F6040" i="5"/>
  <c r="G6039" i="5"/>
  <c r="F6039" i="5"/>
  <c r="G6038" i="5"/>
  <c r="F6038" i="5"/>
  <c r="G6037" i="5"/>
  <c r="F6037" i="5"/>
  <c r="G6036" i="5"/>
  <c r="F6036" i="5"/>
  <c r="G6035" i="5"/>
  <c r="F6035" i="5"/>
  <c r="G6034" i="5"/>
  <c r="F6034" i="5"/>
  <c r="G6033" i="5"/>
  <c r="F6033" i="5"/>
  <c r="G6032" i="5"/>
  <c r="F6032" i="5"/>
  <c r="G6031" i="5"/>
  <c r="F6031" i="5"/>
  <c r="G6030" i="5"/>
  <c r="F6030" i="5"/>
  <c r="G6029" i="5"/>
  <c r="F6029" i="5"/>
  <c r="G6028" i="5"/>
  <c r="F6028" i="5"/>
  <c r="G6027" i="5"/>
  <c r="F6027" i="5"/>
  <c r="G6026" i="5"/>
  <c r="F6026" i="5"/>
  <c r="G6025" i="5"/>
  <c r="F6025" i="5"/>
  <c r="G6024" i="5"/>
  <c r="F6024" i="5"/>
  <c r="G6023" i="5"/>
  <c r="F6023" i="5"/>
  <c r="G6022" i="5"/>
  <c r="F6022" i="5"/>
  <c r="G6021" i="5"/>
  <c r="F6021" i="5"/>
  <c r="G6020" i="5"/>
  <c r="F6020" i="5"/>
  <c r="G6019" i="5"/>
  <c r="F6019" i="5"/>
  <c r="G6018" i="5"/>
  <c r="F6018" i="5"/>
  <c r="G6017" i="5"/>
  <c r="F6017" i="5"/>
  <c r="G6016" i="5"/>
  <c r="F6016" i="5"/>
  <c r="G6015" i="5"/>
  <c r="F6015" i="5"/>
  <c r="G6014" i="5"/>
  <c r="F6014" i="5"/>
  <c r="G6013" i="5"/>
  <c r="F6013" i="5"/>
  <c r="G6012" i="5"/>
  <c r="F6012" i="5"/>
  <c r="G6011" i="5"/>
  <c r="F6011" i="5"/>
  <c r="G6010" i="5"/>
  <c r="F6010" i="5"/>
  <c r="G6009" i="5"/>
  <c r="F6009" i="5"/>
  <c r="G6008" i="5"/>
  <c r="F6008" i="5"/>
  <c r="G6007" i="5"/>
  <c r="F6007" i="5"/>
  <c r="G6006" i="5"/>
  <c r="F6006" i="5"/>
  <c r="G6005" i="5"/>
  <c r="F6005" i="5"/>
  <c r="G6004" i="5"/>
  <c r="F6004" i="5"/>
  <c r="G6003" i="5"/>
  <c r="F6003" i="5"/>
  <c r="G6002" i="5"/>
  <c r="F6002" i="5"/>
  <c r="G6001" i="5"/>
  <c r="F6001" i="5"/>
  <c r="G6000" i="5"/>
  <c r="F6000" i="5"/>
  <c r="G5999" i="5"/>
  <c r="F5999" i="5"/>
  <c r="G5998" i="5"/>
  <c r="F5998" i="5"/>
  <c r="G5997" i="5"/>
  <c r="F5997" i="5"/>
  <c r="G5996" i="5"/>
  <c r="F5996" i="5"/>
  <c r="G5995" i="5"/>
  <c r="F5995" i="5"/>
  <c r="G5994" i="5"/>
  <c r="F5994" i="5"/>
  <c r="G5993" i="5"/>
  <c r="F5993" i="5"/>
  <c r="G5992" i="5"/>
  <c r="F5992" i="5"/>
  <c r="G5991" i="5"/>
  <c r="F5991" i="5"/>
  <c r="G5990" i="5"/>
  <c r="F5990" i="5"/>
  <c r="G5989" i="5"/>
  <c r="F5989" i="5"/>
  <c r="G5988" i="5"/>
  <c r="F5988" i="5"/>
  <c r="G5987" i="5"/>
  <c r="F5987" i="5"/>
  <c r="G5986" i="5"/>
  <c r="F5986" i="5"/>
  <c r="G5985" i="5"/>
  <c r="F5985" i="5"/>
  <c r="G5984" i="5"/>
  <c r="F5984" i="5"/>
  <c r="G5983" i="5"/>
  <c r="F5983" i="5"/>
  <c r="G5982" i="5"/>
  <c r="F5982" i="5"/>
  <c r="G5981" i="5"/>
  <c r="F5981" i="5"/>
  <c r="G5980" i="5"/>
  <c r="F5980" i="5"/>
  <c r="G5979" i="5"/>
  <c r="F5979" i="5"/>
  <c r="G5978" i="5"/>
  <c r="F5978" i="5"/>
  <c r="G5977" i="5"/>
  <c r="F5977" i="5"/>
  <c r="G5976" i="5"/>
  <c r="F5976" i="5"/>
  <c r="G5975" i="5"/>
  <c r="F5975" i="5"/>
  <c r="G5974" i="5"/>
  <c r="F5974" i="5"/>
  <c r="G5973" i="5"/>
  <c r="F5973" i="5"/>
  <c r="G5972" i="5"/>
  <c r="F5972" i="5"/>
  <c r="G5971" i="5"/>
  <c r="F5971" i="5"/>
  <c r="G5970" i="5"/>
  <c r="F5970" i="5"/>
  <c r="G5969" i="5"/>
  <c r="F5969" i="5"/>
  <c r="G5968" i="5"/>
  <c r="F5968" i="5"/>
  <c r="G5967" i="5"/>
  <c r="F5967" i="5"/>
  <c r="G5966" i="5"/>
  <c r="F5966" i="5"/>
  <c r="G5965" i="5"/>
  <c r="F5965" i="5"/>
  <c r="G5964" i="5"/>
  <c r="F5964" i="5"/>
  <c r="G5963" i="5"/>
  <c r="F5963" i="5"/>
  <c r="G5962" i="5"/>
  <c r="F5962" i="5"/>
  <c r="G5961" i="5"/>
  <c r="F5961" i="5"/>
  <c r="G5960" i="5"/>
  <c r="F5960" i="5"/>
  <c r="G5959" i="5"/>
  <c r="F5959" i="5"/>
  <c r="G5958" i="5"/>
  <c r="F5958" i="5"/>
  <c r="G5957" i="5"/>
  <c r="F5957" i="5"/>
  <c r="G5956" i="5"/>
  <c r="F5956" i="5"/>
  <c r="G5955" i="5"/>
  <c r="F5955" i="5"/>
  <c r="G5954" i="5"/>
  <c r="F5954" i="5"/>
  <c r="G5953" i="5"/>
  <c r="F5953" i="5"/>
  <c r="G5952" i="5"/>
  <c r="F5952" i="5"/>
  <c r="G5951" i="5"/>
  <c r="F5951" i="5"/>
  <c r="G5950" i="5"/>
  <c r="F5950" i="5"/>
  <c r="G5949" i="5"/>
  <c r="F5949" i="5"/>
  <c r="G5948" i="5"/>
  <c r="F5948" i="5"/>
  <c r="G5947" i="5"/>
  <c r="F5947" i="5"/>
  <c r="G5946" i="5"/>
  <c r="F5946" i="5"/>
  <c r="G5945" i="5"/>
  <c r="F5945" i="5"/>
  <c r="G5944" i="5"/>
  <c r="F5944" i="5"/>
  <c r="G5943" i="5"/>
  <c r="F5943" i="5"/>
  <c r="G5942" i="5"/>
  <c r="F5942" i="5"/>
  <c r="G5941" i="5"/>
  <c r="F5941" i="5"/>
  <c r="G5940" i="5"/>
  <c r="F5940" i="5"/>
  <c r="G5939" i="5"/>
  <c r="F5939" i="5"/>
  <c r="G5938" i="5"/>
  <c r="F5938" i="5"/>
  <c r="G5937" i="5"/>
  <c r="F5937" i="5"/>
  <c r="G5936" i="5"/>
  <c r="F5936" i="5"/>
  <c r="G5935" i="5"/>
  <c r="F5935" i="5"/>
  <c r="G5934" i="5"/>
  <c r="F5934" i="5"/>
  <c r="G5933" i="5"/>
  <c r="F5933" i="5"/>
  <c r="G5932" i="5"/>
  <c r="F5932" i="5"/>
  <c r="G5931" i="5"/>
  <c r="F5931" i="5"/>
  <c r="G5930" i="5"/>
  <c r="F5930" i="5"/>
  <c r="G5929" i="5"/>
  <c r="F5929" i="5"/>
  <c r="G5928" i="5"/>
  <c r="F5928" i="5"/>
  <c r="G5927" i="5"/>
  <c r="F5927" i="5"/>
  <c r="G5926" i="5"/>
  <c r="F5926" i="5"/>
  <c r="G5925" i="5"/>
  <c r="F5925" i="5"/>
  <c r="G5924" i="5"/>
  <c r="F5924" i="5"/>
  <c r="G5923" i="5"/>
  <c r="F5923" i="5"/>
  <c r="G5922" i="5"/>
  <c r="F5922" i="5"/>
  <c r="G5921" i="5"/>
  <c r="F5921" i="5"/>
  <c r="G5920" i="5"/>
  <c r="F5920" i="5"/>
  <c r="G5919" i="5"/>
  <c r="F5919" i="5"/>
  <c r="G5918" i="5"/>
  <c r="F5918" i="5"/>
  <c r="G5917" i="5"/>
  <c r="F5917" i="5"/>
  <c r="G5916" i="5"/>
  <c r="F5916" i="5"/>
  <c r="G5915" i="5"/>
  <c r="F5915" i="5"/>
  <c r="G5914" i="5"/>
  <c r="F5914" i="5"/>
  <c r="G5913" i="5"/>
  <c r="F5913" i="5"/>
  <c r="G5912" i="5"/>
  <c r="F5912" i="5"/>
  <c r="G5911" i="5"/>
  <c r="F5911" i="5"/>
  <c r="G5910" i="5"/>
  <c r="F5910" i="5"/>
  <c r="G5909" i="5"/>
  <c r="F5909" i="5"/>
  <c r="G5908" i="5"/>
  <c r="F5908" i="5"/>
  <c r="G5907" i="5"/>
  <c r="F5907" i="5"/>
  <c r="G5906" i="5"/>
  <c r="F5906" i="5"/>
  <c r="G5905" i="5"/>
  <c r="F5905" i="5"/>
  <c r="G5904" i="5"/>
  <c r="F5904" i="5"/>
  <c r="G5903" i="5"/>
  <c r="F5903" i="5"/>
  <c r="G5902" i="5"/>
  <c r="F5902" i="5"/>
  <c r="G5901" i="5"/>
  <c r="F5901" i="5"/>
  <c r="G5900" i="5"/>
  <c r="F5900" i="5"/>
  <c r="G5899" i="5"/>
  <c r="F5899" i="5"/>
  <c r="G5898" i="5"/>
  <c r="F5898" i="5"/>
  <c r="G5897" i="5"/>
  <c r="F5897" i="5"/>
  <c r="G5896" i="5"/>
  <c r="F5896" i="5"/>
  <c r="G5895" i="5"/>
  <c r="F5895" i="5"/>
  <c r="G5894" i="5"/>
  <c r="F5894" i="5"/>
  <c r="G5893" i="5"/>
  <c r="F5893" i="5"/>
  <c r="G5892" i="5"/>
  <c r="F5892" i="5"/>
  <c r="G5891" i="5"/>
  <c r="F5891" i="5"/>
  <c r="G5890" i="5"/>
  <c r="F5890" i="5"/>
  <c r="G5889" i="5"/>
  <c r="F5889" i="5"/>
  <c r="G5888" i="5"/>
  <c r="F5888" i="5"/>
  <c r="G5887" i="5"/>
  <c r="F5887" i="5"/>
  <c r="G5886" i="5"/>
  <c r="F5886" i="5"/>
  <c r="G5885" i="5"/>
  <c r="F5885" i="5"/>
  <c r="G5884" i="5"/>
  <c r="F5884" i="5"/>
  <c r="G5883" i="5"/>
  <c r="F5883" i="5"/>
  <c r="G5882" i="5"/>
  <c r="F5882" i="5"/>
  <c r="G5881" i="5"/>
  <c r="F5881" i="5"/>
  <c r="G5880" i="5"/>
  <c r="F5880" i="5"/>
  <c r="G5879" i="5"/>
  <c r="F5879" i="5"/>
  <c r="G5878" i="5"/>
  <c r="F5878" i="5"/>
  <c r="G5877" i="5"/>
  <c r="F5877" i="5"/>
  <c r="G5876" i="5"/>
  <c r="F5876" i="5"/>
  <c r="G5875" i="5"/>
  <c r="F5875" i="5"/>
  <c r="G5874" i="5"/>
  <c r="F5874" i="5"/>
  <c r="G5873" i="5"/>
  <c r="F5873" i="5"/>
  <c r="G5872" i="5"/>
  <c r="F5872" i="5"/>
  <c r="G5871" i="5"/>
  <c r="F5871" i="5"/>
  <c r="G5870" i="5"/>
  <c r="F5870" i="5"/>
  <c r="G5869" i="5"/>
  <c r="F5869" i="5"/>
  <c r="G5868" i="5"/>
  <c r="F5868" i="5"/>
  <c r="G5867" i="5"/>
  <c r="F5867" i="5"/>
  <c r="G5866" i="5"/>
  <c r="F5866" i="5"/>
  <c r="G5865" i="5"/>
  <c r="F5865" i="5"/>
  <c r="G5864" i="5"/>
  <c r="F5864" i="5"/>
  <c r="G5863" i="5"/>
  <c r="F5863" i="5"/>
  <c r="G5862" i="5"/>
  <c r="F5862" i="5"/>
  <c r="G5861" i="5"/>
  <c r="F5861" i="5"/>
  <c r="G5860" i="5"/>
  <c r="F5860" i="5"/>
  <c r="G5859" i="5"/>
  <c r="F5859" i="5"/>
  <c r="G5858" i="5"/>
  <c r="F5858" i="5"/>
  <c r="G5857" i="5"/>
  <c r="F5857" i="5"/>
  <c r="G5856" i="5"/>
  <c r="F5856" i="5"/>
  <c r="G5855" i="5"/>
  <c r="F5855" i="5"/>
  <c r="G5854" i="5"/>
  <c r="F5854" i="5"/>
  <c r="G5853" i="5"/>
  <c r="F5853" i="5"/>
  <c r="G5852" i="5"/>
  <c r="F5852" i="5"/>
  <c r="G5851" i="5"/>
  <c r="F5851" i="5"/>
  <c r="G5850" i="5"/>
  <c r="F5850" i="5"/>
  <c r="G5849" i="5"/>
  <c r="F5849" i="5"/>
  <c r="G5848" i="5"/>
  <c r="F5848" i="5"/>
  <c r="G5847" i="5"/>
  <c r="F5847" i="5"/>
  <c r="G5846" i="5"/>
  <c r="F5846" i="5"/>
  <c r="G5845" i="5"/>
  <c r="F5845" i="5"/>
  <c r="G5844" i="5"/>
  <c r="F5844" i="5"/>
  <c r="G5843" i="5"/>
  <c r="F5843" i="5"/>
  <c r="G5842" i="5"/>
  <c r="F5842" i="5"/>
  <c r="G5841" i="5"/>
  <c r="F5841" i="5"/>
  <c r="G5840" i="5"/>
  <c r="F5840" i="5"/>
  <c r="G5839" i="5"/>
  <c r="F5839" i="5"/>
  <c r="G5838" i="5"/>
  <c r="F5838" i="5"/>
  <c r="G5837" i="5"/>
  <c r="F5837" i="5"/>
  <c r="G5836" i="5"/>
  <c r="F5836" i="5"/>
  <c r="G5835" i="5"/>
  <c r="F5835" i="5"/>
  <c r="G5834" i="5"/>
  <c r="F5834" i="5"/>
  <c r="G5833" i="5"/>
  <c r="F5833" i="5"/>
  <c r="G5832" i="5"/>
  <c r="F5832" i="5"/>
  <c r="G5831" i="5"/>
  <c r="F5831" i="5"/>
  <c r="G5830" i="5"/>
  <c r="F5830" i="5"/>
  <c r="G5829" i="5"/>
  <c r="F5829" i="5"/>
  <c r="G5828" i="5"/>
  <c r="F5828" i="5"/>
  <c r="G5827" i="5"/>
  <c r="F5827" i="5"/>
  <c r="G5826" i="5"/>
  <c r="F5826" i="5"/>
  <c r="G5825" i="5"/>
  <c r="F5825" i="5"/>
  <c r="G5824" i="5"/>
  <c r="F5824" i="5"/>
  <c r="G5823" i="5"/>
  <c r="F5823" i="5"/>
  <c r="G5822" i="5"/>
  <c r="F5822" i="5"/>
  <c r="G5821" i="5"/>
  <c r="F5821" i="5"/>
  <c r="G5820" i="5"/>
  <c r="F5820" i="5"/>
  <c r="G5819" i="5"/>
  <c r="F5819" i="5"/>
  <c r="G5818" i="5"/>
  <c r="F5818" i="5"/>
  <c r="G5817" i="5"/>
  <c r="F5817" i="5"/>
  <c r="G5816" i="5"/>
  <c r="F5816" i="5"/>
  <c r="G5815" i="5"/>
  <c r="F5815" i="5"/>
  <c r="G5814" i="5"/>
  <c r="F5814" i="5"/>
  <c r="G5813" i="5"/>
  <c r="F5813" i="5"/>
  <c r="G5812" i="5"/>
  <c r="F5812" i="5"/>
  <c r="G5811" i="5"/>
  <c r="F5811" i="5"/>
  <c r="G5810" i="5"/>
  <c r="F5810" i="5"/>
  <c r="G5809" i="5"/>
  <c r="F5809" i="5"/>
  <c r="G5808" i="5"/>
  <c r="F5808" i="5"/>
  <c r="G5807" i="5"/>
  <c r="F5807" i="5"/>
  <c r="G5806" i="5"/>
  <c r="F5806" i="5"/>
  <c r="G5805" i="5"/>
  <c r="F5805" i="5"/>
  <c r="G5804" i="5"/>
  <c r="F5804" i="5"/>
  <c r="G5803" i="5"/>
  <c r="F5803" i="5"/>
  <c r="G5802" i="5"/>
  <c r="F5802" i="5"/>
  <c r="G5801" i="5"/>
  <c r="F5801" i="5"/>
  <c r="G5800" i="5"/>
  <c r="F5800" i="5"/>
  <c r="G5799" i="5"/>
  <c r="F5799" i="5"/>
  <c r="G5798" i="5"/>
  <c r="F5798" i="5"/>
  <c r="G5797" i="5"/>
  <c r="F5797" i="5"/>
  <c r="G5796" i="5"/>
  <c r="F5796" i="5"/>
  <c r="G5795" i="5"/>
  <c r="F5795" i="5"/>
  <c r="G5794" i="5"/>
  <c r="F5794" i="5"/>
  <c r="G5793" i="5"/>
  <c r="F5793" i="5"/>
  <c r="G5792" i="5"/>
  <c r="F5792" i="5"/>
  <c r="G5791" i="5"/>
  <c r="F5791" i="5"/>
  <c r="G5790" i="5"/>
  <c r="F5790" i="5"/>
  <c r="G5789" i="5"/>
  <c r="F5789" i="5"/>
  <c r="G5788" i="5"/>
  <c r="F5788" i="5"/>
  <c r="G5787" i="5"/>
  <c r="F5787" i="5"/>
  <c r="G5786" i="5"/>
  <c r="F5786" i="5"/>
  <c r="G5785" i="5"/>
  <c r="F5785" i="5"/>
  <c r="G5784" i="5"/>
  <c r="F5784" i="5"/>
  <c r="G5783" i="5"/>
  <c r="F5783" i="5"/>
  <c r="G5782" i="5"/>
  <c r="F5782" i="5"/>
  <c r="G5781" i="5"/>
  <c r="F5781" i="5"/>
  <c r="G5780" i="5"/>
  <c r="F5780" i="5"/>
  <c r="G5779" i="5"/>
  <c r="F5779" i="5"/>
  <c r="G5778" i="5"/>
  <c r="F5778" i="5"/>
  <c r="G5777" i="5"/>
  <c r="F5777" i="5"/>
  <c r="G5776" i="5"/>
  <c r="F5776" i="5"/>
  <c r="G5775" i="5"/>
  <c r="F5775" i="5"/>
  <c r="G5774" i="5"/>
  <c r="F5774" i="5"/>
  <c r="G5773" i="5"/>
  <c r="F5773" i="5"/>
  <c r="G5772" i="5"/>
  <c r="F5772" i="5"/>
  <c r="G5771" i="5"/>
  <c r="F5771" i="5"/>
  <c r="G5770" i="5"/>
  <c r="F5770" i="5"/>
  <c r="G5769" i="5"/>
  <c r="F5769" i="5"/>
  <c r="G5768" i="5"/>
  <c r="F5768" i="5"/>
  <c r="G5767" i="5"/>
  <c r="F5767" i="5"/>
  <c r="G5766" i="5"/>
  <c r="F5766" i="5"/>
  <c r="G5765" i="5"/>
  <c r="F5765" i="5"/>
  <c r="G5764" i="5"/>
  <c r="F5764" i="5"/>
  <c r="G5763" i="5"/>
  <c r="F5763" i="5"/>
  <c r="G5762" i="5"/>
  <c r="F5762" i="5"/>
  <c r="G5761" i="5"/>
  <c r="F5761" i="5"/>
  <c r="G5760" i="5"/>
  <c r="F5760" i="5"/>
  <c r="G5759" i="5"/>
  <c r="F5759" i="5"/>
  <c r="G5758" i="5"/>
  <c r="F5758" i="5"/>
  <c r="G5757" i="5"/>
  <c r="F5757" i="5"/>
  <c r="G5756" i="5"/>
  <c r="F5756" i="5"/>
  <c r="G5755" i="5"/>
  <c r="F5755" i="5"/>
  <c r="G5754" i="5"/>
  <c r="F5754" i="5"/>
  <c r="G5753" i="5"/>
  <c r="F5753" i="5"/>
  <c r="G5752" i="5"/>
  <c r="F5752" i="5"/>
  <c r="G5751" i="5"/>
  <c r="F5751" i="5"/>
  <c r="G5750" i="5"/>
  <c r="F5750" i="5"/>
  <c r="G5749" i="5"/>
  <c r="F5749" i="5"/>
  <c r="G5748" i="5"/>
  <c r="F5748" i="5"/>
  <c r="G5747" i="5"/>
  <c r="F5747" i="5"/>
  <c r="G5746" i="5"/>
  <c r="F5746" i="5"/>
  <c r="G5745" i="5"/>
  <c r="F5745" i="5"/>
  <c r="G5744" i="5"/>
  <c r="F5744" i="5"/>
  <c r="G5743" i="5"/>
  <c r="F5743" i="5"/>
  <c r="G5742" i="5"/>
  <c r="F5742" i="5"/>
  <c r="G5741" i="5"/>
  <c r="F5741" i="5"/>
  <c r="G5740" i="5"/>
  <c r="F5740" i="5"/>
  <c r="G5739" i="5"/>
  <c r="F5739" i="5"/>
  <c r="G5738" i="5"/>
  <c r="F5738" i="5"/>
  <c r="G5737" i="5"/>
  <c r="F5737" i="5"/>
  <c r="G5736" i="5"/>
  <c r="F5736" i="5"/>
  <c r="G5735" i="5"/>
  <c r="F5735" i="5"/>
  <c r="G5734" i="5"/>
  <c r="F5734" i="5"/>
  <c r="G5733" i="5"/>
  <c r="F5733" i="5"/>
  <c r="G5732" i="5"/>
  <c r="F5732" i="5"/>
  <c r="G5731" i="5"/>
  <c r="F5731" i="5"/>
  <c r="G5730" i="5"/>
  <c r="F5730" i="5"/>
  <c r="G5729" i="5"/>
  <c r="F5729" i="5"/>
  <c r="G5728" i="5"/>
  <c r="F5728" i="5"/>
  <c r="G5727" i="5"/>
  <c r="F5727" i="5"/>
  <c r="G5726" i="5"/>
  <c r="F5726" i="5"/>
  <c r="G5725" i="5"/>
  <c r="F5725" i="5"/>
  <c r="G5724" i="5"/>
  <c r="F5724" i="5"/>
  <c r="G5723" i="5"/>
  <c r="F5723" i="5"/>
  <c r="G5722" i="5"/>
  <c r="F5722" i="5"/>
  <c r="G5721" i="5"/>
  <c r="F5721" i="5"/>
  <c r="G5720" i="5"/>
  <c r="F5720" i="5"/>
  <c r="G5719" i="5"/>
  <c r="F5719" i="5"/>
  <c r="G5718" i="5"/>
  <c r="F5718" i="5"/>
  <c r="G5717" i="5"/>
  <c r="F5717" i="5"/>
  <c r="G5716" i="5"/>
  <c r="F5716" i="5"/>
  <c r="G5715" i="5"/>
  <c r="F5715" i="5"/>
  <c r="G5714" i="5"/>
  <c r="F5714" i="5"/>
  <c r="G5713" i="5"/>
  <c r="F5713" i="5"/>
  <c r="G5712" i="5"/>
  <c r="F5712" i="5"/>
  <c r="G5711" i="5"/>
  <c r="F5711" i="5"/>
  <c r="G5710" i="5"/>
  <c r="F5710" i="5"/>
  <c r="G5709" i="5"/>
  <c r="F5709" i="5"/>
  <c r="G5708" i="5"/>
  <c r="F5708" i="5"/>
  <c r="G5707" i="5"/>
  <c r="F5707" i="5"/>
  <c r="G5706" i="5"/>
  <c r="F5706" i="5"/>
  <c r="G5705" i="5"/>
  <c r="F5705" i="5"/>
  <c r="G5704" i="5"/>
  <c r="F5704" i="5"/>
  <c r="G5703" i="5"/>
  <c r="F5703" i="5"/>
  <c r="G5702" i="5"/>
  <c r="F5702" i="5"/>
  <c r="G5701" i="5"/>
  <c r="F5701" i="5"/>
  <c r="G5700" i="5"/>
  <c r="F5700" i="5"/>
  <c r="G5699" i="5"/>
  <c r="F5699" i="5"/>
  <c r="G5698" i="5"/>
  <c r="F5698" i="5"/>
  <c r="G5697" i="5"/>
  <c r="F5697" i="5"/>
  <c r="G5696" i="5"/>
  <c r="F5696" i="5"/>
  <c r="G5695" i="5"/>
  <c r="F5695" i="5"/>
  <c r="G5694" i="5"/>
  <c r="F5694" i="5"/>
  <c r="G5693" i="5"/>
  <c r="F5693" i="5"/>
  <c r="G5692" i="5"/>
  <c r="F5692" i="5"/>
  <c r="G5691" i="5"/>
  <c r="F5691" i="5"/>
  <c r="G5690" i="5"/>
  <c r="F5690" i="5"/>
  <c r="G5689" i="5"/>
  <c r="F5689" i="5"/>
  <c r="G5688" i="5"/>
  <c r="F5688" i="5"/>
  <c r="G5687" i="5"/>
  <c r="F5687" i="5"/>
  <c r="G5686" i="5"/>
  <c r="F5686" i="5"/>
  <c r="G5685" i="5"/>
  <c r="F5685" i="5"/>
  <c r="G5684" i="5"/>
  <c r="F5684" i="5"/>
  <c r="G5683" i="5"/>
  <c r="F5683" i="5"/>
  <c r="G5682" i="5"/>
  <c r="F5682" i="5"/>
  <c r="G5681" i="5"/>
  <c r="F5681" i="5"/>
  <c r="G5680" i="5"/>
  <c r="F5680" i="5"/>
  <c r="G5679" i="5"/>
  <c r="F5679" i="5"/>
  <c r="G5678" i="5"/>
  <c r="F5678" i="5"/>
  <c r="G5677" i="5"/>
  <c r="F5677" i="5"/>
  <c r="G5676" i="5"/>
  <c r="F5676" i="5"/>
  <c r="G5675" i="5"/>
  <c r="F5675" i="5"/>
  <c r="G5674" i="5"/>
  <c r="F5674" i="5"/>
  <c r="G5673" i="5"/>
  <c r="F5673" i="5"/>
  <c r="G5672" i="5"/>
  <c r="F5672" i="5"/>
  <c r="G5671" i="5"/>
  <c r="F5671" i="5"/>
  <c r="G5670" i="5"/>
  <c r="F5670" i="5"/>
  <c r="G5669" i="5"/>
  <c r="F5669" i="5"/>
  <c r="G5668" i="5"/>
  <c r="F5668" i="5"/>
  <c r="G5667" i="5"/>
  <c r="F5667" i="5"/>
  <c r="G5666" i="5"/>
  <c r="F5666" i="5"/>
  <c r="G5665" i="5"/>
  <c r="F5665" i="5"/>
  <c r="G5664" i="5"/>
  <c r="F5664" i="5"/>
  <c r="G5663" i="5"/>
  <c r="F5663" i="5"/>
  <c r="G5662" i="5"/>
  <c r="F5662" i="5"/>
  <c r="G5661" i="5"/>
  <c r="F5661" i="5"/>
  <c r="G5660" i="5"/>
  <c r="F5660" i="5"/>
  <c r="G5659" i="5"/>
  <c r="F5659" i="5"/>
  <c r="G5658" i="5"/>
  <c r="F5658" i="5"/>
  <c r="G5657" i="5"/>
  <c r="F5657" i="5"/>
  <c r="G5656" i="5"/>
  <c r="F5656" i="5"/>
  <c r="G5655" i="5"/>
  <c r="F5655" i="5"/>
  <c r="G5654" i="5"/>
  <c r="F5654" i="5"/>
  <c r="G5653" i="5"/>
  <c r="F5653" i="5"/>
  <c r="G5652" i="5"/>
  <c r="F5652" i="5"/>
  <c r="G5651" i="5"/>
  <c r="F5651" i="5"/>
  <c r="G5650" i="5"/>
  <c r="F5650" i="5"/>
  <c r="G5649" i="5"/>
  <c r="F5649" i="5"/>
  <c r="G5648" i="5"/>
  <c r="F5648" i="5"/>
  <c r="G5647" i="5"/>
  <c r="F5647" i="5"/>
  <c r="G5646" i="5"/>
  <c r="F5646" i="5"/>
  <c r="G5645" i="5"/>
  <c r="F5645" i="5"/>
  <c r="G5644" i="5"/>
  <c r="F5644" i="5"/>
  <c r="G5643" i="5"/>
  <c r="F5643" i="5"/>
  <c r="G5642" i="5"/>
  <c r="F5642" i="5"/>
  <c r="G5641" i="5"/>
  <c r="F5641" i="5"/>
  <c r="G5640" i="5"/>
  <c r="F5640" i="5"/>
  <c r="G5639" i="5"/>
  <c r="F5639" i="5"/>
  <c r="G5638" i="5"/>
  <c r="F5638" i="5"/>
  <c r="G5637" i="5"/>
  <c r="F5637" i="5"/>
  <c r="G5636" i="5"/>
  <c r="F5636" i="5"/>
  <c r="G5635" i="5"/>
  <c r="F5635" i="5"/>
  <c r="G5634" i="5"/>
  <c r="F5634" i="5"/>
  <c r="G5633" i="5"/>
  <c r="F5633" i="5"/>
  <c r="G5632" i="5"/>
  <c r="F5632" i="5"/>
  <c r="G5631" i="5"/>
  <c r="F5631" i="5"/>
  <c r="G5630" i="5"/>
  <c r="F5630" i="5"/>
  <c r="G5629" i="5"/>
  <c r="F5629" i="5"/>
  <c r="G5628" i="5"/>
  <c r="F5628" i="5"/>
  <c r="G5627" i="5"/>
  <c r="F5627" i="5"/>
  <c r="G5626" i="5"/>
  <c r="F5626" i="5"/>
  <c r="G5625" i="5"/>
  <c r="F5625" i="5"/>
  <c r="G5624" i="5"/>
  <c r="F5624" i="5"/>
  <c r="G5623" i="5"/>
  <c r="F5623" i="5"/>
  <c r="G5622" i="5"/>
  <c r="F5622" i="5"/>
  <c r="G5621" i="5"/>
  <c r="F5621" i="5"/>
  <c r="G5620" i="5"/>
  <c r="F5620" i="5"/>
  <c r="G5619" i="5"/>
  <c r="F5619" i="5"/>
  <c r="G5618" i="5"/>
  <c r="F5618" i="5"/>
  <c r="G5617" i="5"/>
  <c r="F5617" i="5"/>
  <c r="G5616" i="5"/>
  <c r="F5616" i="5"/>
  <c r="G5615" i="5"/>
  <c r="F5615" i="5"/>
  <c r="G5614" i="5"/>
  <c r="F5614" i="5"/>
  <c r="G5613" i="5"/>
  <c r="F5613" i="5"/>
  <c r="G5612" i="5"/>
  <c r="F5612" i="5"/>
  <c r="G5611" i="5"/>
  <c r="F5611" i="5"/>
  <c r="G5610" i="5"/>
  <c r="F5610" i="5"/>
  <c r="G5609" i="5"/>
  <c r="F5609" i="5"/>
  <c r="G5608" i="5"/>
  <c r="F5608" i="5"/>
  <c r="G5607" i="5"/>
  <c r="F5607" i="5"/>
  <c r="G5606" i="5"/>
  <c r="F5606" i="5"/>
  <c r="G5605" i="5"/>
  <c r="F5605" i="5"/>
  <c r="G5604" i="5"/>
  <c r="F5604" i="5"/>
  <c r="G5603" i="5"/>
  <c r="F5603" i="5"/>
  <c r="G5602" i="5"/>
  <c r="F5602" i="5"/>
  <c r="G5601" i="5"/>
  <c r="F5601" i="5"/>
  <c r="G5600" i="5"/>
  <c r="F5600" i="5"/>
  <c r="G5599" i="5"/>
  <c r="F5599" i="5"/>
  <c r="G5598" i="5"/>
  <c r="F5598" i="5"/>
  <c r="G5597" i="5"/>
  <c r="F5597" i="5"/>
  <c r="G5596" i="5"/>
  <c r="F5596" i="5"/>
  <c r="G5595" i="5"/>
  <c r="F5595" i="5"/>
  <c r="G5594" i="5"/>
  <c r="F5594" i="5"/>
  <c r="G5593" i="5"/>
  <c r="F5593" i="5"/>
  <c r="G5592" i="5"/>
  <c r="F5592" i="5"/>
  <c r="G5591" i="5"/>
  <c r="F5591" i="5"/>
  <c r="G5590" i="5"/>
  <c r="F5590" i="5"/>
  <c r="G5589" i="5"/>
  <c r="F5589" i="5"/>
  <c r="G5588" i="5"/>
  <c r="F5588" i="5"/>
  <c r="G5587" i="5"/>
  <c r="F5587" i="5"/>
  <c r="G5586" i="5"/>
  <c r="F5586" i="5"/>
  <c r="G5585" i="5"/>
  <c r="F5585" i="5"/>
  <c r="G5584" i="5"/>
  <c r="F5584" i="5"/>
  <c r="G5583" i="5"/>
  <c r="F5583" i="5"/>
  <c r="G5582" i="5"/>
  <c r="F5582" i="5"/>
  <c r="G5581" i="5"/>
  <c r="F5581" i="5"/>
  <c r="G5580" i="5"/>
  <c r="F5580" i="5"/>
  <c r="G5579" i="5"/>
  <c r="F5579" i="5"/>
  <c r="G5578" i="5"/>
  <c r="F5578" i="5"/>
  <c r="G5577" i="5"/>
  <c r="F5577" i="5"/>
  <c r="G5576" i="5"/>
  <c r="F5576" i="5"/>
  <c r="G5575" i="5"/>
  <c r="F5575" i="5"/>
  <c r="G5574" i="5"/>
  <c r="F5574" i="5"/>
  <c r="G5573" i="5"/>
  <c r="F5573" i="5"/>
  <c r="G5572" i="5"/>
  <c r="F5572" i="5"/>
  <c r="G5571" i="5"/>
  <c r="F5571" i="5"/>
  <c r="G5570" i="5"/>
  <c r="F5570" i="5"/>
  <c r="G5569" i="5"/>
  <c r="F5569" i="5"/>
  <c r="G5568" i="5"/>
  <c r="F5568" i="5"/>
  <c r="G5567" i="5"/>
  <c r="F5567" i="5"/>
  <c r="G5566" i="5"/>
  <c r="F5566" i="5"/>
  <c r="G5565" i="5"/>
  <c r="F5565" i="5"/>
  <c r="G5564" i="5"/>
  <c r="F5564" i="5"/>
  <c r="G5563" i="5"/>
  <c r="F5563" i="5"/>
  <c r="G5562" i="5"/>
  <c r="F5562" i="5"/>
  <c r="G5561" i="5"/>
  <c r="F5561" i="5"/>
  <c r="G5560" i="5"/>
  <c r="F5560" i="5"/>
  <c r="G5559" i="5"/>
  <c r="F5559" i="5"/>
  <c r="G5558" i="5"/>
  <c r="F5558" i="5"/>
  <c r="G5557" i="5"/>
  <c r="F5557" i="5"/>
  <c r="G5556" i="5"/>
  <c r="F5556" i="5"/>
  <c r="G5555" i="5"/>
  <c r="F5555" i="5"/>
  <c r="G5554" i="5"/>
  <c r="F5554" i="5"/>
  <c r="G5553" i="5"/>
  <c r="F5553" i="5"/>
  <c r="G5552" i="5"/>
  <c r="F5552" i="5"/>
  <c r="G5551" i="5"/>
  <c r="F5551" i="5"/>
  <c r="G5550" i="5"/>
  <c r="F5550" i="5"/>
  <c r="G5549" i="5"/>
  <c r="F5549" i="5"/>
  <c r="G5548" i="5"/>
  <c r="F5548" i="5"/>
  <c r="G5547" i="5"/>
  <c r="F5547" i="5"/>
  <c r="G5546" i="5"/>
  <c r="F5546" i="5"/>
  <c r="G5545" i="5"/>
  <c r="F5545" i="5"/>
  <c r="G5544" i="5"/>
  <c r="F5544" i="5"/>
  <c r="G5543" i="5"/>
  <c r="F5543" i="5"/>
  <c r="G5542" i="5"/>
  <c r="F5542" i="5"/>
  <c r="G5541" i="5"/>
  <c r="F5541" i="5"/>
  <c r="G5540" i="5"/>
  <c r="F5540" i="5"/>
  <c r="G5539" i="5"/>
  <c r="F5539" i="5"/>
  <c r="G5538" i="5"/>
  <c r="F5538" i="5"/>
  <c r="G5537" i="5"/>
  <c r="F5537" i="5"/>
  <c r="G5536" i="5"/>
  <c r="F5536" i="5"/>
  <c r="G5535" i="5"/>
  <c r="F5535" i="5"/>
  <c r="G5534" i="5"/>
  <c r="F5534" i="5"/>
  <c r="G5533" i="5"/>
  <c r="F5533" i="5"/>
  <c r="G5532" i="5"/>
  <c r="F5532" i="5"/>
  <c r="G5531" i="5"/>
  <c r="F5531" i="5"/>
  <c r="G5530" i="5"/>
  <c r="F5530" i="5"/>
  <c r="G5529" i="5"/>
  <c r="F5529" i="5"/>
  <c r="G5528" i="5"/>
  <c r="F5528" i="5"/>
  <c r="G5527" i="5"/>
  <c r="F5527" i="5"/>
  <c r="G5526" i="5"/>
  <c r="F5526" i="5"/>
  <c r="G5525" i="5"/>
  <c r="F5525" i="5"/>
  <c r="G5524" i="5"/>
  <c r="F5524" i="5"/>
  <c r="G5523" i="5"/>
  <c r="F5523" i="5"/>
  <c r="G5522" i="5"/>
  <c r="F5522" i="5"/>
  <c r="G5521" i="5"/>
  <c r="F5521" i="5"/>
  <c r="G5520" i="5"/>
  <c r="F5520" i="5"/>
  <c r="G5519" i="5"/>
  <c r="F5519" i="5"/>
  <c r="G5518" i="5"/>
  <c r="F5518" i="5"/>
  <c r="G5517" i="5"/>
  <c r="F5517" i="5"/>
  <c r="G5516" i="5"/>
  <c r="F5516" i="5"/>
  <c r="G5515" i="5"/>
  <c r="F5515" i="5"/>
  <c r="G5514" i="5"/>
  <c r="F5514" i="5"/>
  <c r="G5513" i="5"/>
  <c r="F5513" i="5"/>
  <c r="G5512" i="5"/>
  <c r="F5512" i="5"/>
  <c r="G5511" i="5"/>
  <c r="F5511" i="5"/>
  <c r="G5510" i="5"/>
  <c r="F5510" i="5"/>
  <c r="G5509" i="5"/>
  <c r="F5509" i="5"/>
  <c r="G5508" i="5"/>
  <c r="F5508" i="5"/>
  <c r="G5507" i="5"/>
  <c r="F5507" i="5"/>
  <c r="G5506" i="5"/>
  <c r="F5506" i="5"/>
  <c r="G5505" i="5"/>
  <c r="F5505" i="5"/>
  <c r="G5504" i="5"/>
  <c r="F5504" i="5"/>
  <c r="G5503" i="5"/>
  <c r="F5503" i="5"/>
  <c r="G5502" i="5"/>
  <c r="F5502" i="5"/>
  <c r="G5501" i="5"/>
  <c r="F5501" i="5"/>
  <c r="G5500" i="5"/>
  <c r="F5500" i="5"/>
  <c r="G5499" i="5"/>
  <c r="F5499" i="5"/>
  <c r="G5498" i="5"/>
  <c r="F5498" i="5"/>
  <c r="G5497" i="5"/>
  <c r="F5497" i="5"/>
  <c r="G5496" i="5"/>
  <c r="F5496" i="5"/>
  <c r="G5495" i="5"/>
  <c r="F5495" i="5"/>
  <c r="G5494" i="5"/>
  <c r="F5494" i="5"/>
  <c r="G5493" i="5"/>
  <c r="F5493" i="5"/>
  <c r="G5492" i="5"/>
  <c r="F5492" i="5"/>
  <c r="G5491" i="5"/>
  <c r="F5491" i="5"/>
  <c r="G5490" i="5"/>
  <c r="F5490" i="5"/>
  <c r="G5489" i="5"/>
  <c r="F5489" i="5"/>
  <c r="G5488" i="5"/>
  <c r="F5488" i="5"/>
  <c r="G5487" i="5"/>
  <c r="F5487" i="5"/>
  <c r="G5486" i="5"/>
  <c r="F5486" i="5"/>
  <c r="G5485" i="5"/>
  <c r="F5485" i="5"/>
  <c r="G5484" i="5"/>
  <c r="F5484" i="5"/>
  <c r="G5483" i="5"/>
  <c r="F5483" i="5"/>
  <c r="G5482" i="5"/>
  <c r="F5482" i="5"/>
  <c r="G5481" i="5"/>
  <c r="F5481" i="5"/>
  <c r="G5480" i="5"/>
  <c r="F5480" i="5"/>
  <c r="G5479" i="5"/>
  <c r="F5479" i="5"/>
  <c r="G5478" i="5"/>
  <c r="F5478" i="5"/>
  <c r="G5477" i="5"/>
  <c r="F5477" i="5"/>
  <c r="G5476" i="5"/>
  <c r="F5476" i="5"/>
  <c r="G5475" i="5"/>
  <c r="F5475" i="5"/>
  <c r="G5474" i="5"/>
  <c r="F5474" i="5"/>
  <c r="G5473" i="5"/>
  <c r="F5473" i="5"/>
  <c r="G5472" i="5"/>
  <c r="F5472" i="5"/>
  <c r="G5471" i="5"/>
  <c r="F5471" i="5"/>
  <c r="G5470" i="5"/>
  <c r="F5470" i="5"/>
  <c r="G5469" i="5"/>
  <c r="F5469" i="5"/>
  <c r="G5468" i="5"/>
  <c r="F5468" i="5"/>
  <c r="G5467" i="5"/>
  <c r="F5467" i="5"/>
  <c r="G5466" i="5"/>
  <c r="F5466" i="5"/>
  <c r="G5465" i="5"/>
  <c r="F5465" i="5"/>
  <c r="G5464" i="5"/>
  <c r="F5464" i="5"/>
  <c r="G5463" i="5"/>
  <c r="F5463" i="5"/>
  <c r="G5462" i="5"/>
  <c r="F5462" i="5"/>
  <c r="G5461" i="5"/>
  <c r="F5461" i="5"/>
  <c r="G5460" i="5"/>
  <c r="F5460" i="5"/>
  <c r="G5459" i="5"/>
  <c r="F5459" i="5"/>
  <c r="G5458" i="5"/>
  <c r="F5458" i="5"/>
  <c r="G5457" i="5"/>
  <c r="F5457" i="5"/>
  <c r="G5456" i="5"/>
  <c r="F5456" i="5"/>
  <c r="G5455" i="5"/>
  <c r="F5455" i="5"/>
  <c r="G5454" i="5"/>
  <c r="F5454" i="5"/>
  <c r="G5453" i="5"/>
  <c r="F5453" i="5"/>
  <c r="G5452" i="5"/>
  <c r="F5452" i="5"/>
  <c r="G5451" i="5"/>
  <c r="F5451" i="5"/>
  <c r="G5450" i="5"/>
  <c r="F5450" i="5"/>
  <c r="G5449" i="5"/>
  <c r="F5449" i="5"/>
  <c r="G5448" i="5"/>
  <c r="F5448" i="5"/>
  <c r="G5447" i="5"/>
  <c r="F5447" i="5"/>
  <c r="G5446" i="5"/>
  <c r="F5446" i="5"/>
  <c r="G5445" i="5"/>
  <c r="F5445" i="5"/>
  <c r="G5444" i="5"/>
  <c r="F5444" i="5"/>
  <c r="G5443" i="5"/>
  <c r="F5443" i="5"/>
  <c r="G5442" i="5"/>
  <c r="F5442" i="5"/>
  <c r="G5441" i="5"/>
  <c r="F5441" i="5"/>
  <c r="G5440" i="5"/>
  <c r="F5440" i="5"/>
  <c r="G5439" i="5"/>
  <c r="F5439" i="5"/>
  <c r="G5438" i="5"/>
  <c r="F5438" i="5"/>
  <c r="G5437" i="5"/>
  <c r="F5437" i="5"/>
  <c r="G5436" i="5"/>
  <c r="F5436" i="5"/>
  <c r="G5435" i="5"/>
  <c r="F5435" i="5"/>
  <c r="G5434" i="5"/>
  <c r="F5434" i="5"/>
  <c r="G5433" i="5"/>
  <c r="F5433" i="5"/>
  <c r="G5432" i="5"/>
  <c r="F5432" i="5"/>
  <c r="G5431" i="5"/>
  <c r="F5431" i="5"/>
  <c r="G5430" i="5"/>
  <c r="F5430" i="5"/>
  <c r="G5429" i="5"/>
  <c r="F5429" i="5"/>
  <c r="G5428" i="5"/>
  <c r="F5428" i="5"/>
  <c r="G5427" i="5"/>
  <c r="F5427" i="5"/>
  <c r="G5426" i="5"/>
  <c r="F5426" i="5"/>
  <c r="G5425" i="5"/>
  <c r="F5425" i="5"/>
  <c r="G5424" i="5"/>
  <c r="F5424" i="5"/>
  <c r="G5423" i="5"/>
  <c r="F5423" i="5"/>
  <c r="G5422" i="5"/>
  <c r="F5422" i="5"/>
  <c r="G5421" i="5"/>
  <c r="F5421" i="5"/>
  <c r="G5420" i="5"/>
  <c r="F5420" i="5"/>
  <c r="G5419" i="5"/>
  <c r="F5419" i="5"/>
  <c r="G5418" i="5"/>
  <c r="F5418" i="5"/>
  <c r="G5417" i="5"/>
  <c r="F5417" i="5"/>
  <c r="G5416" i="5"/>
  <c r="F5416" i="5"/>
  <c r="G5415" i="5"/>
  <c r="F5415" i="5"/>
  <c r="G5414" i="5"/>
  <c r="F5414" i="5"/>
  <c r="G5413" i="5"/>
  <c r="F5413" i="5"/>
  <c r="G5412" i="5"/>
  <c r="F5412" i="5"/>
  <c r="G5411" i="5"/>
  <c r="F5411" i="5"/>
  <c r="G5410" i="5"/>
  <c r="F5410" i="5"/>
  <c r="G5409" i="5"/>
  <c r="F5409" i="5"/>
  <c r="G5408" i="5"/>
  <c r="F5408" i="5"/>
  <c r="G5407" i="5"/>
  <c r="F5407" i="5"/>
  <c r="G5406" i="5"/>
  <c r="F5406" i="5"/>
  <c r="G5405" i="5"/>
  <c r="F5405" i="5"/>
  <c r="G5404" i="5"/>
  <c r="F5404" i="5"/>
  <c r="G5403" i="5"/>
  <c r="F5403" i="5"/>
  <c r="G5402" i="5"/>
  <c r="F5402" i="5"/>
  <c r="G5401" i="5"/>
  <c r="F5401" i="5"/>
  <c r="G5400" i="5"/>
  <c r="F5400" i="5"/>
  <c r="G5399" i="5"/>
  <c r="F5399" i="5"/>
  <c r="G5398" i="5"/>
  <c r="F5398" i="5"/>
  <c r="G5397" i="5"/>
  <c r="F5397" i="5"/>
  <c r="G5396" i="5"/>
  <c r="F5396" i="5"/>
  <c r="G5395" i="5"/>
  <c r="F5395" i="5"/>
  <c r="G5394" i="5"/>
  <c r="F5394" i="5"/>
  <c r="G5393" i="5"/>
  <c r="F5393" i="5"/>
  <c r="G5392" i="5"/>
  <c r="F5392" i="5"/>
  <c r="G5391" i="5"/>
  <c r="F5391" i="5"/>
  <c r="G5390" i="5"/>
  <c r="F5390" i="5"/>
  <c r="G5389" i="5"/>
  <c r="F5389" i="5"/>
  <c r="G5388" i="5"/>
  <c r="F5388" i="5"/>
  <c r="G5387" i="5"/>
  <c r="F5387" i="5"/>
  <c r="G5386" i="5"/>
  <c r="F5386" i="5"/>
  <c r="G5385" i="5"/>
  <c r="F5385" i="5"/>
  <c r="G5384" i="5"/>
  <c r="F5384" i="5"/>
  <c r="G5383" i="5"/>
  <c r="F5383" i="5"/>
  <c r="G5382" i="5"/>
  <c r="F5382" i="5"/>
  <c r="G5381" i="5"/>
  <c r="F5381" i="5"/>
  <c r="G5380" i="5"/>
  <c r="F5380" i="5"/>
  <c r="G5379" i="5"/>
  <c r="F5379" i="5"/>
  <c r="G5378" i="5"/>
  <c r="F5378" i="5"/>
  <c r="G5377" i="5"/>
  <c r="F5377" i="5"/>
  <c r="G5376" i="5"/>
  <c r="F5376" i="5"/>
  <c r="G5375" i="5"/>
  <c r="F5375" i="5"/>
  <c r="G5374" i="5"/>
  <c r="F5374" i="5"/>
  <c r="G5373" i="5"/>
  <c r="F5373" i="5"/>
  <c r="G5372" i="5"/>
  <c r="F5372" i="5"/>
  <c r="G5371" i="5"/>
  <c r="F5371" i="5"/>
  <c r="G5370" i="5"/>
  <c r="F5370" i="5"/>
  <c r="G5369" i="5"/>
  <c r="F5369" i="5"/>
  <c r="G5368" i="5"/>
  <c r="F5368" i="5"/>
  <c r="G5367" i="5"/>
  <c r="F5367" i="5"/>
  <c r="G5366" i="5"/>
  <c r="F5366" i="5"/>
  <c r="G5365" i="5"/>
  <c r="F5365" i="5"/>
  <c r="G5364" i="5"/>
  <c r="F5364" i="5"/>
  <c r="G5363" i="5"/>
  <c r="F5363" i="5"/>
  <c r="G5362" i="5"/>
  <c r="F5362" i="5"/>
  <c r="G5361" i="5"/>
  <c r="F5361" i="5"/>
  <c r="G5360" i="5"/>
  <c r="F5360" i="5"/>
  <c r="G5359" i="5"/>
  <c r="F5359" i="5"/>
  <c r="G5358" i="5"/>
  <c r="F5358" i="5"/>
  <c r="G5357" i="5"/>
  <c r="F5357" i="5"/>
  <c r="G5356" i="5"/>
  <c r="F5356" i="5"/>
  <c r="G5355" i="5"/>
  <c r="F5355" i="5"/>
  <c r="G5354" i="5"/>
  <c r="F5354" i="5"/>
  <c r="G5353" i="5"/>
  <c r="F5353" i="5"/>
  <c r="G5352" i="5"/>
  <c r="F5352" i="5"/>
  <c r="G5351" i="5"/>
  <c r="F5351" i="5"/>
  <c r="G5350" i="5"/>
  <c r="F5350" i="5"/>
  <c r="G5349" i="5"/>
  <c r="F5349" i="5"/>
  <c r="G5348" i="5"/>
  <c r="F5348" i="5"/>
  <c r="G5347" i="5"/>
  <c r="F5347" i="5"/>
  <c r="G5346" i="5"/>
  <c r="F5346" i="5"/>
  <c r="G5345" i="5"/>
  <c r="F5345" i="5"/>
  <c r="G5344" i="5"/>
  <c r="F5344" i="5"/>
  <c r="G5343" i="5"/>
  <c r="F5343" i="5"/>
  <c r="G5342" i="5"/>
  <c r="F5342" i="5"/>
  <c r="G5341" i="5"/>
  <c r="F5341" i="5"/>
  <c r="G5340" i="5"/>
  <c r="F5340" i="5"/>
  <c r="G5339" i="5"/>
  <c r="F5339" i="5"/>
  <c r="G5338" i="5"/>
  <c r="F5338" i="5"/>
  <c r="G5337" i="5"/>
  <c r="F5337" i="5"/>
  <c r="G5336" i="5"/>
  <c r="F5336" i="5"/>
  <c r="G5335" i="5"/>
  <c r="F5335" i="5"/>
  <c r="G5334" i="5"/>
  <c r="F5334" i="5"/>
  <c r="G5333" i="5"/>
  <c r="F5333" i="5"/>
  <c r="G5332" i="5"/>
  <c r="F5332" i="5"/>
  <c r="G5331" i="5"/>
  <c r="F5331" i="5"/>
  <c r="G5330" i="5"/>
  <c r="F5330" i="5"/>
  <c r="G5329" i="5"/>
  <c r="F5329" i="5"/>
  <c r="G5328" i="5"/>
  <c r="F5328" i="5"/>
  <c r="G5327" i="5"/>
  <c r="F5327" i="5"/>
  <c r="G5326" i="5"/>
  <c r="F5326" i="5"/>
  <c r="G5325" i="5"/>
  <c r="F5325" i="5"/>
  <c r="G5324" i="5"/>
  <c r="F5324" i="5"/>
  <c r="G5323" i="5"/>
  <c r="F5323" i="5"/>
  <c r="G5322" i="5"/>
  <c r="F5322" i="5"/>
  <c r="G5321" i="5"/>
  <c r="F5321" i="5"/>
  <c r="G5320" i="5"/>
  <c r="F5320" i="5"/>
  <c r="G5319" i="5"/>
  <c r="F5319" i="5"/>
  <c r="G5318" i="5"/>
  <c r="F5318" i="5"/>
  <c r="G5317" i="5"/>
  <c r="F5317" i="5"/>
  <c r="G5316" i="5"/>
  <c r="F5316" i="5"/>
  <c r="G5315" i="5"/>
  <c r="F5315" i="5"/>
  <c r="G5314" i="5"/>
  <c r="F5314" i="5"/>
  <c r="G5313" i="5"/>
  <c r="F5313" i="5"/>
  <c r="G5312" i="5"/>
  <c r="F5312" i="5"/>
  <c r="G5311" i="5"/>
  <c r="F5311" i="5"/>
  <c r="G5310" i="5"/>
  <c r="F5310" i="5"/>
  <c r="G5309" i="5"/>
  <c r="F5309" i="5"/>
  <c r="G5308" i="5"/>
  <c r="F5308" i="5"/>
  <c r="G5307" i="5"/>
  <c r="F5307" i="5"/>
  <c r="G5306" i="5"/>
  <c r="F5306" i="5"/>
  <c r="G5305" i="5"/>
  <c r="F5305" i="5"/>
  <c r="G5304" i="5"/>
  <c r="F5304" i="5"/>
  <c r="G5303" i="5"/>
  <c r="F5303" i="5"/>
  <c r="G5302" i="5"/>
  <c r="F5302" i="5"/>
  <c r="G5301" i="5"/>
  <c r="F5301" i="5"/>
  <c r="G5300" i="5"/>
  <c r="F5300" i="5"/>
  <c r="G5299" i="5"/>
  <c r="F5299" i="5"/>
  <c r="G5298" i="5"/>
  <c r="F5298" i="5"/>
  <c r="G5297" i="5"/>
  <c r="F5297" i="5"/>
  <c r="G5296" i="5"/>
  <c r="F5296" i="5"/>
  <c r="G5295" i="5"/>
  <c r="F5295" i="5"/>
  <c r="G5294" i="5"/>
  <c r="F5294" i="5"/>
  <c r="G5293" i="5"/>
  <c r="F5293" i="5"/>
  <c r="G5292" i="5"/>
  <c r="F5292" i="5"/>
  <c r="G5291" i="5"/>
  <c r="F5291" i="5"/>
  <c r="G5290" i="5"/>
  <c r="F5290" i="5"/>
  <c r="G5289" i="5"/>
  <c r="F5289" i="5"/>
  <c r="G5288" i="5"/>
  <c r="F5288" i="5"/>
  <c r="G5287" i="5"/>
  <c r="F5287" i="5"/>
  <c r="G5286" i="5"/>
  <c r="F5286" i="5"/>
  <c r="G5285" i="5"/>
  <c r="F5285" i="5"/>
  <c r="G5284" i="5"/>
  <c r="F5284" i="5"/>
  <c r="G5283" i="5"/>
  <c r="F5283" i="5"/>
  <c r="G5282" i="5"/>
  <c r="F5282" i="5"/>
  <c r="G5281" i="5"/>
  <c r="F5281" i="5"/>
  <c r="G5280" i="5"/>
  <c r="F5280" i="5"/>
  <c r="G5279" i="5"/>
  <c r="F5279" i="5"/>
  <c r="G5278" i="5"/>
  <c r="F5278" i="5"/>
  <c r="G5277" i="5"/>
  <c r="F5277" i="5"/>
  <c r="G5276" i="5"/>
  <c r="F5276" i="5"/>
  <c r="G5275" i="5"/>
  <c r="F5275" i="5"/>
  <c r="G5274" i="5"/>
  <c r="F5274" i="5"/>
  <c r="G5273" i="5"/>
  <c r="F5273" i="5"/>
  <c r="G5272" i="5"/>
  <c r="F5272" i="5"/>
  <c r="G5271" i="5"/>
  <c r="F5271" i="5"/>
  <c r="G5270" i="5"/>
  <c r="F5270" i="5"/>
  <c r="G5269" i="5"/>
  <c r="F5269" i="5"/>
  <c r="G5268" i="5"/>
  <c r="F5268" i="5"/>
  <c r="G5267" i="5"/>
  <c r="F5267" i="5"/>
  <c r="G5266" i="5"/>
  <c r="F5266" i="5"/>
  <c r="G5265" i="5"/>
  <c r="F5265" i="5"/>
  <c r="G5264" i="5"/>
  <c r="F5264" i="5"/>
  <c r="G5263" i="5"/>
  <c r="F5263" i="5"/>
  <c r="G5262" i="5"/>
  <c r="F5262" i="5"/>
  <c r="G5261" i="5"/>
  <c r="F5261" i="5"/>
  <c r="G5260" i="5"/>
  <c r="F5260" i="5"/>
  <c r="G5259" i="5"/>
  <c r="F5259" i="5"/>
  <c r="G5258" i="5"/>
  <c r="F5258" i="5"/>
  <c r="G5257" i="5"/>
  <c r="F5257" i="5"/>
  <c r="G5256" i="5"/>
  <c r="F5256" i="5"/>
  <c r="G5255" i="5"/>
  <c r="F5255" i="5"/>
  <c r="G5254" i="5"/>
  <c r="F5254" i="5"/>
  <c r="G5253" i="5"/>
  <c r="F5253" i="5"/>
  <c r="G5252" i="5"/>
  <c r="F5252" i="5"/>
  <c r="G5251" i="5"/>
  <c r="F5251" i="5"/>
  <c r="G5250" i="5"/>
  <c r="F5250" i="5"/>
  <c r="G5249" i="5"/>
  <c r="F5249" i="5"/>
  <c r="G5248" i="5"/>
  <c r="F5248" i="5"/>
  <c r="G5247" i="5"/>
  <c r="F5247" i="5"/>
  <c r="G5246" i="5"/>
  <c r="F5246" i="5"/>
  <c r="G5245" i="5"/>
  <c r="F5245" i="5"/>
  <c r="G5244" i="5"/>
  <c r="F5244" i="5"/>
  <c r="G5243" i="5"/>
  <c r="F5243" i="5"/>
  <c r="G5242" i="5"/>
  <c r="F5242" i="5"/>
  <c r="G5241" i="5"/>
  <c r="F5241" i="5"/>
  <c r="G5240" i="5"/>
  <c r="F5240" i="5"/>
  <c r="G5239" i="5"/>
  <c r="F5239" i="5"/>
  <c r="G5238" i="5"/>
  <c r="F5238" i="5"/>
  <c r="G5237" i="5"/>
  <c r="F5237" i="5"/>
  <c r="G5236" i="5"/>
  <c r="F5236" i="5"/>
  <c r="G5235" i="5"/>
  <c r="F5235" i="5"/>
  <c r="G5234" i="5"/>
  <c r="F5234" i="5"/>
  <c r="G5233" i="5"/>
  <c r="F5233" i="5"/>
  <c r="G5232" i="5"/>
  <c r="F5232" i="5"/>
  <c r="G5231" i="5"/>
  <c r="F5231" i="5"/>
  <c r="G5230" i="5"/>
  <c r="F5230" i="5"/>
  <c r="G5229" i="5"/>
  <c r="F5229" i="5"/>
  <c r="G5228" i="5"/>
  <c r="F5228" i="5"/>
  <c r="G5227" i="5"/>
  <c r="F5227" i="5"/>
  <c r="G5226" i="5"/>
  <c r="F5226" i="5"/>
  <c r="G5225" i="5"/>
  <c r="F5225" i="5"/>
  <c r="G5224" i="5"/>
  <c r="F5224" i="5"/>
  <c r="G5223" i="5"/>
  <c r="F5223" i="5"/>
  <c r="G5222" i="5"/>
  <c r="F5222" i="5"/>
  <c r="G5221" i="5"/>
  <c r="F5221" i="5"/>
  <c r="G5220" i="5"/>
  <c r="F5220" i="5"/>
  <c r="G5219" i="5"/>
  <c r="F5219" i="5"/>
  <c r="G5218" i="5"/>
  <c r="F5218" i="5"/>
  <c r="G5217" i="5"/>
  <c r="F5217" i="5"/>
  <c r="G5216" i="5"/>
  <c r="F5216" i="5"/>
  <c r="G5215" i="5"/>
  <c r="F5215" i="5"/>
  <c r="G5214" i="5"/>
  <c r="F5214" i="5"/>
  <c r="G5213" i="5"/>
  <c r="F5213" i="5"/>
  <c r="G5212" i="5"/>
  <c r="F5212" i="5"/>
  <c r="G5211" i="5"/>
  <c r="F5211" i="5"/>
  <c r="G5210" i="5"/>
  <c r="F5210" i="5"/>
  <c r="G5209" i="5"/>
  <c r="F5209" i="5"/>
  <c r="G5208" i="5"/>
  <c r="F5208" i="5"/>
  <c r="G5207" i="5"/>
  <c r="F5207" i="5"/>
  <c r="G5206" i="5"/>
  <c r="F5206" i="5"/>
  <c r="G5205" i="5"/>
  <c r="F5205" i="5"/>
  <c r="G5204" i="5"/>
  <c r="F5204" i="5"/>
  <c r="G5203" i="5"/>
  <c r="F5203" i="5"/>
  <c r="G5202" i="5"/>
  <c r="F5202" i="5"/>
  <c r="G5201" i="5"/>
  <c r="F5201" i="5"/>
  <c r="G5200" i="5"/>
  <c r="F5200" i="5"/>
  <c r="G5199" i="5"/>
  <c r="F5199" i="5"/>
  <c r="G5198" i="5"/>
  <c r="F5198" i="5"/>
  <c r="G5197" i="5"/>
  <c r="F5197" i="5"/>
  <c r="G5196" i="5"/>
  <c r="F5196" i="5"/>
  <c r="G5195" i="5"/>
  <c r="F5195" i="5"/>
  <c r="G5194" i="5"/>
  <c r="F5194" i="5"/>
  <c r="G5193" i="5"/>
  <c r="F5193" i="5"/>
  <c r="G5192" i="5"/>
  <c r="F5192" i="5"/>
  <c r="G5191" i="5"/>
  <c r="F5191" i="5"/>
  <c r="G5190" i="5"/>
  <c r="F5190" i="5"/>
  <c r="G5189" i="5"/>
  <c r="F5189" i="5"/>
  <c r="G5188" i="5"/>
  <c r="F5188" i="5"/>
  <c r="G5187" i="5"/>
  <c r="F5187" i="5"/>
  <c r="G5186" i="5"/>
  <c r="F5186" i="5"/>
  <c r="G5185" i="5"/>
  <c r="F5185" i="5"/>
  <c r="G5184" i="5"/>
  <c r="F5184" i="5"/>
  <c r="G5183" i="5"/>
  <c r="F5183" i="5"/>
  <c r="G5182" i="5"/>
  <c r="F5182" i="5"/>
  <c r="G5181" i="5"/>
  <c r="F5181" i="5"/>
  <c r="G5180" i="5"/>
  <c r="F5180" i="5"/>
  <c r="G5179" i="5"/>
  <c r="F5179" i="5"/>
  <c r="G5178" i="5"/>
  <c r="F5178" i="5"/>
  <c r="G5177" i="5"/>
  <c r="F5177" i="5"/>
  <c r="G5176" i="5"/>
  <c r="F5176" i="5"/>
  <c r="G5175" i="5"/>
  <c r="F5175" i="5"/>
  <c r="G5174" i="5"/>
  <c r="F5174" i="5"/>
  <c r="G5173" i="5"/>
  <c r="F5173" i="5"/>
  <c r="G5172" i="5"/>
  <c r="F5172" i="5"/>
  <c r="G5171" i="5"/>
  <c r="F5171" i="5"/>
  <c r="G5170" i="5"/>
  <c r="F5170" i="5"/>
  <c r="G5169" i="5"/>
  <c r="F5169" i="5"/>
  <c r="G5168" i="5"/>
  <c r="F5168" i="5"/>
  <c r="G5167" i="5"/>
  <c r="F5167" i="5"/>
  <c r="G5166" i="5"/>
  <c r="F5166" i="5"/>
  <c r="G5165" i="5"/>
  <c r="F5165" i="5"/>
  <c r="G5164" i="5"/>
  <c r="F5164" i="5"/>
  <c r="G5163" i="5"/>
  <c r="F5163" i="5"/>
  <c r="G5162" i="5"/>
  <c r="F5162" i="5"/>
  <c r="G5161" i="5"/>
  <c r="F5161" i="5"/>
  <c r="G5160" i="5"/>
  <c r="F5160" i="5"/>
  <c r="G5159" i="5"/>
  <c r="F5159" i="5"/>
  <c r="G5158" i="5"/>
  <c r="F5158" i="5"/>
  <c r="G5157" i="5"/>
  <c r="F5157" i="5"/>
  <c r="G5156" i="5"/>
  <c r="F5156" i="5"/>
  <c r="G5155" i="5"/>
  <c r="F5155" i="5"/>
  <c r="G5154" i="5"/>
  <c r="F5154" i="5"/>
  <c r="G5153" i="5"/>
  <c r="F5153" i="5"/>
  <c r="G5152" i="5"/>
  <c r="F5152" i="5"/>
  <c r="G5151" i="5"/>
  <c r="F5151" i="5"/>
  <c r="G5150" i="5"/>
  <c r="F5150" i="5"/>
  <c r="G5149" i="5"/>
  <c r="F5149" i="5"/>
  <c r="G5148" i="5"/>
  <c r="F5148" i="5"/>
  <c r="G5147" i="5"/>
  <c r="F5147" i="5"/>
  <c r="G5146" i="5"/>
  <c r="F5146" i="5"/>
  <c r="G5145" i="5"/>
  <c r="F5145" i="5"/>
  <c r="G5144" i="5"/>
  <c r="F5144" i="5"/>
  <c r="G5143" i="5"/>
  <c r="F5143" i="5"/>
  <c r="G5142" i="5"/>
  <c r="F5142" i="5"/>
  <c r="G5141" i="5"/>
  <c r="F5141" i="5"/>
  <c r="G5140" i="5"/>
  <c r="F5140" i="5"/>
  <c r="G5139" i="5"/>
  <c r="F5139" i="5"/>
  <c r="G5138" i="5"/>
  <c r="F5138" i="5"/>
  <c r="G5137" i="5"/>
  <c r="F5137" i="5"/>
  <c r="G5136" i="5"/>
  <c r="F5136" i="5"/>
  <c r="G5135" i="5"/>
  <c r="F5135" i="5"/>
  <c r="G5134" i="5"/>
  <c r="F5134" i="5"/>
  <c r="G5133" i="5"/>
  <c r="F5133" i="5"/>
  <c r="G5132" i="5"/>
  <c r="F5132" i="5"/>
  <c r="G5131" i="5"/>
  <c r="F5131" i="5"/>
  <c r="G5130" i="5"/>
  <c r="F5130" i="5"/>
  <c r="G5129" i="5"/>
  <c r="F5129" i="5"/>
  <c r="G5128" i="5"/>
  <c r="F5128" i="5"/>
  <c r="G5127" i="5"/>
  <c r="F5127" i="5"/>
  <c r="G5126" i="5"/>
  <c r="F5126" i="5"/>
  <c r="G5125" i="5"/>
  <c r="F5125" i="5"/>
  <c r="G5124" i="5"/>
  <c r="F5124" i="5"/>
  <c r="G5123" i="5"/>
  <c r="F5123" i="5"/>
  <c r="G5122" i="5"/>
  <c r="F5122" i="5"/>
  <c r="G5121" i="5"/>
  <c r="F5121" i="5"/>
  <c r="G5120" i="5"/>
  <c r="F5120" i="5"/>
  <c r="G5119" i="5"/>
  <c r="F5119" i="5"/>
  <c r="G5118" i="5"/>
  <c r="F5118" i="5"/>
  <c r="G5117" i="5"/>
  <c r="F5117" i="5"/>
  <c r="G5116" i="5"/>
  <c r="F5116" i="5"/>
  <c r="G5115" i="5"/>
  <c r="F5115" i="5"/>
  <c r="G5114" i="5"/>
  <c r="F5114" i="5"/>
  <c r="G5113" i="5"/>
  <c r="F5113" i="5"/>
  <c r="G5112" i="5"/>
  <c r="F5112" i="5"/>
  <c r="G5111" i="5"/>
  <c r="F5111" i="5"/>
  <c r="G5110" i="5"/>
  <c r="F5110" i="5"/>
  <c r="G5109" i="5"/>
  <c r="F5109" i="5"/>
  <c r="G5108" i="5"/>
  <c r="F5108" i="5"/>
  <c r="G5107" i="5"/>
  <c r="F5107" i="5"/>
  <c r="G5106" i="5"/>
  <c r="F5106" i="5"/>
  <c r="G5105" i="5"/>
  <c r="F5105" i="5"/>
  <c r="G5104" i="5"/>
  <c r="F5104" i="5"/>
  <c r="G5103" i="5"/>
  <c r="F5103" i="5"/>
  <c r="G5102" i="5"/>
  <c r="F5102" i="5"/>
  <c r="G5101" i="5"/>
  <c r="F5101" i="5"/>
  <c r="G5100" i="5"/>
  <c r="F5100" i="5"/>
  <c r="G5099" i="5"/>
  <c r="F5099" i="5"/>
  <c r="G5098" i="5"/>
  <c r="F5098" i="5"/>
  <c r="G5097" i="5"/>
  <c r="F5097" i="5"/>
  <c r="G5096" i="5"/>
  <c r="F5096" i="5"/>
  <c r="G5095" i="5"/>
  <c r="F5095" i="5"/>
  <c r="G5094" i="5"/>
  <c r="F5094" i="5"/>
  <c r="G5093" i="5"/>
  <c r="F5093" i="5"/>
  <c r="G5092" i="5"/>
  <c r="F5092" i="5"/>
  <c r="G5091" i="5"/>
  <c r="F5091" i="5"/>
  <c r="G5090" i="5"/>
  <c r="F5090" i="5"/>
  <c r="G5089" i="5"/>
  <c r="F5089" i="5"/>
  <c r="G5088" i="5"/>
  <c r="F5088" i="5"/>
  <c r="G5087" i="5"/>
  <c r="F5087" i="5"/>
  <c r="G5086" i="5"/>
  <c r="F5086" i="5"/>
  <c r="G5085" i="5"/>
  <c r="F5085" i="5"/>
  <c r="G5084" i="5"/>
  <c r="F5084" i="5"/>
  <c r="G5083" i="5"/>
  <c r="F5083" i="5"/>
  <c r="G5082" i="5"/>
  <c r="F5082" i="5"/>
  <c r="G5081" i="5"/>
  <c r="F5081" i="5"/>
  <c r="G5080" i="5"/>
  <c r="F5080" i="5"/>
  <c r="G5079" i="5"/>
  <c r="F5079" i="5"/>
  <c r="G5078" i="5"/>
  <c r="F5078" i="5"/>
  <c r="G5077" i="5"/>
  <c r="F5077" i="5"/>
  <c r="G5076" i="5"/>
  <c r="F5076" i="5"/>
  <c r="G5075" i="5"/>
  <c r="F5075" i="5"/>
  <c r="G5074" i="5"/>
  <c r="F5074" i="5"/>
  <c r="G5073" i="5"/>
  <c r="F5073" i="5"/>
  <c r="G5072" i="5"/>
  <c r="F5072" i="5"/>
  <c r="G5071" i="5"/>
  <c r="F5071" i="5"/>
  <c r="G5070" i="5"/>
  <c r="F5070" i="5"/>
  <c r="G5069" i="5"/>
  <c r="F5069" i="5"/>
  <c r="G5068" i="5"/>
  <c r="F5068" i="5"/>
  <c r="G5067" i="5"/>
  <c r="F5067" i="5"/>
  <c r="G5066" i="5"/>
  <c r="F5066" i="5"/>
  <c r="G5065" i="5"/>
  <c r="F5065" i="5"/>
  <c r="G5064" i="5"/>
  <c r="F5064" i="5"/>
  <c r="G5063" i="5"/>
  <c r="F5063" i="5"/>
  <c r="G5062" i="5"/>
  <c r="F5062" i="5"/>
  <c r="G5061" i="5"/>
  <c r="F5061" i="5"/>
  <c r="G5060" i="5"/>
  <c r="F5060" i="5"/>
  <c r="G5059" i="5"/>
  <c r="F5059" i="5"/>
  <c r="G5058" i="5"/>
  <c r="F5058" i="5"/>
  <c r="G5057" i="5"/>
  <c r="F5057" i="5"/>
  <c r="G5056" i="5"/>
  <c r="F5056" i="5"/>
  <c r="G5055" i="5"/>
  <c r="F5055" i="5"/>
  <c r="G5054" i="5"/>
  <c r="F5054" i="5"/>
  <c r="G5053" i="5"/>
  <c r="F5053" i="5"/>
  <c r="G5052" i="5"/>
  <c r="F5052" i="5"/>
  <c r="G5051" i="5"/>
  <c r="F5051" i="5"/>
  <c r="G5050" i="5"/>
  <c r="F5050" i="5"/>
  <c r="G5049" i="5"/>
  <c r="F5049" i="5"/>
  <c r="G5048" i="5"/>
  <c r="F5048" i="5"/>
  <c r="G5047" i="5"/>
  <c r="F5047" i="5"/>
  <c r="G5046" i="5"/>
  <c r="F5046" i="5"/>
  <c r="G5045" i="5"/>
  <c r="F5045" i="5"/>
  <c r="G5044" i="5"/>
  <c r="F5044" i="5"/>
  <c r="G5043" i="5"/>
  <c r="F5043" i="5"/>
  <c r="G5042" i="5"/>
  <c r="F5042" i="5"/>
  <c r="G5041" i="5"/>
  <c r="F5041" i="5"/>
  <c r="G5040" i="5"/>
  <c r="F5040" i="5"/>
  <c r="G5039" i="5"/>
  <c r="F5039" i="5"/>
  <c r="G5038" i="5"/>
  <c r="F5038" i="5"/>
  <c r="G5037" i="5"/>
  <c r="F5037" i="5"/>
  <c r="G5036" i="5"/>
  <c r="F5036" i="5"/>
  <c r="G5035" i="5"/>
  <c r="F5035" i="5"/>
  <c r="G5034" i="5"/>
  <c r="F5034" i="5"/>
  <c r="G5033" i="5"/>
  <c r="F5033" i="5"/>
  <c r="G5032" i="5"/>
  <c r="F5032" i="5"/>
  <c r="G5031" i="5"/>
  <c r="F5031" i="5"/>
  <c r="G5030" i="5"/>
  <c r="F5030" i="5"/>
  <c r="G5029" i="5"/>
  <c r="F5029" i="5"/>
  <c r="G5028" i="5"/>
  <c r="F5028" i="5"/>
  <c r="G5027" i="5"/>
  <c r="F5027" i="5"/>
  <c r="G5026" i="5"/>
  <c r="F5026" i="5"/>
  <c r="G5025" i="5"/>
  <c r="F5025" i="5"/>
  <c r="G5024" i="5"/>
  <c r="F5024" i="5"/>
  <c r="G5023" i="5"/>
  <c r="F5023" i="5"/>
  <c r="G5022" i="5"/>
  <c r="F5022" i="5"/>
  <c r="G5021" i="5"/>
  <c r="F5021" i="5"/>
  <c r="G5020" i="5"/>
  <c r="F5020" i="5"/>
  <c r="G5019" i="5"/>
  <c r="F5019" i="5"/>
  <c r="G5018" i="5"/>
  <c r="F5018" i="5"/>
  <c r="G5017" i="5"/>
  <c r="F5017" i="5"/>
  <c r="G5016" i="5"/>
  <c r="F5016" i="5"/>
  <c r="G5015" i="5"/>
  <c r="F5015" i="5"/>
  <c r="G5014" i="5"/>
  <c r="F5014" i="5"/>
  <c r="G5013" i="5"/>
  <c r="F5013" i="5"/>
  <c r="G5012" i="5"/>
  <c r="F5012" i="5"/>
  <c r="G5011" i="5"/>
  <c r="F5011" i="5"/>
  <c r="G5010" i="5"/>
  <c r="F5010" i="5"/>
  <c r="G5009" i="5"/>
  <c r="F5009" i="5"/>
  <c r="G5008" i="5"/>
  <c r="F5008" i="5"/>
  <c r="G5007" i="5"/>
  <c r="F5007" i="5"/>
  <c r="G5006" i="5"/>
  <c r="F5006" i="5"/>
  <c r="G5005" i="5"/>
  <c r="F5005" i="5"/>
  <c r="G5004" i="5"/>
  <c r="F5004" i="5"/>
  <c r="G5003" i="5"/>
  <c r="F5003" i="5"/>
  <c r="G5002" i="5"/>
  <c r="F5002" i="5"/>
  <c r="G5001" i="5"/>
  <c r="F5001" i="5"/>
  <c r="G5000" i="5"/>
  <c r="F5000" i="5"/>
  <c r="G4999" i="5"/>
  <c r="F4999" i="5"/>
  <c r="G4998" i="5"/>
  <c r="F4998" i="5"/>
  <c r="G4997" i="5"/>
  <c r="F4997" i="5"/>
  <c r="G4996" i="5"/>
  <c r="F4996" i="5"/>
  <c r="G4995" i="5"/>
  <c r="F4995" i="5"/>
  <c r="G4994" i="5"/>
  <c r="F4994" i="5"/>
  <c r="G4993" i="5"/>
  <c r="F4993" i="5"/>
  <c r="G4992" i="5"/>
  <c r="F4992" i="5"/>
  <c r="G4991" i="5"/>
  <c r="F4991" i="5"/>
  <c r="G4990" i="5"/>
  <c r="F4990" i="5"/>
  <c r="G4989" i="5"/>
  <c r="F4989" i="5"/>
  <c r="G4988" i="5"/>
  <c r="F4988" i="5"/>
  <c r="G4987" i="5"/>
  <c r="F4987" i="5"/>
  <c r="G4986" i="5"/>
  <c r="F4986" i="5"/>
  <c r="G4985" i="5"/>
  <c r="F4985" i="5"/>
  <c r="G4984" i="5"/>
  <c r="F4984" i="5"/>
  <c r="G4983" i="5"/>
  <c r="F4983" i="5"/>
  <c r="G4982" i="5"/>
  <c r="F4982" i="5"/>
  <c r="G4981" i="5"/>
  <c r="F4981" i="5"/>
  <c r="G4980" i="5"/>
  <c r="F4980" i="5"/>
  <c r="G4979" i="5"/>
  <c r="F4979" i="5"/>
  <c r="G4978" i="5"/>
  <c r="F4978" i="5"/>
  <c r="G4977" i="5"/>
  <c r="F4977" i="5"/>
  <c r="G4976" i="5"/>
  <c r="F4976" i="5"/>
  <c r="G4975" i="5"/>
  <c r="F4975" i="5"/>
  <c r="G4974" i="5"/>
  <c r="F4974" i="5"/>
  <c r="G4973" i="5"/>
  <c r="F4973" i="5"/>
  <c r="G4972" i="5"/>
  <c r="F4972" i="5"/>
  <c r="G4971" i="5"/>
  <c r="F4971" i="5"/>
  <c r="G4970" i="5"/>
  <c r="F4970" i="5"/>
  <c r="G4969" i="5"/>
  <c r="F4969" i="5"/>
  <c r="G4968" i="5"/>
  <c r="F4968" i="5"/>
  <c r="G4967" i="5"/>
  <c r="F4967" i="5"/>
  <c r="G4966" i="5"/>
  <c r="F4966" i="5"/>
  <c r="G4965" i="5"/>
  <c r="F4965" i="5"/>
  <c r="G4964" i="5"/>
  <c r="F4964" i="5"/>
  <c r="G4963" i="5"/>
  <c r="F4963" i="5"/>
  <c r="G4962" i="5"/>
  <c r="F4962" i="5"/>
  <c r="G4961" i="5"/>
  <c r="F4961" i="5"/>
  <c r="G4960" i="5"/>
  <c r="F4960" i="5"/>
  <c r="G4959" i="5"/>
  <c r="F4959" i="5"/>
  <c r="G4958" i="5"/>
  <c r="F4958" i="5"/>
  <c r="G4957" i="5"/>
  <c r="F4957" i="5"/>
  <c r="G4956" i="5"/>
  <c r="F4956" i="5"/>
  <c r="G4955" i="5"/>
  <c r="F4955" i="5"/>
  <c r="G4954" i="5"/>
  <c r="F4954" i="5"/>
  <c r="G4953" i="5"/>
  <c r="F4953" i="5"/>
  <c r="G4952" i="5"/>
  <c r="F4952" i="5"/>
  <c r="G4951" i="5"/>
  <c r="F4951" i="5"/>
  <c r="G4950" i="5"/>
  <c r="F4950" i="5"/>
  <c r="G4949" i="5"/>
  <c r="F4949" i="5"/>
  <c r="G4948" i="5"/>
  <c r="F4948" i="5"/>
  <c r="G4947" i="5"/>
  <c r="F4947" i="5"/>
  <c r="G4946" i="5"/>
  <c r="F4946" i="5"/>
  <c r="G4945" i="5"/>
  <c r="F4945" i="5"/>
  <c r="G4944" i="5"/>
  <c r="F4944" i="5"/>
  <c r="G4943" i="5"/>
  <c r="F4943" i="5"/>
  <c r="G4942" i="5"/>
  <c r="F4942" i="5"/>
  <c r="G4941" i="5"/>
  <c r="F4941" i="5"/>
  <c r="G4940" i="5"/>
  <c r="F4940" i="5"/>
  <c r="G4939" i="5"/>
  <c r="F4939" i="5"/>
  <c r="G4938" i="5"/>
  <c r="F4938" i="5"/>
  <c r="G4937" i="5"/>
  <c r="F4937" i="5"/>
  <c r="G4936" i="5"/>
  <c r="F4936" i="5"/>
  <c r="G4935" i="5"/>
  <c r="F4935" i="5"/>
  <c r="G4934" i="5"/>
  <c r="F4934" i="5"/>
  <c r="G4933" i="5"/>
  <c r="F4933" i="5"/>
  <c r="G4932" i="5"/>
  <c r="F4932" i="5"/>
  <c r="G4931" i="5"/>
  <c r="F4931" i="5"/>
  <c r="G4930" i="5"/>
  <c r="F4930" i="5"/>
  <c r="G4929" i="5"/>
  <c r="F4929" i="5"/>
  <c r="G4928" i="5"/>
  <c r="F4928" i="5"/>
  <c r="G4927" i="5"/>
  <c r="F4927" i="5"/>
  <c r="G4926" i="5"/>
  <c r="F4926" i="5"/>
  <c r="G4925" i="5"/>
  <c r="F4925" i="5"/>
  <c r="G4924" i="5"/>
  <c r="F4924" i="5"/>
  <c r="G4923" i="5"/>
  <c r="F4923" i="5"/>
  <c r="G4922" i="5"/>
  <c r="F4922" i="5"/>
  <c r="G4921" i="5"/>
  <c r="F4921" i="5"/>
  <c r="G4920" i="5"/>
  <c r="F4920" i="5"/>
  <c r="G4919" i="5"/>
  <c r="F4919" i="5"/>
  <c r="G4918" i="5"/>
  <c r="F4918" i="5"/>
  <c r="G4917" i="5"/>
  <c r="F4917" i="5"/>
  <c r="G4916" i="5"/>
  <c r="F4916" i="5"/>
  <c r="G4915" i="5"/>
  <c r="F4915" i="5"/>
  <c r="G4914" i="5"/>
  <c r="F4914" i="5"/>
  <c r="G4913" i="5"/>
  <c r="F4913" i="5"/>
  <c r="G4912" i="5"/>
  <c r="F4912" i="5"/>
  <c r="G4911" i="5"/>
  <c r="F4911" i="5"/>
  <c r="G4910" i="5"/>
  <c r="F4910" i="5"/>
  <c r="G4909" i="5"/>
  <c r="F4909" i="5"/>
  <c r="G4908" i="5"/>
  <c r="F4908" i="5"/>
  <c r="G4907" i="5"/>
  <c r="F4907" i="5"/>
  <c r="G4906" i="5"/>
  <c r="F4906" i="5"/>
  <c r="G4905" i="5"/>
  <c r="F4905" i="5"/>
  <c r="G4904" i="5"/>
  <c r="F4904" i="5"/>
  <c r="G4903" i="5"/>
  <c r="F4903" i="5"/>
  <c r="G4902" i="5"/>
  <c r="F4902" i="5"/>
  <c r="G4901" i="5"/>
  <c r="F4901" i="5"/>
  <c r="G4900" i="5"/>
  <c r="F4900" i="5"/>
  <c r="G4899" i="5"/>
  <c r="F4899" i="5"/>
  <c r="G4898" i="5"/>
  <c r="F4898" i="5"/>
  <c r="G4897" i="5"/>
  <c r="F4897" i="5"/>
  <c r="G4896" i="5"/>
  <c r="F4896" i="5"/>
  <c r="G4895" i="5"/>
  <c r="F4895" i="5"/>
  <c r="G4894" i="5"/>
  <c r="F4894" i="5"/>
  <c r="G4893" i="5"/>
  <c r="F4893" i="5"/>
  <c r="G4892" i="5"/>
  <c r="F4892" i="5"/>
  <c r="G4891" i="5"/>
  <c r="F4891" i="5"/>
  <c r="G4890" i="5"/>
  <c r="F4890" i="5"/>
  <c r="G4889" i="5"/>
  <c r="F4889" i="5"/>
  <c r="G4888" i="5"/>
  <c r="F4888" i="5"/>
  <c r="G4887" i="5"/>
  <c r="F4887" i="5"/>
  <c r="G4886" i="5"/>
  <c r="F4886" i="5"/>
  <c r="G4885" i="5"/>
  <c r="F4885" i="5"/>
  <c r="G4884" i="5"/>
  <c r="F4884" i="5"/>
  <c r="G4883" i="5"/>
  <c r="F4883" i="5"/>
  <c r="G4882" i="5"/>
  <c r="F4882" i="5"/>
  <c r="G4881" i="5"/>
  <c r="F4881" i="5"/>
  <c r="G4880" i="5"/>
  <c r="F4880" i="5"/>
  <c r="G4879" i="5"/>
  <c r="F4879" i="5"/>
  <c r="G4878" i="5"/>
  <c r="F4878" i="5"/>
  <c r="G4877" i="5"/>
  <c r="F4877" i="5"/>
  <c r="G4876" i="5"/>
  <c r="F4876" i="5"/>
  <c r="G4875" i="5"/>
  <c r="F4875" i="5"/>
  <c r="G4874" i="5"/>
  <c r="F4874" i="5"/>
  <c r="G4873" i="5"/>
  <c r="F4873" i="5"/>
  <c r="G4872" i="5"/>
  <c r="F4872" i="5"/>
  <c r="G4871" i="5"/>
  <c r="F4871" i="5"/>
  <c r="G4870" i="5"/>
  <c r="F4870" i="5"/>
  <c r="G4869" i="5"/>
  <c r="F4869" i="5"/>
  <c r="G4868" i="5"/>
  <c r="F4868" i="5"/>
  <c r="G4867" i="5"/>
  <c r="F4867" i="5"/>
  <c r="G4866" i="5"/>
  <c r="F4866" i="5"/>
  <c r="G4865" i="5"/>
  <c r="F4865" i="5"/>
  <c r="G4864" i="5"/>
  <c r="F4864" i="5"/>
  <c r="G4863" i="5"/>
  <c r="F4863" i="5"/>
  <c r="G4862" i="5"/>
  <c r="F4862" i="5"/>
  <c r="G4861" i="5"/>
  <c r="F4861" i="5"/>
  <c r="G4860" i="5"/>
  <c r="F4860" i="5"/>
  <c r="G4859" i="5"/>
  <c r="F4859" i="5"/>
  <c r="G4858" i="5"/>
  <c r="F4858" i="5"/>
  <c r="G4857" i="5"/>
  <c r="F4857" i="5"/>
  <c r="G4856" i="5"/>
  <c r="F4856" i="5"/>
  <c r="G4855" i="5"/>
  <c r="F4855" i="5"/>
  <c r="G4854" i="5"/>
  <c r="F4854" i="5"/>
  <c r="G4853" i="5"/>
  <c r="F4853" i="5"/>
  <c r="G4852" i="5"/>
  <c r="F4852" i="5"/>
  <c r="G4851" i="5"/>
  <c r="F4851" i="5"/>
  <c r="G4850" i="5"/>
  <c r="F4850" i="5"/>
  <c r="G4849" i="5"/>
  <c r="F4849" i="5"/>
  <c r="G4848" i="5"/>
  <c r="F4848" i="5"/>
  <c r="G4847" i="5"/>
  <c r="F4847" i="5"/>
  <c r="G4846" i="5"/>
  <c r="F4846" i="5"/>
  <c r="G4845" i="5"/>
  <c r="F4845" i="5"/>
  <c r="G4844" i="5"/>
  <c r="F4844" i="5"/>
  <c r="G4843" i="5"/>
  <c r="F4843" i="5"/>
  <c r="G4842" i="5"/>
  <c r="F4842" i="5"/>
  <c r="G4841" i="5"/>
  <c r="F4841" i="5"/>
  <c r="G4840" i="5"/>
  <c r="F4840" i="5"/>
  <c r="G4839" i="5"/>
  <c r="F4839" i="5"/>
  <c r="G4838" i="5"/>
  <c r="F4838" i="5"/>
  <c r="G4837" i="5"/>
  <c r="F4837" i="5"/>
  <c r="G4836" i="5"/>
  <c r="F4836" i="5"/>
  <c r="G4835" i="5"/>
  <c r="F4835" i="5"/>
  <c r="G4834" i="5"/>
  <c r="F4834" i="5"/>
  <c r="G4833" i="5"/>
  <c r="F4833" i="5"/>
  <c r="G4832" i="5"/>
  <c r="F4832" i="5"/>
  <c r="G4831" i="5"/>
  <c r="F4831" i="5"/>
  <c r="G4830" i="5"/>
  <c r="F4830" i="5"/>
  <c r="G4829" i="5"/>
  <c r="F4829" i="5"/>
  <c r="G4828" i="5"/>
  <c r="F4828" i="5"/>
  <c r="G4827" i="5"/>
  <c r="F4827" i="5"/>
  <c r="G4826" i="5"/>
  <c r="F4826" i="5"/>
  <c r="G4825" i="5"/>
  <c r="F4825" i="5"/>
  <c r="G4824" i="5"/>
  <c r="F4824" i="5"/>
  <c r="G4823" i="5"/>
  <c r="F4823" i="5"/>
  <c r="G4822" i="5"/>
  <c r="F4822" i="5"/>
  <c r="G4821" i="5"/>
  <c r="F4821" i="5"/>
  <c r="G4820" i="5"/>
  <c r="F4820" i="5"/>
  <c r="G4819" i="5"/>
  <c r="F4819" i="5"/>
  <c r="G4818" i="5"/>
  <c r="F4818" i="5"/>
  <c r="G4817" i="5"/>
  <c r="F4817" i="5"/>
  <c r="G4816" i="5"/>
  <c r="F4816" i="5"/>
  <c r="G4815" i="5"/>
  <c r="F4815" i="5"/>
  <c r="G4814" i="5"/>
  <c r="F4814" i="5"/>
  <c r="G4813" i="5"/>
  <c r="F4813" i="5"/>
  <c r="G4812" i="5"/>
  <c r="F4812" i="5"/>
  <c r="G4811" i="5"/>
  <c r="F4811" i="5"/>
  <c r="G4810" i="5"/>
  <c r="F4810" i="5"/>
  <c r="G4809" i="5"/>
  <c r="F4809" i="5"/>
  <c r="G4808" i="5"/>
  <c r="F4808" i="5"/>
  <c r="G4807" i="5"/>
  <c r="F4807" i="5"/>
  <c r="G4806" i="5"/>
  <c r="F4806" i="5"/>
  <c r="G4805" i="5"/>
  <c r="F4805" i="5"/>
  <c r="G4804" i="5"/>
  <c r="F4804" i="5"/>
  <c r="G4803" i="5"/>
  <c r="F4803" i="5"/>
  <c r="G4802" i="5"/>
  <c r="F4802" i="5"/>
  <c r="G4801" i="5"/>
  <c r="F4801" i="5"/>
  <c r="G4800" i="5"/>
  <c r="F4800" i="5"/>
  <c r="G4799" i="5"/>
  <c r="F4799" i="5"/>
  <c r="G4798" i="5"/>
  <c r="F4798" i="5"/>
  <c r="G4797" i="5"/>
  <c r="F4797" i="5"/>
  <c r="G4796" i="5"/>
  <c r="F4796" i="5"/>
  <c r="G4795" i="5"/>
  <c r="F4795" i="5"/>
  <c r="G4794" i="5"/>
  <c r="F4794" i="5"/>
  <c r="G4793" i="5"/>
  <c r="F4793" i="5"/>
  <c r="G4792" i="5"/>
  <c r="F4792" i="5"/>
  <c r="G4791" i="5"/>
  <c r="F4791" i="5"/>
  <c r="G4790" i="5"/>
  <c r="F4790" i="5"/>
  <c r="G4789" i="5"/>
  <c r="F4789" i="5"/>
  <c r="G4788" i="5"/>
  <c r="F4788" i="5"/>
  <c r="G4787" i="5"/>
  <c r="F4787" i="5"/>
  <c r="G4786" i="5"/>
  <c r="F4786" i="5"/>
  <c r="G4785" i="5"/>
  <c r="F4785" i="5"/>
  <c r="G4784" i="5"/>
  <c r="F4784" i="5"/>
  <c r="G4783" i="5"/>
  <c r="F4783" i="5"/>
  <c r="G4782" i="5"/>
  <c r="F4782" i="5"/>
  <c r="G4781" i="5"/>
  <c r="F4781" i="5"/>
  <c r="G4780" i="5"/>
  <c r="F4780" i="5"/>
  <c r="G4779" i="5"/>
  <c r="F4779" i="5"/>
  <c r="G4778" i="5"/>
  <c r="F4778" i="5"/>
  <c r="G4777" i="5"/>
  <c r="F4777" i="5"/>
  <c r="G4776" i="5"/>
  <c r="F4776" i="5"/>
  <c r="G4775" i="5"/>
  <c r="F4775" i="5"/>
  <c r="G4774" i="5"/>
  <c r="F4774" i="5"/>
  <c r="G4773" i="5"/>
  <c r="F4773" i="5"/>
  <c r="G4772" i="5"/>
  <c r="F4772" i="5"/>
  <c r="G4771" i="5"/>
  <c r="F4771" i="5"/>
  <c r="G4770" i="5"/>
  <c r="F4770" i="5"/>
  <c r="G4769" i="5"/>
  <c r="F4769" i="5"/>
  <c r="G4768" i="5"/>
  <c r="F4768" i="5"/>
  <c r="G4767" i="5"/>
  <c r="F4767" i="5"/>
  <c r="G4766" i="5"/>
  <c r="F4766" i="5"/>
  <c r="G4765" i="5"/>
  <c r="F4765" i="5"/>
  <c r="G4764" i="5"/>
  <c r="F4764" i="5"/>
  <c r="G4763" i="5"/>
  <c r="F4763" i="5"/>
  <c r="G4762" i="5"/>
  <c r="F4762" i="5"/>
  <c r="G4761" i="5"/>
  <c r="F4761" i="5"/>
  <c r="G4760" i="5"/>
  <c r="F4760" i="5"/>
  <c r="G4759" i="5"/>
  <c r="F4759" i="5"/>
  <c r="G4758" i="5"/>
  <c r="F4758" i="5"/>
  <c r="G4757" i="5"/>
  <c r="F4757" i="5"/>
  <c r="G4756" i="5"/>
  <c r="F4756" i="5"/>
  <c r="G4755" i="5"/>
  <c r="F4755" i="5"/>
  <c r="G4754" i="5"/>
  <c r="F4754" i="5"/>
  <c r="G4753" i="5"/>
  <c r="F4753" i="5"/>
  <c r="G4752" i="5"/>
  <c r="F4752" i="5"/>
  <c r="G4751" i="5"/>
  <c r="F4751" i="5"/>
  <c r="G4750" i="5"/>
  <c r="F4750" i="5"/>
  <c r="G4749" i="5"/>
  <c r="F4749" i="5"/>
  <c r="G4748" i="5"/>
  <c r="F4748" i="5"/>
  <c r="G4747" i="5"/>
  <c r="F4747" i="5"/>
  <c r="G4746" i="5"/>
  <c r="F4746" i="5"/>
  <c r="G4745" i="5"/>
  <c r="F4745" i="5"/>
  <c r="G4744" i="5"/>
  <c r="F4744" i="5"/>
  <c r="G4743" i="5"/>
  <c r="F4743" i="5"/>
  <c r="G4742" i="5"/>
  <c r="F4742" i="5"/>
  <c r="G4741" i="5"/>
  <c r="F4741" i="5"/>
  <c r="G4740" i="5"/>
  <c r="F4740" i="5"/>
  <c r="G4739" i="5"/>
  <c r="F4739" i="5"/>
  <c r="G4738" i="5"/>
  <c r="F4738" i="5"/>
  <c r="G4737" i="5"/>
  <c r="F4737" i="5"/>
  <c r="G4736" i="5"/>
  <c r="F4736" i="5"/>
  <c r="G4735" i="5"/>
  <c r="F4735" i="5"/>
  <c r="G4734" i="5"/>
  <c r="F4734" i="5"/>
  <c r="G4733" i="5"/>
  <c r="F4733" i="5"/>
  <c r="G4732" i="5"/>
  <c r="F4732" i="5"/>
  <c r="G4731" i="5"/>
  <c r="F4731" i="5"/>
  <c r="G4730" i="5"/>
  <c r="F4730" i="5"/>
  <c r="G4729" i="5"/>
  <c r="F4729" i="5"/>
  <c r="G4728" i="5"/>
  <c r="F4728" i="5"/>
  <c r="G4727" i="5"/>
  <c r="F4727" i="5"/>
  <c r="G4726" i="5"/>
  <c r="F4726" i="5"/>
  <c r="G4725" i="5"/>
  <c r="F4725" i="5"/>
  <c r="G4724" i="5"/>
  <c r="F4724" i="5"/>
  <c r="G4723" i="5"/>
  <c r="F4723" i="5"/>
  <c r="G4722" i="5"/>
  <c r="F4722" i="5"/>
  <c r="G4721" i="5"/>
  <c r="F4721" i="5"/>
  <c r="G4720" i="5"/>
  <c r="F4720" i="5"/>
  <c r="G4719" i="5"/>
  <c r="F4719" i="5"/>
  <c r="G4718" i="5"/>
  <c r="F4718" i="5"/>
  <c r="G4717" i="5"/>
  <c r="F4717" i="5"/>
  <c r="G4716" i="5"/>
  <c r="F4716" i="5"/>
  <c r="G4715" i="5"/>
  <c r="F4715" i="5"/>
  <c r="G4714" i="5"/>
  <c r="F4714" i="5"/>
  <c r="G4713" i="5"/>
  <c r="F4713" i="5"/>
  <c r="G4712" i="5"/>
  <c r="F4712" i="5"/>
  <c r="G4711" i="5"/>
  <c r="F4711" i="5"/>
  <c r="G4710" i="5"/>
  <c r="F4710" i="5"/>
  <c r="G4709" i="5"/>
  <c r="F4709" i="5"/>
  <c r="G4708" i="5"/>
  <c r="F4708" i="5"/>
  <c r="G4707" i="5"/>
  <c r="F4707" i="5"/>
  <c r="G4706" i="5"/>
  <c r="F4706" i="5"/>
  <c r="G4705" i="5"/>
  <c r="F4705" i="5"/>
  <c r="G4704" i="5"/>
  <c r="F4704" i="5"/>
  <c r="G4703" i="5"/>
  <c r="F4703" i="5"/>
  <c r="G4702" i="5"/>
  <c r="F4702" i="5"/>
  <c r="G4701" i="5"/>
  <c r="F4701" i="5"/>
  <c r="G4700" i="5"/>
  <c r="F4700" i="5"/>
  <c r="G4699" i="5"/>
  <c r="F4699" i="5"/>
  <c r="G4698" i="5"/>
  <c r="F4698" i="5"/>
  <c r="G4697" i="5"/>
  <c r="F4697" i="5"/>
  <c r="G4696" i="5"/>
  <c r="F4696" i="5"/>
  <c r="G4695" i="5"/>
  <c r="F4695" i="5"/>
  <c r="G4694" i="5"/>
  <c r="F4694" i="5"/>
  <c r="G4693" i="5"/>
  <c r="F4693" i="5"/>
  <c r="G4692" i="5"/>
  <c r="F4692" i="5"/>
  <c r="G4691" i="5"/>
  <c r="F4691" i="5"/>
  <c r="G4690" i="5"/>
  <c r="F4690" i="5"/>
  <c r="G4689" i="5"/>
  <c r="F4689" i="5"/>
  <c r="G4688" i="5"/>
  <c r="F4688" i="5"/>
  <c r="G4687" i="5"/>
  <c r="F4687" i="5"/>
  <c r="G4686" i="5"/>
  <c r="F4686" i="5"/>
  <c r="G4685" i="5"/>
  <c r="F4685" i="5"/>
  <c r="G4684" i="5"/>
  <c r="F4684" i="5"/>
  <c r="G4683" i="5"/>
  <c r="F4683" i="5"/>
  <c r="G4682" i="5"/>
  <c r="F4682" i="5"/>
  <c r="G4681" i="5"/>
  <c r="F4681" i="5"/>
  <c r="G4680" i="5"/>
  <c r="F4680" i="5"/>
  <c r="G4679" i="5"/>
  <c r="F4679" i="5"/>
  <c r="G4678" i="5"/>
  <c r="F4678" i="5"/>
  <c r="G4677" i="5"/>
  <c r="F4677" i="5"/>
  <c r="G4676" i="5"/>
  <c r="F4676" i="5"/>
  <c r="G4675" i="5"/>
  <c r="F4675" i="5"/>
  <c r="G4674" i="5"/>
  <c r="F4674" i="5"/>
  <c r="G4673" i="5"/>
  <c r="F4673" i="5"/>
  <c r="G4672" i="5"/>
  <c r="F4672" i="5"/>
  <c r="G4671" i="5"/>
  <c r="F4671" i="5"/>
  <c r="G4670" i="5"/>
  <c r="F4670" i="5"/>
  <c r="G4669" i="5"/>
  <c r="F4669" i="5"/>
  <c r="G4668" i="5"/>
  <c r="F4668" i="5"/>
  <c r="G4667" i="5"/>
  <c r="F4667" i="5"/>
  <c r="G4666" i="5"/>
  <c r="F4666" i="5"/>
  <c r="G4665" i="5"/>
  <c r="F4665" i="5"/>
  <c r="G4664" i="5"/>
  <c r="F4664" i="5"/>
  <c r="G4663" i="5"/>
  <c r="F4663" i="5"/>
  <c r="G4662" i="5"/>
  <c r="F4662" i="5"/>
  <c r="G4661" i="5"/>
  <c r="F4661" i="5"/>
  <c r="G4660" i="5"/>
  <c r="F4660" i="5"/>
  <c r="G4659" i="5"/>
  <c r="F4659" i="5"/>
  <c r="G4658" i="5"/>
  <c r="F4658" i="5"/>
  <c r="G4657" i="5"/>
  <c r="F4657" i="5"/>
  <c r="G4656" i="5"/>
  <c r="F4656" i="5"/>
  <c r="G4655" i="5"/>
  <c r="F4655" i="5"/>
  <c r="G4654" i="5"/>
  <c r="F4654" i="5"/>
  <c r="G4653" i="5"/>
  <c r="F4653" i="5"/>
  <c r="G4652" i="5"/>
  <c r="F4652" i="5"/>
  <c r="G4651" i="5"/>
  <c r="F4651" i="5"/>
  <c r="G4650" i="5"/>
  <c r="F4650" i="5"/>
  <c r="G4649" i="5"/>
  <c r="F4649" i="5"/>
  <c r="G4648" i="5"/>
  <c r="F4648" i="5"/>
  <c r="G4647" i="5"/>
  <c r="F4647" i="5"/>
  <c r="G4646" i="5"/>
  <c r="F4646" i="5"/>
  <c r="G4645" i="5"/>
  <c r="F4645" i="5"/>
  <c r="G4644" i="5"/>
  <c r="F4644" i="5"/>
  <c r="G4643" i="5"/>
  <c r="F4643" i="5"/>
  <c r="G4642" i="5"/>
  <c r="F4642" i="5"/>
  <c r="G4641" i="5"/>
  <c r="F4641" i="5"/>
  <c r="G4640" i="5"/>
  <c r="F4640" i="5"/>
  <c r="G4639" i="5"/>
  <c r="F4639" i="5"/>
  <c r="G4638" i="5"/>
  <c r="F4638" i="5"/>
  <c r="G4637" i="5"/>
  <c r="F4637" i="5"/>
  <c r="G4636" i="5"/>
  <c r="F4636" i="5"/>
  <c r="G4635" i="5"/>
  <c r="F4635" i="5"/>
  <c r="G4634" i="5"/>
  <c r="F4634" i="5"/>
  <c r="G4633" i="5"/>
  <c r="F4633" i="5"/>
  <c r="G4632" i="5"/>
  <c r="F4632" i="5"/>
  <c r="G4631" i="5"/>
  <c r="F4631" i="5"/>
  <c r="G4630" i="5"/>
  <c r="F4630" i="5"/>
  <c r="G4629" i="5"/>
  <c r="F4629" i="5"/>
  <c r="G4628" i="5"/>
  <c r="F4628" i="5"/>
  <c r="G4627" i="5"/>
  <c r="F4627" i="5"/>
  <c r="G4626" i="5"/>
  <c r="F4626" i="5"/>
  <c r="G4625" i="5"/>
  <c r="F4625" i="5"/>
  <c r="G4624" i="5"/>
  <c r="F4624" i="5"/>
  <c r="G4623" i="5"/>
  <c r="F4623" i="5"/>
  <c r="G4622" i="5"/>
  <c r="F4622" i="5"/>
  <c r="G4621" i="5"/>
  <c r="F4621" i="5"/>
  <c r="G4620" i="5"/>
  <c r="F4620" i="5"/>
  <c r="G4619" i="5"/>
  <c r="F4619" i="5"/>
  <c r="G4618" i="5"/>
  <c r="F4618" i="5"/>
  <c r="G4617" i="5"/>
  <c r="F4617" i="5"/>
  <c r="G4616" i="5"/>
  <c r="F4616" i="5"/>
  <c r="G4615" i="5"/>
  <c r="F4615" i="5"/>
  <c r="G4614" i="5"/>
  <c r="F4614" i="5"/>
  <c r="G4613" i="5"/>
  <c r="F4613" i="5"/>
  <c r="G4612" i="5"/>
  <c r="F4612" i="5"/>
  <c r="G4611" i="5"/>
  <c r="F4611" i="5"/>
  <c r="G4610" i="5"/>
  <c r="F4610" i="5"/>
  <c r="G4609" i="5"/>
  <c r="F4609" i="5"/>
  <c r="G4608" i="5"/>
  <c r="F4608" i="5"/>
  <c r="G4607" i="5"/>
  <c r="F4607" i="5"/>
  <c r="G4606" i="5"/>
  <c r="F4606" i="5"/>
  <c r="G4605" i="5"/>
  <c r="F4605" i="5"/>
  <c r="G4604" i="5"/>
  <c r="F4604" i="5"/>
  <c r="G4603" i="5"/>
  <c r="F4603" i="5"/>
  <c r="G4602" i="5"/>
  <c r="F4602" i="5"/>
  <c r="G4601" i="5"/>
  <c r="F4601" i="5"/>
  <c r="G4600" i="5"/>
  <c r="F4600" i="5"/>
  <c r="G4599" i="5"/>
  <c r="F4599" i="5"/>
  <c r="G4598" i="5"/>
  <c r="F4598" i="5"/>
  <c r="G4597" i="5"/>
  <c r="F4597" i="5"/>
  <c r="G4596" i="5"/>
  <c r="F4596" i="5"/>
  <c r="G4595" i="5"/>
  <c r="F4595" i="5"/>
  <c r="G4594" i="5"/>
  <c r="F4594" i="5"/>
  <c r="G4593" i="5"/>
  <c r="F4593" i="5"/>
  <c r="G4592" i="5"/>
  <c r="F4592" i="5"/>
  <c r="G4591" i="5"/>
  <c r="F4591" i="5"/>
  <c r="G4590" i="5"/>
  <c r="F4590" i="5"/>
  <c r="G4589" i="5"/>
  <c r="F4589" i="5"/>
  <c r="G4588" i="5"/>
  <c r="F4588" i="5"/>
  <c r="G4587" i="5"/>
  <c r="F4587" i="5"/>
  <c r="G4586" i="5"/>
  <c r="F4586" i="5"/>
  <c r="G4585" i="5"/>
  <c r="F4585" i="5"/>
  <c r="G4584" i="5"/>
  <c r="F4584" i="5"/>
  <c r="G4583" i="5"/>
  <c r="F4583" i="5"/>
  <c r="G4582" i="5"/>
  <c r="F4582" i="5"/>
  <c r="G4581" i="5"/>
  <c r="F4581" i="5"/>
  <c r="G4580" i="5"/>
  <c r="F4580" i="5"/>
  <c r="G4579" i="5"/>
  <c r="F4579" i="5"/>
  <c r="G4578" i="5"/>
  <c r="F4578" i="5"/>
  <c r="G4577" i="5"/>
  <c r="F4577" i="5"/>
  <c r="G4576" i="5"/>
  <c r="F4576" i="5"/>
  <c r="G4575" i="5"/>
  <c r="F4575" i="5"/>
  <c r="G4574" i="5"/>
  <c r="F4574" i="5"/>
  <c r="G4573" i="5"/>
  <c r="F4573" i="5"/>
  <c r="G4572" i="5"/>
  <c r="F4572" i="5"/>
  <c r="G4571" i="5"/>
  <c r="F4571" i="5"/>
  <c r="G4570" i="5"/>
  <c r="F4570" i="5"/>
  <c r="G4569" i="5"/>
  <c r="F4569" i="5"/>
  <c r="G4568" i="5"/>
  <c r="F4568" i="5"/>
  <c r="G4567" i="5"/>
  <c r="F4567" i="5"/>
  <c r="G4566" i="5"/>
  <c r="F4566" i="5"/>
  <c r="G4565" i="5"/>
  <c r="F4565" i="5"/>
  <c r="G4564" i="5"/>
  <c r="F4564" i="5"/>
  <c r="G4563" i="5"/>
  <c r="F4563" i="5"/>
  <c r="G4562" i="5"/>
  <c r="F4562" i="5"/>
  <c r="G4561" i="5"/>
  <c r="F4561" i="5"/>
  <c r="G4560" i="5"/>
  <c r="F4560" i="5"/>
  <c r="G4559" i="5"/>
  <c r="F4559" i="5"/>
  <c r="G4558" i="5"/>
  <c r="F4558" i="5"/>
  <c r="G4557" i="5"/>
  <c r="F4557" i="5"/>
  <c r="G4556" i="5"/>
  <c r="F4556" i="5"/>
  <c r="G4555" i="5"/>
  <c r="F4555" i="5"/>
  <c r="G4554" i="5"/>
  <c r="F4554" i="5"/>
  <c r="G4553" i="5"/>
  <c r="F4553" i="5"/>
  <c r="G4552" i="5"/>
  <c r="F4552" i="5"/>
  <c r="G4551" i="5"/>
  <c r="F4551" i="5"/>
  <c r="G4550" i="5"/>
  <c r="F4550" i="5"/>
  <c r="G4549" i="5"/>
  <c r="F4549" i="5"/>
  <c r="G4548" i="5"/>
  <c r="F4548" i="5"/>
  <c r="G4547" i="5"/>
  <c r="F4547" i="5"/>
  <c r="G4546" i="5"/>
  <c r="F4546" i="5"/>
  <c r="G4545" i="5"/>
  <c r="F4545" i="5"/>
  <c r="G4544" i="5"/>
  <c r="F4544" i="5"/>
  <c r="G4543" i="5"/>
  <c r="F4543" i="5"/>
  <c r="G4542" i="5"/>
  <c r="F4542" i="5"/>
  <c r="G4541" i="5"/>
  <c r="F4541" i="5"/>
  <c r="G4540" i="5"/>
  <c r="F4540" i="5"/>
  <c r="G4539" i="5"/>
  <c r="F4539" i="5"/>
  <c r="G4538" i="5"/>
  <c r="F4538" i="5"/>
  <c r="G4537" i="5"/>
  <c r="F4537" i="5"/>
  <c r="G4536" i="5"/>
  <c r="F4536" i="5"/>
  <c r="G4535" i="5"/>
  <c r="F4535" i="5"/>
  <c r="G4534" i="5"/>
  <c r="F4534" i="5"/>
  <c r="G4533" i="5"/>
  <c r="F4533" i="5"/>
  <c r="G4532" i="5"/>
  <c r="F4532" i="5"/>
  <c r="G4531" i="5"/>
  <c r="F4531" i="5"/>
  <c r="G4530" i="5"/>
  <c r="F4530" i="5"/>
  <c r="G4529" i="5"/>
  <c r="F4529" i="5"/>
  <c r="G4528" i="5"/>
  <c r="F4528" i="5"/>
  <c r="G4527" i="5"/>
  <c r="F4527" i="5"/>
  <c r="G4526" i="5"/>
  <c r="F4526" i="5"/>
  <c r="G4525" i="5"/>
  <c r="F4525" i="5"/>
  <c r="G4524" i="5"/>
  <c r="F4524" i="5"/>
  <c r="G4523" i="5"/>
  <c r="F4523" i="5"/>
  <c r="G4522" i="5"/>
  <c r="F4522" i="5"/>
  <c r="G4521" i="5"/>
  <c r="F4521" i="5"/>
  <c r="G4520" i="5"/>
  <c r="F4520" i="5"/>
  <c r="G4519" i="5"/>
  <c r="F4519" i="5"/>
  <c r="G4518" i="5"/>
  <c r="F4518" i="5"/>
  <c r="G4517" i="5"/>
  <c r="F4517" i="5"/>
  <c r="G4516" i="5"/>
  <c r="F4516" i="5"/>
  <c r="G4515" i="5"/>
  <c r="F4515" i="5"/>
  <c r="G4514" i="5"/>
  <c r="F4514" i="5"/>
  <c r="G4513" i="5"/>
  <c r="F4513" i="5"/>
  <c r="G4512" i="5"/>
  <c r="F4512" i="5"/>
  <c r="G4511" i="5"/>
  <c r="F4511" i="5"/>
  <c r="G4510" i="5"/>
  <c r="F4510" i="5"/>
  <c r="G4509" i="5"/>
  <c r="F4509" i="5"/>
  <c r="G4508" i="5"/>
  <c r="F4508" i="5"/>
  <c r="G4507" i="5"/>
  <c r="F4507" i="5"/>
  <c r="G4506" i="5"/>
  <c r="F4506" i="5"/>
  <c r="G4505" i="5"/>
  <c r="F4505" i="5"/>
  <c r="G4504" i="5"/>
  <c r="F4504" i="5"/>
  <c r="G4503" i="5"/>
  <c r="F4503" i="5"/>
  <c r="G4502" i="5"/>
  <c r="F4502" i="5"/>
  <c r="G4501" i="5"/>
  <c r="F4501" i="5"/>
  <c r="G4500" i="5"/>
  <c r="F4500" i="5"/>
  <c r="G4499" i="5"/>
  <c r="F4499" i="5"/>
  <c r="G4498" i="5"/>
  <c r="F4498" i="5"/>
  <c r="G4497" i="5"/>
  <c r="F4497" i="5"/>
  <c r="G4496" i="5"/>
  <c r="F4496" i="5"/>
  <c r="G4495" i="5"/>
  <c r="F4495" i="5"/>
  <c r="G4494" i="5"/>
  <c r="F4494" i="5"/>
  <c r="G4493" i="5"/>
  <c r="F4493" i="5"/>
  <c r="G4492" i="5"/>
  <c r="F4492" i="5"/>
  <c r="G4491" i="5"/>
  <c r="F4491" i="5"/>
  <c r="G4490" i="5"/>
  <c r="F4490" i="5"/>
  <c r="G4489" i="5"/>
  <c r="F4489" i="5"/>
  <c r="G4488" i="5"/>
  <c r="F4488" i="5"/>
  <c r="G4487" i="5"/>
  <c r="F4487" i="5"/>
  <c r="G4486" i="5"/>
  <c r="F4486" i="5"/>
  <c r="G4485" i="5"/>
  <c r="F4485" i="5"/>
  <c r="G4484" i="5"/>
  <c r="F4484" i="5"/>
  <c r="G4483" i="5"/>
  <c r="F4483" i="5"/>
  <c r="G4482" i="5"/>
  <c r="F4482" i="5"/>
  <c r="G4481" i="5"/>
  <c r="F4481" i="5"/>
  <c r="G4480" i="5"/>
  <c r="F4480" i="5"/>
  <c r="G4479" i="5"/>
  <c r="F4479" i="5"/>
  <c r="G4478" i="5"/>
  <c r="F4478" i="5"/>
  <c r="G4477" i="5"/>
  <c r="F4477" i="5"/>
  <c r="G4476" i="5"/>
  <c r="F4476" i="5"/>
  <c r="G4475" i="5"/>
  <c r="F4475" i="5"/>
  <c r="G4474" i="5"/>
  <c r="F4474" i="5"/>
  <c r="G4473" i="5"/>
  <c r="F4473" i="5"/>
  <c r="G4472" i="5"/>
  <c r="F4472" i="5"/>
  <c r="G4471" i="5"/>
  <c r="F4471" i="5"/>
  <c r="G4470" i="5"/>
  <c r="F4470" i="5"/>
  <c r="G4469" i="5"/>
  <c r="F4469" i="5"/>
  <c r="G4468" i="5"/>
  <c r="F4468" i="5"/>
  <c r="G4467" i="5"/>
  <c r="F4467" i="5"/>
  <c r="G4466" i="5"/>
  <c r="F4466" i="5"/>
  <c r="G4465" i="5"/>
  <c r="F4465" i="5"/>
  <c r="G4464" i="5"/>
  <c r="F4464" i="5"/>
  <c r="G4463" i="5"/>
  <c r="F4463" i="5"/>
  <c r="G4462" i="5"/>
  <c r="F4462" i="5"/>
  <c r="G4461" i="5"/>
  <c r="F4461" i="5"/>
  <c r="G4460" i="5"/>
  <c r="F4460" i="5"/>
  <c r="G4459" i="5"/>
  <c r="F4459" i="5"/>
  <c r="G4458" i="5"/>
  <c r="F4458" i="5"/>
  <c r="G4457" i="5"/>
  <c r="F4457" i="5"/>
  <c r="G4456" i="5"/>
  <c r="F4456" i="5"/>
  <c r="G4455" i="5"/>
  <c r="F4455" i="5"/>
  <c r="G4454" i="5"/>
  <c r="F4454" i="5"/>
  <c r="G4453" i="5"/>
  <c r="F4453" i="5"/>
  <c r="G4452" i="5"/>
  <c r="F4452" i="5"/>
  <c r="G4451" i="5"/>
  <c r="F4451" i="5"/>
  <c r="G4450" i="5"/>
  <c r="F4450" i="5"/>
  <c r="G4449" i="5"/>
  <c r="F4449" i="5"/>
  <c r="G4448" i="5"/>
  <c r="F4448" i="5"/>
  <c r="G4447" i="5"/>
  <c r="F4447" i="5"/>
  <c r="G4446" i="5"/>
  <c r="F4446" i="5"/>
  <c r="G4445" i="5"/>
  <c r="F4445" i="5"/>
  <c r="G4444" i="5"/>
  <c r="F4444" i="5"/>
  <c r="G4443" i="5"/>
  <c r="F4443" i="5"/>
  <c r="G4442" i="5"/>
  <c r="F4442" i="5"/>
  <c r="G4441" i="5"/>
  <c r="F4441" i="5"/>
  <c r="G4440" i="5"/>
  <c r="F4440" i="5"/>
  <c r="G4439" i="5"/>
  <c r="F4439" i="5"/>
  <c r="G4438" i="5"/>
  <c r="F4438" i="5"/>
  <c r="G4437" i="5"/>
  <c r="F4437" i="5"/>
  <c r="G4436" i="5"/>
  <c r="F4436" i="5"/>
  <c r="G4435" i="5"/>
  <c r="F4435" i="5"/>
  <c r="G4434" i="5"/>
  <c r="F4434" i="5"/>
  <c r="G4433" i="5"/>
  <c r="F4433" i="5"/>
  <c r="G4432" i="5"/>
  <c r="F4432" i="5"/>
  <c r="G4431" i="5"/>
  <c r="F4431" i="5"/>
  <c r="G4430" i="5"/>
  <c r="F4430" i="5"/>
  <c r="G4429" i="5"/>
  <c r="F4429" i="5"/>
  <c r="G4428" i="5"/>
  <c r="F4428" i="5"/>
  <c r="G4427" i="5"/>
  <c r="F4427" i="5"/>
  <c r="G4426" i="5"/>
  <c r="F4426" i="5"/>
  <c r="G4425" i="5"/>
  <c r="F4425" i="5"/>
  <c r="G4424" i="5"/>
  <c r="F4424" i="5"/>
  <c r="G4423" i="5"/>
  <c r="F4423" i="5"/>
  <c r="G4422" i="5"/>
  <c r="F4422" i="5"/>
  <c r="G4421" i="5"/>
  <c r="F4421" i="5"/>
  <c r="G4420" i="5"/>
  <c r="F4420" i="5"/>
  <c r="G4419" i="5"/>
  <c r="F4419" i="5"/>
  <c r="G4418" i="5"/>
  <c r="F4418" i="5"/>
  <c r="G4417" i="5"/>
  <c r="F4417" i="5"/>
  <c r="G4416" i="5"/>
  <c r="F4416" i="5"/>
  <c r="G4415" i="5"/>
  <c r="F4415" i="5"/>
  <c r="G4414" i="5"/>
  <c r="F4414" i="5"/>
  <c r="G4413" i="5"/>
  <c r="F4413" i="5"/>
  <c r="G4412" i="5"/>
  <c r="F4412" i="5"/>
  <c r="G4411" i="5"/>
  <c r="F4411" i="5"/>
  <c r="G4410" i="5"/>
  <c r="F4410" i="5"/>
  <c r="G4409" i="5"/>
  <c r="F4409" i="5"/>
  <c r="G4408" i="5"/>
  <c r="F4408" i="5"/>
  <c r="G4407" i="5"/>
  <c r="F4407" i="5"/>
  <c r="G4406" i="5"/>
  <c r="F4406" i="5"/>
  <c r="G4405" i="5"/>
  <c r="F4405" i="5"/>
  <c r="G4404" i="5"/>
  <c r="F4404" i="5"/>
  <c r="G4403" i="5"/>
  <c r="F4403" i="5"/>
  <c r="G4402" i="5"/>
  <c r="F4402" i="5"/>
  <c r="G4401" i="5"/>
  <c r="F4401" i="5"/>
  <c r="G4400" i="5"/>
  <c r="F4400" i="5"/>
  <c r="G4399" i="5"/>
  <c r="F4399" i="5"/>
  <c r="G4398" i="5"/>
  <c r="F4398" i="5"/>
  <c r="G4397" i="5"/>
  <c r="F4397" i="5"/>
  <c r="G4396" i="5"/>
  <c r="F4396" i="5"/>
  <c r="G4395" i="5"/>
  <c r="F4395" i="5"/>
  <c r="G4394" i="5"/>
  <c r="F4394" i="5"/>
  <c r="G4393" i="5"/>
  <c r="F4393" i="5"/>
  <c r="G4392" i="5"/>
  <c r="F4392" i="5"/>
  <c r="G4391" i="5"/>
  <c r="F4391" i="5"/>
  <c r="G4390" i="5"/>
  <c r="F4390" i="5"/>
  <c r="G4389" i="5"/>
  <c r="F4389" i="5"/>
  <c r="G4388" i="5"/>
  <c r="F4388" i="5"/>
  <c r="G4387" i="5"/>
  <c r="F4387" i="5"/>
  <c r="G4386" i="5"/>
  <c r="F4386" i="5"/>
  <c r="G4385" i="5"/>
  <c r="F4385" i="5"/>
  <c r="G4384" i="5"/>
  <c r="F4384" i="5"/>
  <c r="G4383" i="5"/>
  <c r="F4383" i="5"/>
  <c r="G4382" i="5"/>
  <c r="F4382" i="5"/>
  <c r="G4381" i="5"/>
  <c r="F4381" i="5"/>
  <c r="G4380" i="5"/>
  <c r="F4380" i="5"/>
  <c r="G4379" i="5"/>
  <c r="F4379" i="5"/>
  <c r="G4378" i="5"/>
  <c r="F4378" i="5"/>
  <c r="G4377" i="5"/>
  <c r="F4377" i="5"/>
  <c r="G4376" i="5"/>
  <c r="F4376" i="5"/>
  <c r="G4375" i="5"/>
  <c r="F4375" i="5"/>
  <c r="G4374" i="5"/>
  <c r="F4374" i="5"/>
  <c r="G4373" i="5"/>
  <c r="F4373" i="5"/>
  <c r="G4372" i="5"/>
  <c r="F4372" i="5"/>
  <c r="G4371" i="5"/>
  <c r="F4371" i="5"/>
  <c r="G4370" i="5"/>
  <c r="F4370" i="5"/>
  <c r="G4369" i="5"/>
  <c r="F4369" i="5"/>
  <c r="G4368" i="5"/>
  <c r="F4368" i="5"/>
  <c r="G4367" i="5"/>
  <c r="F4367" i="5"/>
  <c r="G4366" i="5"/>
  <c r="F4366" i="5"/>
  <c r="G4365" i="5"/>
  <c r="F4365" i="5"/>
  <c r="G4364" i="5"/>
  <c r="F4364" i="5"/>
  <c r="G4363" i="5"/>
  <c r="F4363" i="5"/>
  <c r="G4362" i="5"/>
  <c r="F4362" i="5"/>
  <c r="G4361" i="5"/>
  <c r="F4361" i="5"/>
  <c r="G4360" i="5"/>
  <c r="F4360" i="5"/>
  <c r="G4359" i="5"/>
  <c r="F4359" i="5"/>
  <c r="G4358" i="5"/>
  <c r="F4358" i="5"/>
  <c r="G4357" i="5"/>
  <c r="F4357" i="5"/>
  <c r="G4356" i="5"/>
  <c r="F4356" i="5"/>
  <c r="G4355" i="5"/>
  <c r="F4355" i="5"/>
  <c r="G4354" i="5"/>
  <c r="F4354" i="5"/>
  <c r="G4353" i="5"/>
  <c r="F4353" i="5"/>
  <c r="G4352" i="5"/>
  <c r="F4352" i="5"/>
  <c r="G4351" i="5"/>
  <c r="F4351" i="5"/>
  <c r="G4350" i="5"/>
  <c r="F4350" i="5"/>
  <c r="G4349" i="5"/>
  <c r="F4349" i="5"/>
  <c r="G4348" i="5"/>
  <c r="F4348" i="5"/>
  <c r="G4347" i="5"/>
  <c r="F4347" i="5"/>
  <c r="G4346" i="5"/>
  <c r="F4346" i="5"/>
  <c r="G4345" i="5"/>
  <c r="F4345" i="5"/>
  <c r="G4344" i="5"/>
  <c r="F4344" i="5"/>
  <c r="G4343" i="5"/>
  <c r="F4343" i="5"/>
  <c r="G4342" i="5"/>
  <c r="F4342" i="5"/>
  <c r="G4341" i="5"/>
  <c r="F4341" i="5"/>
  <c r="G4340" i="5"/>
  <c r="F4340" i="5"/>
  <c r="G4339" i="5"/>
  <c r="F4339" i="5"/>
  <c r="G4338" i="5"/>
  <c r="F4338" i="5"/>
  <c r="G4337" i="5"/>
  <c r="F4337" i="5"/>
  <c r="G4336" i="5"/>
  <c r="F4336" i="5"/>
  <c r="G4335" i="5"/>
  <c r="F4335" i="5"/>
  <c r="G4334" i="5"/>
  <c r="F4334" i="5"/>
  <c r="G4333" i="5"/>
  <c r="F4333" i="5"/>
  <c r="G4332" i="5"/>
  <c r="F4332" i="5"/>
  <c r="G4331" i="5"/>
  <c r="F4331" i="5"/>
  <c r="G4330" i="5"/>
  <c r="F4330" i="5"/>
  <c r="G4329" i="5"/>
  <c r="F4329" i="5"/>
  <c r="G4328" i="5"/>
  <c r="F4328" i="5"/>
  <c r="G4327" i="5"/>
  <c r="F4327" i="5"/>
  <c r="G4326" i="5"/>
  <c r="F4326" i="5"/>
  <c r="G4325" i="5"/>
  <c r="F4325" i="5"/>
  <c r="G4324" i="5"/>
  <c r="F4324" i="5"/>
  <c r="G4323" i="5"/>
  <c r="F4323" i="5"/>
  <c r="G4322" i="5"/>
  <c r="F4322" i="5"/>
  <c r="G4321" i="5"/>
  <c r="F4321" i="5"/>
  <c r="G4320" i="5"/>
  <c r="F4320" i="5"/>
  <c r="G4319" i="5"/>
  <c r="F4319" i="5"/>
  <c r="G4318" i="5"/>
  <c r="F4318" i="5"/>
  <c r="G4317" i="5"/>
  <c r="F4317" i="5"/>
  <c r="G4316" i="5"/>
  <c r="F4316" i="5"/>
  <c r="G4315" i="5"/>
  <c r="F4315" i="5"/>
  <c r="G4314" i="5"/>
  <c r="F4314" i="5"/>
  <c r="G4313" i="5"/>
  <c r="F4313" i="5"/>
  <c r="G4312" i="5"/>
  <c r="F4312" i="5"/>
  <c r="G4311" i="5"/>
  <c r="F4311" i="5"/>
  <c r="G4310" i="5"/>
  <c r="F4310" i="5"/>
  <c r="G4309" i="5"/>
  <c r="F4309" i="5"/>
  <c r="G4308" i="5"/>
  <c r="F4308" i="5"/>
  <c r="G4307" i="5"/>
  <c r="F4307" i="5"/>
  <c r="G4306" i="5"/>
  <c r="F4306" i="5"/>
  <c r="G4305" i="5"/>
  <c r="F4305" i="5"/>
  <c r="G4304" i="5"/>
  <c r="F4304" i="5"/>
  <c r="G4303" i="5"/>
  <c r="F4303" i="5"/>
  <c r="G4302" i="5"/>
  <c r="F4302" i="5"/>
  <c r="G4301" i="5"/>
  <c r="F4301" i="5"/>
  <c r="G4300" i="5"/>
  <c r="F4300" i="5"/>
  <c r="G4299" i="5"/>
  <c r="F4299" i="5"/>
  <c r="G4298" i="5"/>
  <c r="F4298" i="5"/>
  <c r="G4297" i="5"/>
  <c r="F4297" i="5"/>
  <c r="G4296" i="5"/>
  <c r="F4296" i="5"/>
  <c r="G4295" i="5"/>
  <c r="F4295" i="5"/>
  <c r="G4294" i="5"/>
  <c r="F4294" i="5"/>
  <c r="G4293" i="5"/>
  <c r="F4293" i="5"/>
  <c r="G4292" i="5"/>
  <c r="F4292" i="5"/>
  <c r="G4291" i="5"/>
  <c r="F4291" i="5"/>
  <c r="G4290" i="5"/>
  <c r="F4290" i="5"/>
  <c r="G4289" i="5"/>
  <c r="F4289" i="5"/>
  <c r="G4288" i="5"/>
  <c r="F4288" i="5"/>
  <c r="G4287" i="5"/>
  <c r="F4287" i="5"/>
  <c r="G4286" i="5"/>
  <c r="F4286" i="5"/>
  <c r="G4285" i="5"/>
  <c r="F4285" i="5"/>
  <c r="G4284" i="5"/>
  <c r="F4284" i="5"/>
  <c r="G4283" i="5"/>
  <c r="F4283" i="5"/>
  <c r="G4282" i="5"/>
  <c r="F4282" i="5"/>
  <c r="G4281" i="5"/>
  <c r="F4281" i="5"/>
  <c r="G4280" i="5"/>
  <c r="F4280" i="5"/>
  <c r="G4279" i="5"/>
  <c r="F4279" i="5"/>
  <c r="G4278" i="5"/>
  <c r="F4278" i="5"/>
  <c r="G4277" i="5"/>
  <c r="F4277" i="5"/>
  <c r="G4276" i="5"/>
  <c r="F4276" i="5"/>
  <c r="G4275" i="5"/>
  <c r="F4275" i="5"/>
  <c r="G4274" i="5"/>
  <c r="F4274" i="5"/>
  <c r="G4273" i="5"/>
  <c r="F4273" i="5"/>
  <c r="G4272" i="5"/>
  <c r="F4272" i="5"/>
  <c r="G4271" i="5"/>
  <c r="F4271" i="5"/>
  <c r="G4270" i="5"/>
  <c r="F4270" i="5"/>
  <c r="G4269" i="5"/>
  <c r="F4269" i="5"/>
  <c r="G4268" i="5"/>
  <c r="F4268" i="5"/>
  <c r="G4267" i="5"/>
  <c r="F4267" i="5"/>
  <c r="G4266" i="5"/>
  <c r="F4266" i="5"/>
  <c r="G4265" i="5"/>
  <c r="F4265" i="5"/>
  <c r="G4264" i="5"/>
  <c r="F4264" i="5"/>
  <c r="G4263" i="5"/>
  <c r="F4263" i="5"/>
  <c r="G4262" i="5"/>
  <c r="F4262" i="5"/>
  <c r="G4261" i="5"/>
  <c r="F4261" i="5"/>
  <c r="G4260" i="5"/>
  <c r="F4260" i="5"/>
  <c r="G4259" i="5"/>
  <c r="F4259" i="5"/>
  <c r="G4258" i="5"/>
  <c r="F4258" i="5"/>
  <c r="G4257" i="5"/>
  <c r="F4257" i="5"/>
  <c r="G4256" i="5"/>
  <c r="F4256" i="5"/>
  <c r="G4255" i="5"/>
  <c r="F4255" i="5"/>
  <c r="G4254" i="5"/>
  <c r="F4254" i="5"/>
  <c r="G4253" i="5"/>
  <c r="F4253" i="5"/>
  <c r="G4252" i="5"/>
  <c r="F4252" i="5"/>
  <c r="G4251" i="5"/>
  <c r="F4251" i="5"/>
  <c r="G4250" i="5"/>
  <c r="F4250" i="5"/>
  <c r="G4249" i="5"/>
  <c r="F4249" i="5"/>
  <c r="G4248" i="5"/>
  <c r="F4248" i="5"/>
  <c r="G4247" i="5"/>
  <c r="F4247" i="5"/>
  <c r="G4246" i="5"/>
  <c r="F4246" i="5"/>
  <c r="G4245" i="5"/>
  <c r="F4245" i="5"/>
  <c r="G4244" i="5"/>
  <c r="F4244" i="5"/>
  <c r="G4243" i="5"/>
  <c r="F4243" i="5"/>
  <c r="G4242" i="5"/>
  <c r="F4242" i="5"/>
  <c r="G4241" i="5"/>
  <c r="F4241" i="5"/>
  <c r="G4240" i="5"/>
  <c r="F4240" i="5"/>
  <c r="G4239" i="5"/>
  <c r="F4239" i="5"/>
  <c r="G4238" i="5"/>
  <c r="F4238" i="5"/>
  <c r="G4237" i="5"/>
  <c r="F4237" i="5"/>
  <c r="G4236" i="5"/>
  <c r="F4236" i="5"/>
  <c r="G4235" i="5"/>
  <c r="F4235" i="5"/>
  <c r="G4234" i="5"/>
  <c r="F4234" i="5"/>
  <c r="G4233" i="5"/>
  <c r="F4233" i="5"/>
  <c r="G4232" i="5"/>
  <c r="F4232" i="5"/>
  <c r="G4231" i="5"/>
  <c r="F4231" i="5"/>
  <c r="G4230" i="5"/>
  <c r="F4230" i="5"/>
  <c r="G4229" i="5"/>
  <c r="F4229" i="5"/>
  <c r="G4228" i="5"/>
  <c r="F4228" i="5"/>
  <c r="G4227" i="5"/>
  <c r="F4227" i="5"/>
  <c r="G4226" i="5"/>
  <c r="F4226" i="5"/>
  <c r="G4225" i="5"/>
  <c r="F4225" i="5"/>
  <c r="G4224" i="5"/>
  <c r="F4224" i="5"/>
  <c r="G4223" i="5"/>
  <c r="F4223" i="5"/>
  <c r="G4222" i="5"/>
  <c r="F4222" i="5"/>
  <c r="G4221" i="5"/>
  <c r="F4221" i="5"/>
  <c r="G4220" i="5"/>
  <c r="F4220" i="5"/>
  <c r="G4219" i="5"/>
  <c r="F4219" i="5"/>
  <c r="G4218" i="5"/>
  <c r="F4218" i="5"/>
  <c r="G4217" i="5"/>
  <c r="F4217" i="5"/>
  <c r="G4216" i="5"/>
  <c r="F4216" i="5"/>
  <c r="G4215" i="5"/>
  <c r="F4215" i="5"/>
  <c r="G4214" i="5"/>
  <c r="F4214" i="5"/>
  <c r="G4213" i="5"/>
  <c r="F4213" i="5"/>
  <c r="G4212" i="5"/>
  <c r="F4212" i="5"/>
  <c r="G4211" i="5"/>
  <c r="F4211" i="5"/>
  <c r="G4210" i="5"/>
  <c r="F4210" i="5"/>
  <c r="G4209" i="5"/>
  <c r="F4209" i="5"/>
  <c r="G4208" i="5"/>
  <c r="F4208" i="5"/>
  <c r="G4207" i="5"/>
  <c r="F4207" i="5"/>
  <c r="G4206" i="5"/>
  <c r="F4206" i="5"/>
  <c r="G4205" i="5"/>
  <c r="F4205" i="5"/>
  <c r="G4204" i="5"/>
  <c r="F4204" i="5"/>
  <c r="G4203" i="5"/>
  <c r="F4203" i="5"/>
  <c r="G4202" i="5"/>
  <c r="F4202" i="5"/>
  <c r="G4201" i="5"/>
  <c r="F4201" i="5"/>
  <c r="G4200" i="5"/>
  <c r="F4200" i="5"/>
  <c r="G4199" i="5"/>
  <c r="F4199" i="5"/>
  <c r="G4198" i="5"/>
  <c r="F4198" i="5"/>
  <c r="G4197" i="5"/>
  <c r="F4197" i="5"/>
  <c r="G4196" i="5"/>
  <c r="F4196" i="5"/>
  <c r="G4195" i="5"/>
  <c r="F4195" i="5"/>
  <c r="G4194" i="5"/>
  <c r="F4194" i="5"/>
  <c r="G4193" i="5"/>
  <c r="F4193" i="5"/>
  <c r="G4192" i="5"/>
  <c r="F4192" i="5"/>
  <c r="G4191" i="5"/>
  <c r="F4191" i="5"/>
  <c r="G4190" i="5"/>
  <c r="F4190" i="5"/>
  <c r="G4189" i="5"/>
  <c r="F4189" i="5"/>
  <c r="G4188" i="5"/>
  <c r="F4188" i="5"/>
  <c r="G4187" i="5"/>
  <c r="F4187" i="5"/>
  <c r="G4186" i="5"/>
  <c r="F4186" i="5"/>
  <c r="G4185" i="5"/>
  <c r="F4185" i="5"/>
  <c r="G4184" i="5"/>
  <c r="F4184" i="5"/>
  <c r="G4183" i="5"/>
  <c r="F4183" i="5"/>
  <c r="G4182" i="5"/>
  <c r="F4182" i="5"/>
  <c r="G4181" i="5"/>
  <c r="F4181" i="5"/>
  <c r="G4180" i="5"/>
  <c r="F4180" i="5"/>
  <c r="G4179" i="5"/>
  <c r="F4179" i="5"/>
  <c r="G4178" i="5"/>
  <c r="F4178" i="5"/>
  <c r="G4177" i="5"/>
  <c r="F4177" i="5"/>
  <c r="G4176" i="5"/>
  <c r="F4176" i="5"/>
  <c r="G4175" i="5"/>
  <c r="F4175" i="5"/>
  <c r="G4174" i="5"/>
  <c r="F4174" i="5"/>
  <c r="G4173" i="5"/>
  <c r="F4173" i="5"/>
  <c r="G4172" i="5"/>
  <c r="F4172" i="5"/>
  <c r="G4171" i="5"/>
  <c r="F4171" i="5"/>
  <c r="G4170" i="5"/>
  <c r="F4170" i="5"/>
  <c r="G4169" i="5"/>
  <c r="F4169" i="5"/>
  <c r="G4168" i="5"/>
  <c r="F4168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F389" i="5"/>
  <c r="G389" i="5"/>
  <c r="F390" i="5"/>
  <c r="G390" i="5"/>
  <c r="F391" i="5"/>
  <c r="G391" i="5"/>
  <c r="F392" i="5"/>
  <c r="G392" i="5"/>
  <c r="F393" i="5"/>
  <c r="G393" i="5"/>
  <c r="F394" i="5"/>
  <c r="G394" i="5"/>
  <c r="F395" i="5"/>
  <c r="G395" i="5"/>
  <c r="F396" i="5"/>
  <c r="G396" i="5"/>
  <c r="F397" i="5"/>
  <c r="G397" i="5"/>
  <c r="F398" i="5"/>
  <c r="G398" i="5"/>
  <c r="F399" i="5"/>
  <c r="G399" i="5"/>
  <c r="F400" i="5"/>
  <c r="G400" i="5"/>
  <c r="F401" i="5"/>
  <c r="G401" i="5"/>
  <c r="F402" i="5"/>
  <c r="G402" i="5"/>
  <c r="F403" i="5"/>
  <c r="G403" i="5"/>
  <c r="F404" i="5"/>
  <c r="G404" i="5"/>
  <c r="F405" i="5"/>
  <c r="G405" i="5"/>
  <c r="F406" i="5"/>
  <c r="G406" i="5"/>
  <c r="F407" i="5"/>
  <c r="G407" i="5"/>
  <c r="F408" i="5"/>
  <c r="G408" i="5"/>
  <c r="F409" i="5"/>
  <c r="G409" i="5"/>
  <c r="F410" i="5"/>
  <c r="G410" i="5"/>
  <c r="F411" i="5"/>
  <c r="G411" i="5"/>
  <c r="F412" i="5"/>
  <c r="G412" i="5"/>
  <c r="F413" i="5"/>
  <c r="G413" i="5"/>
  <c r="F414" i="5"/>
  <c r="G414" i="5"/>
  <c r="F415" i="5"/>
  <c r="G415" i="5"/>
  <c r="F416" i="5"/>
  <c r="G416" i="5"/>
  <c r="F417" i="5"/>
  <c r="G417" i="5"/>
  <c r="F418" i="5"/>
  <c r="G418" i="5"/>
  <c r="F419" i="5"/>
  <c r="G419" i="5"/>
  <c r="F420" i="5"/>
  <c r="G420" i="5"/>
  <c r="F421" i="5"/>
  <c r="G421" i="5"/>
  <c r="F422" i="5"/>
  <c r="G422" i="5"/>
  <c r="F423" i="5"/>
  <c r="G423" i="5"/>
  <c r="F424" i="5"/>
  <c r="G424" i="5"/>
  <c r="F425" i="5"/>
  <c r="G425" i="5"/>
  <c r="F426" i="5"/>
  <c r="G426" i="5"/>
  <c r="F427" i="5"/>
  <c r="G427" i="5"/>
  <c r="F428" i="5"/>
  <c r="G428" i="5"/>
  <c r="F429" i="5"/>
  <c r="G429" i="5"/>
  <c r="F430" i="5"/>
  <c r="G430" i="5"/>
  <c r="F431" i="5"/>
  <c r="G431" i="5"/>
  <c r="F432" i="5"/>
  <c r="G432" i="5"/>
  <c r="F433" i="5"/>
  <c r="G433" i="5"/>
  <c r="F434" i="5"/>
  <c r="G434" i="5"/>
  <c r="F435" i="5"/>
  <c r="G435" i="5"/>
  <c r="F436" i="5"/>
  <c r="G436" i="5"/>
  <c r="F437" i="5"/>
  <c r="G437" i="5"/>
  <c r="F438" i="5"/>
  <c r="G438" i="5"/>
  <c r="F439" i="5"/>
  <c r="G439" i="5"/>
  <c r="F440" i="5"/>
  <c r="G440" i="5"/>
  <c r="F441" i="5"/>
  <c r="G441" i="5"/>
  <c r="F442" i="5"/>
  <c r="G442" i="5"/>
  <c r="F443" i="5"/>
  <c r="G443" i="5"/>
  <c r="F444" i="5"/>
  <c r="G444" i="5"/>
  <c r="F445" i="5"/>
  <c r="G445" i="5"/>
  <c r="F446" i="5"/>
  <c r="G446" i="5"/>
  <c r="F447" i="5"/>
  <c r="G447" i="5"/>
  <c r="F448" i="5"/>
  <c r="G448" i="5"/>
  <c r="F449" i="5"/>
  <c r="G449" i="5"/>
  <c r="F450" i="5"/>
  <c r="G450" i="5"/>
  <c r="F451" i="5"/>
  <c r="G451" i="5"/>
  <c r="F452" i="5"/>
  <c r="G452" i="5"/>
  <c r="F453" i="5"/>
  <c r="G453" i="5"/>
  <c r="F454" i="5"/>
  <c r="G454" i="5"/>
  <c r="F455" i="5"/>
  <c r="G455" i="5"/>
  <c r="F456" i="5"/>
  <c r="G456" i="5"/>
  <c r="F457" i="5"/>
  <c r="G457" i="5"/>
  <c r="F458" i="5"/>
  <c r="G458" i="5"/>
  <c r="F459" i="5"/>
  <c r="G459" i="5"/>
  <c r="F460" i="5"/>
  <c r="G460" i="5"/>
  <c r="F461" i="5"/>
  <c r="G461" i="5"/>
  <c r="F462" i="5"/>
  <c r="G462" i="5"/>
  <c r="F463" i="5"/>
  <c r="G463" i="5"/>
  <c r="F464" i="5"/>
  <c r="G464" i="5"/>
  <c r="F465" i="5"/>
  <c r="G465" i="5"/>
  <c r="F466" i="5"/>
  <c r="G466" i="5"/>
  <c r="F467" i="5"/>
  <c r="G467" i="5"/>
  <c r="F468" i="5"/>
  <c r="G468" i="5"/>
  <c r="F469" i="5"/>
  <c r="G469" i="5"/>
  <c r="F470" i="5"/>
  <c r="G470" i="5"/>
  <c r="F471" i="5"/>
  <c r="G471" i="5"/>
  <c r="F472" i="5"/>
  <c r="G472" i="5"/>
  <c r="F473" i="5"/>
  <c r="G473" i="5"/>
  <c r="F474" i="5"/>
  <c r="G474" i="5"/>
  <c r="F475" i="5"/>
  <c r="G475" i="5"/>
  <c r="F476" i="5"/>
  <c r="G476" i="5"/>
  <c r="F477" i="5"/>
  <c r="G477" i="5"/>
  <c r="F478" i="5"/>
  <c r="G478" i="5"/>
  <c r="F479" i="5"/>
  <c r="G479" i="5"/>
  <c r="F480" i="5"/>
  <c r="G480" i="5"/>
  <c r="F481" i="5"/>
  <c r="G481" i="5"/>
  <c r="F482" i="5"/>
  <c r="G482" i="5"/>
  <c r="F483" i="5"/>
  <c r="G483" i="5"/>
  <c r="F484" i="5"/>
  <c r="G484" i="5"/>
  <c r="F485" i="5"/>
  <c r="G485" i="5"/>
  <c r="F486" i="5"/>
  <c r="G486" i="5"/>
  <c r="F487" i="5"/>
  <c r="G487" i="5"/>
  <c r="F488" i="5"/>
  <c r="G488" i="5"/>
  <c r="F489" i="5"/>
  <c r="G489" i="5"/>
  <c r="F490" i="5"/>
  <c r="G490" i="5"/>
  <c r="F491" i="5"/>
  <c r="G491" i="5"/>
  <c r="F492" i="5"/>
  <c r="G492" i="5"/>
  <c r="F493" i="5"/>
  <c r="G493" i="5"/>
  <c r="F494" i="5"/>
  <c r="G494" i="5"/>
  <c r="F495" i="5"/>
  <c r="G495" i="5"/>
  <c r="F496" i="5"/>
  <c r="G496" i="5"/>
  <c r="F497" i="5"/>
  <c r="G497" i="5"/>
  <c r="F498" i="5"/>
  <c r="G498" i="5"/>
  <c r="F499" i="5"/>
  <c r="G499" i="5"/>
  <c r="F500" i="5"/>
  <c r="G500" i="5"/>
  <c r="F501" i="5"/>
  <c r="G501" i="5"/>
  <c r="F502" i="5"/>
  <c r="G502" i="5"/>
  <c r="F503" i="5"/>
  <c r="G503" i="5"/>
  <c r="F504" i="5"/>
  <c r="G504" i="5"/>
  <c r="F505" i="5"/>
  <c r="G505" i="5"/>
  <c r="F506" i="5"/>
  <c r="G506" i="5"/>
  <c r="F507" i="5"/>
  <c r="G507" i="5"/>
  <c r="F508" i="5"/>
  <c r="G508" i="5"/>
  <c r="F509" i="5"/>
  <c r="G509" i="5"/>
  <c r="F510" i="5"/>
  <c r="G510" i="5"/>
  <c r="F511" i="5"/>
  <c r="G511" i="5"/>
  <c r="F512" i="5"/>
  <c r="G512" i="5"/>
  <c r="F513" i="5"/>
  <c r="G513" i="5"/>
  <c r="F514" i="5"/>
  <c r="G514" i="5"/>
  <c r="F515" i="5"/>
  <c r="G515" i="5"/>
  <c r="F516" i="5"/>
  <c r="G516" i="5"/>
  <c r="F517" i="5"/>
  <c r="G517" i="5"/>
  <c r="F518" i="5"/>
  <c r="G518" i="5"/>
  <c r="F519" i="5"/>
  <c r="G519" i="5"/>
  <c r="F520" i="5"/>
  <c r="G520" i="5"/>
  <c r="F521" i="5"/>
  <c r="G521" i="5"/>
  <c r="F522" i="5"/>
  <c r="G522" i="5"/>
  <c r="F523" i="5"/>
  <c r="G523" i="5"/>
  <c r="F524" i="5"/>
  <c r="G524" i="5"/>
  <c r="F525" i="5"/>
  <c r="G525" i="5"/>
  <c r="F526" i="5"/>
  <c r="G526" i="5"/>
  <c r="F527" i="5"/>
  <c r="G527" i="5"/>
  <c r="F528" i="5"/>
  <c r="G528" i="5"/>
  <c r="F529" i="5"/>
  <c r="G529" i="5"/>
  <c r="F530" i="5"/>
  <c r="G530" i="5"/>
  <c r="F531" i="5"/>
  <c r="G531" i="5"/>
  <c r="F532" i="5"/>
  <c r="G532" i="5"/>
  <c r="F533" i="5"/>
  <c r="G533" i="5"/>
  <c r="F534" i="5"/>
  <c r="G534" i="5"/>
  <c r="F535" i="5"/>
  <c r="G535" i="5"/>
  <c r="F536" i="5"/>
  <c r="G536" i="5"/>
  <c r="F537" i="5"/>
  <c r="G537" i="5"/>
  <c r="F538" i="5"/>
  <c r="G538" i="5"/>
  <c r="F539" i="5"/>
  <c r="G539" i="5"/>
  <c r="F540" i="5"/>
  <c r="G540" i="5"/>
  <c r="F541" i="5"/>
  <c r="G541" i="5"/>
  <c r="F542" i="5"/>
  <c r="G542" i="5"/>
  <c r="F543" i="5"/>
  <c r="G543" i="5"/>
  <c r="F544" i="5"/>
  <c r="G544" i="5"/>
  <c r="F545" i="5"/>
  <c r="G545" i="5"/>
  <c r="F546" i="5"/>
  <c r="G546" i="5"/>
  <c r="F547" i="5"/>
  <c r="G547" i="5"/>
  <c r="F548" i="5"/>
  <c r="G548" i="5"/>
  <c r="F549" i="5"/>
  <c r="G549" i="5"/>
  <c r="F550" i="5"/>
  <c r="G550" i="5"/>
  <c r="F551" i="5"/>
  <c r="G551" i="5"/>
  <c r="F552" i="5"/>
  <c r="G552" i="5"/>
  <c r="F553" i="5"/>
  <c r="G553" i="5"/>
  <c r="F554" i="5"/>
  <c r="G554" i="5"/>
  <c r="F555" i="5"/>
  <c r="G555" i="5"/>
  <c r="F556" i="5"/>
  <c r="G556" i="5"/>
  <c r="F557" i="5"/>
  <c r="G557" i="5"/>
  <c r="F558" i="5"/>
  <c r="G558" i="5"/>
  <c r="F559" i="5"/>
  <c r="G559" i="5"/>
  <c r="F560" i="5"/>
  <c r="G560" i="5"/>
  <c r="F561" i="5"/>
  <c r="G561" i="5"/>
  <c r="F562" i="5"/>
  <c r="G562" i="5"/>
  <c r="F563" i="5"/>
  <c r="G563" i="5"/>
  <c r="F564" i="5"/>
  <c r="G564" i="5"/>
  <c r="F565" i="5"/>
  <c r="G565" i="5"/>
  <c r="F566" i="5"/>
  <c r="G566" i="5"/>
  <c r="F567" i="5"/>
  <c r="G567" i="5"/>
  <c r="F568" i="5"/>
  <c r="G568" i="5"/>
  <c r="F569" i="5"/>
  <c r="G569" i="5"/>
  <c r="F570" i="5"/>
  <c r="G570" i="5"/>
  <c r="F571" i="5"/>
  <c r="G571" i="5"/>
  <c r="F572" i="5"/>
  <c r="G572" i="5"/>
  <c r="F573" i="5"/>
  <c r="G573" i="5"/>
  <c r="F574" i="5"/>
  <c r="G574" i="5"/>
  <c r="F575" i="5"/>
  <c r="G575" i="5"/>
  <c r="F576" i="5"/>
  <c r="G576" i="5"/>
  <c r="F577" i="5"/>
  <c r="G577" i="5"/>
  <c r="F578" i="5"/>
  <c r="G578" i="5"/>
  <c r="F579" i="5"/>
  <c r="G579" i="5"/>
  <c r="F580" i="5"/>
  <c r="G580" i="5"/>
  <c r="F581" i="5"/>
  <c r="G581" i="5"/>
  <c r="F582" i="5"/>
  <c r="G582" i="5"/>
  <c r="F583" i="5"/>
  <c r="G583" i="5"/>
  <c r="F584" i="5"/>
  <c r="G584" i="5"/>
  <c r="F585" i="5"/>
  <c r="G585" i="5"/>
  <c r="F586" i="5"/>
  <c r="G586" i="5"/>
  <c r="F587" i="5"/>
  <c r="G587" i="5"/>
  <c r="F588" i="5"/>
  <c r="G588" i="5"/>
  <c r="F589" i="5"/>
  <c r="G589" i="5"/>
  <c r="F590" i="5"/>
  <c r="G590" i="5"/>
  <c r="F591" i="5"/>
  <c r="G591" i="5"/>
  <c r="F592" i="5"/>
  <c r="G592" i="5"/>
  <c r="F593" i="5"/>
  <c r="G593" i="5"/>
  <c r="F594" i="5"/>
  <c r="G594" i="5"/>
  <c r="F595" i="5"/>
  <c r="G595" i="5"/>
  <c r="F596" i="5"/>
  <c r="G596" i="5"/>
  <c r="F597" i="5"/>
  <c r="G597" i="5"/>
  <c r="F598" i="5"/>
  <c r="G598" i="5"/>
  <c r="F599" i="5"/>
  <c r="G599" i="5"/>
  <c r="F600" i="5"/>
  <c r="G600" i="5"/>
  <c r="F601" i="5"/>
  <c r="G601" i="5"/>
  <c r="F602" i="5"/>
  <c r="G602" i="5"/>
  <c r="F603" i="5"/>
  <c r="G603" i="5"/>
  <c r="F604" i="5"/>
  <c r="G604" i="5"/>
  <c r="F605" i="5"/>
  <c r="G605" i="5"/>
  <c r="F606" i="5"/>
  <c r="G606" i="5"/>
  <c r="F607" i="5"/>
  <c r="G607" i="5"/>
  <c r="F608" i="5"/>
  <c r="G608" i="5"/>
  <c r="F609" i="5"/>
  <c r="G609" i="5"/>
  <c r="F610" i="5"/>
  <c r="G610" i="5"/>
  <c r="F611" i="5"/>
  <c r="G611" i="5"/>
  <c r="F612" i="5"/>
  <c r="G612" i="5"/>
  <c r="F613" i="5"/>
  <c r="G613" i="5"/>
  <c r="F614" i="5"/>
  <c r="G614" i="5"/>
  <c r="F615" i="5"/>
  <c r="G615" i="5"/>
  <c r="F616" i="5"/>
  <c r="G616" i="5"/>
  <c r="F617" i="5"/>
  <c r="G617" i="5"/>
  <c r="F618" i="5"/>
  <c r="G618" i="5"/>
  <c r="F619" i="5"/>
  <c r="G619" i="5"/>
  <c r="F620" i="5"/>
  <c r="G620" i="5"/>
  <c r="F621" i="5"/>
  <c r="G621" i="5"/>
  <c r="F622" i="5"/>
  <c r="G622" i="5"/>
  <c r="F623" i="5"/>
  <c r="G623" i="5"/>
  <c r="F624" i="5"/>
  <c r="G624" i="5"/>
  <c r="F625" i="5"/>
  <c r="G625" i="5"/>
  <c r="F626" i="5"/>
  <c r="G626" i="5"/>
  <c r="F627" i="5"/>
  <c r="G627" i="5"/>
  <c r="F628" i="5"/>
  <c r="G628" i="5"/>
  <c r="F629" i="5"/>
  <c r="G629" i="5"/>
  <c r="F630" i="5"/>
  <c r="G630" i="5"/>
  <c r="F631" i="5"/>
  <c r="G631" i="5"/>
  <c r="F632" i="5"/>
  <c r="G632" i="5"/>
  <c r="F633" i="5"/>
  <c r="G633" i="5"/>
  <c r="F634" i="5"/>
  <c r="G634" i="5"/>
  <c r="F635" i="5"/>
  <c r="G635" i="5"/>
  <c r="F636" i="5"/>
  <c r="G636" i="5"/>
  <c r="F637" i="5"/>
  <c r="G637" i="5"/>
  <c r="F638" i="5"/>
  <c r="G638" i="5"/>
  <c r="F639" i="5"/>
  <c r="G639" i="5"/>
  <c r="F640" i="5"/>
  <c r="G640" i="5"/>
  <c r="F641" i="5"/>
  <c r="G641" i="5"/>
  <c r="F642" i="5"/>
  <c r="G642" i="5"/>
  <c r="F643" i="5"/>
  <c r="G643" i="5"/>
  <c r="F644" i="5"/>
  <c r="G644" i="5"/>
  <c r="F645" i="5"/>
  <c r="G645" i="5"/>
  <c r="F646" i="5"/>
  <c r="G646" i="5"/>
  <c r="F647" i="5"/>
  <c r="G647" i="5"/>
  <c r="F648" i="5"/>
  <c r="G648" i="5"/>
  <c r="F649" i="5"/>
  <c r="G649" i="5"/>
  <c r="F650" i="5"/>
  <c r="G650" i="5"/>
  <c r="F651" i="5"/>
  <c r="G651" i="5"/>
  <c r="F652" i="5"/>
  <c r="G652" i="5"/>
  <c r="F653" i="5"/>
  <c r="G653" i="5"/>
  <c r="F654" i="5"/>
  <c r="G654" i="5"/>
  <c r="F655" i="5"/>
  <c r="G655" i="5"/>
  <c r="F656" i="5"/>
  <c r="G656" i="5"/>
  <c r="F657" i="5"/>
  <c r="G657" i="5"/>
  <c r="F658" i="5"/>
  <c r="G658" i="5"/>
  <c r="F659" i="5"/>
  <c r="G659" i="5"/>
  <c r="F660" i="5"/>
  <c r="G660" i="5"/>
  <c r="F661" i="5"/>
  <c r="G661" i="5"/>
  <c r="F662" i="5"/>
  <c r="G662" i="5"/>
  <c r="F663" i="5"/>
  <c r="G663" i="5"/>
  <c r="F664" i="5"/>
  <c r="G664" i="5"/>
  <c r="F665" i="5"/>
  <c r="G665" i="5"/>
  <c r="F666" i="5"/>
  <c r="G666" i="5"/>
  <c r="F667" i="5"/>
  <c r="G667" i="5"/>
  <c r="F668" i="5"/>
  <c r="G668" i="5"/>
  <c r="F669" i="5"/>
  <c r="G669" i="5"/>
  <c r="F670" i="5"/>
  <c r="G670" i="5"/>
  <c r="F671" i="5"/>
  <c r="G671" i="5"/>
  <c r="F672" i="5"/>
  <c r="G672" i="5"/>
  <c r="F673" i="5"/>
  <c r="G673" i="5"/>
  <c r="F674" i="5"/>
  <c r="G674" i="5"/>
  <c r="F675" i="5"/>
  <c r="G675" i="5"/>
  <c r="F676" i="5"/>
  <c r="G676" i="5"/>
  <c r="F677" i="5"/>
  <c r="G677" i="5"/>
  <c r="F678" i="5"/>
  <c r="G678" i="5"/>
  <c r="F679" i="5"/>
  <c r="G679" i="5"/>
  <c r="F680" i="5"/>
  <c r="G680" i="5"/>
  <c r="F681" i="5"/>
  <c r="G681" i="5"/>
  <c r="F682" i="5"/>
  <c r="G682" i="5"/>
  <c r="F683" i="5"/>
  <c r="G683" i="5"/>
  <c r="F684" i="5"/>
  <c r="G684" i="5"/>
  <c r="F685" i="5"/>
  <c r="G685" i="5"/>
  <c r="F686" i="5"/>
  <c r="G686" i="5"/>
  <c r="F687" i="5"/>
  <c r="G687" i="5"/>
  <c r="F688" i="5"/>
  <c r="G688" i="5"/>
  <c r="F689" i="5"/>
  <c r="G689" i="5"/>
  <c r="F690" i="5"/>
  <c r="G690" i="5"/>
  <c r="F691" i="5"/>
  <c r="G691" i="5"/>
  <c r="F692" i="5"/>
  <c r="G692" i="5"/>
  <c r="F693" i="5"/>
  <c r="G693" i="5"/>
  <c r="F694" i="5"/>
  <c r="G694" i="5"/>
  <c r="F695" i="5"/>
  <c r="G695" i="5"/>
  <c r="F696" i="5"/>
  <c r="G696" i="5"/>
  <c r="F697" i="5"/>
  <c r="G697" i="5"/>
  <c r="F698" i="5"/>
  <c r="G698" i="5"/>
  <c r="F699" i="5"/>
  <c r="G699" i="5"/>
  <c r="F700" i="5"/>
  <c r="G700" i="5"/>
  <c r="F701" i="5"/>
  <c r="G701" i="5"/>
  <c r="F702" i="5"/>
  <c r="G702" i="5"/>
  <c r="F703" i="5"/>
  <c r="G703" i="5"/>
  <c r="F704" i="5"/>
  <c r="G704" i="5"/>
  <c r="F705" i="5"/>
  <c r="G705" i="5"/>
  <c r="F706" i="5"/>
  <c r="G706" i="5"/>
  <c r="F707" i="5"/>
  <c r="G707" i="5"/>
  <c r="F708" i="5"/>
  <c r="G708" i="5"/>
  <c r="F709" i="5"/>
  <c r="G709" i="5"/>
  <c r="F710" i="5"/>
  <c r="G710" i="5"/>
  <c r="F711" i="5"/>
  <c r="G711" i="5"/>
  <c r="F712" i="5"/>
  <c r="G712" i="5"/>
  <c r="F713" i="5"/>
  <c r="G713" i="5"/>
  <c r="F714" i="5"/>
  <c r="G714" i="5"/>
  <c r="F715" i="5"/>
  <c r="G715" i="5"/>
  <c r="F716" i="5"/>
  <c r="G716" i="5"/>
  <c r="F717" i="5"/>
  <c r="G717" i="5"/>
  <c r="F718" i="5"/>
  <c r="G718" i="5"/>
  <c r="F719" i="5"/>
  <c r="G719" i="5"/>
  <c r="F720" i="5"/>
  <c r="G720" i="5"/>
  <c r="F721" i="5"/>
  <c r="G721" i="5"/>
  <c r="F722" i="5"/>
  <c r="G722" i="5"/>
  <c r="F723" i="5"/>
  <c r="G723" i="5"/>
  <c r="F724" i="5"/>
  <c r="G724" i="5"/>
  <c r="F725" i="5"/>
  <c r="G725" i="5"/>
  <c r="F726" i="5"/>
  <c r="G726" i="5"/>
  <c r="F727" i="5"/>
  <c r="G727" i="5"/>
  <c r="F728" i="5"/>
  <c r="G728" i="5"/>
  <c r="F729" i="5"/>
  <c r="G729" i="5"/>
  <c r="F730" i="5"/>
  <c r="G730" i="5"/>
  <c r="F731" i="5"/>
  <c r="G731" i="5"/>
  <c r="F732" i="5"/>
  <c r="G732" i="5"/>
  <c r="F733" i="5"/>
  <c r="G733" i="5"/>
  <c r="F734" i="5"/>
  <c r="G734" i="5"/>
  <c r="F735" i="5"/>
  <c r="G735" i="5"/>
  <c r="F736" i="5"/>
  <c r="G736" i="5"/>
  <c r="F737" i="5"/>
  <c r="G737" i="5"/>
  <c r="F738" i="5"/>
  <c r="G738" i="5"/>
  <c r="F739" i="5"/>
  <c r="G739" i="5"/>
  <c r="F740" i="5"/>
  <c r="G740" i="5"/>
  <c r="F741" i="5"/>
  <c r="G741" i="5"/>
  <c r="F742" i="5"/>
  <c r="G742" i="5"/>
  <c r="F743" i="5"/>
  <c r="G743" i="5"/>
  <c r="F744" i="5"/>
  <c r="G744" i="5"/>
  <c r="F745" i="5"/>
  <c r="G745" i="5"/>
  <c r="F746" i="5"/>
  <c r="G746" i="5"/>
  <c r="F747" i="5"/>
  <c r="G747" i="5"/>
  <c r="F748" i="5"/>
  <c r="G748" i="5"/>
  <c r="F749" i="5"/>
  <c r="G749" i="5"/>
  <c r="F750" i="5"/>
  <c r="G750" i="5"/>
  <c r="F751" i="5"/>
  <c r="G751" i="5"/>
  <c r="F752" i="5"/>
  <c r="G752" i="5"/>
  <c r="F753" i="5"/>
  <c r="G753" i="5"/>
  <c r="F754" i="5"/>
  <c r="G754" i="5"/>
  <c r="F755" i="5"/>
  <c r="G755" i="5"/>
  <c r="F756" i="5"/>
  <c r="G756" i="5"/>
  <c r="F757" i="5"/>
  <c r="G757" i="5"/>
  <c r="F758" i="5"/>
  <c r="G758" i="5"/>
  <c r="F759" i="5"/>
  <c r="G759" i="5"/>
  <c r="F760" i="5"/>
  <c r="G760" i="5"/>
  <c r="F761" i="5"/>
  <c r="G761" i="5"/>
  <c r="F762" i="5"/>
  <c r="G762" i="5"/>
  <c r="F763" i="5"/>
  <c r="G763" i="5"/>
  <c r="F764" i="5"/>
  <c r="G764" i="5"/>
  <c r="F765" i="5"/>
  <c r="G765" i="5"/>
  <c r="F766" i="5"/>
  <c r="G766" i="5"/>
  <c r="F767" i="5"/>
  <c r="G767" i="5"/>
  <c r="F768" i="5"/>
  <c r="G768" i="5"/>
  <c r="F769" i="5"/>
  <c r="G769" i="5"/>
  <c r="F770" i="5"/>
  <c r="G770" i="5"/>
  <c r="F771" i="5"/>
  <c r="G771" i="5"/>
  <c r="F772" i="5"/>
  <c r="G772" i="5"/>
  <c r="F773" i="5"/>
  <c r="G773" i="5"/>
  <c r="F774" i="5"/>
  <c r="G774" i="5"/>
  <c r="F775" i="5"/>
  <c r="G775" i="5"/>
  <c r="F776" i="5"/>
  <c r="G776" i="5"/>
  <c r="F777" i="5"/>
  <c r="G777" i="5"/>
  <c r="F778" i="5"/>
  <c r="G778" i="5"/>
  <c r="F779" i="5"/>
  <c r="G779" i="5"/>
  <c r="F780" i="5"/>
  <c r="G780" i="5"/>
  <c r="F781" i="5"/>
  <c r="G781" i="5"/>
  <c r="F782" i="5"/>
  <c r="G782" i="5"/>
  <c r="F783" i="5"/>
  <c r="G783" i="5"/>
  <c r="F784" i="5"/>
  <c r="G784" i="5"/>
  <c r="F785" i="5"/>
  <c r="G785" i="5"/>
  <c r="F786" i="5"/>
  <c r="G786" i="5"/>
  <c r="F787" i="5"/>
  <c r="G787" i="5"/>
  <c r="F788" i="5"/>
  <c r="G788" i="5"/>
  <c r="F789" i="5"/>
  <c r="G789" i="5"/>
  <c r="F790" i="5"/>
  <c r="G790" i="5"/>
  <c r="F791" i="5"/>
  <c r="G791" i="5"/>
  <c r="F792" i="5"/>
  <c r="G792" i="5"/>
  <c r="F793" i="5"/>
  <c r="G793" i="5"/>
  <c r="F794" i="5"/>
  <c r="G794" i="5"/>
  <c r="F795" i="5"/>
  <c r="G795" i="5"/>
  <c r="F796" i="5"/>
  <c r="G796" i="5"/>
  <c r="F797" i="5"/>
  <c r="G797" i="5"/>
  <c r="F798" i="5"/>
  <c r="G798" i="5"/>
  <c r="F799" i="5"/>
  <c r="G799" i="5"/>
  <c r="F800" i="5"/>
  <c r="G800" i="5"/>
  <c r="F801" i="5"/>
  <c r="G801" i="5"/>
  <c r="F802" i="5"/>
  <c r="G802" i="5"/>
  <c r="F803" i="5"/>
  <c r="G803" i="5"/>
  <c r="F804" i="5"/>
  <c r="G804" i="5"/>
  <c r="F805" i="5"/>
  <c r="G805" i="5"/>
  <c r="F806" i="5"/>
  <c r="G806" i="5"/>
  <c r="F807" i="5"/>
  <c r="G807" i="5"/>
  <c r="F808" i="5"/>
  <c r="G808" i="5"/>
  <c r="F809" i="5"/>
  <c r="G809" i="5"/>
  <c r="F810" i="5"/>
  <c r="G810" i="5"/>
  <c r="F811" i="5"/>
  <c r="G811" i="5"/>
  <c r="F812" i="5"/>
  <c r="G812" i="5"/>
  <c r="F813" i="5"/>
  <c r="G813" i="5"/>
  <c r="F814" i="5"/>
  <c r="G814" i="5"/>
  <c r="F815" i="5"/>
  <c r="G815" i="5"/>
  <c r="F816" i="5"/>
  <c r="G816" i="5"/>
  <c r="F817" i="5"/>
  <c r="G817" i="5"/>
  <c r="F818" i="5"/>
  <c r="G818" i="5"/>
  <c r="F819" i="5"/>
  <c r="G819" i="5"/>
  <c r="F820" i="5"/>
  <c r="G820" i="5"/>
  <c r="F821" i="5"/>
  <c r="G821" i="5"/>
  <c r="F822" i="5"/>
  <c r="G822" i="5"/>
  <c r="F823" i="5"/>
  <c r="G823" i="5"/>
  <c r="F824" i="5"/>
  <c r="G824" i="5"/>
  <c r="F825" i="5"/>
  <c r="G825" i="5"/>
  <c r="F826" i="5"/>
  <c r="G826" i="5"/>
  <c r="F827" i="5"/>
  <c r="G827" i="5"/>
  <c r="F828" i="5"/>
  <c r="G828" i="5"/>
  <c r="F829" i="5"/>
  <c r="G829" i="5"/>
  <c r="F830" i="5"/>
  <c r="G830" i="5"/>
  <c r="F831" i="5"/>
  <c r="G831" i="5"/>
  <c r="F832" i="5"/>
  <c r="G832" i="5"/>
  <c r="F833" i="5"/>
  <c r="G833" i="5"/>
  <c r="F834" i="5"/>
  <c r="G834" i="5"/>
  <c r="F835" i="5"/>
  <c r="G835" i="5"/>
  <c r="F836" i="5"/>
  <c r="G836" i="5"/>
  <c r="F837" i="5"/>
  <c r="G837" i="5"/>
  <c r="F838" i="5"/>
  <c r="G838" i="5"/>
  <c r="F839" i="5"/>
  <c r="G839" i="5"/>
  <c r="F840" i="5"/>
  <c r="G840" i="5"/>
  <c r="F841" i="5"/>
  <c r="G841" i="5"/>
  <c r="F842" i="5"/>
  <c r="G842" i="5"/>
  <c r="F843" i="5"/>
  <c r="G843" i="5"/>
  <c r="F844" i="5"/>
  <c r="G844" i="5"/>
  <c r="F845" i="5"/>
  <c r="G845" i="5"/>
  <c r="F846" i="5"/>
  <c r="G846" i="5"/>
  <c r="F847" i="5"/>
  <c r="G847" i="5"/>
  <c r="F848" i="5"/>
  <c r="G848" i="5"/>
  <c r="F849" i="5"/>
  <c r="G849" i="5"/>
  <c r="F850" i="5"/>
  <c r="G850" i="5"/>
  <c r="F851" i="5"/>
  <c r="G851" i="5"/>
  <c r="F852" i="5"/>
  <c r="G852" i="5"/>
  <c r="F853" i="5"/>
  <c r="G853" i="5"/>
  <c r="F854" i="5"/>
  <c r="G854" i="5"/>
  <c r="F855" i="5"/>
  <c r="G855" i="5"/>
  <c r="F856" i="5"/>
  <c r="G856" i="5"/>
  <c r="F857" i="5"/>
  <c r="G857" i="5"/>
  <c r="F858" i="5"/>
  <c r="G858" i="5"/>
  <c r="F859" i="5"/>
  <c r="G859" i="5"/>
  <c r="F860" i="5"/>
  <c r="G860" i="5"/>
  <c r="F861" i="5"/>
  <c r="G861" i="5"/>
  <c r="F862" i="5"/>
  <c r="G862" i="5"/>
  <c r="F863" i="5"/>
  <c r="G863" i="5"/>
  <c r="F864" i="5"/>
  <c r="G864" i="5"/>
  <c r="F865" i="5"/>
  <c r="G865" i="5"/>
  <c r="F866" i="5"/>
  <c r="G866" i="5"/>
  <c r="F867" i="5"/>
  <c r="G867" i="5"/>
  <c r="F868" i="5"/>
  <c r="G868" i="5"/>
  <c r="F869" i="5"/>
  <c r="G869" i="5"/>
  <c r="F870" i="5"/>
  <c r="G870" i="5"/>
  <c r="F871" i="5"/>
  <c r="G871" i="5"/>
  <c r="F872" i="5"/>
  <c r="G872" i="5"/>
  <c r="F873" i="5"/>
  <c r="G873" i="5"/>
  <c r="F874" i="5"/>
  <c r="G874" i="5"/>
  <c r="F875" i="5"/>
  <c r="G875" i="5"/>
  <c r="F876" i="5"/>
  <c r="G876" i="5"/>
  <c r="F877" i="5"/>
  <c r="G877" i="5"/>
  <c r="F878" i="5"/>
  <c r="G878" i="5"/>
  <c r="F879" i="5"/>
  <c r="G879" i="5"/>
  <c r="F880" i="5"/>
  <c r="G880" i="5"/>
  <c r="F881" i="5"/>
  <c r="G881" i="5"/>
  <c r="F882" i="5"/>
  <c r="G882" i="5"/>
  <c r="F883" i="5"/>
  <c r="G883" i="5"/>
  <c r="F884" i="5"/>
  <c r="G884" i="5"/>
  <c r="F885" i="5"/>
  <c r="G885" i="5"/>
  <c r="F886" i="5"/>
  <c r="G886" i="5"/>
  <c r="F887" i="5"/>
  <c r="G887" i="5"/>
  <c r="F888" i="5"/>
  <c r="G888" i="5"/>
  <c r="F889" i="5"/>
  <c r="G889" i="5"/>
  <c r="F890" i="5"/>
  <c r="G890" i="5"/>
  <c r="F891" i="5"/>
  <c r="G891" i="5"/>
  <c r="F892" i="5"/>
  <c r="G892" i="5"/>
  <c r="F893" i="5"/>
  <c r="G893" i="5"/>
  <c r="F894" i="5"/>
  <c r="G894" i="5"/>
  <c r="F895" i="5"/>
  <c r="G895" i="5"/>
  <c r="F896" i="5"/>
  <c r="G896" i="5"/>
  <c r="F897" i="5"/>
  <c r="G897" i="5"/>
  <c r="F898" i="5"/>
  <c r="G898" i="5"/>
  <c r="F899" i="5"/>
  <c r="G899" i="5"/>
  <c r="F900" i="5"/>
  <c r="G900" i="5"/>
  <c r="F901" i="5"/>
  <c r="G901" i="5"/>
  <c r="F902" i="5"/>
  <c r="G902" i="5"/>
  <c r="F903" i="5"/>
  <c r="G903" i="5"/>
  <c r="F904" i="5"/>
  <c r="G904" i="5"/>
  <c r="F905" i="5"/>
  <c r="G905" i="5"/>
  <c r="F906" i="5"/>
  <c r="G906" i="5"/>
  <c r="F907" i="5"/>
  <c r="G907" i="5"/>
  <c r="F908" i="5"/>
  <c r="G908" i="5"/>
  <c r="F909" i="5"/>
  <c r="G909" i="5"/>
  <c r="F910" i="5"/>
  <c r="G910" i="5"/>
  <c r="F911" i="5"/>
  <c r="G911" i="5"/>
  <c r="F912" i="5"/>
  <c r="G912" i="5"/>
  <c r="F913" i="5"/>
  <c r="G913" i="5"/>
  <c r="F914" i="5"/>
  <c r="G914" i="5"/>
  <c r="F915" i="5"/>
  <c r="G915" i="5"/>
  <c r="F916" i="5"/>
  <c r="G916" i="5"/>
  <c r="F917" i="5"/>
  <c r="G917" i="5"/>
  <c r="F918" i="5"/>
  <c r="G918" i="5"/>
  <c r="F919" i="5"/>
  <c r="G919" i="5"/>
  <c r="F920" i="5"/>
  <c r="G920" i="5"/>
  <c r="F921" i="5"/>
  <c r="G921" i="5"/>
  <c r="F922" i="5"/>
  <c r="G922" i="5"/>
  <c r="F923" i="5"/>
  <c r="G923" i="5"/>
  <c r="F924" i="5"/>
  <c r="G924" i="5"/>
  <c r="F925" i="5"/>
  <c r="G925" i="5"/>
  <c r="F926" i="5"/>
  <c r="G926" i="5"/>
  <c r="F927" i="5"/>
  <c r="G927" i="5"/>
  <c r="F928" i="5"/>
  <c r="G928" i="5"/>
  <c r="F929" i="5"/>
  <c r="G929" i="5"/>
  <c r="F930" i="5"/>
  <c r="G930" i="5"/>
  <c r="F931" i="5"/>
  <c r="G931" i="5"/>
  <c r="F932" i="5"/>
  <c r="G932" i="5"/>
  <c r="F933" i="5"/>
  <c r="G933" i="5"/>
  <c r="F934" i="5"/>
  <c r="G934" i="5"/>
  <c r="F935" i="5"/>
  <c r="G935" i="5"/>
  <c r="F936" i="5"/>
  <c r="G936" i="5"/>
  <c r="F937" i="5"/>
  <c r="G937" i="5"/>
  <c r="F938" i="5"/>
  <c r="G938" i="5"/>
  <c r="F939" i="5"/>
  <c r="G939" i="5"/>
  <c r="F940" i="5"/>
  <c r="G940" i="5"/>
  <c r="F941" i="5"/>
  <c r="G941" i="5"/>
  <c r="F942" i="5"/>
  <c r="G942" i="5"/>
  <c r="F943" i="5"/>
  <c r="G943" i="5"/>
  <c r="F944" i="5"/>
  <c r="G944" i="5"/>
  <c r="F945" i="5"/>
  <c r="G945" i="5"/>
  <c r="F946" i="5"/>
  <c r="G946" i="5"/>
  <c r="F947" i="5"/>
  <c r="G947" i="5"/>
  <c r="F948" i="5"/>
  <c r="G948" i="5"/>
  <c r="F949" i="5"/>
  <c r="G949" i="5"/>
  <c r="F950" i="5"/>
  <c r="G950" i="5"/>
  <c r="F951" i="5"/>
  <c r="G951" i="5"/>
  <c r="F952" i="5"/>
  <c r="G952" i="5"/>
  <c r="F953" i="5"/>
  <c r="G953" i="5"/>
  <c r="F954" i="5"/>
  <c r="G954" i="5"/>
  <c r="F955" i="5"/>
  <c r="G955" i="5"/>
  <c r="F956" i="5"/>
  <c r="G956" i="5"/>
  <c r="F957" i="5"/>
  <c r="G957" i="5"/>
  <c r="F958" i="5"/>
  <c r="G958" i="5"/>
  <c r="F959" i="5"/>
  <c r="G959" i="5"/>
  <c r="F960" i="5"/>
  <c r="G960" i="5"/>
  <c r="F961" i="5"/>
  <c r="G961" i="5"/>
  <c r="F962" i="5"/>
  <c r="G962" i="5"/>
  <c r="F963" i="5"/>
  <c r="G963" i="5"/>
  <c r="F964" i="5"/>
  <c r="G964" i="5"/>
  <c r="F965" i="5"/>
  <c r="G965" i="5"/>
  <c r="F966" i="5"/>
  <c r="G966" i="5"/>
  <c r="F967" i="5"/>
  <c r="G967" i="5"/>
  <c r="F968" i="5"/>
  <c r="G968" i="5"/>
  <c r="F969" i="5"/>
  <c r="G969" i="5"/>
  <c r="F970" i="5"/>
  <c r="G970" i="5"/>
  <c r="F971" i="5"/>
  <c r="G971" i="5"/>
  <c r="F972" i="5"/>
  <c r="G972" i="5"/>
  <c r="F973" i="5"/>
  <c r="G973" i="5"/>
  <c r="F974" i="5"/>
  <c r="G974" i="5"/>
  <c r="F975" i="5"/>
  <c r="G975" i="5"/>
  <c r="F976" i="5"/>
  <c r="G976" i="5"/>
  <c r="F977" i="5"/>
  <c r="G977" i="5"/>
  <c r="F978" i="5"/>
  <c r="G978" i="5"/>
  <c r="F979" i="5"/>
  <c r="G979" i="5"/>
  <c r="F980" i="5"/>
  <c r="G980" i="5"/>
  <c r="F981" i="5"/>
  <c r="G981" i="5"/>
  <c r="F982" i="5"/>
  <c r="G982" i="5"/>
  <c r="F983" i="5"/>
  <c r="G983" i="5"/>
  <c r="F984" i="5"/>
  <c r="G984" i="5"/>
  <c r="F985" i="5"/>
  <c r="G985" i="5"/>
  <c r="F986" i="5"/>
  <c r="G986" i="5"/>
  <c r="F987" i="5"/>
  <c r="G987" i="5"/>
  <c r="F988" i="5"/>
  <c r="G988" i="5"/>
  <c r="F989" i="5"/>
  <c r="G989" i="5"/>
  <c r="F990" i="5"/>
  <c r="G990" i="5"/>
  <c r="F991" i="5"/>
  <c r="G991" i="5"/>
  <c r="F992" i="5"/>
  <c r="G992" i="5"/>
  <c r="F993" i="5"/>
  <c r="G993" i="5"/>
  <c r="F994" i="5"/>
  <c r="G994" i="5"/>
  <c r="F995" i="5"/>
  <c r="G995" i="5"/>
  <c r="F996" i="5"/>
  <c r="G996" i="5"/>
  <c r="F997" i="5"/>
  <c r="G997" i="5"/>
  <c r="F998" i="5"/>
  <c r="G998" i="5"/>
  <c r="F999" i="5"/>
  <c r="G999" i="5"/>
  <c r="F1000" i="5"/>
  <c r="G1000" i="5"/>
  <c r="F1001" i="5"/>
  <c r="G1001" i="5"/>
  <c r="F1002" i="5"/>
  <c r="G1002" i="5"/>
  <c r="F1003" i="5"/>
  <c r="G1003" i="5"/>
  <c r="F1004" i="5"/>
  <c r="G1004" i="5"/>
  <c r="F1005" i="5"/>
  <c r="G1005" i="5"/>
  <c r="F1006" i="5"/>
  <c r="G1006" i="5"/>
  <c r="F1007" i="5"/>
  <c r="G1007" i="5"/>
  <c r="F1008" i="5"/>
  <c r="G1008" i="5"/>
  <c r="F1009" i="5"/>
  <c r="G1009" i="5"/>
  <c r="F1010" i="5"/>
  <c r="G1010" i="5"/>
  <c r="F1011" i="5"/>
  <c r="G1011" i="5"/>
  <c r="F1012" i="5"/>
  <c r="G1012" i="5"/>
  <c r="F1013" i="5"/>
  <c r="G1013" i="5"/>
  <c r="F1014" i="5"/>
  <c r="G1014" i="5"/>
  <c r="F1015" i="5"/>
  <c r="G1015" i="5"/>
  <c r="F1016" i="5"/>
  <c r="G1016" i="5"/>
  <c r="F1017" i="5"/>
  <c r="G1017" i="5"/>
  <c r="F1018" i="5"/>
  <c r="G1018" i="5"/>
  <c r="F1019" i="5"/>
  <c r="G1019" i="5"/>
  <c r="F1020" i="5"/>
  <c r="G1020" i="5"/>
  <c r="F1021" i="5"/>
  <c r="G1021" i="5"/>
  <c r="F1022" i="5"/>
  <c r="G1022" i="5"/>
  <c r="F1023" i="5"/>
  <c r="G1023" i="5"/>
  <c r="F1024" i="5"/>
  <c r="G1024" i="5"/>
  <c r="F1025" i="5"/>
  <c r="G1025" i="5"/>
  <c r="F1026" i="5"/>
  <c r="G1026" i="5"/>
  <c r="F1027" i="5"/>
  <c r="G1027" i="5"/>
  <c r="F1028" i="5"/>
  <c r="G1028" i="5"/>
  <c r="F1029" i="5"/>
  <c r="G1029" i="5"/>
  <c r="F1030" i="5"/>
  <c r="G1030" i="5"/>
  <c r="F1031" i="5"/>
  <c r="G1031" i="5"/>
  <c r="F1032" i="5"/>
  <c r="G1032" i="5"/>
  <c r="F1033" i="5"/>
  <c r="G1033" i="5"/>
  <c r="F1034" i="5"/>
  <c r="G1034" i="5"/>
  <c r="F1035" i="5"/>
  <c r="G1035" i="5"/>
  <c r="F1036" i="5"/>
  <c r="G1036" i="5"/>
  <c r="F1037" i="5"/>
  <c r="G1037" i="5"/>
  <c r="F1038" i="5"/>
  <c r="G1038" i="5"/>
  <c r="F1039" i="5"/>
  <c r="G1039" i="5"/>
  <c r="F1040" i="5"/>
  <c r="G1040" i="5"/>
  <c r="F1041" i="5"/>
  <c r="G1041" i="5"/>
  <c r="F1042" i="5"/>
  <c r="G1042" i="5"/>
  <c r="F1043" i="5"/>
  <c r="G1043" i="5"/>
  <c r="F1044" i="5"/>
  <c r="G1044" i="5"/>
  <c r="F1045" i="5"/>
  <c r="G1045" i="5"/>
  <c r="F1046" i="5"/>
  <c r="G1046" i="5"/>
  <c r="F1047" i="5"/>
  <c r="G1047" i="5"/>
  <c r="F1048" i="5"/>
  <c r="G1048" i="5"/>
  <c r="F1049" i="5"/>
  <c r="G1049" i="5"/>
  <c r="F1050" i="5"/>
  <c r="G1050" i="5"/>
  <c r="F1051" i="5"/>
  <c r="G1051" i="5"/>
  <c r="F1052" i="5"/>
  <c r="G1052" i="5"/>
  <c r="F1053" i="5"/>
  <c r="G1053" i="5"/>
  <c r="F1054" i="5"/>
  <c r="G1054" i="5"/>
  <c r="F1055" i="5"/>
  <c r="G1055" i="5"/>
  <c r="F1056" i="5"/>
  <c r="G1056" i="5"/>
  <c r="F1057" i="5"/>
  <c r="G1057" i="5"/>
  <c r="F1058" i="5"/>
  <c r="G1058" i="5"/>
  <c r="F1059" i="5"/>
  <c r="G1059" i="5"/>
  <c r="F1060" i="5"/>
  <c r="G1060" i="5"/>
  <c r="F1061" i="5"/>
  <c r="G1061" i="5"/>
  <c r="F1062" i="5"/>
  <c r="G1062" i="5"/>
  <c r="F1063" i="5"/>
  <c r="G1063" i="5"/>
  <c r="F1064" i="5"/>
  <c r="G1064" i="5"/>
  <c r="F1065" i="5"/>
  <c r="G1065" i="5"/>
  <c r="F1066" i="5"/>
  <c r="G1066" i="5"/>
  <c r="F1067" i="5"/>
  <c r="G1067" i="5"/>
  <c r="F1068" i="5"/>
  <c r="G1068" i="5"/>
  <c r="F1069" i="5"/>
  <c r="G1069" i="5"/>
  <c r="F1070" i="5"/>
  <c r="G1070" i="5"/>
  <c r="F1071" i="5"/>
  <c r="G1071" i="5"/>
  <c r="F1072" i="5"/>
  <c r="G1072" i="5"/>
  <c r="F1073" i="5"/>
  <c r="G1073" i="5"/>
  <c r="F1074" i="5"/>
  <c r="G1074" i="5"/>
  <c r="F1075" i="5"/>
  <c r="G1075" i="5"/>
  <c r="F1076" i="5"/>
  <c r="G1076" i="5"/>
  <c r="F1077" i="5"/>
  <c r="G1077" i="5"/>
  <c r="F1078" i="5"/>
  <c r="G1078" i="5"/>
  <c r="F1079" i="5"/>
  <c r="G1079" i="5"/>
  <c r="F1080" i="5"/>
  <c r="G1080" i="5"/>
  <c r="F1081" i="5"/>
  <c r="G1081" i="5"/>
  <c r="F1082" i="5"/>
  <c r="G1082" i="5"/>
  <c r="F1083" i="5"/>
  <c r="G1083" i="5"/>
  <c r="F1084" i="5"/>
  <c r="G1084" i="5"/>
  <c r="F1085" i="5"/>
  <c r="G1085" i="5"/>
  <c r="F1086" i="5"/>
  <c r="G1086" i="5"/>
  <c r="F1087" i="5"/>
  <c r="G1087" i="5"/>
  <c r="F1088" i="5"/>
  <c r="G1088" i="5"/>
  <c r="F1089" i="5"/>
  <c r="G1089" i="5"/>
  <c r="F1090" i="5"/>
  <c r="G1090" i="5"/>
  <c r="F1091" i="5"/>
  <c r="G1091" i="5"/>
  <c r="F1092" i="5"/>
  <c r="G1092" i="5"/>
  <c r="F1093" i="5"/>
  <c r="G1093" i="5"/>
  <c r="F1094" i="5"/>
  <c r="G1094" i="5"/>
  <c r="F1095" i="5"/>
  <c r="G1095" i="5"/>
  <c r="F1096" i="5"/>
  <c r="G1096" i="5"/>
  <c r="F1097" i="5"/>
  <c r="G1097" i="5"/>
  <c r="F1098" i="5"/>
  <c r="G1098" i="5"/>
  <c r="F1099" i="5"/>
  <c r="G1099" i="5"/>
  <c r="F1100" i="5"/>
  <c r="G1100" i="5"/>
  <c r="F1101" i="5"/>
  <c r="G1101" i="5"/>
  <c r="F1102" i="5"/>
  <c r="G1102" i="5"/>
  <c r="F1103" i="5"/>
  <c r="G1103" i="5"/>
  <c r="F1104" i="5"/>
  <c r="G1104" i="5"/>
  <c r="F1105" i="5"/>
  <c r="G1105" i="5"/>
  <c r="F1106" i="5"/>
  <c r="G1106" i="5"/>
  <c r="F1107" i="5"/>
  <c r="G1107" i="5"/>
  <c r="F1108" i="5"/>
  <c r="G1108" i="5"/>
  <c r="F1109" i="5"/>
  <c r="G1109" i="5"/>
  <c r="F1110" i="5"/>
  <c r="G1110" i="5"/>
  <c r="F1111" i="5"/>
  <c r="G1111" i="5"/>
  <c r="F1112" i="5"/>
  <c r="G1112" i="5"/>
  <c r="F1113" i="5"/>
  <c r="G1113" i="5"/>
  <c r="F1114" i="5"/>
  <c r="G1114" i="5"/>
  <c r="F1115" i="5"/>
  <c r="G1115" i="5"/>
  <c r="F1116" i="5"/>
  <c r="G1116" i="5"/>
  <c r="F1117" i="5"/>
  <c r="G1117" i="5"/>
  <c r="F1118" i="5"/>
  <c r="G1118" i="5"/>
  <c r="F1119" i="5"/>
  <c r="G1119" i="5"/>
  <c r="F1120" i="5"/>
  <c r="G1120" i="5"/>
  <c r="F1121" i="5"/>
  <c r="G1121" i="5"/>
  <c r="F1122" i="5"/>
  <c r="G1122" i="5"/>
  <c r="F1123" i="5"/>
  <c r="G1123" i="5"/>
  <c r="F1124" i="5"/>
  <c r="G1124" i="5"/>
  <c r="F1125" i="5"/>
  <c r="G1125" i="5"/>
  <c r="F1126" i="5"/>
  <c r="G1126" i="5"/>
  <c r="F1127" i="5"/>
  <c r="G1127" i="5"/>
  <c r="F1128" i="5"/>
  <c r="G1128" i="5"/>
  <c r="F1129" i="5"/>
  <c r="G1129" i="5"/>
  <c r="F1130" i="5"/>
  <c r="G1130" i="5"/>
  <c r="F1131" i="5"/>
  <c r="G1131" i="5"/>
  <c r="F1132" i="5"/>
  <c r="G1132" i="5"/>
  <c r="F1133" i="5"/>
  <c r="G1133" i="5"/>
  <c r="F1134" i="5"/>
  <c r="G1134" i="5"/>
  <c r="F1135" i="5"/>
  <c r="G1135" i="5"/>
  <c r="F1136" i="5"/>
  <c r="G1136" i="5"/>
  <c r="F1137" i="5"/>
  <c r="G1137" i="5"/>
  <c r="F1138" i="5"/>
  <c r="G1138" i="5"/>
  <c r="F1139" i="5"/>
  <c r="G1139" i="5"/>
  <c r="F1140" i="5"/>
  <c r="G1140" i="5"/>
  <c r="F1141" i="5"/>
  <c r="G1141" i="5"/>
  <c r="F1142" i="5"/>
  <c r="G1142" i="5"/>
  <c r="F1143" i="5"/>
  <c r="G1143" i="5"/>
  <c r="F1144" i="5"/>
  <c r="G1144" i="5"/>
  <c r="F1145" i="5"/>
  <c r="G1145" i="5"/>
  <c r="F1146" i="5"/>
  <c r="G1146" i="5"/>
  <c r="F1147" i="5"/>
  <c r="G1147" i="5"/>
  <c r="F1148" i="5"/>
  <c r="G1148" i="5"/>
  <c r="F1149" i="5"/>
  <c r="G1149" i="5"/>
  <c r="F1150" i="5"/>
  <c r="G1150" i="5"/>
  <c r="F1151" i="5"/>
  <c r="G1151" i="5"/>
  <c r="F1152" i="5"/>
  <c r="G1152" i="5"/>
  <c r="F1153" i="5"/>
  <c r="G1153" i="5"/>
  <c r="F1154" i="5"/>
  <c r="G1154" i="5"/>
  <c r="F1155" i="5"/>
  <c r="G1155" i="5"/>
  <c r="F1156" i="5"/>
  <c r="G1156" i="5"/>
  <c r="F1157" i="5"/>
  <c r="G1157" i="5"/>
  <c r="F1158" i="5"/>
  <c r="G1158" i="5"/>
  <c r="F1159" i="5"/>
  <c r="G1159" i="5"/>
  <c r="F1160" i="5"/>
  <c r="G1160" i="5"/>
  <c r="F1161" i="5"/>
  <c r="G1161" i="5"/>
  <c r="F1162" i="5"/>
  <c r="G1162" i="5"/>
  <c r="F1163" i="5"/>
  <c r="G1163" i="5"/>
  <c r="F1164" i="5"/>
  <c r="G1164" i="5"/>
  <c r="F1165" i="5"/>
  <c r="G1165" i="5"/>
  <c r="F1166" i="5"/>
  <c r="G1166" i="5"/>
  <c r="F1167" i="5"/>
  <c r="G1167" i="5"/>
  <c r="F1168" i="5"/>
  <c r="G1168" i="5"/>
  <c r="F1169" i="5"/>
  <c r="G1169" i="5"/>
  <c r="F1170" i="5"/>
  <c r="G1170" i="5"/>
  <c r="F1171" i="5"/>
  <c r="G1171" i="5"/>
  <c r="F1172" i="5"/>
  <c r="G1172" i="5"/>
  <c r="F1173" i="5"/>
  <c r="G1173" i="5"/>
  <c r="F1174" i="5"/>
  <c r="G1174" i="5"/>
  <c r="F1175" i="5"/>
  <c r="G1175" i="5"/>
  <c r="F1176" i="5"/>
  <c r="G1176" i="5"/>
  <c r="F1177" i="5"/>
  <c r="G1177" i="5"/>
  <c r="F1178" i="5"/>
  <c r="G1178" i="5"/>
  <c r="F1179" i="5"/>
  <c r="G1179" i="5"/>
  <c r="F1180" i="5"/>
  <c r="G1180" i="5"/>
  <c r="F1181" i="5"/>
  <c r="G1181" i="5"/>
  <c r="F1182" i="5"/>
  <c r="G1182" i="5"/>
  <c r="F1183" i="5"/>
  <c r="G1183" i="5"/>
  <c r="F1184" i="5"/>
  <c r="G1184" i="5"/>
  <c r="F1185" i="5"/>
  <c r="G1185" i="5"/>
  <c r="F1186" i="5"/>
  <c r="G1186" i="5"/>
  <c r="F1187" i="5"/>
  <c r="G1187" i="5"/>
  <c r="F1188" i="5"/>
  <c r="G1188" i="5"/>
  <c r="F1189" i="5"/>
  <c r="G1189" i="5"/>
  <c r="F1190" i="5"/>
  <c r="G1190" i="5"/>
  <c r="F1191" i="5"/>
  <c r="G1191" i="5"/>
  <c r="F1192" i="5"/>
  <c r="G1192" i="5"/>
  <c r="F1193" i="5"/>
  <c r="G1193" i="5"/>
  <c r="F1194" i="5"/>
  <c r="G1194" i="5"/>
  <c r="F1195" i="5"/>
  <c r="G1195" i="5"/>
  <c r="F1196" i="5"/>
  <c r="G1196" i="5"/>
  <c r="F1197" i="5"/>
  <c r="G1197" i="5"/>
  <c r="F1198" i="5"/>
  <c r="G1198" i="5"/>
  <c r="F1199" i="5"/>
  <c r="G1199" i="5"/>
  <c r="F1200" i="5"/>
  <c r="G1200" i="5"/>
  <c r="F1201" i="5"/>
  <c r="G1201" i="5"/>
  <c r="F1202" i="5"/>
  <c r="G1202" i="5"/>
  <c r="F1203" i="5"/>
  <c r="G1203" i="5"/>
  <c r="F1204" i="5"/>
  <c r="G1204" i="5"/>
  <c r="F1205" i="5"/>
  <c r="G1205" i="5"/>
  <c r="F1206" i="5"/>
  <c r="G1206" i="5"/>
  <c r="F1207" i="5"/>
  <c r="G1207" i="5"/>
  <c r="F1208" i="5"/>
  <c r="G1208" i="5"/>
  <c r="F1209" i="5"/>
  <c r="G1209" i="5"/>
  <c r="F1210" i="5"/>
  <c r="G1210" i="5"/>
  <c r="F1211" i="5"/>
  <c r="G1211" i="5"/>
  <c r="F1212" i="5"/>
  <c r="G1212" i="5"/>
  <c r="F1213" i="5"/>
  <c r="G1213" i="5"/>
  <c r="F1214" i="5"/>
  <c r="G1214" i="5"/>
  <c r="F1215" i="5"/>
  <c r="G1215" i="5"/>
  <c r="F1216" i="5"/>
  <c r="G1216" i="5"/>
  <c r="F1217" i="5"/>
  <c r="G1217" i="5"/>
  <c r="F1218" i="5"/>
  <c r="G1218" i="5"/>
  <c r="F1219" i="5"/>
  <c r="G1219" i="5"/>
  <c r="F1220" i="5"/>
  <c r="G1220" i="5"/>
  <c r="F1221" i="5"/>
  <c r="G1221" i="5"/>
  <c r="F1222" i="5"/>
  <c r="G1222" i="5"/>
  <c r="F1223" i="5"/>
  <c r="G1223" i="5"/>
  <c r="F1224" i="5"/>
  <c r="G1224" i="5"/>
  <c r="F1225" i="5"/>
  <c r="G1225" i="5"/>
  <c r="F1226" i="5"/>
  <c r="G1226" i="5"/>
  <c r="F1227" i="5"/>
  <c r="G1227" i="5"/>
  <c r="F1228" i="5"/>
  <c r="G1228" i="5"/>
  <c r="F1229" i="5"/>
  <c r="G1229" i="5"/>
  <c r="F1230" i="5"/>
  <c r="G1230" i="5"/>
  <c r="F1231" i="5"/>
  <c r="G1231" i="5"/>
  <c r="F1232" i="5"/>
  <c r="G1232" i="5"/>
  <c r="F1233" i="5"/>
  <c r="G1233" i="5"/>
  <c r="F1234" i="5"/>
  <c r="G1234" i="5"/>
  <c r="F1235" i="5"/>
  <c r="G1235" i="5"/>
  <c r="F1236" i="5"/>
  <c r="G1236" i="5"/>
  <c r="F1237" i="5"/>
  <c r="G1237" i="5"/>
  <c r="F1238" i="5"/>
  <c r="G1238" i="5"/>
  <c r="F1239" i="5"/>
  <c r="G1239" i="5"/>
  <c r="F1240" i="5"/>
  <c r="G1240" i="5"/>
  <c r="F1241" i="5"/>
  <c r="G1241" i="5"/>
  <c r="F1242" i="5"/>
  <c r="G1242" i="5"/>
  <c r="F1243" i="5"/>
  <c r="G1243" i="5"/>
  <c r="F1244" i="5"/>
  <c r="G1244" i="5"/>
  <c r="F1245" i="5"/>
  <c r="G1245" i="5"/>
  <c r="F1246" i="5"/>
  <c r="G1246" i="5"/>
  <c r="F1247" i="5"/>
  <c r="G1247" i="5"/>
  <c r="F1248" i="5"/>
  <c r="G1248" i="5"/>
  <c r="F1249" i="5"/>
  <c r="G1249" i="5"/>
  <c r="F1250" i="5"/>
  <c r="G1250" i="5"/>
  <c r="F1251" i="5"/>
  <c r="G1251" i="5"/>
  <c r="F1252" i="5"/>
  <c r="G1252" i="5"/>
  <c r="F1253" i="5"/>
  <c r="G1253" i="5"/>
  <c r="F1254" i="5"/>
  <c r="G1254" i="5"/>
  <c r="F1255" i="5"/>
  <c r="G1255" i="5"/>
  <c r="F1256" i="5"/>
  <c r="G1256" i="5"/>
  <c r="F1257" i="5"/>
  <c r="G1257" i="5"/>
  <c r="F1258" i="5"/>
  <c r="G1258" i="5"/>
  <c r="F1259" i="5"/>
  <c r="G1259" i="5"/>
  <c r="F1260" i="5"/>
  <c r="G1260" i="5"/>
  <c r="F1261" i="5"/>
  <c r="G1261" i="5"/>
  <c r="F1262" i="5"/>
  <c r="G1262" i="5"/>
  <c r="F1263" i="5"/>
  <c r="G1263" i="5"/>
  <c r="F1264" i="5"/>
  <c r="G1264" i="5"/>
  <c r="F1265" i="5"/>
  <c r="G1265" i="5"/>
  <c r="F1266" i="5"/>
  <c r="G1266" i="5"/>
  <c r="F1267" i="5"/>
  <c r="G1267" i="5"/>
  <c r="F1268" i="5"/>
  <c r="G1268" i="5"/>
  <c r="F1269" i="5"/>
  <c r="G1269" i="5"/>
  <c r="F1270" i="5"/>
  <c r="G1270" i="5"/>
  <c r="F1271" i="5"/>
  <c r="G1271" i="5"/>
  <c r="F1272" i="5"/>
  <c r="G1272" i="5"/>
  <c r="F1273" i="5"/>
  <c r="G1273" i="5"/>
  <c r="F1274" i="5"/>
  <c r="G1274" i="5"/>
  <c r="F1275" i="5"/>
  <c r="G1275" i="5"/>
  <c r="F1276" i="5"/>
  <c r="G1276" i="5"/>
  <c r="F1277" i="5"/>
  <c r="G1277" i="5"/>
  <c r="F1278" i="5"/>
  <c r="G1278" i="5"/>
  <c r="F1279" i="5"/>
  <c r="G1279" i="5"/>
  <c r="F1280" i="5"/>
  <c r="G1280" i="5"/>
  <c r="F1281" i="5"/>
  <c r="G1281" i="5"/>
  <c r="F1282" i="5"/>
  <c r="G1282" i="5"/>
  <c r="F1283" i="5"/>
  <c r="G1283" i="5"/>
  <c r="F1284" i="5"/>
  <c r="G1284" i="5"/>
  <c r="F1285" i="5"/>
  <c r="G1285" i="5"/>
  <c r="F1286" i="5"/>
  <c r="G1286" i="5"/>
  <c r="F1287" i="5"/>
  <c r="G1287" i="5"/>
  <c r="F1288" i="5"/>
  <c r="G1288" i="5"/>
  <c r="F1289" i="5"/>
  <c r="G1289" i="5"/>
  <c r="F1290" i="5"/>
  <c r="G1290" i="5"/>
  <c r="F1291" i="5"/>
  <c r="G1291" i="5"/>
  <c r="F1292" i="5"/>
  <c r="G1292" i="5"/>
  <c r="F1293" i="5"/>
  <c r="G1293" i="5"/>
  <c r="F1294" i="5"/>
  <c r="G1294" i="5"/>
  <c r="F1295" i="5"/>
  <c r="G1295" i="5"/>
  <c r="F1296" i="5"/>
  <c r="G1296" i="5"/>
  <c r="F1297" i="5"/>
  <c r="G1297" i="5"/>
  <c r="F1298" i="5"/>
  <c r="G1298" i="5"/>
  <c r="F1299" i="5"/>
  <c r="G1299" i="5"/>
  <c r="F1300" i="5"/>
  <c r="G1300" i="5"/>
  <c r="F1301" i="5"/>
  <c r="G1301" i="5"/>
  <c r="F1302" i="5"/>
  <c r="G1302" i="5"/>
  <c r="F1303" i="5"/>
  <c r="G1303" i="5"/>
  <c r="F1304" i="5"/>
  <c r="G1304" i="5"/>
  <c r="F1305" i="5"/>
  <c r="G1305" i="5"/>
  <c r="F1306" i="5"/>
  <c r="G1306" i="5"/>
  <c r="F1307" i="5"/>
  <c r="G1307" i="5"/>
  <c r="F1308" i="5"/>
  <c r="G1308" i="5"/>
  <c r="F1309" i="5"/>
  <c r="G1309" i="5"/>
  <c r="F1310" i="5"/>
  <c r="G1310" i="5"/>
  <c r="F1311" i="5"/>
  <c r="G1311" i="5"/>
  <c r="F1312" i="5"/>
  <c r="G1312" i="5"/>
  <c r="F1313" i="5"/>
  <c r="G1313" i="5"/>
  <c r="F1314" i="5"/>
  <c r="G1314" i="5"/>
  <c r="F1315" i="5"/>
  <c r="G1315" i="5"/>
  <c r="F1316" i="5"/>
  <c r="G1316" i="5"/>
  <c r="F1317" i="5"/>
  <c r="G1317" i="5"/>
  <c r="F1318" i="5"/>
  <c r="G1318" i="5"/>
  <c r="F1319" i="5"/>
  <c r="G1319" i="5"/>
  <c r="F1320" i="5"/>
  <c r="G1320" i="5"/>
  <c r="F1321" i="5"/>
  <c r="G1321" i="5"/>
  <c r="F1322" i="5"/>
  <c r="G1322" i="5"/>
  <c r="F1323" i="5"/>
  <c r="G1323" i="5"/>
  <c r="F1324" i="5"/>
  <c r="G1324" i="5"/>
  <c r="F1325" i="5"/>
  <c r="G1325" i="5"/>
  <c r="F1326" i="5"/>
  <c r="G1326" i="5"/>
  <c r="F1327" i="5"/>
  <c r="G1327" i="5"/>
  <c r="F1328" i="5"/>
  <c r="G1328" i="5"/>
  <c r="F1329" i="5"/>
  <c r="G1329" i="5"/>
  <c r="F1330" i="5"/>
  <c r="G1330" i="5"/>
  <c r="F1331" i="5"/>
  <c r="G1331" i="5"/>
  <c r="F1332" i="5"/>
  <c r="G1332" i="5"/>
  <c r="F1333" i="5"/>
  <c r="G1333" i="5"/>
  <c r="F1334" i="5"/>
  <c r="G1334" i="5"/>
  <c r="F1335" i="5"/>
  <c r="G1335" i="5"/>
  <c r="F1336" i="5"/>
  <c r="G1336" i="5"/>
  <c r="F1337" i="5"/>
  <c r="G1337" i="5"/>
  <c r="F1338" i="5"/>
  <c r="G1338" i="5"/>
  <c r="F1339" i="5"/>
  <c r="G1339" i="5"/>
  <c r="F1340" i="5"/>
  <c r="G1340" i="5"/>
  <c r="F1341" i="5"/>
  <c r="G1341" i="5"/>
  <c r="F1342" i="5"/>
  <c r="G1342" i="5"/>
  <c r="F1343" i="5"/>
  <c r="G1343" i="5"/>
  <c r="F1344" i="5"/>
  <c r="G1344" i="5"/>
  <c r="F1345" i="5"/>
  <c r="G1345" i="5"/>
  <c r="F1346" i="5"/>
  <c r="G1346" i="5"/>
  <c r="F1347" i="5"/>
  <c r="G1347" i="5"/>
  <c r="F1348" i="5"/>
  <c r="G1348" i="5"/>
  <c r="F1349" i="5"/>
  <c r="G1349" i="5"/>
  <c r="F1350" i="5"/>
  <c r="G1350" i="5"/>
  <c r="F1351" i="5"/>
  <c r="G1351" i="5"/>
  <c r="F1352" i="5"/>
  <c r="G1352" i="5"/>
  <c r="F1353" i="5"/>
  <c r="G1353" i="5"/>
  <c r="F1354" i="5"/>
  <c r="G1354" i="5"/>
  <c r="F1355" i="5"/>
  <c r="G1355" i="5"/>
  <c r="F1356" i="5"/>
  <c r="G1356" i="5"/>
  <c r="F1357" i="5"/>
  <c r="G1357" i="5"/>
  <c r="F1358" i="5"/>
  <c r="G1358" i="5"/>
  <c r="F1359" i="5"/>
  <c r="G1359" i="5"/>
  <c r="F1360" i="5"/>
  <c r="G1360" i="5"/>
  <c r="F1361" i="5"/>
  <c r="G1361" i="5"/>
  <c r="F1362" i="5"/>
  <c r="G1362" i="5"/>
  <c r="F1363" i="5"/>
  <c r="G1363" i="5"/>
  <c r="F1364" i="5"/>
  <c r="G1364" i="5"/>
  <c r="F1365" i="5"/>
  <c r="G1365" i="5"/>
  <c r="F1366" i="5"/>
  <c r="G1366" i="5"/>
  <c r="F1367" i="5"/>
  <c r="G1367" i="5"/>
  <c r="F1368" i="5"/>
  <c r="G1368" i="5"/>
  <c r="F1369" i="5"/>
  <c r="G1369" i="5"/>
  <c r="F1370" i="5"/>
  <c r="G1370" i="5"/>
  <c r="F1371" i="5"/>
  <c r="G1371" i="5"/>
  <c r="F1372" i="5"/>
  <c r="G1372" i="5"/>
  <c r="F1373" i="5"/>
  <c r="G1373" i="5"/>
  <c r="F1374" i="5"/>
  <c r="G1374" i="5"/>
  <c r="F1375" i="5"/>
  <c r="G1375" i="5"/>
  <c r="F1376" i="5"/>
  <c r="G1376" i="5"/>
  <c r="F1377" i="5"/>
  <c r="G1377" i="5"/>
  <c r="F1378" i="5"/>
  <c r="G1378" i="5"/>
  <c r="F1379" i="5"/>
  <c r="G1379" i="5"/>
  <c r="F1380" i="5"/>
  <c r="G1380" i="5"/>
  <c r="F1381" i="5"/>
  <c r="G1381" i="5"/>
  <c r="F1382" i="5"/>
  <c r="G1382" i="5"/>
  <c r="F1383" i="5"/>
  <c r="G1383" i="5"/>
  <c r="F1384" i="5"/>
  <c r="G1384" i="5"/>
  <c r="F1385" i="5"/>
  <c r="G1385" i="5"/>
  <c r="F1386" i="5"/>
  <c r="G1386" i="5"/>
  <c r="F1387" i="5"/>
  <c r="G1387" i="5"/>
  <c r="F1388" i="5"/>
  <c r="G1388" i="5"/>
  <c r="F1389" i="5"/>
  <c r="G1389" i="5"/>
  <c r="F1390" i="5"/>
  <c r="G1390" i="5"/>
  <c r="F1391" i="5"/>
  <c r="G1391" i="5"/>
  <c r="F1392" i="5"/>
  <c r="G1392" i="5"/>
  <c r="F1393" i="5"/>
  <c r="G1393" i="5"/>
  <c r="F1394" i="5"/>
  <c r="G1394" i="5"/>
  <c r="F1395" i="5"/>
  <c r="G1395" i="5"/>
  <c r="F1396" i="5"/>
  <c r="G1396" i="5"/>
  <c r="F1397" i="5"/>
  <c r="G1397" i="5"/>
  <c r="F1398" i="5"/>
  <c r="G1398" i="5"/>
  <c r="F1399" i="5"/>
  <c r="G1399" i="5"/>
  <c r="F1400" i="5"/>
  <c r="G1400" i="5"/>
  <c r="F1401" i="5"/>
  <c r="G1401" i="5"/>
  <c r="F1402" i="5"/>
  <c r="G1402" i="5"/>
  <c r="F1403" i="5"/>
  <c r="G1403" i="5"/>
  <c r="F1404" i="5"/>
  <c r="G1404" i="5"/>
  <c r="F1405" i="5"/>
  <c r="G1405" i="5"/>
  <c r="F1406" i="5"/>
  <c r="G1406" i="5"/>
  <c r="F1407" i="5"/>
  <c r="G1407" i="5"/>
  <c r="F1408" i="5"/>
  <c r="G1408" i="5"/>
  <c r="F1409" i="5"/>
  <c r="G1409" i="5"/>
  <c r="F1410" i="5"/>
  <c r="G1410" i="5"/>
  <c r="F1411" i="5"/>
  <c r="G1411" i="5"/>
  <c r="F1412" i="5"/>
  <c r="G1412" i="5"/>
  <c r="F1413" i="5"/>
  <c r="G1413" i="5"/>
  <c r="F1414" i="5"/>
  <c r="G1414" i="5"/>
  <c r="F1415" i="5"/>
  <c r="G1415" i="5"/>
  <c r="F1416" i="5"/>
  <c r="G1416" i="5"/>
  <c r="F1417" i="5"/>
  <c r="G1417" i="5"/>
  <c r="F1418" i="5"/>
  <c r="G1418" i="5"/>
  <c r="F1419" i="5"/>
  <c r="G1419" i="5"/>
  <c r="F1420" i="5"/>
  <c r="G1420" i="5"/>
  <c r="F1421" i="5"/>
  <c r="G1421" i="5"/>
  <c r="F1422" i="5"/>
  <c r="G1422" i="5"/>
  <c r="F1423" i="5"/>
  <c r="G1423" i="5"/>
  <c r="F1424" i="5"/>
  <c r="G1424" i="5"/>
  <c r="F1425" i="5"/>
  <c r="G1425" i="5"/>
  <c r="F1426" i="5"/>
  <c r="G1426" i="5"/>
  <c r="F1427" i="5"/>
  <c r="G1427" i="5"/>
  <c r="F1428" i="5"/>
  <c r="G1428" i="5"/>
  <c r="F1429" i="5"/>
  <c r="G1429" i="5"/>
  <c r="F1430" i="5"/>
  <c r="G1430" i="5"/>
  <c r="F1431" i="5"/>
  <c r="G1431" i="5"/>
  <c r="F1432" i="5"/>
  <c r="G1432" i="5"/>
  <c r="F1433" i="5"/>
  <c r="G1433" i="5"/>
  <c r="F1434" i="5"/>
  <c r="G1434" i="5"/>
  <c r="F1435" i="5"/>
  <c r="G1435" i="5"/>
  <c r="F1436" i="5"/>
  <c r="G1436" i="5"/>
  <c r="F1437" i="5"/>
  <c r="G1437" i="5"/>
  <c r="F1438" i="5"/>
  <c r="G1438" i="5"/>
  <c r="F1439" i="5"/>
  <c r="G1439" i="5"/>
  <c r="F1440" i="5"/>
  <c r="G1440" i="5"/>
  <c r="F1441" i="5"/>
  <c r="G1441" i="5"/>
  <c r="F1442" i="5"/>
  <c r="G1442" i="5"/>
  <c r="F1443" i="5"/>
  <c r="G1443" i="5"/>
  <c r="F1444" i="5"/>
  <c r="G1444" i="5"/>
  <c r="F1445" i="5"/>
  <c r="G1445" i="5"/>
  <c r="F1446" i="5"/>
  <c r="G1446" i="5"/>
  <c r="F1447" i="5"/>
  <c r="G1447" i="5"/>
  <c r="F1448" i="5"/>
  <c r="G1448" i="5"/>
  <c r="F1449" i="5"/>
  <c r="G1449" i="5"/>
  <c r="F1450" i="5"/>
  <c r="G1450" i="5"/>
  <c r="F1451" i="5"/>
  <c r="G1451" i="5"/>
  <c r="F1452" i="5"/>
  <c r="G1452" i="5"/>
  <c r="F1453" i="5"/>
  <c r="G1453" i="5"/>
  <c r="F1454" i="5"/>
  <c r="G1454" i="5"/>
  <c r="F1455" i="5"/>
  <c r="G1455" i="5"/>
  <c r="F1456" i="5"/>
  <c r="G1456" i="5"/>
  <c r="F1457" i="5"/>
  <c r="G1457" i="5"/>
  <c r="F1458" i="5"/>
  <c r="G1458" i="5"/>
  <c r="F1459" i="5"/>
  <c r="G1459" i="5"/>
  <c r="F1460" i="5"/>
  <c r="G1460" i="5"/>
  <c r="F1461" i="5"/>
  <c r="G1461" i="5"/>
  <c r="F1462" i="5"/>
  <c r="G1462" i="5"/>
  <c r="F1463" i="5"/>
  <c r="G1463" i="5"/>
  <c r="F1464" i="5"/>
  <c r="G1464" i="5"/>
  <c r="F1465" i="5"/>
  <c r="G1465" i="5"/>
  <c r="F1466" i="5"/>
  <c r="G1466" i="5"/>
  <c r="F1467" i="5"/>
  <c r="G1467" i="5"/>
  <c r="F1468" i="5"/>
  <c r="G1468" i="5"/>
  <c r="F1469" i="5"/>
  <c r="G1469" i="5"/>
  <c r="F1470" i="5"/>
  <c r="G1470" i="5"/>
  <c r="F1471" i="5"/>
  <c r="G1471" i="5"/>
  <c r="F1472" i="5"/>
  <c r="G1472" i="5"/>
  <c r="F1473" i="5"/>
  <c r="G1473" i="5"/>
  <c r="F1474" i="5"/>
  <c r="G1474" i="5"/>
  <c r="F1475" i="5"/>
  <c r="G1475" i="5"/>
  <c r="F1476" i="5"/>
  <c r="G1476" i="5"/>
  <c r="F1477" i="5"/>
  <c r="G1477" i="5"/>
  <c r="F1478" i="5"/>
  <c r="G1478" i="5"/>
  <c r="F1479" i="5"/>
  <c r="G1479" i="5"/>
  <c r="F1480" i="5"/>
  <c r="G1480" i="5"/>
  <c r="F1481" i="5"/>
  <c r="G1481" i="5"/>
  <c r="F1482" i="5"/>
  <c r="G1482" i="5"/>
  <c r="F1483" i="5"/>
  <c r="G1483" i="5"/>
  <c r="F1484" i="5"/>
  <c r="G1484" i="5"/>
  <c r="F1485" i="5"/>
  <c r="G1485" i="5"/>
  <c r="F1486" i="5"/>
  <c r="G1486" i="5"/>
  <c r="F1487" i="5"/>
  <c r="G1487" i="5"/>
  <c r="F1488" i="5"/>
  <c r="G1488" i="5"/>
  <c r="F1489" i="5"/>
  <c r="G1489" i="5"/>
  <c r="F1490" i="5"/>
  <c r="G1490" i="5"/>
  <c r="F1491" i="5"/>
  <c r="G1491" i="5"/>
  <c r="F1492" i="5"/>
  <c r="G1492" i="5"/>
  <c r="F1493" i="5"/>
  <c r="G1493" i="5"/>
  <c r="F1494" i="5"/>
  <c r="G1494" i="5"/>
  <c r="F1495" i="5"/>
  <c r="G1495" i="5"/>
  <c r="F1496" i="5"/>
  <c r="G1496" i="5"/>
  <c r="F1497" i="5"/>
  <c r="G1497" i="5"/>
  <c r="F1498" i="5"/>
  <c r="G1498" i="5"/>
  <c r="F1499" i="5"/>
  <c r="G1499" i="5"/>
  <c r="F1500" i="5"/>
  <c r="G1500" i="5"/>
  <c r="F1501" i="5"/>
  <c r="G1501" i="5"/>
  <c r="F1502" i="5"/>
  <c r="G1502" i="5"/>
  <c r="F1503" i="5"/>
  <c r="G1503" i="5"/>
  <c r="F1504" i="5"/>
  <c r="G1504" i="5"/>
  <c r="F1505" i="5"/>
  <c r="G1505" i="5"/>
  <c r="F1506" i="5"/>
  <c r="G1506" i="5"/>
  <c r="F1507" i="5"/>
  <c r="G1507" i="5"/>
  <c r="F1508" i="5"/>
  <c r="G1508" i="5"/>
  <c r="F1509" i="5"/>
  <c r="G1509" i="5"/>
  <c r="F1510" i="5"/>
  <c r="G1510" i="5"/>
  <c r="F1511" i="5"/>
  <c r="G1511" i="5"/>
  <c r="F1512" i="5"/>
  <c r="G1512" i="5"/>
  <c r="F1513" i="5"/>
  <c r="G1513" i="5"/>
  <c r="F1514" i="5"/>
  <c r="G1514" i="5"/>
  <c r="F1515" i="5"/>
  <c r="G1515" i="5"/>
  <c r="F1516" i="5"/>
  <c r="G1516" i="5"/>
  <c r="F1517" i="5"/>
  <c r="G1517" i="5"/>
  <c r="F1518" i="5"/>
  <c r="G1518" i="5"/>
  <c r="F1519" i="5"/>
  <c r="G1519" i="5"/>
  <c r="F1520" i="5"/>
  <c r="G1520" i="5"/>
  <c r="F1521" i="5"/>
  <c r="G1521" i="5"/>
  <c r="F1522" i="5"/>
  <c r="G1522" i="5"/>
  <c r="F1523" i="5"/>
  <c r="G1523" i="5"/>
  <c r="F1524" i="5"/>
  <c r="G1524" i="5"/>
  <c r="F1525" i="5"/>
  <c r="G1525" i="5"/>
  <c r="F1526" i="5"/>
  <c r="G1526" i="5"/>
  <c r="F1527" i="5"/>
  <c r="G1527" i="5"/>
  <c r="F1528" i="5"/>
  <c r="G1528" i="5"/>
  <c r="F1529" i="5"/>
  <c r="G1529" i="5"/>
  <c r="F1530" i="5"/>
  <c r="G1530" i="5"/>
  <c r="F1531" i="5"/>
  <c r="G1531" i="5"/>
  <c r="F1532" i="5"/>
  <c r="G1532" i="5"/>
  <c r="F1533" i="5"/>
  <c r="G1533" i="5"/>
  <c r="F1534" i="5"/>
  <c r="G1534" i="5"/>
  <c r="F1535" i="5"/>
  <c r="G1535" i="5"/>
  <c r="F1536" i="5"/>
  <c r="G1536" i="5"/>
  <c r="F1537" i="5"/>
  <c r="G1537" i="5"/>
  <c r="F1538" i="5"/>
  <c r="G1538" i="5"/>
  <c r="F1539" i="5"/>
  <c r="G1539" i="5"/>
  <c r="F1540" i="5"/>
  <c r="G1540" i="5"/>
  <c r="F1541" i="5"/>
  <c r="G1541" i="5"/>
  <c r="F1542" i="5"/>
  <c r="G1542" i="5"/>
  <c r="F1543" i="5"/>
  <c r="G1543" i="5"/>
  <c r="F1544" i="5"/>
  <c r="G1544" i="5"/>
  <c r="F1545" i="5"/>
  <c r="G1545" i="5"/>
  <c r="F1546" i="5"/>
  <c r="G1546" i="5"/>
  <c r="F1547" i="5"/>
  <c r="G1547" i="5"/>
  <c r="F1548" i="5"/>
  <c r="G1548" i="5"/>
  <c r="F1549" i="5"/>
  <c r="G1549" i="5"/>
  <c r="F1550" i="5"/>
  <c r="G1550" i="5"/>
  <c r="F1551" i="5"/>
  <c r="G1551" i="5"/>
  <c r="F1552" i="5"/>
  <c r="G1552" i="5"/>
  <c r="F1553" i="5"/>
  <c r="G1553" i="5"/>
  <c r="F1554" i="5"/>
  <c r="G1554" i="5"/>
  <c r="F1555" i="5"/>
  <c r="G1555" i="5"/>
  <c r="F1556" i="5"/>
  <c r="G1556" i="5"/>
  <c r="F1557" i="5"/>
  <c r="G1557" i="5"/>
  <c r="F1558" i="5"/>
  <c r="G1558" i="5"/>
  <c r="F1559" i="5"/>
  <c r="G1559" i="5"/>
  <c r="F1560" i="5"/>
  <c r="G1560" i="5"/>
  <c r="F1561" i="5"/>
  <c r="G1561" i="5"/>
  <c r="F1562" i="5"/>
  <c r="G1562" i="5"/>
  <c r="F1563" i="5"/>
  <c r="G1563" i="5"/>
  <c r="F1564" i="5"/>
  <c r="G1564" i="5"/>
  <c r="F1565" i="5"/>
  <c r="G1565" i="5"/>
  <c r="F1566" i="5"/>
  <c r="G1566" i="5"/>
  <c r="F1567" i="5"/>
  <c r="G1567" i="5"/>
  <c r="F1568" i="5"/>
  <c r="G1568" i="5"/>
  <c r="F1569" i="5"/>
  <c r="G1569" i="5"/>
  <c r="F1570" i="5"/>
  <c r="G1570" i="5"/>
  <c r="F1571" i="5"/>
  <c r="G1571" i="5"/>
  <c r="F1572" i="5"/>
  <c r="G1572" i="5"/>
  <c r="F1573" i="5"/>
  <c r="G1573" i="5"/>
  <c r="F1574" i="5"/>
  <c r="G1574" i="5"/>
  <c r="F1575" i="5"/>
  <c r="G1575" i="5"/>
  <c r="F1576" i="5"/>
  <c r="G1576" i="5"/>
  <c r="F1577" i="5"/>
  <c r="G1577" i="5"/>
  <c r="F1578" i="5"/>
  <c r="G1578" i="5"/>
  <c r="F1579" i="5"/>
  <c r="G1579" i="5"/>
  <c r="F1580" i="5"/>
  <c r="G1580" i="5"/>
  <c r="F1581" i="5"/>
  <c r="G1581" i="5"/>
  <c r="F1582" i="5"/>
  <c r="G1582" i="5"/>
  <c r="F1583" i="5"/>
  <c r="G1583" i="5"/>
  <c r="F1584" i="5"/>
  <c r="G1584" i="5"/>
  <c r="F1585" i="5"/>
  <c r="G1585" i="5"/>
  <c r="F1586" i="5"/>
  <c r="G1586" i="5"/>
  <c r="F1587" i="5"/>
  <c r="G1587" i="5"/>
  <c r="F1588" i="5"/>
  <c r="G1588" i="5"/>
  <c r="F1589" i="5"/>
  <c r="G1589" i="5"/>
  <c r="F1590" i="5"/>
  <c r="G1590" i="5"/>
  <c r="F1591" i="5"/>
  <c r="G1591" i="5"/>
  <c r="F1592" i="5"/>
  <c r="G1592" i="5"/>
  <c r="F1593" i="5"/>
  <c r="G1593" i="5"/>
  <c r="F1594" i="5"/>
  <c r="G1594" i="5"/>
  <c r="F1595" i="5"/>
  <c r="G1595" i="5"/>
  <c r="F1596" i="5"/>
  <c r="G1596" i="5"/>
  <c r="F1597" i="5"/>
  <c r="G1597" i="5"/>
  <c r="F1598" i="5"/>
  <c r="G1598" i="5"/>
  <c r="F1599" i="5"/>
  <c r="G1599" i="5"/>
  <c r="F1600" i="5"/>
  <c r="G1600" i="5"/>
  <c r="F1601" i="5"/>
  <c r="G1601" i="5"/>
  <c r="F1602" i="5"/>
  <c r="G1602" i="5"/>
  <c r="F1603" i="5"/>
  <c r="G1603" i="5"/>
  <c r="F1604" i="5"/>
  <c r="G1604" i="5"/>
  <c r="F1605" i="5"/>
  <c r="G1605" i="5"/>
  <c r="F1606" i="5"/>
  <c r="G1606" i="5"/>
  <c r="F1607" i="5"/>
  <c r="G1607" i="5"/>
  <c r="F1608" i="5"/>
  <c r="G1608" i="5"/>
  <c r="F1609" i="5"/>
  <c r="G1609" i="5"/>
  <c r="F1610" i="5"/>
  <c r="G1610" i="5"/>
  <c r="F1611" i="5"/>
  <c r="G1611" i="5"/>
  <c r="F1612" i="5"/>
  <c r="G1612" i="5"/>
  <c r="F1613" i="5"/>
  <c r="G1613" i="5"/>
  <c r="F1614" i="5"/>
  <c r="G1614" i="5"/>
  <c r="F1615" i="5"/>
  <c r="G1615" i="5"/>
  <c r="F1616" i="5"/>
  <c r="G1616" i="5"/>
  <c r="F1617" i="5"/>
  <c r="G1617" i="5"/>
  <c r="F1618" i="5"/>
  <c r="G1618" i="5"/>
  <c r="F1619" i="5"/>
  <c r="G1619" i="5"/>
  <c r="F1620" i="5"/>
  <c r="G1620" i="5"/>
  <c r="F1621" i="5"/>
  <c r="G1621" i="5"/>
  <c r="F1622" i="5"/>
  <c r="G1622" i="5"/>
  <c r="F1623" i="5"/>
  <c r="G1623" i="5"/>
  <c r="F1624" i="5"/>
  <c r="G1624" i="5"/>
  <c r="F1625" i="5"/>
  <c r="G1625" i="5"/>
  <c r="F1626" i="5"/>
  <c r="G1626" i="5"/>
  <c r="F1627" i="5"/>
  <c r="G1627" i="5"/>
  <c r="F1628" i="5"/>
  <c r="G1628" i="5"/>
  <c r="F1629" i="5"/>
  <c r="G1629" i="5"/>
  <c r="F1630" i="5"/>
  <c r="G1630" i="5"/>
  <c r="F1631" i="5"/>
  <c r="G1631" i="5"/>
  <c r="F1632" i="5"/>
  <c r="G1632" i="5"/>
  <c r="F1633" i="5"/>
  <c r="G1633" i="5"/>
  <c r="F1634" i="5"/>
  <c r="G1634" i="5"/>
  <c r="F1635" i="5"/>
  <c r="G1635" i="5"/>
  <c r="F1636" i="5"/>
  <c r="G1636" i="5"/>
  <c r="F1637" i="5"/>
  <c r="G1637" i="5"/>
  <c r="F1638" i="5"/>
  <c r="G1638" i="5"/>
  <c r="F1639" i="5"/>
  <c r="G1639" i="5"/>
  <c r="F1640" i="5"/>
  <c r="G1640" i="5"/>
  <c r="F1641" i="5"/>
  <c r="G1641" i="5"/>
  <c r="F1642" i="5"/>
  <c r="G1642" i="5"/>
  <c r="F1643" i="5"/>
  <c r="G1643" i="5"/>
  <c r="F1644" i="5"/>
  <c r="G1644" i="5"/>
  <c r="F1645" i="5"/>
  <c r="G1645" i="5"/>
  <c r="F1646" i="5"/>
  <c r="G1646" i="5"/>
  <c r="F1647" i="5"/>
  <c r="G1647" i="5"/>
  <c r="F1648" i="5"/>
  <c r="G1648" i="5"/>
  <c r="F1649" i="5"/>
  <c r="G1649" i="5"/>
  <c r="F1650" i="5"/>
  <c r="G1650" i="5"/>
  <c r="F1651" i="5"/>
  <c r="G1651" i="5"/>
  <c r="F1652" i="5"/>
  <c r="G1652" i="5"/>
  <c r="F1653" i="5"/>
  <c r="G1653" i="5"/>
  <c r="F1654" i="5"/>
  <c r="G1654" i="5"/>
  <c r="F1655" i="5"/>
  <c r="G1655" i="5"/>
  <c r="F1656" i="5"/>
  <c r="G1656" i="5"/>
  <c r="F1657" i="5"/>
  <c r="G1657" i="5"/>
  <c r="F1658" i="5"/>
  <c r="G1658" i="5"/>
  <c r="F1659" i="5"/>
  <c r="G1659" i="5"/>
  <c r="F1660" i="5"/>
  <c r="G1660" i="5"/>
  <c r="F1661" i="5"/>
  <c r="G1661" i="5"/>
  <c r="F1662" i="5"/>
  <c r="G1662" i="5"/>
  <c r="F1663" i="5"/>
  <c r="G1663" i="5"/>
  <c r="F1664" i="5"/>
  <c r="G1664" i="5"/>
  <c r="F1665" i="5"/>
  <c r="G1665" i="5"/>
  <c r="F1666" i="5"/>
  <c r="G1666" i="5"/>
  <c r="F1667" i="5"/>
  <c r="G1667" i="5"/>
  <c r="F1668" i="5"/>
  <c r="G1668" i="5"/>
  <c r="F1669" i="5"/>
  <c r="G1669" i="5"/>
  <c r="F1670" i="5"/>
  <c r="G1670" i="5"/>
  <c r="F1671" i="5"/>
  <c r="G1671" i="5"/>
  <c r="F1672" i="5"/>
  <c r="G1672" i="5"/>
  <c r="F1673" i="5"/>
  <c r="G1673" i="5"/>
  <c r="F1674" i="5"/>
  <c r="G1674" i="5"/>
  <c r="F1675" i="5"/>
  <c r="G1675" i="5"/>
  <c r="F1676" i="5"/>
  <c r="G1676" i="5"/>
  <c r="F1677" i="5"/>
  <c r="G1677" i="5"/>
  <c r="F1678" i="5"/>
  <c r="G1678" i="5"/>
  <c r="F1679" i="5"/>
  <c r="G1679" i="5"/>
  <c r="F1680" i="5"/>
  <c r="G1680" i="5"/>
  <c r="F1681" i="5"/>
  <c r="G1681" i="5"/>
  <c r="F1682" i="5"/>
  <c r="G1682" i="5"/>
  <c r="F1683" i="5"/>
  <c r="G1683" i="5"/>
  <c r="F1684" i="5"/>
  <c r="G1684" i="5"/>
  <c r="F1685" i="5"/>
  <c r="G1685" i="5"/>
  <c r="F1686" i="5"/>
  <c r="G1686" i="5"/>
  <c r="F1687" i="5"/>
  <c r="G1687" i="5"/>
  <c r="F1688" i="5"/>
  <c r="G1688" i="5"/>
  <c r="F1689" i="5"/>
  <c r="G1689" i="5"/>
  <c r="F1690" i="5"/>
  <c r="G1690" i="5"/>
  <c r="F1691" i="5"/>
  <c r="G1691" i="5"/>
  <c r="F1692" i="5"/>
  <c r="G1692" i="5"/>
  <c r="F1693" i="5"/>
  <c r="G1693" i="5"/>
  <c r="F1694" i="5"/>
  <c r="G1694" i="5"/>
  <c r="F1695" i="5"/>
  <c r="G1695" i="5"/>
  <c r="F1696" i="5"/>
  <c r="G1696" i="5"/>
  <c r="F1697" i="5"/>
  <c r="G1697" i="5"/>
  <c r="F1698" i="5"/>
  <c r="G1698" i="5"/>
  <c r="F1699" i="5"/>
  <c r="G1699" i="5"/>
  <c r="F1700" i="5"/>
  <c r="G1700" i="5"/>
  <c r="F1701" i="5"/>
  <c r="G1701" i="5"/>
  <c r="F1702" i="5"/>
  <c r="G1702" i="5"/>
  <c r="F1703" i="5"/>
  <c r="G1703" i="5"/>
  <c r="F1704" i="5"/>
  <c r="G1704" i="5"/>
  <c r="F1705" i="5"/>
  <c r="G1705" i="5"/>
  <c r="F1706" i="5"/>
  <c r="G1706" i="5"/>
  <c r="F1707" i="5"/>
  <c r="G1707" i="5"/>
  <c r="F1708" i="5"/>
  <c r="G1708" i="5"/>
  <c r="F1709" i="5"/>
  <c r="G1709" i="5"/>
  <c r="F1710" i="5"/>
  <c r="G1710" i="5"/>
  <c r="F1711" i="5"/>
  <c r="G1711" i="5"/>
  <c r="F1712" i="5"/>
  <c r="G1712" i="5"/>
  <c r="F1713" i="5"/>
  <c r="G1713" i="5"/>
  <c r="F1714" i="5"/>
  <c r="G1714" i="5"/>
  <c r="F1715" i="5"/>
  <c r="G1715" i="5"/>
  <c r="F1716" i="5"/>
  <c r="G1716" i="5"/>
  <c r="F1717" i="5"/>
  <c r="G1717" i="5"/>
  <c r="F1718" i="5"/>
  <c r="G1718" i="5"/>
  <c r="F1719" i="5"/>
  <c r="G1719" i="5"/>
  <c r="F1720" i="5"/>
  <c r="G1720" i="5"/>
  <c r="F1721" i="5"/>
  <c r="G1721" i="5"/>
  <c r="F1722" i="5"/>
  <c r="G1722" i="5"/>
  <c r="F1723" i="5"/>
  <c r="G1723" i="5"/>
  <c r="F1724" i="5"/>
  <c r="G1724" i="5"/>
  <c r="F1725" i="5"/>
  <c r="G1725" i="5"/>
  <c r="F1726" i="5"/>
  <c r="G1726" i="5"/>
  <c r="F1727" i="5"/>
  <c r="G1727" i="5"/>
  <c r="F1728" i="5"/>
  <c r="G1728" i="5"/>
  <c r="F1729" i="5"/>
  <c r="G1729" i="5"/>
  <c r="F1730" i="5"/>
  <c r="G1730" i="5"/>
  <c r="F1731" i="5"/>
  <c r="G1731" i="5"/>
  <c r="F1732" i="5"/>
  <c r="G1732" i="5"/>
  <c r="F1733" i="5"/>
  <c r="G1733" i="5"/>
  <c r="F1734" i="5"/>
  <c r="G1734" i="5"/>
  <c r="F1735" i="5"/>
  <c r="G1735" i="5"/>
  <c r="F1736" i="5"/>
  <c r="G1736" i="5"/>
  <c r="F1737" i="5"/>
  <c r="G1737" i="5"/>
  <c r="F1738" i="5"/>
  <c r="G1738" i="5"/>
  <c r="F1739" i="5"/>
  <c r="G1739" i="5"/>
  <c r="F1740" i="5"/>
  <c r="G1740" i="5"/>
  <c r="F1741" i="5"/>
  <c r="G1741" i="5"/>
  <c r="F1742" i="5"/>
  <c r="G1742" i="5"/>
  <c r="F1743" i="5"/>
  <c r="G1743" i="5"/>
  <c r="F1744" i="5"/>
  <c r="G1744" i="5"/>
  <c r="F1745" i="5"/>
  <c r="G1745" i="5"/>
  <c r="F1746" i="5"/>
  <c r="G1746" i="5"/>
  <c r="F1747" i="5"/>
  <c r="G1747" i="5"/>
  <c r="F1748" i="5"/>
  <c r="G1748" i="5"/>
  <c r="F1749" i="5"/>
  <c r="G1749" i="5"/>
  <c r="F1750" i="5"/>
  <c r="G1750" i="5"/>
  <c r="F1751" i="5"/>
  <c r="G1751" i="5"/>
  <c r="F1752" i="5"/>
  <c r="G1752" i="5"/>
  <c r="F1753" i="5"/>
  <c r="G1753" i="5"/>
  <c r="F1754" i="5"/>
  <c r="G1754" i="5"/>
  <c r="F1755" i="5"/>
  <c r="G1755" i="5"/>
  <c r="F1756" i="5"/>
  <c r="G1756" i="5"/>
  <c r="F1757" i="5"/>
  <c r="G1757" i="5"/>
  <c r="F1758" i="5"/>
  <c r="G1758" i="5"/>
  <c r="F1759" i="5"/>
  <c r="G1759" i="5"/>
  <c r="F1760" i="5"/>
  <c r="G1760" i="5"/>
  <c r="F1761" i="5"/>
  <c r="G1761" i="5"/>
  <c r="F1762" i="5"/>
  <c r="G1762" i="5"/>
  <c r="F1763" i="5"/>
  <c r="G1763" i="5"/>
  <c r="F1764" i="5"/>
  <c r="G1764" i="5"/>
  <c r="F1765" i="5"/>
  <c r="G1765" i="5"/>
  <c r="F1766" i="5"/>
  <c r="G1766" i="5"/>
  <c r="F1767" i="5"/>
  <c r="G1767" i="5"/>
  <c r="F1768" i="5"/>
  <c r="G1768" i="5"/>
  <c r="F1769" i="5"/>
  <c r="G1769" i="5"/>
  <c r="F1770" i="5"/>
  <c r="G1770" i="5"/>
  <c r="F1771" i="5"/>
  <c r="G1771" i="5"/>
  <c r="F1772" i="5"/>
  <c r="G1772" i="5"/>
  <c r="F1773" i="5"/>
  <c r="G1773" i="5"/>
  <c r="F1774" i="5"/>
  <c r="G1774" i="5"/>
  <c r="F1775" i="5"/>
  <c r="G1775" i="5"/>
  <c r="F1776" i="5"/>
  <c r="G1776" i="5"/>
  <c r="F1777" i="5"/>
  <c r="G1777" i="5"/>
  <c r="F1778" i="5"/>
  <c r="G1778" i="5"/>
  <c r="F1779" i="5"/>
  <c r="G1779" i="5"/>
  <c r="F1780" i="5"/>
  <c r="G1780" i="5"/>
  <c r="F1781" i="5"/>
  <c r="G1781" i="5"/>
  <c r="F1782" i="5"/>
  <c r="G1782" i="5"/>
  <c r="F1783" i="5"/>
  <c r="G1783" i="5"/>
  <c r="F1784" i="5"/>
  <c r="G1784" i="5"/>
  <c r="F1785" i="5"/>
  <c r="G1785" i="5"/>
  <c r="F1786" i="5"/>
  <c r="G1786" i="5"/>
  <c r="F1787" i="5"/>
  <c r="G1787" i="5"/>
  <c r="F1788" i="5"/>
  <c r="G1788" i="5"/>
  <c r="F1789" i="5"/>
  <c r="G1789" i="5"/>
  <c r="F1790" i="5"/>
  <c r="G1790" i="5"/>
  <c r="F1791" i="5"/>
  <c r="G1791" i="5"/>
  <c r="F1792" i="5"/>
  <c r="G1792" i="5"/>
  <c r="F1793" i="5"/>
  <c r="G1793" i="5"/>
  <c r="F1794" i="5"/>
  <c r="G1794" i="5"/>
  <c r="F1795" i="5"/>
  <c r="G1795" i="5"/>
  <c r="F1796" i="5"/>
  <c r="G1796" i="5"/>
  <c r="F1797" i="5"/>
  <c r="G1797" i="5"/>
  <c r="F1798" i="5"/>
  <c r="G1798" i="5"/>
  <c r="F1799" i="5"/>
  <c r="G1799" i="5"/>
  <c r="F1800" i="5"/>
  <c r="G1800" i="5"/>
  <c r="F1801" i="5"/>
  <c r="G1801" i="5"/>
  <c r="F1802" i="5"/>
  <c r="G1802" i="5"/>
  <c r="F1803" i="5"/>
  <c r="G1803" i="5"/>
  <c r="F1804" i="5"/>
  <c r="G1804" i="5"/>
  <c r="F1805" i="5"/>
  <c r="G1805" i="5"/>
  <c r="F1806" i="5"/>
  <c r="G1806" i="5"/>
  <c r="F1807" i="5"/>
  <c r="G1807" i="5"/>
  <c r="F1808" i="5"/>
  <c r="G1808" i="5"/>
  <c r="F1809" i="5"/>
  <c r="G1809" i="5"/>
  <c r="F1810" i="5"/>
  <c r="G1810" i="5"/>
  <c r="F1811" i="5"/>
  <c r="G1811" i="5"/>
  <c r="F1812" i="5"/>
  <c r="G1812" i="5"/>
  <c r="F1813" i="5"/>
  <c r="G1813" i="5"/>
  <c r="F1814" i="5"/>
  <c r="G1814" i="5"/>
  <c r="F1815" i="5"/>
  <c r="G1815" i="5"/>
  <c r="F1816" i="5"/>
  <c r="G1816" i="5"/>
  <c r="F1817" i="5"/>
  <c r="G1817" i="5"/>
  <c r="F1818" i="5"/>
  <c r="G1818" i="5"/>
  <c r="F1819" i="5"/>
  <c r="G1819" i="5"/>
  <c r="F1820" i="5"/>
  <c r="G1820" i="5"/>
  <c r="F1821" i="5"/>
  <c r="G1821" i="5"/>
  <c r="F1822" i="5"/>
  <c r="G1822" i="5"/>
  <c r="F1823" i="5"/>
  <c r="G1823" i="5"/>
  <c r="F1824" i="5"/>
  <c r="G1824" i="5"/>
  <c r="F1825" i="5"/>
  <c r="G1825" i="5"/>
  <c r="F1826" i="5"/>
  <c r="G1826" i="5"/>
  <c r="F1827" i="5"/>
  <c r="G1827" i="5"/>
  <c r="F1828" i="5"/>
  <c r="G1828" i="5"/>
  <c r="F1829" i="5"/>
  <c r="G1829" i="5"/>
  <c r="F1830" i="5"/>
  <c r="G1830" i="5"/>
  <c r="F1831" i="5"/>
  <c r="G1831" i="5"/>
  <c r="F1832" i="5"/>
  <c r="G1832" i="5"/>
  <c r="F1833" i="5"/>
  <c r="G1833" i="5"/>
  <c r="F1834" i="5"/>
  <c r="G1834" i="5"/>
  <c r="F1835" i="5"/>
  <c r="G1835" i="5"/>
  <c r="F1836" i="5"/>
  <c r="G1836" i="5"/>
  <c r="F1837" i="5"/>
  <c r="G1837" i="5"/>
  <c r="F1838" i="5"/>
  <c r="G1838" i="5"/>
  <c r="F1839" i="5"/>
  <c r="G1839" i="5"/>
  <c r="F1840" i="5"/>
  <c r="G1840" i="5"/>
  <c r="F1841" i="5"/>
  <c r="G1841" i="5"/>
  <c r="F1842" i="5"/>
  <c r="G1842" i="5"/>
  <c r="F1843" i="5"/>
  <c r="G1843" i="5"/>
  <c r="F1844" i="5"/>
  <c r="G1844" i="5"/>
  <c r="F1845" i="5"/>
  <c r="G1845" i="5"/>
  <c r="F1846" i="5"/>
  <c r="G1846" i="5"/>
  <c r="F1847" i="5"/>
  <c r="G1847" i="5"/>
  <c r="F1848" i="5"/>
  <c r="G1848" i="5"/>
  <c r="F1849" i="5"/>
  <c r="G1849" i="5"/>
  <c r="F1850" i="5"/>
  <c r="G1850" i="5"/>
  <c r="F1851" i="5"/>
  <c r="G1851" i="5"/>
  <c r="F1852" i="5"/>
  <c r="G1852" i="5"/>
  <c r="F1853" i="5"/>
  <c r="G1853" i="5"/>
  <c r="F1854" i="5"/>
  <c r="G1854" i="5"/>
  <c r="F1855" i="5"/>
  <c r="G1855" i="5"/>
  <c r="F1856" i="5"/>
  <c r="G1856" i="5"/>
  <c r="F1857" i="5"/>
  <c r="G1857" i="5"/>
  <c r="F1858" i="5"/>
  <c r="G1858" i="5"/>
  <c r="F1859" i="5"/>
  <c r="G1859" i="5"/>
  <c r="F1860" i="5"/>
  <c r="G1860" i="5"/>
  <c r="F1861" i="5"/>
  <c r="G1861" i="5"/>
  <c r="F1862" i="5"/>
  <c r="G1862" i="5"/>
  <c r="F1863" i="5"/>
  <c r="G1863" i="5"/>
  <c r="F1864" i="5"/>
  <c r="G1864" i="5"/>
  <c r="F1865" i="5"/>
  <c r="G1865" i="5"/>
  <c r="F1866" i="5"/>
  <c r="G1866" i="5"/>
  <c r="F1867" i="5"/>
  <c r="G1867" i="5"/>
  <c r="F1868" i="5"/>
  <c r="G1868" i="5"/>
  <c r="F1869" i="5"/>
  <c r="G1869" i="5"/>
  <c r="F1870" i="5"/>
  <c r="G1870" i="5"/>
  <c r="F1871" i="5"/>
  <c r="G1871" i="5"/>
  <c r="F1872" i="5"/>
  <c r="G1872" i="5"/>
  <c r="F1873" i="5"/>
  <c r="G1873" i="5"/>
  <c r="F1874" i="5"/>
  <c r="G1874" i="5"/>
  <c r="F1875" i="5"/>
  <c r="G1875" i="5"/>
  <c r="F1876" i="5"/>
  <c r="G1876" i="5"/>
  <c r="F1877" i="5"/>
  <c r="G1877" i="5"/>
  <c r="F1878" i="5"/>
  <c r="G1878" i="5"/>
  <c r="F1879" i="5"/>
  <c r="G1879" i="5"/>
  <c r="F1880" i="5"/>
  <c r="G1880" i="5"/>
  <c r="F1881" i="5"/>
  <c r="G1881" i="5"/>
  <c r="F1882" i="5"/>
  <c r="G1882" i="5"/>
  <c r="F1883" i="5"/>
  <c r="G1883" i="5"/>
  <c r="F1884" i="5"/>
  <c r="G1884" i="5"/>
  <c r="F1885" i="5"/>
  <c r="G1885" i="5"/>
  <c r="F1886" i="5"/>
  <c r="G1886" i="5"/>
  <c r="F1887" i="5"/>
  <c r="G1887" i="5"/>
  <c r="F1888" i="5"/>
  <c r="G1888" i="5"/>
  <c r="F1889" i="5"/>
  <c r="G1889" i="5"/>
  <c r="F1890" i="5"/>
  <c r="G1890" i="5"/>
  <c r="F1891" i="5"/>
  <c r="G1891" i="5"/>
  <c r="F1892" i="5"/>
  <c r="G1892" i="5"/>
  <c r="F1893" i="5"/>
  <c r="G1893" i="5"/>
  <c r="F1894" i="5"/>
  <c r="G1894" i="5"/>
  <c r="F1895" i="5"/>
  <c r="G1895" i="5"/>
  <c r="F1896" i="5"/>
  <c r="G1896" i="5"/>
  <c r="F1897" i="5"/>
  <c r="G1897" i="5"/>
  <c r="F1898" i="5"/>
  <c r="G1898" i="5"/>
  <c r="F1899" i="5"/>
  <c r="G1899" i="5"/>
  <c r="F1900" i="5"/>
  <c r="G1900" i="5"/>
  <c r="F1901" i="5"/>
  <c r="G1901" i="5"/>
  <c r="F1902" i="5"/>
  <c r="G1902" i="5"/>
  <c r="F1903" i="5"/>
  <c r="G1903" i="5"/>
  <c r="F1904" i="5"/>
  <c r="G1904" i="5"/>
  <c r="F1905" i="5"/>
  <c r="G1905" i="5"/>
  <c r="F1906" i="5"/>
  <c r="G1906" i="5"/>
  <c r="F1907" i="5"/>
  <c r="G1907" i="5"/>
  <c r="F1908" i="5"/>
  <c r="G1908" i="5"/>
  <c r="F1909" i="5"/>
  <c r="G1909" i="5"/>
  <c r="F1910" i="5"/>
  <c r="G1910" i="5"/>
  <c r="F1911" i="5"/>
  <c r="G1911" i="5"/>
  <c r="F1912" i="5"/>
  <c r="G1912" i="5"/>
  <c r="F1913" i="5"/>
  <c r="G1913" i="5"/>
  <c r="F1914" i="5"/>
  <c r="G1914" i="5"/>
  <c r="F1915" i="5"/>
  <c r="G1915" i="5"/>
  <c r="F1916" i="5"/>
  <c r="G1916" i="5"/>
  <c r="F1917" i="5"/>
  <c r="G1917" i="5"/>
  <c r="F1918" i="5"/>
  <c r="G1918" i="5"/>
  <c r="F1919" i="5"/>
  <c r="G1919" i="5"/>
  <c r="F1920" i="5"/>
  <c r="G1920" i="5"/>
  <c r="F1921" i="5"/>
  <c r="G1921" i="5"/>
  <c r="F1922" i="5"/>
  <c r="G1922" i="5"/>
  <c r="F1923" i="5"/>
  <c r="G1923" i="5"/>
  <c r="F1924" i="5"/>
  <c r="G1924" i="5"/>
  <c r="F1925" i="5"/>
  <c r="G1925" i="5"/>
  <c r="F1926" i="5"/>
  <c r="G1926" i="5"/>
  <c r="F1927" i="5"/>
  <c r="G1927" i="5"/>
  <c r="F1928" i="5"/>
  <c r="G1928" i="5"/>
  <c r="F1929" i="5"/>
  <c r="G1929" i="5"/>
  <c r="F1930" i="5"/>
  <c r="G1930" i="5"/>
  <c r="F1931" i="5"/>
  <c r="G1931" i="5"/>
  <c r="F1932" i="5"/>
  <c r="G1932" i="5"/>
  <c r="F1933" i="5"/>
  <c r="G1933" i="5"/>
  <c r="F1934" i="5"/>
  <c r="G1934" i="5"/>
  <c r="F1935" i="5"/>
  <c r="G1935" i="5"/>
  <c r="F1936" i="5"/>
  <c r="G1936" i="5"/>
  <c r="F1937" i="5"/>
  <c r="G1937" i="5"/>
  <c r="F1938" i="5"/>
  <c r="G1938" i="5"/>
  <c r="F1939" i="5"/>
  <c r="G1939" i="5"/>
  <c r="F1940" i="5"/>
  <c r="G1940" i="5"/>
  <c r="F1941" i="5"/>
  <c r="G1941" i="5"/>
  <c r="F1942" i="5"/>
  <c r="G1942" i="5"/>
  <c r="F1943" i="5"/>
  <c r="G1943" i="5"/>
  <c r="F1944" i="5"/>
  <c r="G1944" i="5"/>
  <c r="F1945" i="5"/>
  <c r="G1945" i="5"/>
  <c r="F1946" i="5"/>
  <c r="G1946" i="5"/>
  <c r="F1947" i="5"/>
  <c r="G1947" i="5"/>
  <c r="F1948" i="5"/>
  <c r="G1948" i="5"/>
  <c r="F1949" i="5"/>
  <c r="G1949" i="5"/>
  <c r="F1950" i="5"/>
  <c r="G1950" i="5"/>
  <c r="F1951" i="5"/>
  <c r="G1951" i="5"/>
  <c r="F1952" i="5"/>
  <c r="G1952" i="5"/>
  <c r="F1953" i="5"/>
  <c r="G1953" i="5"/>
  <c r="F1954" i="5"/>
  <c r="G1954" i="5"/>
  <c r="F1955" i="5"/>
  <c r="G1955" i="5"/>
  <c r="F1956" i="5"/>
  <c r="G1956" i="5"/>
  <c r="F1957" i="5"/>
  <c r="G1957" i="5"/>
  <c r="F1958" i="5"/>
  <c r="G1958" i="5"/>
  <c r="F1959" i="5"/>
  <c r="G1959" i="5"/>
  <c r="F1960" i="5"/>
  <c r="G1960" i="5"/>
  <c r="F1961" i="5"/>
  <c r="G1961" i="5"/>
  <c r="F1962" i="5"/>
  <c r="G1962" i="5"/>
  <c r="F1963" i="5"/>
  <c r="G1963" i="5"/>
  <c r="F1964" i="5"/>
  <c r="G1964" i="5"/>
  <c r="F1965" i="5"/>
  <c r="G1965" i="5"/>
  <c r="F1966" i="5"/>
  <c r="G1966" i="5"/>
  <c r="F1967" i="5"/>
  <c r="G1967" i="5"/>
  <c r="F1968" i="5"/>
  <c r="G1968" i="5"/>
  <c r="F1969" i="5"/>
  <c r="G1969" i="5"/>
  <c r="F1970" i="5"/>
  <c r="G1970" i="5"/>
  <c r="F1971" i="5"/>
  <c r="G1971" i="5"/>
  <c r="F1972" i="5"/>
  <c r="G1972" i="5"/>
  <c r="F1973" i="5"/>
  <c r="G1973" i="5"/>
  <c r="F1974" i="5"/>
  <c r="G1974" i="5"/>
  <c r="F1975" i="5"/>
  <c r="G1975" i="5"/>
  <c r="F1976" i="5"/>
  <c r="G1976" i="5"/>
  <c r="F1977" i="5"/>
  <c r="G1977" i="5"/>
  <c r="F1978" i="5"/>
  <c r="G1978" i="5"/>
  <c r="F1979" i="5"/>
  <c r="G1979" i="5"/>
  <c r="F1980" i="5"/>
  <c r="G1980" i="5"/>
  <c r="F1981" i="5"/>
  <c r="G1981" i="5"/>
  <c r="F1982" i="5"/>
  <c r="G1982" i="5"/>
  <c r="F1983" i="5"/>
  <c r="G1983" i="5"/>
  <c r="F1984" i="5"/>
  <c r="G1984" i="5"/>
  <c r="F1985" i="5"/>
  <c r="G1985" i="5"/>
  <c r="F1986" i="5"/>
  <c r="G1986" i="5"/>
  <c r="F1987" i="5"/>
  <c r="G1987" i="5"/>
  <c r="F1988" i="5"/>
  <c r="G1988" i="5"/>
  <c r="F1989" i="5"/>
  <c r="G1989" i="5"/>
  <c r="F1990" i="5"/>
  <c r="G1990" i="5"/>
  <c r="F1991" i="5"/>
  <c r="G1991" i="5"/>
  <c r="F1992" i="5"/>
  <c r="G1992" i="5"/>
  <c r="F1993" i="5"/>
  <c r="G1993" i="5"/>
  <c r="F1994" i="5"/>
  <c r="G1994" i="5"/>
  <c r="F1995" i="5"/>
  <c r="G1995" i="5"/>
  <c r="F1996" i="5"/>
  <c r="G1996" i="5"/>
  <c r="F1997" i="5"/>
  <c r="G1997" i="5"/>
  <c r="F1998" i="5"/>
  <c r="G1998" i="5"/>
  <c r="F1999" i="5"/>
  <c r="G1999" i="5"/>
  <c r="F2000" i="5"/>
  <c r="G2000" i="5"/>
  <c r="F2001" i="5"/>
  <c r="G2001" i="5"/>
  <c r="F2002" i="5"/>
  <c r="G2002" i="5"/>
  <c r="F2003" i="5"/>
  <c r="G2003" i="5"/>
  <c r="F2004" i="5"/>
  <c r="G2004" i="5"/>
  <c r="F2005" i="5"/>
  <c r="G2005" i="5"/>
  <c r="F2006" i="5"/>
  <c r="G2006" i="5"/>
  <c r="F2007" i="5"/>
  <c r="G2007" i="5"/>
  <c r="F2008" i="5"/>
  <c r="G2008" i="5"/>
  <c r="F2009" i="5"/>
  <c r="G2009" i="5"/>
  <c r="F2010" i="5"/>
  <c r="G2010" i="5"/>
  <c r="F2011" i="5"/>
  <c r="G2011" i="5"/>
  <c r="F2012" i="5"/>
  <c r="G2012" i="5"/>
  <c r="F2013" i="5"/>
  <c r="G2013" i="5"/>
  <c r="F2014" i="5"/>
  <c r="G2014" i="5"/>
  <c r="F2015" i="5"/>
  <c r="G2015" i="5"/>
  <c r="F2016" i="5"/>
  <c r="G2016" i="5"/>
  <c r="F2017" i="5"/>
  <c r="G2017" i="5"/>
  <c r="F2018" i="5"/>
  <c r="G2018" i="5"/>
  <c r="F2019" i="5"/>
  <c r="G2019" i="5"/>
  <c r="F2020" i="5"/>
  <c r="G2020" i="5"/>
  <c r="F2021" i="5"/>
  <c r="G2021" i="5"/>
  <c r="F2022" i="5"/>
  <c r="G2022" i="5"/>
  <c r="F2023" i="5"/>
  <c r="G2023" i="5"/>
  <c r="F2024" i="5"/>
  <c r="G2024" i="5"/>
  <c r="F2025" i="5"/>
  <c r="G2025" i="5"/>
  <c r="F2026" i="5"/>
  <c r="G2026" i="5"/>
  <c r="F2027" i="5"/>
  <c r="G2027" i="5"/>
  <c r="F2028" i="5"/>
  <c r="G2028" i="5"/>
  <c r="F2029" i="5"/>
  <c r="G2029" i="5"/>
  <c r="F2030" i="5"/>
  <c r="G2030" i="5"/>
  <c r="F2031" i="5"/>
  <c r="G2031" i="5"/>
  <c r="F2032" i="5"/>
  <c r="G2032" i="5"/>
  <c r="F2033" i="5"/>
  <c r="G2033" i="5"/>
  <c r="F2034" i="5"/>
  <c r="G2034" i="5"/>
  <c r="F2035" i="5"/>
  <c r="G2035" i="5"/>
  <c r="F2036" i="5"/>
  <c r="G2036" i="5"/>
  <c r="F2037" i="5"/>
  <c r="G2037" i="5"/>
  <c r="F2038" i="5"/>
  <c r="G2038" i="5"/>
  <c r="F2039" i="5"/>
  <c r="G2039" i="5"/>
  <c r="F2040" i="5"/>
  <c r="G2040" i="5"/>
  <c r="F2041" i="5"/>
  <c r="G2041" i="5"/>
  <c r="F2042" i="5"/>
  <c r="G2042" i="5"/>
  <c r="F2043" i="5"/>
  <c r="G2043" i="5"/>
  <c r="F2044" i="5"/>
  <c r="G2044" i="5"/>
  <c r="F2045" i="5"/>
  <c r="G2045" i="5"/>
  <c r="F2046" i="5"/>
  <c r="G2046" i="5"/>
  <c r="F2047" i="5"/>
  <c r="G2047" i="5"/>
  <c r="F2048" i="5"/>
  <c r="G2048" i="5"/>
  <c r="F2049" i="5"/>
  <c r="G2049" i="5"/>
  <c r="F2050" i="5"/>
  <c r="G2050" i="5"/>
  <c r="F2051" i="5"/>
  <c r="G2051" i="5"/>
  <c r="F2052" i="5"/>
  <c r="G2052" i="5"/>
  <c r="F2053" i="5"/>
  <c r="G2053" i="5"/>
  <c r="F2054" i="5"/>
  <c r="G2054" i="5"/>
  <c r="F2055" i="5"/>
  <c r="G2055" i="5"/>
  <c r="F2056" i="5"/>
  <c r="G2056" i="5"/>
  <c r="F2057" i="5"/>
  <c r="G2057" i="5"/>
  <c r="F2058" i="5"/>
  <c r="G2058" i="5"/>
  <c r="F2059" i="5"/>
  <c r="G2059" i="5"/>
  <c r="F2060" i="5"/>
  <c r="G2060" i="5"/>
  <c r="F2061" i="5"/>
  <c r="G2061" i="5"/>
  <c r="F2062" i="5"/>
  <c r="G2062" i="5"/>
  <c r="F2063" i="5"/>
  <c r="G2063" i="5"/>
  <c r="F2064" i="5"/>
  <c r="G2064" i="5"/>
  <c r="F2065" i="5"/>
  <c r="G2065" i="5"/>
  <c r="F2066" i="5"/>
  <c r="G2066" i="5"/>
  <c r="F2067" i="5"/>
  <c r="G2067" i="5"/>
  <c r="F2068" i="5"/>
  <c r="G2068" i="5"/>
  <c r="F2069" i="5"/>
  <c r="G2069" i="5"/>
  <c r="F2070" i="5"/>
  <c r="G2070" i="5"/>
  <c r="F2071" i="5"/>
  <c r="G2071" i="5"/>
  <c r="F2072" i="5"/>
  <c r="G2072" i="5"/>
  <c r="F2073" i="5"/>
  <c r="G2073" i="5"/>
  <c r="F2074" i="5"/>
  <c r="G2074" i="5"/>
  <c r="F2075" i="5"/>
  <c r="G2075" i="5"/>
  <c r="F2076" i="5"/>
  <c r="G2076" i="5"/>
  <c r="F2077" i="5"/>
  <c r="G2077" i="5"/>
  <c r="F2078" i="5"/>
  <c r="G2078" i="5"/>
  <c r="F2079" i="5"/>
  <c r="G2079" i="5"/>
  <c r="F2080" i="5"/>
  <c r="G2080" i="5"/>
  <c r="F2081" i="5"/>
  <c r="G2081" i="5"/>
  <c r="F2082" i="5"/>
  <c r="G2082" i="5"/>
  <c r="F2083" i="5"/>
  <c r="G2083" i="5"/>
  <c r="F2084" i="5"/>
  <c r="G2084" i="5"/>
  <c r="F2085" i="5"/>
  <c r="G2085" i="5"/>
  <c r="F2086" i="5"/>
  <c r="G2086" i="5"/>
  <c r="F2087" i="5"/>
  <c r="G2087" i="5"/>
  <c r="F2088" i="5"/>
  <c r="G2088" i="5"/>
  <c r="F2089" i="5"/>
  <c r="G2089" i="5"/>
  <c r="F2090" i="5"/>
  <c r="G2090" i="5"/>
  <c r="F2091" i="5"/>
  <c r="G2091" i="5"/>
  <c r="F2092" i="5"/>
  <c r="G2092" i="5"/>
  <c r="F2093" i="5"/>
  <c r="G2093" i="5"/>
  <c r="F2094" i="5"/>
  <c r="G2094" i="5"/>
  <c r="F2095" i="5"/>
  <c r="G2095" i="5"/>
  <c r="F2096" i="5"/>
  <c r="G2096" i="5"/>
  <c r="F2097" i="5"/>
  <c r="G2097" i="5"/>
  <c r="F2098" i="5"/>
  <c r="G2098" i="5"/>
  <c r="F2099" i="5"/>
  <c r="G2099" i="5"/>
  <c r="F2100" i="5"/>
  <c r="G2100" i="5"/>
  <c r="F2101" i="5"/>
  <c r="G2101" i="5"/>
  <c r="F2102" i="5"/>
  <c r="G2102" i="5"/>
  <c r="F2103" i="5"/>
  <c r="G2103" i="5"/>
  <c r="F2104" i="5"/>
  <c r="G2104" i="5"/>
  <c r="F2105" i="5"/>
  <c r="G2105" i="5"/>
  <c r="F2106" i="5"/>
  <c r="G2106" i="5"/>
  <c r="F2107" i="5"/>
  <c r="G2107" i="5"/>
  <c r="F2108" i="5"/>
  <c r="G2108" i="5"/>
  <c r="F2109" i="5"/>
  <c r="G2109" i="5"/>
  <c r="F2110" i="5"/>
  <c r="G2110" i="5"/>
  <c r="F2111" i="5"/>
  <c r="G2111" i="5"/>
  <c r="F2112" i="5"/>
  <c r="G2112" i="5"/>
  <c r="F2113" i="5"/>
  <c r="G2113" i="5"/>
  <c r="F2114" i="5"/>
  <c r="G2114" i="5"/>
  <c r="F2115" i="5"/>
  <c r="G2115" i="5"/>
  <c r="F2116" i="5"/>
  <c r="G2116" i="5"/>
  <c r="F2117" i="5"/>
  <c r="G2117" i="5"/>
  <c r="F2118" i="5"/>
  <c r="G2118" i="5"/>
  <c r="F2119" i="5"/>
  <c r="G2119" i="5"/>
  <c r="F2120" i="5"/>
  <c r="G2120" i="5"/>
  <c r="F2121" i="5"/>
  <c r="G2121" i="5"/>
  <c r="F2122" i="5"/>
  <c r="G2122" i="5"/>
  <c r="F2123" i="5"/>
  <c r="G2123" i="5"/>
  <c r="F2124" i="5"/>
  <c r="G2124" i="5"/>
  <c r="F2125" i="5"/>
  <c r="G2125" i="5"/>
  <c r="F2126" i="5"/>
  <c r="G2126" i="5"/>
  <c r="F2127" i="5"/>
  <c r="G2127" i="5"/>
  <c r="F2128" i="5"/>
  <c r="G2128" i="5"/>
  <c r="F2129" i="5"/>
  <c r="G2129" i="5"/>
  <c r="F2130" i="5"/>
  <c r="G2130" i="5"/>
  <c r="F2131" i="5"/>
  <c r="G2131" i="5"/>
  <c r="F2132" i="5"/>
  <c r="G2132" i="5"/>
  <c r="F2133" i="5"/>
  <c r="G2133" i="5"/>
  <c r="F2134" i="5"/>
  <c r="G2134" i="5"/>
  <c r="F2135" i="5"/>
  <c r="G2135" i="5"/>
  <c r="F2136" i="5"/>
  <c r="G2136" i="5"/>
  <c r="F2137" i="5"/>
  <c r="G2137" i="5"/>
  <c r="F2138" i="5"/>
  <c r="G2138" i="5"/>
  <c r="F2139" i="5"/>
  <c r="G2139" i="5"/>
  <c r="F2140" i="5"/>
  <c r="G2140" i="5"/>
  <c r="F2141" i="5"/>
  <c r="G2141" i="5"/>
  <c r="F2142" i="5"/>
  <c r="G2142" i="5"/>
  <c r="F2143" i="5"/>
  <c r="G2143" i="5"/>
  <c r="F2144" i="5"/>
  <c r="G2144" i="5"/>
  <c r="F2145" i="5"/>
  <c r="G2145" i="5"/>
  <c r="F2146" i="5"/>
  <c r="G2146" i="5"/>
  <c r="F2147" i="5"/>
  <c r="G2147" i="5"/>
  <c r="F2148" i="5"/>
  <c r="G2148" i="5"/>
  <c r="F2149" i="5"/>
  <c r="G2149" i="5"/>
  <c r="F2150" i="5"/>
  <c r="G2150" i="5"/>
  <c r="F2151" i="5"/>
  <c r="G2151" i="5"/>
  <c r="F2152" i="5"/>
  <c r="G2152" i="5"/>
  <c r="F2153" i="5"/>
  <c r="G2153" i="5"/>
  <c r="F2154" i="5"/>
  <c r="G2154" i="5"/>
  <c r="F2155" i="5"/>
  <c r="G2155" i="5"/>
  <c r="F2156" i="5"/>
  <c r="G2156" i="5"/>
  <c r="F2157" i="5"/>
  <c r="G2157" i="5"/>
  <c r="F2158" i="5"/>
  <c r="G2158" i="5"/>
  <c r="F2159" i="5"/>
  <c r="G2159" i="5"/>
  <c r="F2160" i="5"/>
  <c r="G2160" i="5"/>
  <c r="F2161" i="5"/>
  <c r="G2161" i="5"/>
  <c r="F2162" i="5"/>
  <c r="G2162" i="5"/>
  <c r="F2163" i="5"/>
  <c r="G2163" i="5"/>
  <c r="F2164" i="5"/>
  <c r="G2164" i="5"/>
  <c r="F2165" i="5"/>
  <c r="G2165" i="5"/>
  <c r="F2166" i="5"/>
  <c r="G2166" i="5"/>
  <c r="F2167" i="5"/>
  <c r="G2167" i="5"/>
  <c r="F2168" i="5"/>
  <c r="G2168" i="5"/>
  <c r="F2169" i="5"/>
  <c r="G2169" i="5"/>
  <c r="F2170" i="5"/>
  <c r="G2170" i="5"/>
  <c r="F2171" i="5"/>
  <c r="G2171" i="5"/>
  <c r="F2172" i="5"/>
  <c r="G2172" i="5"/>
  <c r="F2173" i="5"/>
  <c r="G2173" i="5"/>
  <c r="F2174" i="5"/>
  <c r="G2174" i="5"/>
  <c r="F2175" i="5"/>
  <c r="G2175" i="5"/>
  <c r="F2176" i="5"/>
  <c r="G2176" i="5"/>
  <c r="F2177" i="5"/>
  <c r="G2177" i="5"/>
  <c r="F2178" i="5"/>
  <c r="G2178" i="5"/>
  <c r="F2179" i="5"/>
  <c r="G2179" i="5"/>
  <c r="F2180" i="5"/>
  <c r="G2180" i="5"/>
  <c r="F2181" i="5"/>
  <c r="G2181" i="5"/>
  <c r="F2182" i="5"/>
  <c r="G2182" i="5"/>
  <c r="F2183" i="5"/>
  <c r="G2183" i="5"/>
  <c r="F2184" i="5"/>
  <c r="G2184" i="5"/>
  <c r="F2185" i="5"/>
  <c r="G2185" i="5"/>
  <c r="F2186" i="5"/>
  <c r="G2186" i="5"/>
  <c r="F2187" i="5"/>
  <c r="G2187" i="5"/>
  <c r="F2188" i="5"/>
  <c r="G2188" i="5"/>
  <c r="F2189" i="5"/>
  <c r="G2189" i="5"/>
  <c r="F2190" i="5"/>
  <c r="G2190" i="5"/>
  <c r="F2191" i="5"/>
  <c r="G2191" i="5"/>
  <c r="F2192" i="5"/>
  <c r="G2192" i="5"/>
  <c r="F2193" i="5"/>
  <c r="G2193" i="5"/>
  <c r="F2194" i="5"/>
  <c r="G2194" i="5"/>
  <c r="F2195" i="5"/>
  <c r="G2195" i="5"/>
  <c r="F2196" i="5"/>
  <c r="G2196" i="5"/>
  <c r="F2197" i="5"/>
  <c r="G2197" i="5"/>
  <c r="F2198" i="5"/>
  <c r="G2198" i="5"/>
  <c r="F2199" i="5"/>
  <c r="G2199" i="5"/>
  <c r="F2200" i="5"/>
  <c r="G2200" i="5"/>
  <c r="F2201" i="5"/>
  <c r="G2201" i="5"/>
  <c r="F2202" i="5"/>
  <c r="G2202" i="5"/>
  <c r="F2203" i="5"/>
  <c r="G2203" i="5"/>
  <c r="F2204" i="5"/>
  <c r="G2204" i="5"/>
  <c r="F2205" i="5"/>
  <c r="G2205" i="5"/>
  <c r="F2206" i="5"/>
  <c r="G2206" i="5"/>
  <c r="F2207" i="5"/>
  <c r="G2207" i="5"/>
  <c r="F2208" i="5"/>
  <c r="G2208" i="5"/>
  <c r="F2209" i="5"/>
  <c r="G2209" i="5"/>
  <c r="F2210" i="5"/>
  <c r="G2210" i="5"/>
  <c r="F2211" i="5"/>
  <c r="G2211" i="5"/>
  <c r="F2212" i="5"/>
  <c r="G2212" i="5"/>
  <c r="F2213" i="5"/>
  <c r="G2213" i="5"/>
  <c r="F2214" i="5"/>
  <c r="G2214" i="5"/>
  <c r="F2215" i="5"/>
  <c r="G2215" i="5"/>
  <c r="F2216" i="5"/>
  <c r="G2216" i="5"/>
  <c r="F2217" i="5"/>
  <c r="G2217" i="5"/>
  <c r="F2218" i="5"/>
  <c r="G2218" i="5"/>
  <c r="F2219" i="5"/>
  <c r="G2219" i="5"/>
  <c r="F2220" i="5"/>
  <c r="G2220" i="5"/>
  <c r="F2221" i="5"/>
  <c r="G2221" i="5"/>
  <c r="F2222" i="5"/>
  <c r="G2222" i="5"/>
  <c r="F2223" i="5"/>
  <c r="G2223" i="5"/>
  <c r="F2224" i="5"/>
  <c r="G2224" i="5"/>
  <c r="F2225" i="5"/>
  <c r="G2225" i="5"/>
  <c r="F2226" i="5"/>
  <c r="G2226" i="5"/>
  <c r="F2227" i="5"/>
  <c r="G2227" i="5"/>
  <c r="F2228" i="5"/>
  <c r="G2228" i="5"/>
  <c r="F2229" i="5"/>
  <c r="G2229" i="5"/>
  <c r="F2230" i="5"/>
  <c r="G2230" i="5"/>
  <c r="F2231" i="5"/>
  <c r="G2231" i="5"/>
  <c r="F2232" i="5"/>
  <c r="G2232" i="5"/>
  <c r="F2233" i="5"/>
  <c r="G2233" i="5"/>
  <c r="F2234" i="5"/>
  <c r="G2234" i="5"/>
  <c r="F2235" i="5"/>
  <c r="G2235" i="5"/>
  <c r="F2236" i="5"/>
  <c r="G2236" i="5"/>
  <c r="F2237" i="5"/>
  <c r="G2237" i="5"/>
  <c r="F2238" i="5"/>
  <c r="G2238" i="5"/>
  <c r="F2239" i="5"/>
  <c r="G2239" i="5"/>
  <c r="F2240" i="5"/>
  <c r="G2240" i="5"/>
  <c r="F2241" i="5"/>
  <c r="G2241" i="5"/>
  <c r="F2242" i="5"/>
  <c r="G2242" i="5"/>
  <c r="F2243" i="5"/>
  <c r="G2243" i="5"/>
  <c r="F2244" i="5"/>
  <c r="G2244" i="5"/>
  <c r="F2245" i="5"/>
  <c r="G2245" i="5"/>
  <c r="F2246" i="5"/>
  <c r="G2246" i="5"/>
  <c r="F2247" i="5"/>
  <c r="G2247" i="5"/>
  <c r="F2248" i="5"/>
  <c r="G2248" i="5"/>
  <c r="F2249" i="5"/>
  <c r="G2249" i="5"/>
  <c r="F2250" i="5"/>
  <c r="G2250" i="5"/>
  <c r="F2251" i="5"/>
  <c r="G2251" i="5"/>
  <c r="F2252" i="5"/>
  <c r="G2252" i="5"/>
  <c r="F2253" i="5"/>
  <c r="G2253" i="5"/>
  <c r="F2254" i="5"/>
  <c r="G2254" i="5"/>
  <c r="F2255" i="5"/>
  <c r="G2255" i="5"/>
  <c r="F2256" i="5"/>
  <c r="G2256" i="5"/>
  <c r="F2257" i="5"/>
  <c r="G2257" i="5"/>
  <c r="F2258" i="5"/>
  <c r="G2258" i="5"/>
  <c r="F2259" i="5"/>
  <c r="G2259" i="5"/>
  <c r="F2260" i="5"/>
  <c r="G2260" i="5"/>
  <c r="F2261" i="5"/>
  <c r="G2261" i="5"/>
  <c r="F2262" i="5"/>
  <c r="G2262" i="5"/>
  <c r="F2263" i="5"/>
  <c r="G2263" i="5"/>
  <c r="F2264" i="5"/>
  <c r="G2264" i="5"/>
  <c r="F2265" i="5"/>
  <c r="G2265" i="5"/>
  <c r="F2266" i="5"/>
  <c r="G2266" i="5"/>
  <c r="F2267" i="5"/>
  <c r="G2267" i="5"/>
  <c r="F2268" i="5"/>
  <c r="G2268" i="5"/>
  <c r="F2269" i="5"/>
  <c r="G2269" i="5"/>
  <c r="F2270" i="5"/>
  <c r="G2270" i="5"/>
  <c r="F2271" i="5"/>
  <c r="G2271" i="5"/>
  <c r="F2272" i="5"/>
  <c r="G2272" i="5"/>
  <c r="F2273" i="5"/>
  <c r="G2273" i="5"/>
  <c r="F2274" i="5"/>
  <c r="G2274" i="5"/>
  <c r="F2275" i="5"/>
  <c r="G2275" i="5"/>
  <c r="F2276" i="5"/>
  <c r="G2276" i="5"/>
  <c r="F2277" i="5"/>
  <c r="G2277" i="5"/>
  <c r="F2278" i="5"/>
  <c r="G2278" i="5"/>
  <c r="F2279" i="5"/>
  <c r="G2279" i="5"/>
  <c r="F2280" i="5"/>
  <c r="G2280" i="5"/>
  <c r="F2281" i="5"/>
  <c r="G2281" i="5"/>
  <c r="F2282" i="5"/>
  <c r="G2282" i="5"/>
  <c r="F2283" i="5"/>
  <c r="G2283" i="5"/>
  <c r="F2284" i="5"/>
  <c r="G2284" i="5"/>
  <c r="F2285" i="5"/>
  <c r="G2285" i="5"/>
  <c r="F2286" i="5"/>
  <c r="G2286" i="5"/>
  <c r="F2287" i="5"/>
  <c r="G2287" i="5"/>
  <c r="F2288" i="5"/>
  <c r="G2288" i="5"/>
  <c r="F2289" i="5"/>
  <c r="G2289" i="5"/>
  <c r="F2290" i="5"/>
  <c r="G2290" i="5"/>
  <c r="F2291" i="5"/>
  <c r="G2291" i="5"/>
  <c r="F2292" i="5"/>
  <c r="G2292" i="5"/>
  <c r="F2293" i="5"/>
  <c r="G2293" i="5"/>
  <c r="F2294" i="5"/>
  <c r="G2294" i="5"/>
  <c r="F2295" i="5"/>
  <c r="G2295" i="5"/>
  <c r="F2296" i="5"/>
  <c r="G2296" i="5"/>
  <c r="F2297" i="5"/>
  <c r="G2297" i="5"/>
  <c r="F2298" i="5"/>
  <c r="G2298" i="5"/>
  <c r="F2299" i="5"/>
  <c r="G2299" i="5"/>
  <c r="F2300" i="5"/>
  <c r="G2300" i="5"/>
  <c r="F2301" i="5"/>
  <c r="G2301" i="5"/>
  <c r="F2302" i="5"/>
  <c r="G2302" i="5"/>
  <c r="F2303" i="5"/>
  <c r="G2303" i="5"/>
  <c r="F2304" i="5"/>
  <c r="G2304" i="5"/>
  <c r="F2305" i="5"/>
  <c r="G2305" i="5"/>
  <c r="F2306" i="5"/>
  <c r="G2306" i="5"/>
  <c r="F2307" i="5"/>
  <c r="G2307" i="5"/>
  <c r="F2308" i="5"/>
  <c r="G2308" i="5"/>
  <c r="F2309" i="5"/>
  <c r="G2309" i="5"/>
  <c r="F2310" i="5"/>
  <c r="G2310" i="5"/>
  <c r="F2311" i="5"/>
  <c r="G2311" i="5"/>
  <c r="F2312" i="5"/>
  <c r="G2312" i="5"/>
  <c r="F2313" i="5"/>
  <c r="G2313" i="5"/>
  <c r="F2314" i="5"/>
  <c r="G2314" i="5"/>
  <c r="F2315" i="5"/>
  <c r="G2315" i="5"/>
  <c r="F2316" i="5"/>
  <c r="G2316" i="5"/>
  <c r="F2317" i="5"/>
  <c r="G2317" i="5"/>
  <c r="F2318" i="5"/>
  <c r="G2318" i="5"/>
  <c r="F2319" i="5"/>
  <c r="G2319" i="5"/>
  <c r="F2320" i="5"/>
  <c r="G2320" i="5"/>
  <c r="F2321" i="5"/>
  <c r="G2321" i="5"/>
  <c r="F2322" i="5"/>
  <c r="G2322" i="5"/>
  <c r="F2323" i="5"/>
  <c r="G2323" i="5"/>
  <c r="F2324" i="5"/>
  <c r="G2324" i="5"/>
  <c r="F2325" i="5"/>
  <c r="G2325" i="5"/>
  <c r="F2326" i="5"/>
  <c r="G2326" i="5"/>
  <c r="F2327" i="5"/>
  <c r="G2327" i="5"/>
  <c r="F2328" i="5"/>
  <c r="G2328" i="5"/>
  <c r="F2329" i="5"/>
  <c r="G2329" i="5"/>
  <c r="F2330" i="5"/>
  <c r="G2330" i="5"/>
  <c r="F2331" i="5"/>
  <c r="G2331" i="5"/>
  <c r="F2332" i="5"/>
  <c r="G2332" i="5"/>
  <c r="F2333" i="5"/>
  <c r="G2333" i="5"/>
  <c r="F2334" i="5"/>
  <c r="G2334" i="5"/>
  <c r="F2335" i="5"/>
  <c r="G2335" i="5"/>
  <c r="F2336" i="5"/>
  <c r="G2336" i="5"/>
  <c r="F2337" i="5"/>
  <c r="G2337" i="5"/>
  <c r="F2338" i="5"/>
  <c r="G2338" i="5"/>
  <c r="F2339" i="5"/>
  <c r="G2339" i="5"/>
  <c r="F2340" i="5"/>
  <c r="G2340" i="5"/>
  <c r="F2341" i="5"/>
  <c r="G2341" i="5"/>
  <c r="F2342" i="5"/>
  <c r="G2342" i="5"/>
  <c r="F2343" i="5"/>
  <c r="G2343" i="5"/>
  <c r="F2344" i="5"/>
  <c r="G2344" i="5"/>
  <c r="F2345" i="5"/>
  <c r="G2345" i="5"/>
  <c r="F2346" i="5"/>
  <c r="G2346" i="5"/>
  <c r="F2347" i="5"/>
  <c r="G2347" i="5"/>
  <c r="F2348" i="5"/>
  <c r="G2348" i="5"/>
  <c r="F2349" i="5"/>
  <c r="G2349" i="5"/>
  <c r="F2350" i="5"/>
  <c r="G2350" i="5"/>
  <c r="F2351" i="5"/>
  <c r="G2351" i="5"/>
  <c r="F2352" i="5"/>
  <c r="G2352" i="5"/>
  <c r="F2353" i="5"/>
  <c r="G2353" i="5"/>
  <c r="F2354" i="5"/>
  <c r="G2354" i="5"/>
  <c r="F2355" i="5"/>
  <c r="G2355" i="5"/>
  <c r="F2356" i="5"/>
  <c r="G2356" i="5"/>
  <c r="F2357" i="5"/>
  <c r="G2357" i="5"/>
  <c r="F2358" i="5"/>
  <c r="G2358" i="5"/>
  <c r="F2359" i="5"/>
  <c r="G2359" i="5"/>
  <c r="F2360" i="5"/>
  <c r="G2360" i="5"/>
  <c r="F2361" i="5"/>
  <c r="G2361" i="5"/>
  <c r="F2362" i="5"/>
  <c r="G2362" i="5"/>
  <c r="F2363" i="5"/>
  <c r="G2363" i="5"/>
  <c r="F2364" i="5"/>
  <c r="G2364" i="5"/>
  <c r="F2365" i="5"/>
  <c r="G2365" i="5"/>
  <c r="F2366" i="5"/>
  <c r="G2366" i="5"/>
  <c r="F2367" i="5"/>
  <c r="G2367" i="5"/>
  <c r="F2368" i="5"/>
  <c r="G2368" i="5"/>
  <c r="F2369" i="5"/>
  <c r="G2369" i="5"/>
  <c r="F2370" i="5"/>
  <c r="G2370" i="5"/>
  <c r="F2371" i="5"/>
  <c r="G2371" i="5"/>
  <c r="F2372" i="5"/>
  <c r="G2372" i="5"/>
  <c r="F2373" i="5"/>
  <c r="G2373" i="5"/>
  <c r="F2374" i="5"/>
  <c r="G2374" i="5"/>
  <c r="F2375" i="5"/>
  <c r="G2375" i="5"/>
  <c r="F2376" i="5"/>
  <c r="G2376" i="5"/>
  <c r="F2377" i="5"/>
  <c r="G2377" i="5"/>
  <c r="F2378" i="5"/>
  <c r="G2378" i="5"/>
  <c r="F2379" i="5"/>
  <c r="G2379" i="5"/>
  <c r="F2380" i="5"/>
  <c r="G2380" i="5"/>
  <c r="F2381" i="5"/>
  <c r="G2381" i="5"/>
  <c r="F2382" i="5"/>
  <c r="G2382" i="5"/>
  <c r="F2383" i="5"/>
  <c r="G2383" i="5"/>
  <c r="F2384" i="5"/>
  <c r="G2384" i="5"/>
  <c r="F2385" i="5"/>
  <c r="G2385" i="5"/>
  <c r="F2386" i="5"/>
  <c r="G2386" i="5"/>
  <c r="F2387" i="5"/>
  <c r="G2387" i="5"/>
  <c r="F2388" i="5"/>
  <c r="G2388" i="5"/>
  <c r="F2389" i="5"/>
  <c r="G2389" i="5"/>
  <c r="F2390" i="5"/>
  <c r="G2390" i="5"/>
  <c r="F2391" i="5"/>
  <c r="G2391" i="5"/>
  <c r="F2392" i="5"/>
  <c r="G2392" i="5"/>
  <c r="F2393" i="5"/>
  <c r="G2393" i="5"/>
  <c r="F2394" i="5"/>
  <c r="G2394" i="5"/>
  <c r="F2395" i="5"/>
  <c r="G2395" i="5"/>
  <c r="F2396" i="5"/>
  <c r="G2396" i="5"/>
  <c r="F2397" i="5"/>
  <c r="G2397" i="5"/>
  <c r="F2398" i="5"/>
  <c r="G2398" i="5"/>
  <c r="F2399" i="5"/>
  <c r="G2399" i="5"/>
  <c r="F2400" i="5"/>
  <c r="G2400" i="5"/>
  <c r="F2401" i="5"/>
  <c r="G2401" i="5"/>
  <c r="F2402" i="5"/>
  <c r="G2402" i="5"/>
  <c r="F2403" i="5"/>
  <c r="G2403" i="5"/>
  <c r="F2404" i="5"/>
  <c r="G2404" i="5"/>
  <c r="F2405" i="5"/>
  <c r="G2405" i="5"/>
  <c r="F2406" i="5"/>
  <c r="G2406" i="5"/>
  <c r="F2407" i="5"/>
  <c r="G2407" i="5"/>
  <c r="F2408" i="5"/>
  <c r="G2408" i="5"/>
  <c r="F2409" i="5"/>
  <c r="G2409" i="5"/>
  <c r="F2410" i="5"/>
  <c r="G2410" i="5"/>
  <c r="F2411" i="5"/>
  <c r="G2411" i="5"/>
  <c r="F2412" i="5"/>
  <c r="G2412" i="5"/>
  <c r="F2413" i="5"/>
  <c r="G2413" i="5"/>
  <c r="F2414" i="5"/>
  <c r="G2414" i="5"/>
  <c r="F2415" i="5"/>
  <c r="G2415" i="5"/>
  <c r="F2416" i="5"/>
  <c r="G2416" i="5"/>
  <c r="F2417" i="5"/>
  <c r="G2417" i="5"/>
  <c r="F2418" i="5"/>
  <c r="G2418" i="5"/>
  <c r="F2419" i="5"/>
  <c r="G2419" i="5"/>
  <c r="F2420" i="5"/>
  <c r="G2420" i="5"/>
  <c r="F2421" i="5"/>
  <c r="G2421" i="5"/>
  <c r="F2422" i="5"/>
  <c r="G2422" i="5"/>
  <c r="F2423" i="5"/>
  <c r="G2423" i="5"/>
  <c r="F2424" i="5"/>
  <c r="G2424" i="5"/>
  <c r="F2425" i="5"/>
  <c r="G2425" i="5"/>
  <c r="F2426" i="5"/>
  <c r="G2426" i="5"/>
  <c r="F2427" i="5"/>
  <c r="G2427" i="5"/>
  <c r="F2428" i="5"/>
  <c r="G2428" i="5"/>
  <c r="F2429" i="5"/>
  <c r="G2429" i="5"/>
  <c r="F2430" i="5"/>
  <c r="G2430" i="5"/>
  <c r="F2431" i="5"/>
  <c r="G2431" i="5"/>
  <c r="F2432" i="5"/>
  <c r="G2432" i="5"/>
  <c r="F2433" i="5"/>
  <c r="G2433" i="5"/>
  <c r="F2434" i="5"/>
  <c r="G2434" i="5"/>
  <c r="F2435" i="5"/>
  <c r="G2435" i="5"/>
  <c r="F2436" i="5"/>
  <c r="G2436" i="5"/>
  <c r="F2437" i="5"/>
  <c r="G2437" i="5"/>
  <c r="F2438" i="5"/>
  <c r="G2438" i="5"/>
  <c r="F2439" i="5"/>
  <c r="G2439" i="5"/>
  <c r="F2440" i="5"/>
  <c r="G2440" i="5"/>
  <c r="F2441" i="5"/>
  <c r="G2441" i="5"/>
  <c r="F2442" i="5"/>
  <c r="G2442" i="5"/>
  <c r="F2443" i="5"/>
  <c r="G2443" i="5"/>
  <c r="F2444" i="5"/>
  <c r="G2444" i="5"/>
  <c r="F2445" i="5"/>
  <c r="G2445" i="5"/>
  <c r="F2446" i="5"/>
  <c r="G2446" i="5"/>
  <c r="F2447" i="5"/>
  <c r="G2447" i="5"/>
  <c r="F2448" i="5"/>
  <c r="G2448" i="5"/>
  <c r="F2449" i="5"/>
  <c r="G2449" i="5"/>
  <c r="F2450" i="5"/>
  <c r="G2450" i="5"/>
  <c r="F2451" i="5"/>
  <c r="G2451" i="5"/>
  <c r="F2452" i="5"/>
  <c r="G2452" i="5"/>
  <c r="F2453" i="5"/>
  <c r="G2453" i="5"/>
  <c r="F2454" i="5"/>
  <c r="G2454" i="5"/>
  <c r="F2455" i="5"/>
  <c r="G2455" i="5"/>
  <c r="F2456" i="5"/>
  <c r="G2456" i="5"/>
  <c r="F2457" i="5"/>
  <c r="G2457" i="5"/>
  <c r="F2458" i="5"/>
  <c r="G2458" i="5"/>
  <c r="F2459" i="5"/>
  <c r="G2459" i="5"/>
  <c r="F2460" i="5"/>
  <c r="G2460" i="5"/>
  <c r="F2461" i="5"/>
  <c r="G2461" i="5"/>
  <c r="F2462" i="5"/>
  <c r="G2462" i="5"/>
  <c r="F2463" i="5"/>
  <c r="G2463" i="5"/>
  <c r="F2464" i="5"/>
  <c r="G2464" i="5"/>
  <c r="F2465" i="5"/>
  <c r="G2465" i="5"/>
  <c r="F2466" i="5"/>
  <c r="G2466" i="5"/>
  <c r="F2467" i="5"/>
  <c r="G2467" i="5"/>
  <c r="F2468" i="5"/>
  <c r="G2468" i="5"/>
  <c r="F2469" i="5"/>
  <c r="G2469" i="5"/>
  <c r="F2470" i="5"/>
  <c r="G2470" i="5"/>
  <c r="F2471" i="5"/>
  <c r="G2471" i="5"/>
  <c r="F2472" i="5"/>
  <c r="G2472" i="5"/>
  <c r="F2473" i="5"/>
  <c r="G2473" i="5"/>
  <c r="F2474" i="5"/>
  <c r="G2474" i="5"/>
  <c r="F2475" i="5"/>
  <c r="G2475" i="5"/>
  <c r="F2476" i="5"/>
  <c r="G2476" i="5"/>
  <c r="F2477" i="5"/>
  <c r="G2477" i="5"/>
  <c r="F2478" i="5"/>
  <c r="G2478" i="5"/>
  <c r="F2479" i="5"/>
  <c r="G2479" i="5"/>
  <c r="F2480" i="5"/>
  <c r="G2480" i="5"/>
  <c r="F2481" i="5"/>
  <c r="G2481" i="5"/>
  <c r="F2482" i="5"/>
  <c r="G2482" i="5"/>
  <c r="F2483" i="5"/>
  <c r="G2483" i="5"/>
  <c r="F2484" i="5"/>
  <c r="G2484" i="5"/>
  <c r="F2485" i="5"/>
  <c r="G2485" i="5"/>
  <c r="F2486" i="5"/>
  <c r="G2486" i="5"/>
  <c r="F2487" i="5"/>
  <c r="G2487" i="5"/>
  <c r="F2488" i="5"/>
  <c r="G2488" i="5"/>
  <c r="F2489" i="5"/>
  <c r="G2489" i="5"/>
  <c r="F2490" i="5"/>
  <c r="G2490" i="5"/>
  <c r="F2491" i="5"/>
  <c r="G2491" i="5"/>
  <c r="F2492" i="5"/>
  <c r="G2492" i="5"/>
  <c r="F2493" i="5"/>
  <c r="G2493" i="5"/>
  <c r="F2494" i="5"/>
  <c r="G2494" i="5"/>
  <c r="F2495" i="5"/>
  <c r="G2495" i="5"/>
  <c r="F2496" i="5"/>
  <c r="G2496" i="5"/>
  <c r="F2497" i="5"/>
  <c r="G2497" i="5"/>
  <c r="F2498" i="5"/>
  <c r="G2498" i="5"/>
  <c r="F2499" i="5"/>
  <c r="G2499" i="5"/>
  <c r="F2500" i="5"/>
  <c r="G2500" i="5"/>
  <c r="F2501" i="5"/>
  <c r="G2501" i="5"/>
  <c r="F2502" i="5"/>
  <c r="G2502" i="5"/>
  <c r="F2503" i="5"/>
  <c r="G2503" i="5"/>
  <c r="F2504" i="5"/>
  <c r="G2504" i="5"/>
  <c r="F2505" i="5"/>
  <c r="G2505" i="5"/>
  <c r="F2506" i="5"/>
  <c r="G2506" i="5"/>
  <c r="F2507" i="5"/>
  <c r="G2507" i="5"/>
  <c r="F2508" i="5"/>
  <c r="G2508" i="5"/>
  <c r="F2509" i="5"/>
  <c r="G2509" i="5"/>
  <c r="F2510" i="5"/>
  <c r="G2510" i="5"/>
  <c r="F2511" i="5"/>
  <c r="G2511" i="5"/>
  <c r="F2512" i="5"/>
  <c r="G2512" i="5"/>
  <c r="F2513" i="5"/>
  <c r="G2513" i="5"/>
  <c r="F2514" i="5"/>
  <c r="G2514" i="5"/>
  <c r="F2515" i="5"/>
  <c r="G2515" i="5"/>
  <c r="F2516" i="5"/>
  <c r="G2516" i="5"/>
  <c r="F2517" i="5"/>
  <c r="G2517" i="5"/>
  <c r="F2518" i="5"/>
  <c r="G2518" i="5"/>
  <c r="F2519" i="5"/>
  <c r="G2519" i="5"/>
  <c r="F2520" i="5"/>
  <c r="G2520" i="5"/>
  <c r="F2521" i="5"/>
  <c r="G2521" i="5"/>
  <c r="F2522" i="5"/>
  <c r="G2522" i="5"/>
  <c r="F2523" i="5"/>
  <c r="G2523" i="5"/>
  <c r="F2524" i="5"/>
  <c r="G2524" i="5"/>
  <c r="F2525" i="5"/>
  <c r="G2525" i="5"/>
  <c r="F2526" i="5"/>
  <c r="G2526" i="5"/>
  <c r="F2527" i="5"/>
  <c r="G2527" i="5"/>
  <c r="F2528" i="5"/>
  <c r="G2528" i="5"/>
  <c r="F2529" i="5"/>
  <c r="G2529" i="5"/>
  <c r="F2530" i="5"/>
  <c r="G2530" i="5"/>
  <c r="F2531" i="5"/>
  <c r="G2531" i="5"/>
  <c r="F2532" i="5"/>
  <c r="G2532" i="5"/>
  <c r="F2533" i="5"/>
  <c r="G2533" i="5"/>
  <c r="F2534" i="5"/>
  <c r="G2534" i="5"/>
  <c r="F2535" i="5"/>
  <c r="G2535" i="5"/>
  <c r="F2536" i="5"/>
  <c r="G2536" i="5"/>
  <c r="F2537" i="5"/>
  <c r="G2537" i="5"/>
  <c r="F2538" i="5"/>
  <c r="G2538" i="5"/>
  <c r="F2539" i="5"/>
  <c r="G2539" i="5"/>
  <c r="F2540" i="5"/>
  <c r="G2540" i="5"/>
  <c r="F2541" i="5"/>
  <c r="G2541" i="5"/>
  <c r="F2542" i="5"/>
  <c r="G2542" i="5"/>
  <c r="F2543" i="5"/>
  <c r="G2543" i="5"/>
  <c r="F2544" i="5"/>
  <c r="G2544" i="5"/>
  <c r="F2545" i="5"/>
  <c r="G2545" i="5"/>
  <c r="F2546" i="5"/>
  <c r="G2546" i="5"/>
  <c r="F2547" i="5"/>
  <c r="G2547" i="5"/>
  <c r="F2548" i="5"/>
  <c r="G2548" i="5"/>
  <c r="F2549" i="5"/>
  <c r="G2549" i="5"/>
  <c r="F2550" i="5"/>
  <c r="G2550" i="5"/>
  <c r="F2551" i="5"/>
  <c r="G2551" i="5"/>
  <c r="F2552" i="5"/>
  <c r="G2552" i="5"/>
  <c r="F2553" i="5"/>
  <c r="G2553" i="5"/>
  <c r="F2554" i="5"/>
  <c r="G2554" i="5"/>
  <c r="F2555" i="5"/>
  <c r="G2555" i="5"/>
  <c r="F2556" i="5"/>
  <c r="G2556" i="5"/>
  <c r="F2557" i="5"/>
  <c r="G2557" i="5"/>
  <c r="F2558" i="5"/>
  <c r="G2558" i="5"/>
  <c r="F2559" i="5"/>
  <c r="G2559" i="5"/>
  <c r="F2560" i="5"/>
  <c r="G2560" i="5"/>
  <c r="F2561" i="5"/>
  <c r="G2561" i="5"/>
  <c r="F2562" i="5"/>
  <c r="G2562" i="5"/>
  <c r="F2563" i="5"/>
  <c r="G2563" i="5"/>
  <c r="F2564" i="5"/>
  <c r="G2564" i="5"/>
  <c r="F2565" i="5"/>
  <c r="G2565" i="5"/>
  <c r="F2566" i="5"/>
  <c r="G2566" i="5"/>
  <c r="F2567" i="5"/>
  <c r="G2567" i="5"/>
  <c r="F2568" i="5"/>
  <c r="G2568" i="5"/>
  <c r="F2569" i="5"/>
  <c r="G2569" i="5"/>
  <c r="F2570" i="5"/>
  <c r="G2570" i="5"/>
  <c r="F2571" i="5"/>
  <c r="G2571" i="5"/>
  <c r="F2572" i="5"/>
  <c r="G2572" i="5"/>
  <c r="F2573" i="5"/>
  <c r="G2573" i="5"/>
  <c r="F2574" i="5"/>
  <c r="G2574" i="5"/>
  <c r="F2575" i="5"/>
  <c r="G2575" i="5"/>
  <c r="F2576" i="5"/>
  <c r="G2576" i="5"/>
  <c r="F2577" i="5"/>
  <c r="G2577" i="5"/>
  <c r="F2578" i="5"/>
  <c r="G2578" i="5"/>
  <c r="F2579" i="5"/>
  <c r="G2579" i="5"/>
  <c r="F2580" i="5"/>
  <c r="G2580" i="5"/>
  <c r="F2581" i="5"/>
  <c r="G2581" i="5"/>
  <c r="F2582" i="5"/>
  <c r="G2582" i="5"/>
  <c r="F2583" i="5"/>
  <c r="G2583" i="5"/>
  <c r="F2584" i="5"/>
  <c r="G2584" i="5"/>
  <c r="F2585" i="5"/>
  <c r="G2585" i="5"/>
  <c r="F2586" i="5"/>
  <c r="G2586" i="5"/>
  <c r="F2587" i="5"/>
  <c r="G2587" i="5"/>
  <c r="F2588" i="5"/>
  <c r="G2588" i="5"/>
  <c r="F2589" i="5"/>
  <c r="G2589" i="5"/>
  <c r="F2590" i="5"/>
  <c r="G2590" i="5"/>
  <c r="F2591" i="5"/>
  <c r="G2591" i="5"/>
  <c r="F2592" i="5"/>
  <c r="G2592" i="5"/>
  <c r="F2593" i="5"/>
  <c r="G2593" i="5"/>
  <c r="F2594" i="5"/>
  <c r="G2594" i="5"/>
  <c r="F2595" i="5"/>
  <c r="G2595" i="5"/>
  <c r="F2596" i="5"/>
  <c r="G2596" i="5"/>
  <c r="F2597" i="5"/>
  <c r="G2597" i="5"/>
  <c r="F2598" i="5"/>
  <c r="G2598" i="5"/>
  <c r="F2599" i="5"/>
  <c r="G2599" i="5"/>
  <c r="F2600" i="5"/>
  <c r="G2600" i="5"/>
  <c r="F2601" i="5"/>
  <c r="G2601" i="5"/>
  <c r="F2602" i="5"/>
  <c r="G2602" i="5"/>
  <c r="F2603" i="5"/>
  <c r="G2603" i="5"/>
  <c r="F2604" i="5"/>
  <c r="G2604" i="5"/>
  <c r="F2605" i="5"/>
  <c r="G2605" i="5"/>
  <c r="F2606" i="5"/>
  <c r="G2606" i="5"/>
  <c r="F2607" i="5"/>
  <c r="G2607" i="5"/>
  <c r="F2608" i="5"/>
  <c r="G2608" i="5"/>
  <c r="F2609" i="5"/>
  <c r="G2609" i="5"/>
  <c r="F2610" i="5"/>
  <c r="G2610" i="5"/>
  <c r="F2611" i="5"/>
  <c r="G2611" i="5"/>
  <c r="F2612" i="5"/>
  <c r="G2612" i="5"/>
  <c r="F2613" i="5"/>
  <c r="G2613" i="5"/>
  <c r="F2614" i="5"/>
  <c r="G2614" i="5"/>
  <c r="F2615" i="5"/>
  <c r="G2615" i="5"/>
  <c r="F2616" i="5"/>
  <c r="G2616" i="5"/>
  <c r="F2617" i="5"/>
  <c r="G2617" i="5"/>
  <c r="F2618" i="5"/>
  <c r="G2618" i="5"/>
  <c r="F2619" i="5"/>
  <c r="G2619" i="5"/>
  <c r="F2620" i="5"/>
  <c r="G2620" i="5"/>
  <c r="F2621" i="5"/>
  <c r="G2621" i="5"/>
  <c r="F2622" i="5"/>
  <c r="G2622" i="5"/>
  <c r="F2623" i="5"/>
  <c r="G2623" i="5"/>
  <c r="F2624" i="5"/>
  <c r="G2624" i="5"/>
  <c r="F2625" i="5"/>
  <c r="G2625" i="5"/>
  <c r="F2626" i="5"/>
  <c r="G2626" i="5"/>
  <c r="F2627" i="5"/>
  <c r="G2627" i="5"/>
  <c r="F2628" i="5"/>
  <c r="G2628" i="5"/>
  <c r="F2629" i="5"/>
  <c r="G2629" i="5"/>
  <c r="F2630" i="5"/>
  <c r="G2630" i="5"/>
  <c r="F2631" i="5"/>
  <c r="G2631" i="5"/>
  <c r="F2632" i="5"/>
  <c r="G2632" i="5"/>
  <c r="F2633" i="5"/>
  <c r="G2633" i="5"/>
  <c r="F2634" i="5"/>
  <c r="G2634" i="5"/>
  <c r="F2635" i="5"/>
  <c r="G2635" i="5"/>
  <c r="F2636" i="5"/>
  <c r="G2636" i="5"/>
  <c r="F2637" i="5"/>
  <c r="G2637" i="5"/>
  <c r="F2638" i="5"/>
  <c r="G2638" i="5"/>
  <c r="F2639" i="5"/>
  <c r="G2639" i="5"/>
  <c r="F2640" i="5"/>
  <c r="G2640" i="5"/>
  <c r="F2641" i="5"/>
  <c r="G2641" i="5"/>
  <c r="F2642" i="5"/>
  <c r="G2642" i="5"/>
  <c r="F2643" i="5"/>
  <c r="G2643" i="5"/>
  <c r="F2644" i="5"/>
  <c r="G2644" i="5"/>
  <c r="F2645" i="5"/>
  <c r="G2645" i="5"/>
  <c r="F2646" i="5"/>
  <c r="G2646" i="5"/>
  <c r="F2647" i="5"/>
  <c r="G2647" i="5"/>
  <c r="F2648" i="5"/>
  <c r="G2648" i="5"/>
  <c r="F2649" i="5"/>
  <c r="G2649" i="5"/>
  <c r="F2650" i="5"/>
  <c r="G2650" i="5"/>
  <c r="F2651" i="5"/>
  <c r="G2651" i="5"/>
  <c r="F2652" i="5"/>
  <c r="G2652" i="5"/>
  <c r="F2653" i="5"/>
  <c r="G2653" i="5"/>
  <c r="F2654" i="5"/>
  <c r="G2654" i="5"/>
  <c r="F2655" i="5"/>
  <c r="G2655" i="5"/>
  <c r="F2656" i="5"/>
  <c r="G2656" i="5"/>
  <c r="F2657" i="5"/>
  <c r="G2657" i="5"/>
  <c r="F2658" i="5"/>
  <c r="G2658" i="5"/>
  <c r="F2659" i="5"/>
  <c r="G2659" i="5"/>
  <c r="F2660" i="5"/>
  <c r="G2660" i="5"/>
  <c r="F2661" i="5"/>
  <c r="G2661" i="5"/>
  <c r="F2662" i="5"/>
  <c r="G2662" i="5"/>
  <c r="F2663" i="5"/>
  <c r="G2663" i="5"/>
  <c r="F2664" i="5"/>
  <c r="G2664" i="5"/>
  <c r="F2665" i="5"/>
  <c r="G2665" i="5"/>
  <c r="F2666" i="5"/>
  <c r="G2666" i="5"/>
  <c r="F2667" i="5"/>
  <c r="G2667" i="5"/>
  <c r="F2668" i="5"/>
  <c r="G2668" i="5"/>
  <c r="F2669" i="5"/>
  <c r="G2669" i="5"/>
  <c r="F2670" i="5"/>
  <c r="G2670" i="5"/>
  <c r="F2671" i="5"/>
  <c r="G2671" i="5"/>
  <c r="F2672" i="5"/>
  <c r="G2672" i="5"/>
  <c r="F2673" i="5"/>
  <c r="G2673" i="5"/>
  <c r="F2674" i="5"/>
  <c r="G2674" i="5"/>
  <c r="F2675" i="5"/>
  <c r="G2675" i="5"/>
  <c r="F2676" i="5"/>
  <c r="G2676" i="5"/>
  <c r="F2677" i="5"/>
  <c r="G2677" i="5"/>
  <c r="F2678" i="5"/>
  <c r="G2678" i="5"/>
  <c r="F2679" i="5"/>
  <c r="G2679" i="5"/>
  <c r="F2680" i="5"/>
  <c r="G2680" i="5"/>
  <c r="F2681" i="5"/>
  <c r="G2681" i="5"/>
  <c r="F2682" i="5"/>
  <c r="G2682" i="5"/>
  <c r="F2683" i="5"/>
  <c r="G2683" i="5"/>
  <c r="F2684" i="5"/>
  <c r="G2684" i="5"/>
  <c r="F2685" i="5"/>
  <c r="G2685" i="5"/>
  <c r="F2686" i="5"/>
  <c r="G2686" i="5"/>
  <c r="F2687" i="5"/>
  <c r="G2687" i="5"/>
  <c r="F2688" i="5"/>
  <c r="G2688" i="5"/>
  <c r="F2689" i="5"/>
  <c r="G2689" i="5"/>
  <c r="F2690" i="5"/>
  <c r="G2690" i="5"/>
  <c r="F2691" i="5"/>
  <c r="G2691" i="5"/>
  <c r="F2692" i="5"/>
  <c r="G2692" i="5"/>
  <c r="F2693" i="5"/>
  <c r="G2693" i="5"/>
  <c r="F2694" i="5"/>
  <c r="G2694" i="5"/>
  <c r="F2695" i="5"/>
  <c r="G2695" i="5"/>
  <c r="F2696" i="5"/>
  <c r="G2696" i="5"/>
  <c r="F2697" i="5"/>
  <c r="G2697" i="5"/>
  <c r="F2698" i="5"/>
  <c r="G2698" i="5"/>
  <c r="F2699" i="5"/>
  <c r="G2699" i="5"/>
  <c r="F2700" i="5"/>
  <c r="G2700" i="5"/>
  <c r="F2701" i="5"/>
  <c r="G2701" i="5"/>
  <c r="F2702" i="5"/>
  <c r="G2702" i="5"/>
  <c r="F2703" i="5"/>
  <c r="G2703" i="5"/>
  <c r="F2704" i="5"/>
  <c r="G2704" i="5"/>
  <c r="F2705" i="5"/>
  <c r="G2705" i="5"/>
  <c r="F2706" i="5"/>
  <c r="G2706" i="5"/>
  <c r="F2707" i="5"/>
  <c r="G2707" i="5"/>
  <c r="F2708" i="5"/>
  <c r="G2708" i="5"/>
  <c r="F2709" i="5"/>
  <c r="G2709" i="5"/>
  <c r="F2710" i="5"/>
  <c r="G2710" i="5"/>
  <c r="F2711" i="5"/>
  <c r="G2711" i="5"/>
  <c r="F2712" i="5"/>
  <c r="G2712" i="5"/>
  <c r="F2713" i="5"/>
  <c r="G2713" i="5"/>
  <c r="F2714" i="5"/>
  <c r="G2714" i="5"/>
  <c r="F2715" i="5"/>
  <c r="G2715" i="5"/>
  <c r="F2716" i="5"/>
  <c r="G2716" i="5"/>
  <c r="F2717" i="5"/>
  <c r="G2717" i="5"/>
  <c r="F2718" i="5"/>
  <c r="G2718" i="5"/>
  <c r="F2719" i="5"/>
  <c r="G2719" i="5"/>
  <c r="F2720" i="5"/>
  <c r="G2720" i="5"/>
  <c r="F2721" i="5"/>
  <c r="G2721" i="5"/>
  <c r="F2722" i="5"/>
  <c r="G2722" i="5"/>
  <c r="F2723" i="5"/>
  <c r="G2723" i="5"/>
  <c r="F2724" i="5"/>
  <c r="G2724" i="5"/>
  <c r="F2725" i="5"/>
  <c r="G2725" i="5"/>
  <c r="F2726" i="5"/>
  <c r="G2726" i="5"/>
  <c r="F2727" i="5"/>
  <c r="G2727" i="5"/>
  <c r="F2728" i="5"/>
  <c r="G2728" i="5"/>
  <c r="F2729" i="5"/>
  <c r="G2729" i="5"/>
  <c r="F2730" i="5"/>
  <c r="G2730" i="5"/>
  <c r="F2731" i="5"/>
  <c r="G2731" i="5"/>
  <c r="F2732" i="5"/>
  <c r="G2732" i="5"/>
  <c r="F2733" i="5"/>
  <c r="G2733" i="5"/>
  <c r="F2734" i="5"/>
  <c r="G2734" i="5"/>
  <c r="F2735" i="5"/>
  <c r="G2735" i="5"/>
  <c r="F2736" i="5"/>
  <c r="G2736" i="5"/>
  <c r="F2737" i="5"/>
  <c r="G2737" i="5"/>
  <c r="F2738" i="5"/>
  <c r="G2738" i="5"/>
  <c r="F2739" i="5"/>
  <c r="G2739" i="5"/>
  <c r="F2740" i="5"/>
  <c r="G2740" i="5"/>
  <c r="F2741" i="5"/>
  <c r="G2741" i="5"/>
  <c r="F2742" i="5"/>
  <c r="G2742" i="5"/>
  <c r="F2743" i="5"/>
  <c r="G2743" i="5"/>
  <c r="F2744" i="5"/>
  <c r="G2744" i="5"/>
  <c r="F2745" i="5"/>
  <c r="G2745" i="5"/>
  <c r="F2746" i="5"/>
  <c r="G2746" i="5"/>
  <c r="F2747" i="5"/>
  <c r="G2747" i="5"/>
  <c r="F2748" i="5"/>
  <c r="G2748" i="5"/>
  <c r="F2749" i="5"/>
  <c r="G2749" i="5"/>
  <c r="F2750" i="5"/>
  <c r="G2750" i="5"/>
  <c r="F2751" i="5"/>
  <c r="G2751" i="5"/>
  <c r="F2752" i="5"/>
  <c r="G2752" i="5"/>
  <c r="F2753" i="5"/>
  <c r="G2753" i="5"/>
  <c r="F2754" i="5"/>
  <c r="G2754" i="5"/>
  <c r="F2755" i="5"/>
  <c r="G2755" i="5"/>
  <c r="F2756" i="5"/>
  <c r="G2756" i="5"/>
  <c r="F2757" i="5"/>
  <c r="G2757" i="5"/>
  <c r="F2758" i="5"/>
  <c r="G2758" i="5"/>
  <c r="F2759" i="5"/>
  <c r="G2759" i="5"/>
  <c r="F2760" i="5"/>
  <c r="G2760" i="5"/>
  <c r="F2761" i="5"/>
  <c r="G2761" i="5"/>
  <c r="F2762" i="5"/>
  <c r="G2762" i="5"/>
  <c r="F2763" i="5"/>
  <c r="G2763" i="5"/>
  <c r="F2764" i="5"/>
  <c r="G2764" i="5"/>
  <c r="F2765" i="5"/>
  <c r="G2765" i="5"/>
  <c r="F2766" i="5"/>
  <c r="G2766" i="5"/>
  <c r="F2767" i="5"/>
  <c r="G2767" i="5"/>
  <c r="F2768" i="5"/>
  <c r="G2768" i="5"/>
  <c r="F2769" i="5"/>
  <c r="G2769" i="5"/>
  <c r="F2770" i="5"/>
  <c r="G2770" i="5"/>
  <c r="F2771" i="5"/>
  <c r="G2771" i="5"/>
  <c r="F2772" i="5"/>
  <c r="G2772" i="5"/>
  <c r="F2773" i="5"/>
  <c r="G2773" i="5"/>
  <c r="F2774" i="5"/>
  <c r="G2774" i="5"/>
  <c r="F2775" i="5"/>
  <c r="G2775" i="5"/>
  <c r="F2776" i="5"/>
  <c r="G2776" i="5"/>
  <c r="F2777" i="5"/>
  <c r="G2777" i="5"/>
  <c r="F2778" i="5"/>
  <c r="G2778" i="5"/>
  <c r="F2779" i="5"/>
  <c r="G2779" i="5"/>
  <c r="F2780" i="5"/>
  <c r="G2780" i="5"/>
  <c r="F2781" i="5"/>
  <c r="G2781" i="5"/>
  <c r="F2782" i="5"/>
  <c r="G2782" i="5"/>
  <c r="F2783" i="5"/>
  <c r="G2783" i="5"/>
  <c r="F2784" i="5"/>
  <c r="G2784" i="5"/>
  <c r="F2785" i="5"/>
  <c r="G2785" i="5"/>
  <c r="F2786" i="5"/>
  <c r="G2786" i="5"/>
  <c r="F2787" i="5"/>
  <c r="G2787" i="5"/>
  <c r="F2788" i="5"/>
  <c r="G2788" i="5"/>
  <c r="F2789" i="5"/>
  <c r="G2789" i="5"/>
  <c r="F2790" i="5"/>
  <c r="G2790" i="5"/>
  <c r="F2791" i="5"/>
  <c r="G2791" i="5"/>
  <c r="F2792" i="5"/>
  <c r="G2792" i="5"/>
  <c r="F2793" i="5"/>
  <c r="G2793" i="5"/>
  <c r="F2794" i="5"/>
  <c r="G2794" i="5"/>
  <c r="F2795" i="5"/>
  <c r="G2795" i="5"/>
  <c r="F2796" i="5"/>
  <c r="G2796" i="5"/>
  <c r="F2797" i="5"/>
  <c r="G2797" i="5"/>
  <c r="F2798" i="5"/>
  <c r="G2798" i="5"/>
  <c r="F2799" i="5"/>
  <c r="G2799" i="5"/>
  <c r="F2800" i="5"/>
  <c r="G2800" i="5"/>
  <c r="F2801" i="5"/>
  <c r="G2801" i="5"/>
  <c r="F2802" i="5"/>
  <c r="G2802" i="5"/>
  <c r="F2803" i="5"/>
  <c r="G2803" i="5"/>
  <c r="F2804" i="5"/>
  <c r="G2804" i="5"/>
  <c r="F2805" i="5"/>
  <c r="G2805" i="5"/>
  <c r="F2806" i="5"/>
  <c r="G2806" i="5"/>
  <c r="F2807" i="5"/>
  <c r="G2807" i="5"/>
  <c r="F2808" i="5"/>
  <c r="G2808" i="5"/>
  <c r="F2809" i="5"/>
  <c r="G2809" i="5"/>
  <c r="F2810" i="5"/>
  <c r="G2810" i="5"/>
  <c r="F2811" i="5"/>
  <c r="G2811" i="5"/>
  <c r="F2812" i="5"/>
  <c r="G2812" i="5"/>
  <c r="F2813" i="5"/>
  <c r="G2813" i="5"/>
  <c r="F2814" i="5"/>
  <c r="G2814" i="5"/>
  <c r="F2815" i="5"/>
  <c r="G2815" i="5"/>
  <c r="F2816" i="5"/>
  <c r="G2816" i="5"/>
  <c r="F2817" i="5"/>
  <c r="G2817" i="5"/>
  <c r="F2818" i="5"/>
  <c r="G2818" i="5"/>
  <c r="F2819" i="5"/>
  <c r="G2819" i="5"/>
  <c r="F2820" i="5"/>
  <c r="G2820" i="5"/>
  <c r="F2821" i="5"/>
  <c r="G2821" i="5"/>
  <c r="F2822" i="5"/>
  <c r="G2822" i="5"/>
  <c r="F2823" i="5"/>
  <c r="G2823" i="5"/>
  <c r="F2824" i="5"/>
  <c r="G2824" i="5"/>
  <c r="F2825" i="5"/>
  <c r="G2825" i="5"/>
  <c r="F2826" i="5"/>
  <c r="G2826" i="5"/>
  <c r="F2827" i="5"/>
  <c r="G2827" i="5"/>
  <c r="F2828" i="5"/>
  <c r="G2828" i="5"/>
  <c r="F2829" i="5"/>
  <c r="G2829" i="5"/>
  <c r="F2830" i="5"/>
  <c r="G2830" i="5"/>
  <c r="F2831" i="5"/>
  <c r="G2831" i="5"/>
  <c r="F2832" i="5"/>
  <c r="G2832" i="5"/>
  <c r="F2833" i="5"/>
  <c r="G2833" i="5"/>
  <c r="F2834" i="5"/>
  <c r="G2834" i="5"/>
  <c r="F2835" i="5"/>
  <c r="G2835" i="5"/>
  <c r="F2836" i="5"/>
  <c r="G2836" i="5"/>
  <c r="F2837" i="5"/>
  <c r="G2837" i="5"/>
  <c r="F2838" i="5"/>
  <c r="G2838" i="5"/>
  <c r="F2839" i="5"/>
  <c r="G2839" i="5"/>
  <c r="F2840" i="5"/>
  <c r="G2840" i="5"/>
  <c r="F2841" i="5"/>
  <c r="G2841" i="5"/>
  <c r="F2842" i="5"/>
  <c r="G2842" i="5"/>
  <c r="F2843" i="5"/>
  <c r="G2843" i="5"/>
  <c r="F2844" i="5"/>
  <c r="G2844" i="5"/>
  <c r="F2845" i="5"/>
  <c r="G2845" i="5"/>
  <c r="F2846" i="5"/>
  <c r="G2846" i="5"/>
  <c r="F2847" i="5"/>
  <c r="G2847" i="5"/>
  <c r="F2848" i="5"/>
  <c r="G2848" i="5"/>
  <c r="F2849" i="5"/>
  <c r="G2849" i="5"/>
  <c r="F2850" i="5"/>
  <c r="G2850" i="5"/>
  <c r="F2851" i="5"/>
  <c r="G2851" i="5"/>
  <c r="F2852" i="5"/>
  <c r="G2852" i="5"/>
  <c r="F2853" i="5"/>
  <c r="G2853" i="5"/>
  <c r="F2854" i="5"/>
  <c r="G2854" i="5"/>
  <c r="F2855" i="5"/>
  <c r="G2855" i="5"/>
  <c r="F2856" i="5"/>
  <c r="G2856" i="5"/>
  <c r="F2857" i="5"/>
  <c r="G2857" i="5"/>
  <c r="F2858" i="5"/>
  <c r="G2858" i="5"/>
  <c r="F2859" i="5"/>
  <c r="G2859" i="5"/>
  <c r="F2860" i="5"/>
  <c r="G2860" i="5"/>
  <c r="F2861" i="5"/>
  <c r="G2861" i="5"/>
  <c r="F2862" i="5"/>
  <c r="G2862" i="5"/>
  <c r="F2863" i="5"/>
  <c r="G2863" i="5"/>
  <c r="F2864" i="5"/>
  <c r="G2864" i="5"/>
  <c r="F2865" i="5"/>
  <c r="G2865" i="5"/>
  <c r="F2866" i="5"/>
  <c r="G2866" i="5"/>
  <c r="F2867" i="5"/>
  <c r="G2867" i="5"/>
  <c r="F2868" i="5"/>
  <c r="G2868" i="5"/>
  <c r="F2869" i="5"/>
  <c r="G2869" i="5"/>
  <c r="F2870" i="5"/>
  <c r="G2870" i="5"/>
  <c r="F2871" i="5"/>
  <c r="G2871" i="5"/>
  <c r="F2872" i="5"/>
  <c r="G2872" i="5"/>
  <c r="F2873" i="5"/>
  <c r="G2873" i="5"/>
  <c r="F2874" i="5"/>
  <c r="G2874" i="5"/>
  <c r="F2875" i="5"/>
  <c r="G2875" i="5"/>
  <c r="F2876" i="5"/>
  <c r="G2876" i="5"/>
  <c r="F2877" i="5"/>
  <c r="G2877" i="5"/>
  <c r="F2878" i="5"/>
  <c r="G2878" i="5"/>
  <c r="F2879" i="5"/>
  <c r="G2879" i="5"/>
  <c r="F2880" i="5"/>
  <c r="G2880" i="5"/>
  <c r="F2881" i="5"/>
  <c r="G2881" i="5"/>
  <c r="F2882" i="5"/>
  <c r="G2882" i="5"/>
  <c r="F2883" i="5"/>
  <c r="G2883" i="5"/>
  <c r="F2884" i="5"/>
  <c r="G2884" i="5"/>
  <c r="F2885" i="5"/>
  <c r="G2885" i="5"/>
  <c r="F2886" i="5"/>
  <c r="G2886" i="5"/>
  <c r="F2887" i="5"/>
  <c r="G2887" i="5"/>
  <c r="F2888" i="5"/>
  <c r="G2888" i="5"/>
  <c r="F2889" i="5"/>
  <c r="G2889" i="5"/>
  <c r="F2890" i="5"/>
  <c r="G2890" i="5"/>
  <c r="F2891" i="5"/>
  <c r="G2891" i="5"/>
  <c r="F2892" i="5"/>
  <c r="G2892" i="5"/>
  <c r="F2893" i="5"/>
  <c r="G2893" i="5"/>
  <c r="F2894" i="5"/>
  <c r="G2894" i="5"/>
  <c r="F2895" i="5"/>
  <c r="G2895" i="5"/>
  <c r="F2896" i="5"/>
  <c r="G2896" i="5"/>
  <c r="F2897" i="5"/>
  <c r="G2897" i="5"/>
  <c r="F2898" i="5"/>
  <c r="G2898" i="5"/>
  <c r="F2899" i="5"/>
  <c r="G2899" i="5"/>
  <c r="F2900" i="5"/>
  <c r="G2900" i="5"/>
  <c r="F2901" i="5"/>
  <c r="G2901" i="5"/>
  <c r="F2902" i="5"/>
  <c r="G2902" i="5"/>
  <c r="F2903" i="5"/>
  <c r="G2903" i="5"/>
  <c r="F2904" i="5"/>
  <c r="G2904" i="5"/>
  <c r="F2905" i="5"/>
  <c r="G2905" i="5"/>
  <c r="F2906" i="5"/>
  <c r="G2906" i="5"/>
  <c r="F2907" i="5"/>
  <c r="G2907" i="5"/>
  <c r="F2908" i="5"/>
  <c r="G2908" i="5"/>
  <c r="F2909" i="5"/>
  <c r="G2909" i="5"/>
  <c r="F2910" i="5"/>
  <c r="G2910" i="5"/>
  <c r="F2911" i="5"/>
  <c r="G2911" i="5"/>
  <c r="F2912" i="5"/>
  <c r="G2912" i="5"/>
  <c r="F2913" i="5"/>
  <c r="G2913" i="5"/>
  <c r="F2914" i="5"/>
  <c r="G2914" i="5"/>
  <c r="F2915" i="5"/>
  <c r="G2915" i="5"/>
  <c r="F2916" i="5"/>
  <c r="G2916" i="5"/>
  <c r="F2917" i="5"/>
  <c r="G2917" i="5"/>
  <c r="F2918" i="5"/>
  <c r="G2918" i="5"/>
  <c r="F2919" i="5"/>
  <c r="G2919" i="5"/>
  <c r="F2920" i="5"/>
  <c r="G2920" i="5"/>
  <c r="F2921" i="5"/>
  <c r="G2921" i="5"/>
  <c r="F2922" i="5"/>
  <c r="G2922" i="5"/>
  <c r="F2923" i="5"/>
  <c r="G2923" i="5"/>
  <c r="F2924" i="5"/>
  <c r="G2924" i="5"/>
  <c r="F2925" i="5"/>
  <c r="G2925" i="5"/>
  <c r="F2926" i="5"/>
  <c r="G2926" i="5"/>
  <c r="F2927" i="5"/>
  <c r="G2927" i="5"/>
  <c r="F2928" i="5"/>
  <c r="G2928" i="5"/>
  <c r="F2929" i="5"/>
  <c r="G2929" i="5"/>
  <c r="F2930" i="5"/>
  <c r="G2930" i="5"/>
  <c r="F2931" i="5"/>
  <c r="G2931" i="5"/>
  <c r="F2932" i="5"/>
  <c r="G2932" i="5"/>
  <c r="F2933" i="5"/>
  <c r="G2933" i="5"/>
  <c r="F2934" i="5"/>
  <c r="G2934" i="5"/>
  <c r="F2935" i="5"/>
  <c r="G2935" i="5"/>
  <c r="F2936" i="5"/>
  <c r="G2936" i="5"/>
  <c r="F2937" i="5"/>
  <c r="G2937" i="5"/>
  <c r="F2938" i="5"/>
  <c r="G2938" i="5"/>
  <c r="F2939" i="5"/>
  <c r="G2939" i="5"/>
  <c r="F2940" i="5"/>
  <c r="G2940" i="5"/>
  <c r="F2941" i="5"/>
  <c r="G2941" i="5"/>
  <c r="F2942" i="5"/>
  <c r="G2942" i="5"/>
  <c r="F2943" i="5"/>
  <c r="G2943" i="5"/>
  <c r="F2944" i="5"/>
  <c r="G2944" i="5"/>
  <c r="F2945" i="5"/>
  <c r="G2945" i="5"/>
  <c r="F2946" i="5"/>
  <c r="G2946" i="5"/>
  <c r="F2947" i="5"/>
  <c r="G2947" i="5"/>
  <c r="F2948" i="5"/>
  <c r="G2948" i="5"/>
  <c r="F2949" i="5"/>
  <c r="G2949" i="5"/>
  <c r="F2950" i="5"/>
  <c r="G2950" i="5"/>
  <c r="F2951" i="5"/>
  <c r="G2951" i="5"/>
  <c r="F2952" i="5"/>
  <c r="G2952" i="5"/>
  <c r="F2953" i="5"/>
  <c r="G2953" i="5"/>
  <c r="F2954" i="5"/>
  <c r="G2954" i="5"/>
  <c r="F2955" i="5"/>
  <c r="G2955" i="5"/>
  <c r="F2956" i="5"/>
  <c r="G2956" i="5"/>
  <c r="F2957" i="5"/>
  <c r="G2957" i="5"/>
  <c r="F2958" i="5"/>
  <c r="G2958" i="5"/>
  <c r="F2959" i="5"/>
  <c r="G2959" i="5"/>
  <c r="F2960" i="5"/>
  <c r="G2960" i="5"/>
  <c r="F2961" i="5"/>
  <c r="G2961" i="5"/>
  <c r="F2962" i="5"/>
  <c r="G2962" i="5"/>
  <c r="F2963" i="5"/>
  <c r="G2963" i="5"/>
  <c r="F2964" i="5"/>
  <c r="G2964" i="5"/>
  <c r="F2965" i="5"/>
  <c r="G2965" i="5"/>
  <c r="F2966" i="5"/>
  <c r="G2966" i="5"/>
  <c r="F2967" i="5"/>
  <c r="G2967" i="5"/>
  <c r="F2968" i="5"/>
  <c r="G2968" i="5"/>
  <c r="F2969" i="5"/>
  <c r="G2969" i="5"/>
  <c r="F2970" i="5"/>
  <c r="G2970" i="5"/>
  <c r="F2971" i="5"/>
  <c r="G2971" i="5"/>
  <c r="F2972" i="5"/>
  <c r="G2972" i="5"/>
  <c r="F2973" i="5"/>
  <c r="G2973" i="5"/>
  <c r="F2974" i="5"/>
  <c r="G2974" i="5"/>
  <c r="F2975" i="5"/>
  <c r="G2975" i="5"/>
  <c r="F2976" i="5"/>
  <c r="G2976" i="5"/>
  <c r="F2977" i="5"/>
  <c r="G2977" i="5"/>
  <c r="F2978" i="5"/>
  <c r="G2978" i="5"/>
  <c r="F2979" i="5"/>
  <c r="G2979" i="5"/>
  <c r="F2980" i="5"/>
  <c r="G2980" i="5"/>
  <c r="F2981" i="5"/>
  <c r="G2981" i="5"/>
  <c r="F2982" i="5"/>
  <c r="G2982" i="5"/>
  <c r="F2983" i="5"/>
  <c r="G2983" i="5"/>
  <c r="F2984" i="5"/>
  <c r="G2984" i="5"/>
  <c r="F2985" i="5"/>
  <c r="G2985" i="5"/>
  <c r="F2986" i="5"/>
  <c r="G2986" i="5"/>
  <c r="F2987" i="5"/>
  <c r="G2987" i="5"/>
  <c r="F2988" i="5"/>
  <c r="G2988" i="5"/>
  <c r="F2989" i="5"/>
  <c r="G2989" i="5"/>
  <c r="F2990" i="5"/>
  <c r="G2990" i="5"/>
  <c r="F2991" i="5"/>
  <c r="G2991" i="5"/>
  <c r="F2992" i="5"/>
  <c r="G2992" i="5"/>
  <c r="F2993" i="5"/>
  <c r="G2993" i="5"/>
  <c r="F2994" i="5"/>
  <c r="G2994" i="5"/>
  <c r="F2995" i="5"/>
  <c r="G2995" i="5"/>
  <c r="F2996" i="5"/>
  <c r="G2996" i="5"/>
  <c r="F2997" i="5"/>
  <c r="G2997" i="5"/>
  <c r="F2998" i="5"/>
  <c r="G2998" i="5"/>
  <c r="F2999" i="5"/>
  <c r="G2999" i="5"/>
  <c r="F3000" i="5"/>
  <c r="G3000" i="5"/>
  <c r="F3001" i="5"/>
  <c r="G3001" i="5"/>
  <c r="F3002" i="5"/>
  <c r="G3002" i="5"/>
  <c r="F3003" i="5"/>
  <c r="G3003" i="5"/>
  <c r="F3004" i="5"/>
  <c r="G3004" i="5"/>
  <c r="F3005" i="5"/>
  <c r="G3005" i="5"/>
  <c r="F3006" i="5"/>
  <c r="G3006" i="5"/>
  <c r="F3007" i="5"/>
  <c r="G3007" i="5"/>
  <c r="F3008" i="5"/>
  <c r="G3008" i="5"/>
  <c r="F3009" i="5"/>
  <c r="G3009" i="5"/>
  <c r="F3010" i="5"/>
  <c r="G3010" i="5"/>
  <c r="F3011" i="5"/>
  <c r="G3011" i="5"/>
  <c r="F3012" i="5"/>
  <c r="G3012" i="5"/>
  <c r="F3013" i="5"/>
  <c r="G3013" i="5"/>
  <c r="F3014" i="5"/>
  <c r="G3014" i="5"/>
  <c r="F3015" i="5"/>
  <c r="G3015" i="5"/>
  <c r="F3016" i="5"/>
  <c r="G3016" i="5"/>
  <c r="F3017" i="5"/>
  <c r="G3017" i="5"/>
  <c r="F3018" i="5"/>
  <c r="G3018" i="5"/>
  <c r="F3019" i="5"/>
  <c r="G3019" i="5"/>
  <c r="F3020" i="5"/>
  <c r="G3020" i="5"/>
  <c r="F3021" i="5"/>
  <c r="G3021" i="5"/>
  <c r="F3022" i="5"/>
  <c r="G3022" i="5"/>
  <c r="F3023" i="5"/>
  <c r="G3023" i="5"/>
  <c r="F3024" i="5"/>
  <c r="G3024" i="5"/>
  <c r="F3025" i="5"/>
  <c r="G3025" i="5"/>
  <c r="F3026" i="5"/>
  <c r="G3026" i="5"/>
  <c r="F3027" i="5"/>
  <c r="G3027" i="5"/>
  <c r="F3028" i="5"/>
  <c r="G3028" i="5"/>
  <c r="F3029" i="5"/>
  <c r="G3029" i="5"/>
  <c r="F3030" i="5"/>
  <c r="G3030" i="5"/>
  <c r="F3031" i="5"/>
  <c r="G3031" i="5"/>
  <c r="F3032" i="5"/>
  <c r="G3032" i="5"/>
  <c r="F3033" i="5"/>
  <c r="G3033" i="5"/>
  <c r="F3034" i="5"/>
  <c r="G3034" i="5"/>
  <c r="F3035" i="5"/>
  <c r="G3035" i="5"/>
  <c r="F3036" i="5"/>
  <c r="G3036" i="5"/>
  <c r="F3037" i="5"/>
  <c r="G3037" i="5"/>
  <c r="F3038" i="5"/>
  <c r="G3038" i="5"/>
  <c r="F3039" i="5"/>
  <c r="G3039" i="5"/>
  <c r="F3040" i="5"/>
  <c r="G3040" i="5"/>
  <c r="F3041" i="5"/>
  <c r="G3041" i="5"/>
  <c r="F3042" i="5"/>
  <c r="G3042" i="5"/>
  <c r="F3043" i="5"/>
  <c r="G3043" i="5"/>
  <c r="F3044" i="5"/>
  <c r="G3044" i="5"/>
  <c r="F3045" i="5"/>
  <c r="G3045" i="5"/>
  <c r="F3046" i="5"/>
  <c r="G3046" i="5"/>
  <c r="F3047" i="5"/>
  <c r="G3047" i="5"/>
  <c r="F3048" i="5"/>
  <c r="G3048" i="5"/>
  <c r="F3049" i="5"/>
  <c r="G3049" i="5"/>
  <c r="F3050" i="5"/>
  <c r="G3050" i="5"/>
  <c r="F3051" i="5"/>
  <c r="G3051" i="5"/>
  <c r="F3052" i="5"/>
  <c r="G3052" i="5"/>
  <c r="F3053" i="5"/>
  <c r="G3053" i="5"/>
  <c r="F3054" i="5"/>
  <c r="G3054" i="5"/>
  <c r="F3055" i="5"/>
  <c r="G3055" i="5"/>
  <c r="F3056" i="5"/>
  <c r="G3056" i="5"/>
  <c r="F3057" i="5"/>
  <c r="G3057" i="5"/>
  <c r="F3058" i="5"/>
  <c r="G3058" i="5"/>
  <c r="F3059" i="5"/>
  <c r="G3059" i="5"/>
  <c r="F3060" i="5"/>
  <c r="G3060" i="5"/>
  <c r="F3061" i="5"/>
  <c r="G3061" i="5"/>
  <c r="F3062" i="5"/>
  <c r="G3062" i="5"/>
  <c r="F3063" i="5"/>
  <c r="G3063" i="5"/>
  <c r="F3064" i="5"/>
  <c r="G3064" i="5"/>
  <c r="F3065" i="5"/>
  <c r="G3065" i="5"/>
  <c r="F3066" i="5"/>
  <c r="G3066" i="5"/>
  <c r="F3067" i="5"/>
  <c r="G3067" i="5"/>
  <c r="F3068" i="5"/>
  <c r="G3068" i="5"/>
  <c r="F3069" i="5"/>
  <c r="G3069" i="5"/>
  <c r="F3070" i="5"/>
  <c r="G3070" i="5"/>
  <c r="F3071" i="5"/>
  <c r="G3071" i="5"/>
  <c r="F3072" i="5"/>
  <c r="G3072" i="5"/>
  <c r="F3073" i="5"/>
  <c r="G3073" i="5"/>
  <c r="F3074" i="5"/>
  <c r="G3074" i="5"/>
  <c r="F3075" i="5"/>
  <c r="G3075" i="5"/>
  <c r="F3076" i="5"/>
  <c r="G3076" i="5"/>
  <c r="F3077" i="5"/>
  <c r="G3077" i="5"/>
  <c r="F3078" i="5"/>
  <c r="G3078" i="5"/>
  <c r="F3079" i="5"/>
  <c r="G3079" i="5"/>
  <c r="F3080" i="5"/>
  <c r="G3080" i="5"/>
  <c r="F3081" i="5"/>
  <c r="G3081" i="5"/>
  <c r="F3082" i="5"/>
  <c r="G3082" i="5"/>
  <c r="F3083" i="5"/>
  <c r="G3083" i="5"/>
  <c r="F3084" i="5"/>
  <c r="G3084" i="5"/>
  <c r="F3085" i="5"/>
  <c r="G3085" i="5"/>
  <c r="F3086" i="5"/>
  <c r="G3086" i="5"/>
  <c r="F3087" i="5"/>
  <c r="G3087" i="5"/>
  <c r="F3088" i="5"/>
  <c r="G3088" i="5"/>
  <c r="F3089" i="5"/>
  <c r="G3089" i="5"/>
  <c r="F3090" i="5"/>
  <c r="G3090" i="5"/>
  <c r="F3091" i="5"/>
  <c r="G3091" i="5"/>
  <c r="F3092" i="5"/>
  <c r="G3092" i="5"/>
  <c r="F3093" i="5"/>
  <c r="G3093" i="5"/>
  <c r="F3094" i="5"/>
  <c r="G3094" i="5"/>
  <c r="F3095" i="5"/>
  <c r="G3095" i="5"/>
  <c r="F3096" i="5"/>
  <c r="G3096" i="5"/>
  <c r="F3097" i="5"/>
  <c r="G3097" i="5"/>
  <c r="F3098" i="5"/>
  <c r="G3098" i="5"/>
  <c r="F3099" i="5"/>
  <c r="G3099" i="5"/>
  <c r="F3100" i="5"/>
  <c r="G3100" i="5"/>
  <c r="F3101" i="5"/>
  <c r="G3101" i="5"/>
  <c r="F3102" i="5"/>
  <c r="G3102" i="5"/>
  <c r="F3103" i="5"/>
  <c r="G3103" i="5"/>
  <c r="F3104" i="5"/>
  <c r="G3104" i="5"/>
  <c r="F3105" i="5"/>
  <c r="G3105" i="5"/>
  <c r="F3106" i="5"/>
  <c r="G3106" i="5"/>
  <c r="F3107" i="5"/>
  <c r="G3107" i="5"/>
  <c r="F3108" i="5"/>
  <c r="G3108" i="5"/>
  <c r="F3109" i="5"/>
  <c r="G3109" i="5"/>
  <c r="F3110" i="5"/>
  <c r="G3110" i="5"/>
  <c r="F3111" i="5"/>
  <c r="G3111" i="5"/>
  <c r="F3112" i="5"/>
  <c r="G3112" i="5"/>
  <c r="F3113" i="5"/>
  <c r="G3113" i="5"/>
  <c r="F3114" i="5"/>
  <c r="G3114" i="5"/>
  <c r="F3115" i="5"/>
  <c r="G3115" i="5"/>
  <c r="F3116" i="5"/>
  <c r="G3116" i="5"/>
  <c r="F3117" i="5"/>
  <c r="G3117" i="5"/>
  <c r="F3118" i="5"/>
  <c r="G3118" i="5"/>
  <c r="F3119" i="5"/>
  <c r="G3119" i="5"/>
  <c r="F3120" i="5"/>
  <c r="G3120" i="5"/>
  <c r="F3121" i="5"/>
  <c r="G3121" i="5"/>
  <c r="F3122" i="5"/>
  <c r="G3122" i="5"/>
  <c r="F3123" i="5"/>
  <c r="G3123" i="5"/>
  <c r="F3124" i="5"/>
  <c r="G3124" i="5"/>
  <c r="F3125" i="5"/>
  <c r="G3125" i="5"/>
  <c r="F3126" i="5"/>
  <c r="G3126" i="5"/>
  <c r="F3127" i="5"/>
  <c r="G3127" i="5"/>
  <c r="F3128" i="5"/>
  <c r="G3128" i="5"/>
  <c r="F3129" i="5"/>
  <c r="G3129" i="5"/>
  <c r="F3130" i="5"/>
  <c r="G3130" i="5"/>
  <c r="F3131" i="5"/>
  <c r="G3131" i="5"/>
  <c r="F3132" i="5"/>
  <c r="G3132" i="5"/>
  <c r="F3133" i="5"/>
  <c r="G3133" i="5"/>
  <c r="F3134" i="5"/>
  <c r="G3134" i="5"/>
  <c r="F3135" i="5"/>
  <c r="G3135" i="5"/>
  <c r="F3136" i="5"/>
  <c r="G3136" i="5"/>
  <c r="F3137" i="5"/>
  <c r="G3137" i="5"/>
  <c r="F3138" i="5"/>
  <c r="G3138" i="5"/>
  <c r="F3139" i="5"/>
  <c r="G3139" i="5"/>
  <c r="F3140" i="5"/>
  <c r="G3140" i="5"/>
  <c r="F3141" i="5"/>
  <c r="G3141" i="5"/>
  <c r="F3142" i="5"/>
  <c r="G3142" i="5"/>
  <c r="F3143" i="5"/>
  <c r="G3143" i="5"/>
  <c r="F3144" i="5"/>
  <c r="G3144" i="5"/>
  <c r="F3145" i="5"/>
  <c r="G3145" i="5"/>
  <c r="F3146" i="5"/>
  <c r="G3146" i="5"/>
  <c r="F3147" i="5"/>
  <c r="G3147" i="5"/>
  <c r="F3148" i="5"/>
  <c r="G3148" i="5"/>
  <c r="F3149" i="5"/>
  <c r="G3149" i="5"/>
  <c r="F3150" i="5"/>
  <c r="G3150" i="5"/>
  <c r="F3151" i="5"/>
  <c r="G3151" i="5"/>
  <c r="F3152" i="5"/>
  <c r="G3152" i="5"/>
  <c r="F3153" i="5"/>
  <c r="G3153" i="5"/>
  <c r="F3154" i="5"/>
  <c r="G3154" i="5"/>
  <c r="F3155" i="5"/>
  <c r="G3155" i="5"/>
  <c r="F3156" i="5"/>
  <c r="G3156" i="5"/>
  <c r="F3157" i="5"/>
  <c r="G3157" i="5"/>
  <c r="F3158" i="5"/>
  <c r="G3158" i="5"/>
  <c r="F3159" i="5"/>
  <c r="G3159" i="5"/>
  <c r="F3160" i="5"/>
  <c r="G3160" i="5"/>
  <c r="F3161" i="5"/>
  <c r="G3161" i="5"/>
  <c r="F3162" i="5"/>
  <c r="G3162" i="5"/>
  <c r="F3163" i="5"/>
  <c r="G3163" i="5"/>
  <c r="F3164" i="5"/>
  <c r="G3164" i="5"/>
  <c r="F3165" i="5"/>
  <c r="G3165" i="5"/>
  <c r="F3166" i="5"/>
  <c r="G3166" i="5"/>
  <c r="F3167" i="5"/>
  <c r="G3167" i="5"/>
  <c r="F3168" i="5"/>
  <c r="G3168" i="5"/>
  <c r="F3169" i="5"/>
  <c r="G3169" i="5"/>
  <c r="F3170" i="5"/>
  <c r="G3170" i="5"/>
  <c r="F3171" i="5"/>
  <c r="G3171" i="5"/>
  <c r="F3172" i="5"/>
  <c r="G3172" i="5"/>
  <c r="F3173" i="5"/>
  <c r="G3173" i="5"/>
  <c r="F3174" i="5"/>
  <c r="G3174" i="5"/>
  <c r="F3175" i="5"/>
  <c r="G3175" i="5"/>
  <c r="F3176" i="5"/>
  <c r="G3176" i="5"/>
  <c r="F3177" i="5"/>
  <c r="G3177" i="5"/>
  <c r="F3178" i="5"/>
  <c r="G3178" i="5"/>
  <c r="F3179" i="5"/>
  <c r="G3179" i="5"/>
  <c r="F3180" i="5"/>
  <c r="G3180" i="5"/>
  <c r="F3181" i="5"/>
  <c r="G3181" i="5"/>
  <c r="F3182" i="5"/>
  <c r="G3182" i="5"/>
  <c r="F3183" i="5"/>
  <c r="G3183" i="5"/>
  <c r="F3184" i="5"/>
  <c r="G3184" i="5"/>
  <c r="F3185" i="5"/>
  <c r="G3185" i="5"/>
  <c r="F3186" i="5"/>
  <c r="G3186" i="5"/>
  <c r="F3187" i="5"/>
  <c r="G3187" i="5"/>
  <c r="F3188" i="5"/>
  <c r="G3188" i="5"/>
  <c r="F3189" i="5"/>
  <c r="G3189" i="5"/>
  <c r="F3190" i="5"/>
  <c r="G3190" i="5"/>
  <c r="F3191" i="5"/>
  <c r="G3191" i="5"/>
  <c r="F3192" i="5"/>
  <c r="G3192" i="5"/>
  <c r="F3193" i="5"/>
  <c r="G3193" i="5"/>
  <c r="F3194" i="5"/>
  <c r="G3194" i="5"/>
  <c r="F3195" i="5"/>
  <c r="G3195" i="5"/>
  <c r="F3196" i="5"/>
  <c r="G3196" i="5"/>
  <c r="F3197" i="5"/>
  <c r="G3197" i="5"/>
  <c r="F3198" i="5"/>
  <c r="G3198" i="5"/>
  <c r="F3199" i="5"/>
  <c r="G3199" i="5"/>
  <c r="F3200" i="5"/>
  <c r="G3200" i="5"/>
  <c r="F3201" i="5"/>
  <c r="G3201" i="5"/>
  <c r="F3202" i="5"/>
  <c r="G3202" i="5"/>
  <c r="F3203" i="5"/>
  <c r="G3203" i="5"/>
  <c r="F3204" i="5"/>
  <c r="G3204" i="5"/>
  <c r="F3205" i="5"/>
  <c r="G3205" i="5"/>
  <c r="F3206" i="5"/>
  <c r="G3206" i="5"/>
  <c r="F3207" i="5"/>
  <c r="G3207" i="5"/>
  <c r="F3208" i="5"/>
  <c r="G3208" i="5"/>
  <c r="F3209" i="5"/>
  <c r="G3209" i="5"/>
  <c r="F3210" i="5"/>
  <c r="G3210" i="5"/>
  <c r="F3211" i="5"/>
  <c r="G3211" i="5"/>
  <c r="F3212" i="5"/>
  <c r="G3212" i="5"/>
  <c r="F3213" i="5"/>
  <c r="G3213" i="5"/>
  <c r="F3214" i="5"/>
  <c r="G3214" i="5"/>
  <c r="F3215" i="5"/>
  <c r="G3215" i="5"/>
  <c r="F3216" i="5"/>
  <c r="G3216" i="5"/>
  <c r="F3217" i="5"/>
  <c r="G3217" i="5"/>
  <c r="F3218" i="5"/>
  <c r="G3218" i="5"/>
  <c r="F3219" i="5"/>
  <c r="G3219" i="5"/>
  <c r="F3220" i="5"/>
  <c r="G3220" i="5"/>
  <c r="F3221" i="5"/>
  <c r="G3221" i="5"/>
  <c r="F3222" i="5"/>
  <c r="G3222" i="5"/>
  <c r="F3223" i="5"/>
  <c r="G3223" i="5"/>
  <c r="F3224" i="5"/>
  <c r="G3224" i="5"/>
  <c r="F3225" i="5"/>
  <c r="G3225" i="5"/>
  <c r="F3226" i="5"/>
  <c r="G3226" i="5"/>
  <c r="F3227" i="5"/>
  <c r="G3227" i="5"/>
  <c r="F3228" i="5"/>
  <c r="G3228" i="5"/>
  <c r="F3229" i="5"/>
  <c r="G3229" i="5"/>
  <c r="F3230" i="5"/>
  <c r="G3230" i="5"/>
  <c r="F3231" i="5"/>
  <c r="G3231" i="5"/>
  <c r="F3232" i="5"/>
  <c r="G3232" i="5"/>
  <c r="F3233" i="5"/>
  <c r="G3233" i="5"/>
  <c r="F3234" i="5"/>
  <c r="G3234" i="5"/>
  <c r="F3235" i="5"/>
  <c r="G3235" i="5"/>
  <c r="F3236" i="5"/>
  <c r="G3236" i="5"/>
  <c r="F3237" i="5"/>
  <c r="G3237" i="5"/>
  <c r="F3238" i="5"/>
  <c r="G3238" i="5"/>
  <c r="F3239" i="5"/>
  <c r="G3239" i="5"/>
  <c r="F3240" i="5"/>
  <c r="G3240" i="5"/>
  <c r="F3241" i="5"/>
  <c r="G3241" i="5"/>
  <c r="F3242" i="5"/>
  <c r="G3242" i="5"/>
  <c r="F3243" i="5"/>
  <c r="G3243" i="5"/>
  <c r="F3244" i="5"/>
  <c r="G3244" i="5"/>
  <c r="F3245" i="5"/>
  <c r="G3245" i="5"/>
  <c r="F3246" i="5"/>
  <c r="G3246" i="5"/>
  <c r="F3247" i="5"/>
  <c r="G3247" i="5"/>
  <c r="F3248" i="5"/>
  <c r="G3248" i="5"/>
  <c r="F3249" i="5"/>
  <c r="G3249" i="5"/>
  <c r="F3250" i="5"/>
  <c r="G3250" i="5"/>
  <c r="F3251" i="5"/>
  <c r="G3251" i="5"/>
  <c r="F3252" i="5"/>
  <c r="G3252" i="5"/>
  <c r="F3253" i="5"/>
  <c r="G3253" i="5"/>
  <c r="F3254" i="5"/>
  <c r="G3254" i="5"/>
  <c r="F3255" i="5"/>
  <c r="G3255" i="5"/>
  <c r="F3256" i="5"/>
  <c r="G3256" i="5"/>
  <c r="F3257" i="5"/>
  <c r="G3257" i="5"/>
  <c r="F3258" i="5"/>
  <c r="G3258" i="5"/>
  <c r="F3259" i="5"/>
  <c r="G3259" i="5"/>
  <c r="F3260" i="5"/>
  <c r="G3260" i="5"/>
  <c r="F3261" i="5"/>
  <c r="G3261" i="5"/>
  <c r="F3262" i="5"/>
  <c r="G3262" i="5"/>
  <c r="F3263" i="5"/>
  <c r="G3263" i="5"/>
  <c r="F3264" i="5"/>
  <c r="G3264" i="5"/>
  <c r="F3265" i="5"/>
  <c r="G3265" i="5"/>
  <c r="F3266" i="5"/>
  <c r="G3266" i="5"/>
  <c r="F3267" i="5"/>
  <c r="G3267" i="5"/>
  <c r="F3268" i="5"/>
  <c r="G3268" i="5"/>
  <c r="F3269" i="5"/>
  <c r="G3269" i="5"/>
  <c r="F3270" i="5"/>
  <c r="G3270" i="5"/>
  <c r="F3271" i="5"/>
  <c r="G3271" i="5"/>
  <c r="F3272" i="5"/>
  <c r="G3272" i="5"/>
  <c r="F3273" i="5"/>
  <c r="G3273" i="5"/>
  <c r="F3274" i="5"/>
  <c r="G3274" i="5"/>
  <c r="F3275" i="5"/>
  <c r="G3275" i="5"/>
  <c r="F3276" i="5"/>
  <c r="G3276" i="5"/>
  <c r="F3277" i="5"/>
  <c r="G3277" i="5"/>
  <c r="F3278" i="5"/>
  <c r="G3278" i="5"/>
  <c r="F3279" i="5"/>
  <c r="G3279" i="5"/>
  <c r="F3280" i="5"/>
  <c r="G3280" i="5"/>
  <c r="F3281" i="5"/>
  <c r="G3281" i="5"/>
  <c r="F3282" i="5"/>
  <c r="G3282" i="5"/>
  <c r="F3283" i="5"/>
  <c r="G3283" i="5"/>
  <c r="F3284" i="5"/>
  <c r="G3284" i="5"/>
  <c r="F3285" i="5"/>
  <c r="G3285" i="5"/>
  <c r="F3286" i="5"/>
  <c r="G3286" i="5"/>
  <c r="F3287" i="5"/>
  <c r="G3287" i="5"/>
  <c r="F3288" i="5"/>
  <c r="G3288" i="5"/>
  <c r="F3289" i="5"/>
  <c r="G3289" i="5"/>
  <c r="F3290" i="5"/>
  <c r="G3290" i="5"/>
  <c r="F3291" i="5"/>
  <c r="G3291" i="5"/>
  <c r="F3292" i="5"/>
  <c r="G3292" i="5"/>
  <c r="F3293" i="5"/>
  <c r="G3293" i="5"/>
  <c r="F3294" i="5"/>
  <c r="G3294" i="5"/>
  <c r="F3295" i="5"/>
  <c r="G3295" i="5"/>
  <c r="F3296" i="5"/>
  <c r="G3296" i="5"/>
  <c r="F3297" i="5"/>
  <c r="G3297" i="5"/>
  <c r="F3298" i="5"/>
  <c r="G3298" i="5"/>
  <c r="F3299" i="5"/>
  <c r="G3299" i="5"/>
  <c r="F3300" i="5"/>
  <c r="G3300" i="5"/>
  <c r="F3301" i="5"/>
  <c r="G3301" i="5"/>
  <c r="F3302" i="5"/>
  <c r="G3302" i="5"/>
  <c r="F3303" i="5"/>
  <c r="G3303" i="5"/>
  <c r="F3304" i="5"/>
  <c r="G3304" i="5"/>
  <c r="F3305" i="5"/>
  <c r="G3305" i="5"/>
  <c r="F3306" i="5"/>
  <c r="G3306" i="5"/>
  <c r="F3307" i="5"/>
  <c r="G3307" i="5"/>
  <c r="F3308" i="5"/>
  <c r="G3308" i="5"/>
  <c r="F3309" i="5"/>
  <c r="G3309" i="5"/>
  <c r="F3310" i="5"/>
  <c r="G3310" i="5"/>
  <c r="F3311" i="5"/>
  <c r="G3311" i="5"/>
  <c r="F3312" i="5"/>
  <c r="G3312" i="5"/>
  <c r="F3313" i="5"/>
  <c r="G3313" i="5"/>
  <c r="F3314" i="5"/>
  <c r="G3314" i="5"/>
  <c r="F3315" i="5"/>
  <c r="G3315" i="5"/>
  <c r="F3316" i="5"/>
  <c r="G3316" i="5"/>
  <c r="F3317" i="5"/>
  <c r="G3317" i="5"/>
  <c r="F3318" i="5"/>
  <c r="G3318" i="5"/>
  <c r="F3319" i="5"/>
  <c r="G3319" i="5"/>
  <c r="F3320" i="5"/>
  <c r="G3320" i="5"/>
  <c r="F3321" i="5"/>
  <c r="G3321" i="5"/>
  <c r="F3322" i="5"/>
  <c r="G3322" i="5"/>
  <c r="F3323" i="5"/>
  <c r="G3323" i="5"/>
  <c r="F3324" i="5"/>
  <c r="G3324" i="5"/>
  <c r="F3325" i="5"/>
  <c r="G3325" i="5"/>
  <c r="F3326" i="5"/>
  <c r="G3326" i="5"/>
  <c r="F3327" i="5"/>
  <c r="G3327" i="5"/>
  <c r="F3328" i="5"/>
  <c r="G3328" i="5"/>
  <c r="F3329" i="5"/>
  <c r="G3329" i="5"/>
  <c r="F3330" i="5"/>
  <c r="G3330" i="5"/>
  <c r="F3331" i="5"/>
  <c r="G3331" i="5"/>
  <c r="F3332" i="5"/>
  <c r="G3332" i="5"/>
  <c r="F3333" i="5"/>
  <c r="G3333" i="5"/>
  <c r="F3334" i="5"/>
  <c r="G3334" i="5"/>
  <c r="F3335" i="5"/>
  <c r="G3335" i="5"/>
  <c r="F3336" i="5"/>
  <c r="G3336" i="5"/>
  <c r="F3337" i="5"/>
  <c r="G3337" i="5"/>
  <c r="F3338" i="5"/>
  <c r="G3338" i="5"/>
  <c r="F3339" i="5"/>
  <c r="G3339" i="5"/>
  <c r="F3340" i="5"/>
  <c r="G3340" i="5"/>
  <c r="F3341" i="5"/>
  <c r="G3341" i="5"/>
  <c r="F3342" i="5"/>
  <c r="G3342" i="5"/>
  <c r="F3343" i="5"/>
  <c r="G3343" i="5"/>
  <c r="F3344" i="5"/>
  <c r="G3344" i="5"/>
  <c r="F3345" i="5"/>
  <c r="G3345" i="5"/>
  <c r="F3346" i="5"/>
  <c r="G3346" i="5"/>
  <c r="F3347" i="5"/>
  <c r="G3347" i="5"/>
  <c r="F3348" i="5"/>
  <c r="G3348" i="5"/>
  <c r="F3349" i="5"/>
  <c r="G3349" i="5"/>
  <c r="F3350" i="5"/>
  <c r="G3350" i="5"/>
  <c r="F3351" i="5"/>
  <c r="G3351" i="5"/>
  <c r="F3352" i="5"/>
  <c r="G3352" i="5"/>
  <c r="F3353" i="5"/>
  <c r="G3353" i="5"/>
  <c r="F3354" i="5"/>
  <c r="G3354" i="5"/>
  <c r="F3355" i="5"/>
  <c r="G3355" i="5"/>
  <c r="F3356" i="5"/>
  <c r="G3356" i="5"/>
  <c r="F3357" i="5"/>
  <c r="G3357" i="5"/>
  <c r="F3358" i="5"/>
  <c r="G3358" i="5"/>
  <c r="F3359" i="5"/>
  <c r="G3359" i="5"/>
  <c r="F3360" i="5"/>
  <c r="G3360" i="5"/>
  <c r="F3361" i="5"/>
  <c r="G3361" i="5"/>
  <c r="F3362" i="5"/>
  <c r="G3362" i="5"/>
  <c r="F3363" i="5"/>
  <c r="G3363" i="5"/>
  <c r="F3364" i="5"/>
  <c r="G3364" i="5"/>
  <c r="F3365" i="5"/>
  <c r="G3365" i="5"/>
  <c r="F3366" i="5"/>
  <c r="G3366" i="5"/>
  <c r="F3367" i="5"/>
  <c r="G3367" i="5"/>
  <c r="F3368" i="5"/>
  <c r="G3368" i="5"/>
  <c r="F3369" i="5"/>
  <c r="G3369" i="5"/>
  <c r="F3370" i="5"/>
  <c r="G3370" i="5"/>
  <c r="F3371" i="5"/>
  <c r="G3371" i="5"/>
  <c r="F3372" i="5"/>
  <c r="G3372" i="5"/>
  <c r="F3373" i="5"/>
  <c r="G3373" i="5"/>
  <c r="F3374" i="5"/>
  <c r="G3374" i="5"/>
  <c r="F3375" i="5"/>
  <c r="G3375" i="5"/>
  <c r="F3376" i="5"/>
  <c r="G3376" i="5"/>
  <c r="F3377" i="5"/>
  <c r="G3377" i="5"/>
  <c r="F3378" i="5"/>
  <c r="G3378" i="5"/>
  <c r="F3379" i="5"/>
  <c r="G3379" i="5"/>
  <c r="F3380" i="5"/>
  <c r="G3380" i="5"/>
  <c r="F3381" i="5"/>
  <c r="G3381" i="5"/>
  <c r="F3382" i="5"/>
  <c r="G3382" i="5"/>
  <c r="F3383" i="5"/>
  <c r="G3383" i="5"/>
  <c r="F3384" i="5"/>
  <c r="G3384" i="5"/>
  <c r="F3385" i="5"/>
  <c r="G3385" i="5"/>
  <c r="F3386" i="5"/>
  <c r="G3386" i="5"/>
  <c r="F3387" i="5"/>
  <c r="G3387" i="5"/>
  <c r="F3388" i="5"/>
  <c r="G3388" i="5"/>
  <c r="F3389" i="5"/>
  <c r="G3389" i="5"/>
  <c r="F3390" i="5"/>
  <c r="G3390" i="5"/>
  <c r="F3391" i="5"/>
  <c r="G3391" i="5"/>
  <c r="F3392" i="5"/>
  <c r="G3392" i="5"/>
  <c r="F3393" i="5"/>
  <c r="G3393" i="5"/>
  <c r="F3394" i="5"/>
  <c r="G3394" i="5"/>
  <c r="F3395" i="5"/>
  <c r="G3395" i="5"/>
  <c r="F3396" i="5"/>
  <c r="G3396" i="5"/>
  <c r="F3397" i="5"/>
  <c r="G3397" i="5"/>
  <c r="F3398" i="5"/>
  <c r="G3398" i="5"/>
  <c r="F3399" i="5"/>
  <c r="G3399" i="5"/>
  <c r="F3400" i="5"/>
  <c r="G3400" i="5"/>
  <c r="F3401" i="5"/>
  <c r="G3401" i="5"/>
  <c r="F3402" i="5"/>
  <c r="G3402" i="5"/>
  <c r="F3403" i="5"/>
  <c r="G3403" i="5"/>
  <c r="F3404" i="5"/>
  <c r="G3404" i="5"/>
  <c r="F3405" i="5"/>
  <c r="G3405" i="5"/>
  <c r="F3406" i="5"/>
  <c r="G3406" i="5"/>
  <c r="F3407" i="5"/>
  <c r="G3407" i="5"/>
  <c r="F3408" i="5"/>
  <c r="G3408" i="5"/>
  <c r="F3409" i="5"/>
  <c r="G3409" i="5"/>
  <c r="F3410" i="5"/>
  <c r="G3410" i="5"/>
  <c r="F3411" i="5"/>
  <c r="G3411" i="5"/>
  <c r="F3412" i="5"/>
  <c r="G3412" i="5"/>
  <c r="F3413" i="5"/>
  <c r="G3413" i="5"/>
  <c r="F3414" i="5"/>
  <c r="G3414" i="5"/>
  <c r="F3415" i="5"/>
  <c r="G3415" i="5"/>
  <c r="F3416" i="5"/>
  <c r="G3416" i="5"/>
  <c r="F3417" i="5"/>
  <c r="G3417" i="5"/>
  <c r="F3418" i="5"/>
  <c r="G3418" i="5"/>
  <c r="F3419" i="5"/>
  <c r="G3419" i="5"/>
  <c r="F3420" i="5"/>
  <c r="G3420" i="5"/>
  <c r="F3421" i="5"/>
  <c r="G3421" i="5"/>
  <c r="F3422" i="5"/>
  <c r="G3422" i="5"/>
  <c r="F3423" i="5"/>
  <c r="G3423" i="5"/>
  <c r="F3424" i="5"/>
  <c r="G3424" i="5"/>
  <c r="F3425" i="5"/>
  <c r="G3425" i="5"/>
  <c r="F3426" i="5"/>
  <c r="G3426" i="5"/>
  <c r="F3427" i="5"/>
  <c r="G3427" i="5"/>
  <c r="F3428" i="5"/>
  <c r="G3428" i="5"/>
  <c r="F3429" i="5"/>
  <c r="G3429" i="5"/>
  <c r="F3430" i="5"/>
  <c r="G3430" i="5"/>
  <c r="F3431" i="5"/>
  <c r="G3431" i="5"/>
  <c r="F3432" i="5"/>
  <c r="G3432" i="5"/>
  <c r="F3433" i="5"/>
  <c r="G3433" i="5"/>
  <c r="F3434" i="5"/>
  <c r="G3434" i="5"/>
  <c r="F3435" i="5"/>
  <c r="G3435" i="5"/>
  <c r="F3436" i="5"/>
  <c r="G3436" i="5"/>
  <c r="F3437" i="5"/>
  <c r="G3437" i="5"/>
  <c r="F3438" i="5"/>
  <c r="G3438" i="5"/>
  <c r="F3439" i="5"/>
  <c r="G3439" i="5"/>
  <c r="F3440" i="5"/>
  <c r="G3440" i="5"/>
  <c r="F3441" i="5"/>
  <c r="G3441" i="5"/>
  <c r="F3442" i="5"/>
  <c r="G3442" i="5"/>
  <c r="F3443" i="5"/>
  <c r="G3443" i="5"/>
  <c r="F3444" i="5"/>
  <c r="G3444" i="5"/>
  <c r="F3445" i="5"/>
  <c r="G3445" i="5"/>
  <c r="F3446" i="5"/>
  <c r="G3446" i="5"/>
  <c r="F3447" i="5"/>
  <c r="G3447" i="5"/>
  <c r="F3448" i="5"/>
  <c r="G3448" i="5"/>
  <c r="F3449" i="5"/>
  <c r="G3449" i="5"/>
  <c r="F3450" i="5"/>
  <c r="G3450" i="5"/>
  <c r="F3451" i="5"/>
  <c r="G3451" i="5"/>
  <c r="F3452" i="5"/>
  <c r="G3452" i="5"/>
  <c r="F3453" i="5"/>
  <c r="G3453" i="5"/>
  <c r="F3454" i="5"/>
  <c r="G3454" i="5"/>
  <c r="F3455" i="5"/>
  <c r="G3455" i="5"/>
  <c r="F3456" i="5"/>
  <c r="G3456" i="5"/>
  <c r="F3457" i="5"/>
  <c r="G3457" i="5"/>
  <c r="F3458" i="5"/>
  <c r="G3458" i="5"/>
  <c r="F3459" i="5"/>
  <c r="G3459" i="5"/>
  <c r="F3460" i="5"/>
  <c r="G3460" i="5"/>
  <c r="F3461" i="5"/>
  <c r="G3461" i="5"/>
  <c r="F3462" i="5"/>
  <c r="G3462" i="5"/>
  <c r="F3463" i="5"/>
  <c r="G3463" i="5"/>
  <c r="F3464" i="5"/>
  <c r="G3464" i="5"/>
  <c r="F3465" i="5"/>
  <c r="G3465" i="5"/>
  <c r="F3466" i="5"/>
  <c r="G3466" i="5"/>
  <c r="F3467" i="5"/>
  <c r="G3467" i="5"/>
  <c r="F3468" i="5"/>
  <c r="G3468" i="5"/>
  <c r="F3469" i="5"/>
  <c r="G3469" i="5"/>
  <c r="F3470" i="5"/>
  <c r="G3470" i="5"/>
  <c r="F3471" i="5"/>
  <c r="G3471" i="5"/>
  <c r="F3472" i="5"/>
  <c r="G3472" i="5"/>
  <c r="F3473" i="5"/>
  <c r="G3473" i="5"/>
  <c r="F3474" i="5"/>
  <c r="G3474" i="5"/>
  <c r="F3475" i="5"/>
  <c r="G3475" i="5"/>
  <c r="F3476" i="5"/>
  <c r="G3476" i="5"/>
  <c r="F3477" i="5"/>
  <c r="G3477" i="5"/>
  <c r="F3478" i="5"/>
  <c r="G3478" i="5"/>
  <c r="F3479" i="5"/>
  <c r="G3479" i="5"/>
  <c r="F3480" i="5"/>
  <c r="G3480" i="5"/>
  <c r="F3481" i="5"/>
  <c r="G3481" i="5"/>
  <c r="F3482" i="5"/>
  <c r="G3482" i="5"/>
  <c r="F3483" i="5"/>
  <c r="G3483" i="5"/>
  <c r="F3484" i="5"/>
  <c r="G3484" i="5"/>
  <c r="F3485" i="5"/>
  <c r="G3485" i="5"/>
  <c r="F3486" i="5"/>
  <c r="G3486" i="5"/>
  <c r="F3487" i="5"/>
  <c r="G3487" i="5"/>
  <c r="F3488" i="5"/>
  <c r="G3488" i="5"/>
  <c r="F3489" i="5"/>
  <c r="G3489" i="5"/>
  <c r="F3490" i="5"/>
  <c r="G3490" i="5"/>
  <c r="F3491" i="5"/>
  <c r="G3491" i="5"/>
  <c r="F3492" i="5"/>
  <c r="G3492" i="5"/>
  <c r="F3493" i="5"/>
  <c r="G3493" i="5"/>
  <c r="F3494" i="5"/>
  <c r="G3494" i="5"/>
  <c r="F3495" i="5"/>
  <c r="G3495" i="5"/>
  <c r="F3496" i="5"/>
  <c r="G3496" i="5"/>
  <c r="F3497" i="5"/>
  <c r="G3497" i="5"/>
  <c r="F3498" i="5"/>
  <c r="G3498" i="5"/>
  <c r="F3499" i="5"/>
  <c r="G3499" i="5"/>
  <c r="F3500" i="5"/>
  <c r="G3500" i="5"/>
  <c r="F3501" i="5"/>
  <c r="G3501" i="5"/>
  <c r="F3502" i="5"/>
  <c r="G3502" i="5"/>
  <c r="F3503" i="5"/>
  <c r="G3503" i="5"/>
  <c r="F3504" i="5"/>
  <c r="G3504" i="5"/>
  <c r="F3505" i="5"/>
  <c r="G3505" i="5"/>
  <c r="F3506" i="5"/>
  <c r="G3506" i="5"/>
  <c r="F3507" i="5"/>
  <c r="G3507" i="5"/>
  <c r="F3508" i="5"/>
  <c r="G3508" i="5"/>
  <c r="F3509" i="5"/>
  <c r="G3509" i="5"/>
  <c r="F3510" i="5"/>
  <c r="G3510" i="5"/>
  <c r="F3511" i="5"/>
  <c r="G3511" i="5"/>
  <c r="F3512" i="5"/>
  <c r="G3512" i="5"/>
  <c r="F3513" i="5"/>
  <c r="G3513" i="5"/>
  <c r="F3514" i="5"/>
  <c r="G3514" i="5"/>
  <c r="F3515" i="5"/>
  <c r="G3515" i="5"/>
  <c r="F3516" i="5"/>
  <c r="G3516" i="5"/>
  <c r="F3517" i="5"/>
  <c r="G3517" i="5"/>
  <c r="F3518" i="5"/>
  <c r="G3518" i="5"/>
  <c r="F3519" i="5"/>
  <c r="G3519" i="5"/>
  <c r="F3520" i="5"/>
  <c r="G3520" i="5"/>
  <c r="F3521" i="5"/>
  <c r="G3521" i="5"/>
  <c r="F3522" i="5"/>
  <c r="G3522" i="5"/>
  <c r="F3523" i="5"/>
  <c r="G3523" i="5"/>
  <c r="F3524" i="5"/>
  <c r="G3524" i="5"/>
  <c r="F3525" i="5"/>
  <c r="G3525" i="5"/>
  <c r="F3526" i="5"/>
  <c r="G3526" i="5"/>
  <c r="F3527" i="5"/>
  <c r="G3527" i="5"/>
  <c r="F3528" i="5"/>
  <c r="G3528" i="5"/>
  <c r="F3529" i="5"/>
  <c r="G3529" i="5"/>
  <c r="F3530" i="5"/>
  <c r="G3530" i="5"/>
  <c r="F3531" i="5"/>
  <c r="G3531" i="5"/>
  <c r="F3532" i="5"/>
  <c r="G3532" i="5"/>
  <c r="F3533" i="5"/>
  <c r="G3533" i="5"/>
  <c r="F3534" i="5"/>
  <c r="G3534" i="5"/>
  <c r="F3535" i="5"/>
  <c r="G3535" i="5"/>
  <c r="F3536" i="5"/>
  <c r="G3536" i="5"/>
  <c r="F3537" i="5"/>
  <c r="G3537" i="5"/>
  <c r="F3538" i="5"/>
  <c r="G3538" i="5"/>
  <c r="F3539" i="5"/>
  <c r="G3539" i="5"/>
  <c r="F3540" i="5"/>
  <c r="G3540" i="5"/>
  <c r="F3541" i="5"/>
  <c r="G3541" i="5"/>
  <c r="F3542" i="5"/>
  <c r="G3542" i="5"/>
  <c r="F3543" i="5"/>
  <c r="G3543" i="5"/>
  <c r="F3544" i="5"/>
  <c r="G3544" i="5"/>
  <c r="F3545" i="5"/>
  <c r="G3545" i="5"/>
  <c r="F3546" i="5"/>
  <c r="G3546" i="5"/>
  <c r="F3547" i="5"/>
  <c r="G3547" i="5"/>
  <c r="F3548" i="5"/>
  <c r="G3548" i="5"/>
  <c r="F3549" i="5"/>
  <c r="G3549" i="5"/>
  <c r="F3550" i="5"/>
  <c r="G3550" i="5"/>
  <c r="F3551" i="5"/>
  <c r="G3551" i="5"/>
  <c r="F3552" i="5"/>
  <c r="G3552" i="5"/>
  <c r="F3553" i="5"/>
  <c r="G3553" i="5"/>
  <c r="F3554" i="5"/>
  <c r="G3554" i="5"/>
  <c r="F3555" i="5"/>
  <c r="G3555" i="5"/>
  <c r="F3556" i="5"/>
  <c r="G3556" i="5"/>
  <c r="F3557" i="5"/>
  <c r="G3557" i="5"/>
  <c r="F3558" i="5"/>
  <c r="G3558" i="5"/>
  <c r="F3559" i="5"/>
  <c r="G3559" i="5"/>
  <c r="F3560" i="5"/>
  <c r="G3560" i="5"/>
  <c r="F3561" i="5"/>
  <c r="G3561" i="5"/>
  <c r="F3562" i="5"/>
  <c r="G3562" i="5"/>
  <c r="F3563" i="5"/>
  <c r="G3563" i="5"/>
  <c r="F3564" i="5"/>
  <c r="G3564" i="5"/>
  <c r="F3565" i="5"/>
  <c r="G3565" i="5"/>
  <c r="F3566" i="5"/>
  <c r="G3566" i="5"/>
  <c r="F3567" i="5"/>
  <c r="G3567" i="5"/>
  <c r="F3568" i="5"/>
  <c r="G3568" i="5"/>
  <c r="F3569" i="5"/>
  <c r="G3569" i="5"/>
  <c r="F3570" i="5"/>
  <c r="G3570" i="5"/>
  <c r="F3571" i="5"/>
  <c r="G3571" i="5"/>
  <c r="F3572" i="5"/>
  <c r="G3572" i="5"/>
  <c r="F3573" i="5"/>
  <c r="G3573" i="5"/>
  <c r="F3574" i="5"/>
  <c r="G3574" i="5"/>
  <c r="F3575" i="5"/>
  <c r="G3575" i="5"/>
  <c r="F3576" i="5"/>
  <c r="G3576" i="5"/>
  <c r="F3577" i="5"/>
  <c r="G3577" i="5"/>
  <c r="F3578" i="5"/>
  <c r="G3578" i="5"/>
  <c r="F3579" i="5"/>
  <c r="G3579" i="5"/>
  <c r="F3580" i="5"/>
  <c r="G3580" i="5"/>
  <c r="F3581" i="5"/>
  <c r="G3581" i="5"/>
  <c r="F3582" i="5"/>
  <c r="G3582" i="5"/>
  <c r="F3583" i="5"/>
  <c r="G3583" i="5"/>
  <c r="F3584" i="5"/>
  <c r="G3584" i="5"/>
  <c r="F3585" i="5"/>
  <c r="G3585" i="5"/>
  <c r="F3586" i="5"/>
  <c r="G3586" i="5"/>
  <c r="F3587" i="5"/>
  <c r="G3587" i="5"/>
  <c r="F3588" i="5"/>
  <c r="G3588" i="5"/>
  <c r="F3589" i="5"/>
  <c r="G3589" i="5"/>
  <c r="F3590" i="5"/>
  <c r="G3590" i="5"/>
  <c r="F3591" i="5"/>
  <c r="G3591" i="5"/>
  <c r="F3592" i="5"/>
  <c r="G3592" i="5"/>
  <c r="F3593" i="5"/>
  <c r="G3593" i="5"/>
  <c r="F3594" i="5"/>
  <c r="G3594" i="5"/>
  <c r="F3595" i="5"/>
  <c r="G3595" i="5"/>
  <c r="F3596" i="5"/>
  <c r="G3596" i="5"/>
  <c r="F3597" i="5"/>
  <c r="G3597" i="5"/>
  <c r="F3598" i="5"/>
  <c r="G3598" i="5"/>
  <c r="F3599" i="5"/>
  <c r="G3599" i="5"/>
  <c r="F3600" i="5"/>
  <c r="G3600" i="5"/>
  <c r="F3601" i="5"/>
  <c r="G3601" i="5"/>
  <c r="F3602" i="5"/>
  <c r="G3602" i="5"/>
  <c r="F3603" i="5"/>
  <c r="G3603" i="5"/>
  <c r="F3604" i="5"/>
  <c r="G3604" i="5"/>
  <c r="F3605" i="5"/>
  <c r="G3605" i="5"/>
  <c r="F3606" i="5"/>
  <c r="G3606" i="5"/>
  <c r="F3607" i="5"/>
  <c r="G3607" i="5"/>
  <c r="F3608" i="5"/>
  <c r="G3608" i="5"/>
  <c r="F3609" i="5"/>
  <c r="G3609" i="5"/>
  <c r="F3610" i="5"/>
  <c r="G3610" i="5"/>
  <c r="F3611" i="5"/>
  <c r="G3611" i="5"/>
  <c r="F3612" i="5"/>
  <c r="G3612" i="5"/>
  <c r="F3613" i="5"/>
  <c r="G3613" i="5"/>
  <c r="F3614" i="5"/>
  <c r="G3614" i="5"/>
  <c r="F3615" i="5"/>
  <c r="G3615" i="5"/>
  <c r="F3616" i="5"/>
  <c r="G3616" i="5"/>
  <c r="F3617" i="5"/>
  <c r="G3617" i="5"/>
  <c r="F3618" i="5"/>
  <c r="G3618" i="5"/>
  <c r="F3619" i="5"/>
  <c r="G3619" i="5"/>
  <c r="F3620" i="5"/>
  <c r="G3620" i="5"/>
  <c r="F3621" i="5"/>
  <c r="G3621" i="5"/>
  <c r="F3622" i="5"/>
  <c r="G3622" i="5"/>
  <c r="F3623" i="5"/>
  <c r="G3623" i="5"/>
  <c r="F3624" i="5"/>
  <c r="G3624" i="5"/>
  <c r="F3625" i="5"/>
  <c r="G3625" i="5"/>
  <c r="F3626" i="5"/>
  <c r="G3626" i="5"/>
  <c r="F3627" i="5"/>
  <c r="G3627" i="5"/>
  <c r="F3628" i="5"/>
  <c r="G3628" i="5"/>
  <c r="F3629" i="5"/>
  <c r="G3629" i="5"/>
  <c r="F3630" i="5"/>
  <c r="G3630" i="5"/>
  <c r="F3631" i="5"/>
  <c r="G3631" i="5"/>
  <c r="F3632" i="5"/>
  <c r="G3632" i="5"/>
  <c r="F3633" i="5"/>
  <c r="G3633" i="5"/>
  <c r="F3634" i="5"/>
  <c r="G3634" i="5"/>
  <c r="F3635" i="5"/>
  <c r="G3635" i="5"/>
  <c r="F3636" i="5"/>
  <c r="G3636" i="5"/>
  <c r="F3637" i="5"/>
  <c r="G3637" i="5"/>
  <c r="F3638" i="5"/>
  <c r="G3638" i="5"/>
  <c r="F3639" i="5"/>
  <c r="G3639" i="5"/>
  <c r="F3640" i="5"/>
  <c r="G3640" i="5"/>
  <c r="F3641" i="5"/>
  <c r="G3641" i="5"/>
  <c r="F3642" i="5"/>
  <c r="G3642" i="5"/>
  <c r="F3643" i="5"/>
  <c r="G3643" i="5"/>
  <c r="F3644" i="5"/>
  <c r="G3644" i="5"/>
  <c r="F3645" i="5"/>
  <c r="G3645" i="5"/>
  <c r="F3646" i="5"/>
  <c r="G3646" i="5"/>
  <c r="F3647" i="5"/>
  <c r="G3647" i="5"/>
  <c r="F3648" i="5"/>
  <c r="G3648" i="5"/>
  <c r="F3649" i="5"/>
  <c r="G3649" i="5"/>
  <c r="F3650" i="5"/>
  <c r="G3650" i="5"/>
  <c r="F3651" i="5"/>
  <c r="G3651" i="5"/>
  <c r="F3652" i="5"/>
  <c r="G3652" i="5"/>
  <c r="F3653" i="5"/>
  <c r="G3653" i="5"/>
  <c r="F3654" i="5"/>
  <c r="G3654" i="5"/>
  <c r="F3655" i="5"/>
  <c r="G3655" i="5"/>
  <c r="F3656" i="5"/>
  <c r="G3656" i="5"/>
  <c r="F3657" i="5"/>
  <c r="G3657" i="5"/>
  <c r="F3658" i="5"/>
  <c r="G3658" i="5"/>
  <c r="F3659" i="5"/>
  <c r="G3659" i="5"/>
  <c r="F3660" i="5"/>
  <c r="G3660" i="5"/>
  <c r="F3661" i="5"/>
  <c r="G3661" i="5"/>
  <c r="F3662" i="5"/>
  <c r="G3662" i="5"/>
  <c r="F3663" i="5"/>
  <c r="G3663" i="5"/>
  <c r="F3664" i="5"/>
  <c r="G3664" i="5"/>
  <c r="F3665" i="5"/>
  <c r="G3665" i="5"/>
  <c r="F3666" i="5"/>
  <c r="G3666" i="5"/>
  <c r="F3667" i="5"/>
  <c r="G3667" i="5"/>
  <c r="F3668" i="5"/>
  <c r="G3668" i="5"/>
  <c r="F3669" i="5"/>
  <c r="G3669" i="5"/>
  <c r="F3670" i="5"/>
  <c r="G3670" i="5"/>
  <c r="F3671" i="5"/>
  <c r="G3671" i="5"/>
  <c r="F3672" i="5"/>
  <c r="G3672" i="5"/>
  <c r="F3673" i="5"/>
  <c r="G3673" i="5"/>
  <c r="F3674" i="5"/>
  <c r="G3674" i="5"/>
  <c r="F3675" i="5"/>
  <c r="G3675" i="5"/>
  <c r="F3676" i="5"/>
  <c r="G3676" i="5"/>
  <c r="F3677" i="5"/>
  <c r="G3677" i="5"/>
  <c r="F3678" i="5"/>
  <c r="G3678" i="5"/>
  <c r="F3679" i="5"/>
  <c r="G3679" i="5"/>
  <c r="F3680" i="5"/>
  <c r="G3680" i="5"/>
  <c r="F3681" i="5"/>
  <c r="G3681" i="5"/>
  <c r="F3682" i="5"/>
  <c r="G3682" i="5"/>
  <c r="F3683" i="5"/>
  <c r="G3683" i="5"/>
  <c r="F3684" i="5"/>
  <c r="G3684" i="5"/>
  <c r="F3685" i="5"/>
  <c r="G3685" i="5"/>
  <c r="F3686" i="5"/>
  <c r="G3686" i="5"/>
  <c r="F3687" i="5"/>
  <c r="G3687" i="5"/>
  <c r="F3688" i="5"/>
  <c r="G3688" i="5"/>
  <c r="F3689" i="5"/>
  <c r="G3689" i="5"/>
  <c r="F3690" i="5"/>
  <c r="G3690" i="5"/>
  <c r="F3691" i="5"/>
  <c r="G3691" i="5"/>
  <c r="F3692" i="5"/>
  <c r="G3692" i="5"/>
  <c r="F3693" i="5"/>
  <c r="G3693" i="5"/>
  <c r="F3694" i="5"/>
  <c r="G3694" i="5"/>
  <c r="F3695" i="5"/>
  <c r="G3695" i="5"/>
  <c r="F3696" i="5"/>
  <c r="G3696" i="5"/>
  <c r="F3697" i="5"/>
  <c r="G3697" i="5"/>
  <c r="F3698" i="5"/>
  <c r="G3698" i="5"/>
  <c r="F3699" i="5"/>
  <c r="G3699" i="5"/>
  <c r="F3700" i="5"/>
  <c r="G3700" i="5"/>
  <c r="F3701" i="5"/>
  <c r="G3701" i="5"/>
  <c r="F3702" i="5"/>
  <c r="G3702" i="5"/>
  <c r="F3703" i="5"/>
  <c r="G3703" i="5"/>
  <c r="F3704" i="5"/>
  <c r="G3704" i="5"/>
  <c r="F3705" i="5"/>
  <c r="G3705" i="5"/>
  <c r="F3706" i="5"/>
  <c r="G3706" i="5"/>
  <c r="F3707" i="5"/>
  <c r="G3707" i="5"/>
  <c r="F3708" i="5"/>
  <c r="G3708" i="5"/>
  <c r="F3709" i="5"/>
  <c r="G3709" i="5"/>
  <c r="F3710" i="5"/>
  <c r="G3710" i="5"/>
  <c r="F3711" i="5"/>
  <c r="G3711" i="5"/>
  <c r="F3712" i="5"/>
  <c r="G3712" i="5"/>
  <c r="F3713" i="5"/>
  <c r="G3713" i="5"/>
  <c r="F3714" i="5"/>
  <c r="G3714" i="5"/>
  <c r="F3715" i="5"/>
  <c r="G3715" i="5"/>
  <c r="F3716" i="5"/>
  <c r="G3716" i="5"/>
  <c r="F3717" i="5"/>
  <c r="G3717" i="5"/>
  <c r="F3718" i="5"/>
  <c r="G3718" i="5"/>
  <c r="F3719" i="5"/>
  <c r="G3719" i="5"/>
  <c r="F3720" i="5"/>
  <c r="G3720" i="5"/>
  <c r="F3721" i="5"/>
  <c r="G3721" i="5"/>
  <c r="F3722" i="5"/>
  <c r="G3722" i="5"/>
  <c r="F3723" i="5"/>
  <c r="G3723" i="5"/>
  <c r="F3724" i="5"/>
  <c r="G3724" i="5"/>
  <c r="F3725" i="5"/>
  <c r="G3725" i="5"/>
  <c r="F3726" i="5"/>
  <c r="G3726" i="5"/>
  <c r="F3727" i="5"/>
  <c r="G3727" i="5"/>
  <c r="F3728" i="5"/>
  <c r="G3728" i="5"/>
  <c r="F3729" i="5"/>
  <c r="G3729" i="5"/>
  <c r="F3730" i="5"/>
  <c r="G3730" i="5"/>
  <c r="F3731" i="5"/>
  <c r="G3731" i="5"/>
  <c r="F3732" i="5"/>
  <c r="G3732" i="5"/>
  <c r="F3733" i="5"/>
  <c r="G3733" i="5"/>
  <c r="F3734" i="5"/>
  <c r="G3734" i="5"/>
  <c r="F3735" i="5"/>
  <c r="G3735" i="5"/>
  <c r="F3736" i="5"/>
  <c r="G3736" i="5"/>
  <c r="F3737" i="5"/>
  <c r="G3737" i="5"/>
  <c r="F3738" i="5"/>
  <c r="G3738" i="5"/>
  <c r="F3739" i="5"/>
  <c r="G3739" i="5"/>
  <c r="F3740" i="5"/>
  <c r="G3740" i="5"/>
  <c r="F3741" i="5"/>
  <c r="G3741" i="5"/>
  <c r="F3742" i="5"/>
  <c r="G3742" i="5"/>
  <c r="F3743" i="5"/>
  <c r="G3743" i="5"/>
  <c r="F3744" i="5"/>
  <c r="G3744" i="5"/>
  <c r="F3745" i="5"/>
  <c r="G3745" i="5"/>
  <c r="F3746" i="5"/>
  <c r="G3746" i="5"/>
  <c r="F3747" i="5"/>
  <c r="G3747" i="5"/>
  <c r="F3748" i="5"/>
  <c r="G3748" i="5"/>
  <c r="F3749" i="5"/>
  <c r="G3749" i="5"/>
  <c r="F3750" i="5"/>
  <c r="G3750" i="5"/>
  <c r="F3751" i="5"/>
  <c r="G3751" i="5"/>
  <c r="F3752" i="5"/>
  <c r="G3752" i="5"/>
  <c r="F3753" i="5"/>
  <c r="G3753" i="5"/>
  <c r="F3754" i="5"/>
  <c r="G3754" i="5"/>
  <c r="F3755" i="5"/>
  <c r="G3755" i="5"/>
  <c r="F3756" i="5"/>
  <c r="G3756" i="5"/>
  <c r="F3757" i="5"/>
  <c r="G3757" i="5"/>
  <c r="F3758" i="5"/>
  <c r="G3758" i="5"/>
  <c r="F3759" i="5"/>
  <c r="G3759" i="5"/>
  <c r="F3760" i="5"/>
  <c r="G3760" i="5"/>
  <c r="F3761" i="5"/>
  <c r="G3761" i="5"/>
  <c r="F3762" i="5"/>
  <c r="G3762" i="5"/>
  <c r="F3763" i="5"/>
  <c r="G3763" i="5"/>
  <c r="F3764" i="5"/>
  <c r="G3764" i="5"/>
  <c r="F3765" i="5"/>
  <c r="G3765" i="5"/>
  <c r="F3766" i="5"/>
  <c r="G3766" i="5"/>
  <c r="F3767" i="5"/>
  <c r="G3767" i="5"/>
  <c r="F3768" i="5"/>
  <c r="G3768" i="5"/>
  <c r="F3769" i="5"/>
  <c r="G3769" i="5"/>
  <c r="F3770" i="5"/>
  <c r="G3770" i="5"/>
  <c r="F3771" i="5"/>
  <c r="G3771" i="5"/>
  <c r="F3772" i="5"/>
  <c r="G3772" i="5"/>
  <c r="F3773" i="5"/>
  <c r="G3773" i="5"/>
  <c r="F3774" i="5"/>
  <c r="G3774" i="5"/>
  <c r="F3775" i="5"/>
  <c r="G3775" i="5"/>
  <c r="F3776" i="5"/>
  <c r="G3776" i="5"/>
  <c r="F3777" i="5"/>
  <c r="G3777" i="5"/>
  <c r="F3778" i="5"/>
  <c r="G3778" i="5"/>
  <c r="F3779" i="5"/>
  <c r="G3779" i="5"/>
  <c r="F3780" i="5"/>
  <c r="G3780" i="5"/>
  <c r="F3781" i="5"/>
  <c r="G3781" i="5"/>
  <c r="F3782" i="5"/>
  <c r="G3782" i="5"/>
  <c r="F3783" i="5"/>
  <c r="G3783" i="5"/>
  <c r="F3784" i="5"/>
  <c r="G3784" i="5"/>
  <c r="F3785" i="5"/>
  <c r="G3785" i="5"/>
  <c r="F3786" i="5"/>
  <c r="G3786" i="5"/>
  <c r="F3787" i="5"/>
  <c r="G3787" i="5"/>
  <c r="F3788" i="5"/>
  <c r="G3788" i="5"/>
  <c r="F3789" i="5"/>
  <c r="G3789" i="5"/>
  <c r="F3790" i="5"/>
  <c r="G3790" i="5"/>
  <c r="F3791" i="5"/>
  <c r="G3791" i="5"/>
  <c r="F3792" i="5"/>
  <c r="G3792" i="5"/>
  <c r="F3793" i="5"/>
  <c r="G3793" i="5"/>
  <c r="F3794" i="5"/>
  <c r="G3794" i="5"/>
  <c r="F3795" i="5"/>
  <c r="G3795" i="5"/>
  <c r="F3796" i="5"/>
  <c r="G3796" i="5"/>
  <c r="F3797" i="5"/>
  <c r="G3797" i="5"/>
  <c r="F3798" i="5"/>
  <c r="G3798" i="5"/>
  <c r="F3799" i="5"/>
  <c r="G3799" i="5"/>
  <c r="F3800" i="5"/>
  <c r="G3800" i="5"/>
  <c r="F3801" i="5"/>
  <c r="G3801" i="5"/>
  <c r="F3802" i="5"/>
  <c r="G3802" i="5"/>
  <c r="F3803" i="5"/>
  <c r="G3803" i="5"/>
  <c r="F3804" i="5"/>
  <c r="G3804" i="5"/>
  <c r="F3805" i="5"/>
  <c r="G3805" i="5"/>
  <c r="F3806" i="5"/>
  <c r="G3806" i="5"/>
  <c r="F3807" i="5"/>
  <c r="G3807" i="5"/>
  <c r="F3808" i="5"/>
  <c r="G3808" i="5"/>
  <c r="F3809" i="5"/>
  <c r="G3809" i="5"/>
  <c r="F3810" i="5"/>
  <c r="G3810" i="5"/>
  <c r="F3811" i="5"/>
  <c r="G3811" i="5"/>
  <c r="F3812" i="5"/>
  <c r="G3812" i="5"/>
  <c r="F3813" i="5"/>
  <c r="G3813" i="5"/>
  <c r="F3814" i="5"/>
  <c r="G3814" i="5"/>
  <c r="F3815" i="5"/>
  <c r="G3815" i="5"/>
  <c r="F3816" i="5"/>
  <c r="G3816" i="5"/>
  <c r="F3817" i="5"/>
  <c r="G3817" i="5"/>
  <c r="F3818" i="5"/>
  <c r="G3818" i="5"/>
  <c r="F3819" i="5"/>
  <c r="G3819" i="5"/>
  <c r="F3820" i="5"/>
  <c r="G3820" i="5"/>
  <c r="F3821" i="5"/>
  <c r="G3821" i="5"/>
  <c r="F3822" i="5"/>
  <c r="G3822" i="5"/>
  <c r="F3823" i="5"/>
  <c r="G3823" i="5"/>
  <c r="F3824" i="5"/>
  <c r="G3824" i="5"/>
  <c r="F3825" i="5"/>
  <c r="G3825" i="5"/>
  <c r="F3826" i="5"/>
  <c r="G3826" i="5"/>
  <c r="F3827" i="5"/>
  <c r="G3827" i="5"/>
  <c r="F3828" i="5"/>
  <c r="G3828" i="5"/>
  <c r="F3829" i="5"/>
  <c r="G3829" i="5"/>
  <c r="F3830" i="5"/>
  <c r="G3830" i="5"/>
  <c r="F3831" i="5"/>
  <c r="G3831" i="5"/>
  <c r="F3832" i="5"/>
  <c r="G3832" i="5"/>
  <c r="F3833" i="5"/>
  <c r="G3833" i="5"/>
  <c r="F3834" i="5"/>
  <c r="G3834" i="5"/>
  <c r="F3835" i="5"/>
  <c r="G3835" i="5"/>
  <c r="F3836" i="5"/>
  <c r="G3836" i="5"/>
  <c r="F3837" i="5"/>
  <c r="G3837" i="5"/>
  <c r="F3838" i="5"/>
  <c r="G3838" i="5"/>
  <c r="F3839" i="5"/>
  <c r="G3839" i="5"/>
  <c r="F3840" i="5"/>
  <c r="G3840" i="5"/>
  <c r="F3841" i="5"/>
  <c r="G3841" i="5"/>
  <c r="F3842" i="5"/>
  <c r="G3842" i="5"/>
  <c r="F3843" i="5"/>
  <c r="G3843" i="5"/>
  <c r="F3844" i="5"/>
  <c r="G3844" i="5"/>
  <c r="F3845" i="5"/>
  <c r="G3845" i="5"/>
  <c r="F3846" i="5"/>
  <c r="G3846" i="5"/>
  <c r="F3847" i="5"/>
  <c r="G3847" i="5"/>
  <c r="F3848" i="5"/>
  <c r="G3848" i="5"/>
  <c r="F3849" i="5"/>
  <c r="G3849" i="5"/>
  <c r="F3850" i="5"/>
  <c r="G3850" i="5"/>
  <c r="F3851" i="5"/>
  <c r="G3851" i="5"/>
  <c r="F3852" i="5"/>
  <c r="G3852" i="5"/>
  <c r="F3853" i="5"/>
  <c r="G3853" i="5"/>
  <c r="F3854" i="5"/>
  <c r="G3854" i="5"/>
  <c r="F3855" i="5"/>
  <c r="G3855" i="5"/>
  <c r="F3856" i="5"/>
  <c r="G3856" i="5"/>
  <c r="F3857" i="5"/>
  <c r="G3857" i="5"/>
  <c r="F3858" i="5"/>
  <c r="G3858" i="5"/>
  <c r="F3859" i="5"/>
  <c r="G3859" i="5"/>
  <c r="F3860" i="5"/>
  <c r="G3860" i="5"/>
  <c r="F3861" i="5"/>
  <c r="G3861" i="5"/>
  <c r="F3862" i="5"/>
  <c r="G3862" i="5"/>
  <c r="F3863" i="5"/>
  <c r="G3863" i="5"/>
  <c r="F3864" i="5"/>
  <c r="G3864" i="5"/>
  <c r="F3865" i="5"/>
  <c r="G3865" i="5"/>
  <c r="F3866" i="5"/>
  <c r="G3866" i="5"/>
  <c r="F3867" i="5"/>
  <c r="G3867" i="5"/>
  <c r="F3868" i="5"/>
  <c r="G3868" i="5"/>
  <c r="F3869" i="5"/>
  <c r="G3869" i="5"/>
  <c r="F3870" i="5"/>
  <c r="G3870" i="5"/>
  <c r="F3871" i="5"/>
  <c r="G3871" i="5"/>
  <c r="F3872" i="5"/>
  <c r="G3872" i="5"/>
  <c r="F3873" i="5"/>
  <c r="G3873" i="5"/>
  <c r="F3874" i="5"/>
  <c r="G3874" i="5"/>
  <c r="F3875" i="5"/>
  <c r="G3875" i="5"/>
  <c r="F3876" i="5"/>
  <c r="G3876" i="5"/>
  <c r="F3877" i="5"/>
  <c r="G3877" i="5"/>
  <c r="F3878" i="5"/>
  <c r="G3878" i="5"/>
  <c r="F3879" i="5"/>
  <c r="G3879" i="5"/>
  <c r="F3880" i="5"/>
  <c r="G3880" i="5"/>
  <c r="F3881" i="5"/>
  <c r="G3881" i="5"/>
  <c r="F3882" i="5"/>
  <c r="G3882" i="5"/>
  <c r="F3883" i="5"/>
  <c r="G3883" i="5"/>
  <c r="F3884" i="5"/>
  <c r="G3884" i="5"/>
  <c r="F3885" i="5"/>
  <c r="G3885" i="5"/>
  <c r="F3886" i="5"/>
  <c r="G3886" i="5"/>
  <c r="F3887" i="5"/>
  <c r="G3887" i="5"/>
  <c r="F3888" i="5"/>
  <c r="G3888" i="5"/>
  <c r="F3889" i="5"/>
  <c r="G3889" i="5"/>
  <c r="F3890" i="5"/>
  <c r="G3890" i="5"/>
  <c r="F3891" i="5"/>
  <c r="G3891" i="5"/>
  <c r="F3892" i="5"/>
  <c r="G3892" i="5"/>
  <c r="F3893" i="5"/>
  <c r="G3893" i="5"/>
  <c r="F3894" i="5"/>
  <c r="G3894" i="5"/>
  <c r="F3895" i="5"/>
  <c r="G3895" i="5"/>
  <c r="F3896" i="5"/>
  <c r="G3896" i="5"/>
  <c r="F3897" i="5"/>
  <c r="G3897" i="5"/>
  <c r="F3898" i="5"/>
  <c r="G3898" i="5"/>
  <c r="F3899" i="5"/>
  <c r="G3899" i="5"/>
  <c r="F3900" i="5"/>
  <c r="G3900" i="5"/>
  <c r="F3901" i="5"/>
  <c r="G3901" i="5"/>
  <c r="F3902" i="5"/>
  <c r="G3902" i="5"/>
  <c r="F3903" i="5"/>
  <c r="G3903" i="5"/>
  <c r="F3904" i="5"/>
  <c r="G3904" i="5"/>
  <c r="F3905" i="5"/>
  <c r="G3905" i="5"/>
  <c r="F3906" i="5"/>
  <c r="G3906" i="5"/>
  <c r="F3907" i="5"/>
  <c r="G3907" i="5"/>
  <c r="F3908" i="5"/>
  <c r="G3908" i="5"/>
  <c r="F3909" i="5"/>
  <c r="G3909" i="5"/>
  <c r="F3910" i="5"/>
  <c r="G3910" i="5"/>
  <c r="F3911" i="5"/>
  <c r="G3911" i="5"/>
  <c r="F3912" i="5"/>
  <c r="G3912" i="5"/>
  <c r="F3913" i="5"/>
  <c r="G3913" i="5"/>
  <c r="F3914" i="5"/>
  <c r="G3914" i="5"/>
  <c r="F3915" i="5"/>
  <c r="G3915" i="5"/>
  <c r="F3916" i="5"/>
  <c r="G3916" i="5"/>
  <c r="F3917" i="5"/>
  <c r="G3917" i="5"/>
  <c r="F3918" i="5"/>
  <c r="G3918" i="5"/>
  <c r="F3919" i="5"/>
  <c r="G3919" i="5"/>
  <c r="F3920" i="5"/>
  <c r="G3920" i="5"/>
  <c r="F3921" i="5"/>
  <c r="G3921" i="5"/>
  <c r="F3922" i="5"/>
  <c r="G3922" i="5"/>
  <c r="F3923" i="5"/>
  <c r="G3923" i="5"/>
  <c r="F3924" i="5"/>
  <c r="G3924" i="5"/>
  <c r="F3925" i="5"/>
  <c r="G3925" i="5"/>
  <c r="F3926" i="5"/>
  <c r="G3926" i="5"/>
  <c r="F3927" i="5"/>
  <c r="G3927" i="5"/>
  <c r="F3928" i="5"/>
  <c r="G3928" i="5"/>
  <c r="F3929" i="5"/>
  <c r="G3929" i="5"/>
  <c r="F3930" i="5"/>
  <c r="G3930" i="5"/>
  <c r="F3931" i="5"/>
  <c r="G3931" i="5"/>
  <c r="F3932" i="5"/>
  <c r="G3932" i="5"/>
  <c r="F3933" i="5"/>
  <c r="G3933" i="5"/>
  <c r="F3934" i="5"/>
  <c r="G3934" i="5"/>
  <c r="F3935" i="5"/>
  <c r="G3935" i="5"/>
  <c r="F3936" i="5"/>
  <c r="G3936" i="5"/>
  <c r="F3937" i="5"/>
  <c r="G3937" i="5"/>
  <c r="F3938" i="5"/>
  <c r="G3938" i="5"/>
  <c r="F3939" i="5"/>
  <c r="G3939" i="5"/>
  <c r="F3940" i="5"/>
  <c r="G3940" i="5"/>
  <c r="F3941" i="5"/>
  <c r="G3941" i="5"/>
  <c r="F3942" i="5"/>
  <c r="G3942" i="5"/>
  <c r="F3943" i="5"/>
  <c r="G3943" i="5"/>
  <c r="F3944" i="5"/>
  <c r="G3944" i="5"/>
  <c r="F3945" i="5"/>
  <c r="G3945" i="5"/>
  <c r="F3946" i="5"/>
  <c r="G3946" i="5"/>
  <c r="F3947" i="5"/>
  <c r="G3947" i="5"/>
  <c r="F3948" i="5"/>
  <c r="G3948" i="5"/>
  <c r="F3949" i="5"/>
  <c r="G3949" i="5"/>
  <c r="F3950" i="5"/>
  <c r="G3950" i="5"/>
  <c r="F3951" i="5"/>
  <c r="G3951" i="5"/>
  <c r="F3952" i="5"/>
  <c r="G3952" i="5"/>
  <c r="F3953" i="5"/>
  <c r="G3953" i="5"/>
  <c r="F3954" i="5"/>
  <c r="G3954" i="5"/>
  <c r="F3955" i="5"/>
  <c r="G3955" i="5"/>
  <c r="F3956" i="5"/>
  <c r="G3956" i="5"/>
  <c r="F3957" i="5"/>
  <c r="G3957" i="5"/>
  <c r="F3958" i="5"/>
  <c r="G3958" i="5"/>
  <c r="F3959" i="5"/>
  <c r="G3959" i="5"/>
  <c r="F3960" i="5"/>
  <c r="G3960" i="5"/>
  <c r="F3961" i="5"/>
  <c r="G3961" i="5"/>
  <c r="F3962" i="5"/>
  <c r="G3962" i="5"/>
  <c r="F3963" i="5"/>
  <c r="G3963" i="5"/>
  <c r="F3964" i="5"/>
  <c r="G3964" i="5"/>
  <c r="F3965" i="5"/>
  <c r="G3965" i="5"/>
  <c r="F3966" i="5"/>
  <c r="G3966" i="5"/>
  <c r="F3967" i="5"/>
  <c r="G3967" i="5"/>
  <c r="F3968" i="5"/>
  <c r="G3968" i="5"/>
  <c r="F3969" i="5"/>
  <c r="G3969" i="5"/>
  <c r="F3970" i="5"/>
  <c r="G3970" i="5"/>
  <c r="F3971" i="5"/>
  <c r="G3971" i="5"/>
  <c r="F3972" i="5"/>
  <c r="G3972" i="5"/>
  <c r="F3973" i="5"/>
  <c r="G3973" i="5"/>
  <c r="F3974" i="5"/>
  <c r="G3974" i="5"/>
  <c r="F3975" i="5"/>
  <c r="G3975" i="5"/>
  <c r="F3976" i="5"/>
  <c r="G3976" i="5"/>
  <c r="F3977" i="5"/>
  <c r="G3977" i="5"/>
  <c r="F3978" i="5"/>
  <c r="G3978" i="5"/>
  <c r="F3979" i="5"/>
  <c r="G3979" i="5"/>
  <c r="F3980" i="5"/>
  <c r="G3980" i="5"/>
  <c r="F3981" i="5"/>
  <c r="G3981" i="5"/>
  <c r="F3982" i="5"/>
  <c r="G3982" i="5"/>
  <c r="F3983" i="5"/>
  <c r="G3983" i="5"/>
  <c r="F3984" i="5"/>
  <c r="G3984" i="5"/>
  <c r="F3985" i="5"/>
  <c r="G3985" i="5"/>
  <c r="F3986" i="5"/>
  <c r="G3986" i="5"/>
  <c r="F3987" i="5"/>
  <c r="G3987" i="5"/>
  <c r="F3988" i="5"/>
  <c r="G3988" i="5"/>
  <c r="F3989" i="5"/>
  <c r="G3989" i="5"/>
  <c r="F3990" i="5"/>
  <c r="G3990" i="5"/>
  <c r="F3991" i="5"/>
  <c r="G3991" i="5"/>
  <c r="F3992" i="5"/>
  <c r="G3992" i="5"/>
  <c r="F3993" i="5"/>
  <c r="G3993" i="5"/>
  <c r="F3994" i="5"/>
  <c r="G3994" i="5"/>
  <c r="F3995" i="5"/>
  <c r="G3995" i="5"/>
  <c r="F3996" i="5"/>
  <c r="G3996" i="5"/>
  <c r="F3997" i="5"/>
  <c r="G3997" i="5"/>
  <c r="F3998" i="5"/>
  <c r="G3998" i="5"/>
  <c r="F3999" i="5"/>
  <c r="G3999" i="5"/>
  <c r="F4000" i="5"/>
  <c r="G4000" i="5"/>
  <c r="F4001" i="5"/>
  <c r="G4001" i="5"/>
  <c r="F4002" i="5"/>
  <c r="G4002" i="5"/>
  <c r="F4003" i="5"/>
  <c r="G4003" i="5"/>
  <c r="F4004" i="5"/>
  <c r="G4004" i="5"/>
  <c r="F4005" i="5"/>
  <c r="G4005" i="5"/>
  <c r="F4006" i="5"/>
  <c r="G4006" i="5"/>
  <c r="F4007" i="5"/>
  <c r="G4007" i="5"/>
  <c r="F4008" i="5"/>
  <c r="G4008" i="5"/>
  <c r="F4009" i="5"/>
  <c r="G4009" i="5"/>
  <c r="F4010" i="5"/>
  <c r="G4010" i="5"/>
  <c r="F4011" i="5"/>
  <c r="G4011" i="5"/>
  <c r="F4012" i="5"/>
  <c r="G4012" i="5"/>
  <c r="F4013" i="5"/>
  <c r="G4013" i="5"/>
  <c r="F4014" i="5"/>
  <c r="G4014" i="5"/>
  <c r="F4015" i="5"/>
  <c r="G4015" i="5"/>
  <c r="F4016" i="5"/>
  <c r="G4016" i="5"/>
  <c r="F4017" i="5"/>
  <c r="G4017" i="5"/>
  <c r="F4018" i="5"/>
  <c r="G4018" i="5"/>
  <c r="F4019" i="5"/>
  <c r="G4019" i="5"/>
  <c r="F4020" i="5"/>
  <c r="G4020" i="5"/>
  <c r="F4021" i="5"/>
  <c r="G4021" i="5"/>
  <c r="F4022" i="5"/>
  <c r="G4022" i="5"/>
  <c r="F4023" i="5"/>
  <c r="G4023" i="5"/>
  <c r="F4024" i="5"/>
  <c r="G4024" i="5"/>
  <c r="F4025" i="5"/>
  <c r="G4025" i="5"/>
  <c r="F4026" i="5"/>
  <c r="G4026" i="5"/>
  <c r="F4027" i="5"/>
  <c r="G4027" i="5"/>
  <c r="F4028" i="5"/>
  <c r="G4028" i="5"/>
  <c r="F4029" i="5"/>
  <c r="G4029" i="5"/>
  <c r="F4030" i="5"/>
  <c r="G4030" i="5"/>
  <c r="F4031" i="5"/>
  <c r="G4031" i="5"/>
  <c r="F4032" i="5"/>
  <c r="G4032" i="5"/>
  <c r="F4033" i="5"/>
  <c r="G4033" i="5"/>
  <c r="F4034" i="5"/>
  <c r="G4034" i="5"/>
  <c r="F4035" i="5"/>
  <c r="G4035" i="5"/>
  <c r="F4036" i="5"/>
  <c r="G4036" i="5"/>
  <c r="F4037" i="5"/>
  <c r="G4037" i="5"/>
  <c r="F4038" i="5"/>
  <c r="G4038" i="5"/>
  <c r="F4039" i="5"/>
  <c r="G4039" i="5"/>
  <c r="F4040" i="5"/>
  <c r="G4040" i="5"/>
  <c r="F4041" i="5"/>
  <c r="G4041" i="5"/>
  <c r="F4042" i="5"/>
  <c r="G4042" i="5"/>
  <c r="F4043" i="5"/>
  <c r="G4043" i="5"/>
  <c r="F4044" i="5"/>
  <c r="G4044" i="5"/>
  <c r="F4045" i="5"/>
  <c r="G4045" i="5"/>
  <c r="F4046" i="5"/>
  <c r="G4046" i="5"/>
  <c r="F4047" i="5"/>
  <c r="G4047" i="5"/>
  <c r="F4048" i="5"/>
  <c r="G4048" i="5"/>
  <c r="F4049" i="5"/>
  <c r="G4049" i="5"/>
  <c r="F4050" i="5"/>
  <c r="G4050" i="5"/>
  <c r="F4051" i="5"/>
  <c r="G4051" i="5"/>
  <c r="F4052" i="5"/>
  <c r="G4052" i="5"/>
  <c r="F4053" i="5"/>
  <c r="G4053" i="5"/>
  <c r="F4054" i="5"/>
  <c r="G4054" i="5"/>
  <c r="F4055" i="5"/>
  <c r="G4055" i="5"/>
  <c r="F4056" i="5"/>
  <c r="G4056" i="5"/>
  <c r="F4057" i="5"/>
  <c r="G4057" i="5"/>
  <c r="F4058" i="5"/>
  <c r="G4058" i="5"/>
  <c r="F4059" i="5"/>
  <c r="G4059" i="5"/>
  <c r="F4060" i="5"/>
  <c r="G4060" i="5"/>
  <c r="F4061" i="5"/>
  <c r="G4061" i="5"/>
  <c r="F4062" i="5"/>
  <c r="G4062" i="5"/>
  <c r="F4063" i="5"/>
  <c r="G4063" i="5"/>
  <c r="F4064" i="5"/>
  <c r="G4064" i="5"/>
  <c r="F4065" i="5"/>
  <c r="G4065" i="5"/>
  <c r="F4066" i="5"/>
  <c r="G4066" i="5"/>
  <c r="F4067" i="5"/>
  <c r="G4067" i="5"/>
  <c r="F4068" i="5"/>
  <c r="G4068" i="5"/>
  <c r="F4069" i="5"/>
  <c r="G4069" i="5"/>
  <c r="F4070" i="5"/>
  <c r="G4070" i="5"/>
  <c r="F4071" i="5"/>
  <c r="G4071" i="5"/>
  <c r="F4072" i="5"/>
  <c r="G4072" i="5"/>
  <c r="F4073" i="5"/>
  <c r="G4073" i="5"/>
  <c r="F4074" i="5"/>
  <c r="G4074" i="5"/>
  <c r="F4075" i="5"/>
  <c r="G4075" i="5"/>
  <c r="F4076" i="5"/>
  <c r="G4076" i="5"/>
  <c r="F4077" i="5"/>
  <c r="G4077" i="5"/>
  <c r="F4078" i="5"/>
  <c r="G4078" i="5"/>
  <c r="F4079" i="5"/>
  <c r="G4079" i="5"/>
  <c r="F4080" i="5"/>
  <c r="G4080" i="5"/>
  <c r="F4081" i="5"/>
  <c r="G4081" i="5"/>
  <c r="F4082" i="5"/>
  <c r="G4082" i="5"/>
  <c r="F4083" i="5"/>
  <c r="G4083" i="5"/>
  <c r="F4084" i="5"/>
  <c r="G4084" i="5"/>
  <c r="F4085" i="5"/>
  <c r="G4085" i="5"/>
  <c r="F4086" i="5"/>
  <c r="G4086" i="5"/>
  <c r="F4087" i="5"/>
  <c r="G4087" i="5"/>
  <c r="F4088" i="5"/>
  <c r="G4088" i="5"/>
  <c r="F4089" i="5"/>
  <c r="G4089" i="5"/>
  <c r="F4090" i="5"/>
  <c r="G4090" i="5"/>
  <c r="F4091" i="5"/>
  <c r="G4091" i="5"/>
  <c r="F4092" i="5"/>
  <c r="G4092" i="5"/>
  <c r="F4093" i="5"/>
  <c r="G4093" i="5"/>
  <c r="F4094" i="5"/>
  <c r="G4094" i="5"/>
  <c r="F4095" i="5"/>
  <c r="G4095" i="5"/>
  <c r="F4096" i="5"/>
  <c r="G4096" i="5"/>
  <c r="F4097" i="5"/>
  <c r="G4097" i="5"/>
  <c r="F4098" i="5"/>
  <c r="G4098" i="5"/>
  <c r="F4099" i="5"/>
  <c r="G4099" i="5"/>
  <c r="F4100" i="5"/>
  <c r="G4100" i="5"/>
  <c r="F4101" i="5"/>
  <c r="G4101" i="5"/>
  <c r="F4102" i="5"/>
  <c r="G4102" i="5"/>
  <c r="F4103" i="5"/>
  <c r="G4103" i="5"/>
  <c r="F4104" i="5"/>
  <c r="G4104" i="5"/>
  <c r="F4105" i="5"/>
  <c r="G4105" i="5"/>
  <c r="F4106" i="5"/>
  <c r="G4106" i="5"/>
  <c r="F4107" i="5"/>
  <c r="G4107" i="5"/>
  <c r="F4108" i="5"/>
  <c r="G4108" i="5"/>
  <c r="F4109" i="5"/>
  <c r="G4109" i="5"/>
  <c r="F4110" i="5"/>
  <c r="G4110" i="5"/>
  <c r="F4111" i="5"/>
  <c r="G4111" i="5"/>
  <c r="F4112" i="5"/>
  <c r="G4112" i="5"/>
  <c r="F4113" i="5"/>
  <c r="G4113" i="5"/>
  <c r="F4114" i="5"/>
  <c r="G4114" i="5"/>
  <c r="F4115" i="5"/>
  <c r="G4115" i="5"/>
  <c r="F4116" i="5"/>
  <c r="G4116" i="5"/>
  <c r="F4117" i="5"/>
  <c r="G4117" i="5"/>
  <c r="F4118" i="5"/>
  <c r="G4118" i="5"/>
  <c r="F4119" i="5"/>
  <c r="G4119" i="5"/>
  <c r="F4120" i="5"/>
  <c r="G4120" i="5"/>
  <c r="F4121" i="5"/>
  <c r="G4121" i="5"/>
  <c r="F4122" i="5"/>
  <c r="G4122" i="5"/>
  <c r="F4123" i="5"/>
  <c r="G4123" i="5"/>
  <c r="F4124" i="5"/>
  <c r="G4124" i="5"/>
  <c r="F4125" i="5"/>
  <c r="G4125" i="5"/>
  <c r="F4126" i="5"/>
  <c r="G4126" i="5"/>
  <c r="F4127" i="5"/>
  <c r="G4127" i="5"/>
  <c r="F4128" i="5"/>
  <c r="G4128" i="5"/>
  <c r="F4129" i="5"/>
  <c r="G4129" i="5"/>
  <c r="F4130" i="5"/>
  <c r="G4130" i="5"/>
  <c r="F4131" i="5"/>
  <c r="G4131" i="5"/>
  <c r="F4132" i="5"/>
  <c r="G4132" i="5"/>
  <c r="F4133" i="5"/>
  <c r="G4133" i="5"/>
  <c r="F4134" i="5"/>
  <c r="G4134" i="5"/>
  <c r="F4135" i="5"/>
  <c r="G4135" i="5"/>
  <c r="F4136" i="5"/>
  <c r="G4136" i="5"/>
  <c r="F4137" i="5"/>
  <c r="G4137" i="5"/>
  <c r="F4138" i="5"/>
  <c r="G4138" i="5"/>
  <c r="F4139" i="5"/>
  <c r="G4139" i="5"/>
  <c r="F4140" i="5"/>
  <c r="G4140" i="5"/>
  <c r="F4141" i="5"/>
  <c r="G4141" i="5"/>
  <c r="F4142" i="5"/>
  <c r="G4142" i="5"/>
  <c r="F4143" i="5"/>
  <c r="G4143" i="5"/>
  <c r="F4144" i="5"/>
  <c r="G4144" i="5"/>
  <c r="F4145" i="5"/>
  <c r="G4145" i="5"/>
  <c r="F4146" i="5"/>
  <c r="G4146" i="5"/>
  <c r="F4147" i="5"/>
  <c r="G4147" i="5"/>
  <c r="F4148" i="5"/>
  <c r="G4148" i="5"/>
  <c r="F4149" i="5"/>
  <c r="G4149" i="5"/>
  <c r="F4150" i="5"/>
  <c r="G4150" i="5"/>
  <c r="F4151" i="5"/>
  <c r="G4151" i="5"/>
  <c r="F4152" i="5"/>
  <c r="G4152" i="5"/>
  <c r="F4153" i="5"/>
  <c r="G4153" i="5"/>
  <c r="F4154" i="5"/>
  <c r="G4154" i="5"/>
  <c r="F4155" i="5"/>
  <c r="G4155" i="5"/>
  <c r="F4156" i="5"/>
  <c r="G4156" i="5"/>
  <c r="F4157" i="5"/>
  <c r="G4157" i="5"/>
  <c r="F4158" i="5"/>
  <c r="G4158" i="5"/>
  <c r="F4159" i="5"/>
  <c r="G4159" i="5"/>
  <c r="F4160" i="5"/>
  <c r="G4160" i="5"/>
  <c r="F4161" i="5"/>
  <c r="G4161" i="5"/>
  <c r="F4162" i="5"/>
  <c r="G4162" i="5"/>
  <c r="F4163" i="5"/>
  <c r="G4163" i="5"/>
  <c r="F4164" i="5"/>
  <c r="G4164" i="5"/>
  <c r="F4165" i="5"/>
  <c r="G4165" i="5"/>
  <c r="F4166" i="5"/>
  <c r="G4166" i="5"/>
  <c r="F4167" i="5"/>
  <c r="G4167" i="5"/>
  <c r="G2" i="5"/>
  <c r="F2" i="5"/>
  <c r="T123" i="12"/>
  <c r="T178" i="12"/>
  <c r="T75" i="12"/>
  <c r="T85" i="12"/>
  <c r="T92" i="12"/>
  <c r="T93" i="12"/>
  <c r="T94" i="12"/>
  <c r="T10" i="12"/>
  <c r="T220" i="12"/>
  <c r="T46" i="12"/>
  <c r="AH152" i="12"/>
  <c r="AH153" i="12"/>
  <c r="AH154" i="12"/>
  <c r="AI154" i="12" s="1"/>
  <c r="U154" i="12" s="1"/>
  <c r="AH155" i="12"/>
  <c r="AI155" i="12" s="1"/>
  <c r="U155" i="12" s="1"/>
  <c r="AH156" i="12"/>
  <c r="AI156" i="12" s="1"/>
  <c r="AH157" i="12"/>
  <c r="AI157" i="12" s="1"/>
  <c r="U157" i="12" s="1"/>
  <c r="AH159" i="12"/>
  <c r="AH161" i="12"/>
  <c r="AH163" i="12"/>
  <c r="AH166" i="12"/>
  <c r="AH167" i="12"/>
  <c r="T167" i="12" s="1"/>
  <c r="AH168" i="12"/>
  <c r="AI168" i="12" s="1"/>
  <c r="U168" i="12" s="1"/>
  <c r="AH169" i="12"/>
  <c r="T169" i="12" s="1"/>
  <c r="AH170" i="12"/>
  <c r="AI170" i="12" s="1"/>
  <c r="U170" i="12" s="1"/>
  <c r="AH171" i="12"/>
  <c r="AH172" i="12"/>
  <c r="T172" i="12" s="1"/>
  <c r="AH219" i="12"/>
  <c r="AH223" i="12"/>
  <c r="AI223" i="12" s="1"/>
  <c r="U223" i="12" s="1"/>
  <c r="AH224" i="12"/>
  <c r="AH227" i="12"/>
  <c r="AH228" i="12"/>
  <c r="AH229" i="12"/>
  <c r="AI229" i="12" s="1"/>
  <c r="U229" i="12" s="1"/>
  <c r="AH230" i="12"/>
  <c r="T230" i="12" s="1"/>
  <c r="T235" i="12"/>
  <c r="AH244" i="12"/>
  <c r="AH245" i="12"/>
  <c r="T245" i="12" s="1"/>
  <c r="AH246" i="12"/>
  <c r="AI246" i="12" s="1"/>
  <c r="U246" i="12" s="1"/>
  <c r="AH247" i="12"/>
  <c r="AI247" i="12" s="1"/>
  <c r="U247" i="12" s="1"/>
  <c r="AH248" i="12"/>
  <c r="AI248" i="12" s="1"/>
  <c r="U248" i="12" s="1"/>
  <c r="AH249" i="12"/>
  <c r="AI249" i="12" s="1"/>
  <c r="AH250" i="12"/>
  <c r="AI250" i="12" s="1"/>
  <c r="AH251" i="12"/>
  <c r="AI251" i="12" s="1"/>
  <c r="U251" i="12" s="1"/>
  <c r="AH252" i="12"/>
  <c r="AI252" i="12" s="1"/>
  <c r="AH253" i="12"/>
  <c r="AI253" i="12" s="1"/>
  <c r="AH254" i="12"/>
  <c r="AI254" i="12" s="1"/>
  <c r="AH255" i="12"/>
  <c r="AI255" i="12" s="1"/>
  <c r="AH256" i="12"/>
  <c r="AH257" i="12"/>
  <c r="AI257" i="12" s="1"/>
  <c r="AH258" i="12"/>
  <c r="AI258" i="12" s="1"/>
  <c r="AH259" i="12"/>
  <c r="T259" i="12" s="1"/>
  <c r="AH260" i="12"/>
  <c r="AI260" i="12" s="1"/>
  <c r="U260" i="12" s="1"/>
  <c r="AH261" i="12"/>
  <c r="AI261" i="12" s="1"/>
  <c r="AH262" i="12"/>
  <c r="AI262" i="12" s="1"/>
  <c r="AH263" i="12"/>
  <c r="AI263" i="12" s="1"/>
  <c r="AH264" i="12"/>
  <c r="AI264" i="12" s="1"/>
  <c r="U264" i="12" s="1"/>
  <c r="AH265" i="12"/>
  <c r="AI265" i="12" s="1"/>
  <c r="AH266" i="12"/>
  <c r="AH267" i="12"/>
  <c r="T267" i="12" s="1"/>
  <c r="AH268" i="12"/>
  <c r="AH269" i="12"/>
  <c r="AI269" i="12" s="1"/>
  <c r="AH270" i="12"/>
  <c r="AI270" i="12" s="1"/>
  <c r="U270" i="12" s="1"/>
  <c r="AH272" i="12"/>
  <c r="AI272" i="12" s="1"/>
  <c r="AJ272" i="12" s="1"/>
  <c r="AK272" i="12" s="1"/>
  <c r="T162" i="12"/>
  <c r="AH220" i="12"/>
  <c r="AH221" i="12"/>
  <c r="AI221" i="12" s="1"/>
  <c r="U221" i="12" s="1"/>
  <c r="AH222" i="12"/>
  <c r="AI222" i="12" s="1"/>
  <c r="U222" i="12" s="1"/>
  <c r="T223" i="12"/>
  <c r="T264" i="12"/>
  <c r="AH6" i="12"/>
  <c r="T6" i="12" s="1"/>
  <c r="AH7" i="12"/>
  <c r="AH9" i="12"/>
  <c r="AI9" i="12" s="1"/>
  <c r="U9" i="12" s="1"/>
  <c r="AH173" i="12"/>
  <c r="AI173" i="12" s="1"/>
  <c r="U173" i="12" s="1"/>
  <c r="AH174" i="12"/>
  <c r="T174" i="12" s="1"/>
  <c r="AH175" i="12"/>
  <c r="T175" i="12" s="1"/>
  <c r="AH176" i="12"/>
  <c r="AH177" i="12"/>
  <c r="AI177" i="12" s="1"/>
  <c r="U177" i="12" s="1"/>
  <c r="AH178" i="12"/>
  <c r="AH179" i="12"/>
  <c r="AH180" i="12"/>
  <c r="AH181" i="12"/>
  <c r="AH182" i="12"/>
  <c r="T182" i="12" s="1"/>
  <c r="AH183" i="12"/>
  <c r="AH184" i="12"/>
  <c r="AH185" i="12"/>
  <c r="AI185" i="12" s="1"/>
  <c r="U185" i="12" s="1"/>
  <c r="AH186" i="12"/>
  <c r="AH187" i="12"/>
  <c r="AI187" i="12" s="1"/>
  <c r="U187" i="12" s="1"/>
  <c r="AH188" i="12"/>
  <c r="AI188" i="12" s="1"/>
  <c r="U188" i="12" s="1"/>
  <c r="AH189" i="12"/>
  <c r="AH190" i="12"/>
  <c r="AH191" i="12"/>
  <c r="AI191" i="12" s="1"/>
  <c r="AH192" i="12"/>
  <c r="AH193" i="12"/>
  <c r="AH194" i="12"/>
  <c r="AH195" i="12"/>
  <c r="AI195" i="12" s="1"/>
  <c r="U195" i="12" s="1"/>
  <c r="AH196" i="12"/>
  <c r="AI196" i="12" s="1"/>
  <c r="AH197" i="12"/>
  <c r="T197" i="12" s="1"/>
  <c r="AH216" i="12"/>
  <c r="AI216" i="12" s="1"/>
  <c r="AH11" i="12"/>
  <c r="T11" i="12" s="1"/>
  <c r="AH13" i="12"/>
  <c r="T13" i="12" s="1"/>
  <c r="AH14" i="12"/>
  <c r="T14" i="12" s="1"/>
  <c r="AH18" i="12"/>
  <c r="AI18" i="12" s="1"/>
  <c r="U18" i="12" s="1"/>
  <c r="AH20" i="12"/>
  <c r="AI20" i="12" s="1"/>
  <c r="U20" i="12" s="1"/>
  <c r="AH26" i="12"/>
  <c r="AI26" i="12" s="1"/>
  <c r="U26" i="12" s="1"/>
  <c r="AH38" i="12"/>
  <c r="AI38" i="12" s="1"/>
  <c r="T39" i="12"/>
  <c r="AH40" i="12"/>
  <c r="AI40" i="12" s="1"/>
  <c r="U40" i="12" s="1"/>
  <c r="AH41" i="12"/>
  <c r="AI41" i="12" s="1"/>
  <c r="U41" i="12" s="1"/>
  <c r="AH42" i="12"/>
  <c r="AI42" i="12" s="1"/>
  <c r="AH43" i="12"/>
  <c r="AH44" i="12"/>
  <c r="AI44" i="12" s="1"/>
  <c r="U44" i="12" s="1"/>
  <c r="AH45" i="12"/>
  <c r="AH217" i="12"/>
  <c r="AI217" i="12" s="1"/>
  <c r="U217" i="12" s="1"/>
  <c r="AH218" i="12"/>
  <c r="AH225" i="12"/>
  <c r="AH226" i="12"/>
  <c r="AH46" i="12"/>
  <c r="AI46" i="12" s="1"/>
  <c r="U46" i="12" s="1"/>
  <c r="AH47" i="12"/>
  <c r="T47" i="12" s="1"/>
  <c r="AH48" i="12"/>
  <c r="AI48" i="12" s="1"/>
  <c r="U48" i="12" s="1"/>
  <c r="AH49" i="12"/>
  <c r="AH50" i="12"/>
  <c r="AI50" i="12" s="1"/>
  <c r="U50" i="12" s="1"/>
  <c r="AH97" i="12"/>
  <c r="AH99" i="12"/>
  <c r="AH101" i="12"/>
  <c r="AI101" i="12" s="1"/>
  <c r="U101" i="12" s="1"/>
  <c r="AH103" i="12"/>
  <c r="AH105" i="12"/>
  <c r="AH107" i="12"/>
  <c r="AI107" i="12" s="1"/>
  <c r="U107" i="12" s="1"/>
  <c r="AH109" i="12"/>
  <c r="AH111" i="12"/>
  <c r="T111" i="12" s="1"/>
  <c r="AH112" i="12"/>
  <c r="AI112" i="12" s="1"/>
  <c r="U112" i="12" s="1"/>
  <c r="AH113" i="12"/>
  <c r="T113" i="12" s="1"/>
  <c r="AH114" i="12"/>
  <c r="AH115" i="12"/>
  <c r="AI115" i="12" s="1"/>
  <c r="U115" i="12" s="1"/>
  <c r="AH116" i="12"/>
  <c r="AH117" i="12"/>
  <c r="AH118" i="12"/>
  <c r="T118" i="12" s="1"/>
  <c r="AH119" i="12"/>
  <c r="AH120" i="12"/>
  <c r="AI120" i="12" s="1"/>
  <c r="AH121" i="12"/>
  <c r="AI121" i="12" s="1"/>
  <c r="U121" i="12" s="1"/>
  <c r="AH122" i="12"/>
  <c r="T122" i="12" s="1"/>
  <c r="AH123" i="12"/>
  <c r="AI123" i="12" s="1"/>
  <c r="U123" i="12" s="1"/>
  <c r="AH124" i="12"/>
  <c r="AH125" i="12"/>
  <c r="AH126" i="12"/>
  <c r="T126" i="12" s="1"/>
  <c r="AH127" i="12"/>
  <c r="T127" i="12" s="1"/>
  <c r="AH128" i="12"/>
  <c r="AH129" i="12"/>
  <c r="AI129" i="12" s="1"/>
  <c r="U129" i="12" s="1"/>
  <c r="AH130" i="12"/>
  <c r="T130" i="12" s="1"/>
  <c r="AH131" i="12"/>
  <c r="AI131" i="12" s="1"/>
  <c r="U131" i="12" s="1"/>
  <c r="AH132" i="12"/>
  <c r="AI132" i="12" s="1"/>
  <c r="AH133" i="12"/>
  <c r="AI133" i="12" s="1"/>
  <c r="AH134" i="12"/>
  <c r="AH135" i="12"/>
  <c r="AI135" i="12" s="1"/>
  <c r="AH136" i="12"/>
  <c r="AH137" i="12"/>
  <c r="T137" i="12" s="1"/>
  <c r="AH138" i="12"/>
  <c r="AI138" i="12" s="1"/>
  <c r="U138" i="12" s="1"/>
  <c r="AH139" i="12"/>
  <c r="T139" i="12" s="1"/>
  <c r="AH140" i="12"/>
  <c r="AI140" i="12" s="1"/>
  <c r="U140" i="12" s="1"/>
  <c r="AH141" i="12"/>
  <c r="AI141" i="12" s="1"/>
  <c r="U141" i="12" s="1"/>
  <c r="AH142" i="12"/>
  <c r="T142" i="12" s="1"/>
  <c r="AI142" i="12"/>
  <c r="U142" i="12" s="1"/>
  <c r="AH143" i="12"/>
  <c r="AH144" i="12"/>
  <c r="AI144" i="12" s="1"/>
  <c r="U144" i="12" s="1"/>
  <c r="AH145" i="12"/>
  <c r="AH146" i="12"/>
  <c r="AI146" i="12" s="1"/>
  <c r="U146" i="12" s="1"/>
  <c r="AH147" i="12"/>
  <c r="AH148" i="12"/>
  <c r="AH149" i="12"/>
  <c r="T149" i="12" s="1"/>
  <c r="AI149" i="12"/>
  <c r="U149" i="12" s="1"/>
  <c r="AH150" i="12"/>
  <c r="AH151" i="12"/>
  <c r="T151" i="12" s="1"/>
  <c r="AI151" i="12"/>
  <c r="U151" i="12" s="1"/>
  <c r="AH16" i="12"/>
  <c r="AH22" i="12"/>
  <c r="AI22" i="12" s="1"/>
  <c r="U22" i="12" s="1"/>
  <c r="AH28" i="12"/>
  <c r="T28" i="12" s="1"/>
  <c r="AH30" i="12"/>
  <c r="AH34" i="12"/>
  <c r="AI34" i="12" s="1"/>
  <c r="U34" i="12" s="1"/>
  <c r="AH36" i="12"/>
  <c r="T36" i="12" s="1"/>
  <c r="AH51" i="12"/>
  <c r="AI51" i="12" s="1"/>
  <c r="U51" i="12" s="1"/>
  <c r="AH55" i="12"/>
  <c r="AI55" i="12" s="1"/>
  <c r="U55" i="12" s="1"/>
  <c r="AH59" i="12"/>
  <c r="AI59" i="12" s="1"/>
  <c r="U59" i="12" s="1"/>
  <c r="AH17" i="12"/>
  <c r="AI17" i="12" s="1"/>
  <c r="U17" i="12" s="1"/>
  <c r="AH21" i="12"/>
  <c r="T21" i="12" s="1"/>
  <c r="AH23" i="12"/>
  <c r="AI23" i="12" s="1"/>
  <c r="U23" i="12" s="1"/>
  <c r="AH25" i="12"/>
  <c r="AH27" i="12"/>
  <c r="AH29" i="12"/>
  <c r="T29" i="12" s="1"/>
  <c r="AH31" i="12"/>
  <c r="AI31" i="12" s="1"/>
  <c r="U31" i="12" s="1"/>
  <c r="AH33" i="12"/>
  <c r="T33" i="12" s="1"/>
  <c r="AH35" i="12"/>
  <c r="AH37" i="12"/>
  <c r="AI37" i="12" s="1"/>
  <c r="U37" i="12" s="1"/>
  <c r="AH39" i="12"/>
  <c r="AI39" i="12"/>
  <c r="U39" i="12" s="1"/>
  <c r="AH53" i="12"/>
  <c r="AH57" i="12"/>
  <c r="AH52" i="12"/>
  <c r="AI52" i="12" s="1"/>
  <c r="U52" i="12" s="1"/>
  <c r="AH54" i="12"/>
  <c r="T54" i="12" s="1"/>
  <c r="AH56" i="12"/>
  <c r="T56" i="12" s="1"/>
  <c r="AH58" i="12"/>
  <c r="T58" i="12" s="1"/>
  <c r="AH60" i="12"/>
  <c r="AI60" i="12" s="1"/>
  <c r="U60" i="12" s="1"/>
  <c r="AH62" i="12"/>
  <c r="AI62" i="12" s="1"/>
  <c r="U62" i="12" s="1"/>
  <c r="AH64" i="12"/>
  <c r="T64" i="12" s="1"/>
  <c r="AH66" i="12"/>
  <c r="AI66" i="12" s="1"/>
  <c r="U66" i="12" s="1"/>
  <c r="AH202" i="12"/>
  <c r="AI202" i="12" s="1"/>
  <c r="U202" i="12" s="1"/>
  <c r="AH96" i="12"/>
  <c r="AH98" i="12"/>
  <c r="AI98" i="12" s="1"/>
  <c r="U98" i="12" s="1"/>
  <c r="AH100" i="12"/>
  <c r="T100" i="12" s="1"/>
  <c r="AH102" i="12"/>
  <c r="AI102" i="12" s="1"/>
  <c r="U102" i="12" s="1"/>
  <c r="AH104" i="12"/>
  <c r="AH106" i="12"/>
  <c r="AI106" i="12" s="1"/>
  <c r="U106" i="12" s="1"/>
  <c r="AH108" i="12"/>
  <c r="AI108" i="12" s="1"/>
  <c r="AH110" i="12"/>
  <c r="AH61" i="12"/>
  <c r="AI61" i="12" s="1"/>
  <c r="U61" i="12" s="1"/>
  <c r="AH63" i="12"/>
  <c r="AI63" i="12" s="1"/>
  <c r="U63" i="12" s="1"/>
  <c r="AH65" i="12"/>
  <c r="T65" i="12" s="1"/>
  <c r="AH67" i="12"/>
  <c r="T67" i="12" s="1"/>
  <c r="AH68" i="12"/>
  <c r="T68" i="12" s="1"/>
  <c r="AH69" i="12"/>
  <c r="AI69" i="12" s="1"/>
  <c r="U69" i="12" s="1"/>
  <c r="AH70" i="12"/>
  <c r="T70" i="12" s="1"/>
  <c r="AH71" i="12"/>
  <c r="T71" i="12" s="1"/>
  <c r="AH72" i="12"/>
  <c r="AH73" i="12"/>
  <c r="AH74" i="12"/>
  <c r="AI74" i="12" s="1"/>
  <c r="U74" i="12" s="1"/>
  <c r="AH75" i="12"/>
  <c r="AH76" i="12"/>
  <c r="AI76" i="12" s="1"/>
  <c r="U76" i="12" s="1"/>
  <c r="AH77" i="12"/>
  <c r="AI77" i="12" s="1"/>
  <c r="AH78" i="12"/>
  <c r="AI78" i="12" s="1"/>
  <c r="U78" i="12" s="1"/>
  <c r="AH79" i="12"/>
  <c r="AI79" i="12" s="1"/>
  <c r="U79" i="12" s="1"/>
  <c r="AH80" i="12"/>
  <c r="AI80" i="12" s="1"/>
  <c r="AH81" i="12"/>
  <c r="T81" i="12" s="1"/>
  <c r="AH82" i="12"/>
  <c r="AI82" i="12" s="1"/>
  <c r="U82" i="12" s="1"/>
  <c r="AH83" i="12"/>
  <c r="AH84" i="12"/>
  <c r="AH85" i="12"/>
  <c r="AI85" i="12" s="1"/>
  <c r="U85" i="12" s="1"/>
  <c r="AH86" i="12"/>
  <c r="AI86" i="12" s="1"/>
  <c r="U86" i="12" s="1"/>
  <c r="AH87" i="12"/>
  <c r="AI87" i="12" s="1"/>
  <c r="U87" i="12" s="1"/>
  <c r="AH88" i="12"/>
  <c r="AI88" i="12" s="1"/>
  <c r="U88" i="12" s="1"/>
  <c r="AH89" i="12"/>
  <c r="T89" i="12" s="1"/>
  <c r="AI89" i="12"/>
  <c r="AH90" i="12"/>
  <c r="T90" i="12" s="1"/>
  <c r="AH91" i="12"/>
  <c r="T91" i="12" s="1"/>
  <c r="AH92" i="12"/>
  <c r="AI92" i="12" s="1"/>
  <c r="AH93" i="12"/>
  <c r="AI93" i="12" s="1"/>
  <c r="AH94" i="12"/>
  <c r="AI94" i="12" s="1"/>
  <c r="U94" i="12" s="1"/>
  <c r="AH95" i="12"/>
  <c r="AH158" i="12"/>
  <c r="AH160" i="12"/>
  <c r="AI160" i="12" s="1"/>
  <c r="U160" i="12" s="1"/>
  <c r="AH162" i="12"/>
  <c r="AH164" i="12"/>
  <c r="T164" i="12" s="1"/>
  <c r="AH208" i="12"/>
  <c r="AH212" i="12"/>
  <c r="AI212" i="12" s="1"/>
  <c r="AH200" i="12"/>
  <c r="T200" i="12" s="1"/>
  <c r="AH209" i="12"/>
  <c r="T209" i="12" s="1"/>
  <c r="AH213" i="12"/>
  <c r="AI213" i="12" s="1"/>
  <c r="U213" i="12" s="1"/>
  <c r="AH198" i="12"/>
  <c r="AI198" i="12" s="1"/>
  <c r="U198" i="12" s="1"/>
  <c r="AH206" i="12"/>
  <c r="AI206" i="12" s="1"/>
  <c r="U206" i="12" s="1"/>
  <c r="AH210" i="12"/>
  <c r="T210" i="12" s="1"/>
  <c r="AH214" i="12"/>
  <c r="AH236" i="12"/>
  <c r="AH165" i="12"/>
  <c r="AI165" i="12" s="1"/>
  <c r="U165" i="12" s="1"/>
  <c r="AH204" i="12"/>
  <c r="AI204" i="12" s="1"/>
  <c r="U204" i="12" s="1"/>
  <c r="AH207" i="12"/>
  <c r="AH211" i="12"/>
  <c r="AI211" i="12" s="1"/>
  <c r="U211" i="12" s="1"/>
  <c r="AH215" i="12"/>
  <c r="T215" i="12" s="1"/>
  <c r="AH234" i="12"/>
  <c r="AI234" i="12" s="1"/>
  <c r="U234" i="12" s="1"/>
  <c r="AH199" i="12"/>
  <c r="AI199" i="12" s="1"/>
  <c r="U199" i="12" s="1"/>
  <c r="AH201" i="12"/>
  <c r="T201" i="12" s="1"/>
  <c r="AH203" i="12"/>
  <c r="AI203" i="12" s="1"/>
  <c r="U203" i="12" s="1"/>
  <c r="AH205" i="12"/>
  <c r="AI205" i="12" s="1"/>
  <c r="U205" i="12" s="1"/>
  <c r="AH232" i="12"/>
  <c r="AI232" i="12" s="1"/>
  <c r="U232" i="12" s="1"/>
  <c r="AH240" i="12"/>
  <c r="T240" i="12" s="1"/>
  <c r="AH238" i="12"/>
  <c r="AI238" i="12" s="1"/>
  <c r="AH241" i="12"/>
  <c r="AI241" i="12" s="1"/>
  <c r="AH242" i="12"/>
  <c r="AI242" i="12" s="1"/>
  <c r="AH243" i="12"/>
  <c r="AI243" i="12" s="1"/>
  <c r="U243" i="12" s="1"/>
  <c r="AH231" i="12"/>
  <c r="T231" i="12" s="1"/>
  <c r="AI231" i="12"/>
  <c r="U231" i="12" s="1"/>
  <c r="AH233" i="12"/>
  <c r="AI233" i="12" s="1"/>
  <c r="U233" i="12" s="1"/>
  <c r="AH235" i="12"/>
  <c r="AI235" i="12" s="1"/>
  <c r="AH237" i="12"/>
  <c r="AI237" i="12" s="1"/>
  <c r="U237" i="12" s="1"/>
  <c r="AH239" i="12"/>
  <c r="T239" i="12" s="1"/>
  <c r="AH271" i="12"/>
  <c r="T271" i="12" s="1"/>
  <c r="T109" i="12"/>
  <c r="T141" i="12"/>
  <c r="T9" i="12"/>
  <c r="U156" i="12"/>
  <c r="T186" i="12"/>
  <c r="T116" i="12"/>
  <c r="T73" i="12"/>
  <c r="T199" i="12" l="1"/>
  <c r="AH8" i="12"/>
  <c r="AH10" i="12"/>
  <c r="AH12" i="12"/>
  <c r="AH15" i="12"/>
  <c r="T15" i="12" s="1"/>
  <c r="AH19" i="12"/>
  <c r="AI13" i="12"/>
  <c r="U13" i="12" s="1"/>
  <c r="T39" i="6"/>
  <c r="AH272" i="6"/>
  <c r="AH271" i="6"/>
  <c r="T271" i="6" s="1"/>
  <c r="AH270" i="6"/>
  <c r="T270" i="6" s="1"/>
  <c r="AH269" i="6"/>
  <c r="T269" i="6" s="1"/>
  <c r="AH268" i="6"/>
  <c r="AH267" i="6"/>
  <c r="AI267" i="6" s="1"/>
  <c r="AH266" i="6"/>
  <c r="T266" i="6" s="1"/>
  <c r="AH265" i="6"/>
  <c r="AH264" i="6"/>
  <c r="AI264" i="6" s="1"/>
  <c r="AH263" i="6"/>
  <c r="AI263" i="6" s="1"/>
  <c r="AJ263" i="6" s="1"/>
  <c r="V263" i="6" s="1"/>
  <c r="AH262" i="6"/>
  <c r="T262" i="6" s="1"/>
  <c r="AH261" i="6"/>
  <c r="T261" i="6" s="1"/>
  <c r="AH260" i="6"/>
  <c r="T260" i="6" s="1"/>
  <c r="AH259" i="6"/>
  <c r="T259" i="6" s="1"/>
  <c r="AH258" i="6"/>
  <c r="T258" i="6" s="1"/>
  <c r="AH257" i="6"/>
  <c r="AH256" i="6"/>
  <c r="T256" i="6" s="1"/>
  <c r="AH255" i="6"/>
  <c r="T255" i="6" s="1"/>
  <c r="AH254" i="6"/>
  <c r="T254" i="6" s="1"/>
  <c r="AH253" i="6"/>
  <c r="T253" i="6" s="1"/>
  <c r="AH252" i="6"/>
  <c r="T252" i="6" s="1"/>
  <c r="AH251" i="6"/>
  <c r="T251" i="6" s="1"/>
  <c r="AH250" i="6"/>
  <c r="T250" i="6" s="1"/>
  <c r="AH249" i="6"/>
  <c r="AH248" i="6"/>
  <c r="T248" i="6" s="1"/>
  <c r="AH247" i="6"/>
  <c r="AI247" i="6" s="1"/>
  <c r="AH246" i="6"/>
  <c r="T246" i="6" s="1"/>
  <c r="AH245" i="6"/>
  <c r="T245" i="6" s="1"/>
  <c r="AH244" i="6"/>
  <c r="AI244" i="6" s="1"/>
  <c r="AJ244" i="6" s="1"/>
  <c r="V244" i="6" s="1"/>
  <c r="AH243" i="6"/>
  <c r="T243" i="6" s="1"/>
  <c r="AH242" i="6"/>
  <c r="T242" i="6" s="1"/>
  <c r="AH241" i="6"/>
  <c r="T241" i="6" s="1"/>
  <c r="AH240" i="6"/>
  <c r="AI240" i="6" s="1"/>
  <c r="AJ240" i="6" s="1"/>
  <c r="V240" i="6" s="1"/>
  <c r="AH238" i="6"/>
  <c r="T238" i="6" s="1"/>
  <c r="AH237" i="6"/>
  <c r="T237" i="6" s="1"/>
  <c r="AH236" i="6"/>
  <c r="T236" i="6" s="1"/>
  <c r="AH235" i="6"/>
  <c r="AI235" i="6" s="1"/>
  <c r="AJ235" i="6" s="1"/>
  <c r="AH234" i="6"/>
  <c r="T234" i="6" s="1"/>
  <c r="AH233" i="6"/>
  <c r="T233" i="6" s="1"/>
  <c r="AH232" i="6"/>
  <c r="AH231" i="6"/>
  <c r="AH229" i="6"/>
  <c r="AH228" i="6"/>
  <c r="AH227" i="6"/>
  <c r="T227" i="6" s="1"/>
  <c r="AH226" i="6"/>
  <c r="AH225" i="6"/>
  <c r="AI225" i="6" s="1"/>
  <c r="AH224" i="6"/>
  <c r="T224" i="6" s="1"/>
  <c r="AH223" i="6"/>
  <c r="AH221" i="6"/>
  <c r="AH220" i="6"/>
  <c r="AH219" i="6"/>
  <c r="T219" i="6" s="1"/>
  <c r="AH218" i="6"/>
  <c r="T218" i="6" s="1"/>
  <c r="AH217" i="6"/>
  <c r="T217" i="6" s="1"/>
  <c r="AH215" i="6"/>
  <c r="T215" i="6" s="1"/>
  <c r="AH214" i="6"/>
  <c r="T214" i="6" s="1"/>
  <c r="AH213" i="6"/>
  <c r="T213" i="6" s="1"/>
  <c r="AH212" i="6"/>
  <c r="T212" i="6" s="1"/>
  <c r="AH211" i="6"/>
  <c r="T211" i="6" s="1"/>
  <c r="AH210" i="6"/>
  <c r="AH209" i="6"/>
  <c r="T209" i="6" s="1"/>
  <c r="AH208" i="6"/>
  <c r="T208" i="6" s="1"/>
  <c r="AH207" i="6"/>
  <c r="T207" i="6" s="1"/>
  <c r="AH206" i="6"/>
  <c r="T206" i="6" s="1"/>
  <c r="AH205" i="6"/>
  <c r="AH204" i="6"/>
  <c r="AH203" i="6"/>
  <c r="T203" i="6" s="1"/>
  <c r="AH202" i="6"/>
  <c r="AH201" i="6"/>
  <c r="T201" i="6" s="1"/>
  <c r="AH200" i="6"/>
  <c r="T200" i="6" s="1"/>
  <c r="AH199" i="6"/>
  <c r="T199" i="6" s="1"/>
  <c r="AH198" i="6"/>
  <c r="T198" i="6" s="1"/>
  <c r="AH196" i="6"/>
  <c r="T196" i="6" s="1"/>
  <c r="AH195" i="6"/>
  <c r="T195" i="6" s="1"/>
  <c r="AH194" i="6"/>
  <c r="AH193" i="6"/>
  <c r="T193" i="6" s="1"/>
  <c r="AH192" i="6"/>
  <c r="T192" i="6" s="1"/>
  <c r="AH191" i="6"/>
  <c r="T191" i="6" s="1"/>
  <c r="AH190" i="6"/>
  <c r="T190" i="6" s="1"/>
  <c r="AH189" i="6"/>
  <c r="AI189" i="6" s="1"/>
  <c r="AH188" i="6"/>
  <c r="T188" i="6" s="1"/>
  <c r="AH187" i="6"/>
  <c r="AH186" i="6"/>
  <c r="AH185" i="6"/>
  <c r="AH184" i="6"/>
  <c r="T184" i="6" s="1"/>
  <c r="AH183" i="6"/>
  <c r="T183" i="6" s="1"/>
  <c r="AH182" i="6"/>
  <c r="T182" i="6" s="1"/>
  <c r="AH181" i="6"/>
  <c r="T181" i="6" s="1"/>
  <c r="AH180" i="6"/>
  <c r="T180" i="6" s="1"/>
  <c r="AH179" i="6"/>
  <c r="T179" i="6" s="1"/>
  <c r="AH178" i="6"/>
  <c r="AI178" i="6" s="1"/>
  <c r="AH177" i="6"/>
  <c r="T177" i="6" s="1"/>
  <c r="AH176" i="6"/>
  <c r="T176" i="6" s="1"/>
  <c r="AH174" i="6"/>
  <c r="AI174" i="6" s="1"/>
  <c r="AJ174" i="6" s="1"/>
  <c r="V174" i="6" s="1"/>
  <c r="AH173" i="6"/>
  <c r="T173" i="6" s="1"/>
  <c r="AH172" i="6"/>
  <c r="T172" i="6" s="1"/>
  <c r="AH171" i="6"/>
  <c r="AH170" i="6"/>
  <c r="T170" i="6" s="1"/>
  <c r="AH169" i="6"/>
  <c r="T169" i="6" s="1"/>
  <c r="AH168" i="6"/>
  <c r="T168" i="6" s="1"/>
  <c r="AH167" i="6"/>
  <c r="AI167" i="6" s="1"/>
  <c r="AH166" i="6"/>
  <c r="T166" i="6" s="1"/>
  <c r="AH165" i="6"/>
  <c r="AI165" i="6" s="1"/>
  <c r="AH164" i="6"/>
  <c r="T164" i="6" s="1"/>
  <c r="AH163" i="6"/>
  <c r="T163" i="6" s="1"/>
  <c r="T162" i="6"/>
  <c r="AH161" i="6"/>
  <c r="AI161" i="6" s="1"/>
  <c r="AH160" i="6"/>
  <c r="AH159" i="6"/>
  <c r="T159" i="6" s="1"/>
  <c r="AH158" i="6"/>
  <c r="T158" i="6" s="1"/>
  <c r="AH157" i="6"/>
  <c r="T157" i="6" s="1"/>
  <c r="AH155" i="6"/>
  <c r="T155" i="6" s="1"/>
  <c r="AH154" i="6"/>
  <c r="AH153" i="6"/>
  <c r="AH152" i="6"/>
  <c r="AH151" i="6"/>
  <c r="T151" i="6" s="1"/>
  <c r="AH150" i="6"/>
  <c r="T150" i="6" s="1"/>
  <c r="AH149" i="6"/>
  <c r="T149" i="6" s="1"/>
  <c r="AH147" i="6"/>
  <c r="T147" i="6" s="1"/>
  <c r="AH146" i="6"/>
  <c r="T146" i="6" s="1"/>
  <c r="AH145" i="6"/>
  <c r="T145" i="6" s="1"/>
  <c r="AH144" i="6"/>
  <c r="AH143" i="6"/>
  <c r="T143" i="6" s="1"/>
  <c r="AH142" i="6"/>
  <c r="T142" i="6" s="1"/>
  <c r="AH141" i="6"/>
  <c r="AH140" i="6"/>
  <c r="T140" i="6" s="1"/>
  <c r="AH139" i="6"/>
  <c r="AI139" i="6" s="1"/>
  <c r="AH138" i="6"/>
  <c r="T138" i="6" s="1"/>
  <c r="AH137" i="6"/>
  <c r="AH136" i="6"/>
  <c r="T136" i="6" s="1"/>
  <c r="AH135" i="6"/>
  <c r="AH134" i="6"/>
  <c r="T134" i="6" s="1"/>
  <c r="AH133" i="6"/>
  <c r="T133" i="6" s="1"/>
  <c r="AH132" i="6"/>
  <c r="AH131" i="6"/>
  <c r="AI131" i="6" s="1"/>
  <c r="AH130" i="6"/>
  <c r="AI130" i="6" s="1"/>
  <c r="AH129" i="6"/>
  <c r="AH128" i="6"/>
  <c r="AH127" i="6"/>
  <c r="T127" i="6" s="1"/>
  <c r="AH126" i="6"/>
  <c r="AH125" i="6"/>
  <c r="T125" i="6" s="1"/>
  <c r="AH124" i="6"/>
  <c r="AH123" i="6"/>
  <c r="AI123" i="6" s="1"/>
  <c r="AH121" i="6"/>
  <c r="AI121" i="6" s="1"/>
  <c r="AH120" i="6"/>
  <c r="T120" i="6" s="1"/>
  <c r="AH119" i="6"/>
  <c r="AI119" i="6" s="1"/>
  <c r="AJ119" i="6" s="1"/>
  <c r="AH118" i="6"/>
  <c r="T118" i="6" s="1"/>
  <c r="AH117" i="6"/>
  <c r="T117" i="6" s="1"/>
  <c r="AH116" i="6"/>
  <c r="T116" i="6" s="1"/>
  <c r="AH115" i="6"/>
  <c r="T115" i="6" s="1"/>
  <c r="AH114" i="6"/>
  <c r="T114" i="6" s="1"/>
  <c r="AH113" i="6"/>
  <c r="AI113" i="6" s="1"/>
  <c r="AH112" i="6"/>
  <c r="AH111" i="6"/>
  <c r="T111" i="6" s="1"/>
  <c r="AH110" i="6"/>
  <c r="AH109" i="6"/>
  <c r="T109" i="6" s="1"/>
  <c r="AH108" i="6"/>
  <c r="T108" i="6" s="1"/>
  <c r="AH107" i="6"/>
  <c r="AH106" i="6"/>
  <c r="T106" i="6" s="1"/>
  <c r="AH105" i="6"/>
  <c r="T105" i="6" s="1"/>
  <c r="AH104" i="6"/>
  <c r="AH103" i="6"/>
  <c r="T103" i="6" s="1"/>
  <c r="AH102" i="6"/>
  <c r="T102" i="6" s="1"/>
  <c r="AH101" i="6"/>
  <c r="T101" i="6" s="1"/>
  <c r="AH100" i="6"/>
  <c r="T100" i="6" s="1"/>
  <c r="AH99" i="6"/>
  <c r="T99" i="6" s="1"/>
  <c r="AH98" i="6"/>
  <c r="T98" i="6" s="1"/>
  <c r="AH97" i="6"/>
  <c r="T97" i="6" s="1"/>
  <c r="AH96" i="6"/>
  <c r="AH95" i="6"/>
  <c r="T95" i="6" s="1"/>
  <c r="T94" i="6"/>
  <c r="AH93" i="6"/>
  <c r="AI93" i="6" s="1"/>
  <c r="AH92" i="6"/>
  <c r="AI92" i="6" s="1"/>
  <c r="AH91" i="6"/>
  <c r="T91" i="6" s="1"/>
  <c r="AH90" i="6"/>
  <c r="T90" i="6" s="1"/>
  <c r="AH89" i="6"/>
  <c r="T89" i="6" s="1"/>
  <c r="AH88" i="6"/>
  <c r="T88" i="6" s="1"/>
  <c r="AH87" i="6"/>
  <c r="AH86" i="6"/>
  <c r="T86" i="6" s="1"/>
  <c r="T85" i="6"/>
  <c r="AH84" i="6"/>
  <c r="T84" i="6" s="1"/>
  <c r="AH83" i="6"/>
  <c r="AI83" i="6" s="1"/>
  <c r="AH82" i="6"/>
  <c r="T82" i="6" s="1"/>
  <c r="AH81" i="6"/>
  <c r="T81" i="6" s="1"/>
  <c r="AH80" i="6"/>
  <c r="AH79" i="6"/>
  <c r="AI79" i="6" s="1"/>
  <c r="AJ79" i="6" s="1"/>
  <c r="V79" i="6" s="1"/>
  <c r="AH78" i="6"/>
  <c r="T78" i="6" s="1"/>
  <c r="AH77" i="6"/>
  <c r="T77" i="6" s="1"/>
  <c r="AH76" i="6"/>
  <c r="T76" i="6" s="1"/>
  <c r="AH75" i="6"/>
  <c r="AI75" i="6" s="1"/>
  <c r="AH74" i="6"/>
  <c r="T74" i="6" s="1"/>
  <c r="AH73" i="6"/>
  <c r="T73" i="6" s="1"/>
  <c r="AH72" i="6"/>
  <c r="AH71" i="6"/>
  <c r="AH69" i="6"/>
  <c r="T69" i="6" s="1"/>
  <c r="AH68" i="6"/>
  <c r="T68" i="6" s="1"/>
  <c r="AH67" i="6"/>
  <c r="T67" i="6" s="1"/>
  <c r="AH66" i="6"/>
  <c r="T66" i="6" s="1"/>
  <c r="AH65" i="6"/>
  <c r="T65" i="6" s="1"/>
  <c r="AH64" i="6"/>
  <c r="T64" i="6" s="1"/>
  <c r="AH63" i="6"/>
  <c r="T63" i="6" s="1"/>
  <c r="AH62" i="6"/>
  <c r="T62" i="6" s="1"/>
  <c r="AH61" i="6"/>
  <c r="AH60" i="6"/>
  <c r="T60" i="6" s="1"/>
  <c r="AH59" i="6"/>
  <c r="T59" i="6" s="1"/>
  <c r="AH58" i="6"/>
  <c r="T58" i="6" s="1"/>
  <c r="AH57" i="6"/>
  <c r="AI57" i="6" s="1"/>
  <c r="AH56" i="6"/>
  <c r="T56" i="6" s="1"/>
  <c r="AH55" i="6"/>
  <c r="T55" i="6" s="1"/>
  <c r="AH54" i="6"/>
  <c r="T54" i="6" s="1"/>
  <c r="AH53" i="6"/>
  <c r="AH52" i="6"/>
  <c r="AH51" i="6"/>
  <c r="T51" i="6" s="1"/>
  <c r="AH50" i="6"/>
  <c r="T50" i="6" s="1"/>
  <c r="AH49" i="6"/>
  <c r="T49" i="6" s="1"/>
  <c r="AH48" i="6"/>
  <c r="T48" i="6" s="1"/>
  <c r="AH47" i="6"/>
  <c r="T46" i="6"/>
  <c r="AH45" i="6"/>
  <c r="T45" i="6" s="1"/>
  <c r="AH44" i="6"/>
  <c r="AH43" i="6"/>
  <c r="T43" i="6" s="1"/>
  <c r="AH42" i="6"/>
  <c r="T42" i="6" s="1"/>
  <c r="AH41" i="6"/>
  <c r="T41" i="6" s="1"/>
  <c r="AH40" i="6"/>
  <c r="T40" i="6" s="1"/>
  <c r="AH39" i="6"/>
  <c r="AH38" i="6"/>
  <c r="AI38" i="6" s="1"/>
  <c r="AH37" i="6"/>
  <c r="T37" i="6" s="1"/>
  <c r="AH36" i="6"/>
  <c r="AH35" i="6"/>
  <c r="T35" i="6" s="1"/>
  <c r="AH34" i="6"/>
  <c r="T34" i="6" s="1"/>
  <c r="AH33" i="6"/>
  <c r="T33" i="6" s="1"/>
  <c r="AH32" i="6"/>
  <c r="T32" i="6" s="1"/>
  <c r="AH31" i="6"/>
  <c r="T31" i="6" s="1"/>
  <c r="AH30" i="6"/>
  <c r="T30" i="6" s="1"/>
  <c r="AH29" i="6"/>
  <c r="T29" i="6" s="1"/>
  <c r="AH28" i="6"/>
  <c r="T28" i="6" s="1"/>
  <c r="AH27" i="6"/>
  <c r="T27" i="6" s="1"/>
  <c r="AH26" i="6"/>
  <c r="T26" i="6" s="1"/>
  <c r="AH25" i="6"/>
  <c r="AI25" i="6" s="1"/>
  <c r="AH24" i="6"/>
  <c r="T24" i="6" s="1"/>
  <c r="AH23" i="6"/>
  <c r="AH22" i="6"/>
  <c r="T22" i="6" s="1"/>
  <c r="AH21" i="6"/>
  <c r="AH20" i="6"/>
  <c r="T20" i="6" s="1"/>
  <c r="AH19" i="6"/>
  <c r="AI19" i="6" s="1"/>
  <c r="AJ19" i="6" s="1"/>
  <c r="AK19" i="6" s="1"/>
  <c r="W19" i="6" s="1"/>
  <c r="AH18" i="6"/>
  <c r="T18" i="6" s="1"/>
  <c r="AH17" i="6"/>
  <c r="AI17" i="6" s="1"/>
  <c r="U17" i="6" s="1"/>
  <c r="AH16" i="6"/>
  <c r="T16" i="6" s="1"/>
  <c r="AH15" i="6"/>
  <c r="AH14" i="6"/>
  <c r="T14" i="6" s="1"/>
  <c r="AH13" i="6"/>
  <c r="T13" i="6" s="1"/>
  <c r="AH12" i="6"/>
  <c r="T12" i="6" s="1"/>
  <c r="AH11" i="6"/>
  <c r="AI11" i="6" s="1"/>
  <c r="AJ11" i="6" s="1"/>
  <c r="AK11" i="6" s="1"/>
  <c r="W11" i="6" s="1"/>
  <c r="AH10" i="6"/>
  <c r="AI10" i="6" s="1"/>
  <c r="AH9" i="6"/>
  <c r="T9" i="6" s="1"/>
  <c r="AH8" i="6"/>
  <c r="T8" i="6" s="1"/>
  <c r="AH46" i="6"/>
  <c r="Q272" i="12"/>
  <c r="T112" i="12"/>
  <c r="T195" i="12"/>
  <c r="T115" i="12"/>
  <c r="AM254" i="12"/>
  <c r="AM255" i="12"/>
  <c r="V255" i="12" s="1"/>
  <c r="AM256" i="12"/>
  <c r="V256" i="12" s="1"/>
  <c r="AM257" i="12"/>
  <c r="V257" i="12" s="1"/>
  <c r="AM258" i="12"/>
  <c r="V258" i="12" s="1"/>
  <c r="AM262" i="12"/>
  <c r="V262" i="12" s="1"/>
  <c r="AM264" i="12"/>
  <c r="V264" i="12" s="1"/>
  <c r="AM265" i="12"/>
  <c r="V265" i="12" s="1"/>
  <c r="AM267" i="12"/>
  <c r="V267" i="12" s="1"/>
  <c r="AM268" i="12"/>
  <c r="V268" i="12" s="1"/>
  <c r="V270" i="12"/>
  <c r="AJ258" i="12"/>
  <c r="AN258" i="12" s="1"/>
  <c r="W258" i="12" s="1"/>
  <c r="AI209" i="12"/>
  <c r="AI100" i="12"/>
  <c r="U100" i="12" s="1"/>
  <c r="AJ257" i="12"/>
  <c r="V266" i="12"/>
  <c r="AJ202" i="12"/>
  <c r="AN202" i="12" s="1"/>
  <c r="W202" i="12" s="1"/>
  <c r="T202" i="12"/>
  <c r="T52" i="12"/>
  <c r="T253" i="12"/>
  <c r="AI240" i="12"/>
  <c r="AJ240" i="12" s="1"/>
  <c r="AI215" i="12"/>
  <c r="U215" i="12" s="1"/>
  <c r="AI210" i="12"/>
  <c r="U210" i="12" s="1"/>
  <c r="AI70" i="12"/>
  <c r="U70" i="12" s="1"/>
  <c r="AI14" i="12"/>
  <c r="U14" i="12" s="1"/>
  <c r="AJ170" i="12"/>
  <c r="U258" i="12"/>
  <c r="T206" i="12"/>
  <c r="T258" i="12"/>
  <c r="AI58" i="12"/>
  <c r="U58" i="12" s="1"/>
  <c r="AJ262" i="12"/>
  <c r="AN262" i="12" s="1"/>
  <c r="W262" i="12" s="1"/>
  <c r="AJ209" i="12"/>
  <c r="AK209" i="12" s="1"/>
  <c r="T74" i="12"/>
  <c r="T51" i="12"/>
  <c r="AI126" i="12"/>
  <c r="U126" i="12" s="1"/>
  <c r="AI111" i="12"/>
  <c r="AJ261" i="12"/>
  <c r="AJ253" i="12"/>
  <c r="AI10" i="12"/>
  <c r="U10" i="12" s="1"/>
  <c r="AI32" i="12"/>
  <c r="U32" i="12" s="1"/>
  <c r="AJ216" i="12"/>
  <c r="AK216" i="12" s="1"/>
  <c r="AJ252" i="12"/>
  <c r="AN252" i="12" s="1"/>
  <c r="W252" i="12" s="1"/>
  <c r="T131" i="12"/>
  <c r="T205" i="12"/>
  <c r="T106" i="12"/>
  <c r="T129" i="12"/>
  <c r="T198" i="12"/>
  <c r="T243" i="12"/>
  <c r="U257" i="12"/>
  <c r="AI139" i="12"/>
  <c r="U139" i="12" s="1"/>
  <c r="AI197" i="12"/>
  <c r="AI174" i="12"/>
  <c r="AI229" i="6"/>
  <c r="AJ229" i="6" s="1"/>
  <c r="V229" i="6" s="1"/>
  <c r="AH94" i="6"/>
  <c r="AH85" i="6"/>
  <c r="AI85" i="6" s="1"/>
  <c r="AJ85" i="6" s="1"/>
  <c r="V85" i="6" s="1"/>
  <c r="T220" i="6"/>
  <c r="AH148" i="6"/>
  <c r="T148" i="6" s="1"/>
  <c r="AH6" i="6"/>
  <c r="T6" i="6" s="1"/>
  <c r="AH156" i="6"/>
  <c r="T156" i="6" s="1"/>
  <c r="T119" i="6"/>
  <c r="T178" i="6"/>
  <c r="T249" i="6"/>
  <c r="T132" i="6"/>
  <c r="T15" i="6"/>
  <c r="T92" i="6"/>
  <c r="T235" i="6"/>
  <c r="T93" i="6"/>
  <c r="T10" i="6"/>
  <c r="T152" i="6"/>
  <c r="T174" i="6"/>
  <c r="T75" i="6"/>
  <c r="T123" i="6"/>
  <c r="T52" i="6"/>
  <c r="AH162" i="6"/>
  <c r="AH175" i="6"/>
  <c r="T175" i="6" s="1"/>
  <c r="AH230" i="6"/>
  <c r="T230" i="6" s="1"/>
  <c r="AH70" i="6"/>
  <c r="T70" i="6" s="1"/>
  <c r="T126" i="6"/>
  <c r="T228" i="6"/>
  <c r="AI228" i="6"/>
  <c r="AJ228" i="6" s="1"/>
  <c r="V228" i="6" s="1"/>
  <c r="AH122" i="6"/>
  <c r="T122" i="6" s="1"/>
  <c r="T223" i="6"/>
  <c r="T264" i="6"/>
  <c r="AH197" i="6"/>
  <c r="T197" i="6" s="1"/>
  <c r="T205" i="6"/>
  <c r="AH216" i="6"/>
  <c r="T216" i="6" s="1"/>
  <c r="AH222" i="6"/>
  <c r="T222" i="6" s="1"/>
  <c r="T229" i="6"/>
  <c r="AH239" i="6"/>
  <c r="T239" i="6" s="1"/>
  <c r="T257" i="6"/>
  <c r="T263" i="6"/>
  <c r="T185" i="6"/>
  <c r="T240" i="6"/>
  <c r="T247" i="6"/>
  <c r="AI270" i="6"/>
  <c r="U270" i="6" s="1"/>
  <c r="AI262" i="6"/>
  <c r="U262" i="6" s="1"/>
  <c r="AI257" i="6"/>
  <c r="AJ257" i="6" s="1"/>
  <c r="V257" i="6" s="1"/>
  <c r="AI256" i="6"/>
  <c r="AJ256" i="6" s="1"/>
  <c r="V256" i="6" s="1"/>
  <c r="AI254" i="6"/>
  <c r="AJ254" i="6" s="1"/>
  <c r="AI252" i="6"/>
  <c r="AJ252" i="6" s="1"/>
  <c r="AI249" i="6"/>
  <c r="AJ249" i="6" s="1"/>
  <c r="AI246" i="6"/>
  <c r="AJ246" i="6" s="1"/>
  <c r="V246" i="6" s="1"/>
  <c r="AI238" i="6"/>
  <c r="U238" i="6" s="1"/>
  <c r="AI237" i="6"/>
  <c r="AJ237" i="6" s="1"/>
  <c r="AI220" i="6"/>
  <c r="AJ220" i="6" s="1"/>
  <c r="V220" i="6" s="1"/>
  <c r="AI219" i="6"/>
  <c r="U219" i="6" s="1"/>
  <c r="AI217" i="6"/>
  <c r="U217" i="6" s="1"/>
  <c r="AI213" i="6"/>
  <c r="AJ213" i="6" s="1"/>
  <c r="V213" i="6" s="1"/>
  <c r="AI205" i="6"/>
  <c r="AJ205" i="6" s="1"/>
  <c r="AK205" i="6" s="1"/>
  <c r="W205" i="6" s="1"/>
  <c r="AI196" i="6"/>
  <c r="U196" i="6" s="1"/>
  <c r="AI193" i="6"/>
  <c r="AJ193" i="6" s="1"/>
  <c r="V193" i="6" s="1"/>
  <c r="AI188" i="6"/>
  <c r="U188" i="6" s="1"/>
  <c r="AI185" i="6"/>
  <c r="AJ185" i="6" s="1"/>
  <c r="AI180" i="6"/>
  <c r="AI177" i="6"/>
  <c r="AJ177" i="6" s="1"/>
  <c r="V177" i="6" s="1"/>
  <c r="AI170" i="6"/>
  <c r="AJ170" i="6" s="1"/>
  <c r="AI169" i="6"/>
  <c r="U169" i="6" s="1"/>
  <c r="AI168" i="6"/>
  <c r="AJ168" i="6" s="1"/>
  <c r="V168" i="6" s="1"/>
  <c r="AI163" i="6"/>
  <c r="AJ163" i="6" s="1"/>
  <c r="V163" i="6" s="1"/>
  <c r="AI162" i="6"/>
  <c r="AJ162" i="6" s="1"/>
  <c r="V162" i="6" s="1"/>
  <c r="AI156" i="6"/>
  <c r="AI152" i="6"/>
  <c r="AJ152" i="6" s="1"/>
  <c r="V152" i="6" s="1"/>
  <c r="AI151" i="6"/>
  <c r="U151" i="6" s="1"/>
  <c r="AI149" i="6"/>
  <c r="AJ149" i="6" s="1"/>
  <c r="AI145" i="6"/>
  <c r="AJ145" i="6" s="1"/>
  <c r="AI142" i="6"/>
  <c r="U142" i="6" s="1"/>
  <c r="AI134" i="6"/>
  <c r="AJ134" i="6" s="1"/>
  <c r="AK134" i="6" s="1"/>
  <c r="W134" i="6" s="1"/>
  <c r="AI132" i="6"/>
  <c r="U132" i="6" s="1"/>
  <c r="AI127" i="6"/>
  <c r="AJ127" i="6" s="1"/>
  <c r="V127" i="6" s="1"/>
  <c r="AI126" i="6"/>
  <c r="U126" i="6" s="1"/>
  <c r="AI120" i="6"/>
  <c r="AJ120" i="6" s="1"/>
  <c r="AI117" i="6"/>
  <c r="U117" i="6" s="1"/>
  <c r="AI109" i="6"/>
  <c r="U109" i="6" s="1"/>
  <c r="AI102" i="6"/>
  <c r="AJ102" i="6" s="1"/>
  <c r="V102" i="6" s="1"/>
  <c r="AI101" i="6"/>
  <c r="AJ101" i="6" s="1"/>
  <c r="V101" i="6" s="1"/>
  <c r="AI99" i="6"/>
  <c r="AJ99" i="6" s="1"/>
  <c r="V99" i="6" s="1"/>
  <c r="AI95" i="6"/>
  <c r="U95" i="6" s="1"/>
  <c r="AI94" i="6"/>
  <c r="AI88" i="6"/>
  <c r="U88" i="6" s="1"/>
  <c r="AI86" i="6"/>
  <c r="AJ86" i="6" s="1"/>
  <c r="V86" i="6" s="1"/>
  <c r="AI78" i="6"/>
  <c r="AJ78" i="6" s="1"/>
  <c r="AK78" i="6" s="1"/>
  <c r="W78" i="6" s="1"/>
  <c r="AI77" i="6"/>
  <c r="AJ77" i="6" s="1"/>
  <c r="AI76" i="6"/>
  <c r="AJ76" i="6" s="1"/>
  <c r="V76" i="6" s="1"/>
  <c r="AI68" i="6"/>
  <c r="AJ68" i="6" s="1"/>
  <c r="V68" i="6" s="1"/>
  <c r="AI63" i="6"/>
  <c r="AJ63" i="6" s="1"/>
  <c r="V63" i="6" s="1"/>
  <c r="AI60" i="6"/>
  <c r="AJ60" i="6" s="1"/>
  <c r="AI58" i="6"/>
  <c r="U58" i="6" s="1"/>
  <c r="AI55" i="6"/>
  <c r="AJ55" i="6" s="1"/>
  <c r="AI52" i="6"/>
  <c r="U52" i="6" s="1"/>
  <c r="AI46" i="6"/>
  <c r="AJ46" i="6" s="1"/>
  <c r="V46" i="6" s="1"/>
  <c r="AI45" i="6"/>
  <c r="AJ45" i="6" s="1"/>
  <c r="AI42" i="6"/>
  <c r="AJ42" i="6" s="1"/>
  <c r="AK42" i="6" s="1"/>
  <c r="W42" i="6" s="1"/>
  <c r="AI39" i="6"/>
  <c r="AJ39" i="6" s="1"/>
  <c r="V39" i="6" s="1"/>
  <c r="AI37" i="6"/>
  <c r="AJ37" i="6" s="1"/>
  <c r="V37" i="6" s="1"/>
  <c r="AI31" i="6"/>
  <c r="AI28" i="6"/>
  <c r="U28" i="6" s="1"/>
  <c r="AI20" i="6"/>
  <c r="AJ20" i="6" s="1"/>
  <c r="AI18" i="6"/>
  <c r="U18" i="6" s="1"/>
  <c r="AI15" i="6"/>
  <c r="AJ15" i="6" s="1"/>
  <c r="AI12" i="6"/>
  <c r="U12" i="6" s="1"/>
  <c r="AI8" i="12"/>
  <c r="U8" i="12" s="1"/>
  <c r="T8" i="12"/>
  <c r="AI12" i="12"/>
  <c r="U12" i="12" s="1"/>
  <c r="T12" i="12"/>
  <c r="T269" i="12"/>
  <c r="T263" i="12"/>
  <c r="T187" i="12"/>
  <c r="AI200" i="12"/>
  <c r="AJ200" i="12" s="1"/>
  <c r="AI127" i="12"/>
  <c r="AI113" i="12"/>
  <c r="AJ232" i="12"/>
  <c r="AN232" i="12" s="1"/>
  <c r="W232" i="12" s="1"/>
  <c r="T55" i="12"/>
  <c r="T211" i="12"/>
  <c r="T23" i="12"/>
  <c r="T37" i="12"/>
  <c r="T232" i="12"/>
  <c r="T156" i="12"/>
  <c r="T257" i="12"/>
  <c r="AI162" i="12"/>
  <c r="AJ162" i="12" s="1"/>
  <c r="AN162" i="12" s="1"/>
  <c r="W162" i="12" s="1"/>
  <c r="AI83" i="12"/>
  <c r="AI75" i="12"/>
  <c r="U75" i="12" s="1"/>
  <c r="AI68" i="12"/>
  <c r="AI54" i="12"/>
  <c r="U54" i="12" s="1"/>
  <c r="AI150" i="12"/>
  <c r="U150" i="12" s="1"/>
  <c r="AI137" i="12"/>
  <c r="U137" i="12" s="1"/>
  <c r="AI124" i="12"/>
  <c r="AJ124" i="12" s="1"/>
  <c r="AN124" i="12" s="1"/>
  <c r="W124" i="12" s="1"/>
  <c r="AI116" i="12"/>
  <c r="U116" i="12" s="1"/>
  <c r="AI109" i="12"/>
  <c r="U109" i="12" s="1"/>
  <c r="AI49" i="12"/>
  <c r="U49" i="12" s="1"/>
  <c r="AI45" i="12"/>
  <c r="U45" i="12" s="1"/>
  <c r="AI186" i="12"/>
  <c r="AJ186" i="12" s="1"/>
  <c r="AI178" i="12"/>
  <c r="U178" i="12" s="1"/>
  <c r="AI220" i="12"/>
  <c r="AI244" i="12"/>
  <c r="AI219" i="12"/>
  <c r="U219" i="12" s="1"/>
  <c r="T59" i="12"/>
  <c r="T22" i="12"/>
  <c r="T221" i="12"/>
  <c r="T78" i="12"/>
  <c r="T212" i="12"/>
  <c r="T173" i="12"/>
  <c r="T242" i="12"/>
  <c r="T262" i="12"/>
  <c r="AI158" i="12"/>
  <c r="AI73" i="12"/>
  <c r="U73" i="12" s="1"/>
  <c r="AI65" i="12"/>
  <c r="U65" i="12" s="1"/>
  <c r="AI57" i="12"/>
  <c r="U57" i="12" s="1"/>
  <c r="AI29" i="12"/>
  <c r="U29" i="12" s="1"/>
  <c r="AI128" i="12"/>
  <c r="U128" i="12" s="1"/>
  <c r="AI114" i="12"/>
  <c r="U114" i="12" s="1"/>
  <c r="AI105" i="12"/>
  <c r="U105" i="12" s="1"/>
  <c r="AI47" i="12"/>
  <c r="U47" i="12" s="1"/>
  <c r="AI192" i="12"/>
  <c r="AI6" i="12"/>
  <c r="U6" i="12" s="1"/>
  <c r="AI230" i="12"/>
  <c r="U230" i="12" s="1"/>
  <c r="AI159" i="12"/>
  <c r="U159" i="12" s="1"/>
  <c r="AJ63" i="12"/>
  <c r="AM71" i="12"/>
  <c r="AM72" i="12"/>
  <c r="AJ88" i="12"/>
  <c r="AK88" i="12" s="1"/>
  <c r="AM191" i="12"/>
  <c r="AJ222" i="12"/>
  <c r="AK222" i="12" s="1"/>
  <c r="AJ223" i="12"/>
  <c r="AN223" i="12" s="1"/>
  <c r="W223" i="12" s="1"/>
  <c r="AM248" i="12"/>
  <c r="V248" i="12" s="1"/>
  <c r="AM253" i="12"/>
  <c r="V253" i="12" s="1"/>
  <c r="AJ237" i="12"/>
  <c r="AN237" i="12" s="1"/>
  <c r="W237" i="12" s="1"/>
  <c r="T177" i="12"/>
  <c r="T237" i="12"/>
  <c r="T120" i="12"/>
  <c r="T101" i="12"/>
  <c r="T185" i="12"/>
  <c r="T251" i="12"/>
  <c r="T20" i="12"/>
  <c r="T80" i="12"/>
  <c r="T83" i="12"/>
  <c r="T18" i="12"/>
  <c r="AJ251" i="12"/>
  <c r="AJ131" i="12"/>
  <c r="AK131" i="12" s="1"/>
  <c r="AI81" i="12"/>
  <c r="U81" i="12" s="1"/>
  <c r="T63" i="12"/>
  <c r="T79" i="12"/>
  <c r="T244" i="12"/>
  <c r="AJ144" i="12"/>
  <c r="AI271" i="12"/>
  <c r="AJ271" i="12" s="1"/>
  <c r="AI122" i="12"/>
  <c r="U122" i="12" s="1"/>
  <c r="T45" i="12"/>
  <c r="AI169" i="12"/>
  <c r="AJ169" i="12" s="1"/>
  <c r="AN169" i="12" s="1"/>
  <c r="W169" i="12" s="1"/>
  <c r="AJ229" i="12"/>
  <c r="T252" i="12"/>
  <c r="T150" i="12"/>
  <c r="T121" i="12"/>
  <c r="AJ135" i="12"/>
  <c r="T102" i="12"/>
  <c r="T155" i="12"/>
  <c r="AI167" i="12"/>
  <c r="U167" i="12" s="1"/>
  <c r="T144" i="12"/>
  <c r="AJ264" i="12"/>
  <c r="AN264" i="12" s="1"/>
  <c r="W264" i="12" s="1"/>
  <c r="T138" i="12"/>
  <c r="T229" i="12"/>
  <c r="T203" i="12"/>
  <c r="T160" i="12"/>
  <c r="T124" i="12"/>
  <c r="T219" i="12"/>
  <c r="AI11" i="12"/>
  <c r="U11" i="12" s="1"/>
  <c r="T168" i="12"/>
  <c r="T154" i="12"/>
  <c r="AI91" i="12"/>
  <c r="U91" i="12" s="1"/>
  <c r="AI33" i="12"/>
  <c r="U33" i="12" s="1"/>
  <c r="AI21" i="12"/>
  <c r="U21" i="12" s="1"/>
  <c r="AJ151" i="12"/>
  <c r="AN151" i="12" s="1"/>
  <c r="W151" i="12" s="1"/>
  <c r="AJ260" i="12"/>
  <c r="AN260" i="12" s="1"/>
  <c r="W260" i="12" s="1"/>
  <c r="T226" i="6"/>
  <c r="AI226" i="6"/>
  <c r="T232" i="6"/>
  <c r="AI232" i="6"/>
  <c r="U93" i="6"/>
  <c r="AJ93" i="6"/>
  <c r="U177" i="6"/>
  <c r="T221" i="6"/>
  <c r="AI221" i="6"/>
  <c r="AJ221" i="6" s="1"/>
  <c r="T244" i="6"/>
  <c r="T171" i="6"/>
  <c r="AI171" i="6"/>
  <c r="T204" i="6"/>
  <c r="AI204" i="6"/>
  <c r="T87" i="6"/>
  <c r="AI87" i="6"/>
  <c r="S272" i="6"/>
  <c r="AI13" i="6"/>
  <c r="R272" i="6"/>
  <c r="AI255" i="6"/>
  <c r="T154" i="6"/>
  <c r="AI154" i="6"/>
  <c r="T23" i="6"/>
  <c r="AI23" i="6"/>
  <c r="T72" i="6"/>
  <c r="AI72" i="6"/>
  <c r="T129" i="6"/>
  <c r="AI129" i="6"/>
  <c r="T110" i="6"/>
  <c r="AI110" i="6"/>
  <c r="U256" i="6"/>
  <c r="T265" i="6"/>
  <c r="AI265" i="6"/>
  <c r="AI223" i="6"/>
  <c r="T135" i="6"/>
  <c r="AI135" i="6"/>
  <c r="T124" i="6"/>
  <c r="AI124" i="6"/>
  <c r="T187" i="6"/>
  <c r="AI187" i="6"/>
  <c r="T144" i="6"/>
  <c r="AI144" i="6"/>
  <c r="AI271" i="6"/>
  <c r="T21" i="6"/>
  <c r="AI21" i="6"/>
  <c r="T80" i="6"/>
  <c r="AI80" i="6"/>
  <c r="T96" i="6"/>
  <c r="AI96" i="6"/>
  <c r="AI203" i="6"/>
  <c r="AI241" i="6"/>
  <c r="T107" i="6"/>
  <c r="AI107" i="6"/>
  <c r="AI160" i="6"/>
  <c r="T160" i="6"/>
  <c r="AI272" i="6"/>
  <c r="AJ272" i="6" s="1"/>
  <c r="AK272" i="6" s="1"/>
  <c r="AK162" i="6"/>
  <c r="W162" i="6" s="1"/>
  <c r="P272" i="6"/>
  <c r="U241" i="12"/>
  <c r="AJ241" i="12"/>
  <c r="AK241" i="12" s="1"/>
  <c r="AK237" i="12"/>
  <c r="U124" i="12"/>
  <c r="AN257" i="12"/>
  <c r="W257" i="12" s="1"/>
  <c r="AK257" i="12"/>
  <c r="AJ269" i="12"/>
  <c r="U269" i="12"/>
  <c r="AJ62" i="12"/>
  <c r="AJ102" i="12"/>
  <c r="AK102" i="12" s="1"/>
  <c r="AM122" i="12"/>
  <c r="AM136" i="12"/>
  <c r="AM137" i="12"/>
  <c r="AJ138" i="12"/>
  <c r="AK138" i="12" s="1"/>
  <c r="AJ160" i="12"/>
  <c r="AK160" i="12" s="1"/>
  <c r="AJ185" i="12"/>
  <c r="AN185" i="12" s="1"/>
  <c r="W185" i="12" s="1"/>
  <c r="AM189" i="12"/>
  <c r="AM190" i="12"/>
  <c r="V190" i="12" s="1"/>
  <c r="AM192" i="12"/>
  <c r="V192" i="12" s="1"/>
  <c r="AM198" i="12"/>
  <c r="AM204" i="12"/>
  <c r="V204" i="12" s="1"/>
  <c r="AJ206" i="12"/>
  <c r="AN206" i="12" s="1"/>
  <c r="W206" i="12" s="1"/>
  <c r="AM207" i="12"/>
  <c r="V207" i="12" s="1"/>
  <c r="AJ210" i="12"/>
  <c r="AN210" i="12" s="1"/>
  <c r="W210" i="12" s="1"/>
  <c r="AJ215" i="12"/>
  <c r="AN215" i="12" s="1"/>
  <c r="W215" i="12" s="1"/>
  <c r="AM220" i="12"/>
  <c r="V220" i="12" s="1"/>
  <c r="AM221" i="12"/>
  <c r="AM225" i="12"/>
  <c r="V225" i="12" s="1"/>
  <c r="AM227" i="12"/>
  <c r="AM235" i="12"/>
  <c r="V235" i="12" s="1"/>
  <c r="AM250" i="12"/>
  <c r="V250" i="12" s="1"/>
  <c r="AM251" i="12"/>
  <c r="AM252" i="12"/>
  <c r="V252" i="12" s="1"/>
  <c r="T238" i="12"/>
  <c r="U261" i="12"/>
  <c r="AJ140" i="12"/>
  <c r="AN140" i="12" s="1"/>
  <c r="W140" i="12" s="1"/>
  <c r="AJ75" i="12"/>
  <c r="AK75" i="12" s="1"/>
  <c r="AJ174" i="12"/>
  <c r="AN174" i="12" s="1"/>
  <c r="W174" i="12" s="1"/>
  <c r="T87" i="12"/>
  <c r="T217" i="12"/>
  <c r="T249" i="12"/>
  <c r="AJ243" i="12"/>
  <c r="AJ246" i="12"/>
  <c r="AN246" i="12" s="1"/>
  <c r="W246" i="12" s="1"/>
  <c r="T86" i="12"/>
  <c r="U174" i="12"/>
  <c r="AJ221" i="12"/>
  <c r="T108" i="12"/>
  <c r="T248" i="12"/>
  <c r="T132" i="12"/>
  <c r="T265" i="12"/>
  <c r="AJ270" i="12"/>
  <c r="AI239" i="12"/>
  <c r="AI56" i="12"/>
  <c r="AI15" i="12"/>
  <c r="U15" i="12" s="1"/>
  <c r="T44" i="12"/>
  <c r="AJ188" i="12"/>
  <c r="AN188" i="12" s="1"/>
  <c r="W188" i="12" s="1"/>
  <c r="AI245" i="12"/>
  <c r="AJ245" i="12" s="1"/>
  <c r="V191" i="12"/>
  <c r="T140" i="12"/>
  <c r="T234" i="12"/>
  <c r="T60" i="12"/>
  <c r="T233" i="12"/>
  <c r="T192" i="12"/>
  <c r="AJ233" i="12"/>
  <c r="T61" i="12"/>
  <c r="AJ85" i="12"/>
  <c r="AN85" i="12" s="1"/>
  <c r="W85" i="12" s="1"/>
  <c r="AJ211" i="12"/>
  <c r="AN211" i="12" s="1"/>
  <c r="W211" i="12" s="1"/>
  <c r="T260" i="12"/>
  <c r="AI172" i="12"/>
  <c r="T146" i="12"/>
  <c r="AI175" i="12"/>
  <c r="U175" i="12" s="1"/>
  <c r="T270" i="12"/>
  <c r="T48" i="12"/>
  <c r="T133" i="12"/>
  <c r="AJ89" i="12"/>
  <c r="AJ83" i="12"/>
  <c r="AK83" i="12" s="1"/>
  <c r="T128" i="12"/>
  <c r="T261" i="12"/>
  <c r="T57" i="12"/>
  <c r="U162" i="12"/>
  <c r="T40" i="12"/>
  <c r="AK264" i="12"/>
  <c r="T69" i="12"/>
  <c r="U209" i="12"/>
  <c r="T241" i="12"/>
  <c r="T82" i="12"/>
  <c r="T165" i="12"/>
  <c r="T204" i="12"/>
  <c r="U240" i="12"/>
  <c r="T88" i="12"/>
  <c r="T50" i="12"/>
  <c r="T247" i="12"/>
  <c r="AI71" i="12"/>
  <c r="U71" i="12" s="1"/>
  <c r="AI64" i="12"/>
  <c r="U64" i="12" s="1"/>
  <c r="T41" i="12"/>
  <c r="T49" i="12"/>
  <c r="T191" i="12"/>
  <c r="T107" i="12"/>
  <c r="T196" i="12"/>
  <c r="AI164" i="12"/>
  <c r="AJ164" i="12" s="1"/>
  <c r="AN164" i="12" s="1"/>
  <c r="W164" i="12" s="1"/>
  <c r="AI118" i="12"/>
  <c r="U118" i="12" s="1"/>
  <c r="AI267" i="12"/>
  <c r="U267" i="12" s="1"/>
  <c r="U238" i="12"/>
  <c r="AJ238" i="12"/>
  <c r="AK206" i="12"/>
  <c r="AJ255" i="12"/>
  <c r="U255" i="12"/>
  <c r="AJ108" i="12"/>
  <c r="AN108" i="12" s="1"/>
  <c r="W108" i="12" s="1"/>
  <c r="U108" i="12"/>
  <c r="U263" i="12"/>
  <c r="AJ263" i="12"/>
  <c r="AM148" i="12"/>
  <c r="V148" i="12" s="1"/>
  <c r="AM164" i="12"/>
  <c r="V164" i="12" s="1"/>
  <c r="AM165" i="12"/>
  <c r="V165" i="12" s="1"/>
  <c r="AM175" i="12"/>
  <c r="V175" i="12" s="1"/>
  <c r="AM205" i="12"/>
  <c r="V205" i="12" s="1"/>
  <c r="AM217" i="12"/>
  <c r="V217" i="12" s="1"/>
  <c r="AJ217" i="12"/>
  <c r="AN217" i="12" s="1"/>
  <c r="W217" i="12" s="1"/>
  <c r="AI163" i="12"/>
  <c r="U163" i="12" s="1"/>
  <c r="T163" i="12"/>
  <c r="AJ231" i="12"/>
  <c r="AJ39" i="12"/>
  <c r="AK39" i="12" s="1"/>
  <c r="U197" i="12"/>
  <c r="AJ197" i="12"/>
  <c r="AI228" i="12"/>
  <c r="T228" i="12"/>
  <c r="AI236" i="12"/>
  <c r="T236" i="12"/>
  <c r="AI183" i="12"/>
  <c r="U183" i="12" s="1"/>
  <c r="T183" i="12"/>
  <c r="AI227" i="12"/>
  <c r="T227" i="12"/>
  <c r="AJ234" i="12"/>
  <c r="AN245" i="12"/>
  <c r="W245" i="12" s="1"/>
  <c r="AK245" i="12"/>
  <c r="AI224" i="12"/>
  <c r="T224" i="12"/>
  <c r="U216" i="12"/>
  <c r="U271" i="12"/>
  <c r="AJ165" i="12"/>
  <c r="AJ157" i="12"/>
  <c r="AJ205" i="12"/>
  <c r="AI99" i="12"/>
  <c r="U99" i="12" s="1"/>
  <c r="T99" i="12"/>
  <c r="AI226" i="12"/>
  <c r="T226" i="12"/>
  <c r="AI43" i="12"/>
  <c r="U43" i="12" s="1"/>
  <c r="T43" i="12"/>
  <c r="AI24" i="12"/>
  <c r="U24" i="12" s="1"/>
  <c r="T24" i="12"/>
  <c r="AI181" i="12"/>
  <c r="U181" i="12" s="1"/>
  <c r="T181" i="12"/>
  <c r="AI53" i="12"/>
  <c r="U53" i="12" s="1"/>
  <c r="T53" i="12"/>
  <c r="AI134" i="12"/>
  <c r="U134" i="12" s="1"/>
  <c r="T134" i="12"/>
  <c r="AI161" i="12"/>
  <c r="U161" i="12" s="1"/>
  <c r="T161" i="12"/>
  <c r="AJ213" i="12"/>
  <c r="T98" i="12"/>
  <c r="AI214" i="12"/>
  <c r="T214" i="12"/>
  <c r="AI27" i="12"/>
  <c r="U27" i="12" s="1"/>
  <c r="T27" i="12"/>
  <c r="U132" i="12"/>
  <c r="AJ132" i="12"/>
  <c r="AI189" i="12"/>
  <c r="T189" i="12"/>
  <c r="AK211" i="12"/>
  <c r="AJ199" i="12"/>
  <c r="T77" i="12"/>
  <c r="AJ204" i="12"/>
  <c r="AN216" i="12"/>
  <c r="W216" i="12" s="1"/>
  <c r="T105" i="12"/>
  <c r="AJ203" i="12"/>
  <c r="U80" i="12"/>
  <c r="AJ80" i="12"/>
  <c r="AK80" i="12" s="1"/>
  <c r="AI110" i="12"/>
  <c r="U110" i="12" s="1"/>
  <c r="T110" i="12"/>
  <c r="AI256" i="12"/>
  <c r="T256" i="12"/>
  <c r="AJ155" i="12"/>
  <c r="AK223" i="12"/>
  <c r="AI190" i="12"/>
  <c r="T190" i="12"/>
  <c r="AN253" i="12"/>
  <c r="W253" i="12" s="1"/>
  <c r="AK253" i="12"/>
  <c r="U83" i="12"/>
  <c r="AK202" i="12"/>
  <c r="AK162" i="12"/>
  <c r="AK185" i="12"/>
  <c r="T66" i="12"/>
  <c r="AK252" i="12"/>
  <c r="U252" i="12"/>
  <c r="T246" i="12"/>
  <c r="AI201" i="12"/>
  <c r="AI207" i="12"/>
  <c r="T207" i="12"/>
  <c r="AJ212" i="12"/>
  <c r="U212" i="12"/>
  <c r="AI95" i="12"/>
  <c r="U95" i="12" s="1"/>
  <c r="T95" i="12"/>
  <c r="AI90" i="12"/>
  <c r="AI16" i="12"/>
  <c r="T16" i="12"/>
  <c r="AI136" i="12"/>
  <c r="T136" i="12"/>
  <c r="AI130" i="12"/>
  <c r="U130" i="12" s="1"/>
  <c r="AI193" i="12"/>
  <c r="U193" i="12" s="1"/>
  <c r="T193" i="12"/>
  <c r="AJ249" i="12"/>
  <c r="U249" i="12"/>
  <c r="AI19" i="12"/>
  <c r="U19" i="12" s="1"/>
  <c r="T19" i="12"/>
  <c r="AI7" i="12"/>
  <c r="U7" i="12" s="1"/>
  <c r="T7" i="12"/>
  <c r="AI171" i="12"/>
  <c r="T171" i="12"/>
  <c r="U89" i="12"/>
  <c r="T216" i="12"/>
  <c r="U93" i="12"/>
  <c r="AJ93" i="12"/>
  <c r="AI176" i="12"/>
  <c r="T176" i="12"/>
  <c r="T114" i="12"/>
  <c r="AN233" i="12"/>
  <c r="W233" i="12" s="1"/>
  <c r="AK233" i="12"/>
  <c r="T32" i="12"/>
  <c r="T170" i="12"/>
  <c r="AI117" i="12"/>
  <c r="U117" i="12" s="1"/>
  <c r="T117" i="12"/>
  <c r="T76" i="12"/>
  <c r="T135" i="12"/>
  <c r="T255" i="12"/>
  <c r="T159" i="12"/>
  <c r="U253" i="12"/>
  <c r="AJ198" i="12"/>
  <c r="AI84" i="12"/>
  <c r="U84" i="12" s="1"/>
  <c r="T84" i="12"/>
  <c r="AI67" i="12"/>
  <c r="U67" i="12" s="1"/>
  <c r="AI36" i="12"/>
  <c r="U36" i="12" s="1"/>
  <c r="AI147" i="12"/>
  <c r="U147" i="12" s="1"/>
  <c r="T147" i="12"/>
  <c r="U135" i="12"/>
  <c r="AJ192" i="12"/>
  <c r="AJ220" i="12"/>
  <c r="U220" i="12"/>
  <c r="AI259" i="12"/>
  <c r="AI153" i="12"/>
  <c r="T153" i="12"/>
  <c r="V233" i="12"/>
  <c r="AM236" i="12"/>
  <c r="V236" i="12" s="1"/>
  <c r="AM240" i="12"/>
  <c r="V240" i="12" s="1"/>
  <c r="AM241" i="12"/>
  <c r="V241" i="12" s="1"/>
  <c r="AM243" i="12"/>
  <c r="V243" i="12" s="1"/>
  <c r="AM246" i="12"/>
  <c r="V246" i="12" s="1"/>
  <c r="AM249" i="12"/>
  <c r="V249" i="12" s="1"/>
  <c r="AI28" i="12"/>
  <c r="U28" i="12" s="1"/>
  <c r="AJ248" i="12"/>
  <c r="AJ235" i="12"/>
  <c r="AJ158" i="12"/>
  <c r="AJ247" i="12"/>
  <c r="V251" i="12"/>
  <c r="U235" i="12"/>
  <c r="AJ177" i="12"/>
  <c r="AK23" i="12"/>
  <c r="AN23" i="12"/>
  <c r="W23" i="12" s="1"/>
  <c r="AK62" i="12"/>
  <c r="AN62" i="12"/>
  <c r="W62" i="12" s="1"/>
  <c r="AK63" i="12"/>
  <c r="AN63" i="12"/>
  <c r="W63" i="12" s="1"/>
  <c r="U196" i="12"/>
  <c r="AJ196" i="12"/>
  <c r="AM9" i="12"/>
  <c r="V9" i="12" s="1"/>
  <c r="AJ9" i="12"/>
  <c r="AM18" i="12"/>
  <c r="V18" i="12" s="1"/>
  <c r="AM19" i="12"/>
  <c r="V19" i="12" s="1"/>
  <c r="AM26" i="12"/>
  <c r="V26" i="12" s="1"/>
  <c r="AM27" i="12"/>
  <c r="V27" i="12" s="1"/>
  <c r="AM28" i="12"/>
  <c r="V28" i="12" s="1"/>
  <c r="AM32" i="12"/>
  <c r="V32" i="12" s="1"/>
  <c r="AJ32" i="12"/>
  <c r="AM33" i="12"/>
  <c r="V33" i="12" s="1"/>
  <c r="AM34" i="12"/>
  <c r="V34" i="12" s="1"/>
  <c r="AM35" i="12"/>
  <c r="V35" i="12" s="1"/>
  <c r="AM36" i="12"/>
  <c r="V36" i="12" s="1"/>
  <c r="AM37" i="12"/>
  <c r="V37" i="12" s="1"/>
  <c r="AM38" i="12"/>
  <c r="V38" i="12" s="1"/>
  <c r="AM39" i="12"/>
  <c r="V39" i="12" s="1"/>
  <c r="AM40" i="12"/>
  <c r="V40" i="12" s="1"/>
  <c r="AM41" i="12"/>
  <c r="V41" i="12" s="1"/>
  <c r="AJ41" i="12"/>
  <c r="AM42" i="12"/>
  <c r="V42" i="12" s="1"/>
  <c r="AM43" i="12"/>
  <c r="V43" i="12" s="1"/>
  <c r="AM44" i="12"/>
  <c r="V44" i="12" s="1"/>
  <c r="AM45" i="12"/>
  <c r="V45" i="12" s="1"/>
  <c r="AM46" i="12"/>
  <c r="V46" i="12" s="1"/>
  <c r="AM47" i="12"/>
  <c r="V47" i="12" s="1"/>
  <c r="AJ47" i="12"/>
  <c r="AM48" i="12"/>
  <c r="V48" i="12" s="1"/>
  <c r="AJ48" i="12"/>
  <c r="AM49" i="12"/>
  <c r="V49" i="12" s="1"/>
  <c r="AJ49" i="12"/>
  <c r="AM50" i="12"/>
  <c r="V50" i="12" s="1"/>
  <c r="AM51" i="12"/>
  <c r="V51" i="12" s="1"/>
  <c r="AM52" i="12"/>
  <c r="V52" i="12" s="1"/>
  <c r="AJ52" i="12"/>
  <c r="AM53" i="12"/>
  <c r="V53" i="12" s="1"/>
  <c r="AM54" i="12"/>
  <c r="V54" i="12" s="1"/>
  <c r="AM55" i="12"/>
  <c r="V55" i="12" s="1"/>
  <c r="AJ55" i="12"/>
  <c r="AM56" i="12"/>
  <c r="V56" i="12" s="1"/>
  <c r="AM57" i="12"/>
  <c r="V57" i="12" s="1"/>
  <c r="AM58" i="12"/>
  <c r="V58" i="12" s="1"/>
  <c r="AJ58" i="12"/>
  <c r="AM59" i="12"/>
  <c r="V59" i="12" s="1"/>
  <c r="AJ59" i="12"/>
  <c r="AM60" i="12"/>
  <c r="V60" i="12" s="1"/>
  <c r="AJ60" i="12"/>
  <c r="AM64" i="12"/>
  <c r="V64" i="12"/>
  <c r="AM65" i="12"/>
  <c r="V65" i="12" s="1"/>
  <c r="AM66" i="12"/>
  <c r="V66" i="12" s="1"/>
  <c r="AJ66" i="12"/>
  <c r="AM68" i="12"/>
  <c r="V68" i="12" s="1"/>
  <c r="AM69" i="12"/>
  <c r="V69" i="12" s="1"/>
  <c r="AM70" i="12"/>
  <c r="V70" i="12" s="1"/>
  <c r="AJ70" i="12"/>
  <c r="V71" i="12"/>
  <c r="AM73" i="12"/>
  <c r="V73" i="12" s="1"/>
  <c r="AM74" i="12"/>
  <c r="V74" i="12" s="1"/>
  <c r="AJ74" i="12"/>
  <c r="AM75" i="12"/>
  <c r="V75" i="12" s="1"/>
  <c r="AM76" i="12"/>
  <c r="V76" i="12" s="1"/>
  <c r="AJ76" i="12"/>
  <c r="AM77" i="12"/>
  <c r="V77" i="12" s="1"/>
  <c r="AM78" i="12"/>
  <c r="V78" i="12" s="1"/>
  <c r="AJ78" i="12"/>
  <c r="AM79" i="12"/>
  <c r="V79" i="12" s="1"/>
  <c r="AJ79" i="12"/>
  <c r="AM80" i="12"/>
  <c r="V80" i="12" s="1"/>
  <c r="AM81" i="12"/>
  <c r="V81" i="12" s="1"/>
  <c r="AM82" i="12"/>
  <c r="V82" i="12" s="1"/>
  <c r="AJ82" i="12"/>
  <c r="AM83" i="12"/>
  <c r="V83" i="12" s="1"/>
  <c r="AM84" i="12"/>
  <c r="V84" i="12" s="1"/>
  <c r="AM85" i="12"/>
  <c r="V85" i="12" s="1"/>
  <c r="AM86" i="12"/>
  <c r="V86" i="12" s="1"/>
  <c r="AJ86" i="12"/>
  <c r="AM87" i="12"/>
  <c r="V87" i="12" s="1"/>
  <c r="AJ87" i="12"/>
  <c r="AM88" i="12"/>
  <c r="V88" i="12" s="1"/>
  <c r="AM89" i="12"/>
  <c r="V89" i="12" s="1"/>
  <c r="AM90" i="12"/>
  <c r="V90" i="12" s="1"/>
  <c r="AM91" i="12"/>
  <c r="V91" i="12" s="1"/>
  <c r="AM92" i="12"/>
  <c r="V92" i="12" s="1"/>
  <c r="AM93" i="12"/>
  <c r="V93" i="12" s="1"/>
  <c r="AM94" i="12"/>
  <c r="V94" i="12" s="1"/>
  <c r="AJ94" i="12"/>
  <c r="AM95" i="12"/>
  <c r="V95" i="12" s="1"/>
  <c r="AM96" i="12"/>
  <c r="V96" i="12" s="1"/>
  <c r="AM97" i="12"/>
  <c r="V97" i="12" s="1"/>
  <c r="AM98" i="12"/>
  <c r="V98" i="12" s="1"/>
  <c r="AJ98" i="12"/>
  <c r="AM99" i="12"/>
  <c r="V99" i="12" s="1"/>
  <c r="AM100" i="12"/>
  <c r="V100" i="12" s="1"/>
  <c r="AJ100" i="12"/>
  <c r="AM101" i="12"/>
  <c r="V101" i="12" s="1"/>
  <c r="AJ101" i="12"/>
  <c r="AM102" i="12"/>
  <c r="V102" i="12" s="1"/>
  <c r="AM103" i="12"/>
  <c r="V103" i="12" s="1"/>
  <c r="AM104" i="12"/>
  <c r="V104" i="12" s="1"/>
  <c r="AM105" i="12"/>
  <c r="V105" i="12" s="1"/>
  <c r="AM106" i="12"/>
  <c r="V106" i="12" s="1"/>
  <c r="AJ106" i="12"/>
  <c r="AM107" i="12"/>
  <c r="V107" i="12" s="1"/>
  <c r="AM108" i="12"/>
  <c r="V108" i="12" s="1"/>
  <c r="AM109" i="12"/>
  <c r="V109" i="12" s="1"/>
  <c r="AM110" i="12"/>
  <c r="V110" i="12" s="1"/>
  <c r="AM111" i="12"/>
  <c r="V111" i="12" s="1"/>
  <c r="AM112" i="12"/>
  <c r="V112" i="12"/>
  <c r="AK197" i="12"/>
  <c r="AN197" i="12"/>
  <c r="W197" i="12" s="1"/>
  <c r="AJ250" i="12"/>
  <c r="U250" i="12"/>
  <c r="P272" i="12"/>
  <c r="AM8" i="12"/>
  <c r="V8" i="12" s="1"/>
  <c r="V12" i="12"/>
  <c r="AM12" i="12"/>
  <c r="AM13" i="12"/>
  <c r="V13" i="12" s="1"/>
  <c r="AM14" i="12"/>
  <c r="V14" i="12" s="1"/>
  <c r="AJ14" i="12"/>
  <c r="AM29" i="12"/>
  <c r="V29" i="12" s="1"/>
  <c r="AM30" i="12"/>
  <c r="V30" i="12" s="1"/>
  <c r="AM31" i="12"/>
  <c r="V31" i="12" s="1"/>
  <c r="AM67" i="12"/>
  <c r="V67" i="12" s="1"/>
  <c r="AN75" i="12"/>
  <c r="W75" i="12" s="1"/>
  <c r="AN209" i="12"/>
  <c r="W209" i="12" s="1"/>
  <c r="AN204" i="12"/>
  <c r="W204" i="12" s="1"/>
  <c r="AK204" i="12"/>
  <c r="AN170" i="12"/>
  <c r="W170" i="12" s="1"/>
  <c r="AK170" i="12"/>
  <c r="AI30" i="12"/>
  <c r="T30" i="12"/>
  <c r="AJ254" i="12"/>
  <c r="U254" i="12"/>
  <c r="AM6" i="12"/>
  <c r="V6" i="12" s="1"/>
  <c r="AJ6" i="12"/>
  <c r="AM61" i="12"/>
  <c r="V61" i="12" s="1"/>
  <c r="AJ65" i="12"/>
  <c r="AJ8" i="12"/>
  <c r="AI25" i="12"/>
  <c r="T25" i="12"/>
  <c r="U127" i="12"/>
  <c r="AJ127" i="12"/>
  <c r="AJ46" i="12"/>
  <c r="T184" i="12"/>
  <c r="AI184" i="12"/>
  <c r="AN261" i="12"/>
  <c r="W261" i="12" s="1"/>
  <c r="AK261" i="12"/>
  <c r="AI179" i="12"/>
  <c r="T179" i="12"/>
  <c r="AM10" i="12"/>
  <c r="V10" i="12" s="1"/>
  <c r="AM11" i="12"/>
  <c r="V11" i="12" s="1"/>
  <c r="AJ11" i="12"/>
  <c r="AM15" i="12"/>
  <c r="V15" i="12" s="1"/>
  <c r="AM16" i="12"/>
  <c r="V16" i="12" s="1"/>
  <c r="AM17" i="12"/>
  <c r="V17" i="12" s="1"/>
  <c r="AM21" i="12"/>
  <c r="V21" i="12" s="1"/>
  <c r="AM22" i="12"/>
  <c r="V22" i="12" s="1"/>
  <c r="AJ22" i="12"/>
  <c r="AM24" i="12"/>
  <c r="V24" i="12" s="1"/>
  <c r="AJ24" i="12"/>
  <c r="AM63" i="12"/>
  <c r="V63" i="12" s="1"/>
  <c r="AK210" i="12"/>
  <c r="AJ45" i="12"/>
  <c r="AN80" i="12"/>
  <c r="W80" i="12" s="1"/>
  <c r="AK132" i="12"/>
  <c r="AN132" i="12"/>
  <c r="W132" i="12" s="1"/>
  <c r="U242" i="12"/>
  <c r="AJ242" i="12"/>
  <c r="U92" i="12"/>
  <c r="AJ92" i="12"/>
  <c r="AI104" i="12"/>
  <c r="T104" i="12"/>
  <c r="AI35" i="12"/>
  <c r="T35" i="12"/>
  <c r="AN135" i="12"/>
  <c r="W135" i="12" s="1"/>
  <c r="AK135" i="12"/>
  <c r="AJ50" i="12"/>
  <c r="AI194" i="12"/>
  <c r="T194" i="12"/>
  <c r="AN155" i="12"/>
  <c r="W155" i="12" s="1"/>
  <c r="AK155" i="12"/>
  <c r="AM62" i="12"/>
  <c r="V62" i="12" s="1"/>
  <c r="AK215" i="12"/>
  <c r="AJ12" i="12"/>
  <c r="AJ40" i="12"/>
  <c r="AJ51" i="12"/>
  <c r="AJ61" i="12"/>
  <c r="AJ18" i="12"/>
  <c r="AJ44" i="12"/>
  <c r="T250" i="12"/>
  <c r="AI208" i="12"/>
  <c r="T208" i="12"/>
  <c r="U77" i="12"/>
  <c r="AJ77" i="12"/>
  <c r="U68" i="12"/>
  <c r="AJ68" i="12"/>
  <c r="AJ43" i="12"/>
  <c r="AI166" i="12"/>
  <c r="T166" i="12"/>
  <c r="AM23" i="12"/>
  <c r="V23" i="12" s="1"/>
  <c r="AJ37" i="12"/>
  <c r="AJ17" i="12"/>
  <c r="AJ69" i="12"/>
  <c r="AJ13" i="12"/>
  <c r="AJ56" i="12"/>
  <c r="U133" i="12"/>
  <c r="AJ133" i="12"/>
  <c r="AI103" i="12"/>
  <c r="T103" i="12"/>
  <c r="AJ42" i="12"/>
  <c r="U186" i="12"/>
  <c r="AM7" i="12"/>
  <c r="V7" i="12" s="1"/>
  <c r="AM20" i="12"/>
  <c r="V20" i="12" s="1"/>
  <c r="AM25" i="12"/>
  <c r="V25" i="12" s="1"/>
  <c r="AJ67" i="12"/>
  <c r="AN88" i="12"/>
  <c r="W88" i="12" s="1"/>
  <c r="AN271" i="12"/>
  <c r="W271" i="12" s="1"/>
  <c r="AK271" i="12"/>
  <c r="U120" i="12"/>
  <c r="AJ120" i="12"/>
  <c r="V72" i="12"/>
  <c r="AM113" i="12"/>
  <c r="V113" i="12" s="1"/>
  <c r="AM114" i="12"/>
  <c r="V114" i="12" s="1"/>
  <c r="AM115" i="12"/>
  <c r="V115" i="12" s="1"/>
  <c r="AM116" i="12"/>
  <c r="V116" i="12" s="1"/>
  <c r="AM117" i="12"/>
  <c r="V117" i="12" s="1"/>
  <c r="AM118" i="12"/>
  <c r="V118" i="12" s="1"/>
  <c r="AM119" i="12"/>
  <c r="V119" i="12" s="1"/>
  <c r="AM120" i="12"/>
  <c r="V120" i="12"/>
  <c r="AM121" i="12"/>
  <c r="V121" i="12" s="1"/>
  <c r="AJ121" i="12"/>
  <c r="AM123" i="12"/>
  <c r="V123" i="12" s="1"/>
  <c r="V125" i="12"/>
  <c r="AM125" i="12"/>
  <c r="AM126" i="12"/>
  <c r="V126" i="12" s="1"/>
  <c r="AM127" i="12"/>
  <c r="V127" i="12" s="1"/>
  <c r="AJ128" i="12"/>
  <c r="AM128" i="12"/>
  <c r="V128" i="12" s="1"/>
  <c r="AM129" i="12"/>
  <c r="V129" i="12" s="1"/>
  <c r="AM130" i="12"/>
  <c r="V130" i="12" s="1"/>
  <c r="AM131" i="12"/>
  <c r="V131" i="12" s="1"/>
  <c r="AM132" i="12"/>
  <c r="V132" i="12" s="1"/>
  <c r="AM133" i="12"/>
  <c r="V133" i="12" s="1"/>
  <c r="AM134" i="12"/>
  <c r="V134" i="12" s="1"/>
  <c r="AM135" i="12"/>
  <c r="V135" i="12" s="1"/>
  <c r="V137" i="12"/>
  <c r="AJ137" i="12"/>
  <c r="AM138" i="12"/>
  <c r="V138" i="12" s="1"/>
  <c r="AM139" i="12"/>
  <c r="V139" i="12" s="1"/>
  <c r="AM140" i="12"/>
  <c r="V140" i="12" s="1"/>
  <c r="AM141" i="12"/>
  <c r="V141" i="12" s="1"/>
  <c r="AM142" i="12"/>
  <c r="V142" i="12" s="1"/>
  <c r="AJ142" i="12"/>
  <c r="AM143" i="12"/>
  <c r="V143" i="12" s="1"/>
  <c r="AM144" i="12"/>
  <c r="V144" i="12" s="1"/>
  <c r="AM145" i="12"/>
  <c r="V145" i="12" s="1"/>
  <c r="AM146" i="12"/>
  <c r="V146" i="12" s="1"/>
  <c r="AM147" i="12"/>
  <c r="V147" i="12" s="1"/>
  <c r="AM149" i="12"/>
  <c r="V149" i="12" s="1"/>
  <c r="AM150" i="12"/>
  <c r="V150" i="12" s="1"/>
  <c r="AM151" i="12"/>
  <c r="V151" i="12" s="1"/>
  <c r="AM152" i="12"/>
  <c r="V152" i="12" s="1"/>
  <c r="AM153" i="12"/>
  <c r="V153" i="12" s="1"/>
  <c r="AM154" i="12"/>
  <c r="V154" i="12" s="1"/>
  <c r="AM155" i="12"/>
  <c r="V155" i="12" s="1"/>
  <c r="AM156" i="12"/>
  <c r="V156" i="12" s="1"/>
  <c r="V157" i="12"/>
  <c r="AM157" i="12"/>
  <c r="AM158" i="12"/>
  <c r="V158" i="12" s="1"/>
  <c r="AM159" i="12"/>
  <c r="V159" i="12" s="1"/>
  <c r="AJ159" i="12"/>
  <c r="AM160" i="12"/>
  <c r="V160" i="12" s="1"/>
  <c r="AM161" i="12"/>
  <c r="V161" i="12" s="1"/>
  <c r="AM162" i="12"/>
  <c r="V162" i="12" s="1"/>
  <c r="AM163" i="12"/>
  <c r="V163" i="12" s="1"/>
  <c r="AM166" i="12"/>
  <c r="V166" i="12" s="1"/>
  <c r="AM167" i="12"/>
  <c r="V167" i="12" s="1"/>
  <c r="AM168" i="12"/>
  <c r="V168" i="12" s="1"/>
  <c r="AJ168" i="12"/>
  <c r="AM169" i="12"/>
  <c r="V169" i="12" s="1"/>
  <c r="AM170" i="12"/>
  <c r="V170" i="12" s="1"/>
  <c r="AM171" i="12"/>
  <c r="V171" i="12" s="1"/>
  <c r="AM172" i="12"/>
  <c r="V172" i="12" s="1"/>
  <c r="AM173" i="12"/>
  <c r="V173" i="12" s="1"/>
  <c r="AJ173" i="12"/>
  <c r="AM174" i="12"/>
  <c r="V174" i="12" s="1"/>
  <c r="AM176" i="12"/>
  <c r="V176" i="12" s="1"/>
  <c r="AM177" i="12"/>
  <c r="V177" i="12" s="1"/>
  <c r="AM178" i="12"/>
  <c r="V178" i="12" s="1"/>
  <c r="AM179" i="12"/>
  <c r="V179" i="12" s="1"/>
  <c r="AM180" i="12"/>
  <c r="V180" i="12" s="1"/>
  <c r="AM181" i="12"/>
  <c r="V181" i="12" s="1"/>
  <c r="AM182" i="12"/>
  <c r="V182" i="12" s="1"/>
  <c r="AM183" i="12"/>
  <c r="V183" i="12" s="1"/>
  <c r="AM184" i="12"/>
  <c r="V184" i="12" s="1"/>
  <c r="AM185" i="12"/>
  <c r="V185" i="12" s="1"/>
  <c r="AM186" i="12"/>
  <c r="V186" i="12" s="1"/>
  <c r="AM187" i="12"/>
  <c r="V187" i="12" s="1"/>
  <c r="AJ187" i="12"/>
  <c r="AM188" i="12"/>
  <c r="V188" i="12" s="1"/>
  <c r="AJ113" i="12"/>
  <c r="U113" i="12"/>
  <c r="R272" i="12"/>
  <c r="AJ114" i="12"/>
  <c r="AI72" i="12"/>
  <c r="T72" i="12"/>
  <c r="T148" i="12"/>
  <c r="AI148" i="12"/>
  <c r="AI145" i="12"/>
  <c r="T145" i="12"/>
  <c r="U38" i="12"/>
  <c r="AJ38" i="12"/>
  <c r="AJ256" i="12"/>
  <c r="U256" i="12"/>
  <c r="AJ244" i="12"/>
  <c r="U244" i="12"/>
  <c r="AK140" i="12"/>
  <c r="T17" i="12"/>
  <c r="U42" i="12"/>
  <c r="U158" i="12"/>
  <c r="AJ27" i="12"/>
  <c r="U56" i="12"/>
  <c r="AJ115" i="12"/>
  <c r="AJ33" i="12"/>
  <c r="T31" i="12"/>
  <c r="T42" i="12"/>
  <c r="T188" i="12"/>
  <c r="AJ141" i="12"/>
  <c r="AJ122" i="12"/>
  <c r="AI119" i="12"/>
  <c r="T119" i="12"/>
  <c r="AI225" i="12"/>
  <c r="T225" i="12"/>
  <c r="AI182" i="12"/>
  <c r="V136" i="12"/>
  <c r="T158" i="12"/>
  <c r="AJ73" i="12"/>
  <c r="AK262" i="12"/>
  <c r="AJ31" i="12"/>
  <c r="T213" i="12"/>
  <c r="AJ26" i="12"/>
  <c r="T26" i="12"/>
  <c r="AJ149" i="12"/>
  <c r="AJ112" i="12"/>
  <c r="AJ107" i="12"/>
  <c r="T218" i="12"/>
  <c r="AI218" i="12"/>
  <c r="AJ10" i="12"/>
  <c r="U191" i="12"/>
  <c r="AJ191" i="12"/>
  <c r="V122" i="12"/>
  <c r="AJ34" i="12"/>
  <c r="T222" i="12"/>
  <c r="U192" i="12"/>
  <c r="AJ129" i="12"/>
  <c r="AJ105" i="12"/>
  <c r="AJ265" i="12"/>
  <c r="U265" i="12"/>
  <c r="AI152" i="12"/>
  <c r="T152" i="12"/>
  <c r="T38" i="12"/>
  <c r="AJ117" i="12"/>
  <c r="AJ123" i="12"/>
  <c r="T34" i="12"/>
  <c r="T62" i="12"/>
  <c r="U262" i="12"/>
  <c r="T96" i="12"/>
  <c r="AI96" i="12"/>
  <c r="AJ146" i="12"/>
  <c r="AI143" i="12"/>
  <c r="T143" i="12"/>
  <c r="U136" i="12"/>
  <c r="AJ136" i="12"/>
  <c r="T125" i="12"/>
  <c r="AI125" i="12"/>
  <c r="AJ111" i="12"/>
  <c r="U111" i="12"/>
  <c r="AI97" i="12"/>
  <c r="T97" i="12"/>
  <c r="AI180" i="12"/>
  <c r="T180" i="12"/>
  <c r="AI268" i="12"/>
  <c r="T268" i="12"/>
  <c r="AJ156" i="12"/>
  <c r="AM124" i="12"/>
  <c r="V124" i="12" s="1"/>
  <c r="AM193" i="12"/>
  <c r="V193" i="12" s="1"/>
  <c r="AM194" i="12"/>
  <c r="V194" i="12" s="1"/>
  <c r="AM195" i="12"/>
  <c r="V195" i="12" s="1"/>
  <c r="AJ195" i="12"/>
  <c r="AM196" i="12"/>
  <c r="V196" i="12" s="1"/>
  <c r="AM197" i="12"/>
  <c r="V197" i="12" s="1"/>
  <c r="V198" i="12"/>
  <c r="AM199" i="12"/>
  <c r="V199" i="12" s="1"/>
  <c r="AM200" i="12"/>
  <c r="V200" i="12" s="1"/>
  <c r="AM201" i="12"/>
  <c r="V201" i="12" s="1"/>
  <c r="AM202" i="12"/>
  <c r="V202" i="12" s="1"/>
  <c r="AM203" i="12"/>
  <c r="V203" i="12" s="1"/>
  <c r="AM206" i="12"/>
  <c r="V206" i="12" s="1"/>
  <c r="AM208" i="12"/>
  <c r="V208" i="12" s="1"/>
  <c r="AM209" i="12"/>
  <c r="V209" i="12" s="1"/>
  <c r="AM210" i="12"/>
  <c r="V210" i="12" s="1"/>
  <c r="AM211" i="12"/>
  <c r="V211" i="12" s="1"/>
  <c r="AM212" i="12"/>
  <c r="V212" i="12" s="1"/>
  <c r="AM213" i="12"/>
  <c r="V213" i="12" s="1"/>
  <c r="AM214" i="12"/>
  <c r="V214" i="12" s="1"/>
  <c r="AM215" i="12"/>
  <c r="V215" i="12" s="1"/>
  <c r="AM216" i="12"/>
  <c r="V216" i="12" s="1"/>
  <c r="AM218" i="12"/>
  <c r="V218" i="12" s="1"/>
  <c r="AM219" i="12"/>
  <c r="V219" i="12" s="1"/>
  <c r="AJ219" i="12"/>
  <c r="V189" i="12"/>
  <c r="AJ20" i="12"/>
  <c r="AI266" i="12"/>
  <c r="T266" i="12"/>
  <c r="V221" i="12"/>
  <c r="AM222" i="12"/>
  <c r="V222" i="12" s="1"/>
  <c r="AM223" i="12"/>
  <c r="V223" i="12" s="1"/>
  <c r="AM224" i="12"/>
  <c r="V224" i="12" s="1"/>
  <c r="AM226" i="12"/>
  <c r="V226" i="12" s="1"/>
  <c r="AM229" i="12"/>
  <c r="V229" i="12"/>
  <c r="AM230" i="12"/>
  <c r="V230" i="12" s="1"/>
  <c r="AM231" i="12"/>
  <c r="V231" i="12" s="1"/>
  <c r="AM232" i="12"/>
  <c r="V232" i="12" s="1"/>
  <c r="AM234" i="12"/>
  <c r="V234" i="12" s="1"/>
  <c r="AM237" i="12"/>
  <c r="V237" i="12" s="1"/>
  <c r="V238" i="12"/>
  <c r="AM239" i="12"/>
  <c r="V239" i="12" s="1"/>
  <c r="AM242" i="12"/>
  <c r="V242" i="12" s="1"/>
  <c r="V244" i="12"/>
  <c r="AM245" i="12"/>
  <c r="V245" i="12" s="1"/>
  <c r="AM247" i="12"/>
  <c r="V247" i="12" s="1"/>
  <c r="V254" i="12"/>
  <c r="AJ161" i="12"/>
  <c r="AM228" i="12"/>
  <c r="V228" i="12" s="1"/>
  <c r="AJ109" i="12"/>
  <c r="AJ193" i="12"/>
  <c r="V227" i="12"/>
  <c r="T254" i="12"/>
  <c r="T157" i="12"/>
  <c r="AJ154" i="12"/>
  <c r="T161" i="6"/>
  <c r="T194" i="6"/>
  <c r="AI194" i="6"/>
  <c r="AI268" i="6"/>
  <c r="T268" i="6"/>
  <c r="T71" i="6"/>
  <c r="AI71" i="6"/>
  <c r="T104" i="6"/>
  <c r="AI104" i="6"/>
  <c r="AI227" i="6"/>
  <c r="AJ88" i="6"/>
  <c r="T210" i="6"/>
  <c r="AI210" i="6"/>
  <c r="AH7" i="6"/>
  <c r="AI7" i="6" s="1"/>
  <c r="AI218" i="6"/>
  <c r="T44" i="6"/>
  <c r="AI44" i="6"/>
  <c r="AK177" i="6"/>
  <c r="W177" i="6" s="1"/>
  <c r="AK163" i="6"/>
  <c r="W163" i="6" s="1"/>
  <c r="T137" i="6"/>
  <c r="AI137" i="6"/>
  <c r="AI202" i="6"/>
  <c r="T202" i="6"/>
  <c r="T128" i="6"/>
  <c r="AI128" i="6"/>
  <c r="T231" i="6"/>
  <c r="AI231" i="6"/>
  <c r="T61" i="6"/>
  <c r="AI61" i="6"/>
  <c r="T47" i="6"/>
  <c r="AI47" i="6"/>
  <c r="T112" i="6"/>
  <c r="AI112" i="6"/>
  <c r="T36" i="6"/>
  <c r="AI36" i="6"/>
  <c r="Q272" i="6"/>
  <c r="AK229" i="6"/>
  <c r="W229" i="6" s="1"/>
  <c r="U45" i="6"/>
  <c r="AI153" i="6"/>
  <c r="T153" i="6"/>
  <c r="T186" i="6"/>
  <c r="AI186" i="6"/>
  <c r="AI29" i="6"/>
  <c r="AI53" i="6"/>
  <c r="T53" i="6"/>
  <c r="T38" i="6"/>
  <c r="AJ31" i="6"/>
  <c r="U31" i="6"/>
  <c r="U145" i="6"/>
  <c r="T141" i="6"/>
  <c r="AI141" i="6"/>
  <c r="U229" i="6"/>
  <c r="AN240" i="12" l="1"/>
  <c r="W240" i="12" s="1"/>
  <c r="AK240" i="12"/>
  <c r="AN138" i="12"/>
  <c r="W138" i="12" s="1"/>
  <c r="AJ64" i="12"/>
  <c r="AN102" i="12"/>
  <c r="W102" i="12" s="1"/>
  <c r="U68" i="6"/>
  <c r="AK68" i="6"/>
  <c r="W68" i="6" s="1"/>
  <c r="U220" i="6"/>
  <c r="AI122" i="6"/>
  <c r="U122" i="6" s="1"/>
  <c r="U213" i="6"/>
  <c r="AI54" i="6"/>
  <c r="AJ54" i="6" s="1"/>
  <c r="V54" i="6" s="1"/>
  <c r="U163" i="6"/>
  <c r="AJ247" i="6"/>
  <c r="V247" i="6" s="1"/>
  <c r="U247" i="6"/>
  <c r="AK220" i="6"/>
  <c r="W220" i="6" s="1"/>
  <c r="AI133" i="6"/>
  <c r="AI191" i="6"/>
  <c r="U191" i="6" s="1"/>
  <c r="AJ196" i="6"/>
  <c r="V196" i="6" s="1"/>
  <c r="AI26" i="6"/>
  <c r="AJ26" i="6" s="1"/>
  <c r="AI115" i="6"/>
  <c r="U115" i="6" s="1"/>
  <c r="AI140" i="6"/>
  <c r="AJ140" i="6" s="1"/>
  <c r="V140" i="6" s="1"/>
  <c r="AI158" i="6"/>
  <c r="AJ158" i="6" s="1"/>
  <c r="V158" i="6" s="1"/>
  <c r="AK168" i="6"/>
  <c r="W168" i="6" s="1"/>
  <c r="AI66" i="6"/>
  <c r="AJ66" i="6" s="1"/>
  <c r="AI208" i="6"/>
  <c r="AJ208" i="6" s="1"/>
  <c r="AI260" i="6"/>
  <c r="T83" i="6"/>
  <c r="AI118" i="6"/>
  <c r="U118" i="6" s="1"/>
  <c r="AI51" i="6"/>
  <c r="AJ51" i="6" s="1"/>
  <c r="V51" i="6" s="1"/>
  <c r="AI143" i="6"/>
  <c r="AJ143" i="6" s="1"/>
  <c r="AK143" i="6" s="1"/>
  <c r="W143" i="6" s="1"/>
  <c r="AI183" i="6"/>
  <c r="AJ183" i="6" s="1"/>
  <c r="V183" i="6" s="1"/>
  <c r="AI211" i="6"/>
  <c r="AI200" i="6"/>
  <c r="U200" i="6" s="1"/>
  <c r="AI50" i="6"/>
  <c r="AJ50" i="6" s="1"/>
  <c r="AI91" i="6"/>
  <c r="U91" i="6" s="1"/>
  <c r="U254" i="6"/>
  <c r="AI34" i="6"/>
  <c r="AJ34" i="6" s="1"/>
  <c r="AK34" i="6" s="1"/>
  <c r="W34" i="6" s="1"/>
  <c r="AI69" i="6"/>
  <c r="U69" i="6" s="1"/>
  <c r="AI166" i="6"/>
  <c r="AJ166" i="6" s="1"/>
  <c r="AJ217" i="6"/>
  <c r="V217" i="6" s="1"/>
  <c r="U228" i="6"/>
  <c r="U99" i="6"/>
  <c r="AJ126" i="6"/>
  <c r="V126" i="6" s="1"/>
  <c r="AK37" i="6"/>
  <c r="W37" i="6" s="1"/>
  <c r="AJ117" i="6"/>
  <c r="V117" i="6" s="1"/>
  <c r="U168" i="6"/>
  <c r="AI157" i="6"/>
  <c r="AK39" i="6"/>
  <c r="W39" i="6" s="1"/>
  <c r="T139" i="6"/>
  <c r="AK196" i="6"/>
  <c r="W196" i="6" s="1"/>
  <c r="T57" i="6"/>
  <c r="U63" i="6"/>
  <c r="T131" i="6"/>
  <c r="AK63" i="6"/>
  <c r="W63" i="6" s="1"/>
  <c r="T17" i="6"/>
  <c r="AI70" i="6"/>
  <c r="AJ70" i="6" s="1"/>
  <c r="V70" i="6" s="1"/>
  <c r="AI259" i="6"/>
  <c r="U259" i="6" s="1"/>
  <c r="AI215" i="6"/>
  <c r="AJ215" i="6" s="1"/>
  <c r="AJ25" i="6"/>
  <c r="V25" i="6" s="1"/>
  <c r="U25" i="6"/>
  <c r="U131" i="6"/>
  <c r="AJ131" i="6"/>
  <c r="V131" i="6" s="1"/>
  <c r="U225" i="6"/>
  <c r="AJ225" i="6"/>
  <c r="V225" i="6" s="1"/>
  <c r="V252" i="6"/>
  <c r="AK252" i="6"/>
  <c r="W252" i="6" s="1"/>
  <c r="U134" i="6"/>
  <c r="AI74" i="6"/>
  <c r="AJ74" i="6" s="1"/>
  <c r="V74" i="6" s="1"/>
  <c r="AI114" i="6"/>
  <c r="AJ114" i="6" s="1"/>
  <c r="AK114" i="6" s="1"/>
  <c r="W114" i="6" s="1"/>
  <c r="AI207" i="6"/>
  <c r="AJ207" i="6" s="1"/>
  <c r="V207" i="6" s="1"/>
  <c r="AI234" i="6"/>
  <c r="AI251" i="6"/>
  <c r="U251" i="6" s="1"/>
  <c r="AI182" i="6"/>
  <c r="U182" i="6" s="1"/>
  <c r="AI106" i="6"/>
  <c r="AJ106" i="6" s="1"/>
  <c r="AJ132" i="6"/>
  <c r="V132" i="6" s="1"/>
  <c r="AI49" i="6"/>
  <c r="U49" i="6" s="1"/>
  <c r="AI190" i="6"/>
  <c r="AI33" i="6"/>
  <c r="U33" i="6" s="1"/>
  <c r="AJ151" i="6"/>
  <c r="V151" i="6" s="1"/>
  <c r="AI65" i="6"/>
  <c r="U65" i="6" s="1"/>
  <c r="AI98" i="6"/>
  <c r="AJ98" i="6" s="1"/>
  <c r="V98" i="6" s="1"/>
  <c r="AI173" i="6"/>
  <c r="AJ173" i="6" s="1"/>
  <c r="AK173" i="6" s="1"/>
  <c r="W173" i="6" s="1"/>
  <c r="T165" i="6"/>
  <c r="T267" i="6"/>
  <c r="AI82" i="6"/>
  <c r="AI243" i="6"/>
  <c r="T225" i="6"/>
  <c r="T25" i="6"/>
  <c r="U60" i="6"/>
  <c r="AI9" i="6"/>
  <c r="U9" i="6" s="1"/>
  <c r="AI199" i="6"/>
  <c r="AJ199" i="6" s="1"/>
  <c r="U235" i="6"/>
  <c r="U252" i="6"/>
  <c r="AI41" i="6"/>
  <c r="AJ41" i="6" s="1"/>
  <c r="V41" i="6" s="1"/>
  <c r="AI147" i="6"/>
  <c r="AI90" i="6"/>
  <c r="U90" i="6" s="1"/>
  <c r="V119" i="6"/>
  <c r="AK119" i="6"/>
  <c r="W119" i="6" s="1"/>
  <c r="AJ264" i="6"/>
  <c r="U264" i="6"/>
  <c r="U158" i="6"/>
  <c r="AI30" i="6"/>
  <c r="AI175" i="6"/>
  <c r="U175" i="6" s="1"/>
  <c r="AI248" i="6"/>
  <c r="AJ248" i="6" s="1"/>
  <c r="T79" i="6"/>
  <c r="U173" i="6"/>
  <c r="AI62" i="6"/>
  <c r="U62" i="6" s="1"/>
  <c r="AI111" i="6"/>
  <c r="AI195" i="6"/>
  <c r="AJ195" i="6" s="1"/>
  <c r="AI212" i="6"/>
  <c r="AJ212" i="6" s="1"/>
  <c r="V212" i="6" s="1"/>
  <c r="AI179" i="6"/>
  <c r="AJ69" i="6"/>
  <c r="V69" i="6" s="1"/>
  <c r="AI22" i="6"/>
  <c r="AJ22" i="6" s="1"/>
  <c r="V22" i="6" s="1"/>
  <c r="AI136" i="6"/>
  <c r="AJ136" i="6" s="1"/>
  <c r="AK136" i="6" s="1"/>
  <c r="W136" i="6" s="1"/>
  <c r="AI14" i="6"/>
  <c r="AJ14" i="6" s="1"/>
  <c r="V14" i="6" s="1"/>
  <c r="AI103" i="6"/>
  <c r="AJ103" i="6" s="1"/>
  <c r="AK103" i="6" s="1"/>
  <c r="W103" i="6" s="1"/>
  <c r="AI230" i="6"/>
  <c r="AJ230" i="6" s="1"/>
  <c r="V230" i="6" s="1"/>
  <c r="V237" i="6"/>
  <c r="AK237" i="6"/>
  <c r="W237" i="6" s="1"/>
  <c r="U249" i="6"/>
  <c r="T167" i="6"/>
  <c r="AI24" i="6"/>
  <c r="U24" i="6" s="1"/>
  <c r="U237" i="6"/>
  <c r="AI224" i="6"/>
  <c r="AI242" i="6"/>
  <c r="AJ242" i="6" s="1"/>
  <c r="V242" i="6" s="1"/>
  <c r="AJ12" i="6"/>
  <c r="V12" i="6" s="1"/>
  <c r="U120" i="6"/>
  <c r="U86" i="6"/>
  <c r="V42" i="6"/>
  <c r="AK183" i="6"/>
  <c r="W183" i="6" s="1"/>
  <c r="U263" i="6"/>
  <c r="U183" i="6"/>
  <c r="AI233" i="6"/>
  <c r="AJ233" i="6" s="1"/>
  <c r="V233" i="6" s="1"/>
  <c r="AJ200" i="6"/>
  <c r="V200" i="6" s="1"/>
  <c r="AI8" i="6"/>
  <c r="AJ8" i="6" s="1"/>
  <c r="AK8" i="6" s="1"/>
  <c r="W8" i="6" s="1"/>
  <c r="U42" i="6"/>
  <c r="AI181" i="6"/>
  <c r="U181" i="6" s="1"/>
  <c r="AI239" i="6"/>
  <c r="U39" i="6"/>
  <c r="AJ52" i="6"/>
  <c r="AK52" i="6" s="1"/>
  <c r="W52" i="6" s="1"/>
  <c r="AI197" i="6"/>
  <c r="AJ197" i="6" s="1"/>
  <c r="V197" i="6" s="1"/>
  <c r="AK158" i="6"/>
  <c r="W158" i="6" s="1"/>
  <c r="AJ95" i="6"/>
  <c r="V95" i="6" s="1"/>
  <c r="AI6" i="6"/>
  <c r="AK132" i="6"/>
  <c r="W132" i="6" s="1"/>
  <c r="AJ189" i="6"/>
  <c r="V189" i="6" s="1"/>
  <c r="U189" i="6"/>
  <c r="AK207" i="6"/>
  <c r="W207" i="6" s="1"/>
  <c r="AJ130" i="6"/>
  <c r="AK130" i="6" s="1"/>
  <c r="W130" i="6" s="1"/>
  <c r="U130" i="6"/>
  <c r="U121" i="6"/>
  <c r="AJ121" i="6"/>
  <c r="AK121" i="6" s="1"/>
  <c r="W121" i="6" s="1"/>
  <c r="U167" i="6"/>
  <c r="AJ167" i="6"/>
  <c r="V167" i="6" s="1"/>
  <c r="V170" i="6"/>
  <c r="AK170" i="6"/>
  <c r="W170" i="6" s="1"/>
  <c r="AI81" i="6"/>
  <c r="U81" i="6" s="1"/>
  <c r="AK127" i="6"/>
  <c r="W127" i="6" s="1"/>
  <c r="U79" i="6"/>
  <c r="U127" i="6"/>
  <c r="AI16" i="6"/>
  <c r="U16" i="6" s="1"/>
  <c r="AI73" i="6"/>
  <c r="U73" i="6" s="1"/>
  <c r="AI125" i="6"/>
  <c r="AI138" i="6"/>
  <c r="AI150" i="6"/>
  <c r="AI172" i="6"/>
  <c r="T130" i="6"/>
  <c r="T11" i="6"/>
  <c r="T113" i="6"/>
  <c r="U244" i="6"/>
  <c r="AK79" i="6"/>
  <c r="W79" i="6" s="1"/>
  <c r="AJ238" i="6"/>
  <c r="V238" i="6" s="1"/>
  <c r="U101" i="6"/>
  <c r="AJ270" i="6"/>
  <c r="V270" i="6" s="1"/>
  <c r="AI43" i="6"/>
  <c r="AI64" i="6"/>
  <c r="AI100" i="6"/>
  <c r="U100" i="6" s="1"/>
  <c r="AI164" i="6"/>
  <c r="AI184" i="6"/>
  <c r="AI250" i="6"/>
  <c r="AJ250" i="6" s="1"/>
  <c r="V250" i="6" s="1"/>
  <c r="AI261" i="6"/>
  <c r="AJ261" i="6" s="1"/>
  <c r="AK261" i="6" s="1"/>
  <c r="W261" i="6" s="1"/>
  <c r="AK86" i="6"/>
  <c r="W86" i="6" s="1"/>
  <c r="T189" i="6"/>
  <c r="U257" i="6"/>
  <c r="AI27" i="6"/>
  <c r="U27" i="6" s="1"/>
  <c r="AI214" i="6"/>
  <c r="U214" i="6" s="1"/>
  <c r="AI116" i="6"/>
  <c r="AJ116" i="6" s="1"/>
  <c r="U149" i="6"/>
  <c r="AK101" i="6"/>
  <c r="W101" i="6" s="1"/>
  <c r="U193" i="6"/>
  <c r="AJ142" i="6"/>
  <c r="V142" i="6" s="1"/>
  <c r="U170" i="6"/>
  <c r="AI35" i="6"/>
  <c r="AI56" i="6"/>
  <c r="AJ56" i="6" s="1"/>
  <c r="V56" i="6" s="1"/>
  <c r="AI155" i="6"/>
  <c r="AJ155" i="6" s="1"/>
  <c r="V155" i="6" s="1"/>
  <c r="AI176" i="6"/>
  <c r="AK244" i="6"/>
  <c r="W244" i="6" s="1"/>
  <c r="AK76" i="6"/>
  <c r="W76" i="6" s="1"/>
  <c r="AI48" i="6"/>
  <c r="AJ48" i="6" s="1"/>
  <c r="AK48" i="6" s="1"/>
  <c r="W48" i="6" s="1"/>
  <c r="AI67" i="6"/>
  <c r="AJ67" i="6" s="1"/>
  <c r="V67" i="6" s="1"/>
  <c r="AI245" i="6"/>
  <c r="AI253" i="6"/>
  <c r="T121" i="6"/>
  <c r="AI89" i="6"/>
  <c r="AI198" i="6"/>
  <c r="AJ198" i="6" s="1"/>
  <c r="AK257" i="6"/>
  <c r="W257" i="6" s="1"/>
  <c r="AI258" i="6"/>
  <c r="AJ258" i="6" s="1"/>
  <c r="V19" i="6"/>
  <c r="U162" i="6"/>
  <c r="AI32" i="6"/>
  <c r="U32" i="6" s="1"/>
  <c r="AI209" i="6"/>
  <c r="AJ209" i="6" s="1"/>
  <c r="U185" i="6"/>
  <c r="AI59" i="6"/>
  <c r="U59" i="6" s="1"/>
  <c r="AI105" i="6"/>
  <c r="AI146" i="6"/>
  <c r="AI201" i="6"/>
  <c r="AI236" i="6"/>
  <c r="AJ236" i="6" s="1"/>
  <c r="V236" i="6" s="1"/>
  <c r="AI266" i="6"/>
  <c r="AJ266" i="6" s="1"/>
  <c r="AK266" i="6" s="1"/>
  <c r="W266" i="6" s="1"/>
  <c r="AI206" i="6"/>
  <c r="U206" i="6" s="1"/>
  <c r="U76" i="6"/>
  <c r="U19" i="6"/>
  <c r="AI40" i="6"/>
  <c r="AI84" i="6"/>
  <c r="AI97" i="6"/>
  <c r="AI108" i="6"/>
  <c r="AI159" i="6"/>
  <c r="AJ159" i="6" s="1"/>
  <c r="AK159" i="6" s="1"/>
  <c r="W159" i="6" s="1"/>
  <c r="AI192" i="6"/>
  <c r="U192" i="6" s="1"/>
  <c r="AI269" i="6"/>
  <c r="T19" i="6"/>
  <c r="AK25" i="6"/>
  <c r="W25" i="6" s="1"/>
  <c r="V77" i="6"/>
  <c r="AK77" i="6"/>
  <c r="W77" i="6" s="1"/>
  <c r="V130" i="6"/>
  <c r="U77" i="6"/>
  <c r="U66" i="6"/>
  <c r="V134" i="6"/>
  <c r="AK46" i="6"/>
  <c r="W46" i="6" s="1"/>
  <c r="AJ18" i="6"/>
  <c r="V18" i="6" s="1"/>
  <c r="U143" i="6"/>
  <c r="U20" i="6"/>
  <c r="U102" i="6"/>
  <c r="AI148" i="6"/>
  <c r="AJ148" i="6" s="1"/>
  <c r="AK148" i="6" s="1"/>
  <c r="W148" i="6" s="1"/>
  <c r="V143" i="6"/>
  <c r="AJ262" i="6"/>
  <c r="V262" i="6" s="1"/>
  <c r="U197" i="6"/>
  <c r="AK263" i="6"/>
  <c r="W263" i="6" s="1"/>
  <c r="AK174" i="6"/>
  <c r="W174" i="6" s="1"/>
  <c r="AK102" i="6"/>
  <c r="W102" i="6" s="1"/>
  <c r="U174" i="6"/>
  <c r="U152" i="6"/>
  <c r="AK151" i="6"/>
  <c r="W151" i="6" s="1"/>
  <c r="AK74" i="6"/>
  <c r="W74" i="6" s="1"/>
  <c r="AJ17" i="6"/>
  <c r="V17" i="6" s="1"/>
  <c r="AK14" i="6"/>
  <c r="W14" i="6" s="1"/>
  <c r="U46" i="6"/>
  <c r="AJ139" i="12"/>
  <c r="U169" i="12"/>
  <c r="AJ57" i="12"/>
  <c r="AJ230" i="12"/>
  <c r="AK258" i="12"/>
  <c r="AN241" i="12"/>
  <c r="W241" i="12" s="1"/>
  <c r="AJ99" i="12"/>
  <c r="AN99" i="12" s="1"/>
  <c r="W99" i="12" s="1"/>
  <c r="AK151" i="12"/>
  <c r="AJ167" i="12"/>
  <c r="AK167" i="12" s="1"/>
  <c r="AJ81" i="12"/>
  <c r="AJ181" i="12"/>
  <c r="AJ54" i="12"/>
  <c r="AJ116" i="12"/>
  <c r="AK232" i="12"/>
  <c r="AJ126" i="12"/>
  <c r="AN126" i="12" s="1"/>
  <c r="W126" i="12" s="1"/>
  <c r="AN222" i="12"/>
  <c r="W222" i="12" s="1"/>
  <c r="AK85" i="12"/>
  <c r="AN131" i="12"/>
  <c r="W131" i="12" s="1"/>
  <c r="AJ267" i="12"/>
  <c r="AK246" i="12"/>
  <c r="AJ21" i="12"/>
  <c r="AK126" i="6"/>
  <c r="W126" i="6" s="1"/>
  <c r="AK152" i="6"/>
  <c r="W152" i="6" s="1"/>
  <c r="U34" i="6"/>
  <c r="U55" i="6"/>
  <c r="AJ122" i="6"/>
  <c r="V122" i="6" s="1"/>
  <c r="AI216" i="6"/>
  <c r="U119" i="6"/>
  <c r="V15" i="6"/>
  <c r="AK15" i="6"/>
  <c r="W15" i="6" s="1"/>
  <c r="V254" i="6"/>
  <c r="AK254" i="6"/>
  <c r="W254" i="6" s="1"/>
  <c r="AJ109" i="6"/>
  <c r="AK109" i="6" s="1"/>
  <c r="W109" i="6" s="1"/>
  <c r="V34" i="6"/>
  <c r="AK246" i="6"/>
  <c r="W246" i="6" s="1"/>
  <c r="AK85" i="6"/>
  <c r="W85" i="6" s="1"/>
  <c r="AJ62" i="6"/>
  <c r="V62" i="6" s="1"/>
  <c r="U205" i="6"/>
  <c r="V205" i="6"/>
  <c r="AK51" i="6"/>
  <c r="W51" i="6" s="1"/>
  <c r="AJ28" i="6"/>
  <c r="AK28" i="6" s="1"/>
  <c r="W28" i="6" s="1"/>
  <c r="U15" i="6"/>
  <c r="AK228" i="6"/>
  <c r="W228" i="6" s="1"/>
  <c r="AJ169" i="6"/>
  <c r="U246" i="6"/>
  <c r="U85" i="6"/>
  <c r="U221" i="6"/>
  <c r="AK41" i="6"/>
  <c r="W41" i="6" s="1"/>
  <c r="AJ219" i="6"/>
  <c r="V199" i="6"/>
  <c r="AK199" i="6"/>
  <c r="W199" i="6" s="1"/>
  <c r="U11" i="6"/>
  <c r="AK120" i="6"/>
  <c r="W120" i="6" s="1"/>
  <c r="V120" i="6"/>
  <c r="U156" i="6"/>
  <c r="AJ156" i="6"/>
  <c r="AJ251" i="6"/>
  <c r="AK99" i="6"/>
  <c r="W99" i="6" s="1"/>
  <c r="AK240" i="6"/>
  <c r="W240" i="6" s="1"/>
  <c r="U78" i="6"/>
  <c r="U67" i="6"/>
  <c r="U240" i="6"/>
  <c r="U26" i="6"/>
  <c r="U180" i="6"/>
  <c r="AJ180" i="6"/>
  <c r="AK200" i="6"/>
  <c r="W200" i="6" s="1"/>
  <c r="U37" i="6"/>
  <c r="AJ58" i="6"/>
  <c r="V78" i="6"/>
  <c r="U230" i="6"/>
  <c r="AK213" i="6"/>
  <c r="W213" i="6" s="1"/>
  <c r="V11" i="6"/>
  <c r="U43" i="6"/>
  <c r="AJ43" i="6"/>
  <c r="U113" i="6"/>
  <c r="AJ113" i="6"/>
  <c r="U195" i="6"/>
  <c r="AI222" i="6"/>
  <c r="U94" i="6"/>
  <c r="AJ94" i="6"/>
  <c r="AJ175" i="6"/>
  <c r="AJ188" i="6"/>
  <c r="U199" i="6"/>
  <c r="AK117" i="6"/>
  <c r="W117" i="6" s="1"/>
  <c r="AJ10" i="6"/>
  <c r="U10" i="6"/>
  <c r="U165" i="6"/>
  <c r="AJ165" i="6"/>
  <c r="AJ6" i="6"/>
  <c r="U6" i="6"/>
  <c r="AJ134" i="12"/>
  <c r="AJ28" i="12"/>
  <c r="AN28" i="12" s="1"/>
  <c r="W28" i="12" s="1"/>
  <c r="AJ71" i="12"/>
  <c r="AJ147" i="12"/>
  <c r="AK174" i="12"/>
  <c r="AJ29" i="12"/>
  <c r="AK29" i="12" s="1"/>
  <c r="AJ110" i="12"/>
  <c r="AK110" i="12" s="1"/>
  <c r="AJ178" i="12"/>
  <c r="AJ118" i="12"/>
  <c r="AK260" i="12"/>
  <c r="U200" i="12"/>
  <c r="AJ150" i="12"/>
  <c r="AN160" i="12"/>
  <c r="W160" i="12" s="1"/>
  <c r="AJ15" i="12"/>
  <c r="AN15" i="12" s="1"/>
  <c r="W15" i="12" s="1"/>
  <c r="AJ7" i="12"/>
  <c r="AN7" i="12" s="1"/>
  <c r="W7" i="12" s="1"/>
  <c r="AN251" i="12"/>
  <c r="W251" i="12" s="1"/>
  <c r="AK251" i="12"/>
  <c r="AJ91" i="12"/>
  <c r="AK164" i="12"/>
  <c r="AK144" i="12"/>
  <c r="AN144" i="12"/>
  <c r="W144" i="12" s="1"/>
  <c r="AN229" i="12"/>
  <c r="W229" i="12" s="1"/>
  <c r="AK229" i="12"/>
  <c r="AJ144" i="6"/>
  <c r="U144" i="6"/>
  <c r="U204" i="6"/>
  <c r="AJ204" i="6"/>
  <c r="AJ232" i="6"/>
  <c r="U232" i="6"/>
  <c r="AJ160" i="6"/>
  <c r="U160" i="6"/>
  <c r="AJ96" i="6"/>
  <c r="U96" i="6"/>
  <c r="U23" i="6"/>
  <c r="AJ23" i="6"/>
  <c r="U255" i="6"/>
  <c r="AJ255" i="6"/>
  <c r="AK140" i="6"/>
  <c r="W140" i="6" s="1"/>
  <c r="AJ107" i="6"/>
  <c r="U107" i="6"/>
  <c r="AJ187" i="6"/>
  <c r="U187" i="6"/>
  <c r="AJ75" i="6"/>
  <c r="U75" i="6"/>
  <c r="AJ110" i="6"/>
  <c r="U110" i="6"/>
  <c r="U171" i="6"/>
  <c r="AJ171" i="6"/>
  <c r="AK93" i="6"/>
  <c r="W93" i="6" s="1"/>
  <c r="V93" i="6"/>
  <c r="U226" i="6"/>
  <c r="AJ226" i="6"/>
  <c r="AJ80" i="6"/>
  <c r="U80" i="6"/>
  <c r="U223" i="6"/>
  <c r="AJ223" i="6"/>
  <c r="AK66" i="6"/>
  <c r="W66" i="6" s="1"/>
  <c r="V66" i="6"/>
  <c r="AK193" i="6"/>
  <c r="W193" i="6" s="1"/>
  <c r="U124" i="6"/>
  <c r="AJ124" i="6"/>
  <c r="AJ265" i="6"/>
  <c r="U265" i="6"/>
  <c r="AJ129" i="6"/>
  <c r="U129" i="6"/>
  <c r="AJ139" i="6"/>
  <c r="U139" i="6"/>
  <c r="AK20" i="6"/>
  <c r="W20" i="6" s="1"/>
  <c r="V20" i="6"/>
  <c r="AK256" i="6"/>
  <c r="W256" i="6" s="1"/>
  <c r="AJ21" i="6"/>
  <c r="U21" i="6"/>
  <c r="AJ123" i="6"/>
  <c r="U123" i="6"/>
  <c r="AJ24" i="6"/>
  <c r="AJ241" i="6"/>
  <c r="U241" i="6"/>
  <c r="AJ135" i="6"/>
  <c r="U135" i="6"/>
  <c r="U92" i="6"/>
  <c r="AJ92" i="6"/>
  <c r="AJ178" i="6"/>
  <c r="U178" i="6"/>
  <c r="AJ13" i="6"/>
  <c r="U13" i="6"/>
  <c r="AJ87" i="6"/>
  <c r="U87" i="6"/>
  <c r="AJ118" i="6"/>
  <c r="AK185" i="6"/>
  <c r="W185" i="6" s="1"/>
  <c r="V185" i="6"/>
  <c r="AJ203" i="6"/>
  <c r="U203" i="6"/>
  <c r="AJ271" i="6"/>
  <c r="U271" i="6"/>
  <c r="AJ72" i="6"/>
  <c r="U72" i="6"/>
  <c r="AJ154" i="6"/>
  <c r="U154" i="6"/>
  <c r="AJ267" i="6"/>
  <c r="U267" i="6"/>
  <c r="AK55" i="6"/>
  <c r="W55" i="6" s="1"/>
  <c r="V55" i="6"/>
  <c r="AK217" i="12"/>
  <c r="AJ84" i="12"/>
  <c r="AK84" i="12" s="1"/>
  <c r="AJ95" i="12"/>
  <c r="AN95" i="12" s="1"/>
  <c r="W95" i="12" s="1"/>
  <c r="AK124" i="12"/>
  <c r="U164" i="12"/>
  <c r="AN167" i="12"/>
  <c r="W167" i="12" s="1"/>
  <c r="AJ19" i="12"/>
  <c r="AN19" i="12" s="1"/>
  <c r="W19" i="12" s="1"/>
  <c r="U172" i="12"/>
  <c r="AJ172" i="12"/>
  <c r="AN221" i="12"/>
  <c r="W221" i="12" s="1"/>
  <c r="AK221" i="12"/>
  <c r="AJ175" i="12"/>
  <c r="AN175" i="12" s="1"/>
  <c r="W175" i="12" s="1"/>
  <c r="AK188" i="12"/>
  <c r="U245" i="12"/>
  <c r="AK89" i="12"/>
  <c r="AN89" i="12"/>
  <c r="W89" i="12" s="1"/>
  <c r="AJ239" i="12"/>
  <c r="U239" i="12"/>
  <c r="AN269" i="12"/>
  <c r="W269" i="12" s="1"/>
  <c r="AK269" i="12"/>
  <c r="AJ130" i="12"/>
  <c r="AJ183" i="12"/>
  <c r="AK108" i="12"/>
  <c r="AN83" i="12"/>
  <c r="W83" i="12" s="1"/>
  <c r="AK270" i="12"/>
  <c r="AN270" i="12"/>
  <c r="W270" i="12" s="1"/>
  <c r="AJ36" i="12"/>
  <c r="AK36" i="12" s="1"/>
  <c r="AK169" i="12"/>
  <c r="AN39" i="12"/>
  <c r="W39" i="12" s="1"/>
  <c r="AN243" i="12"/>
  <c r="W243" i="12" s="1"/>
  <c r="AK243" i="12"/>
  <c r="U90" i="12"/>
  <c r="AJ90" i="12"/>
  <c r="U226" i="12"/>
  <c r="AJ226" i="12"/>
  <c r="AN165" i="12"/>
  <c r="W165" i="12" s="1"/>
  <c r="AK165" i="12"/>
  <c r="AJ228" i="12"/>
  <c r="U228" i="12"/>
  <c r="AN247" i="12"/>
  <c r="W247" i="12" s="1"/>
  <c r="AK247" i="12"/>
  <c r="AN267" i="12"/>
  <c r="W267" i="12" s="1"/>
  <c r="AK267" i="12"/>
  <c r="AN203" i="12"/>
  <c r="W203" i="12" s="1"/>
  <c r="AK203" i="12"/>
  <c r="U189" i="12"/>
  <c r="AJ189" i="12"/>
  <c r="AN213" i="12"/>
  <c r="W213" i="12" s="1"/>
  <c r="AK213" i="12"/>
  <c r="AJ227" i="12"/>
  <c r="U227" i="12"/>
  <c r="AK255" i="12"/>
  <c r="AN255" i="12"/>
  <c r="W255" i="12" s="1"/>
  <c r="AN178" i="12"/>
  <c r="W178" i="12" s="1"/>
  <c r="AK178" i="12"/>
  <c r="AJ171" i="12"/>
  <c r="U171" i="12"/>
  <c r="AN263" i="12"/>
  <c r="W263" i="12" s="1"/>
  <c r="AK263" i="12"/>
  <c r="AN158" i="12"/>
  <c r="W158" i="12" s="1"/>
  <c r="AK158" i="12"/>
  <c r="U153" i="12"/>
  <c r="AJ153" i="12"/>
  <c r="AJ176" i="12"/>
  <c r="U176" i="12"/>
  <c r="AN177" i="12"/>
  <c r="W177" i="12" s="1"/>
  <c r="AK177" i="12"/>
  <c r="AN235" i="12"/>
  <c r="W235" i="12" s="1"/>
  <c r="AK235" i="12"/>
  <c r="AJ259" i="12"/>
  <c r="U259" i="12"/>
  <c r="AN93" i="12"/>
  <c r="W93" i="12" s="1"/>
  <c r="AK93" i="12"/>
  <c r="AN212" i="12"/>
  <c r="W212" i="12" s="1"/>
  <c r="AK212" i="12"/>
  <c r="AN200" i="12"/>
  <c r="W200" i="12" s="1"/>
  <c r="AK200" i="12"/>
  <c r="AJ224" i="12"/>
  <c r="U224" i="12"/>
  <c r="AJ190" i="12"/>
  <c r="U190" i="12"/>
  <c r="AN205" i="12"/>
  <c r="W205" i="12" s="1"/>
  <c r="AK205" i="12"/>
  <c r="AJ236" i="12"/>
  <c r="U236" i="12"/>
  <c r="AN230" i="12"/>
  <c r="W230" i="12" s="1"/>
  <c r="AK230" i="12"/>
  <c r="AN220" i="12"/>
  <c r="W220" i="12" s="1"/>
  <c r="AK220" i="12"/>
  <c r="AJ207" i="12"/>
  <c r="U207" i="12"/>
  <c r="AN199" i="12"/>
  <c r="W199" i="12" s="1"/>
  <c r="AK199" i="12"/>
  <c r="AN157" i="12"/>
  <c r="W157" i="12" s="1"/>
  <c r="AK157" i="12"/>
  <c r="AK231" i="12"/>
  <c r="AN231" i="12"/>
  <c r="W231" i="12" s="1"/>
  <c r="AN238" i="12"/>
  <c r="W238" i="12" s="1"/>
  <c r="AK238" i="12"/>
  <c r="AN249" i="12"/>
  <c r="W249" i="12" s="1"/>
  <c r="AK249" i="12"/>
  <c r="AJ163" i="12"/>
  <c r="AK163" i="12" s="1"/>
  <c r="AJ53" i="12"/>
  <c r="AK53" i="12" s="1"/>
  <c r="AN248" i="12"/>
  <c r="W248" i="12" s="1"/>
  <c r="AK248" i="12"/>
  <c r="AN192" i="12"/>
  <c r="W192" i="12" s="1"/>
  <c r="AK192" i="12"/>
  <c r="AK198" i="12"/>
  <c r="AN198" i="12"/>
  <c r="W198" i="12" s="1"/>
  <c r="U16" i="12"/>
  <c r="AJ16" i="12"/>
  <c r="AJ201" i="12"/>
  <c r="U201" i="12"/>
  <c r="AJ214" i="12"/>
  <c r="U214" i="12"/>
  <c r="AN234" i="12"/>
  <c r="W234" i="12" s="1"/>
  <c r="AK234" i="12"/>
  <c r="U72" i="12"/>
  <c r="AJ72" i="12"/>
  <c r="AK161" i="12"/>
  <c r="AN161" i="12"/>
  <c r="W161" i="12" s="1"/>
  <c r="AK81" i="12"/>
  <c r="AN81" i="12"/>
  <c r="W81" i="12" s="1"/>
  <c r="AK107" i="12"/>
  <c r="AN107" i="12"/>
  <c r="W107" i="12" s="1"/>
  <c r="AN31" i="12"/>
  <c r="W31" i="12" s="1"/>
  <c r="AK31" i="12"/>
  <c r="AN256" i="12"/>
  <c r="W256" i="12" s="1"/>
  <c r="AK256" i="12"/>
  <c r="AN187" i="12"/>
  <c r="W187" i="12" s="1"/>
  <c r="AK187" i="12"/>
  <c r="AK142" i="12"/>
  <c r="AN142" i="12"/>
  <c r="W142" i="12" s="1"/>
  <c r="AN51" i="12"/>
  <c r="W51" i="12" s="1"/>
  <c r="AK51" i="12"/>
  <c r="AJ179" i="12"/>
  <c r="U179" i="12"/>
  <c r="U30" i="12"/>
  <c r="AJ30" i="12"/>
  <c r="AN101" i="12"/>
  <c r="W101" i="12" s="1"/>
  <c r="AK101" i="12"/>
  <c r="AK98" i="12"/>
  <c r="AN98" i="12"/>
  <c r="W98" i="12" s="1"/>
  <c r="AK70" i="12"/>
  <c r="AN70" i="12"/>
  <c r="W70" i="12" s="1"/>
  <c r="AN9" i="12"/>
  <c r="W9" i="12" s="1"/>
  <c r="AK9" i="12"/>
  <c r="AK87" i="12"/>
  <c r="AN87" i="12"/>
  <c r="W87" i="12" s="1"/>
  <c r="AN74" i="12"/>
  <c r="W74" i="12" s="1"/>
  <c r="AK74" i="12"/>
  <c r="AN47" i="12"/>
  <c r="W47" i="12" s="1"/>
  <c r="AK47" i="12"/>
  <c r="AN34" i="12"/>
  <c r="W34" i="12" s="1"/>
  <c r="AK34" i="12"/>
  <c r="T2" i="12"/>
  <c r="T3" i="12"/>
  <c r="AN56" i="12"/>
  <c r="W56" i="12" s="1"/>
  <c r="AK56" i="12"/>
  <c r="AK40" i="12"/>
  <c r="AN40" i="12"/>
  <c r="W40" i="12" s="1"/>
  <c r="AJ25" i="12"/>
  <c r="U25" i="12"/>
  <c r="AK20" i="12"/>
  <c r="AN20" i="12"/>
  <c r="W20" i="12" s="1"/>
  <c r="AK130" i="12"/>
  <c r="AN130" i="12"/>
  <c r="W130" i="12" s="1"/>
  <c r="AN150" i="12"/>
  <c r="W150" i="12" s="1"/>
  <c r="AK150" i="12"/>
  <c r="AK114" i="12"/>
  <c r="AN114" i="12"/>
  <c r="W114" i="12" s="1"/>
  <c r="AN13" i="12"/>
  <c r="W13" i="12" s="1"/>
  <c r="AK13" i="12"/>
  <c r="AN12" i="12"/>
  <c r="W12" i="12" s="1"/>
  <c r="AK12" i="12"/>
  <c r="AJ194" i="12"/>
  <c r="U194" i="12"/>
  <c r="AN11" i="12"/>
  <c r="W11" i="12" s="1"/>
  <c r="AK11" i="12"/>
  <c r="T4" i="12"/>
  <c r="AN6" i="12"/>
  <c r="W6" i="12" s="1"/>
  <c r="AK6" i="12"/>
  <c r="AN14" i="12"/>
  <c r="W14" i="12" s="1"/>
  <c r="AK14" i="12"/>
  <c r="AN94" i="12"/>
  <c r="W94" i="12" s="1"/>
  <c r="AK94" i="12"/>
  <c r="AN59" i="12"/>
  <c r="W59" i="12" s="1"/>
  <c r="AK59" i="12"/>
  <c r="AK32" i="12"/>
  <c r="AN32" i="12"/>
  <c r="W32" i="12" s="1"/>
  <c r="AN193" i="12"/>
  <c r="W193" i="12" s="1"/>
  <c r="AK193" i="12"/>
  <c r="AJ97" i="12"/>
  <c r="U97" i="12"/>
  <c r="AK265" i="12"/>
  <c r="AN265" i="12"/>
  <c r="W265" i="12" s="1"/>
  <c r="AN191" i="12"/>
  <c r="W191" i="12" s="1"/>
  <c r="AK191" i="12"/>
  <c r="AK149" i="12"/>
  <c r="AN149" i="12"/>
  <c r="W149" i="12" s="1"/>
  <c r="AN73" i="12"/>
  <c r="W73" i="12" s="1"/>
  <c r="AK73" i="12"/>
  <c r="AJ119" i="12"/>
  <c r="U119" i="12"/>
  <c r="AN33" i="12"/>
  <c r="W33" i="12" s="1"/>
  <c r="AK33" i="12"/>
  <c r="AN137" i="12"/>
  <c r="W137" i="12" s="1"/>
  <c r="AK137" i="12"/>
  <c r="AK67" i="12"/>
  <c r="AN67" i="12"/>
  <c r="W67" i="12" s="1"/>
  <c r="AN186" i="12"/>
  <c r="W186" i="12" s="1"/>
  <c r="AK186" i="12"/>
  <c r="AN57" i="12"/>
  <c r="W57" i="12" s="1"/>
  <c r="AK57" i="12"/>
  <c r="AJ166" i="12"/>
  <c r="U166" i="12"/>
  <c r="AN44" i="12"/>
  <c r="W44" i="12" s="1"/>
  <c r="AK44" i="12"/>
  <c r="AN50" i="12"/>
  <c r="W50" i="12" s="1"/>
  <c r="AK50" i="12"/>
  <c r="U104" i="12"/>
  <c r="AJ104" i="12"/>
  <c r="AN24" i="12"/>
  <c r="W24" i="12" s="1"/>
  <c r="AK24" i="12"/>
  <c r="U184" i="12"/>
  <c r="AJ184" i="12"/>
  <c r="V1" i="12"/>
  <c r="V2" i="12"/>
  <c r="V3" i="12"/>
  <c r="V4" i="12"/>
  <c r="AK100" i="12"/>
  <c r="AN100" i="12"/>
  <c r="W100" i="12" s="1"/>
  <c r="AN49" i="12"/>
  <c r="W49" i="12" s="1"/>
  <c r="AK49" i="12"/>
  <c r="AN196" i="12"/>
  <c r="W196" i="12" s="1"/>
  <c r="AK196" i="12"/>
  <c r="U266" i="12"/>
  <c r="AJ266" i="12"/>
  <c r="AN136" i="12"/>
  <c r="W136" i="12" s="1"/>
  <c r="AK136" i="12"/>
  <c r="AJ225" i="12"/>
  <c r="U225" i="12"/>
  <c r="AN43" i="12"/>
  <c r="W43" i="12" s="1"/>
  <c r="AK43" i="12"/>
  <c r="AJ208" i="12"/>
  <c r="U208" i="12"/>
  <c r="AN109" i="12"/>
  <c r="W109" i="12" s="1"/>
  <c r="AK109" i="12"/>
  <c r="AJ143" i="12"/>
  <c r="U143" i="12"/>
  <c r="AN123" i="12"/>
  <c r="W123" i="12" s="1"/>
  <c r="AK123" i="12"/>
  <c r="AN105" i="12"/>
  <c r="W105" i="12" s="1"/>
  <c r="AK105" i="12"/>
  <c r="AN122" i="12"/>
  <c r="W122" i="12" s="1"/>
  <c r="AK122" i="12"/>
  <c r="AN115" i="12"/>
  <c r="W115" i="12" s="1"/>
  <c r="AK115" i="12"/>
  <c r="T1" i="12"/>
  <c r="AK173" i="12"/>
  <c r="AN173" i="12"/>
  <c r="W173" i="12" s="1"/>
  <c r="AN42" i="12"/>
  <c r="W42" i="12" s="1"/>
  <c r="AK42" i="12"/>
  <c r="AN69" i="12"/>
  <c r="W69" i="12" s="1"/>
  <c r="AK69" i="12"/>
  <c r="AN68" i="12"/>
  <c r="W68" i="12" s="1"/>
  <c r="AK68" i="12"/>
  <c r="AK18" i="12"/>
  <c r="AN18" i="12"/>
  <c r="W18" i="12" s="1"/>
  <c r="AK92" i="12"/>
  <c r="AN92" i="12"/>
  <c r="W92" i="12" s="1"/>
  <c r="AN110" i="12"/>
  <c r="W110" i="12" s="1"/>
  <c r="AN86" i="12"/>
  <c r="W86" i="12" s="1"/>
  <c r="AK86" i="12"/>
  <c r="AK79" i="12"/>
  <c r="AN79" i="12"/>
  <c r="W79" i="12" s="1"/>
  <c r="AK76" i="12"/>
  <c r="AN76" i="12"/>
  <c r="W76" i="12" s="1"/>
  <c r="AK64" i="12"/>
  <c r="AN64" i="12"/>
  <c r="W64" i="12" s="1"/>
  <c r="AK55" i="12"/>
  <c r="AN55" i="12"/>
  <c r="W55" i="12" s="1"/>
  <c r="AK52" i="12"/>
  <c r="AN52" i="12"/>
  <c r="W52" i="12" s="1"/>
  <c r="U180" i="12"/>
  <c r="AJ180" i="12"/>
  <c r="AN38" i="12"/>
  <c r="W38" i="12" s="1"/>
  <c r="AK38" i="12"/>
  <c r="AN121" i="12"/>
  <c r="W121" i="12" s="1"/>
  <c r="AK121" i="12"/>
  <c r="U35" i="12"/>
  <c r="AJ35" i="12"/>
  <c r="AN84" i="12"/>
  <c r="W84" i="12" s="1"/>
  <c r="AN219" i="12"/>
  <c r="W219" i="12" s="1"/>
  <c r="AK219" i="12"/>
  <c r="AN195" i="12"/>
  <c r="W195" i="12" s="1"/>
  <c r="AK195" i="12"/>
  <c r="AN156" i="12"/>
  <c r="W156" i="12" s="1"/>
  <c r="AK156" i="12"/>
  <c r="AN111" i="12"/>
  <c r="W111" i="12" s="1"/>
  <c r="AK111" i="12"/>
  <c r="AN146" i="12"/>
  <c r="W146" i="12" s="1"/>
  <c r="AK146" i="12"/>
  <c r="AK117" i="12"/>
  <c r="AN117" i="12"/>
  <c r="W117" i="12" s="1"/>
  <c r="AN129" i="12"/>
  <c r="W129" i="12" s="1"/>
  <c r="AK129" i="12"/>
  <c r="AN10" i="12"/>
  <c r="W10" i="12" s="1"/>
  <c r="AK10" i="12"/>
  <c r="AK26" i="12"/>
  <c r="AN26" i="12"/>
  <c r="W26" i="12" s="1"/>
  <c r="AN141" i="12"/>
  <c r="W141" i="12" s="1"/>
  <c r="AK141" i="12"/>
  <c r="U145" i="12"/>
  <c r="AJ145" i="12"/>
  <c r="AN113" i="12"/>
  <c r="W113" i="12" s="1"/>
  <c r="AK113" i="12"/>
  <c r="AN181" i="12"/>
  <c r="W181" i="12" s="1"/>
  <c r="AK181" i="12"/>
  <c r="AN128" i="12"/>
  <c r="W128" i="12" s="1"/>
  <c r="AK128" i="12"/>
  <c r="AN120" i="12"/>
  <c r="W120" i="12" s="1"/>
  <c r="AK120" i="12"/>
  <c r="AK61" i="12"/>
  <c r="AN61" i="12"/>
  <c r="W61" i="12" s="1"/>
  <c r="AN46" i="12"/>
  <c r="W46" i="12" s="1"/>
  <c r="AK46" i="12"/>
  <c r="AN8" i="12"/>
  <c r="W8" i="12" s="1"/>
  <c r="AK8" i="12"/>
  <c r="AK250" i="12"/>
  <c r="AN250" i="12"/>
  <c r="W250" i="12" s="1"/>
  <c r="AN106" i="12"/>
  <c r="W106" i="12" s="1"/>
  <c r="AK106" i="12"/>
  <c r="AN82" i="12"/>
  <c r="W82" i="12" s="1"/>
  <c r="AK82" i="12"/>
  <c r="AN58" i="12"/>
  <c r="W58" i="12" s="1"/>
  <c r="AK58" i="12"/>
  <c r="AK112" i="12"/>
  <c r="AN112" i="12"/>
  <c r="W112" i="12" s="1"/>
  <c r="AN118" i="12"/>
  <c r="W118" i="12" s="1"/>
  <c r="AK118" i="12"/>
  <c r="AJ218" i="12"/>
  <c r="U218" i="12"/>
  <c r="AK139" i="12"/>
  <c r="AN139" i="12"/>
  <c r="W139" i="12" s="1"/>
  <c r="AN147" i="12"/>
  <c r="W147" i="12" s="1"/>
  <c r="AK147" i="12"/>
  <c r="AN244" i="12"/>
  <c r="W244" i="12" s="1"/>
  <c r="AK244" i="12"/>
  <c r="U148" i="12"/>
  <c r="AJ148" i="12"/>
  <c r="AN163" i="12"/>
  <c r="W163" i="12" s="1"/>
  <c r="U103" i="12"/>
  <c r="AJ103" i="12"/>
  <c r="AN17" i="12"/>
  <c r="W17" i="12" s="1"/>
  <c r="AK17" i="12"/>
  <c r="AK77" i="12"/>
  <c r="AN77" i="12"/>
  <c r="W77" i="12" s="1"/>
  <c r="AN242" i="12"/>
  <c r="W242" i="12" s="1"/>
  <c r="AK242" i="12"/>
  <c r="AK22" i="12"/>
  <c r="AN22" i="12"/>
  <c r="W22" i="12" s="1"/>
  <c r="AN127" i="12"/>
  <c r="W127" i="12" s="1"/>
  <c r="AK127" i="12"/>
  <c r="AN65" i="12"/>
  <c r="W65" i="12" s="1"/>
  <c r="AK65" i="12"/>
  <c r="AN254" i="12"/>
  <c r="W254" i="12" s="1"/>
  <c r="AK254" i="12"/>
  <c r="AN71" i="12"/>
  <c r="W71" i="12" s="1"/>
  <c r="AK71" i="12"/>
  <c r="AN48" i="12"/>
  <c r="W48" i="12" s="1"/>
  <c r="AK48" i="12"/>
  <c r="AN41" i="12"/>
  <c r="W41" i="12" s="1"/>
  <c r="AK41" i="12"/>
  <c r="U152" i="12"/>
  <c r="AJ152" i="12"/>
  <c r="AN154" i="12"/>
  <c r="W154" i="12" s="1"/>
  <c r="AK154" i="12"/>
  <c r="AJ96" i="12"/>
  <c r="U96" i="12"/>
  <c r="AK27" i="12"/>
  <c r="AN27" i="12"/>
  <c r="W27" i="12" s="1"/>
  <c r="AN183" i="12"/>
  <c r="W183" i="12" s="1"/>
  <c r="AK183" i="12"/>
  <c r="AJ268" i="12"/>
  <c r="U268" i="12"/>
  <c r="AJ125" i="12"/>
  <c r="U125" i="12"/>
  <c r="U182" i="12"/>
  <c r="AJ182" i="12"/>
  <c r="AN168" i="12"/>
  <c r="W168" i="12" s="1"/>
  <c r="AK168" i="12"/>
  <c r="AN159" i="12"/>
  <c r="W159" i="12" s="1"/>
  <c r="AK159" i="12"/>
  <c r="AK134" i="12"/>
  <c r="AN134" i="12"/>
  <c r="W134" i="12" s="1"/>
  <c r="AN133" i="12"/>
  <c r="W133" i="12" s="1"/>
  <c r="AK133" i="12"/>
  <c r="AK37" i="12"/>
  <c r="AN37" i="12"/>
  <c r="W37" i="12" s="1"/>
  <c r="AK45" i="12"/>
  <c r="AN45" i="12"/>
  <c r="W45" i="12" s="1"/>
  <c r="AK78" i="12"/>
  <c r="AN78" i="12"/>
  <c r="W78" i="12" s="1"/>
  <c r="AN66" i="12"/>
  <c r="W66" i="12" s="1"/>
  <c r="AK66" i="12"/>
  <c r="AK60" i="12"/>
  <c r="AN60" i="12"/>
  <c r="W60" i="12" s="1"/>
  <c r="AN54" i="12"/>
  <c r="W54" i="12" s="1"/>
  <c r="AK54" i="12"/>
  <c r="U47" i="6"/>
  <c r="AJ47" i="6"/>
  <c r="U61" i="6"/>
  <c r="AJ61" i="6"/>
  <c r="AJ157" i="6"/>
  <c r="U157" i="6"/>
  <c r="AJ7" i="6"/>
  <c r="U7" i="6"/>
  <c r="AK88" i="6"/>
  <c r="W88" i="6" s="1"/>
  <c r="V88" i="6"/>
  <c r="V235" i="6"/>
  <c r="AK235" i="6"/>
  <c r="W235" i="6" s="1"/>
  <c r="AK145" i="6"/>
  <c r="W145" i="6" s="1"/>
  <c r="V145" i="6"/>
  <c r="AJ53" i="6"/>
  <c r="U53" i="6"/>
  <c r="V45" i="6"/>
  <c r="AK45" i="6"/>
  <c r="W45" i="6" s="1"/>
  <c r="U128" i="6"/>
  <c r="AJ128" i="6"/>
  <c r="AJ57" i="6"/>
  <c r="U57" i="6"/>
  <c r="AK264" i="6"/>
  <c r="W264" i="6" s="1"/>
  <c r="V264" i="6"/>
  <c r="U210" i="6"/>
  <c r="AJ210" i="6"/>
  <c r="AJ104" i="6"/>
  <c r="U104" i="6"/>
  <c r="U161" i="6"/>
  <c r="AJ161" i="6"/>
  <c r="AJ29" i="6"/>
  <c r="U29" i="6"/>
  <c r="AJ36" i="6"/>
  <c r="U36" i="6"/>
  <c r="AJ83" i="6"/>
  <c r="U83" i="6"/>
  <c r="AK31" i="6"/>
  <c r="W31" i="6" s="1"/>
  <c r="V31" i="6"/>
  <c r="AK166" i="6"/>
  <c r="W166" i="6" s="1"/>
  <c r="V166" i="6"/>
  <c r="AJ89" i="6"/>
  <c r="U89" i="6"/>
  <c r="U218" i="6"/>
  <c r="AJ218" i="6"/>
  <c r="AJ71" i="6"/>
  <c r="U71" i="6"/>
  <c r="U186" i="6"/>
  <c r="AJ186" i="6"/>
  <c r="U112" i="6"/>
  <c r="AJ112" i="6"/>
  <c r="AJ231" i="6"/>
  <c r="U231" i="6"/>
  <c r="AK249" i="6"/>
  <c r="W249" i="6" s="1"/>
  <c r="V249" i="6"/>
  <c r="AK60" i="6"/>
  <c r="W60" i="6" s="1"/>
  <c r="V60" i="6"/>
  <c r="AK149" i="6"/>
  <c r="W149" i="6" s="1"/>
  <c r="V149" i="6"/>
  <c r="AJ227" i="6"/>
  <c r="U227" i="6"/>
  <c r="U141" i="6"/>
  <c r="AJ141" i="6"/>
  <c r="U38" i="6"/>
  <c r="AJ38" i="6"/>
  <c r="AJ214" i="6"/>
  <c r="AJ202" i="6"/>
  <c r="U202" i="6"/>
  <c r="U268" i="6"/>
  <c r="AJ268" i="6"/>
  <c r="AJ153" i="6"/>
  <c r="U153" i="6"/>
  <c r="AJ137" i="6"/>
  <c r="U137" i="6"/>
  <c r="AJ44" i="6"/>
  <c r="U44" i="6"/>
  <c r="AJ133" i="6"/>
  <c r="U133" i="6"/>
  <c r="T7" i="6"/>
  <c r="V221" i="6"/>
  <c r="AK221" i="6"/>
  <c r="W221" i="6" s="1"/>
  <c r="AK225" i="6"/>
  <c r="W225" i="6" s="1"/>
  <c r="U106" i="6"/>
  <c r="U194" i="6"/>
  <c r="AJ194" i="6"/>
  <c r="AK126" i="12" l="1"/>
  <c r="AN29" i="12"/>
  <c r="W29" i="12" s="1"/>
  <c r="AK19" i="12"/>
  <c r="U136" i="6"/>
  <c r="AJ9" i="6"/>
  <c r="U215" i="6"/>
  <c r="AK54" i="6"/>
  <c r="W54" i="6" s="1"/>
  <c r="U51" i="6"/>
  <c r="U54" i="6"/>
  <c r="AK247" i="6"/>
  <c r="W247" i="6" s="1"/>
  <c r="U41" i="6"/>
  <c r="AJ33" i="6"/>
  <c r="V148" i="6"/>
  <c r="AJ181" i="6"/>
  <c r="AK131" i="6"/>
  <c r="W131" i="6" s="1"/>
  <c r="AK238" i="6"/>
  <c r="W238" i="6" s="1"/>
  <c r="U208" i="6"/>
  <c r="V266" i="6"/>
  <c r="AK155" i="6"/>
  <c r="W155" i="6" s="1"/>
  <c r="AJ81" i="6"/>
  <c r="AJ32" i="6"/>
  <c r="AJ259" i="6"/>
  <c r="AK22" i="6"/>
  <c r="W22" i="6" s="1"/>
  <c r="AK217" i="6"/>
  <c r="W217" i="6" s="1"/>
  <c r="AK70" i="6"/>
  <c r="W70" i="6" s="1"/>
  <c r="AJ91" i="6"/>
  <c r="V91" i="6" s="1"/>
  <c r="U260" i="6"/>
  <c r="AJ260" i="6"/>
  <c r="AK69" i="6"/>
  <c r="W69" i="6" s="1"/>
  <c r="V208" i="6"/>
  <c r="AK208" i="6"/>
  <c r="W208" i="6" s="1"/>
  <c r="AK98" i="6"/>
  <c r="W98" i="6" s="1"/>
  <c r="U8" i="6"/>
  <c r="AJ211" i="6"/>
  <c r="U211" i="6"/>
  <c r="AK262" i="6"/>
  <c r="W262" i="6" s="1"/>
  <c r="V261" i="6"/>
  <c r="U250" i="6"/>
  <c r="AK250" i="6"/>
  <c r="W250" i="6" s="1"/>
  <c r="AJ182" i="6"/>
  <c r="AK182" i="6" s="1"/>
  <c r="W182" i="6" s="1"/>
  <c r="V136" i="6"/>
  <c r="AJ191" i="6"/>
  <c r="U258" i="6"/>
  <c r="U155" i="6"/>
  <c r="U50" i="6"/>
  <c r="U242" i="6"/>
  <c r="U266" i="6"/>
  <c r="AJ65" i="6"/>
  <c r="V65" i="6" s="1"/>
  <c r="U261" i="6"/>
  <c r="U22" i="6"/>
  <c r="U166" i="6"/>
  <c r="AK95" i="6"/>
  <c r="W95" i="6" s="1"/>
  <c r="AK197" i="6"/>
  <c r="W197" i="6" s="1"/>
  <c r="AK56" i="6"/>
  <c r="W56" i="6" s="1"/>
  <c r="AJ115" i="6"/>
  <c r="AK115" i="6" s="1"/>
  <c r="W115" i="6" s="1"/>
  <c r="U140" i="6"/>
  <c r="V8" i="6"/>
  <c r="AK167" i="6"/>
  <c r="W167" i="6" s="1"/>
  <c r="U207" i="6"/>
  <c r="V48" i="6"/>
  <c r="U148" i="6"/>
  <c r="AK212" i="6"/>
  <c r="W212" i="6" s="1"/>
  <c r="AJ49" i="6"/>
  <c r="AK49" i="6" s="1"/>
  <c r="W49" i="6" s="1"/>
  <c r="U48" i="6"/>
  <c r="AK242" i="6"/>
  <c r="W242" i="6" s="1"/>
  <c r="U212" i="6"/>
  <c r="AK122" i="6"/>
  <c r="W122" i="6" s="1"/>
  <c r="AK230" i="6"/>
  <c r="W230" i="6" s="1"/>
  <c r="AK17" i="6"/>
  <c r="W17" i="6" s="1"/>
  <c r="AK189" i="6"/>
  <c r="W189" i="6" s="1"/>
  <c r="U103" i="6"/>
  <c r="AJ59" i="6"/>
  <c r="AK59" i="6" s="1"/>
  <c r="W59" i="6" s="1"/>
  <c r="V103" i="6"/>
  <c r="AJ16" i="6"/>
  <c r="V16" i="6" s="1"/>
  <c r="U209" i="6"/>
  <c r="V173" i="6"/>
  <c r="AJ90" i="6"/>
  <c r="V90" i="6" s="1"/>
  <c r="AK233" i="6"/>
  <c r="W233" i="6" s="1"/>
  <c r="V52" i="6"/>
  <c r="U70" i="6"/>
  <c r="U114" i="6"/>
  <c r="U248" i="6"/>
  <c r="U116" i="6"/>
  <c r="AK67" i="6"/>
  <c r="W67" i="6" s="1"/>
  <c r="V114" i="6"/>
  <c r="AK12" i="6"/>
  <c r="W12" i="6" s="1"/>
  <c r="U198" i="6"/>
  <c r="V159" i="6"/>
  <c r="AJ206" i="6"/>
  <c r="AK206" i="6" s="1"/>
  <c r="W206" i="6" s="1"/>
  <c r="U98" i="6"/>
  <c r="AJ147" i="6"/>
  <c r="U147" i="6"/>
  <c r="U234" i="6"/>
  <c r="AJ234" i="6"/>
  <c r="U14" i="6"/>
  <c r="AJ243" i="6"/>
  <c r="U243" i="6"/>
  <c r="U82" i="6"/>
  <c r="AJ82" i="6"/>
  <c r="AJ190" i="6"/>
  <c r="U190" i="6"/>
  <c r="U233" i="6"/>
  <c r="U74" i="6"/>
  <c r="AJ30" i="6"/>
  <c r="U30" i="6"/>
  <c r="AJ111" i="6"/>
  <c r="U111" i="6"/>
  <c r="AK270" i="6"/>
  <c r="W270" i="6" s="1"/>
  <c r="AJ179" i="6"/>
  <c r="U179" i="6"/>
  <c r="AJ224" i="6"/>
  <c r="U224" i="6"/>
  <c r="V28" i="6"/>
  <c r="U56" i="6"/>
  <c r="V109" i="6"/>
  <c r="AJ73" i="6"/>
  <c r="AK73" i="6" s="1"/>
  <c r="W73" i="6" s="1"/>
  <c r="AJ27" i="6"/>
  <c r="AJ239" i="6"/>
  <c r="U239" i="6"/>
  <c r="AJ100" i="6"/>
  <c r="V100" i="6" s="1"/>
  <c r="AK142" i="6"/>
  <c r="W142" i="6" s="1"/>
  <c r="AK62" i="6"/>
  <c r="W62" i="6" s="1"/>
  <c r="AJ192" i="6"/>
  <c r="AK192" i="6" s="1"/>
  <c r="W192" i="6" s="1"/>
  <c r="AJ97" i="6"/>
  <c r="U97" i="6"/>
  <c r="AK91" i="6"/>
  <c r="W91" i="6" s="1"/>
  <c r="U84" i="6"/>
  <c r="AJ84" i="6"/>
  <c r="AJ201" i="6"/>
  <c r="U201" i="6"/>
  <c r="AJ253" i="6"/>
  <c r="U253" i="6"/>
  <c r="AJ172" i="6"/>
  <c r="U172" i="6"/>
  <c r="U176" i="6"/>
  <c r="AJ176" i="6"/>
  <c r="U40" i="6"/>
  <c r="AJ40" i="6"/>
  <c r="AJ146" i="6"/>
  <c r="U146" i="6"/>
  <c r="AJ245" i="6"/>
  <c r="U245" i="6"/>
  <c r="AJ150" i="6"/>
  <c r="U150" i="6"/>
  <c r="U236" i="6"/>
  <c r="AJ105" i="6"/>
  <c r="U105" i="6"/>
  <c r="U35" i="6"/>
  <c r="AJ35" i="6"/>
  <c r="AJ184" i="6"/>
  <c r="U184" i="6"/>
  <c r="AJ138" i="6"/>
  <c r="U138" i="6"/>
  <c r="U269" i="6"/>
  <c r="AJ269" i="6"/>
  <c r="U164" i="6"/>
  <c r="AJ164" i="6"/>
  <c r="U125" i="6"/>
  <c r="AJ125" i="6"/>
  <c r="V121" i="6"/>
  <c r="U159" i="6"/>
  <c r="V181" i="6"/>
  <c r="AK181" i="6"/>
  <c r="W181" i="6" s="1"/>
  <c r="AJ64" i="6"/>
  <c r="U64" i="6"/>
  <c r="AK236" i="6"/>
  <c r="W236" i="6" s="1"/>
  <c r="U108" i="6"/>
  <c r="AJ108" i="6"/>
  <c r="AK18" i="6"/>
  <c r="W18" i="6" s="1"/>
  <c r="AK28" i="12"/>
  <c r="AN53" i="12"/>
  <c r="W53" i="12" s="1"/>
  <c r="AN116" i="12"/>
  <c r="W116" i="12" s="1"/>
  <c r="AK116" i="12"/>
  <c r="AK99" i="12"/>
  <c r="AK21" i="12"/>
  <c r="AN21" i="12"/>
  <c r="W21" i="12" s="1"/>
  <c r="AJ216" i="6"/>
  <c r="U216" i="6"/>
  <c r="V169" i="6"/>
  <c r="AK169" i="6"/>
  <c r="W169" i="6" s="1"/>
  <c r="V219" i="6"/>
  <c r="AK219" i="6"/>
  <c r="W219" i="6" s="1"/>
  <c r="V10" i="6"/>
  <c r="AK10" i="6"/>
  <c r="W10" i="6" s="1"/>
  <c r="V175" i="6"/>
  <c r="AK175" i="6"/>
  <c r="W175" i="6" s="1"/>
  <c r="V180" i="6"/>
  <c r="AK180" i="6"/>
  <c r="W180" i="6" s="1"/>
  <c r="V43" i="6"/>
  <c r="AK43" i="6"/>
  <c r="W43" i="6" s="1"/>
  <c r="V94" i="6"/>
  <c r="AK94" i="6"/>
  <c r="W94" i="6" s="1"/>
  <c r="V248" i="6"/>
  <c r="AK248" i="6"/>
  <c r="W248" i="6" s="1"/>
  <c r="U222" i="6"/>
  <c r="AJ222" i="6"/>
  <c r="V58" i="6"/>
  <c r="AK58" i="6"/>
  <c r="W58" i="6" s="1"/>
  <c r="V251" i="6"/>
  <c r="AK251" i="6"/>
  <c r="W251" i="6" s="1"/>
  <c r="V49" i="6"/>
  <c r="V6" i="6"/>
  <c r="AK6" i="6"/>
  <c r="W6" i="6" s="1"/>
  <c r="V156" i="6"/>
  <c r="AK156" i="6"/>
  <c r="W156" i="6" s="1"/>
  <c r="V165" i="6"/>
  <c r="AK165" i="6"/>
  <c r="W165" i="6" s="1"/>
  <c r="V188" i="6"/>
  <c r="AK188" i="6"/>
  <c r="W188" i="6" s="1"/>
  <c r="AK195" i="6"/>
  <c r="W195" i="6" s="1"/>
  <c r="V195" i="6"/>
  <c r="V113" i="6"/>
  <c r="AK113" i="6"/>
  <c r="W113" i="6" s="1"/>
  <c r="V50" i="6"/>
  <c r="AK50" i="6"/>
  <c r="W50" i="6" s="1"/>
  <c r="AK26" i="6"/>
  <c r="W26" i="6" s="1"/>
  <c r="V26" i="6"/>
  <c r="AK95" i="12"/>
  <c r="AN36" i="12"/>
  <c r="W36" i="12" s="1"/>
  <c r="AK175" i="12"/>
  <c r="AK15" i="12"/>
  <c r="AK7" i="12"/>
  <c r="AK91" i="12"/>
  <c r="AN91" i="12"/>
  <c r="W91" i="12" s="1"/>
  <c r="V215" i="6"/>
  <c r="AK215" i="6"/>
  <c r="W215" i="6" s="1"/>
  <c r="AK110" i="6"/>
  <c r="W110" i="6" s="1"/>
  <c r="V110" i="6"/>
  <c r="V107" i="6"/>
  <c r="AK107" i="6"/>
  <c r="W107" i="6" s="1"/>
  <c r="AK21" i="6"/>
  <c r="W21" i="6" s="1"/>
  <c r="V21" i="6"/>
  <c r="V191" i="6"/>
  <c r="AK191" i="6"/>
  <c r="W191" i="6" s="1"/>
  <c r="V258" i="6"/>
  <c r="AK258" i="6"/>
  <c r="W258" i="6" s="1"/>
  <c r="V204" i="6"/>
  <c r="AK204" i="6"/>
  <c r="W204" i="6" s="1"/>
  <c r="AK124" i="6"/>
  <c r="W124" i="6" s="1"/>
  <c r="V124" i="6"/>
  <c r="V209" i="6"/>
  <c r="AK209" i="6"/>
  <c r="W209" i="6" s="1"/>
  <c r="V271" i="6"/>
  <c r="AK271" i="6"/>
  <c r="W271" i="6" s="1"/>
  <c r="V118" i="6"/>
  <c r="AK118" i="6"/>
  <c r="W118" i="6" s="1"/>
  <c r="V178" i="6"/>
  <c r="AK178" i="6"/>
  <c r="W178" i="6" s="1"/>
  <c r="V241" i="6"/>
  <c r="AK241" i="6"/>
  <c r="W241" i="6" s="1"/>
  <c r="AK223" i="6"/>
  <c r="W223" i="6" s="1"/>
  <c r="V223" i="6"/>
  <c r="AK96" i="6"/>
  <c r="W96" i="6" s="1"/>
  <c r="V96" i="6"/>
  <c r="AK92" i="6"/>
  <c r="W92" i="6" s="1"/>
  <c r="V92" i="6"/>
  <c r="AK75" i="6"/>
  <c r="W75" i="6" s="1"/>
  <c r="V75" i="6"/>
  <c r="V255" i="6"/>
  <c r="AK255" i="6"/>
  <c r="W255" i="6" s="1"/>
  <c r="V123" i="6"/>
  <c r="AK123" i="6"/>
  <c r="W123" i="6" s="1"/>
  <c r="V32" i="6"/>
  <c r="AK32" i="6"/>
  <c r="W32" i="6" s="1"/>
  <c r="V203" i="6"/>
  <c r="AK203" i="6"/>
  <c r="W203" i="6" s="1"/>
  <c r="V87" i="6"/>
  <c r="AK87" i="6"/>
  <c r="W87" i="6" s="1"/>
  <c r="AK24" i="6"/>
  <c r="W24" i="6" s="1"/>
  <c r="V24" i="6"/>
  <c r="V129" i="6"/>
  <c r="AK129" i="6"/>
  <c r="W129" i="6" s="1"/>
  <c r="AK171" i="6"/>
  <c r="W171" i="6" s="1"/>
  <c r="V171" i="6"/>
  <c r="V160" i="6"/>
  <c r="AK160" i="6"/>
  <c r="W160" i="6" s="1"/>
  <c r="V80" i="6"/>
  <c r="AK80" i="6"/>
  <c r="W80" i="6" s="1"/>
  <c r="V187" i="6"/>
  <c r="AK187" i="6"/>
  <c r="W187" i="6" s="1"/>
  <c r="AK23" i="6"/>
  <c r="W23" i="6" s="1"/>
  <c r="V23" i="6"/>
  <c r="AK33" i="6"/>
  <c r="W33" i="6" s="1"/>
  <c r="V33" i="6"/>
  <c r="AK154" i="6"/>
  <c r="W154" i="6" s="1"/>
  <c r="V154" i="6"/>
  <c r="AK13" i="6"/>
  <c r="W13" i="6" s="1"/>
  <c r="V13" i="6"/>
  <c r="V259" i="6"/>
  <c r="AK259" i="6"/>
  <c r="W259" i="6" s="1"/>
  <c r="V265" i="6"/>
  <c r="AK265" i="6"/>
  <c r="W265" i="6" s="1"/>
  <c r="V232" i="6"/>
  <c r="AK232" i="6"/>
  <c r="W232" i="6" s="1"/>
  <c r="V267" i="6"/>
  <c r="AK267" i="6"/>
  <c r="W267" i="6" s="1"/>
  <c r="V72" i="6"/>
  <c r="AK72" i="6"/>
  <c r="W72" i="6" s="1"/>
  <c r="AK135" i="6"/>
  <c r="W135" i="6" s="1"/>
  <c r="V135" i="6"/>
  <c r="AK139" i="6"/>
  <c r="W139" i="6" s="1"/>
  <c r="V139" i="6"/>
  <c r="V226" i="6"/>
  <c r="AK226" i="6"/>
  <c r="W226" i="6" s="1"/>
  <c r="AK144" i="6"/>
  <c r="W144" i="6" s="1"/>
  <c r="V144" i="6"/>
  <c r="AK239" i="12"/>
  <c r="AN239" i="12"/>
  <c r="W239" i="12" s="1"/>
  <c r="AK172" i="12"/>
  <c r="AN172" i="12"/>
  <c r="W172" i="12" s="1"/>
  <c r="AK224" i="12"/>
  <c r="AN224" i="12"/>
  <c r="W224" i="12" s="1"/>
  <c r="AK259" i="12"/>
  <c r="AN259" i="12"/>
  <c r="W259" i="12" s="1"/>
  <c r="AN189" i="12"/>
  <c r="W189" i="12" s="1"/>
  <c r="AK189" i="12"/>
  <c r="AN228" i="12"/>
  <c r="W228" i="12" s="1"/>
  <c r="AK228" i="12"/>
  <c r="AK214" i="12"/>
  <c r="AN214" i="12"/>
  <c r="W214" i="12" s="1"/>
  <c r="AN236" i="12"/>
  <c r="W236" i="12" s="1"/>
  <c r="AK236" i="12"/>
  <c r="AN201" i="12"/>
  <c r="W201" i="12" s="1"/>
  <c r="AK201" i="12"/>
  <c r="AN207" i="12"/>
  <c r="W207" i="12" s="1"/>
  <c r="AK207" i="12"/>
  <c r="AN226" i="12"/>
  <c r="W226" i="12" s="1"/>
  <c r="AK226" i="12"/>
  <c r="AN16" i="12"/>
  <c r="W16" i="12" s="1"/>
  <c r="AK16" i="12"/>
  <c r="AN227" i="12"/>
  <c r="W227" i="12" s="1"/>
  <c r="AK227" i="12"/>
  <c r="AN190" i="12"/>
  <c r="W190" i="12" s="1"/>
  <c r="AK190" i="12"/>
  <c r="AN176" i="12"/>
  <c r="W176" i="12" s="1"/>
  <c r="AK176" i="12"/>
  <c r="AK171" i="12"/>
  <c r="AN171" i="12"/>
  <c r="W171" i="12" s="1"/>
  <c r="AN90" i="12"/>
  <c r="W90" i="12" s="1"/>
  <c r="AK90" i="12"/>
  <c r="AN153" i="12"/>
  <c r="W153" i="12" s="1"/>
  <c r="AK153" i="12"/>
  <c r="AN103" i="12"/>
  <c r="W103" i="12" s="1"/>
  <c r="AK103" i="12"/>
  <c r="AN119" i="12"/>
  <c r="W119" i="12" s="1"/>
  <c r="AK119" i="12"/>
  <c r="U1" i="12"/>
  <c r="U2" i="12"/>
  <c r="U3" i="12"/>
  <c r="U4" i="12"/>
  <c r="AK72" i="12"/>
  <c r="AN72" i="12"/>
  <c r="W72" i="12" s="1"/>
  <c r="AN152" i="12"/>
  <c r="W152" i="12" s="1"/>
  <c r="AK152" i="12"/>
  <c r="AN145" i="12"/>
  <c r="W145" i="12" s="1"/>
  <c r="AK145" i="12"/>
  <c r="AK35" i="12"/>
  <c r="AN35" i="12"/>
  <c r="W35" i="12" s="1"/>
  <c r="AK208" i="12"/>
  <c r="AN208" i="12"/>
  <c r="W208" i="12" s="1"/>
  <c r="AN166" i="12"/>
  <c r="W166" i="12" s="1"/>
  <c r="AK166" i="12"/>
  <c r="AK97" i="12"/>
  <c r="AN97" i="12"/>
  <c r="W97" i="12" s="1"/>
  <c r="AN104" i="12"/>
  <c r="W104" i="12" s="1"/>
  <c r="AK104" i="12"/>
  <c r="AN194" i="12"/>
  <c r="W194" i="12" s="1"/>
  <c r="AK194" i="12"/>
  <c r="AK96" i="12"/>
  <c r="AN96" i="12"/>
  <c r="W96" i="12" s="1"/>
  <c r="AN182" i="12"/>
  <c r="W182" i="12" s="1"/>
  <c r="AK182" i="12"/>
  <c r="AN30" i="12"/>
  <c r="W30" i="12" s="1"/>
  <c r="AK30" i="12"/>
  <c r="AN218" i="12"/>
  <c r="W218" i="12" s="1"/>
  <c r="AK218" i="12"/>
  <c r="AK125" i="12"/>
  <c r="AN125" i="12"/>
  <c r="W125" i="12" s="1"/>
  <c r="AN148" i="12"/>
  <c r="W148" i="12" s="1"/>
  <c r="AK148" i="12"/>
  <c r="AN143" i="12"/>
  <c r="W143" i="12" s="1"/>
  <c r="AK143" i="12"/>
  <c r="AN225" i="12"/>
  <c r="W225" i="12" s="1"/>
  <c r="AK225" i="12"/>
  <c r="AN184" i="12"/>
  <c r="W184" i="12" s="1"/>
  <c r="AK184" i="12"/>
  <c r="AN179" i="12"/>
  <c r="W179" i="12" s="1"/>
  <c r="AK179" i="12"/>
  <c r="AN180" i="12"/>
  <c r="W180" i="12" s="1"/>
  <c r="AK180" i="12"/>
  <c r="AN268" i="12"/>
  <c r="W268" i="12" s="1"/>
  <c r="AK268" i="12"/>
  <c r="AN266" i="12"/>
  <c r="W266" i="12" s="1"/>
  <c r="AK266" i="12"/>
  <c r="AN25" i="12"/>
  <c r="W25" i="12" s="1"/>
  <c r="AK25" i="12"/>
  <c r="V141" i="6"/>
  <c r="AK141" i="6"/>
  <c r="W141" i="6" s="1"/>
  <c r="AK27" i="6"/>
  <c r="W27" i="6" s="1"/>
  <c r="V27" i="6"/>
  <c r="AK202" i="6"/>
  <c r="W202" i="6" s="1"/>
  <c r="V202" i="6"/>
  <c r="AK231" i="6"/>
  <c r="W231" i="6" s="1"/>
  <c r="V231" i="6"/>
  <c r="V89" i="6"/>
  <c r="AK89" i="6"/>
  <c r="W89" i="6" s="1"/>
  <c r="AK53" i="6"/>
  <c r="W53" i="6" s="1"/>
  <c r="V53" i="6"/>
  <c r="AK7" i="6"/>
  <c r="W7" i="6" s="1"/>
  <c r="V7" i="6"/>
  <c r="AK137" i="6"/>
  <c r="W137" i="6" s="1"/>
  <c r="V137" i="6"/>
  <c r="AK9" i="6"/>
  <c r="W9" i="6" s="1"/>
  <c r="V9" i="6"/>
  <c r="AK161" i="6"/>
  <c r="W161" i="6" s="1"/>
  <c r="V161" i="6"/>
  <c r="AK227" i="6"/>
  <c r="W227" i="6" s="1"/>
  <c r="V227" i="6"/>
  <c r="AK71" i="6"/>
  <c r="W71" i="6" s="1"/>
  <c r="V71" i="6"/>
  <c r="AK57" i="6"/>
  <c r="W57" i="6" s="1"/>
  <c r="V57" i="6"/>
  <c r="AK157" i="6"/>
  <c r="W157" i="6" s="1"/>
  <c r="V157" i="6"/>
  <c r="V194" i="6"/>
  <c r="AK194" i="6"/>
  <c r="W194" i="6" s="1"/>
  <c r="AK112" i="6"/>
  <c r="W112" i="6" s="1"/>
  <c r="V112" i="6"/>
  <c r="V128" i="6"/>
  <c r="AK128" i="6"/>
  <c r="W128" i="6" s="1"/>
  <c r="AK61" i="6"/>
  <c r="W61" i="6" s="1"/>
  <c r="V61" i="6"/>
  <c r="AK153" i="6"/>
  <c r="W153" i="6" s="1"/>
  <c r="V153" i="6"/>
  <c r="AK133" i="6"/>
  <c r="W133" i="6" s="1"/>
  <c r="V133" i="6"/>
  <c r="AK81" i="6"/>
  <c r="W81" i="6" s="1"/>
  <c r="V81" i="6"/>
  <c r="AK116" i="6"/>
  <c r="W116" i="6" s="1"/>
  <c r="V116" i="6"/>
  <c r="AK36" i="6"/>
  <c r="W36" i="6" s="1"/>
  <c r="V36" i="6"/>
  <c r="V104" i="6"/>
  <c r="AK104" i="6"/>
  <c r="W104" i="6" s="1"/>
  <c r="AK214" i="6"/>
  <c r="W214" i="6" s="1"/>
  <c r="V214" i="6"/>
  <c r="V106" i="6"/>
  <c r="AK106" i="6"/>
  <c r="W106" i="6" s="1"/>
  <c r="AK268" i="6"/>
  <c r="W268" i="6" s="1"/>
  <c r="V268" i="6"/>
  <c r="AK38" i="6"/>
  <c r="W38" i="6" s="1"/>
  <c r="V38" i="6"/>
  <c r="V186" i="6"/>
  <c r="AK186" i="6"/>
  <c r="W186" i="6" s="1"/>
  <c r="AK218" i="6"/>
  <c r="W218" i="6" s="1"/>
  <c r="V218" i="6"/>
  <c r="AK210" i="6"/>
  <c r="W210" i="6" s="1"/>
  <c r="V210" i="6"/>
  <c r="AK47" i="6"/>
  <c r="W47" i="6" s="1"/>
  <c r="V47" i="6"/>
  <c r="T3" i="6"/>
  <c r="T4" i="6"/>
  <c r="T2" i="6"/>
  <c r="T1" i="6"/>
  <c r="AK44" i="6"/>
  <c r="W44" i="6" s="1"/>
  <c r="V44" i="6"/>
  <c r="AK198" i="6"/>
  <c r="W198" i="6" s="1"/>
  <c r="V198" i="6"/>
  <c r="AK83" i="6"/>
  <c r="W83" i="6" s="1"/>
  <c r="V83" i="6"/>
  <c r="AK29" i="6"/>
  <c r="W29" i="6" s="1"/>
  <c r="V29" i="6"/>
  <c r="V115" i="6" l="1"/>
  <c r="V59" i="6"/>
  <c r="V182" i="6"/>
  <c r="V260" i="6"/>
  <c r="AK260" i="6"/>
  <c r="W260" i="6" s="1"/>
  <c r="AK65" i="6"/>
  <c r="W65" i="6" s="1"/>
  <c r="AK211" i="6"/>
  <c r="W211" i="6" s="1"/>
  <c r="V211" i="6"/>
  <c r="AK16" i="6"/>
  <c r="W16" i="6" s="1"/>
  <c r="V206" i="6"/>
  <c r="AK90" i="6"/>
  <c r="W90" i="6" s="1"/>
  <c r="AK82" i="6"/>
  <c r="W82" i="6" s="1"/>
  <c r="V82" i="6"/>
  <c r="V147" i="6"/>
  <c r="AK147" i="6"/>
  <c r="W147" i="6" s="1"/>
  <c r="V190" i="6"/>
  <c r="AK190" i="6"/>
  <c r="W190" i="6" s="1"/>
  <c r="V73" i="6"/>
  <c r="V243" i="6"/>
  <c r="AK243" i="6"/>
  <c r="W243" i="6" s="1"/>
  <c r="V234" i="6"/>
  <c r="AK234" i="6"/>
  <c r="W234" i="6" s="1"/>
  <c r="V179" i="6"/>
  <c r="AK179" i="6"/>
  <c r="W179" i="6" s="1"/>
  <c r="V192" i="6"/>
  <c r="AK111" i="6"/>
  <c r="W111" i="6" s="1"/>
  <c r="V111" i="6"/>
  <c r="AK30" i="6"/>
  <c r="W30" i="6" s="1"/>
  <c r="V30" i="6"/>
  <c r="V224" i="6"/>
  <c r="AK224" i="6"/>
  <c r="W224" i="6" s="1"/>
  <c r="AK239" i="6"/>
  <c r="W239" i="6" s="1"/>
  <c r="V239" i="6"/>
  <c r="U4" i="6"/>
  <c r="AK100" i="6"/>
  <c r="W100" i="6" s="1"/>
  <c r="U2" i="6"/>
  <c r="AK105" i="6"/>
  <c r="W105" i="6" s="1"/>
  <c r="V105" i="6"/>
  <c r="AK40" i="6"/>
  <c r="W40" i="6" s="1"/>
  <c r="V40" i="6"/>
  <c r="U3" i="6"/>
  <c r="V201" i="6"/>
  <c r="AK201" i="6"/>
  <c r="W201" i="6" s="1"/>
  <c r="V146" i="6"/>
  <c r="AK146" i="6"/>
  <c r="W146" i="6" s="1"/>
  <c r="AK108" i="6"/>
  <c r="W108" i="6" s="1"/>
  <c r="V108" i="6"/>
  <c r="V138" i="6"/>
  <c r="AK138" i="6"/>
  <c r="W138" i="6" s="1"/>
  <c r="V176" i="6"/>
  <c r="AK176" i="6"/>
  <c r="W176" i="6" s="1"/>
  <c r="AK84" i="6"/>
  <c r="W84" i="6" s="1"/>
  <c r="V84" i="6"/>
  <c r="V269" i="6"/>
  <c r="AK269" i="6"/>
  <c r="W269" i="6" s="1"/>
  <c r="V253" i="6"/>
  <c r="AK253" i="6"/>
  <c r="W253" i="6" s="1"/>
  <c r="V125" i="6"/>
  <c r="AK125" i="6"/>
  <c r="W125" i="6" s="1"/>
  <c r="V150" i="6"/>
  <c r="AK150" i="6"/>
  <c r="W150" i="6" s="1"/>
  <c r="V184" i="6"/>
  <c r="AK184" i="6"/>
  <c r="W184" i="6" s="1"/>
  <c r="AK164" i="6"/>
  <c r="W164" i="6" s="1"/>
  <c r="V164" i="6"/>
  <c r="AK35" i="6"/>
  <c r="W35" i="6" s="1"/>
  <c r="V35" i="6"/>
  <c r="V245" i="6"/>
  <c r="AK245" i="6"/>
  <c r="W245" i="6" s="1"/>
  <c r="AK172" i="6"/>
  <c r="W172" i="6" s="1"/>
  <c r="V172" i="6"/>
  <c r="U1" i="6"/>
  <c r="AK64" i="6"/>
  <c r="W64" i="6" s="1"/>
  <c r="V64" i="6"/>
  <c r="V97" i="6"/>
  <c r="AK97" i="6"/>
  <c r="W97" i="6" s="1"/>
  <c r="AK216" i="6"/>
  <c r="W216" i="6" s="1"/>
  <c r="V216" i="6"/>
  <c r="V222" i="6"/>
  <c r="AK222" i="6"/>
  <c r="W222" i="6" s="1"/>
  <c r="W2" i="12"/>
  <c r="W1" i="12"/>
  <c r="W4" i="12"/>
  <c r="W3" i="12"/>
  <c r="AO4" i="12" s="1"/>
  <c r="V2" i="6" l="1"/>
  <c r="V3" i="6"/>
  <c r="V4" i="6"/>
  <c r="W3" i="6"/>
  <c r="V1" i="6"/>
  <c r="W2" i="6"/>
  <c r="W4" i="6"/>
  <c r="W1" i="6"/>
</calcChain>
</file>

<file path=xl/sharedStrings.xml><?xml version="1.0" encoding="utf-8"?>
<sst xmlns="http://schemas.openxmlformats.org/spreadsheetml/2006/main" count="42702" uniqueCount="5674">
  <si>
    <t>Customer ID</t>
  </si>
  <si>
    <t>Customer</t>
  </si>
  <si>
    <t>Date</t>
  </si>
  <si>
    <t>Trans No</t>
  </si>
  <si>
    <t>Type</t>
  </si>
  <si>
    <t>Debit Amt</t>
  </si>
  <si>
    <t>Credit Amt</t>
  </si>
  <si>
    <t>Balance</t>
  </si>
  <si>
    <t>9MOB01</t>
  </si>
  <si>
    <t>9 MOBILE NIGERIA_EMTS</t>
  </si>
  <si>
    <t>EMTS/216/1/1/013</t>
  </si>
  <si>
    <t>SJ</t>
  </si>
  <si>
    <t>EMTS/UBAPYMT9</t>
  </si>
  <si>
    <t>CRJ</t>
  </si>
  <si>
    <t>EMTS/WHT/7</t>
  </si>
  <si>
    <t>EMTS/216/1/4/014</t>
  </si>
  <si>
    <t>EMTS/UBAPYMT12</t>
  </si>
  <si>
    <t>WHT/EMTS9</t>
  </si>
  <si>
    <t>EMTS/216/1/7/015</t>
  </si>
  <si>
    <t>WHT/EMTS/7</t>
  </si>
  <si>
    <t>EMTS/216/1/10/016</t>
  </si>
  <si>
    <t>EMTS/216/ILL/002</t>
  </si>
  <si>
    <t>EMTS/216/DNQ2/02</t>
  </si>
  <si>
    <t>EMTS/216/DNQ3/03</t>
  </si>
  <si>
    <t>EMTS/UBAPYMT/3/4</t>
  </si>
  <si>
    <t>WHT/ETIS/3/4</t>
  </si>
  <si>
    <t>AAL001</t>
  </si>
  <si>
    <t>ACIOE ASSOCIATES LIMITED</t>
  </si>
  <si>
    <t>No Activity</t>
  </si>
  <si>
    <t/>
  </si>
  <si>
    <t>AAN001</t>
  </si>
  <si>
    <t>ALLUVIAL AGRICULTURE NIG LTD</t>
  </si>
  <si>
    <t>ABT001</t>
  </si>
  <si>
    <t>ABT DEVELOPMENT FOUNDATION SHOPS PLUS</t>
  </si>
  <si>
    <t>ACB001</t>
  </si>
  <si>
    <t>ACCELLERATED BUILDING</t>
  </si>
  <si>
    <t>Balance Fwd</t>
  </si>
  <si>
    <t>ACT001</t>
  </si>
  <si>
    <t>ACT TECHNOLOGY</t>
  </si>
  <si>
    <t>ADAM01</t>
  </si>
  <si>
    <t>ADAMSMITH_NIAF</t>
  </si>
  <si>
    <t>WRITE OFF</t>
  </si>
  <si>
    <t>ADB001</t>
  </si>
  <si>
    <t>AFRICAN DEVELOPMENT BANK GROUP</t>
  </si>
  <si>
    <t>ADIB01</t>
  </si>
  <si>
    <t>MR. ADAMU IBRAHIM - VILLA</t>
  </si>
  <si>
    <t>ADU001</t>
  </si>
  <si>
    <t>ADELEKE UNIVERSITY</t>
  </si>
  <si>
    <t>WHT/ADELEKE</t>
  </si>
  <si>
    <t>WHT/ADELEKE/2</t>
  </si>
  <si>
    <t>WHT/ADELEKE/3</t>
  </si>
  <si>
    <t>ADELEKE/216/10/2/06</t>
  </si>
  <si>
    <t>103</t>
  </si>
  <si>
    <t>AU/UBAPYMT</t>
  </si>
  <si>
    <t>WHT/ADELEKE3</t>
  </si>
  <si>
    <t>ADELEKE/216/10/5/07</t>
  </si>
  <si>
    <t>ADELE/UBAPYMT4</t>
  </si>
  <si>
    <t>WHT/ADELEKE/5</t>
  </si>
  <si>
    <t>AFR001</t>
  </si>
  <si>
    <t>AFR-IX TELECOM</t>
  </si>
  <si>
    <t>AFRL01</t>
  </si>
  <si>
    <t>AFRINICT LIMITED</t>
  </si>
  <si>
    <t>AGE001</t>
  </si>
  <si>
    <t>ALL GRACE ENERGY</t>
  </si>
  <si>
    <t>AGIS01</t>
  </si>
  <si>
    <t>ABUJA GEOGRAPHIC INFORMATION SYSTEMS</t>
  </si>
  <si>
    <t>AGP001</t>
  </si>
  <si>
    <t>ALEGNA GLOBAL PARTNERSHIP LTD</t>
  </si>
  <si>
    <t>AGPART/216/1/2/011</t>
  </si>
  <si>
    <t>AGPART/UBAPYMT</t>
  </si>
  <si>
    <t>AGPART/216/1/5/12</t>
  </si>
  <si>
    <t>AGPART/216/1/8/13</t>
  </si>
  <si>
    <t>CN/AGP/Q1.002</t>
  </si>
  <si>
    <t>AGPART/UBAPYMT5</t>
  </si>
  <si>
    <t>AHC001</t>
  </si>
  <si>
    <t>AUSTRALIAN HIGH COMMISSION</t>
  </si>
  <si>
    <t>AJP001</t>
  </si>
  <si>
    <t>AKANBI JOHN PAUL</t>
  </si>
  <si>
    <t>AMC001</t>
  </si>
  <si>
    <t>ASSET MANAGEMENT CORPORATION OF NIGERIA</t>
  </si>
  <si>
    <t>AME001</t>
  </si>
  <si>
    <t>AMERICAN EMBASSY BOSTON LOCATION</t>
  </si>
  <si>
    <t>AMTW01</t>
  </si>
  <si>
    <t>AMT WIRELESS LTD</t>
  </si>
  <si>
    <t>ANL001</t>
  </si>
  <si>
    <t>AIRTEL NETWORKS LIMITED</t>
  </si>
  <si>
    <t>AIRTEL/DF/216/2/001</t>
  </si>
  <si>
    <t>AIRTEL/SCBN/04</t>
  </si>
  <si>
    <t>WHT/AIRTEL5</t>
  </si>
  <si>
    <t>AIRTEL/DF/216/2/002</t>
  </si>
  <si>
    <t>AIRTEL/UBAPYMT/6</t>
  </si>
  <si>
    <t>AIR/O&amp;M/216/3/7/04</t>
  </si>
  <si>
    <t>AIRTEL/UBAPYMT/4</t>
  </si>
  <si>
    <t>AIRTEL/UBAPYMT/003</t>
  </si>
  <si>
    <t>WHT/AIRTEL/003</t>
  </si>
  <si>
    <t>AOWA01</t>
  </si>
  <si>
    <t>AS OPERATIONS WEST AFRICA</t>
  </si>
  <si>
    <t>ASOP/216/12/1/015</t>
  </si>
  <si>
    <t>ASOP/GTB</t>
  </si>
  <si>
    <t>WHT/ASOP</t>
  </si>
  <si>
    <t>WHT/ASOPERATION</t>
  </si>
  <si>
    <t>ASOP/2016/12/2/016</t>
  </si>
  <si>
    <t>ASOP/GTBPYMT</t>
  </si>
  <si>
    <t>WHT/ASOP/3</t>
  </si>
  <si>
    <t>ASOP/216/3/017</t>
  </si>
  <si>
    <t>ASOPER/UBAPYMT</t>
  </si>
  <si>
    <t>WHT/ASOPS/5</t>
  </si>
  <si>
    <t>ASOP/216/4/018</t>
  </si>
  <si>
    <t>ASOPERATION/9</t>
  </si>
  <si>
    <t>ASOP/216/12/5/019</t>
  </si>
  <si>
    <t>WHT/ASOP/8</t>
  </si>
  <si>
    <t>ASOP/UBAPYMT</t>
  </si>
  <si>
    <t>ASOP/216/12/6/020</t>
  </si>
  <si>
    <t>AS/PMT</t>
  </si>
  <si>
    <t>ASOP/216/12/7/021</t>
  </si>
  <si>
    <t>ASOP/GTBPYMT6</t>
  </si>
  <si>
    <t>WHT/ASOP9</t>
  </si>
  <si>
    <t>ASOP/216/12/8/022</t>
  </si>
  <si>
    <t>ASOP/GTBPYMT/6</t>
  </si>
  <si>
    <t>WHT/ASOP/04</t>
  </si>
  <si>
    <t>ASOP/216/12/9/023</t>
  </si>
  <si>
    <t>ASOP/GTBPYMT/05</t>
  </si>
  <si>
    <t>WHT/ASOPERATIONS</t>
  </si>
  <si>
    <t>ASOP/216/12/10/024</t>
  </si>
  <si>
    <t>ASOP/GTB/06</t>
  </si>
  <si>
    <t>WHT/ASOP/005</t>
  </si>
  <si>
    <t>ASOP/216/12/11/025</t>
  </si>
  <si>
    <t>WHT/ASOP/07</t>
  </si>
  <si>
    <t>AS OPE/GTB/08</t>
  </si>
  <si>
    <t>ASOP/216/12/12/026</t>
  </si>
  <si>
    <t>ASOP/216/12</t>
  </si>
  <si>
    <t>WHT/ASOP/12</t>
  </si>
  <si>
    <t>ARCN01</t>
  </si>
  <si>
    <t>ARCELOR NETWORKS LIMITED</t>
  </si>
  <si>
    <t>ARF001</t>
  </si>
  <si>
    <t>ASS FOR REPRODUCTIVE &amp; FAM HEALTH</t>
  </si>
  <si>
    <t>ARMY01</t>
  </si>
  <si>
    <t>NIGERIAN ARMY</t>
  </si>
  <si>
    <t>ASE001</t>
  </si>
  <si>
    <t>AUTOCOMM SERVICES ENTERPRISES</t>
  </si>
  <si>
    <t>ASW001</t>
  </si>
  <si>
    <t>ASWANI</t>
  </si>
  <si>
    <t>ATEC01</t>
  </si>
  <si>
    <t>ANTENNAPRO TECH LTD</t>
  </si>
  <si>
    <t>AUST01</t>
  </si>
  <si>
    <t>AFRICAN UNIVERSITY OF SCI &amp; TECH</t>
  </si>
  <si>
    <t>AUST/216/10/1/02</t>
  </si>
  <si>
    <t>AUST/UBAPYMT</t>
  </si>
  <si>
    <t>AVC001</t>
  </si>
  <si>
    <t>AG VISION CONSTRUCTION</t>
  </si>
  <si>
    <t>BAML01</t>
  </si>
  <si>
    <t>BARBEDOS GROUP LIMITED</t>
  </si>
  <si>
    <t>BAR/ABJ/216/9/001</t>
  </si>
  <si>
    <t>BAR/ABJ/216/10/002</t>
  </si>
  <si>
    <t>BAR/ABJ/216/11/003</t>
  </si>
  <si>
    <t>BAR/ABJ/216/12/004</t>
  </si>
  <si>
    <t>BARBMTS/UBAPYMT/4</t>
  </si>
  <si>
    <t>BARB01</t>
  </si>
  <si>
    <t>BAZE01</t>
  </si>
  <si>
    <t>BAZE UNIVERSITY</t>
  </si>
  <si>
    <t>BAZE/216/3/1/036</t>
  </si>
  <si>
    <t>BAZE/2016/3/2/037</t>
  </si>
  <si>
    <t>BAZE/216/3/038</t>
  </si>
  <si>
    <t>BAZE/216/5/039</t>
  </si>
  <si>
    <t>BAZE/216/1/5/040</t>
  </si>
  <si>
    <t>BAZE/216/1/6/041</t>
  </si>
  <si>
    <t>BAZE/216/1/7/042</t>
  </si>
  <si>
    <t>UBAPYMT/BAZE10</t>
  </si>
  <si>
    <t>BAZE/216/1/8/043</t>
  </si>
  <si>
    <t>BAZE/216/1/9/044</t>
  </si>
  <si>
    <t>BAZE/216/1/10/045</t>
  </si>
  <si>
    <t>BAZEUNIVERSITY/3</t>
  </si>
  <si>
    <t>BAZE/216/1/11/046</t>
  </si>
  <si>
    <t>BAZE/216/1/12/047</t>
  </si>
  <si>
    <t>BU/UBAPYT/7</t>
  </si>
  <si>
    <t>BBEN01</t>
  </si>
  <si>
    <t>BLUE BAND ENGINEERING</t>
  </si>
  <si>
    <t>GREENTE/UBAPYMT/1</t>
  </si>
  <si>
    <t>BLUBA/216/10/001</t>
  </si>
  <si>
    <t>BBG001</t>
  </si>
  <si>
    <t>BITS AND BYTE GLOBAL S.L</t>
  </si>
  <si>
    <t>BCSL01</t>
  </si>
  <si>
    <t>BROADBAND CONNECTIVITY SOLUTIONS LTD</t>
  </si>
  <si>
    <t>BeHE01</t>
  </si>
  <si>
    <t>BeHERE_TEE PREMIUM LTD</t>
  </si>
  <si>
    <t>BLRP01</t>
  </si>
  <si>
    <t>BETTER LIFE PROGRAM FOR RURAL WOMEN</t>
  </si>
  <si>
    <t>BMA001</t>
  </si>
  <si>
    <t>BRITISH MILITARY ADVISORY &amp; TRAINING</t>
  </si>
  <si>
    <t>BMATT/216/8/001</t>
  </si>
  <si>
    <t>BMATT/216/8/002</t>
  </si>
  <si>
    <t>BMATT/UBAPYMT/01</t>
  </si>
  <si>
    <t>BMATT/UBAPYMT/02</t>
  </si>
  <si>
    <t>BMATT/216/RES/03</t>
  </si>
  <si>
    <t>BMAT/OF/216/10/10/2</t>
  </si>
  <si>
    <t>BMATT/UBAPYT/03</t>
  </si>
  <si>
    <t>BMATT/216/RES/04</t>
  </si>
  <si>
    <t>BMAT/OF/216/10/10/3</t>
  </si>
  <si>
    <t>BMATT/UBAPYT/05</t>
  </si>
  <si>
    <t>BMATT/216/NOV/11</t>
  </si>
  <si>
    <t>BMATT/UBAPYT/7</t>
  </si>
  <si>
    <t>BMATT/216/RES/12/05</t>
  </si>
  <si>
    <t>BMAT/OFF/216/12/14</t>
  </si>
  <si>
    <t>BMATT/UBAPYMT/10</t>
  </si>
  <si>
    <t>BMATT/UBAPYMT/11</t>
  </si>
  <si>
    <t>BOLA01</t>
  </si>
  <si>
    <t>BOLA EMMANUEL</t>
  </si>
  <si>
    <t>A/C DEBTOR WRITE-OFF</t>
  </si>
  <si>
    <t>BPR001</t>
  </si>
  <si>
    <t>BEST PREMIER MAITAMA RESIDENCE</t>
  </si>
  <si>
    <t>BRAI01</t>
  </si>
  <si>
    <t>BRAINWAVE</t>
  </si>
  <si>
    <t>BRIT01</t>
  </si>
  <si>
    <t>BRIGHT TECHNOLOGIES LTD</t>
  </si>
  <si>
    <t>BSCH01</t>
  </si>
  <si>
    <t>BENFORD INT'L SCHOOL</t>
  </si>
  <si>
    <t>BENFRD/216/8/001</t>
  </si>
  <si>
    <t>BENFRD/UBAPYMT/01</t>
  </si>
  <si>
    <t>WHT/BENFORD/2</t>
  </si>
  <si>
    <t>BEN/216/9/001</t>
  </si>
  <si>
    <t>BENFORD/UBAPYMT/3</t>
  </si>
  <si>
    <t>CAIC01</t>
  </si>
  <si>
    <t>CACOVID ISOLATION CENTRE</t>
  </si>
  <si>
    <t>CAMP01</t>
  </si>
  <si>
    <t>CAMPUS-FI NETWORK SERVICES CO</t>
  </si>
  <si>
    <t>CANL01</t>
  </si>
  <si>
    <t>CCC AFRICA NIG LIMITED</t>
  </si>
  <si>
    <t>CC/UBAPYMT</t>
  </si>
  <si>
    <t>FXGAIN/4</t>
  </si>
  <si>
    <t>CCC/216/12/2/019</t>
  </si>
  <si>
    <t>CCC/216/12/5/020</t>
  </si>
  <si>
    <t>CCC/UBAPYMT8</t>
  </si>
  <si>
    <t>CCC/216/12/8/021</t>
  </si>
  <si>
    <t>CCC/UBAPYMT/04</t>
  </si>
  <si>
    <t>CCC/216/12/11/022</t>
  </si>
  <si>
    <t>CCC/UBAPYT/007</t>
  </si>
  <si>
    <t>CBNG01</t>
  </si>
  <si>
    <t>CBN GOVERNORS HSE</t>
  </si>
  <si>
    <t>CBNH01</t>
  </si>
  <si>
    <t>CENTRAL BANK OF NIGERIA</t>
  </si>
  <si>
    <t>CCCE01</t>
  </si>
  <si>
    <t>CCS_CECC NIGERIA LIMITED</t>
  </si>
  <si>
    <t>CCS001</t>
  </si>
  <si>
    <t>CENTRE FOR COMM &amp; SOCIAL IMPACT</t>
  </si>
  <si>
    <t>CENT01</t>
  </si>
  <si>
    <t>CENTAGON</t>
  </si>
  <si>
    <t>CGC001</t>
  </si>
  <si>
    <t>CHEERYMOON GLOBAL CONCEPT LTD</t>
  </si>
  <si>
    <t>CHTV01</t>
  </si>
  <si>
    <t>CHANNELS NIG LTD_FREE TV</t>
  </si>
  <si>
    <t>CIL001</t>
  </si>
  <si>
    <t>CAINERGY INTERNATIONAL LTD</t>
  </si>
  <si>
    <t>CIPO01</t>
  </si>
  <si>
    <t>EUROPEAN COMMISSION / CIVIPOL CONSEIL-P</t>
  </si>
  <si>
    <t>CLTD01</t>
  </si>
  <si>
    <t>CACHEZ LIMITED</t>
  </si>
  <si>
    <t>CACHESTATE/216/1/1/9</t>
  </si>
  <si>
    <t>CACHEZRES/216/1/1/09</t>
  </si>
  <si>
    <t>CACH/RES/216/1/2/10</t>
  </si>
  <si>
    <t>CACH/EST/216/1/2/010</t>
  </si>
  <si>
    <t>CACHEZ/RES/UBAPYMT</t>
  </si>
  <si>
    <t>CACHE/EST/STER</t>
  </si>
  <si>
    <t>CACHEZ/STER/2</t>
  </si>
  <si>
    <t>CACHEZ/STER/3</t>
  </si>
  <si>
    <t>CACHEZ/STERL/2</t>
  </si>
  <si>
    <t>CACHEZ/STERL/3</t>
  </si>
  <si>
    <t>CMC001</t>
  </si>
  <si>
    <t>CMC INVESTMENT LIMITED</t>
  </si>
  <si>
    <t>CMC/216/9/001</t>
  </si>
  <si>
    <t>CMC/216/9/002</t>
  </si>
  <si>
    <t>COBR01</t>
  </si>
  <si>
    <t>COBRANET LIMITED</t>
  </si>
  <si>
    <t>COB/216/LM/01</t>
  </si>
  <si>
    <t>COBRA/UBAPYT/001</t>
  </si>
  <si>
    <t>COBRA/WHT/01</t>
  </si>
  <si>
    <t>COOL01</t>
  </si>
  <si>
    <t>STEAM BROADCASTING / COOLLINK</t>
  </si>
  <si>
    <t>COOL/UBAPYMT</t>
  </si>
  <si>
    <t>COOL/216/18/1/019</t>
  </si>
  <si>
    <t>COOLLINK/UBAPYMT</t>
  </si>
  <si>
    <t>WHT/COOLLINK</t>
  </si>
  <si>
    <t>COOL/216/18/2/020</t>
  </si>
  <si>
    <t>COOL/216/18/2/021</t>
  </si>
  <si>
    <t>COOLLINK/UBAPYMT9</t>
  </si>
  <si>
    <t>WHT/COOLLINK7</t>
  </si>
  <si>
    <t>COOL/UBAPYMT10</t>
  </si>
  <si>
    <t>WHT/COOLLINK8</t>
  </si>
  <si>
    <t>COOL/216/18/4/022</t>
  </si>
  <si>
    <t>COOL/UBAPYMT9</t>
  </si>
  <si>
    <t>WHT/STEAM/8</t>
  </si>
  <si>
    <t>COOL/216/5/023</t>
  </si>
  <si>
    <t>STEAM/UBAPYMT8</t>
  </si>
  <si>
    <t>WHT/COOL/10</t>
  </si>
  <si>
    <t>COOL/216/6/024</t>
  </si>
  <si>
    <t>COOL/216/5/025</t>
  </si>
  <si>
    <t>COOL/UBAPYMT6</t>
  </si>
  <si>
    <t>WHT/COOL/11</t>
  </si>
  <si>
    <t>CPNE01</t>
  </si>
  <si>
    <t>CENTER POINT NETWORK</t>
  </si>
  <si>
    <t>CPP001</t>
  </si>
  <si>
    <t>CITY PRINT &amp; PUBLISHING</t>
  </si>
  <si>
    <t>CRAS01</t>
  </si>
  <si>
    <t>CREATIVE ASSOCIATES INT'L</t>
  </si>
  <si>
    <t>CAI/216/22/2/001</t>
  </si>
  <si>
    <t>CAI/STERLING</t>
  </si>
  <si>
    <t>CAI/216/01/3/002</t>
  </si>
  <si>
    <t>CAI/UBAPYMT2</t>
  </si>
  <si>
    <t>WHT/CAI4</t>
  </si>
  <si>
    <t>CAI/UBA4</t>
  </si>
  <si>
    <t>CAI/216/01/06/003</t>
  </si>
  <si>
    <t>CAI/WHT3</t>
  </si>
  <si>
    <t>CAI/216/01/09/004</t>
  </si>
  <si>
    <t>CA/UBAPYMT/4</t>
  </si>
  <si>
    <t>WHT/CA/2</t>
  </si>
  <si>
    <t>CAI/216/01/12/005</t>
  </si>
  <si>
    <t>CRL001</t>
  </si>
  <si>
    <t>CROWN &amp; REED LTD</t>
  </si>
  <si>
    <t>DAC001</t>
  </si>
  <si>
    <t>DEPT OF AGRIC LAND &amp; CLIMATE CHG MGT</t>
  </si>
  <si>
    <t>DADA01</t>
  </si>
  <si>
    <t>DAVID &amp; DANIEL'S RESIDENCE</t>
  </si>
  <si>
    <t>DANC01</t>
  </si>
  <si>
    <t>DANCOM</t>
  </si>
  <si>
    <t>DEN001</t>
  </si>
  <si>
    <t>DENUCCI N RIVERTON</t>
  </si>
  <si>
    <t>DEN002</t>
  </si>
  <si>
    <t>DFAR01</t>
  </si>
  <si>
    <t>DR FATIMA ATIKU RESIDENCE</t>
  </si>
  <si>
    <t>DHQ001</t>
  </si>
  <si>
    <t>DEFENSE HEADQUARTERS</t>
  </si>
  <si>
    <t>DIG001</t>
  </si>
  <si>
    <t>DUNES INVESTMENT &amp; GLOBAL SERVICES</t>
  </si>
  <si>
    <t>DIM001</t>
  </si>
  <si>
    <t>DIMENSION DATA</t>
  </si>
  <si>
    <t>DNDL01</t>
  </si>
  <si>
    <t>DAILY NEED DISTRIBUTORS LTD</t>
  </si>
  <si>
    <t>DOL001</t>
  </si>
  <si>
    <t>DOLPHIN TELECOM</t>
  </si>
  <si>
    <t>DOLPHIN/216/002</t>
  </si>
  <si>
    <t>ESTREAM/UBPPYMT/3</t>
  </si>
  <si>
    <t>DOLPHIN/216/23/08/01</t>
  </si>
  <si>
    <t>DOLPHIN/UBAPYMT/01</t>
  </si>
  <si>
    <t>WHT/DOLPH/1</t>
  </si>
  <si>
    <t>DOLP/216/9/001</t>
  </si>
  <si>
    <t>DOLP/216/10/002</t>
  </si>
  <si>
    <t>DOLPHIN/UBAP/4</t>
  </si>
  <si>
    <t>WHT/DOLPHIN/002</t>
  </si>
  <si>
    <t>DOLP/216/11/003</t>
  </si>
  <si>
    <t>DOLP/216/12/004</t>
  </si>
  <si>
    <t>DOVE01</t>
  </si>
  <si>
    <t>DOVELAND INT'L SCH LTD</t>
  </si>
  <si>
    <t>DPN001</t>
  </si>
  <si>
    <t>DIGITAL PLAY NIGERIA LIMITED</t>
  </si>
  <si>
    <t>DPR001</t>
  </si>
  <si>
    <t>DEPARTMENT FOR PETROLEUM RESOURCES</t>
  </si>
  <si>
    <t>DPR/UBAPYMT/2</t>
  </si>
  <si>
    <t>DPR/UBAPYMT/003</t>
  </si>
  <si>
    <t>DRAU01</t>
  </si>
  <si>
    <t>DRAUSNET</t>
  </si>
  <si>
    <t>ENSL01</t>
  </si>
  <si>
    <t>EMADEB ENERGY SERVICES LTD</t>
  </si>
  <si>
    <t>ENT001</t>
  </si>
  <si>
    <t>ENOV8 TECH HUB LIMITED_LEKKI</t>
  </si>
  <si>
    <t>ENT002</t>
  </si>
  <si>
    <t>ENOV8 TECH HUB LIMITED_JIBOWU</t>
  </si>
  <si>
    <t>EOG001</t>
  </si>
  <si>
    <t>EMBASSY OF GERMANY</t>
  </si>
  <si>
    <t>EOH001</t>
  </si>
  <si>
    <t>EMBASSY OF HUNGARY</t>
  </si>
  <si>
    <t>EQUG01</t>
  </si>
  <si>
    <t>EQUINOX GROUP</t>
  </si>
  <si>
    <t>ESG001</t>
  </si>
  <si>
    <t>ENGR SANUSI GARBA</t>
  </si>
  <si>
    <t>ESTN01</t>
  </si>
  <si>
    <t>ESTREAM NETWORK</t>
  </si>
  <si>
    <t>ESTREAM/216/COL/001</t>
  </si>
  <si>
    <t>EXL TECH</t>
  </si>
  <si>
    <t>EXL TECH MULTISERVICES LTD</t>
  </si>
  <si>
    <t>FCCP01</t>
  </si>
  <si>
    <t>FEDERAL COMPETITION &amp; CPC</t>
  </si>
  <si>
    <t>FCL001</t>
  </si>
  <si>
    <t>FINPACT CONSULTING LIMITED</t>
  </si>
  <si>
    <t>FCPR01</t>
  </si>
  <si>
    <t>FIFTH CHUKKER POLO &amp; RESORT</t>
  </si>
  <si>
    <t>FGM001</t>
  </si>
  <si>
    <t>FIRST GENERATION MORTGAGE BANK LTD</t>
  </si>
  <si>
    <t>FGMB/216/10/001</t>
  </si>
  <si>
    <t>FGMB/FGMB/001</t>
  </si>
  <si>
    <t>WHT/FGMB/001</t>
  </si>
  <si>
    <t>FOS001</t>
  </si>
  <si>
    <t>FACLITY FOR OIL SECTOR TRANSPARENCY</t>
  </si>
  <si>
    <t>FOSTER/UBAPYMT</t>
  </si>
  <si>
    <t>FOSTER/216/26/1/020</t>
  </si>
  <si>
    <t>FOSTER/STERL</t>
  </si>
  <si>
    <t>FOSTER/216/26/2/21</t>
  </si>
  <si>
    <t>FOSTER PYMT</t>
  </si>
  <si>
    <t>FOSTER/216/4/22</t>
  </si>
  <si>
    <t>FOSTER/UBAPYMT04</t>
  </si>
  <si>
    <t>FOSTER/216/5/23</t>
  </si>
  <si>
    <t>FOSTER/UBAPYMT9</t>
  </si>
  <si>
    <t>FOSTER/216/6/24</t>
  </si>
  <si>
    <t>FOSTER/UBAPYMT8</t>
  </si>
  <si>
    <t>FOSTER/216/7/25</t>
  </si>
  <si>
    <t>FOSTER/UBAPYMT10</t>
  </si>
  <si>
    <t>FOSTER/216/8/26</t>
  </si>
  <si>
    <t>FOSTER/UBAPYMT5</t>
  </si>
  <si>
    <t>WHT/FOST/7</t>
  </si>
  <si>
    <t>FOSTER/216/9/27</t>
  </si>
  <si>
    <t>FOSTER/UBAPYMT6</t>
  </si>
  <si>
    <t>FOSTER/216/10/28</t>
  </si>
  <si>
    <t>FOSTER/216/11/29</t>
  </si>
  <si>
    <t>FOSTER/UBAPYT/8</t>
  </si>
  <si>
    <t>WHT/FOSTER/06</t>
  </si>
  <si>
    <t>UBAPYMT/FOSTER/11</t>
  </si>
  <si>
    <t>WHT/FOSTER/10</t>
  </si>
  <si>
    <t>FOSTER/216/12/30</t>
  </si>
  <si>
    <t>FOST/LM/216/002</t>
  </si>
  <si>
    <t>FOSTER/UBAPYMT/10</t>
  </si>
  <si>
    <t>FOST/UBAPYMT/OPM</t>
  </si>
  <si>
    <t>FOST/UBAPYT/OPM2</t>
  </si>
  <si>
    <t>FOUR01</t>
  </si>
  <si>
    <t>FOURSQUARE CHURCH</t>
  </si>
  <si>
    <t>FPM001</t>
  </si>
  <si>
    <t>FEDERAL PROJECT MGT UNIT OFFICE</t>
  </si>
  <si>
    <t>FWN001</t>
  </si>
  <si>
    <t>FLASH WISP NETWORKS</t>
  </si>
  <si>
    <t>FWN/215/9/6/001</t>
  </si>
  <si>
    <t>FLASH/216/10/6/002</t>
  </si>
  <si>
    <t>FLASH/216/10/7/003</t>
  </si>
  <si>
    <t>FLASHW/UBPYMT/001</t>
  </si>
  <si>
    <t>FLASH/216/10/8/004</t>
  </si>
  <si>
    <t>FLASH/UBAPYMT/2</t>
  </si>
  <si>
    <t>FLASH/UBAPYMT/3</t>
  </si>
  <si>
    <t>FLASH/UBAPYMT/4</t>
  </si>
  <si>
    <t>FLASH/UBPAYMT/002</t>
  </si>
  <si>
    <t>WHT/FLASH/002</t>
  </si>
  <si>
    <t>FLASH/216/9/004</t>
  </si>
  <si>
    <t>FLASH/216/10/005</t>
  </si>
  <si>
    <t>FLAS/UBAPYT/9</t>
  </si>
  <si>
    <t>FLASH/216/11/006</t>
  </si>
  <si>
    <t>FLASH/216/12/007</t>
  </si>
  <si>
    <t>GAIN01</t>
  </si>
  <si>
    <t>GLOBAL ALLIANCE FOR IMPROVED NUTRI</t>
  </si>
  <si>
    <t>GAIN/216/9/005</t>
  </si>
  <si>
    <t>GAW001</t>
  </si>
  <si>
    <t>GALAXY WIRELESS</t>
  </si>
  <si>
    <t>GBB001</t>
  </si>
  <si>
    <t>GALAXY BACKBONE LIMITED</t>
  </si>
  <si>
    <t>GBB/MIN/216/03/019</t>
  </si>
  <si>
    <t>GBB/UBAPYMT9</t>
  </si>
  <si>
    <t>GBB/UBAPYMT10</t>
  </si>
  <si>
    <t>GBB/MIN/216/06/020</t>
  </si>
  <si>
    <t>GBB/UBAPYMT12</t>
  </si>
  <si>
    <t>WHT/GBB/4</t>
  </si>
  <si>
    <t>GBB/MIN/216/09/021</t>
  </si>
  <si>
    <t>GBB/UBAPYT/007</t>
  </si>
  <si>
    <t>WHT/GBB/06</t>
  </si>
  <si>
    <t>GBB/MIN/216/12/022</t>
  </si>
  <si>
    <t>GCL001</t>
  </si>
  <si>
    <t>GRIDLINE COMMUNICATION LIMITED</t>
  </si>
  <si>
    <t>GEN001</t>
  </si>
  <si>
    <t>GIRL EFFECT NIGERIA</t>
  </si>
  <si>
    <t>GEO001</t>
  </si>
  <si>
    <t>GEO QINETIQ</t>
  </si>
  <si>
    <t>GEOQIN/UBAPYMT9</t>
  </si>
  <si>
    <t>GEO/UBAPYT/9</t>
  </si>
  <si>
    <t>GEO002</t>
  </si>
  <si>
    <t>GGCL01</t>
  </si>
  <si>
    <t>GATEWAY GLOBAL COMMUNICATIONS LTD_PCCW</t>
  </si>
  <si>
    <t>PCCW/4159/2988</t>
  </si>
  <si>
    <t>PCC/SPAIN/216/10/2/2</t>
  </si>
  <si>
    <t>PCCW/MED/216/18/1/10</t>
  </si>
  <si>
    <t>PCCW/UPS/216/20/1/07</t>
  </si>
  <si>
    <t>PCCW/4790</t>
  </si>
  <si>
    <t>PCCW/3757/2987/4159</t>
  </si>
  <si>
    <t>PCCW/3757/1</t>
  </si>
  <si>
    <t>PCCW/2694/1</t>
  </si>
  <si>
    <t>PCCW/FIN/216/27/1/06</t>
  </si>
  <si>
    <t>PCC/42RACK/216/1/1/4</t>
  </si>
  <si>
    <t>PCCW/2692/4159/2987</t>
  </si>
  <si>
    <t>PCCW/ABS/216/4/2/001</t>
  </si>
  <si>
    <t>PCCW/NGCO/216/4/2/01</t>
  </si>
  <si>
    <t>PCCW/MED/216/18/2/11</t>
  </si>
  <si>
    <t>PCCW/UPS/216/20/2/08</t>
  </si>
  <si>
    <t>PCCW/FIN/216/27/2/07</t>
  </si>
  <si>
    <t>PCCW/SCB/001</t>
  </si>
  <si>
    <t>PCCW/SCBPYMT5</t>
  </si>
  <si>
    <t>PCCW/216/3/010</t>
  </si>
  <si>
    <t>PCCW/SCB/NGCO/01</t>
  </si>
  <si>
    <t>PCCW/ORG/216/01</t>
  </si>
  <si>
    <t>PCCW/ABS/3/001</t>
  </si>
  <si>
    <t>PCCW/LAKECHAD/3/001</t>
  </si>
  <si>
    <t>PCCW/SCBUSD/9</t>
  </si>
  <si>
    <t>PCCW/216/4/011</t>
  </si>
  <si>
    <t>PCCW/SCBDORMPYMT</t>
  </si>
  <si>
    <t>PCCW/SCBD/8</t>
  </si>
  <si>
    <t>PCCW/SCBDORM</t>
  </si>
  <si>
    <t>PCCW/216/5/012</t>
  </si>
  <si>
    <t>PCCW/MED-DOU/5/001</t>
  </si>
  <si>
    <t>PCCW/SCBDORM9</t>
  </si>
  <si>
    <t>PCCW/IPNX/5/001</t>
  </si>
  <si>
    <t>PCCW/216/6/013</t>
  </si>
  <si>
    <t>PCCW/SCBDORM11</t>
  </si>
  <si>
    <t>PCCW/216/RACKA&amp;B/1</t>
  </si>
  <si>
    <t>PCCW/COTCHARGE3</t>
  </si>
  <si>
    <t>PCCW/216/A-B/001</t>
  </si>
  <si>
    <t>PCCW/216/7/014</t>
  </si>
  <si>
    <t>PCCW/216/NATCOM/1</t>
  </si>
  <si>
    <t>PCCW/216/ABS-PH/001</t>
  </si>
  <si>
    <t>BANK CHARGES/4</t>
  </si>
  <si>
    <t>PCCW/216/8/015</t>
  </si>
  <si>
    <t>PCCW/SCBDORM/9</t>
  </si>
  <si>
    <t>BNKCGS/216/8</t>
  </si>
  <si>
    <t>PCCW/216/9/016</t>
  </si>
  <si>
    <t>PCCW/SCBDORM/10</t>
  </si>
  <si>
    <t>BNKCHGS/9</t>
  </si>
  <si>
    <t>BNKCHGS/PCCW/6</t>
  </si>
  <si>
    <t>PCCW/ORG/216/02</t>
  </si>
  <si>
    <t>PCCW/SCBDORM/7</t>
  </si>
  <si>
    <t>BNKCHGS/PCCW/5</t>
  </si>
  <si>
    <t>PCCW/SCBDORM/5</t>
  </si>
  <si>
    <t>FOREXGAIN/216/9</t>
  </si>
  <si>
    <t>PCCW/216/21-XCON</t>
  </si>
  <si>
    <t>PCCW/SCB/09</t>
  </si>
  <si>
    <t>PCCW/216/10/017</t>
  </si>
  <si>
    <t>PCCW/ORG/216/03</t>
  </si>
  <si>
    <t>PCCW/216/ABSPH/2</t>
  </si>
  <si>
    <t>PCCW/216/11/018</t>
  </si>
  <si>
    <t>PCCW/SCBDORM/11</t>
  </si>
  <si>
    <t>PCCW/SMF/216/001</t>
  </si>
  <si>
    <t>PCCW/216/12/019</t>
  </si>
  <si>
    <t>PCCW/SCBDOM/XCON</t>
  </si>
  <si>
    <t>BNKCHGS/PCCW/7</t>
  </si>
  <si>
    <t>PCCW/SCBDOM/11</t>
  </si>
  <si>
    <t>BNKCHGS/PCCW/8</t>
  </si>
  <si>
    <t>PCCW/SCBDOM/12</t>
  </si>
  <si>
    <t>BANK CHARGES5</t>
  </si>
  <si>
    <t>GIA001</t>
  </si>
  <si>
    <t>GLISTEN INT'L ACADEMY</t>
  </si>
  <si>
    <t>GIT001</t>
  </si>
  <si>
    <t>GIST TRAC</t>
  </si>
  <si>
    <t>GIST/216/14/2/008</t>
  </si>
  <si>
    <t>GIST-TRAC/216/3/008</t>
  </si>
  <si>
    <t>GIST/216/14/5/009</t>
  </si>
  <si>
    <t>GIST-TRAC/216/6/009</t>
  </si>
  <si>
    <t>GIST/UBAPYMT</t>
  </si>
  <si>
    <t>GIST/216/14/8/010</t>
  </si>
  <si>
    <t>GISTTRAC/UBAPYMT2</t>
  </si>
  <si>
    <t>GISTTRAC/UBAPYMT4</t>
  </si>
  <si>
    <t>GIST-TRAC/216/9/010</t>
  </si>
  <si>
    <t>GIST/UBAPYMT/6</t>
  </si>
  <si>
    <t>WHT/GISTRAC/8</t>
  </si>
  <si>
    <t>GIST/216/14/5/011</t>
  </si>
  <si>
    <t>GIST-TRAC/216/12/011</t>
  </si>
  <si>
    <t>GLO001</t>
  </si>
  <si>
    <t>GLO SWAP</t>
  </si>
  <si>
    <t>GLO SWAP/216/7/001</t>
  </si>
  <si>
    <t>GPC001</t>
  </si>
  <si>
    <t>GLOBAL PROJECTS CONS</t>
  </si>
  <si>
    <t>GRN001</t>
  </si>
  <si>
    <t>GREEN ENERGY</t>
  </si>
  <si>
    <t>GTL001</t>
  </si>
  <si>
    <t>GIOCAH TECHNOLOGIES LTD</t>
  </si>
  <si>
    <t>GTP001</t>
  </si>
  <si>
    <t>GRAND TOWERS PLC</t>
  </si>
  <si>
    <t>GRAND/216/10/1/024</t>
  </si>
  <si>
    <t>GRAND/UBAPYMT</t>
  </si>
  <si>
    <t>GUC001</t>
  </si>
  <si>
    <t>GALAXY UNIPREP CENTER</t>
  </si>
  <si>
    <t>GUC/UBAPYMT8</t>
  </si>
  <si>
    <t>GUC/216/10/1/016</t>
  </si>
  <si>
    <t>GUC/UBAPYMT</t>
  </si>
  <si>
    <t>GUC/216/10/2/017</t>
  </si>
  <si>
    <t>GUC/216/3/018</t>
  </si>
  <si>
    <t>GUC/216/4/019</t>
  </si>
  <si>
    <t>GUC/UBAPYMT6</t>
  </si>
  <si>
    <t>GUC/216/5/020</t>
  </si>
  <si>
    <t>GUC/216/6/021</t>
  </si>
  <si>
    <t>GUC/UBAPYMT9</t>
  </si>
  <si>
    <t>GUC/UBAPYMT10</t>
  </si>
  <si>
    <t>GUC/216/7/022</t>
  </si>
  <si>
    <t>GUC/UBPYMT/12</t>
  </si>
  <si>
    <t>GUC/216/8/023</t>
  </si>
  <si>
    <t>GUC/UBAPYMT/004</t>
  </si>
  <si>
    <t>GUC/216/9/024</t>
  </si>
  <si>
    <t>GUC/UBAPYMT5</t>
  </si>
  <si>
    <t>GUC/216/10/025</t>
  </si>
  <si>
    <t>GUC/UBAPYMT11</t>
  </si>
  <si>
    <t>GUC/216/11/026</t>
  </si>
  <si>
    <t>HAB001</t>
  </si>
  <si>
    <t>HABIBU ENGINEERING</t>
  </si>
  <si>
    <t>HABIB/216/5/1/026</t>
  </si>
  <si>
    <t>HABIBU/2016/5/2/027</t>
  </si>
  <si>
    <t>HABIBU/UBAPYMT</t>
  </si>
  <si>
    <t>HABIB/216/3/028</t>
  </si>
  <si>
    <t>HABIB/216/4/029</t>
  </si>
  <si>
    <t>HABIB/216/5/030</t>
  </si>
  <si>
    <t>HABIBU/UBAPYMT11</t>
  </si>
  <si>
    <t>HABIB/216/6/031</t>
  </si>
  <si>
    <t>HABIBU/UBAPYMT9</t>
  </si>
  <si>
    <t>HAP001</t>
  </si>
  <si>
    <t>HARROW PARK</t>
  </si>
  <si>
    <t>HARROW/216/1/1/007</t>
  </si>
  <si>
    <t>HARROW/UBAPYMT</t>
  </si>
  <si>
    <t>HARROW/216/1/2/8</t>
  </si>
  <si>
    <t>HARROW/UBAPYMT4</t>
  </si>
  <si>
    <t>HARROW/216/1/3/09</t>
  </si>
  <si>
    <t>HARROW/216/1/4/10</t>
  </si>
  <si>
    <t>HARROW/216/1/5/11</t>
  </si>
  <si>
    <t>HARROW/UBAPYMT9</t>
  </si>
  <si>
    <t>HARROW/216/1/6/12</t>
  </si>
  <si>
    <t>HARROW/216/1/7/13</t>
  </si>
  <si>
    <t>HARROW/216/1/8/14</t>
  </si>
  <si>
    <t>HARROW/UBAPYMT5</t>
  </si>
  <si>
    <t>HARROW/216/1/9/15</t>
  </si>
  <si>
    <t>HARROW/216/1/10/16</t>
  </si>
  <si>
    <t>HARROW/216/1/11/17</t>
  </si>
  <si>
    <t>HARROW/UBAPYT/8</t>
  </si>
  <si>
    <t>HARROW/216/12/18</t>
  </si>
  <si>
    <t>HARROW/UBAPYMT/9</t>
  </si>
  <si>
    <t>HBS001</t>
  </si>
  <si>
    <t>HARDCORE BIOMETRICS SYSTEMS</t>
  </si>
  <si>
    <t>HCI001</t>
  </si>
  <si>
    <t>HCI HEALTHCARE LTD</t>
  </si>
  <si>
    <t>HCM001</t>
  </si>
  <si>
    <t>HIGH COMMISSION OF MALAYSIA</t>
  </si>
  <si>
    <t>HKI001</t>
  </si>
  <si>
    <t>HELEN KELLER INTERNATIONAL</t>
  </si>
  <si>
    <t>HKL/216/1/1/010</t>
  </si>
  <si>
    <t>WHT/HKL/9</t>
  </si>
  <si>
    <t>HKL/UBAPYMT7</t>
  </si>
  <si>
    <t>HKL/216/3/011</t>
  </si>
  <si>
    <t>HKL/UBAPYMT</t>
  </si>
  <si>
    <t>HKL/UBAPYMT4</t>
  </si>
  <si>
    <t>HKL/UBAPYMT/6</t>
  </si>
  <si>
    <t>HKL/216/5/011</t>
  </si>
  <si>
    <t>HKL/UBAPYMT5</t>
  </si>
  <si>
    <t>HKL/216/7/012</t>
  </si>
  <si>
    <t>HKL/UBAPYMT9</t>
  </si>
  <si>
    <t>HKL/216/9/013</t>
  </si>
  <si>
    <t>HKL/216/11/014</t>
  </si>
  <si>
    <t>HKL/UBAPYT/007</t>
  </si>
  <si>
    <t>HKL/UBAPYMT/8</t>
  </si>
  <si>
    <t>HKL/216/LASTMILE</t>
  </si>
  <si>
    <t>HKL/UBAPYMT10</t>
  </si>
  <si>
    <t>HSDF01</t>
  </si>
  <si>
    <t>HEALTH STRATEGY &amp; DEVELOPMEN FOUNDATION</t>
  </si>
  <si>
    <t>HSDF/216/1/1/023</t>
  </si>
  <si>
    <t>HSDF/UBAPYMT</t>
  </si>
  <si>
    <t>HSDF/216/1/2/024</t>
  </si>
  <si>
    <t>HSDF/UBAPYMT7</t>
  </si>
  <si>
    <t>HSDF/WHT6</t>
  </si>
  <si>
    <t>HSDF/216/3/025</t>
  </si>
  <si>
    <t>HSDF/216/4/026</t>
  </si>
  <si>
    <t>HSDF/UBAPYMT07</t>
  </si>
  <si>
    <t>HSDF/UBAPYMT8</t>
  </si>
  <si>
    <t>HSDF/216/5/027</t>
  </si>
  <si>
    <t>HSDF/UBAPYMT/9</t>
  </si>
  <si>
    <t>WHT/HSDF/6</t>
  </si>
  <si>
    <t>HSDF/UBAPYMT11</t>
  </si>
  <si>
    <t>WHT/HSDF/9</t>
  </si>
  <si>
    <t>HSDF/216/6/028</t>
  </si>
  <si>
    <t>HSDF/216/7/029</t>
  </si>
  <si>
    <t>HSDF/UBAPYMT/16</t>
  </si>
  <si>
    <t>HSDF/216/8/030</t>
  </si>
  <si>
    <t>HSDF/UBAPYMT14</t>
  </si>
  <si>
    <t>WHT/HSDF/12</t>
  </si>
  <si>
    <t>HSDF/216/9/031</t>
  </si>
  <si>
    <t>HSDF/216/10/032</t>
  </si>
  <si>
    <t>HSDF/UBAPYMT/6</t>
  </si>
  <si>
    <t>HSDF/UBAPYT/006WHT</t>
  </si>
  <si>
    <t>HSDF/UBAPYT/07</t>
  </si>
  <si>
    <t>HSDF/UBAPYT/08</t>
  </si>
  <si>
    <t>HSDF/216/12/034</t>
  </si>
  <si>
    <t>HSDF/UBAPYT/7</t>
  </si>
  <si>
    <t>IAM001</t>
  </si>
  <si>
    <t>INSTITUTE OF ARTS &amp; MEDIA</t>
  </si>
  <si>
    <t>ICAP</t>
  </si>
  <si>
    <t>ICAP NIGERIA OFFICE</t>
  </si>
  <si>
    <t>ICSL01</t>
  </si>
  <si>
    <t>INFORMATION CONNECTIVITY SOL. LTD</t>
  </si>
  <si>
    <t>ICSL/216/17/1/007</t>
  </si>
  <si>
    <t>ICSL/UBPYMT</t>
  </si>
  <si>
    <t>ICSL/216/17/4/008</t>
  </si>
  <si>
    <t>WHT/ICSL/01</t>
  </si>
  <si>
    <t>ICSL/UBAPYMT/7</t>
  </si>
  <si>
    <t>WHT/ICSL/5</t>
  </si>
  <si>
    <t>UBAPYMT/ICSL/12</t>
  </si>
  <si>
    <t>ICSL/216/17/7/009</t>
  </si>
  <si>
    <t>ICSL/216/1/10/010</t>
  </si>
  <si>
    <t>ICSL/UBAPYMT/9</t>
  </si>
  <si>
    <t>WHT/ICSL/005</t>
  </si>
  <si>
    <t>ICSL NETTOFF</t>
  </si>
  <si>
    <t>IDNL01</t>
  </si>
  <si>
    <t>INQ DIGITAL NIGERIA LIMITED</t>
  </si>
  <si>
    <t>VB/216/1/1/034</t>
  </si>
  <si>
    <t>WHT/VB</t>
  </si>
  <si>
    <t>WHT/VB/07</t>
  </si>
  <si>
    <t>VB/216/1/2/035</t>
  </si>
  <si>
    <t>VODACOM/UBAPYMT11</t>
  </si>
  <si>
    <t>VODACOM/WHT</t>
  </si>
  <si>
    <t>VODACOM/UBAPYMT9</t>
  </si>
  <si>
    <t>VB/216/1/3/036</t>
  </si>
  <si>
    <t>VB/UBAPYMT/9</t>
  </si>
  <si>
    <t>VB/216/1/4/037</t>
  </si>
  <si>
    <t>VB/UBAPYMT9</t>
  </si>
  <si>
    <t>VB/216/1/5/038</t>
  </si>
  <si>
    <t>VB/216/1/6/039</t>
  </si>
  <si>
    <t>VB/UBAPYMT12</t>
  </si>
  <si>
    <t>VB/UBAPYMT14</t>
  </si>
  <si>
    <t>WHT/VB/11</t>
  </si>
  <si>
    <t>VB/216/1/7/040</t>
  </si>
  <si>
    <t>VB/216/1/8/041</t>
  </si>
  <si>
    <t>VB/216/1/9/042</t>
  </si>
  <si>
    <t>PYMT/VDT</t>
  </si>
  <si>
    <t>WHT/VODACOM</t>
  </si>
  <si>
    <t>VB/216/1/10/043</t>
  </si>
  <si>
    <t>VB/UBAPYMT/5</t>
  </si>
  <si>
    <t>WHT/VB/6</t>
  </si>
  <si>
    <t>VB/216/1/11/044</t>
  </si>
  <si>
    <t>VB/216/1/12/045</t>
  </si>
  <si>
    <t>IFES01</t>
  </si>
  <si>
    <t>INT'L FOUNDATIO FOR ELECTORAL SERVIC</t>
  </si>
  <si>
    <t>IFES/216/22/1/003</t>
  </si>
  <si>
    <t>IFES/UBAPYMT2</t>
  </si>
  <si>
    <t>IFES/UBAPYMT3</t>
  </si>
  <si>
    <t>WHT/IFES/1</t>
  </si>
  <si>
    <t>IFES/216/22/2/004</t>
  </si>
  <si>
    <t>IFES/UBAPYMT</t>
  </si>
  <si>
    <t>IFES/216/3/005</t>
  </si>
  <si>
    <t>IFES/PYMT</t>
  </si>
  <si>
    <t>WHT/IFES/4</t>
  </si>
  <si>
    <t>IFES/216/22/3/006</t>
  </si>
  <si>
    <t>IFES/UBAPYMT4</t>
  </si>
  <si>
    <t>IFES/216/22/5/007</t>
  </si>
  <si>
    <t>IFES/216/22/6/008</t>
  </si>
  <si>
    <t>IFES/UBAPYMT/9</t>
  </si>
  <si>
    <t>IFES/UBAPYMT/10</t>
  </si>
  <si>
    <t>WHT/IFES/10</t>
  </si>
  <si>
    <t>IFES/216/22/7/009</t>
  </si>
  <si>
    <t>IFES/UBAPYMT/7</t>
  </si>
  <si>
    <t>WHT/IFES/5</t>
  </si>
  <si>
    <t>IFES/216/22/8/010</t>
  </si>
  <si>
    <t>IFES/UBAPYMT/4</t>
  </si>
  <si>
    <t>WHT/IFES/6</t>
  </si>
  <si>
    <t>IFES/216/22/9/011</t>
  </si>
  <si>
    <t>IFES/UBAPYMT/5</t>
  </si>
  <si>
    <t>IFES/216/22/10/012</t>
  </si>
  <si>
    <t>IFES/UBAPYMT/6</t>
  </si>
  <si>
    <t>WHT/IFES/006</t>
  </si>
  <si>
    <t>IFES/216/22/11/013</t>
  </si>
  <si>
    <t>IFES/UBAPYMT/11</t>
  </si>
  <si>
    <t>IFES/216/22/12/014</t>
  </si>
  <si>
    <t>IFRC01</t>
  </si>
  <si>
    <t>INTERNATIONAL FED. OF RED CROSS</t>
  </si>
  <si>
    <t>IMPH01</t>
  </si>
  <si>
    <t>MDS LOGISTICS / IMPERIAL HEALTH SCI</t>
  </si>
  <si>
    <t>IHS/216/1/1/013</t>
  </si>
  <si>
    <t>WHT/0001</t>
  </si>
  <si>
    <t>IHS/UBAPYMT6</t>
  </si>
  <si>
    <t>IHS/216/1/4/014</t>
  </si>
  <si>
    <t>IHS/UBAPYMT/6</t>
  </si>
  <si>
    <t>WHT/IHS/3</t>
  </si>
  <si>
    <t>IHS/216/1/7/015</t>
  </si>
  <si>
    <t>IHS/UBGAPYMT/11</t>
  </si>
  <si>
    <t>WHT/IHS/6</t>
  </si>
  <si>
    <t>IHS/216/1/10/016</t>
  </si>
  <si>
    <t>IHS/UBAPYMT/4</t>
  </si>
  <si>
    <t>WHT/IHS/04</t>
  </si>
  <si>
    <t>IMPL01</t>
  </si>
  <si>
    <t>IMPERIAL HEALTH SCIENCES-LAGOS</t>
  </si>
  <si>
    <t>IML/216/1/8/001</t>
  </si>
  <si>
    <t>IML/UBAPYMT/01</t>
  </si>
  <si>
    <t>IML/216/1/8/002</t>
  </si>
  <si>
    <t>IML/UBAPYT/002</t>
  </si>
  <si>
    <t>IML/216/1/9/003</t>
  </si>
  <si>
    <t>IML/216/1/10/004</t>
  </si>
  <si>
    <t>IML/UBAPYMT/3</t>
  </si>
  <si>
    <t>IML/216/1/11/005</t>
  </si>
  <si>
    <t>IML/UBAPYT/004</t>
  </si>
  <si>
    <t>WHT/IML/004</t>
  </si>
  <si>
    <t>IML/216/1/12/006</t>
  </si>
  <si>
    <t>INF001</t>
  </si>
  <si>
    <t>INFOSTRATEGY TECHNOLOGY</t>
  </si>
  <si>
    <t>INP001</t>
  </si>
  <si>
    <t>INTERCELLULAR NIG PLC</t>
  </si>
  <si>
    <t>INTERCEL/UBAPYMT</t>
  </si>
  <si>
    <t>INL/216/4/001</t>
  </si>
  <si>
    <t>INL/UBAPYMT</t>
  </si>
  <si>
    <t>WHT/INL/001</t>
  </si>
  <si>
    <t>ICNL/216/LA-ABV/5/01</t>
  </si>
  <si>
    <t>ICNL/UBAPYMT2</t>
  </si>
  <si>
    <t>WHT/ICNL/1</t>
  </si>
  <si>
    <t>INL/PH/216/5/001</t>
  </si>
  <si>
    <t>INL/KAD/216/5/002</t>
  </si>
  <si>
    <t>INL/ABJ/216/5/003</t>
  </si>
  <si>
    <t>ICNL/216/13/7/003</t>
  </si>
  <si>
    <t>ICNL/216/7/004</t>
  </si>
  <si>
    <t>UBAPYMT/INL/01</t>
  </si>
  <si>
    <t>ICNL/UBAPYMT9</t>
  </si>
  <si>
    <t>WHT/ICNL/3</t>
  </si>
  <si>
    <t>ICNL/216/8/005</t>
  </si>
  <si>
    <t>ICNL/216/9/006</t>
  </si>
  <si>
    <t>INL/UBAPYMT/2</t>
  </si>
  <si>
    <t>WHT/ICNL/4</t>
  </si>
  <si>
    <t>ICNL/216/10/007</t>
  </si>
  <si>
    <t>INL/UBAPYMT/005</t>
  </si>
  <si>
    <t>CN/ICNL/005</t>
  </si>
  <si>
    <t>WHT/INL/004</t>
  </si>
  <si>
    <t>ICNL/UBAPYMT/005</t>
  </si>
  <si>
    <t>WHT/ICNL/10</t>
  </si>
  <si>
    <t>ICNL/216/11/008</t>
  </si>
  <si>
    <t>ICNL/216/12/009</t>
  </si>
  <si>
    <t>UBA/INL/005</t>
  </si>
  <si>
    <t>WHT/INL/06</t>
  </si>
  <si>
    <t>ICNL/UBAPYT/12</t>
  </si>
  <si>
    <t>WHT/ICNL/9</t>
  </si>
  <si>
    <t>INTN01</t>
  </si>
  <si>
    <t>INTEGRAL NETWORK</t>
  </si>
  <si>
    <t>INTS01</t>
  </si>
  <si>
    <t>INTERNET SOLUTIONS-SA</t>
  </si>
  <si>
    <t>ISNL/216/4/1/018</t>
  </si>
  <si>
    <t>ISNL/UBAPYMT</t>
  </si>
  <si>
    <t>ISNL/ABJ/216/4/2/019</t>
  </si>
  <si>
    <t>WHT/ISNL</t>
  </si>
  <si>
    <t>ISNL/ABJ/216/3/020</t>
  </si>
  <si>
    <t>WHT/IS</t>
  </si>
  <si>
    <t>WHT/ISNL6</t>
  </si>
  <si>
    <t>ISPYMT</t>
  </si>
  <si>
    <t>IS/PYMT</t>
  </si>
  <si>
    <t>ISNL/216/4/4/021</t>
  </si>
  <si>
    <t>ISNL/216/4/5/022</t>
  </si>
  <si>
    <t>ISNL/216/4/6/023</t>
  </si>
  <si>
    <t>ISNL/UBPAYMT8</t>
  </si>
  <si>
    <t>ISNL/216/4/7/024</t>
  </si>
  <si>
    <t>INSL/UBAPYMT/16</t>
  </si>
  <si>
    <t>ISNL/UBAPYMT12</t>
  </si>
  <si>
    <t>107</t>
  </si>
  <si>
    <t>ISNL/216/4/8/025</t>
  </si>
  <si>
    <t>ISNL/216/4/9/026</t>
  </si>
  <si>
    <t>ISNL/216/4/10/027</t>
  </si>
  <si>
    <t>ISNL/UBAPYMT/5</t>
  </si>
  <si>
    <t>ISNL/216/4/11/028</t>
  </si>
  <si>
    <t>IS/UBAPYMT/008</t>
  </si>
  <si>
    <t>IS/UBAPYMT/9</t>
  </si>
  <si>
    <t>ISNL/216/4/12/029</t>
  </si>
  <si>
    <t>IS/UBAPYMT/10</t>
  </si>
  <si>
    <t>WHT/IS/07</t>
  </si>
  <si>
    <t>IOM001</t>
  </si>
  <si>
    <t>INTERNATIONAL ORGANIZATIO FOR MIGRATION</t>
  </si>
  <si>
    <t>IOM/216/8/001</t>
  </si>
  <si>
    <t>IOM/UBAPYMT/01</t>
  </si>
  <si>
    <t>IOM/MAID/216/6/002</t>
  </si>
  <si>
    <t>IOM/UBAPYMT/3</t>
  </si>
  <si>
    <t>NETAFF/216/11/003</t>
  </si>
  <si>
    <t>IOM/216/12/004</t>
  </si>
  <si>
    <t>IPI001</t>
  </si>
  <si>
    <t>IPI SOLUTIONS LIMITED</t>
  </si>
  <si>
    <t>IPNL01</t>
  </si>
  <si>
    <t>IP2AIR NETWORKS LIMITED_HYPERWAVE NIG</t>
  </si>
  <si>
    <t>ISN001</t>
  </si>
  <si>
    <t>INTERNET SOLUTIONS NIGERIA LTD</t>
  </si>
  <si>
    <t>JAIZ01</t>
  </si>
  <si>
    <t>JAIZ BANK PLC</t>
  </si>
  <si>
    <t>JAIZ/216/7/001</t>
  </si>
  <si>
    <t>JAIZ/216/1/002</t>
  </si>
  <si>
    <t>JAIZ/216/KN/001</t>
  </si>
  <si>
    <t>JAIZ/JAIZBK/002</t>
  </si>
  <si>
    <t>WHT/JAIZ/01</t>
  </si>
  <si>
    <t>JAIZ/UBAPYT/001</t>
  </si>
  <si>
    <t>JAIZBANK/PYMT</t>
  </si>
  <si>
    <t>JAIZKN/PYMT</t>
  </si>
  <si>
    <t>WHT/JAIZ/6</t>
  </si>
  <si>
    <t>JAM001</t>
  </si>
  <si>
    <t>JAMUB GROUP</t>
  </si>
  <si>
    <t>JAN001</t>
  </si>
  <si>
    <t>JANADA KWAJI</t>
  </si>
  <si>
    <t>CN/KWAJI/12/215</t>
  </si>
  <si>
    <t>JANADA/UBAPYMT7</t>
  </si>
  <si>
    <t>JBN001</t>
  </si>
  <si>
    <t>JULIUS BERGER NIGERIA PLC</t>
  </si>
  <si>
    <t>JBN/216/7/19/001</t>
  </si>
  <si>
    <t>JB/216/22/7/002</t>
  </si>
  <si>
    <t>JB/UBAPYMT01</t>
  </si>
  <si>
    <t>WHT/JB/01</t>
  </si>
  <si>
    <t>JB/NAT/216/9/002</t>
  </si>
  <si>
    <t>JB/216/OGB/10/002</t>
  </si>
  <si>
    <t>JB/UBAPYMT/003</t>
  </si>
  <si>
    <t>WHT/JB/003</t>
  </si>
  <si>
    <t>JB/NAT/216/12/003</t>
  </si>
  <si>
    <t>JEN001</t>
  </si>
  <si>
    <t>MRS JENNIFER_TEN ROOMS APARTMENT</t>
  </si>
  <si>
    <t>JMG001</t>
  </si>
  <si>
    <t>JMG LIMITED</t>
  </si>
  <si>
    <t>write off</t>
  </si>
  <si>
    <t>JPL001</t>
  </si>
  <si>
    <t>JIGNA PROJECTS LIMITED</t>
  </si>
  <si>
    <t>JIGNA/216/15/4/001</t>
  </si>
  <si>
    <t>JIGNA/UBAPYMT01</t>
  </si>
  <si>
    <t>JIGNA/216/2/5/002</t>
  </si>
  <si>
    <t>JIGNA/UBAPYMT3</t>
  </si>
  <si>
    <t>WHT/JIGNA/2</t>
  </si>
  <si>
    <t>JIGNA/216/2/8/003</t>
  </si>
  <si>
    <t>JIGNA/UBAPYMT5</t>
  </si>
  <si>
    <t>JIGNA/216/2/11/004</t>
  </si>
  <si>
    <t>JIGN/UBA/9</t>
  </si>
  <si>
    <t>WHT/JIGNA/9</t>
  </si>
  <si>
    <t>KAM001</t>
  </si>
  <si>
    <t>KAMBAMA ENTERPRISES / ALH BALA JEGA</t>
  </si>
  <si>
    <t>KAME01</t>
  </si>
  <si>
    <t>KCAL01</t>
  </si>
  <si>
    <t>KESSEL CAPITAL ADVISER LIMITED</t>
  </si>
  <si>
    <t>KCR001</t>
  </si>
  <si>
    <t>KASHTON CONCEPT RESOURCES</t>
  </si>
  <si>
    <t>KASH/216/9/1/002</t>
  </si>
  <si>
    <t>KASH/216/4/003</t>
  </si>
  <si>
    <t>KASHTON/STERL/02</t>
  </si>
  <si>
    <t>KASHTON/GTBPYMT</t>
  </si>
  <si>
    <t>KASH/216/8/7/004</t>
  </si>
  <si>
    <t>KASHTON/UBAPYMT3</t>
  </si>
  <si>
    <t>KASH/216/8/10/005</t>
  </si>
  <si>
    <t>KASH/UBAPYMT/4</t>
  </si>
  <si>
    <t>KDIS</t>
  </si>
  <si>
    <t>KONCEPT DIGITAL INTEGRATED SERVICES</t>
  </si>
  <si>
    <t>KEP001</t>
  </si>
  <si>
    <t>KETSWA ENG &amp; PROJECT MGT LTD</t>
  </si>
  <si>
    <t>KISS01</t>
  </si>
  <si>
    <t>KISS FM</t>
  </si>
  <si>
    <t>KKT001</t>
  </si>
  <si>
    <t>KKON TECHNOLOGIES LIMITED</t>
  </si>
  <si>
    <t>KNL001</t>
  </si>
  <si>
    <t>ALIGUYA NIG LTD_KLYDESMITH NIG LTD</t>
  </si>
  <si>
    <t>LAYER3</t>
  </si>
  <si>
    <t>LiTL01</t>
  </si>
  <si>
    <t>LIQUID INTELLIGENT TECHNOLOGIES LIMITED</t>
  </si>
  <si>
    <t>LUB001</t>
  </si>
  <si>
    <t>LUBELL NIGERIA LIMITED</t>
  </si>
  <si>
    <t>LWM001</t>
  </si>
  <si>
    <t>LWN NIGERIA LTD</t>
  </si>
  <si>
    <t>MAI001</t>
  </si>
  <si>
    <t>MAINONE_AN EQUINIX COMPANY</t>
  </si>
  <si>
    <t>WHT/MAIN1</t>
  </si>
  <si>
    <t>MAIN/BEN/216/28/1/5</t>
  </si>
  <si>
    <t>MAINONE/UBAPYMT9</t>
  </si>
  <si>
    <t>MAINONE/216/28/5/06</t>
  </si>
  <si>
    <t>CN/MAINONE/3</t>
  </si>
  <si>
    <t>UBAPYMT/MAINONE/14</t>
  </si>
  <si>
    <t>WHT/MAINONE4</t>
  </si>
  <si>
    <t>MAINONE/216/28/8/07</t>
  </si>
  <si>
    <t>MAINONE/UBAPYMT5</t>
  </si>
  <si>
    <t>WHT/MAIN/8</t>
  </si>
  <si>
    <t>MAM001</t>
  </si>
  <si>
    <t>MAMMOTH INDUSTRIES</t>
  </si>
  <si>
    <t>MAMM/216/1/1/002</t>
  </si>
  <si>
    <t>MAMM/STERLING/02</t>
  </si>
  <si>
    <t>MAMM/216/3/003</t>
  </si>
  <si>
    <t>MAMM/216/4/004</t>
  </si>
  <si>
    <t>MAMM/216/5/005</t>
  </si>
  <si>
    <t>MAMM/216/6/006</t>
  </si>
  <si>
    <t>MBH001</t>
  </si>
  <si>
    <t>MBH POWER LTD</t>
  </si>
  <si>
    <t>MDT001</t>
  </si>
  <si>
    <t>MULTI DIMENSIONS TEC</t>
  </si>
  <si>
    <t>MULTIDIM/UBAPYMT</t>
  </si>
  <si>
    <t>WHT/MULTI/7</t>
  </si>
  <si>
    <t>MULTI/216/1/3/010</t>
  </si>
  <si>
    <t>MULTI/UBAPYMT/6</t>
  </si>
  <si>
    <t>MULTI/216/15/4/11</t>
  </si>
  <si>
    <t>MULTI/216/1/7/12</t>
  </si>
  <si>
    <t>MULTI/UBAPYMT9</t>
  </si>
  <si>
    <t>WHT/MULTI/003</t>
  </si>
  <si>
    <t>MULTI/216/1/10/13</t>
  </si>
  <si>
    <t>MULTI/UBAPYMT/4</t>
  </si>
  <si>
    <t>MULTI/UBAPYMT/7</t>
  </si>
  <si>
    <t>WHT/MULT/6</t>
  </si>
  <si>
    <t>MEE001</t>
  </si>
  <si>
    <t>MR. EMMANUEL EWALEFO</t>
  </si>
  <si>
    <t>MEED01</t>
  </si>
  <si>
    <t>ITX TELECOMS LTD_MEED NETWORKS</t>
  </si>
  <si>
    <t>MEEDNET/UBA/O1/PMT</t>
  </si>
  <si>
    <t>MEED/216/1/2/001</t>
  </si>
  <si>
    <t>MEED/216/1/5/002</t>
  </si>
  <si>
    <t>MEED/UBAPYMT2</t>
  </si>
  <si>
    <t>MEED/216/1/8/003</t>
  </si>
  <si>
    <t>MEEDUBAPYMT3</t>
  </si>
  <si>
    <t>MEED/216/1/11/004</t>
  </si>
  <si>
    <t>MEED/UBA/004</t>
  </si>
  <si>
    <t>WHT/MEED/004</t>
  </si>
  <si>
    <t>MENL01</t>
  </si>
  <si>
    <t>MAITURARE ENTERPRISE NIG LTD</t>
  </si>
  <si>
    <t>MFA001</t>
  </si>
  <si>
    <t>MINISTRY OF FOREIGN AFFAIRS</t>
  </si>
  <si>
    <t>MGI001</t>
  </si>
  <si>
    <t>MARYLAND GLOBAL INITIATIVES CORP</t>
  </si>
  <si>
    <t>MIC001</t>
  </si>
  <si>
    <t>MICRBOSS TECHNOLOGIES</t>
  </si>
  <si>
    <t>MLS001</t>
  </si>
  <si>
    <t>MUSADA LUXURY SUITE</t>
  </si>
  <si>
    <t>MOD001</t>
  </si>
  <si>
    <t>MINSTRY OF DEFENCE</t>
  </si>
  <si>
    <t>MOE001</t>
  </si>
  <si>
    <t>FEDERAL MINISTRY OF ENVIRONMENT</t>
  </si>
  <si>
    <t>MOE/216/28/1/011</t>
  </si>
  <si>
    <t>MOE/216/28/4/012</t>
  </si>
  <si>
    <t>MOE/216/28/7/013</t>
  </si>
  <si>
    <t>MOE/216/28/10/014</t>
  </si>
  <si>
    <t>FME/UBAPYMT4</t>
  </si>
  <si>
    <t>MOS001</t>
  </si>
  <si>
    <t>MR. OGENS SANOMI</t>
  </si>
  <si>
    <t>MSE001</t>
  </si>
  <si>
    <t>MAINSTREAM ENERGY SOLUTIONS LTD</t>
  </si>
  <si>
    <t>MSH001</t>
  </si>
  <si>
    <t>MANAGEMENT SCIENCES FOR HEALTH</t>
  </si>
  <si>
    <t>MSH/216/23/5/001</t>
  </si>
  <si>
    <t>MSH/216/23/5/002</t>
  </si>
  <si>
    <t>MSH/216/23/6/003</t>
  </si>
  <si>
    <t>MSH/216/23/7/003</t>
  </si>
  <si>
    <t>MSH/UBAPYMT01</t>
  </si>
  <si>
    <t>WHT/MSH/2</t>
  </si>
  <si>
    <t>MSH/216/23/8/004</t>
  </si>
  <si>
    <t>MSH/216/23/9/005</t>
  </si>
  <si>
    <t>MSH/UBAPYMT/5</t>
  </si>
  <si>
    <t>MSH/216/23/10/006</t>
  </si>
  <si>
    <t>MSH/216/23/11/007</t>
  </si>
  <si>
    <t>MSH/216/23/12/008</t>
  </si>
  <si>
    <t>MSN001</t>
  </si>
  <si>
    <t>MARIE STOPES NIG LTD</t>
  </si>
  <si>
    <t>MARIE/216/1/1/10</t>
  </si>
  <si>
    <t>MSN/UBAPYMT4</t>
  </si>
  <si>
    <t>WHT/MSN/3</t>
  </si>
  <si>
    <t>MSI/216/4/011</t>
  </si>
  <si>
    <t>MSI/UBAPYMT</t>
  </si>
  <si>
    <t>WHT/MSI/7</t>
  </si>
  <si>
    <t>MSI/216/7/012</t>
  </si>
  <si>
    <t>MSI/UBAPYMT4</t>
  </si>
  <si>
    <t>WHT/MSI/4</t>
  </si>
  <si>
    <t>MSI/216/10/013</t>
  </si>
  <si>
    <t>MSI/UBAPYMT/10</t>
  </si>
  <si>
    <t>WHT/MSI/09</t>
  </si>
  <si>
    <t>MSR001</t>
  </si>
  <si>
    <t>MRS SHUAIBU RESIDENCE</t>
  </si>
  <si>
    <t>SHUAIB/UBAPYMT</t>
  </si>
  <si>
    <t>SHUAIBU/UBAPYMT</t>
  </si>
  <si>
    <t>SHUAIB/216/25/1/003</t>
  </si>
  <si>
    <t>MRSSHAIBU/PYMT</t>
  </si>
  <si>
    <t>SHUAIB/216/25/2/004</t>
  </si>
  <si>
    <t>SHUAIB/216/25/3/05</t>
  </si>
  <si>
    <t>SHUAIB/UBAPYMT4</t>
  </si>
  <si>
    <t>SHUAIB/216/25/5/06</t>
  </si>
  <si>
    <t>SHUAIBU/UBAPYMT6</t>
  </si>
  <si>
    <t>SHUAIB/216/25/6/07</t>
  </si>
  <si>
    <t>UBAPYMT/SHUAIBU/6</t>
  </si>
  <si>
    <t>SHUAIB/216/25/7/08</t>
  </si>
  <si>
    <t>SHUAIB/216/25/8/09</t>
  </si>
  <si>
    <t>SHUAIBU/UBA/005</t>
  </si>
  <si>
    <t>SHUAIB/216/25/9/10</t>
  </si>
  <si>
    <t>SHUAIBU/UBAPYMT7</t>
  </si>
  <si>
    <t>SHUAIB/216/25/10/11</t>
  </si>
  <si>
    <t>SHUAIB/216/25/11/12</t>
  </si>
  <si>
    <t>SHUAI/UBAPYT/10</t>
  </si>
  <si>
    <t>WHT/SHUAIBU/5</t>
  </si>
  <si>
    <t>SHUAIB/216/25/12/13</t>
  </si>
  <si>
    <t>MTM001</t>
  </si>
  <si>
    <t>MUTUAL TRUST MICROFINANCE BANK LTD</t>
  </si>
  <si>
    <t>MTN001</t>
  </si>
  <si>
    <t>MTN NIGERIA</t>
  </si>
  <si>
    <t>MTN/UBAPYMT5</t>
  </si>
  <si>
    <t>WHT/MTN/04</t>
  </si>
  <si>
    <t>MTN/216/14/7/010</t>
  </si>
  <si>
    <t>MTN/UBAPYMT/03</t>
  </si>
  <si>
    <t>MTN/WHT/03</t>
  </si>
  <si>
    <t>NAC001</t>
  </si>
  <si>
    <t>NET AFFAIRS COMMUNICATIONS LTD</t>
  </si>
  <si>
    <t>NETAFF/216/9/001</t>
  </si>
  <si>
    <t>NETAFF/UBAPYMT/01</t>
  </si>
  <si>
    <t>WHT/NET/2</t>
  </si>
  <si>
    <t>NETAF/216/10/002</t>
  </si>
  <si>
    <t>NETAFF/UBAPYMT/3</t>
  </si>
  <si>
    <t>WHT/NETAFF/6</t>
  </si>
  <si>
    <t>NETAF/216/11/003</t>
  </si>
  <si>
    <t>NETAF/UBAPYT/8</t>
  </si>
  <si>
    <t>WHT/NETAFF/07</t>
  </si>
  <si>
    <t>NETAF/216/12/004</t>
  </si>
  <si>
    <t>NAN001</t>
  </si>
  <si>
    <t>NEWREST ASL NIGERIA</t>
  </si>
  <si>
    <t>NANO01</t>
  </si>
  <si>
    <t>NANOTECH ICT LIMITED</t>
  </si>
  <si>
    <t>NAP001</t>
  </si>
  <si>
    <t>NAT PETROLEUM TELECOMMUNICATION LTD</t>
  </si>
  <si>
    <t>NARC01</t>
  </si>
  <si>
    <t>NEHEMIAH APOSTOLIC RESOURCE CENTRE</t>
  </si>
  <si>
    <t>NEH/216/9/001</t>
  </si>
  <si>
    <t>NEH/UBAPYMT1</t>
  </si>
  <si>
    <t>NEH/216/11/002</t>
  </si>
  <si>
    <t>NEH/UBAPYMT/002</t>
  </si>
  <si>
    <t>WHT/NEH/03</t>
  </si>
  <si>
    <t>NEH/216/12/03</t>
  </si>
  <si>
    <t>NAV001</t>
  </si>
  <si>
    <t>NAVADEE INTEGRATED LTD - NEW</t>
  </si>
  <si>
    <t>NAV002</t>
  </si>
  <si>
    <t>NAVADEE INTEGRATED LTD</t>
  </si>
  <si>
    <t>NAVAD/216/1/1/014</t>
  </si>
  <si>
    <t>NAVADEE/216/1/4/015</t>
  </si>
  <si>
    <t>NAVADEE/PYMT</t>
  </si>
  <si>
    <t>NAVADEE/216/1/7/016</t>
  </si>
  <si>
    <t>NAVADEE/UBAP/6</t>
  </si>
  <si>
    <t>NAVADEE/UBAPYMT</t>
  </si>
  <si>
    <t>NAVA/UBAPYMT/6</t>
  </si>
  <si>
    <t>NAVADEE/216/1/10/017</t>
  </si>
  <si>
    <t>NAVADEE//FID/PYMT</t>
  </si>
  <si>
    <t>NBC001</t>
  </si>
  <si>
    <t>NIGERIAN BOTTLING COMPANY LTD</t>
  </si>
  <si>
    <t>NCC001</t>
  </si>
  <si>
    <t>NIGERIAN COMMUNICATIONS COMMISSION</t>
  </si>
  <si>
    <t>NCL001</t>
  </si>
  <si>
    <t>NEXTIER CAPITAL LIMITED</t>
  </si>
  <si>
    <t>NCS001</t>
  </si>
  <si>
    <t>NIGERIA COMMUNICATIONS SATELITE LTD</t>
  </si>
  <si>
    <t>NCW001</t>
  </si>
  <si>
    <t>NATIONAL CENTRE FOR WOMEN DEVELOPMENT</t>
  </si>
  <si>
    <t>NCWD/216/3/6/004</t>
  </si>
  <si>
    <t>NCWD/UBAPYT/09</t>
  </si>
  <si>
    <t>NCWD/WHT/04</t>
  </si>
  <si>
    <t>NDI001</t>
  </si>
  <si>
    <t>NATCOM DEVELOPMENT &amp; INVESTMENT LTD</t>
  </si>
  <si>
    <t>NATCOM/216/5/4/001</t>
  </si>
  <si>
    <t>NATCOM/216/5/4/002</t>
  </si>
  <si>
    <t>NATCOM/UBAPYMRT1</t>
  </si>
  <si>
    <t>WHT/NATCOM/1</t>
  </si>
  <si>
    <t>NATCOM/216/10/003</t>
  </si>
  <si>
    <t>CN/NAT/216/Q3/1</t>
  </si>
  <si>
    <t>NATCOM/UBAPYT/9</t>
  </si>
  <si>
    <t>NET001</t>
  </si>
  <si>
    <t>NETFINITY LTD_NETCOM AFRICA</t>
  </si>
  <si>
    <t>NETCOM/216/8/001</t>
  </si>
  <si>
    <t>NETCOM/216/8/002</t>
  </si>
  <si>
    <t>NETCOM/216/9/003</t>
  </si>
  <si>
    <t>NET/UBAPYMT/02</t>
  </si>
  <si>
    <t>NETCOM/216/10/004</t>
  </si>
  <si>
    <t>NETCOM/UBAPYMT/6</t>
  </si>
  <si>
    <t>NETCOM/216/11/005</t>
  </si>
  <si>
    <t>NETCOM/UBAP/003</t>
  </si>
  <si>
    <t>NETCOM/UBA/003</t>
  </si>
  <si>
    <t>WHT/NETCOM/001</t>
  </si>
  <si>
    <t>NETCOM/216/12/006</t>
  </si>
  <si>
    <t>NEX001</t>
  </si>
  <si>
    <t>NET TRIX SOLUTIONS LTD</t>
  </si>
  <si>
    <t>NFD001</t>
  </si>
  <si>
    <t>NATIONAL FADAMA DEVELOPMENT PROJECT</t>
  </si>
  <si>
    <t>FADAM/UBAPYMT/5</t>
  </si>
  <si>
    <t>fada/216/10/10/003</t>
  </si>
  <si>
    <t>FADAMA/UBAPYT/9</t>
  </si>
  <si>
    <t>WHT/FADA/4</t>
  </si>
  <si>
    <t>NHRC01</t>
  </si>
  <si>
    <t>NATIONAL HUMAN RIGHTS COMMISSION</t>
  </si>
  <si>
    <t>NHRC/UBAPYMT7</t>
  </si>
  <si>
    <t>NHRC/216/5/1/014</t>
  </si>
  <si>
    <t>WHT/NHRC5</t>
  </si>
  <si>
    <t>NHRC/216/5/4/015</t>
  </si>
  <si>
    <t>NHRC/UBAPYMT/9</t>
  </si>
  <si>
    <t>NHRC/UBAPYMT/6</t>
  </si>
  <si>
    <t>WHT/NHRC/9</t>
  </si>
  <si>
    <t>NHRC/216/5/7/016</t>
  </si>
  <si>
    <t>NHRC/216/5/10/017</t>
  </si>
  <si>
    <t>NHS001</t>
  </si>
  <si>
    <t>NORDIC HOSPITALITY SUITES</t>
  </si>
  <si>
    <t>NHSA01</t>
  </si>
  <si>
    <t>NIGERIA HYDROLOGICAL SERVICES AGENCY</t>
  </si>
  <si>
    <t>NIHSA/216/18/1/004</t>
  </si>
  <si>
    <t>NIHSA/216/18/4/005</t>
  </si>
  <si>
    <t>NIHSA/216/18/7/006</t>
  </si>
  <si>
    <t>NHSA/UBAPYMT/2</t>
  </si>
  <si>
    <t>WHT/NHSA/2</t>
  </si>
  <si>
    <t>NIHSA/216/18/10/007</t>
  </si>
  <si>
    <t>NHSS01</t>
  </si>
  <si>
    <t>NEW HORIZONS SYSTEMS SOLUTIONS LTD</t>
  </si>
  <si>
    <t>NIC001</t>
  </si>
  <si>
    <t>NATIONAL INSURANCE COMMISSION</t>
  </si>
  <si>
    <t>NAICOM/UBAPYMT</t>
  </si>
  <si>
    <t>NIACOM/216/3/006</t>
  </si>
  <si>
    <t>NIACOM/216/6/007</t>
  </si>
  <si>
    <t>NAICOM/UBAPYMT3</t>
  </si>
  <si>
    <t>WHT/NAICOM2</t>
  </si>
  <si>
    <t>WHT/NAICOM/06</t>
  </si>
  <si>
    <t>NIACOM/216/10/008</t>
  </si>
  <si>
    <t>NIFOR</t>
  </si>
  <si>
    <t>NIGERIA INST. FOR OIL PALM RESEARCH</t>
  </si>
  <si>
    <t>NIFOR/216/23/7/003</t>
  </si>
  <si>
    <t>NIFOR/UBAPYMT01</t>
  </si>
  <si>
    <t>NIFOR/UBAPYMT/002</t>
  </si>
  <si>
    <t>WHT/NIFOR/01</t>
  </si>
  <si>
    <t>NIMC01</t>
  </si>
  <si>
    <t>NATIONAL IDENTITY MANAGEMENT COMMISSION</t>
  </si>
  <si>
    <t>NIPC01</t>
  </si>
  <si>
    <t>NIGERIA INVESTMENT PROMOTION COUNCIL</t>
  </si>
  <si>
    <t>NLA001</t>
  </si>
  <si>
    <t>NOBLE HALL LEADERSHIP ACADEMY</t>
  </si>
  <si>
    <t>NBH/216/9/001</t>
  </si>
  <si>
    <t>NHL/UBAPYMT1</t>
  </si>
  <si>
    <t>WHT/NH/001</t>
  </si>
  <si>
    <t>NHA/216/18/12/002</t>
  </si>
  <si>
    <t>NOH001</t>
  </si>
  <si>
    <t>NUEL OJEI HOLDINGS</t>
  </si>
  <si>
    <t>NOR001</t>
  </si>
  <si>
    <t>NDUKA OBAIGBENA RESIDENCE</t>
  </si>
  <si>
    <t>NOT001</t>
  </si>
  <si>
    <t>NAT OFFICE FOR TECH ACQUISITION &amp; PROMO</t>
  </si>
  <si>
    <t>NPEN01</t>
  </si>
  <si>
    <t>NATIONAL PENSION COMMISSION</t>
  </si>
  <si>
    <t>PENCOM/216/1/1/018</t>
  </si>
  <si>
    <t>PENCOM/UBAPYMT</t>
  </si>
  <si>
    <t>WHT/PENCOM/9</t>
  </si>
  <si>
    <t>PENCOM/216/1/4/019</t>
  </si>
  <si>
    <t>PENCOM/UBAPYT/5</t>
  </si>
  <si>
    <t>NPM001</t>
  </si>
  <si>
    <t>NIGERIA POLICE MORTGAGE BANK</t>
  </si>
  <si>
    <t>NPMB/216/15/1/004</t>
  </si>
  <si>
    <t>NPMB/UBAPYMT03</t>
  </si>
  <si>
    <t>WHT/NPMB</t>
  </si>
  <si>
    <t>NPMB/UBAPYMT4</t>
  </si>
  <si>
    <t>NPMB/216/15/4/005</t>
  </si>
  <si>
    <t>WHT/NPMB5</t>
  </si>
  <si>
    <t>NPMB/216/15/7/006</t>
  </si>
  <si>
    <t>NPMB/UBAPYMT8</t>
  </si>
  <si>
    <t>WHT/NPMB/3</t>
  </si>
  <si>
    <t>NPMB/216/15/10/007</t>
  </si>
  <si>
    <t>NPMB/UBAPYMT/3</t>
  </si>
  <si>
    <t>WHT/NPMB/6</t>
  </si>
  <si>
    <t>NSL001</t>
  </si>
  <si>
    <t>NetIT SOLUTIONS LTD</t>
  </si>
  <si>
    <t>NSP001</t>
  </si>
  <si>
    <t>NORTH SOUTH POWER CO LTD</t>
  </si>
  <si>
    <t>NSPC/216/1/1/003</t>
  </si>
  <si>
    <t>NSPC/217/1/006</t>
  </si>
  <si>
    <t>NSPC/UBAPYMT</t>
  </si>
  <si>
    <t>NSPC/UBAPYMT02</t>
  </si>
  <si>
    <t>WHT/NSPC/1</t>
  </si>
  <si>
    <t>NSPC/216/4/03</t>
  </si>
  <si>
    <t>NSPC/UBAPYMT2</t>
  </si>
  <si>
    <t>WHT/NSPC/4</t>
  </si>
  <si>
    <t>NSPC/216/7/04</t>
  </si>
  <si>
    <t>CN/NSPC/216/Q2/001</t>
  </si>
  <si>
    <t>CN/NSPC/216/Q2/002</t>
  </si>
  <si>
    <t>NSPC/UBAPYMT5</t>
  </si>
  <si>
    <t>NSPC/UBAPYMT/4</t>
  </si>
  <si>
    <t>WHT/NSP/05</t>
  </si>
  <si>
    <t>NSW001</t>
  </si>
  <si>
    <t>NIGERIA SOVEREIGN INVESTMENT AUTHORITY</t>
  </si>
  <si>
    <t>NSIA/216/3/11</t>
  </si>
  <si>
    <t>NSIA/UBAPYMT</t>
  </si>
  <si>
    <t>NSIA/216/1/6/012</t>
  </si>
  <si>
    <t>NSIA/UBAPYMT/9</t>
  </si>
  <si>
    <t>NSIA/216/1/9/013</t>
  </si>
  <si>
    <t>NSIA/UBAPYMT/5</t>
  </si>
  <si>
    <t>NSIA/216/1/12/014</t>
  </si>
  <si>
    <t>NSIA/UBAPYT/9</t>
  </si>
  <si>
    <t>NTA001</t>
  </si>
  <si>
    <t>NTA STARTIMES NETWORK LTD</t>
  </si>
  <si>
    <t>STARTIMES/216/9/1/9</t>
  </si>
  <si>
    <t>STAR/UBAPYMT5</t>
  </si>
  <si>
    <t>WHT/STARTIME</t>
  </si>
  <si>
    <t>STAR/EQUIP/4/11</t>
  </si>
  <si>
    <t>STARTIME/216/9/4/010</t>
  </si>
  <si>
    <t>NTA/UBAPYMT9</t>
  </si>
  <si>
    <t>WHT/STARTIMES</t>
  </si>
  <si>
    <t>STAR/216/7/011</t>
  </si>
  <si>
    <t>NTA STAR/UBAPYMT/12</t>
  </si>
  <si>
    <t>WHT/STARTIMES/9</t>
  </si>
  <si>
    <t>STAR/216/10/012</t>
  </si>
  <si>
    <t>STARTIME/FIDELITY/04</t>
  </si>
  <si>
    <t>WHT/STARTIME/008</t>
  </si>
  <si>
    <t>NUN001</t>
  </si>
  <si>
    <t>NILE UNIVERSITY OF NIGERIA</t>
  </si>
  <si>
    <t>NTNU/216/1/1/024</t>
  </si>
  <si>
    <t>TSF NIG TURKISH</t>
  </si>
  <si>
    <t>NTNU/216/2/025</t>
  </si>
  <si>
    <t>NTNU/UBAPYMT</t>
  </si>
  <si>
    <t>NTNU/216/3/026</t>
  </si>
  <si>
    <t>NTNU/UBAPYMT7</t>
  </si>
  <si>
    <t>NTNU/216/4/027</t>
  </si>
  <si>
    <t>NTNU/UBAPYMT9</t>
  </si>
  <si>
    <t>NTNU/216/5/028</t>
  </si>
  <si>
    <t>TURNKISH NILE/PYMT</t>
  </si>
  <si>
    <t>NTNU/216/6/029</t>
  </si>
  <si>
    <t>NTNU/UBAPYMT15</t>
  </si>
  <si>
    <t>NTNU/216/7/030</t>
  </si>
  <si>
    <t>NTNU/UBAPYMT21</t>
  </si>
  <si>
    <t>NTNU/216/8/031</t>
  </si>
  <si>
    <t>NTNU/UBAPYMT8</t>
  </si>
  <si>
    <t>NTNU/216/9/032</t>
  </si>
  <si>
    <t>NTNU/UBAPYMT/5</t>
  </si>
  <si>
    <t>NTNU/216/10/033</t>
  </si>
  <si>
    <t>NTNU/UBAPYMT/04</t>
  </si>
  <si>
    <t>NTNU/216/11/034</t>
  </si>
  <si>
    <t>NTNU/UBAPYMT/07</t>
  </si>
  <si>
    <t>NTNU/216/4/035</t>
  </si>
  <si>
    <t>NTNU/GTBPYT/11</t>
  </si>
  <si>
    <t>OCN001</t>
  </si>
  <si>
    <t>O3 CAPITAL NIGERIA LIMITED</t>
  </si>
  <si>
    <t>OEL001</t>
  </si>
  <si>
    <t>ORIENTAL ENERGY LIMITED</t>
  </si>
  <si>
    <t>OJN001</t>
  </si>
  <si>
    <t>OJA TRADING NIGERIA LTD</t>
  </si>
  <si>
    <t>OKE001</t>
  </si>
  <si>
    <t>OKESING TECHNOLOGY &amp; CONTRACTOR LTD</t>
  </si>
  <si>
    <t>OKESING/216/3/001</t>
  </si>
  <si>
    <t>OKESING/UBAPYMT</t>
  </si>
  <si>
    <t>OKESING/216/4/002</t>
  </si>
  <si>
    <t>OKESING/UBAPYMT3</t>
  </si>
  <si>
    <t>OKESING/UBA</t>
  </si>
  <si>
    <t>OKESING/216/5/003</t>
  </si>
  <si>
    <t>OKESING/216/6/004</t>
  </si>
  <si>
    <t>OKESING/UBAPYMT9</t>
  </si>
  <si>
    <t>OKESIN/UBAPYMT/4</t>
  </si>
  <si>
    <t>OKESING/216/7/005</t>
  </si>
  <si>
    <t>OKESING/216/8/006</t>
  </si>
  <si>
    <t>OKESING/UBAPYMT2</t>
  </si>
  <si>
    <t>OKESING/216/9/007</t>
  </si>
  <si>
    <t>OKESI/UBAPYMT/003</t>
  </si>
  <si>
    <t>OKESING/216/4/008</t>
  </si>
  <si>
    <t>CN/OKE/216/11/04</t>
  </si>
  <si>
    <t>OKESING/216/11/009</t>
  </si>
  <si>
    <t>OKESING/UBAPYT/6</t>
  </si>
  <si>
    <t>OKESING/216/12/010</t>
  </si>
  <si>
    <t>OLU001</t>
  </si>
  <si>
    <t>OLUMAWU SCHOOL</t>
  </si>
  <si>
    <t>OMS001</t>
  </si>
  <si>
    <t>OCEAN MARINE SOLUTION LIMITED</t>
  </si>
  <si>
    <t>ONE001</t>
  </si>
  <si>
    <t>ONE.org</t>
  </si>
  <si>
    <t>ONL001</t>
  </si>
  <si>
    <t>ORION NETWORK LTD</t>
  </si>
  <si>
    <t>OPM001</t>
  </si>
  <si>
    <t>OXFORD POLICY MANAGEMENT</t>
  </si>
  <si>
    <t>OPM/UBAPYMT/01</t>
  </si>
  <si>
    <t>OPM/216/10/001</t>
  </si>
  <si>
    <t>WHT/OPM/03</t>
  </si>
  <si>
    <t>OPM/216/11/002</t>
  </si>
  <si>
    <t>ORA001</t>
  </si>
  <si>
    <t>OPERATION RAINBOW</t>
  </si>
  <si>
    <t>PAL001</t>
  </si>
  <si>
    <t>PRIMERA AFRICA LEGAL / WALI UWAIS</t>
  </si>
  <si>
    <t>WALI/216/1/1/012</t>
  </si>
  <si>
    <t>WALI/216/1/4/013</t>
  </si>
  <si>
    <t>WALI/UBAPYMT</t>
  </si>
  <si>
    <t>WALI/UBAPYMT6</t>
  </si>
  <si>
    <t>WALI/216/1/7/014</t>
  </si>
  <si>
    <t>WALI/UBAPYMT4</t>
  </si>
  <si>
    <t>WALI/216/1/10/015</t>
  </si>
  <si>
    <t>WALI/UPYMT/5</t>
  </si>
  <si>
    <t>PCT001</t>
  </si>
  <si>
    <t>PACT WORLD</t>
  </si>
  <si>
    <t>PACT/216/1/1/09</t>
  </si>
  <si>
    <t>PACT/UBAPYMT</t>
  </si>
  <si>
    <t>PACT/UBAPYMT1</t>
  </si>
  <si>
    <t>WHT/PACT</t>
  </si>
  <si>
    <t>PACT/216/1/4/010</t>
  </si>
  <si>
    <t>PACT/UBAPYMT5</t>
  </si>
  <si>
    <t>WHT/PACT/6</t>
  </si>
  <si>
    <t>UBAPYMT/PACT/10</t>
  </si>
  <si>
    <t>WHT/PACT/3</t>
  </si>
  <si>
    <t>PACT/216/1/7/11</t>
  </si>
  <si>
    <t>PACT/UBAPYMT/3</t>
  </si>
  <si>
    <t>PACT/216/1/10/012</t>
  </si>
  <si>
    <t>PHCN01</t>
  </si>
  <si>
    <t>PHCN/PMU</t>
  </si>
  <si>
    <t>WHT/PHCN/5</t>
  </si>
  <si>
    <t>PHCN/216/20/2/012</t>
  </si>
  <si>
    <t>PHCNPMU/UBAPYMT</t>
  </si>
  <si>
    <t>PHCNPMU/UBAPYMT/1</t>
  </si>
  <si>
    <t>PHCN/216/10/5/013</t>
  </si>
  <si>
    <t>PHCN/216/10/8/014</t>
  </si>
  <si>
    <t>PHCN/UBAPYMT4</t>
  </si>
  <si>
    <t>PHCN/UBAPYMT5</t>
  </si>
  <si>
    <t>PHCN/216/10/11/015</t>
  </si>
  <si>
    <t>PHCN/UBAPYMT/07</t>
  </si>
  <si>
    <t>PINE01</t>
  </si>
  <si>
    <t>PINE HEIGHT GLOBAL RESOURCES</t>
  </si>
  <si>
    <t>PLA001</t>
  </si>
  <si>
    <t>POLICY &amp; LEGAL ADVOCACY CENTRE</t>
  </si>
  <si>
    <t>PRL001</t>
  </si>
  <si>
    <t>PROVAST LTD_IMANI</t>
  </si>
  <si>
    <t>PRL002</t>
  </si>
  <si>
    <t>PROVAST LTD_AHC RESIDENT</t>
  </si>
  <si>
    <t>PSL001</t>
  </si>
  <si>
    <t>PREMIER STARTUPS LTD</t>
  </si>
  <si>
    <t>PSR001</t>
  </si>
  <si>
    <t>PROF. SULEIMAN'S RESIDENCE</t>
  </si>
  <si>
    <t>RFL001</t>
  </si>
  <si>
    <t>RESIDENT FINTECH LIMITED</t>
  </si>
  <si>
    <t>RIE001</t>
  </si>
  <si>
    <t>RIES TEMPLAR INTEGRATED SERVICES LTD</t>
  </si>
  <si>
    <t>RMR001</t>
  </si>
  <si>
    <t>RAW MATERIAL RES &amp; DEV COUNCIL</t>
  </si>
  <si>
    <t>WHT/RMRDC</t>
  </si>
  <si>
    <t>RMRDC/216/1/5/004</t>
  </si>
  <si>
    <t>ROAD01</t>
  </si>
  <si>
    <t>ROAD SECTOR</t>
  </si>
  <si>
    <t>SABC01</t>
  </si>
  <si>
    <t>SABC LTD.</t>
  </si>
  <si>
    <t>SABC/UBAPYMT/01</t>
  </si>
  <si>
    <t>SAH001</t>
  </si>
  <si>
    <t>SAHAD STORES LTD</t>
  </si>
  <si>
    <t>SAHAD/216/8/1/7</t>
  </si>
  <si>
    <t>SAHAD/UBAPYMT6</t>
  </si>
  <si>
    <t>SAHAD/216/8/4/08</t>
  </si>
  <si>
    <t>SAHAD/UBAPYMT8</t>
  </si>
  <si>
    <t>SAHAD/216/8/7/09</t>
  </si>
  <si>
    <t>CN/216/SAH/Q3/01</t>
  </si>
  <si>
    <t>SAHAD/UBAPYMT7</t>
  </si>
  <si>
    <t>SAHAD/UBAPYMT/4</t>
  </si>
  <si>
    <t>SAHAD/216/8/10/10</t>
  </si>
  <si>
    <t>SAL001</t>
  </si>
  <si>
    <t>SALAKO ADEWALE &amp; CO</t>
  </si>
  <si>
    <t>SAR001</t>
  </si>
  <si>
    <t>SUNNY AGHAEZE RESIDENCE</t>
  </si>
  <si>
    <t>SBT001</t>
  </si>
  <si>
    <t>SB TELECOMS &amp; DEVICES LTD</t>
  </si>
  <si>
    <t>SCC001</t>
  </si>
  <si>
    <t>SCC NIGERIA LIMITED</t>
  </si>
  <si>
    <t>SCI001</t>
  </si>
  <si>
    <t>SAVE THE CHILDREN INTERNATIONAL</t>
  </si>
  <si>
    <t>SCOM01</t>
  </si>
  <si>
    <t>SMILE COMMUNICATIONS</t>
  </si>
  <si>
    <t>SMIL/LAG-PH/1/1/016</t>
  </si>
  <si>
    <t>SMIL/ABJ/216/1/1/16</t>
  </si>
  <si>
    <t>SMIL/UBAPYMT10</t>
  </si>
  <si>
    <t>SMIL/ONSA/216/1/5/00</t>
  </si>
  <si>
    <t>SMILE/UBAPYMT13</t>
  </si>
  <si>
    <t>WHT/SMILE/06</t>
  </si>
  <si>
    <t>SMIL/KD/216/15/1/002</t>
  </si>
  <si>
    <t>SMIL/ONSA/216/21/1/1</t>
  </si>
  <si>
    <t>SMILE/UBAPYMT</t>
  </si>
  <si>
    <t>SMIL/ABJ/216/1/2/17</t>
  </si>
  <si>
    <t>SMIL/PH/216/1/2/017</t>
  </si>
  <si>
    <t>SMIL/KAD/216/1/2/003</t>
  </si>
  <si>
    <t>SMILE/UBAPYMT5</t>
  </si>
  <si>
    <t>SMIL/ABJ/216/03/18</t>
  </si>
  <si>
    <t>SMIL/216/04/19</t>
  </si>
  <si>
    <t>SMIL/216/05/20</t>
  </si>
  <si>
    <t>SMILE/UBAPYMT12</t>
  </si>
  <si>
    <t>WHT/SMILE/4</t>
  </si>
  <si>
    <t>SMILE/216/IRU/001</t>
  </si>
  <si>
    <t>SMILE/216/O&amp;M/001</t>
  </si>
  <si>
    <t>SMILE/216/6/21/3</t>
  </si>
  <si>
    <t>SMILE/216/4/019/1</t>
  </si>
  <si>
    <t>SMILE/216/5/20/2</t>
  </si>
  <si>
    <t>CN/ONSA/3/001</t>
  </si>
  <si>
    <t>CN/ONSA/4/002</t>
  </si>
  <si>
    <t>CN/ONSA/5/003</t>
  </si>
  <si>
    <t>CN/ONSA/1/007</t>
  </si>
  <si>
    <t>SMILE/UBAPYMT9</t>
  </si>
  <si>
    <t>SMILE/216/IRU/002</t>
  </si>
  <si>
    <t>SMILE/UBAPYMT/19</t>
  </si>
  <si>
    <t>WHT/SMILE/9</t>
  </si>
  <si>
    <t>SMILE/216/IRU/003</t>
  </si>
  <si>
    <t>SMILE/216/IRU/004</t>
  </si>
  <si>
    <t>SMILE/216/O&amp;M/002</t>
  </si>
  <si>
    <t>SMILE/UBAPYMT/06</t>
  </si>
  <si>
    <t>WHT/SMILE/6</t>
  </si>
  <si>
    <t>SMILE/UBPYMT5</t>
  </si>
  <si>
    <t>SMILE/216/IRU/005</t>
  </si>
  <si>
    <t>SMILE/216/IRU/006</t>
  </si>
  <si>
    <t>SMILE/UBAPYT/009</t>
  </si>
  <si>
    <t>WHT/SMIL9</t>
  </si>
  <si>
    <t>SMILE/216/IRU/007</t>
  </si>
  <si>
    <t>SMILE/216/O&amp;M/003</t>
  </si>
  <si>
    <t>SMIL/216/IBD/0001</t>
  </si>
  <si>
    <t>SMILE/UBAPYMT11</t>
  </si>
  <si>
    <t>SMILE/UBAPYMT/12</t>
  </si>
  <si>
    <t>WHT/ SMIL/12</t>
  </si>
  <si>
    <t>SCT001</t>
  </si>
  <si>
    <t>SMART CITY TECHNOLOGY COMPANY</t>
  </si>
  <si>
    <t>SGH001</t>
  </si>
  <si>
    <t>SINCLAIRE GUEST HOUSE</t>
  </si>
  <si>
    <t>SIL001</t>
  </si>
  <si>
    <t>STEINBRUCH INTERNATIONAL LIMITED</t>
  </si>
  <si>
    <t>SIM001</t>
  </si>
  <si>
    <t>SIMMONSCOOPER PARTNERS</t>
  </si>
  <si>
    <t>SIS001</t>
  </si>
  <si>
    <t>SASCON INTERNATIONAL SCHOOL</t>
  </si>
  <si>
    <t>SKYV01</t>
  </si>
  <si>
    <t>SKYVISION GLOBAL NETWORKS LTD</t>
  </si>
  <si>
    <t>SKYVISION/216/1/1/32</t>
  </si>
  <si>
    <t>SV/216/1/2/033</t>
  </si>
  <si>
    <t>SV/216/3/034</t>
  </si>
  <si>
    <t>SV/216/4/034</t>
  </si>
  <si>
    <t>SV/216/5/035</t>
  </si>
  <si>
    <t>SV/216/6/036</t>
  </si>
  <si>
    <t>SV/216/6/036/2</t>
  </si>
  <si>
    <t>SV/216/7/037</t>
  </si>
  <si>
    <t>SV/216/8/038</t>
  </si>
  <si>
    <t>SV/216/9/039</t>
  </si>
  <si>
    <t>SV/216/10/040</t>
  </si>
  <si>
    <t>SV/216/11/041</t>
  </si>
  <si>
    <t>SV/216/12/042</t>
  </si>
  <si>
    <t>SOSL01</t>
  </si>
  <si>
    <t>SOFTCUBES SOLUTIONS LTD</t>
  </si>
  <si>
    <t>SOFTCUB/216/001</t>
  </si>
  <si>
    <t>SCUB/UBAPYMT/01</t>
  </si>
  <si>
    <t>WHT/SOFT/002</t>
  </si>
  <si>
    <t>SOFT/216/11/002</t>
  </si>
  <si>
    <t>SPA001</t>
  </si>
  <si>
    <t>SPARKO VENTURES / NHPC</t>
  </si>
  <si>
    <t>SPEN01</t>
  </si>
  <si>
    <t>SIGMA PENSION</t>
  </si>
  <si>
    <t>SSL001</t>
  </si>
  <si>
    <t>STAR SAPPHIRE LIMITED</t>
  </si>
  <si>
    <t>STAR01</t>
  </si>
  <si>
    <t>STARVILLE SCHOOL</t>
  </si>
  <si>
    <t>STE001</t>
  </si>
  <si>
    <t>STETIS LIMITED</t>
  </si>
  <si>
    <t>STN001</t>
  </si>
  <si>
    <t>SATCH-MO TECHNOLOGY NIGERIA LTD</t>
  </si>
  <si>
    <t>SWT001</t>
  </si>
  <si>
    <t>SWIFT TALK</t>
  </si>
  <si>
    <t>TATA01</t>
  </si>
  <si>
    <t>TATA AFRICA SERVICES NIGERIA LTD</t>
  </si>
  <si>
    <t>TBL001</t>
  </si>
  <si>
    <t>TRISTA BROADBAND LIMITED</t>
  </si>
  <si>
    <t>TRIST/216/6/001</t>
  </si>
  <si>
    <t>TRI/UBAPYMT01</t>
  </si>
  <si>
    <t>TRI/216/10/002</t>
  </si>
  <si>
    <t>TRI/216/11/003</t>
  </si>
  <si>
    <t>TRI/216/12/004</t>
  </si>
  <si>
    <t>TCL001</t>
  </si>
  <si>
    <t>TAYLOR COMMUNICATION LTD</t>
  </si>
  <si>
    <t>TAYLOR/216/11/001</t>
  </si>
  <si>
    <t>TAYL/UBAPYT/01</t>
  </si>
  <si>
    <t>WHT/TAYLO/01</t>
  </si>
  <si>
    <t>TAYLO/216/11/002</t>
  </si>
  <si>
    <t>TCN001</t>
  </si>
  <si>
    <t>TRANSMISSION COMPANY OF NIGERIA</t>
  </si>
  <si>
    <t>TCS001</t>
  </si>
  <si>
    <t>THE CUDDLE SCHOOL</t>
  </si>
  <si>
    <t>TEBL01</t>
  </si>
  <si>
    <t>TECHBARN LIMITED</t>
  </si>
  <si>
    <t>TECH01</t>
  </si>
  <si>
    <t>TECHNOSERVE</t>
  </si>
  <si>
    <t>TESU01</t>
  </si>
  <si>
    <t>TECHNO SCIENCE LIMITED_UNESCO</t>
  </si>
  <si>
    <t>UNESCO/2016/1/1/11</t>
  </si>
  <si>
    <t>UNESCO/UBAPYMT</t>
  </si>
  <si>
    <t>UNESCO/216/05/012</t>
  </si>
  <si>
    <t>UNESCO/UBAPYMT9</t>
  </si>
  <si>
    <t>UNESCO/UBAPYMT11</t>
  </si>
  <si>
    <t>UNESCO/216/8/013</t>
  </si>
  <si>
    <t>UNESCO/216/8/014</t>
  </si>
  <si>
    <t>TIME001</t>
  </si>
  <si>
    <t>TIMELESS NETWORK SERVICES</t>
  </si>
  <si>
    <t>TIMELESS/2016/1/1/17</t>
  </si>
  <si>
    <t>TSNL/UBAPYMT9</t>
  </si>
  <si>
    <t>TIMELESS2016//1/2/18</t>
  </si>
  <si>
    <t>TIMELESS2016//1/3/19</t>
  </si>
  <si>
    <t>TIMELESS2016//1/4/20</t>
  </si>
  <si>
    <t>TIMELESS/UBAPYMT</t>
  </si>
  <si>
    <t>TIMELESS2016//1/5/21</t>
  </si>
  <si>
    <t>TIMELESS2016//1/6/22</t>
  </si>
  <si>
    <t>TIMELESS2016//1/7/23</t>
  </si>
  <si>
    <t>UBAPYMT/TIMELESS/15</t>
  </si>
  <si>
    <t>TIMELESS2016/1/8/24</t>
  </si>
  <si>
    <t>TIMELESS/UBAPYMT/5</t>
  </si>
  <si>
    <t>TIMELESS2016/1/9/25</t>
  </si>
  <si>
    <t>TIMELESS2016/1/10/26</t>
  </si>
  <si>
    <t>TIMELESS2016//1/1/27</t>
  </si>
  <si>
    <t>TIMELESS/UBAPYMT/8</t>
  </si>
  <si>
    <t>TIMELESS2016//1/4/28</t>
  </si>
  <si>
    <t>TIME002</t>
  </si>
  <si>
    <t>TIMELESS NETWORK 2</t>
  </si>
  <si>
    <t>TN2/216/9/001</t>
  </si>
  <si>
    <t>TNL2/UBAPYMT/1</t>
  </si>
  <si>
    <t>GG/216/11/02</t>
  </si>
  <si>
    <t>GG/216/12/03</t>
  </si>
  <si>
    <t>TINA01</t>
  </si>
  <si>
    <t>TINA GEORGE</t>
  </si>
  <si>
    <t>TMG001</t>
  </si>
  <si>
    <t>TORCH MARK GROUP</t>
  </si>
  <si>
    <t>TNL001</t>
  </si>
  <si>
    <t>TELNET NIGERIA LIMITED</t>
  </si>
  <si>
    <t>TELNET/216/1/032</t>
  </si>
  <si>
    <t>TELNET/216/2/033</t>
  </si>
  <si>
    <t>TEL/UBAPYMT</t>
  </si>
  <si>
    <t>TELNET/216/3/034</t>
  </si>
  <si>
    <t>TEL/UBAPYT/02</t>
  </si>
  <si>
    <t>TELNET/.216/4/035</t>
  </si>
  <si>
    <t>TELNET/216/5/036</t>
  </si>
  <si>
    <t>TELNET/.216/6/037</t>
  </si>
  <si>
    <t>TEL/UBAPYT/03</t>
  </si>
  <si>
    <t>TELNET/.216/7/038</t>
  </si>
  <si>
    <t>TELNET/.216/8/039</t>
  </si>
  <si>
    <t>TEL/UBAPYT/4</t>
  </si>
  <si>
    <t>TELNET/.216/9/040</t>
  </si>
  <si>
    <t>TELNET/216/10/041</t>
  </si>
  <si>
    <t>TEL/UBAPYT/5</t>
  </si>
  <si>
    <t>TELNET/216/11/042</t>
  </si>
  <si>
    <t>TEL/UBAPYT/6</t>
  </si>
  <si>
    <t>TEL/UBAPYT/7</t>
  </si>
  <si>
    <t>TELNET/.216/12/043</t>
  </si>
  <si>
    <t>WHT/216/01</t>
  </si>
  <si>
    <t>TOC001</t>
  </si>
  <si>
    <t>THE OUTSOURCE COMPANY</t>
  </si>
  <si>
    <t>TOL001</t>
  </si>
  <si>
    <t>TRADELAND ORIGIN LTD_PRS IMPACT</t>
  </si>
  <si>
    <t>TOP001</t>
  </si>
  <si>
    <t>TOPVIEW HOTEL</t>
  </si>
  <si>
    <t>TPL001</t>
  </si>
  <si>
    <t>TALEVERAS POWER LTD</t>
  </si>
  <si>
    <t>TRS001</t>
  </si>
  <si>
    <t>THE REGENT SCHOOL</t>
  </si>
  <si>
    <t>REGENT/UBAPYMT5</t>
  </si>
  <si>
    <t>REG/216/1/3/019</t>
  </si>
  <si>
    <t>REGENT/UBA/9</t>
  </si>
  <si>
    <t>REGENT/UBAPYMT7</t>
  </si>
  <si>
    <t>REG/216/1/6/020</t>
  </si>
  <si>
    <t>TRU001</t>
  </si>
  <si>
    <t>TRUGOG NIGERIA LIMITED</t>
  </si>
  <si>
    <t>TSC001</t>
  </si>
  <si>
    <t>TECHSPECIALIST CONSULTING LTD</t>
  </si>
  <si>
    <t>TTL001</t>
  </si>
  <si>
    <t>TETRA TECH LIMITED</t>
  </si>
  <si>
    <t>TUBA01</t>
  </si>
  <si>
    <t>MR. TUNDE BAKARE</t>
  </si>
  <si>
    <t>UNB001</t>
  </si>
  <si>
    <t>UNITY BANK PLC</t>
  </si>
  <si>
    <t>UB/216/01/01/015</t>
  </si>
  <si>
    <t>CN/UB/215/4/10/005</t>
  </si>
  <si>
    <t>WHT/UB/7</t>
  </si>
  <si>
    <t>UB/216/01/04/016</t>
  </si>
  <si>
    <t>UB/UNITY/9</t>
  </si>
  <si>
    <t>WHT/UB/11</t>
  </si>
  <si>
    <t>UB/216/01/07/017</t>
  </si>
  <si>
    <t>UB/UNITY/2</t>
  </si>
  <si>
    <t>UB/216/01/10/018</t>
  </si>
  <si>
    <t>CN/216/4/04</t>
  </si>
  <si>
    <t>UNITY/UB/001</t>
  </si>
  <si>
    <t>UNI001</t>
  </si>
  <si>
    <t>UNIMEDICAL GROUP</t>
  </si>
  <si>
    <t>USPF01</t>
  </si>
  <si>
    <t>UNIVERSAL SERVICE PROVISION FUND</t>
  </si>
  <si>
    <t>FCMB/USPF</t>
  </si>
  <si>
    <t>WHT/USPF/01</t>
  </si>
  <si>
    <t>BTRAIN/216/2/2/02</t>
  </si>
  <si>
    <t>USPF/UBAPYMT/9</t>
  </si>
  <si>
    <t>WHT/ USPF/5</t>
  </si>
  <si>
    <t>USPF02</t>
  </si>
  <si>
    <t>USPF/FCMB/001</t>
  </si>
  <si>
    <t>WHT/USPF-UNICC/05</t>
  </si>
  <si>
    <t>VCN001</t>
  </si>
  <si>
    <t>VETINARY COUNCIL OF NIGERIA</t>
  </si>
  <si>
    <t>VET/216/3/005</t>
  </si>
  <si>
    <t>VET/UBAPYMT/003</t>
  </si>
  <si>
    <t>VDT001</t>
  </si>
  <si>
    <t>VDT COMMUNICATIONS</t>
  </si>
  <si>
    <t>VDT/216/1/1/21</t>
  </si>
  <si>
    <t>VDT/UBAPYMT12</t>
  </si>
  <si>
    <t>VDT/216/1/2/022</t>
  </si>
  <si>
    <t>VDTUBAPYMT</t>
  </si>
  <si>
    <t>WHT/VDT/8</t>
  </si>
  <si>
    <t>VDT/216/1/3/023</t>
  </si>
  <si>
    <t>CN/VDT/216/4/011</t>
  </si>
  <si>
    <t>CN/VDT/2/002</t>
  </si>
  <si>
    <t>VDT/216/1/4/024</t>
  </si>
  <si>
    <t>VDT/UBAPYMT/11</t>
  </si>
  <si>
    <t>VDT/216/1/5/025</t>
  </si>
  <si>
    <t>WHT/VDT/11</t>
  </si>
  <si>
    <t>VDT/UBAPYMT13</t>
  </si>
  <si>
    <t>WHT/VDT/12</t>
  </si>
  <si>
    <t>VDT/216/1/6/026</t>
  </si>
  <si>
    <t>VDT/UBAPYMT17</t>
  </si>
  <si>
    <t>VDT/216/1/7/027</t>
  </si>
  <si>
    <t>VDT/UBPYMT/18</t>
  </si>
  <si>
    <t>VDT/216/1/8/028</t>
  </si>
  <si>
    <t>WHT/VDT/4</t>
  </si>
  <si>
    <t>VDT/UBAPYMT7</t>
  </si>
  <si>
    <t>VDT/UBAPYMT8</t>
  </si>
  <si>
    <t>VDT/216/1/9/029</t>
  </si>
  <si>
    <t>PYMT/VDT/TRN</t>
  </si>
  <si>
    <t>VDT/216/1/10/030</t>
  </si>
  <si>
    <t>VDT/UBAPYMT6</t>
  </si>
  <si>
    <t>WHT/VDT/006</t>
  </si>
  <si>
    <t>VDT/216/1/11/031</t>
  </si>
  <si>
    <t>VDT/UBAPYMT/09</t>
  </si>
  <si>
    <t>WHT/VDT/9</t>
  </si>
  <si>
    <t>VDT/216/1/12/032</t>
  </si>
  <si>
    <t>VDT/GTBPYT/10</t>
  </si>
  <si>
    <t>WHT/VDT/10</t>
  </si>
  <si>
    <t>VIL001</t>
  </si>
  <si>
    <t>VILLA PICASSO</t>
  </si>
  <si>
    <t>VP/216/3/001</t>
  </si>
  <si>
    <t>VP/UBAPYMT01</t>
  </si>
  <si>
    <t>VP/216/30/4/002</t>
  </si>
  <si>
    <t>VP/UBAPYMT2</t>
  </si>
  <si>
    <t>VILL/216/30/7/003</t>
  </si>
  <si>
    <t>VILL/216/30/7/004</t>
  </si>
  <si>
    <t>CN/VILLA/216/Q3/001</t>
  </si>
  <si>
    <t>VILLA/UBPMT6</t>
  </si>
  <si>
    <t>WHT/VP/005</t>
  </si>
  <si>
    <t>VILL/216/30/10/005</t>
  </si>
  <si>
    <t>VP/UBAPYT/8</t>
  </si>
  <si>
    <t>WAC001</t>
  </si>
  <si>
    <t>WEST AFRICA CENTRE FOR PUBLIC HEALTH</t>
  </si>
  <si>
    <t>WAN001</t>
  </si>
  <si>
    <t>WATER AID NIGERIA</t>
  </si>
  <si>
    <t>WBG001</t>
  </si>
  <si>
    <t>WORLD BANK GROUP PLC</t>
  </si>
  <si>
    <t>WBG/216/6/001</t>
  </si>
  <si>
    <t>WBG/UBAPYMT/01</t>
  </si>
  <si>
    <t>WBG/216/8/002</t>
  </si>
  <si>
    <t>WBG/UBA.002</t>
  </si>
  <si>
    <t>WBG/216/6/003</t>
  </si>
  <si>
    <t>WBG/UBAPYMT/003</t>
  </si>
  <si>
    <t>WBG/216/10/005</t>
  </si>
  <si>
    <t>WBG/216/11/004</t>
  </si>
  <si>
    <t>WIL001</t>
  </si>
  <si>
    <t>WILBAHI INVESTMENT LIMITED</t>
  </si>
  <si>
    <t>WILBAHI/216/20/2/7</t>
  </si>
  <si>
    <t>WILBAHI/216/20/5/8</t>
  </si>
  <si>
    <t>WRITE OFF2</t>
  </si>
  <si>
    <t>WRITE OFF3</t>
  </si>
  <si>
    <t>WIN001</t>
  </si>
  <si>
    <t>WINOCK SOLAR NIGERIA LTD</t>
  </si>
  <si>
    <t>WKA001</t>
  </si>
  <si>
    <t>WALDORF KNOLL ACADEMY</t>
  </si>
  <si>
    <t>WNL001</t>
  </si>
  <si>
    <t>WIOCC NIGERIA LIMITED</t>
  </si>
  <si>
    <t>WRNL01</t>
  </si>
  <si>
    <t>WINROCK NIG LIMITED</t>
  </si>
  <si>
    <t>WSA001</t>
  </si>
  <si>
    <t>WHYTESCAPE SERVICED APARTMENTS LTD</t>
  </si>
  <si>
    <t>ZAG001</t>
  </si>
  <si>
    <t>ZANSI GROUP</t>
  </si>
  <si>
    <t>ZEB001</t>
  </si>
  <si>
    <t>ZEBERCED LIMITED</t>
  </si>
  <si>
    <t>ZET001</t>
  </si>
  <si>
    <t>ZETA-WEB NIG LTD</t>
  </si>
  <si>
    <t>ZUEN001</t>
  </si>
  <si>
    <t>ZUMA ENERGY</t>
  </si>
  <si>
    <t>ZUMA/216/1/1/02</t>
  </si>
  <si>
    <t>ZUMA/UBAPYMT2</t>
  </si>
  <si>
    <t>WHT/ZUMA01</t>
  </si>
  <si>
    <t>ZUMA/216/1/4/002</t>
  </si>
  <si>
    <t>ZUMA/216/1/7/003</t>
  </si>
  <si>
    <t>ZUMA/UBAPYMT</t>
  </si>
  <si>
    <t>ZUMA/UBAPYMT/3</t>
  </si>
  <si>
    <t>ZUMA/UBAPYMT4</t>
  </si>
  <si>
    <t>ZUMA/216/1/10/004</t>
  </si>
  <si>
    <t>ZVL001</t>
  </si>
  <si>
    <t>ZEECREST VANTAGE LIMITED</t>
  </si>
  <si>
    <t>WHT/ZUMA/9</t>
  </si>
  <si>
    <t>WHT/ZUMA/216/10</t>
  </si>
  <si>
    <t>ZUMA/UBAPYT/5</t>
  </si>
  <si>
    <t>ZUMA/217/1/1/005</t>
  </si>
  <si>
    <t>WHT/WIN/6</t>
  </si>
  <si>
    <t>CN/217/7/01</t>
  </si>
  <si>
    <t>WIN/UBAPYT/7</t>
  </si>
  <si>
    <t>WHT/WINROK/5</t>
  </si>
  <si>
    <t>WIN/UBAPYT/8</t>
  </si>
  <si>
    <t>WINR/217/7/007</t>
  </si>
  <si>
    <t>WINR/217/6/006</t>
  </si>
  <si>
    <t>WIN/UBAPYT/6</t>
  </si>
  <si>
    <t>WHT/WIN/3</t>
  </si>
  <si>
    <t>WIN/UBAPYT/4</t>
  </si>
  <si>
    <t>WINR/217/5/005</t>
  </si>
  <si>
    <t>WINR/217/4/004</t>
  </si>
  <si>
    <t>WINR/217/3/003</t>
  </si>
  <si>
    <t>WHT02</t>
  </si>
  <si>
    <t>WIN/UBAPYT/02</t>
  </si>
  <si>
    <t>WINR/217/2/002</t>
  </si>
  <si>
    <t>WHT/WIN/1</t>
  </si>
  <si>
    <t>WIN/UBAPYT/1</t>
  </si>
  <si>
    <t>WINR/217/1/001</t>
  </si>
  <si>
    <t>WBG/217/12/018</t>
  </si>
  <si>
    <t>WBG/UBAPYT/8</t>
  </si>
  <si>
    <t>WBG/217/11/017</t>
  </si>
  <si>
    <t>WORLDBANK/PYMT</t>
  </si>
  <si>
    <t>WBG/217/10/016</t>
  </si>
  <si>
    <t>WORLDBANKPYMT</t>
  </si>
  <si>
    <t>WBG/217/9/015</t>
  </si>
  <si>
    <t>WBG/217/8/014</t>
  </si>
  <si>
    <t>WB/UBAPYT/8</t>
  </si>
  <si>
    <t>WorldBank/pymt1</t>
  </si>
  <si>
    <t>WorldBank/pymt</t>
  </si>
  <si>
    <t>WBG/217/7/013</t>
  </si>
  <si>
    <t>WBG/217/6/012</t>
  </si>
  <si>
    <t>WORLD BANK PMT</t>
  </si>
  <si>
    <t>WB/UBAPYT/7</t>
  </si>
  <si>
    <t>WBG/216/5/011</t>
  </si>
  <si>
    <t>WBG/217/4/010</t>
  </si>
  <si>
    <t>WBG/216/6/009</t>
  </si>
  <si>
    <t>WB/UBAPYT/6</t>
  </si>
  <si>
    <t>WBG/217/2/007</t>
  </si>
  <si>
    <t>WB/UBAPYT/04</t>
  </si>
  <si>
    <t>WBG/216/12/006</t>
  </si>
  <si>
    <t>WB/UBAPYT/11</t>
  </si>
  <si>
    <t>VILL/217/11/009</t>
  </si>
  <si>
    <t>VP/UBAPYT/7</t>
  </si>
  <si>
    <t>VILL/217/2/008</t>
  </si>
  <si>
    <t>VP/UBAPYT/10</t>
  </si>
  <si>
    <t>VP/UBAPYT/9</t>
  </si>
  <si>
    <t>VP/UBAPYT/6</t>
  </si>
  <si>
    <t>VILL/217/5/007</t>
  </si>
  <si>
    <t>VP/UBAPYT/5</t>
  </si>
  <si>
    <t>VILL/217/2/006</t>
  </si>
  <si>
    <t>VDT/UBAPYT/9</t>
  </si>
  <si>
    <t>VDT/217/12/044</t>
  </si>
  <si>
    <t>VDT/217/11/043</t>
  </si>
  <si>
    <t>VDT/UBAPYT/8</t>
  </si>
  <si>
    <t>VDT/217/10/042</t>
  </si>
  <si>
    <t>WHT/VDT/217/9</t>
  </si>
  <si>
    <t>CN/VDT/217/Q2/11</t>
  </si>
  <si>
    <t>WHT/217VDT/6</t>
  </si>
  <si>
    <t>VDT/217/9/041</t>
  </si>
  <si>
    <t>VDT/217/1/8/040</t>
  </si>
  <si>
    <t>WHT/217VDT/5</t>
  </si>
  <si>
    <t>VDT/UBAPYT/7</t>
  </si>
  <si>
    <t>WHT/VDT/7/13</t>
  </si>
  <si>
    <t>VDT/PYMT</t>
  </si>
  <si>
    <t>CN/VDT/7/10</t>
  </si>
  <si>
    <t>VDT/217/7/039</t>
  </si>
  <si>
    <t>VDT/216/1/4/038</t>
  </si>
  <si>
    <t>CN/VDT/217/Q1/8</t>
  </si>
  <si>
    <t>CN/VDT/216/Q4/7</t>
  </si>
  <si>
    <t>WHT/VDT/7/12</t>
  </si>
  <si>
    <t>WHT/VDT/13</t>
  </si>
  <si>
    <t>CN/VDT/217/ 1ST</t>
  </si>
  <si>
    <t>CN/217/5/8</t>
  </si>
  <si>
    <t>CN/217/3/08</t>
  </si>
  <si>
    <t>CN/217/2/07</t>
  </si>
  <si>
    <t>CN/217/1/06</t>
  </si>
  <si>
    <t>VDT/217/1/5/037</t>
  </si>
  <si>
    <t>VDT/216/1/4/036</t>
  </si>
  <si>
    <t>VDT/UBAPYT/6</t>
  </si>
  <si>
    <t>VDT/217/1/3/035</t>
  </si>
  <si>
    <t>WHT/VDT/7</t>
  </si>
  <si>
    <t>VDT/216/1/2/034</t>
  </si>
  <si>
    <t>WHT/VDT/1</t>
  </si>
  <si>
    <t>VDT/UBAPYT/10</t>
  </si>
  <si>
    <t>VDT/217/1/033</t>
  </si>
  <si>
    <t>WHT/VET/4</t>
  </si>
  <si>
    <t>VET/UBAPYT/6</t>
  </si>
  <si>
    <t>WHT/UB/6</t>
  </si>
  <si>
    <t>UNITY/UNITY/8</t>
  </si>
  <si>
    <t>UB/217/10/022</t>
  </si>
  <si>
    <t>UNITY/UNITY/7</t>
  </si>
  <si>
    <t>UB/217/10/7/021</t>
  </si>
  <si>
    <t>UNITY/UNITY/6</t>
  </si>
  <si>
    <t>CN/UB/217/6</t>
  </si>
  <si>
    <t>UB/217/04/020</t>
  </si>
  <si>
    <t>CN/UB/217/8</t>
  </si>
  <si>
    <t>UB/UNITY/7</t>
  </si>
  <si>
    <t>CN/UB/217/7</t>
  </si>
  <si>
    <t>UB/UNITY/6</t>
  </si>
  <si>
    <t>UB/217/01/10/019</t>
  </si>
  <si>
    <t>TELNET/217/12/02</t>
  </si>
  <si>
    <t>TELNET/217/12/055</t>
  </si>
  <si>
    <t>WHT/TELNET/8</t>
  </si>
  <si>
    <t>TELNET/UBAPYT/7</t>
  </si>
  <si>
    <t>TELNET/217/11/054</t>
  </si>
  <si>
    <t>TELNET/217/10/053</t>
  </si>
  <si>
    <t>TELNET/217/9/052</t>
  </si>
  <si>
    <t>TEL/UBAPYT/9</t>
  </si>
  <si>
    <t>TELNET/217/COL/01</t>
  </si>
  <si>
    <t>TELNET/217/8/051</t>
  </si>
  <si>
    <t>WHT/TELN/7</t>
  </si>
  <si>
    <t>TEL/UBAPYT/8</t>
  </si>
  <si>
    <t>TEL/GTB/8</t>
  </si>
  <si>
    <t>TELNET/217/07/01</t>
  </si>
  <si>
    <t>TELNET/217/7/050</t>
  </si>
  <si>
    <t>TELNET/217/6/049</t>
  </si>
  <si>
    <t>TELNET/217/5/048</t>
  </si>
  <si>
    <t>WHT/TELNET/7</t>
  </si>
  <si>
    <t>TEL/217/GTB/4</t>
  </si>
  <si>
    <t>TELNET/216/4/047</t>
  </si>
  <si>
    <t>WHT/TELNET/6</t>
  </si>
  <si>
    <t>TELNET/217/3/046</t>
  </si>
  <si>
    <t>CN/217/ACTREC</t>
  </si>
  <si>
    <t>TELNET/216/2/045</t>
  </si>
  <si>
    <t>TELNET/217/1/044</t>
  </si>
  <si>
    <t>GG/217/7/10</t>
  </si>
  <si>
    <t>TIMELESS PMT</t>
  </si>
  <si>
    <t>GG/217/6/09</t>
  </si>
  <si>
    <t>GG/217/5/08</t>
  </si>
  <si>
    <t>TIMGG/217/3/06</t>
  </si>
  <si>
    <t>TIME/UBAPYT/8</t>
  </si>
  <si>
    <t>TIME/UBAPYT/6</t>
  </si>
  <si>
    <t>GG/217/2/05</t>
  </si>
  <si>
    <t>GG/217/1/04</t>
  </si>
  <si>
    <t>TIMELESS2017/12/40</t>
  </si>
  <si>
    <t>TIMELESS2017/11/39</t>
  </si>
  <si>
    <t>TIMELESS2017/10/38</t>
  </si>
  <si>
    <t>TIMELESS2017/9/37</t>
  </si>
  <si>
    <t>Timeless Net</t>
  </si>
  <si>
    <t>TIMESS2017/8/36</t>
  </si>
  <si>
    <t>TIMELESS/DIAMONDCHQ</t>
  </si>
  <si>
    <t>TIMEL/217/7/35</t>
  </si>
  <si>
    <t>TIMELESS2017/6/34</t>
  </si>
  <si>
    <t>TIMEL/LAG-AB/01</t>
  </si>
  <si>
    <t>TIMELESS/2017/1/5/33</t>
  </si>
  <si>
    <t>TIMELESS2017/4/32</t>
  </si>
  <si>
    <t>TIME/UBAPYT/9</t>
  </si>
  <si>
    <t>TIMEL/217/1/3/31</t>
  </si>
  <si>
    <t>TIMELESS2016/2/30</t>
  </si>
  <si>
    <t>TIME/UBAPYT/11</t>
  </si>
  <si>
    <t>TIMELESS/2017/1/29</t>
  </si>
  <si>
    <t>CN/UNESC/217/8/1</t>
  </si>
  <si>
    <t>UNESCO/217/10/018</t>
  </si>
  <si>
    <t>UNESCO/UBAPYT/8</t>
  </si>
  <si>
    <t>UNESCO/UBAPYT/5</t>
  </si>
  <si>
    <t>UNESCO/217/9/017</t>
  </si>
  <si>
    <t>UNESCO/217/4/016</t>
  </si>
  <si>
    <t>UNESCO/216/1/015</t>
  </si>
  <si>
    <t>TECHNO/UBAPYT/01</t>
  </si>
  <si>
    <t>TECHNO/217/6/001</t>
  </si>
  <si>
    <t>TAYL/217/MED/10/008</t>
  </si>
  <si>
    <t>TAYL/217/12/007</t>
  </si>
  <si>
    <t>TAYL/217/BEEN/002</t>
  </si>
  <si>
    <t>TAYL/217/MED/11/007</t>
  </si>
  <si>
    <t>TAYL/217/MED/10/006</t>
  </si>
  <si>
    <t>TAYL/217/BEN/001</t>
  </si>
  <si>
    <t>TAY/UBAPYT/5</t>
  </si>
  <si>
    <t>TAYLMED/217/9/005</t>
  </si>
  <si>
    <t>TAYLOR/217/9/005</t>
  </si>
  <si>
    <t>TAYL/217/8/006</t>
  </si>
  <si>
    <t>TAYLOR/217/6/004</t>
  </si>
  <si>
    <t>TAYL/217/5/005</t>
  </si>
  <si>
    <t>TAYL/UBAPYT/5</t>
  </si>
  <si>
    <t>TAYLO/217/2/003</t>
  </si>
  <si>
    <t>TAY/217/CON/02</t>
  </si>
  <si>
    <t>TAYL/217/4/003</t>
  </si>
  <si>
    <t>TAYL/UBAPYT/6</t>
  </si>
  <si>
    <t>WHT/TAYLO/3</t>
  </si>
  <si>
    <t>TAYLOR/UBAPYMT/9</t>
  </si>
  <si>
    <t>TRISTAR/UBAPYT/6</t>
  </si>
  <si>
    <t>TRI/217/3/007</t>
  </si>
  <si>
    <t>TRIS/UBAPYT/3</t>
  </si>
  <si>
    <t>TRI/217/2/006</t>
  </si>
  <si>
    <t>TRI/217/1/005</t>
  </si>
  <si>
    <t>SMT/UBAPYT/01</t>
  </si>
  <si>
    <t>SMT/217/4/001</t>
  </si>
  <si>
    <t>SPARK/UBAPYT/1</t>
  </si>
  <si>
    <t>SPARKO/217/001</t>
  </si>
  <si>
    <t>SOFT/UBAPYT/6</t>
  </si>
  <si>
    <t>SOFT/217/8/004</t>
  </si>
  <si>
    <t>WHT/SOFT/4</t>
  </si>
  <si>
    <t>SOFTC/UBAPYT/4</t>
  </si>
  <si>
    <t>SOFT/217/4/003</t>
  </si>
  <si>
    <t>SOFT/UBAPYT/8</t>
  </si>
  <si>
    <t>SOFT/UBAPYT/3</t>
  </si>
  <si>
    <t>SKY/CREDITCR</t>
  </si>
  <si>
    <t>SKY/CREDIT</t>
  </si>
  <si>
    <t>WHT TAX</t>
  </si>
  <si>
    <t>SKYVISION</t>
  </si>
  <si>
    <t>SKY/217/7/050</t>
  </si>
  <si>
    <t>SKY/217/6/048</t>
  </si>
  <si>
    <t>SKYVISION NETTOFF/3</t>
  </si>
  <si>
    <t>SKY/217/5/047</t>
  </si>
  <si>
    <t>SKY/217/4/046</t>
  </si>
  <si>
    <t>SKY/217/3/045</t>
  </si>
  <si>
    <t>SKY/217/2/044</t>
  </si>
  <si>
    <t>SKY/217/1/043</t>
  </si>
  <si>
    <t>SMILE/217/O&amp;M/007</t>
  </si>
  <si>
    <t>SMILE/217/IRU/019</t>
  </si>
  <si>
    <t>SMILE/217/IRU/018</t>
  </si>
  <si>
    <t>SMILE/217/IRU/017</t>
  </si>
  <si>
    <t>CN/217/SMILE/08</t>
  </si>
  <si>
    <t>CN/217/SMILE/07</t>
  </si>
  <si>
    <t>CN/217/SMILE/06</t>
  </si>
  <si>
    <t>WHT/217/8</t>
  </si>
  <si>
    <t>SMILE/217/O&amp;M/006</t>
  </si>
  <si>
    <t>SMILE/217/IRU/016</t>
  </si>
  <si>
    <t>WHT/217/7</t>
  </si>
  <si>
    <t>CN/217/SMILE/05</t>
  </si>
  <si>
    <t>CN/217/SMILE/04</t>
  </si>
  <si>
    <t>SMILE/217/IRU/015</t>
  </si>
  <si>
    <t>SMILE/217/IRU/014</t>
  </si>
  <si>
    <t>WHT</t>
  </si>
  <si>
    <t>SMILE PMT/6</t>
  </si>
  <si>
    <t>SMIL/UBAPYT/9</t>
  </si>
  <si>
    <t>SMILE/217/O&amp;M/005</t>
  </si>
  <si>
    <t>SMILE/217/IRU/013</t>
  </si>
  <si>
    <t>WHT/SMILE/8</t>
  </si>
  <si>
    <t>SMIL/UBAPYT/10</t>
  </si>
  <si>
    <t>SM/UBPYT/6</t>
  </si>
  <si>
    <t>SMILE/217/IRU/012</t>
  </si>
  <si>
    <t>WHT/217SMIL/5</t>
  </si>
  <si>
    <t>SMIL/UBAPYT/8</t>
  </si>
  <si>
    <t>SMILE/217/IRU/011</t>
  </si>
  <si>
    <t>WHT/SMIL/8</t>
  </si>
  <si>
    <t>SMIL/217/8</t>
  </si>
  <si>
    <t>SMILE/217/O&amp;M/004</t>
  </si>
  <si>
    <t>SMILE/217/IRU/010</t>
  </si>
  <si>
    <t>WHT/SMILE/217/2</t>
  </si>
  <si>
    <t>SMILE/217/UBAPYT/02</t>
  </si>
  <si>
    <t>SMILE/217/IRU/009</t>
  </si>
  <si>
    <t>WHT/SMILE/13</t>
  </si>
  <si>
    <t>SMILE/UBAPYT/13</t>
  </si>
  <si>
    <t>SMIL/ONITS/003</t>
  </si>
  <si>
    <t>SMIL/BEN/002</t>
  </si>
  <si>
    <t>SMILE/217/IRU/001</t>
  </si>
  <si>
    <t>SHS/UBAPYT/8</t>
  </si>
  <si>
    <t>SAHAD/217/10/14</t>
  </si>
  <si>
    <t>SAHA/UBAPYT/7</t>
  </si>
  <si>
    <t>SAHAD/217/7/13</t>
  </si>
  <si>
    <t>SAHA/UBAPYT/10</t>
  </si>
  <si>
    <t>SAHAD/216/4/12</t>
  </si>
  <si>
    <t>SAHAD/UBAPYT/8</t>
  </si>
  <si>
    <t>SAHAD/217/8/1/11</t>
  </si>
  <si>
    <t>WHT/RMRDC/4</t>
  </si>
  <si>
    <t>RAWMATERIAL/PYMT</t>
  </si>
  <si>
    <t>PHCN/UBAPYT/8</t>
  </si>
  <si>
    <t>PHCN/217/10/11/019</t>
  </si>
  <si>
    <t>PHCN/217/10/8/018</t>
  </si>
  <si>
    <t>PHCN/UBAPYT/7</t>
  </si>
  <si>
    <t>PMU/UBAPYT/8</t>
  </si>
  <si>
    <t>PHCN/216/10/5/017</t>
  </si>
  <si>
    <t>PHCN/UBAPYT/6</t>
  </si>
  <si>
    <t>PHCN/216/10/2/016</t>
  </si>
  <si>
    <t>PACT/UBAPYT/9</t>
  </si>
  <si>
    <t>PACT/218/1/17</t>
  </si>
  <si>
    <t>PACT/UBAPYT/6</t>
  </si>
  <si>
    <t>PACT/217/10/16</t>
  </si>
  <si>
    <t>PACT/217/1/7/15</t>
  </si>
  <si>
    <t>PACT/217/4/14</t>
  </si>
  <si>
    <t>PACT/UBAPYMT/08</t>
  </si>
  <si>
    <t>PACT/217/1/13</t>
  </si>
  <si>
    <t>WALIUWAIS/PYMT</t>
  </si>
  <si>
    <t>WALI/217/10/019</t>
  </si>
  <si>
    <t>WHT/WALI/8</t>
  </si>
  <si>
    <t>WALI/UBAPYT/9</t>
  </si>
  <si>
    <t>WALI/217/8/019</t>
  </si>
  <si>
    <t>WALI/UBAPYT/8</t>
  </si>
  <si>
    <t>WALI/217/7/018</t>
  </si>
  <si>
    <t>WALI/UBAPYT/5</t>
  </si>
  <si>
    <t>WALI/217/1/4/017</t>
  </si>
  <si>
    <t>WALI/UBAPYT/6</t>
  </si>
  <si>
    <t>WALI/217/1/016</t>
  </si>
  <si>
    <t>OPM/217/10/005</t>
  </si>
  <si>
    <t>OXFORDPOLICY/PYMT</t>
  </si>
  <si>
    <t>OPM/UBAPYT/5</t>
  </si>
  <si>
    <t>OPM/217/7/004</t>
  </si>
  <si>
    <t>ONE/UBAPYT/1</t>
  </si>
  <si>
    <t>ONE/217/1608/01</t>
  </si>
  <si>
    <t>OKESING/217/12/022</t>
  </si>
  <si>
    <t>OKESING/UBAPYT/9</t>
  </si>
  <si>
    <t>OKESING/217/11/021</t>
  </si>
  <si>
    <t>OKESING/217/10/020</t>
  </si>
  <si>
    <t>OKESING/217/9/019</t>
  </si>
  <si>
    <t>OKES/UBAPYT/7</t>
  </si>
  <si>
    <t>OKESING/217/8/018</t>
  </si>
  <si>
    <t>OKESING/217/7/017</t>
  </si>
  <si>
    <t>OKE/UBAPYT/7</t>
  </si>
  <si>
    <t>OKESING/217/6/016</t>
  </si>
  <si>
    <t>OKESI/UBAPYT/8</t>
  </si>
  <si>
    <t>OKES/UBAPYT/8</t>
  </si>
  <si>
    <t>OKESING/217/5/015</t>
  </si>
  <si>
    <t>OKESING/217/4/014</t>
  </si>
  <si>
    <t>OKE/UBAPYT/6</t>
  </si>
  <si>
    <t>OKESI/217/3/013</t>
  </si>
  <si>
    <t>OKES/UBAPYT/4</t>
  </si>
  <si>
    <t>OKESING/217/2/012</t>
  </si>
  <si>
    <t>OKESING/217/1/011</t>
  </si>
  <si>
    <t>CN/OKE/217/DISC</t>
  </si>
  <si>
    <t>NTNU/UBAPYT/9</t>
  </si>
  <si>
    <t>NTNU/217/12/047</t>
  </si>
  <si>
    <t>NIGERIANTURKISH/PYM</t>
  </si>
  <si>
    <t>NTNU/217/11/046</t>
  </si>
  <si>
    <t>NTNU/UBAPYT/6</t>
  </si>
  <si>
    <t>NTNU/217/10/045</t>
  </si>
  <si>
    <t>NTNU/217/9/044</t>
  </si>
  <si>
    <t>NTNU/217/8/043</t>
  </si>
  <si>
    <t>NTNU/UBAPYT/10</t>
  </si>
  <si>
    <t>NNTU/UBAPYT/8</t>
  </si>
  <si>
    <t>NTNU/217/7/042</t>
  </si>
  <si>
    <t>NTNU/217/6/041</t>
  </si>
  <si>
    <t>NTNU/UBAPYT/11</t>
  </si>
  <si>
    <t>NTNU/217/5/040</t>
  </si>
  <si>
    <t>NTNU/UBAPYT/7</t>
  </si>
  <si>
    <t>NTNU/UBAPYT/3</t>
  </si>
  <si>
    <t>NTNU/217/4/039</t>
  </si>
  <si>
    <t>NTNU/217/3/038</t>
  </si>
  <si>
    <t>NTNU/217/2/037</t>
  </si>
  <si>
    <t>NTNU/UBAPYT/1</t>
  </si>
  <si>
    <t>NTNU/UBAPYT/8</t>
  </si>
  <si>
    <t>NTNU/217/1/036</t>
  </si>
  <si>
    <t>WHT/NTA/9</t>
  </si>
  <si>
    <t>NTASTAR/UBAPYT/8</t>
  </si>
  <si>
    <t>STAR/217/10/016</t>
  </si>
  <si>
    <t>NTA/UBAPYT/8</t>
  </si>
  <si>
    <t>STAR/217/RELOC</t>
  </si>
  <si>
    <t>STAR/WHT/8</t>
  </si>
  <si>
    <t>STAR/UBAPYT/8</t>
  </si>
  <si>
    <t>STAR/217/7/015</t>
  </si>
  <si>
    <t>WHT/STAR/8</t>
  </si>
  <si>
    <t>STAR/UBAPYT/9</t>
  </si>
  <si>
    <t>STAR/217/4/014</t>
  </si>
  <si>
    <t>WHT/STAR/7</t>
  </si>
  <si>
    <t>STARTI/UBAPYT/7</t>
  </si>
  <si>
    <t>STAR/217/1/013</t>
  </si>
  <si>
    <t>NSIA/UBAPYT/7</t>
  </si>
  <si>
    <t>NSIA/UBAPYT/6</t>
  </si>
  <si>
    <t>NSIA/217/Q4/3</t>
  </si>
  <si>
    <t>NSIA/217/12/018</t>
  </si>
  <si>
    <t>NSIA/217/9/017</t>
  </si>
  <si>
    <t>NSIA/UBAPYT/8</t>
  </si>
  <si>
    <t>NSIA/217/1/6/016</t>
  </si>
  <si>
    <t>NSIA/UBAPYT/07</t>
  </si>
  <si>
    <t>NSIA/217/6/2/015</t>
  </si>
  <si>
    <t>WHT/NSPC/8</t>
  </si>
  <si>
    <t>NSPC/UBAPYT/12</t>
  </si>
  <si>
    <t>NSPC2/217/12/004</t>
  </si>
  <si>
    <t>NSPC/217/CEORES/003</t>
  </si>
  <si>
    <t>NORTHSOUTH/PYMT</t>
  </si>
  <si>
    <t>WHT/NSPC/10</t>
  </si>
  <si>
    <t>NORTHSOUTH/PYMT2</t>
  </si>
  <si>
    <t>NORTHSOUTH/PYMT1</t>
  </si>
  <si>
    <t>NSPC/217/10/09</t>
  </si>
  <si>
    <t>NSPC2/217/9/003</t>
  </si>
  <si>
    <t>NSPC/UBAPYT/9</t>
  </si>
  <si>
    <t>NSPC/UBAPYT/8</t>
  </si>
  <si>
    <t>NSPC3/217 RES/01</t>
  </si>
  <si>
    <t>WHT/NSP/5</t>
  </si>
  <si>
    <t>NSP/UBAPYT/7</t>
  </si>
  <si>
    <t>NSPC2/217/7/002</t>
  </si>
  <si>
    <t>NSPC/217/7/08</t>
  </si>
  <si>
    <t>NSPC/UBAPYT/7</t>
  </si>
  <si>
    <t>NSPC2/2175/001</t>
  </si>
  <si>
    <t>WHT/NSPC/7</t>
  </si>
  <si>
    <t>NSPC/217/4/07</t>
  </si>
  <si>
    <t>WHT/NSPC/6</t>
  </si>
  <si>
    <t>NSPC/UBAPYT/6</t>
  </si>
  <si>
    <t>NSPC/217/1/06</t>
  </si>
  <si>
    <t>NPMB/217/10/011</t>
  </si>
  <si>
    <t>NPMB/UBAPYT/6</t>
  </si>
  <si>
    <t>WHT/NPMB/8</t>
  </si>
  <si>
    <t>NPMB/UBAPYT/8</t>
  </si>
  <si>
    <t>NPMB/217/15/7/010</t>
  </si>
  <si>
    <t>NPMB/217/15/4/009</t>
  </si>
  <si>
    <t>WHT/NPMB/7</t>
  </si>
  <si>
    <t>NPMB/UBAPYT/7</t>
  </si>
  <si>
    <t>NPMB/UBAPYT/5</t>
  </si>
  <si>
    <t>NPMB/217/15/1/008</t>
  </si>
  <si>
    <t>NDU/217/8/003</t>
  </si>
  <si>
    <t>NDU/217/8/002</t>
  </si>
  <si>
    <t>NDU/217/5/001</t>
  </si>
  <si>
    <t>WHT/NHL/6</t>
  </si>
  <si>
    <t>NHA/UBAPYT/9</t>
  </si>
  <si>
    <t>NHA/217/18/006</t>
  </si>
  <si>
    <t>NOB/UBAPYT/5</t>
  </si>
  <si>
    <t>NOB/217/9/RAD/2</t>
  </si>
  <si>
    <t>NHA/217/9/005</t>
  </si>
  <si>
    <t>NOBLE/PYMT</t>
  </si>
  <si>
    <t>NOBLE/217/RADIO/01</t>
  </si>
  <si>
    <t>NH/UBAPYT/7</t>
  </si>
  <si>
    <t>NHA/217/6/004</t>
  </si>
  <si>
    <t>CN/NOB/217/5/01</t>
  </si>
  <si>
    <t>NBH/UBAPYT/4</t>
  </si>
  <si>
    <t>NHA/217/18/3/003</t>
  </si>
  <si>
    <t>NH/UBAPYMT/03</t>
  </si>
  <si>
    <t>INVCN/216/NIFOR</t>
  </si>
  <si>
    <t>WHT/NAICOM/7</t>
  </si>
  <si>
    <t>NAICOM/UBAPYT/6</t>
  </si>
  <si>
    <t>NIACOM/217/7/011</t>
  </si>
  <si>
    <t>WHT/NAICOM/6</t>
  </si>
  <si>
    <t>NIACOM/217/4/010</t>
  </si>
  <si>
    <t>NAICOM/WHT/6</t>
  </si>
  <si>
    <t>NAICOM/UBAPYT/8</t>
  </si>
  <si>
    <t>NIACOM/217/1/009</t>
  </si>
  <si>
    <t>NIHSA/217/18/4/009</t>
  </si>
  <si>
    <t>NIHSA/217/18/1/008</t>
  </si>
  <si>
    <t>NHRC/217/5/1/018</t>
  </si>
  <si>
    <t>WHT/FADA/7</t>
  </si>
  <si>
    <t>FADA/UBAPYT/9</t>
  </si>
  <si>
    <t>FADA/217/10/10/007</t>
  </si>
  <si>
    <t>FADA/UBAPT/8</t>
  </si>
  <si>
    <t>FADA/216/10/7/006</t>
  </si>
  <si>
    <t>WHT/FADA/6</t>
  </si>
  <si>
    <t>FADA/UBAPYT/5</t>
  </si>
  <si>
    <t>FADA/217/4/005</t>
  </si>
  <si>
    <t>WHT/FADAMA/5</t>
  </si>
  <si>
    <t>FADAM/UBAPYT/6</t>
  </si>
  <si>
    <t>FADA/217/1/004</t>
  </si>
  <si>
    <t>NETCOM/217/12/018</t>
  </si>
  <si>
    <t>NETCO/UBAPYT/8</t>
  </si>
  <si>
    <t>NETCOM/217/11/017</t>
  </si>
  <si>
    <t>WHT/NET/8</t>
  </si>
  <si>
    <t>NETCOM/UBAPYT/9</t>
  </si>
  <si>
    <t>NETCOM/217/10/016</t>
  </si>
  <si>
    <t>WHT/NETC/8</t>
  </si>
  <si>
    <t>NETC/217UBAPYT/8</t>
  </si>
  <si>
    <t>NETCOM/217/9/015</t>
  </si>
  <si>
    <t>WHT/NETC/7</t>
  </si>
  <si>
    <t>NETC/UBAPYT/7</t>
  </si>
  <si>
    <t>NETCOM/217/8/014</t>
  </si>
  <si>
    <t>WHT/NET/6</t>
  </si>
  <si>
    <t>NETC/UBPYT/7</t>
  </si>
  <si>
    <t>NET/UBAPYT/7</t>
  </si>
  <si>
    <t>CN/217/2/002</t>
  </si>
  <si>
    <t>NETCOM/217/7/013</t>
  </si>
  <si>
    <t>NETCOM PMT</t>
  </si>
  <si>
    <t>NETCOM/217/6/012</t>
  </si>
  <si>
    <t>WHT/NETCOM/7</t>
  </si>
  <si>
    <t>NET/UBAPYT/5</t>
  </si>
  <si>
    <t>NETCOM/217/5/011</t>
  </si>
  <si>
    <t>NETCO/UBAPYT/6</t>
  </si>
  <si>
    <t>WHT/NETCO/5</t>
  </si>
  <si>
    <t>NETC/UBAPYT/8</t>
  </si>
  <si>
    <t>NETCOM/217/4/010</t>
  </si>
  <si>
    <t>NETC/UBAPYT/9</t>
  </si>
  <si>
    <t>WHT/NETC/9</t>
  </si>
  <si>
    <t>WHT/NETCOM/2</t>
  </si>
  <si>
    <t>NETCO/UBAPYT/07</t>
  </si>
  <si>
    <t>NETCOM/217/3/009</t>
  </si>
  <si>
    <t>WHT/NETCOM/3</t>
  </si>
  <si>
    <t>NETCO/UBAPYT/06</t>
  </si>
  <si>
    <t>CN/NETCOM/01</t>
  </si>
  <si>
    <t>NETCOM/217/ABJ/001</t>
  </si>
  <si>
    <t>NETCOM/217/2/008</t>
  </si>
  <si>
    <t>WHT/NETCOM/002</t>
  </si>
  <si>
    <t>NETCOM/UBAPYT/5</t>
  </si>
  <si>
    <t>NETCOM/217/1/007</t>
  </si>
  <si>
    <t>NATCOM/217/10/011</t>
  </si>
  <si>
    <t>NATC/UBAPYT/7</t>
  </si>
  <si>
    <t>NAT/UBAPYT/6</t>
  </si>
  <si>
    <t>NATCOM/UBAPYT/8</t>
  </si>
  <si>
    <t>NATCOM/217/7/010</t>
  </si>
  <si>
    <t>WHT/NAT/5</t>
  </si>
  <si>
    <t>NATCOM/216/5/4/02/1</t>
  </si>
  <si>
    <t>NATCOM/UBAPYT/5</t>
  </si>
  <si>
    <t>NATCOM/217/4/REC4</t>
  </si>
  <si>
    <t>NAT/UBAPYT/5</t>
  </si>
  <si>
    <t>NATCOM/UBAPYT/6</t>
  </si>
  <si>
    <t>WHT/NATC/5</t>
  </si>
  <si>
    <t>NATC/UBAPYT/6</t>
  </si>
  <si>
    <t>NATCOM/217/01/REC3</t>
  </si>
  <si>
    <t>NCWD/217/6/005</t>
  </si>
  <si>
    <t>NAV/217/NAT/008</t>
  </si>
  <si>
    <t>NAV/217/NAT/007</t>
  </si>
  <si>
    <t>NAV/217/NAT/006</t>
  </si>
  <si>
    <t>NAVADEE/217/1/10/021</t>
  </si>
  <si>
    <t>NAVA/217/NAV/003</t>
  </si>
  <si>
    <t>NAV/217/NAT/004</t>
  </si>
  <si>
    <t>NAVA/217/NAV/002</t>
  </si>
  <si>
    <t>NAVAD/UBAPYT/8</t>
  </si>
  <si>
    <t>NAVADEE/216/1/4/020</t>
  </si>
  <si>
    <t>NAV/217/NAT/003</t>
  </si>
  <si>
    <t>NAV/217/NAT/002</t>
  </si>
  <si>
    <t>NAVADEE/UBAPYT7</t>
  </si>
  <si>
    <t>NAV/217/NAT/001</t>
  </si>
  <si>
    <t>NAVADEE/217/4/019</t>
  </si>
  <si>
    <t>NAVADEE/217/1/018</t>
  </si>
  <si>
    <t>NEH/217/12/15</t>
  </si>
  <si>
    <t>NEH/217/11/14</t>
  </si>
  <si>
    <t>NEH/217/10/13</t>
  </si>
  <si>
    <t>NEH/217/9/12</t>
  </si>
  <si>
    <t>NEH/217/8/11</t>
  </si>
  <si>
    <t>NEH/217/7/10</t>
  </si>
  <si>
    <t>NEH/217/6/09</t>
  </si>
  <si>
    <t>NEH/217/5/08</t>
  </si>
  <si>
    <t>NEH/217/4/07</t>
  </si>
  <si>
    <t>WHT/NEH/3</t>
  </si>
  <si>
    <t>NEH/UBAPYT/3</t>
  </si>
  <si>
    <t>NEH/217/3/06</t>
  </si>
  <si>
    <t>NEH/216/2/05</t>
  </si>
  <si>
    <t>NEH/217/1/04</t>
  </si>
  <si>
    <t>CN/NETAFF/03</t>
  </si>
  <si>
    <t>CN/NETAFF/02</t>
  </si>
  <si>
    <t>CN/NETAFF/01</t>
  </si>
  <si>
    <t>WHT/NETAFFAIRS</t>
  </si>
  <si>
    <t>NETA/UBAPYT/8</t>
  </si>
  <si>
    <t>NETAF/217/11/015</t>
  </si>
  <si>
    <t>NETAF/217/10/014</t>
  </si>
  <si>
    <t>NETAF/217/9/013</t>
  </si>
  <si>
    <t>NETAF/217/8/012</t>
  </si>
  <si>
    <t>WHT/NETAFFAIRS/7</t>
  </si>
  <si>
    <t>NETAFF/UBAPYT/6</t>
  </si>
  <si>
    <t>NETAFF/UBAPYT8</t>
  </si>
  <si>
    <t>NETAF/217/7/011</t>
  </si>
  <si>
    <t>NETAF/217/6/010</t>
  </si>
  <si>
    <t>NETAF/216/5/009</t>
  </si>
  <si>
    <t>WHT/NETAFF/8</t>
  </si>
  <si>
    <t>NET/UBAPYT/6</t>
  </si>
  <si>
    <t>NETAF/217/4/008</t>
  </si>
  <si>
    <t>NETAF/217/3/007</t>
  </si>
  <si>
    <t>WHT/NET/217/2</t>
  </si>
  <si>
    <t>NET/UBAPYT/8</t>
  </si>
  <si>
    <t>NETAF/217/2/006</t>
  </si>
  <si>
    <t>WHT/NETAFF/7</t>
  </si>
  <si>
    <t>NETAFF/UBAPYT/8</t>
  </si>
  <si>
    <t>NETAF/217/1/005</t>
  </si>
  <si>
    <t>MTNN2/217/10/07</t>
  </si>
  <si>
    <t>NET OFF</t>
  </si>
  <si>
    <t>WHT/MTN/10</t>
  </si>
  <si>
    <t>MTN/UBAPYT/9</t>
  </si>
  <si>
    <t>MTN/UBAPYT/6</t>
  </si>
  <si>
    <t>WHT/MTN/6</t>
  </si>
  <si>
    <t>MTN/UBAPYT/5</t>
  </si>
  <si>
    <t>MTNN2/217/6/06</t>
  </si>
  <si>
    <t>MTNN2/217/6/001</t>
  </si>
  <si>
    <t>10001</t>
  </si>
  <si>
    <t>SHUAIB/217/25/5/25</t>
  </si>
  <si>
    <t>SHUAIB/217/11/24</t>
  </si>
  <si>
    <t>SHUAIB/217/10/23</t>
  </si>
  <si>
    <t>SHUAIB/217/9/22</t>
  </si>
  <si>
    <t>SHUAIB/217/8/21</t>
  </si>
  <si>
    <t>SHU/UBAPYT/7</t>
  </si>
  <si>
    <t>SHUAIB/217/7/20</t>
  </si>
  <si>
    <t>SHUAIB/216/25/5/19</t>
  </si>
  <si>
    <t>SHUAIBU/UBAPYT/8</t>
  </si>
  <si>
    <t>SHUAIB/216/25/5/18</t>
  </si>
  <si>
    <t>SHUAIB/217/25/4/17</t>
  </si>
  <si>
    <t>SHUAIB/216/25/3/16</t>
  </si>
  <si>
    <t>SHUAIB/216/25/2/15</t>
  </si>
  <si>
    <t>SHUAIB/217/25/1/14</t>
  </si>
  <si>
    <t>WHT/shuai/6</t>
  </si>
  <si>
    <t>SHUA/UBAPYMT/9</t>
  </si>
  <si>
    <t>MSH/217/23/12/020</t>
  </si>
  <si>
    <t>WHT/MSH/11</t>
  </si>
  <si>
    <t>MGT/UBAPYT/11</t>
  </si>
  <si>
    <t>MSH/WHT/5</t>
  </si>
  <si>
    <t>MSH/217/23/11/019</t>
  </si>
  <si>
    <t>WHT/MSH/10</t>
  </si>
  <si>
    <t>MSH/UBAPYT/10</t>
  </si>
  <si>
    <t>MSH/217/23/10/018</t>
  </si>
  <si>
    <t>MGTSCIENCE/PYMT1</t>
  </si>
  <si>
    <t>MSH/217/9/017</t>
  </si>
  <si>
    <t>WHT/MSH/8</t>
  </si>
  <si>
    <t>MSH/UBAPYT/8</t>
  </si>
  <si>
    <t>MSH/217/8/016</t>
  </si>
  <si>
    <t>WHT/MSH/5</t>
  </si>
  <si>
    <t>MSH/217/7/015</t>
  </si>
  <si>
    <t>MGTSCIENCE/PYMT</t>
  </si>
  <si>
    <t>MSH/216/23/6/014</t>
  </si>
  <si>
    <t>MSH/217/23/5/013</t>
  </si>
  <si>
    <t>MSH/217/23/4/012</t>
  </si>
  <si>
    <t>WHT/MSH/7</t>
  </si>
  <si>
    <t>MSH/216/23/3/011</t>
  </si>
  <si>
    <t>MSH/216/23/2/010</t>
  </si>
  <si>
    <t>MSH/UBAPYT/7</t>
  </si>
  <si>
    <t>MSH/UBAPYT/3</t>
  </si>
  <si>
    <t>MSH/217/23/1/009</t>
  </si>
  <si>
    <t>WHT/MOE/7</t>
  </si>
  <si>
    <t>MOE/UBAPYT/6</t>
  </si>
  <si>
    <t>WHT/MOE/5</t>
  </si>
  <si>
    <t>MOE/UBA/4</t>
  </si>
  <si>
    <t>MOE/217/28/1/015</t>
  </si>
  <si>
    <t>MFA/UBAPYT/1</t>
  </si>
  <si>
    <t>MFA/217/6/001</t>
  </si>
  <si>
    <t>MEED/217/11/008</t>
  </si>
  <si>
    <t>WHT/MEED/7</t>
  </si>
  <si>
    <t>MEED/UBAPYT/5</t>
  </si>
  <si>
    <t>MEED/217/8/007</t>
  </si>
  <si>
    <t>MEED/217/1/5/006</t>
  </si>
  <si>
    <t>MEED/UBAPYT/6</t>
  </si>
  <si>
    <t>MEED/217/1/2/005</t>
  </si>
  <si>
    <t>CN/MULTI/217/7/8/002</t>
  </si>
  <si>
    <t>WHT/MLT/5</t>
  </si>
  <si>
    <t>MULTIDIMENSIONS/PYM1</t>
  </si>
  <si>
    <t>MULTI/216/7/17</t>
  </si>
  <si>
    <t>MULTIDIMENSIONS/PYMT</t>
  </si>
  <si>
    <t>MULTI/217/7/16</t>
  </si>
  <si>
    <t>MULTI/217/4/15</t>
  </si>
  <si>
    <t>MULTI/UBAPYT/8</t>
  </si>
  <si>
    <t>MULTI/217/1/14</t>
  </si>
  <si>
    <t>MBH/UBAPYT/1</t>
  </si>
  <si>
    <t>MBH/217/5/001</t>
  </si>
  <si>
    <t>WHT/MAIN/7</t>
  </si>
  <si>
    <t>MAINONE/PYM</t>
  </si>
  <si>
    <t>MAIN/217/XCON/01</t>
  </si>
  <si>
    <t>KASH/UBAPYT/7</t>
  </si>
  <si>
    <t>KASH/217/10/009</t>
  </si>
  <si>
    <t>KASH/UBAPYT/8</t>
  </si>
  <si>
    <t>KASH/217/7/008</t>
  </si>
  <si>
    <t>KASH/217/8/4/007</t>
  </si>
  <si>
    <t>KASH/UBAPYT/6</t>
  </si>
  <si>
    <t>KASH/217/9/1/006</t>
  </si>
  <si>
    <t>WHT/JIGN/7</t>
  </si>
  <si>
    <t>JIGN/UBAPYT/7</t>
  </si>
  <si>
    <t>JIGNA/217/11/008</t>
  </si>
  <si>
    <t>JIGN/UBAPYT/8</t>
  </si>
  <si>
    <t>JIGN/UBAPYT/6</t>
  </si>
  <si>
    <t>JIGNA/216/2/5/007</t>
  </si>
  <si>
    <t>WHT/JIGNA/5</t>
  </si>
  <si>
    <t>JIG/UBAPYT/5</t>
  </si>
  <si>
    <t>JIGNA/217/2/5/006</t>
  </si>
  <si>
    <t>WHT/JIG/4</t>
  </si>
  <si>
    <t>JIGNA/216/2/005</t>
  </si>
  <si>
    <t>JB/UBAPYT/8</t>
  </si>
  <si>
    <t>JB/NAT/217/12/007</t>
  </si>
  <si>
    <t>JBN/217/BEN/003</t>
  </si>
  <si>
    <t>JBN/217/HQ/005</t>
  </si>
  <si>
    <t>JULIUS BERGER/PYMT</t>
  </si>
  <si>
    <t>JB/UBAPYT/9</t>
  </si>
  <si>
    <t>JB/217/OGB/10/006</t>
  </si>
  <si>
    <t>WHT ON RECEIPT JB</t>
  </si>
  <si>
    <t>WHT/JB/8</t>
  </si>
  <si>
    <t>JB/217/AGBOR/09/01</t>
  </si>
  <si>
    <t>JB/UBAPT/8</t>
  </si>
  <si>
    <t>JB/NAT/217/9/006</t>
  </si>
  <si>
    <t>JBN/217/BEN/002</t>
  </si>
  <si>
    <t>JB/UBAPYT/12</t>
  </si>
  <si>
    <t>JB/217/AIRPORT/01</t>
  </si>
  <si>
    <t>JB/217/ONI/01</t>
  </si>
  <si>
    <t>JBN/217/HQ/004</t>
  </si>
  <si>
    <t>WHT/JB/6</t>
  </si>
  <si>
    <t>JB/UBAPYT/11</t>
  </si>
  <si>
    <t>JB/MPLS/217/001</t>
  </si>
  <si>
    <t>JB/216/OGB/7/005</t>
  </si>
  <si>
    <t>WHT/JB/7</t>
  </si>
  <si>
    <t>JB/UBAPYT/10</t>
  </si>
  <si>
    <t>JB/NAT/217/6/005</t>
  </si>
  <si>
    <t>JBN/217/HQ/003</t>
  </si>
  <si>
    <t>JB/216/OGB/4/004</t>
  </si>
  <si>
    <t>WHT/JB/07</t>
  </si>
  <si>
    <t>JB/UBAPYT/6</t>
  </si>
  <si>
    <t>JBN/217/BEN/001</t>
  </si>
  <si>
    <t>JB/UBAPYT/7</t>
  </si>
  <si>
    <t>JB/NAT/217/3/004</t>
  </si>
  <si>
    <t>JBN/217HQ/002</t>
  </si>
  <si>
    <t>JB/217/HQ/001</t>
  </si>
  <si>
    <t>JB/217/OGB/1/003</t>
  </si>
  <si>
    <t>JAIZ/UBAPYT/5</t>
  </si>
  <si>
    <t>JAIZ/UBAPYT/6</t>
  </si>
  <si>
    <t>JAIZ/217/13S/2</t>
  </si>
  <si>
    <t>JAIZ/217/10/006</t>
  </si>
  <si>
    <t>WHT/JAIZ/5</t>
  </si>
  <si>
    <t>JAIZ/JAIZ/7</t>
  </si>
  <si>
    <t>JAIZ/JAIZ/6</t>
  </si>
  <si>
    <t>JAIZ/JAIZ/5</t>
  </si>
  <si>
    <t>JAIZ/217/14R/002</t>
  </si>
  <si>
    <t>JAIZ/217/KAD/03</t>
  </si>
  <si>
    <t>JAIZ/217/7/005</t>
  </si>
  <si>
    <t>WHT/JAIZ/4</t>
  </si>
  <si>
    <t>JAIZBANK/PYMT1</t>
  </si>
  <si>
    <t>JAIZ/217/6/001</t>
  </si>
  <si>
    <t>JAIZ/UBAPYT/4</t>
  </si>
  <si>
    <t>JAIZ/UBAPYT/3</t>
  </si>
  <si>
    <t>JAIZ/217/KAD/02</t>
  </si>
  <si>
    <t>JAIZ/217/KDCON/1</t>
  </si>
  <si>
    <t>JAIZ/JAIZ/4</t>
  </si>
  <si>
    <t>JAIZ/217/4/004</t>
  </si>
  <si>
    <t>JAIZ/JAIZBNK/4</t>
  </si>
  <si>
    <t>JAIZ/217/1/003</t>
  </si>
  <si>
    <t>ISN/217/PH/010</t>
  </si>
  <si>
    <t>ISN/217/PH/9/004</t>
  </si>
  <si>
    <t>ISL/217/08/003</t>
  </si>
  <si>
    <t>ISL/217/05/002</t>
  </si>
  <si>
    <t>WHT/IS/1</t>
  </si>
  <si>
    <t>ISNL/UBAPYT/1</t>
  </si>
  <si>
    <t>ISI/217/5/001</t>
  </si>
  <si>
    <t>IOM/UBAPYT/5</t>
  </si>
  <si>
    <t>IOM/216/2/006</t>
  </si>
  <si>
    <t>IOM/UBAPYT/2</t>
  </si>
  <si>
    <t>IOM/217/1/005</t>
  </si>
  <si>
    <t>WHT/IS/9</t>
  </si>
  <si>
    <t>IS/UBAPYT/9</t>
  </si>
  <si>
    <t>IS/217/IBD/12/008</t>
  </si>
  <si>
    <t>ISNL/217/12/041</t>
  </si>
  <si>
    <t>WHT/IS/8</t>
  </si>
  <si>
    <t>IS/UBAPYT/8</t>
  </si>
  <si>
    <t>IS/UBAPYT/7</t>
  </si>
  <si>
    <t>IS/217/IBD/7/007</t>
  </si>
  <si>
    <t>ISNL/217/11/040</t>
  </si>
  <si>
    <t>WHT/IS/7</t>
  </si>
  <si>
    <t>IS/UBAPYT/5</t>
  </si>
  <si>
    <t>IS/217/IBD/10/006</t>
  </si>
  <si>
    <t>ISNL/217/10/039</t>
  </si>
  <si>
    <t>WHT/IS/11</t>
  </si>
  <si>
    <t>CN/217/IS/7</t>
  </si>
  <si>
    <t>CN/IS/217/2</t>
  </si>
  <si>
    <t>IS/217/IBD/9/005</t>
  </si>
  <si>
    <t>ISNL/217/9/038</t>
  </si>
  <si>
    <t>IS/UBAPYT/10</t>
  </si>
  <si>
    <t>IS/217/IBD/8/004</t>
  </si>
  <si>
    <t>ISNL/217/8/037</t>
  </si>
  <si>
    <t>IS/UBAPYT/12</t>
  </si>
  <si>
    <t>IS/217/IBD/7/003</t>
  </si>
  <si>
    <t>ISNL/217/7/036</t>
  </si>
  <si>
    <t>ISNL/217/6/035</t>
  </si>
  <si>
    <t>IS/217/IBD/5/002</t>
  </si>
  <si>
    <t>INTER SOL</t>
  </si>
  <si>
    <t>ISNL/216/5/034</t>
  </si>
  <si>
    <t>ISNL/216/4/033</t>
  </si>
  <si>
    <t>IS/217/LAG-IB/01</t>
  </si>
  <si>
    <t>WHT/IS/08</t>
  </si>
  <si>
    <t>IS/UBAPYT/6</t>
  </si>
  <si>
    <t>ISNL/217/3/032</t>
  </si>
  <si>
    <t>ISNL/216/2/031</t>
  </si>
  <si>
    <t>ISNL/217/4/1/030</t>
  </si>
  <si>
    <t>WRITEOFF/ERROR</t>
  </si>
  <si>
    <t>ICNL/217/12/021</t>
  </si>
  <si>
    <t>ICNL/217/11/020</t>
  </si>
  <si>
    <t>WHT/ICNL/5</t>
  </si>
  <si>
    <t>ICNL/UBAPYT/4</t>
  </si>
  <si>
    <t>ICNL/217/10/019</t>
  </si>
  <si>
    <t>ICNL/217/9/018</t>
  </si>
  <si>
    <t>ICNL/217/8/017</t>
  </si>
  <si>
    <t>ICNL/UBAPYT/8</t>
  </si>
  <si>
    <t>ICNL/217/7/016</t>
  </si>
  <si>
    <t>CN/ICNL/217/3/4</t>
  </si>
  <si>
    <t>CN/ICNL/217/2/3</t>
  </si>
  <si>
    <t>INTERCELL PMT</t>
  </si>
  <si>
    <t>ICNL/217/6/015</t>
  </si>
  <si>
    <t>ICNL/RENTPHC/2</t>
  </si>
  <si>
    <t>ICNL/UBAPYT/5</t>
  </si>
  <si>
    <t>INTERC/217/5/014</t>
  </si>
  <si>
    <t>ICNL/217/4/013</t>
  </si>
  <si>
    <t>CN/INTERC/04</t>
  </si>
  <si>
    <t>CN/INTERC/3</t>
  </si>
  <si>
    <t>ICNL/217/3/012</t>
  </si>
  <si>
    <t>ICNL/217/2/011</t>
  </si>
  <si>
    <t>ICNL/217/1/010</t>
  </si>
  <si>
    <t>WHT/IML/7</t>
  </si>
  <si>
    <t>WHT/IML/8</t>
  </si>
  <si>
    <t>IML/UBAPYT/8</t>
  </si>
  <si>
    <t>IML/217/10/016</t>
  </si>
  <si>
    <t>IML/UBAPYT/9</t>
  </si>
  <si>
    <t>IML/217/9/015</t>
  </si>
  <si>
    <t>IML/217/8/014</t>
  </si>
  <si>
    <t>WHT/IML/9</t>
  </si>
  <si>
    <t>IML/217/1/7/013</t>
  </si>
  <si>
    <t>IML/UBAPYT/5</t>
  </si>
  <si>
    <t>IML/217/1/6/012</t>
  </si>
  <si>
    <t>WHT/IML/6</t>
  </si>
  <si>
    <t>IML/UBAPYT/7</t>
  </si>
  <si>
    <t>IML/216/5/011</t>
  </si>
  <si>
    <t>IML/217/4/010</t>
  </si>
  <si>
    <t>IML/217/1/3/009</t>
  </si>
  <si>
    <t>IML/UAPYT/06</t>
  </si>
  <si>
    <t>IHS/UAPYT/04</t>
  </si>
  <si>
    <t>IML/216/1/2/008</t>
  </si>
  <si>
    <t>IML/217/1/007</t>
  </si>
  <si>
    <t>WHT/IMP/5</t>
  </si>
  <si>
    <t>IMP/UBAPYT/9</t>
  </si>
  <si>
    <t>IMPERIALHEALTH/PYMT1</t>
  </si>
  <si>
    <t>IMPERIALHEALTH/PYMT</t>
  </si>
  <si>
    <t>IHS/UBAPYT/5</t>
  </si>
  <si>
    <t>IHS2/LAG/217/005</t>
  </si>
  <si>
    <t>IHS/217/1/10/020</t>
  </si>
  <si>
    <t>IHS2/LAG/217/004</t>
  </si>
  <si>
    <t>WHT/IHS/8</t>
  </si>
  <si>
    <t>IHS/UBAPYT/8</t>
  </si>
  <si>
    <t>IHS/UBAPYT/7</t>
  </si>
  <si>
    <t>IHS/UBAPYT/10</t>
  </si>
  <si>
    <t>IHS/UBAPYT/9</t>
  </si>
  <si>
    <t>IHS/217/1/7/019</t>
  </si>
  <si>
    <t>IHS2/LAG/217/003</t>
  </si>
  <si>
    <t>WHT/IHS/7</t>
  </si>
  <si>
    <t>IHS/UBAPYT/6</t>
  </si>
  <si>
    <t>IHS/217/1/4/018</t>
  </si>
  <si>
    <t>IHS2/LAG/217/002</t>
  </si>
  <si>
    <t>IHS2/217/3/001</t>
  </si>
  <si>
    <t>WHT/IHS/5</t>
  </si>
  <si>
    <t>IHS/UBAPYT/4</t>
  </si>
  <si>
    <t>IHS/FOC/217/1/002</t>
  </si>
  <si>
    <t>IML/UBAPYMT9</t>
  </si>
  <si>
    <t>IML/UBAPYMT</t>
  </si>
  <si>
    <t>IHS/FOC/217/1/01</t>
  </si>
  <si>
    <t>IHS/217/1/017</t>
  </si>
  <si>
    <t>WHT/IFES/7</t>
  </si>
  <si>
    <t>IFES/UBAPYT/9</t>
  </si>
  <si>
    <t>IFES/217/11/026</t>
  </si>
  <si>
    <t>IFES/217/10/025</t>
  </si>
  <si>
    <t>IFES/UBAPYT/8</t>
  </si>
  <si>
    <t>IFES/UBAPYT/7</t>
  </si>
  <si>
    <t>IFES/217/9/024</t>
  </si>
  <si>
    <t>IFES/217/8/023</t>
  </si>
  <si>
    <t>IFES/UBAPYT/10</t>
  </si>
  <si>
    <t>IFES/217/7/022</t>
  </si>
  <si>
    <t>WHT/IFES/8</t>
  </si>
  <si>
    <t>IFES/216/22/5/021</t>
  </si>
  <si>
    <t>IFES/FB/5/002</t>
  </si>
  <si>
    <t>IFES/217/22/5/019</t>
  </si>
  <si>
    <t>IFES/217/22/4/018</t>
  </si>
  <si>
    <t>ÍFES/UBAPYT/9</t>
  </si>
  <si>
    <t>IFES/216/22/3/017</t>
  </si>
  <si>
    <t>WHT/IFES/2</t>
  </si>
  <si>
    <t>IFES/217/UBAPYT/2</t>
  </si>
  <si>
    <t>IFES/216/22/2/016</t>
  </si>
  <si>
    <t>IFES/UBAPYT/6</t>
  </si>
  <si>
    <t>IFES/217/22/1/015</t>
  </si>
  <si>
    <t>WHT/VODA/217/12</t>
  </si>
  <si>
    <t>VB/UBAPYT/217/10</t>
  </si>
  <si>
    <t>VB/217/KANO/003</t>
  </si>
  <si>
    <t>VB/217/IBD/003</t>
  </si>
  <si>
    <t>VB/217/ABJ/007</t>
  </si>
  <si>
    <t>VB/217/12/057</t>
  </si>
  <si>
    <t>VB/UBAPYT/9</t>
  </si>
  <si>
    <t>VB/217/IBD/002</t>
  </si>
  <si>
    <t>VB/217/KANO/002</t>
  </si>
  <si>
    <t>WHT/VBIBD/01</t>
  </si>
  <si>
    <t>VODA/UBAPYT/8</t>
  </si>
  <si>
    <t>VB/217/ABJ/006</t>
  </si>
  <si>
    <t>VB/217/11/056</t>
  </si>
  <si>
    <t>VB/217/ABJ/10/005</t>
  </si>
  <si>
    <t>VB/217/10/055</t>
  </si>
  <si>
    <t>VB/IBDUBAPYT/1</t>
  </si>
  <si>
    <t>WHT/VB/9</t>
  </si>
  <si>
    <t>VB/UBAPYT/8</t>
  </si>
  <si>
    <t>VB/217/ABJ/004</t>
  </si>
  <si>
    <t>VB/217/9/054</t>
  </si>
  <si>
    <t>VB/217/LAGIB/01</t>
  </si>
  <si>
    <t>VB/217/ABJ/003</t>
  </si>
  <si>
    <t>VB/217/8/053</t>
  </si>
  <si>
    <t>VB/217/7/052</t>
  </si>
  <si>
    <t>VB/217/ABJ/002</t>
  </si>
  <si>
    <t>VODA NEW ROUTE2</t>
  </si>
  <si>
    <t>VB/UBAPYT/10</t>
  </si>
  <si>
    <t>VODA NEW ROUTE</t>
  </si>
  <si>
    <t>VB/217/ABJ/001</t>
  </si>
  <si>
    <t>VB/217/1/6/051</t>
  </si>
  <si>
    <t>WHT/VB/08</t>
  </si>
  <si>
    <t>VB/217/KD/001</t>
  </si>
  <si>
    <t>VB/UBAPYT/12</t>
  </si>
  <si>
    <t>VB/217/1/5/050</t>
  </si>
  <si>
    <t>WHT/VB/8</t>
  </si>
  <si>
    <t>VB/UBAPYT/11</t>
  </si>
  <si>
    <t>VB/217/1/4/049</t>
  </si>
  <si>
    <t>VB/217/1/3/048</t>
  </si>
  <si>
    <t>WHT/VB/5</t>
  </si>
  <si>
    <t>VB/217/NRC/01</t>
  </si>
  <si>
    <t>VB/217/1/2/047</t>
  </si>
  <si>
    <t>VB/217/1/046</t>
  </si>
  <si>
    <t>CN/ICSL/217/Q1/01</t>
  </si>
  <si>
    <t>ICSL/217/17/10/014</t>
  </si>
  <si>
    <t>WHT/ICSL/8</t>
  </si>
  <si>
    <t>ICSL/IHS-IP/3</t>
  </si>
  <si>
    <t>ICSL/UBAPYT/12</t>
  </si>
  <si>
    <t>ICSL/217/7/013</t>
  </si>
  <si>
    <t>ICSL/IHSL-IP/2</t>
  </si>
  <si>
    <t>ICSL/UBAPYT/4</t>
  </si>
  <si>
    <t>ICSL/217/4/012</t>
  </si>
  <si>
    <t>ICSL/UBAPYT/8</t>
  </si>
  <si>
    <t>ICSL/217/1/011</t>
  </si>
  <si>
    <t>HSDF/UBAPYT/218/1</t>
  </si>
  <si>
    <t>HSDF/'KD/217/10</t>
  </si>
  <si>
    <t>HSDF/217/12/046</t>
  </si>
  <si>
    <t>WHT/HSDF/11</t>
  </si>
  <si>
    <t>HSDF/UBAPYT/10</t>
  </si>
  <si>
    <t>HSDF/'KD/217/09</t>
  </si>
  <si>
    <t>HSDF/217/11/045</t>
  </si>
  <si>
    <t>HSDF/UBAPYT/11</t>
  </si>
  <si>
    <t>WHT/HSDF/8</t>
  </si>
  <si>
    <t>WHT/HSDF/10</t>
  </si>
  <si>
    <t>HSDF/UBAPYT/10/1</t>
  </si>
  <si>
    <t>HSDF/'KD/217/08</t>
  </si>
  <si>
    <t>HSDF/217/10/044</t>
  </si>
  <si>
    <t>WHT/HSDF/7</t>
  </si>
  <si>
    <t>HSDF/UBAPYT/9</t>
  </si>
  <si>
    <t>HSDF/UBAPYT/8</t>
  </si>
  <si>
    <t>HSDF/'KD/217/07</t>
  </si>
  <si>
    <t>HSDF/217/9/043</t>
  </si>
  <si>
    <t>HSDF/UBAPYT/KD/8</t>
  </si>
  <si>
    <t>HSDF/'KD/217/06</t>
  </si>
  <si>
    <t>HSDF/217/8/042</t>
  </si>
  <si>
    <t>HSDF/'KD/217/05</t>
  </si>
  <si>
    <t>HSDF/216/5/041</t>
  </si>
  <si>
    <t>HSDF/'KD/217/04</t>
  </si>
  <si>
    <t>HSDF/217/6/040</t>
  </si>
  <si>
    <t>HSDF/KD/UBA/2</t>
  </si>
  <si>
    <t>HSDF/KD/217/03</t>
  </si>
  <si>
    <t>HSDF/217/5/039</t>
  </si>
  <si>
    <t>HSDF/UBAPYT/6</t>
  </si>
  <si>
    <t>HSDF/217/4/038</t>
  </si>
  <si>
    <t>WHT/HSDF/4</t>
  </si>
  <si>
    <t>WHT/HSDF/3</t>
  </si>
  <si>
    <t>HSDF/UBAPYT/4</t>
  </si>
  <si>
    <t>HSDF/UBAPYT/3</t>
  </si>
  <si>
    <t>HSDF/KD/217/02</t>
  </si>
  <si>
    <t>HSDF/217/3/037</t>
  </si>
  <si>
    <t>HSDF/217/KD/001</t>
  </si>
  <si>
    <t>HSDF/216/2/036</t>
  </si>
  <si>
    <t>HSDF/217/1/035</t>
  </si>
  <si>
    <t>HKL/UBAPYT/9</t>
  </si>
  <si>
    <t>HKL/217/11/020</t>
  </si>
  <si>
    <t>HKL/UBAPYT/7</t>
  </si>
  <si>
    <t>HKL/217/9/019</t>
  </si>
  <si>
    <t>HKL/217/7/018</t>
  </si>
  <si>
    <t>HKL/217/5/017</t>
  </si>
  <si>
    <t>HKL/UBAPYT/06</t>
  </si>
  <si>
    <t>HKL/217/3/016</t>
  </si>
  <si>
    <t>HKL/UBAPYT/6</t>
  </si>
  <si>
    <t>HKL/217/1/015</t>
  </si>
  <si>
    <t>HCM/UBAPYT/2</t>
  </si>
  <si>
    <t>HCM/217/5/002</t>
  </si>
  <si>
    <t>HCM/UBAPYT/1</t>
  </si>
  <si>
    <t>HCM/217/5/001</t>
  </si>
  <si>
    <t>HARROW/217/12/30</t>
  </si>
  <si>
    <t>HARROW/217/11/29</t>
  </si>
  <si>
    <t>HARROW/217/10/28</t>
  </si>
  <si>
    <t>HARROW/UBAPYT/7</t>
  </si>
  <si>
    <t>HARROW/217/9/27</t>
  </si>
  <si>
    <t>HARROWPARK /PYMT</t>
  </si>
  <si>
    <t>HARROW/217/8/26</t>
  </si>
  <si>
    <t>HARROWPARKPYMT</t>
  </si>
  <si>
    <t>HARROW/217/7/25</t>
  </si>
  <si>
    <t>HARROW/217/6/24</t>
  </si>
  <si>
    <t>HARROW/217/5/23</t>
  </si>
  <si>
    <t>HARROW/UBPYT/8</t>
  </si>
  <si>
    <t>HARROW/217/4/22</t>
  </si>
  <si>
    <t>HARROW/217/1/3/21</t>
  </si>
  <si>
    <t>HARROW/217/2/20</t>
  </si>
  <si>
    <t>HARROW/217/1/19</t>
  </si>
  <si>
    <t>WHT/2016/5</t>
  </si>
  <si>
    <t>GUC/217/12/010</t>
  </si>
  <si>
    <t>GUC/217/11/009</t>
  </si>
  <si>
    <t>GUC/217/008</t>
  </si>
  <si>
    <t>GUC/217/9/007</t>
  </si>
  <si>
    <t>GUC/UBAPYT/7</t>
  </si>
  <si>
    <t>GUC/217/8/006</t>
  </si>
  <si>
    <t>GUC/217/7/005</t>
  </si>
  <si>
    <t>GUC/217/6/004</t>
  </si>
  <si>
    <t>GUC/217/5/003</t>
  </si>
  <si>
    <t>GUC/217/4/002</t>
  </si>
  <si>
    <t>GUC/UBAPYT/1</t>
  </si>
  <si>
    <t>GUC/217/3/001</t>
  </si>
  <si>
    <t>GUC/UBAPYT/9</t>
  </si>
  <si>
    <t>GUC/217/CONN</t>
  </si>
  <si>
    <t>GIST-TRAC/217/12/015</t>
  </si>
  <si>
    <t>WHTGIST/6</t>
  </si>
  <si>
    <t>GIST/UBAPYT/7</t>
  </si>
  <si>
    <t>GIST/217/11/015</t>
  </si>
  <si>
    <t>GIST-TRAC/217/9/014</t>
  </si>
  <si>
    <t>GIST/217/8/014</t>
  </si>
  <si>
    <t>WHT/GISTRAC/9</t>
  </si>
  <si>
    <t>GISTR/UBAPYT/9</t>
  </si>
  <si>
    <t>GIST-TRAC/217/6/013</t>
  </si>
  <si>
    <t>GIST/217/14/5/013</t>
  </si>
  <si>
    <t>GIST-TRAC/216/3/012</t>
  </si>
  <si>
    <t>GIST/216/14/2/012</t>
  </si>
  <si>
    <t>GIST/UBAPYT/6</t>
  </si>
  <si>
    <t>CN/217/GLIST/2</t>
  </si>
  <si>
    <t>GLISTEN/218/1/003</t>
  </si>
  <si>
    <t>GIA/UBAPYT/3</t>
  </si>
  <si>
    <t>GLISTEN/217/9/002</t>
  </si>
  <si>
    <t>GLIST/217/5/001</t>
  </si>
  <si>
    <t>GLIST/UBAPYT/01</t>
  </si>
  <si>
    <t>PCCW/SCBN/9/9</t>
  </si>
  <si>
    <t>PCCW/SCB/7</t>
  </si>
  <si>
    <t>PCC/IPWS/217/19/12/5</t>
  </si>
  <si>
    <t>PCCW/217/12/032</t>
  </si>
  <si>
    <t>PCCW/217/BQIT/03</t>
  </si>
  <si>
    <t>PCCW/SCB/2018/1</t>
  </si>
  <si>
    <t>WHT/PCCW/8</t>
  </si>
  <si>
    <t>PCCW/SMF/217/02</t>
  </si>
  <si>
    <t>CN/PCCW/ABSLOS/02</t>
  </si>
  <si>
    <t>PCCW/217/BQIT/02</t>
  </si>
  <si>
    <t>PCCW/217/11/031</t>
  </si>
  <si>
    <t>PCCW/217/10/030</t>
  </si>
  <si>
    <t>PCCW/217/21XCON/02</t>
  </si>
  <si>
    <t>PCCW/217/RH/2</t>
  </si>
  <si>
    <t>PCCW/217/BQIT/01</t>
  </si>
  <si>
    <t>COT/PCCW/9</t>
  </si>
  <si>
    <t>CN/216/ABS/3/001</t>
  </si>
  <si>
    <t>PCCW/217/9/029</t>
  </si>
  <si>
    <t>PCCW/BNKCHRGS/7</t>
  </si>
  <si>
    <t>PCCW/SCBDORM/13</t>
  </si>
  <si>
    <t>WHT/PCCW/9</t>
  </si>
  <si>
    <t>PCCW/SCBD/13</t>
  </si>
  <si>
    <t>PCCW/SCBDORM/12</t>
  </si>
  <si>
    <t>CN/PCCW/DOU/7</t>
  </si>
  <si>
    <t>PCCW/217/GL-MED/108</t>
  </si>
  <si>
    <t>COT/PCCW/8</t>
  </si>
  <si>
    <t>PCCW/SCBDORM/8</t>
  </si>
  <si>
    <t>PCCW/217/8/028</t>
  </si>
  <si>
    <t>BNK/PCCW/6</t>
  </si>
  <si>
    <t>NATC/SCBDORM/2</t>
  </si>
  <si>
    <t>PCCW/217/ABS-PH/002</t>
  </si>
  <si>
    <t>PCCW/217/PATCH</t>
  </si>
  <si>
    <t>PCCW/217/NATCOM/2</t>
  </si>
  <si>
    <t>PCCW/217/7/027</t>
  </si>
  <si>
    <t>BNKCH/PCCW/10</t>
  </si>
  <si>
    <t>PCCW/SCBUSD/8</t>
  </si>
  <si>
    <t>PCCW/216/6/026</t>
  </si>
  <si>
    <t>BNKCHG/PCCW/6</t>
  </si>
  <si>
    <t>PCCW/SCBDORM/6</t>
  </si>
  <si>
    <t>PCCW/217/IPNX/5/002</t>
  </si>
  <si>
    <t>PCCW/216/5/025</t>
  </si>
  <si>
    <t>BNK GHARGES/9</t>
  </si>
  <si>
    <t>CN/MED/217/4/5</t>
  </si>
  <si>
    <t>PCCW/217/4/024</t>
  </si>
  <si>
    <t>PCCW/SCB$/3</t>
  </si>
  <si>
    <t>REF:CN/Q4/11/001</t>
  </si>
  <si>
    <t>REF:CN214/Q4/11/001</t>
  </si>
  <si>
    <t>BNKCGS/217/3</t>
  </si>
  <si>
    <t>PCCW217/SCDORM/02</t>
  </si>
  <si>
    <t>BNKCGS/217/3/3</t>
  </si>
  <si>
    <t>PCCW217/SCBDORM/1</t>
  </si>
  <si>
    <t>CN/PCCW/A-B/001</t>
  </si>
  <si>
    <t>PCCW/217/3/023</t>
  </si>
  <si>
    <t>PCCW/217/ABSLOS/2/02</t>
  </si>
  <si>
    <t>PCCW/216/2/022</t>
  </si>
  <si>
    <t>PCCW/42URACK/217/1/5</t>
  </si>
  <si>
    <t>PCCW/217/A-B/002</t>
  </si>
  <si>
    <t>GATEWAY/IPWS/216/19</t>
  </si>
  <si>
    <t>PCCW/217/1/020</t>
  </si>
  <si>
    <t>PCCW/217/1/021</t>
  </si>
  <si>
    <t>GEO/UBAPYT/11</t>
  </si>
  <si>
    <t>GEO/UBAPYT6</t>
  </si>
  <si>
    <t>WHT/GRID217/6</t>
  </si>
  <si>
    <t>GRID/217/12/009</t>
  </si>
  <si>
    <t>GRID/UBAPYT/6</t>
  </si>
  <si>
    <t>GRID/217/11/008</t>
  </si>
  <si>
    <t>GIRDLINE/PYMT</t>
  </si>
  <si>
    <t>GRID/217/10/007</t>
  </si>
  <si>
    <t>GRID/UBAPYT/4</t>
  </si>
  <si>
    <t>GRID/217/9/006</t>
  </si>
  <si>
    <t>GRID/217/8/005</t>
  </si>
  <si>
    <t>GRID/217/IPBLO/1</t>
  </si>
  <si>
    <t>GRID/UBAPYT/5</t>
  </si>
  <si>
    <t>GRID/217/7/004</t>
  </si>
  <si>
    <t>GRID/217/6/003</t>
  </si>
  <si>
    <t>WHT/GRID/4</t>
  </si>
  <si>
    <t>GRIDLINE/UBAPYT/5</t>
  </si>
  <si>
    <t>GRID/217/5/002</t>
  </si>
  <si>
    <t>WHT/GRID/2</t>
  </si>
  <si>
    <t>GRID/UBAPYT/2</t>
  </si>
  <si>
    <t>WHT/GRID/01</t>
  </si>
  <si>
    <t>GRID/217/4/001</t>
  </si>
  <si>
    <t>GRID/UBAPYT/01</t>
  </si>
  <si>
    <t>GBB/MIN/217/12/026</t>
  </si>
  <si>
    <t>WHT/GBB/8</t>
  </si>
  <si>
    <t>GBB/UBAPYT/7</t>
  </si>
  <si>
    <t>GBB/UBAPYT/6</t>
  </si>
  <si>
    <t>GBB/MIN/217/9/025</t>
  </si>
  <si>
    <t>GBB/UBAPYT/8</t>
  </si>
  <si>
    <t>GBB/MIN/217/6/024</t>
  </si>
  <si>
    <t>GBB/MIN/217/03/023</t>
  </si>
  <si>
    <t>WHT/GBB/6</t>
  </si>
  <si>
    <t>GBB/UBAPYT/9</t>
  </si>
  <si>
    <t>GAIN/UBAPY/7</t>
  </si>
  <si>
    <t>GAIN/217/10/004</t>
  </si>
  <si>
    <t>GAIN/UBAPYT/7</t>
  </si>
  <si>
    <t>GAIN/217/7/003</t>
  </si>
  <si>
    <t>GAIN/UBAPYT/6</t>
  </si>
  <si>
    <t>GAIN/217/4/002</t>
  </si>
  <si>
    <t>GAIN/UBAPYT/5</t>
  </si>
  <si>
    <t>GAIN/217/1/001</t>
  </si>
  <si>
    <t>FLASH/217/12/019</t>
  </si>
  <si>
    <t>WHT/FLASH/7</t>
  </si>
  <si>
    <t>FLASH/UBAPYT/8</t>
  </si>
  <si>
    <t>FLASH/UBAPYT/7</t>
  </si>
  <si>
    <t>FLASH/217/11/018</t>
  </si>
  <si>
    <t>FLASH/217/10/017</t>
  </si>
  <si>
    <t>FLASH/217/9/016</t>
  </si>
  <si>
    <t>FLASH/217/8/015</t>
  </si>
  <si>
    <t>WHT/FLASH/6</t>
  </si>
  <si>
    <t>FLASWH/UBAPYT/7</t>
  </si>
  <si>
    <t>FLASH/217/8/014</t>
  </si>
  <si>
    <t>WHT/FLASH/9</t>
  </si>
  <si>
    <t>FLASH/217/6/013</t>
  </si>
  <si>
    <t>WHT/NEITIT/6</t>
  </si>
  <si>
    <t>NETIT/UBAPYT/8</t>
  </si>
  <si>
    <t>NETIT/UBAPYT/7</t>
  </si>
  <si>
    <t>FLASH/217/5/012</t>
  </si>
  <si>
    <t>FLASH/216/4/011</t>
  </si>
  <si>
    <t>FLASH/217/3/010</t>
  </si>
  <si>
    <t>FLASH/217/2/009</t>
  </si>
  <si>
    <t>FLASH/217/1/008</t>
  </si>
  <si>
    <t>WHT/FLASH/5</t>
  </si>
  <si>
    <t>WHT/FLASH/6-11</t>
  </si>
  <si>
    <t>FLAS/UBAPYT/10</t>
  </si>
  <si>
    <t>CN/FLASH/Q1/001</t>
  </si>
  <si>
    <t>FLASHWISP/UBAPT/9</t>
  </si>
  <si>
    <t>WHT/FOSTER/12</t>
  </si>
  <si>
    <t>FOSTER/217/12/42</t>
  </si>
  <si>
    <t>WHT/FOST/10</t>
  </si>
  <si>
    <t>FOST/UBAPYT/9</t>
  </si>
  <si>
    <t>WHT/FOST/9</t>
  </si>
  <si>
    <t>FOSTER/PYMT</t>
  </si>
  <si>
    <t>FOSTER/217/11/41</t>
  </si>
  <si>
    <t>FOSTER/UBAPYT/7</t>
  </si>
  <si>
    <t>FOSTER/217/10/40</t>
  </si>
  <si>
    <t>FOSTER/217/9/39</t>
  </si>
  <si>
    <t>WHT/FOSTER/6</t>
  </si>
  <si>
    <t>FOSTER/217/8/38</t>
  </si>
  <si>
    <t>FOSTER/UBAPYT/9</t>
  </si>
  <si>
    <t>OPM/FOS/UBA/6</t>
  </si>
  <si>
    <t>FOSTER/217/7/37</t>
  </si>
  <si>
    <t>FOSTER/217/6/36</t>
  </si>
  <si>
    <t>FOS/UBAPYT/7</t>
  </si>
  <si>
    <t>FOSTER/217/5/35</t>
  </si>
  <si>
    <t>WHT/FOST/4</t>
  </si>
  <si>
    <t>FOST/UBAPYT/5</t>
  </si>
  <si>
    <t>FOSTER/217/4/34</t>
  </si>
  <si>
    <t>WHT/FOSTER/7</t>
  </si>
  <si>
    <t>OPMPYT/UBAPYT/7</t>
  </si>
  <si>
    <t>FOSTER/217/3/33</t>
  </si>
  <si>
    <t>WHT/FOSTER/5</t>
  </si>
  <si>
    <t>FOSTER/216/2/32</t>
  </si>
  <si>
    <t>WHT/FOSTER/8</t>
  </si>
  <si>
    <t>FOST/UBAPYT/7</t>
  </si>
  <si>
    <t>FOSTER/217/1/31</t>
  </si>
  <si>
    <t>FGMB/217/7/002</t>
  </si>
  <si>
    <t>NMRC/217/12/08</t>
  </si>
  <si>
    <t>WHT/ESTRE/8</t>
  </si>
  <si>
    <t>WHT/ESTRE/7</t>
  </si>
  <si>
    <t>ESTRE/UBAPYT/9</t>
  </si>
  <si>
    <t>ESTRE/UBAPYT/8</t>
  </si>
  <si>
    <t>NMRC/217/11/07</t>
  </si>
  <si>
    <t>NMRC/217/10/06</t>
  </si>
  <si>
    <t>NMRC/217/9/05</t>
  </si>
  <si>
    <t>NMRC/217/8/04</t>
  </si>
  <si>
    <t>WHT/ESTR/6</t>
  </si>
  <si>
    <t>ESTREAM/UBAPYT/7</t>
  </si>
  <si>
    <t>NMRC/217/07/02</t>
  </si>
  <si>
    <t>NMRC/217/06/01</t>
  </si>
  <si>
    <t>WHT/ESTR/3</t>
  </si>
  <si>
    <t>ESTRE/UBAPYT/3</t>
  </si>
  <si>
    <t>NMRC/217/5/002</t>
  </si>
  <si>
    <t>EMBASSYPYMT</t>
  </si>
  <si>
    <t>EOH/217/10/002</t>
  </si>
  <si>
    <t>EOH/UBAPYT/9</t>
  </si>
  <si>
    <t>EOH/217/9/001</t>
  </si>
  <si>
    <t>WHT/DPR/5</t>
  </si>
  <si>
    <t>DPR/UBAPYT/4</t>
  </si>
  <si>
    <t>DPR/217/11/003</t>
  </si>
  <si>
    <t>DOL/217/GTB/4</t>
  </si>
  <si>
    <t>WHT ON PMT</t>
  </si>
  <si>
    <t>WHT ON PAYMENT</t>
  </si>
  <si>
    <t>DOLP/217/1/005</t>
  </si>
  <si>
    <t>DOLP/UBAPYT/7</t>
  </si>
  <si>
    <t>CAI/217/12/009</t>
  </si>
  <si>
    <t>WHT/CAI/9</t>
  </si>
  <si>
    <t>CAI/UBAPYT/7</t>
  </si>
  <si>
    <t>CAI/217/9/008</t>
  </si>
  <si>
    <t>WHT/CAI/6</t>
  </si>
  <si>
    <t>CAI/UBAPYT/9</t>
  </si>
  <si>
    <t>CAI/217/06/007</t>
  </si>
  <si>
    <t>WHT/CAI/5</t>
  </si>
  <si>
    <t>CAI/UBAPYT/3</t>
  </si>
  <si>
    <t>CAI/217/01/03/006</t>
  </si>
  <si>
    <t>WHT/CAI/7</t>
  </si>
  <si>
    <t>CAI/UBAPYT/6</t>
  </si>
  <si>
    <t>COB/UBAPYT/9</t>
  </si>
  <si>
    <t>COB/217/12/012</t>
  </si>
  <si>
    <t>WHT/COBRA/7</t>
  </si>
  <si>
    <t>COB/UBAPYT/8</t>
  </si>
  <si>
    <t>COB/217/11/011</t>
  </si>
  <si>
    <t>CN/COB/217/02</t>
  </si>
  <si>
    <t>COB/217/10/010</t>
  </si>
  <si>
    <t>WHT/COB/8</t>
  </si>
  <si>
    <t>COB/UBAPYT/7</t>
  </si>
  <si>
    <t>COB/217/9/009</t>
  </si>
  <si>
    <t>COB/217/8/008</t>
  </si>
  <si>
    <t>WHT/COB/9</t>
  </si>
  <si>
    <t>COB/UBAPYT/07</t>
  </si>
  <si>
    <t>COB/217/7/007</t>
  </si>
  <si>
    <t>WHT/COB/6</t>
  </si>
  <si>
    <t>COB/UBAPYT/5</t>
  </si>
  <si>
    <t>COB/217/6/006</t>
  </si>
  <si>
    <t>WHT/COB/7</t>
  </si>
  <si>
    <t>COB/217/7/005</t>
  </si>
  <si>
    <t>COB/UBAPYT/6</t>
  </si>
  <si>
    <t>COB/217/4/004</t>
  </si>
  <si>
    <t>WHT/COB/4</t>
  </si>
  <si>
    <t>COB/UBAPYT/4</t>
  </si>
  <si>
    <t>COB/217/3/003</t>
  </si>
  <si>
    <t>WHT/COB/3</t>
  </si>
  <si>
    <t>COB/UBAPYT/3</t>
  </si>
  <si>
    <t>COB/217/2/002</t>
  </si>
  <si>
    <t>WHT/COBRA/01</t>
  </si>
  <si>
    <t>COBRA/UBAPYT/1</t>
  </si>
  <si>
    <t>COB/217/1/001</t>
  </si>
  <si>
    <t>CMC/21CO/217/009</t>
  </si>
  <si>
    <t>CMC/217/M1/011</t>
  </si>
  <si>
    <t>CMC/217/COL-LAG/10</t>
  </si>
  <si>
    <t>CN/CMC/217/8/02</t>
  </si>
  <si>
    <t>CMC/21CO/217/008</t>
  </si>
  <si>
    <t>CMC/217/M1/010</t>
  </si>
  <si>
    <t>CMC/217/COL-LAG/9</t>
  </si>
  <si>
    <t>CMC/21CO/217/007</t>
  </si>
  <si>
    <t>CMC/217/M1/009</t>
  </si>
  <si>
    <t>CMC/217/COL-LAG/8</t>
  </si>
  <si>
    <t>CMC/21CO/217/006</t>
  </si>
  <si>
    <t>CMC/217/M1/008</t>
  </si>
  <si>
    <t>CMC/217/COL-LAG/7</t>
  </si>
  <si>
    <t>CMC/21CO/217/005</t>
  </si>
  <si>
    <t>CMC/217/M1/007</t>
  </si>
  <si>
    <t>CMC/217/COL-LAG/6</t>
  </si>
  <si>
    <t>CMC/21CO/217/004</t>
  </si>
  <si>
    <t>CMC/217/M1/006</t>
  </si>
  <si>
    <t>CMC/217/COL-LAG/5</t>
  </si>
  <si>
    <t>CMC/21CO/217/003</t>
  </si>
  <si>
    <t>CMC/217/M1/005</t>
  </si>
  <si>
    <t>CMC/217/COL-LAG/4</t>
  </si>
  <si>
    <t>CMC/UBAPYT/5</t>
  </si>
  <si>
    <t>CMC/21CO/217/002</t>
  </si>
  <si>
    <t>CMC/217/M1/004</t>
  </si>
  <si>
    <t>CMC/217/COL-LAG/3</t>
  </si>
  <si>
    <t>CMC/217/M1/003</t>
  </si>
  <si>
    <t>CMC/217/COL-LAG/2</t>
  </si>
  <si>
    <t>CMC/217/M1/002</t>
  </si>
  <si>
    <t>BANKCHARGS/01</t>
  </si>
  <si>
    <t>CMC/SCB/2</t>
  </si>
  <si>
    <t>CMC/217/M1/001</t>
  </si>
  <si>
    <t>CMC2/217/001</t>
  </si>
  <si>
    <t>CCNL/UBAPYT/5</t>
  </si>
  <si>
    <t>CCNL/217/RELOC</t>
  </si>
  <si>
    <t>WHT/CHAN/5</t>
  </si>
  <si>
    <t>CHANN/UBAPYT/4</t>
  </si>
  <si>
    <t>CHAN/217/7/02</t>
  </si>
  <si>
    <t>FREETV/UBAPYT/3</t>
  </si>
  <si>
    <t>CCNL/UBAPYT/001</t>
  </si>
  <si>
    <t>CCNL/217/LM/001</t>
  </si>
  <si>
    <t>EXGAIN/CCC/5</t>
  </si>
  <si>
    <t>CCC/UBAPYT/6</t>
  </si>
  <si>
    <t>CCC/217/12/5/023</t>
  </si>
  <si>
    <t>BEN/217/9/002</t>
  </si>
  <si>
    <t>BMATT/UBAPYT/8</t>
  </si>
  <si>
    <t>BMATT/217/12/17</t>
  </si>
  <si>
    <t>BMATT/UBAOYT/10</t>
  </si>
  <si>
    <t>BMATT/217/11/16</t>
  </si>
  <si>
    <t>BMATT/UBAPYT/6</t>
  </si>
  <si>
    <t>BMATT/217/10/15</t>
  </si>
  <si>
    <t>BMATT/217/9/14</t>
  </si>
  <si>
    <t>BMATT/217/8/13</t>
  </si>
  <si>
    <t>BMATT/217/7/12</t>
  </si>
  <si>
    <t>BMATT/UBAPYT/14</t>
  </si>
  <si>
    <t>BMATT/UBAPYT/11</t>
  </si>
  <si>
    <t>BMATT/UBAPYT/10</t>
  </si>
  <si>
    <t>BMATT/217/6/11</t>
  </si>
  <si>
    <t>BMATT/217/5/10</t>
  </si>
  <si>
    <t>BMATT/217/4/09</t>
  </si>
  <si>
    <t>BMATT/UBAPYT/9</t>
  </si>
  <si>
    <t>BMAT/OF/217/1/3/19</t>
  </si>
  <si>
    <t>BMATT/217/RES/3/08</t>
  </si>
  <si>
    <t>BMATT/UBAPYT/5</t>
  </si>
  <si>
    <t>BMAT/OF/217/2/18</t>
  </si>
  <si>
    <t>BMATT/217/RES/07</t>
  </si>
  <si>
    <t>BMATT/UBAPYT/12</t>
  </si>
  <si>
    <t>BMATT/UBAPYT/13</t>
  </si>
  <si>
    <t>BMAT/OFF/217/1/17</t>
  </si>
  <si>
    <t>BMATT/217/RES/06</t>
  </si>
  <si>
    <t>BLUEB/217/003</t>
  </si>
  <si>
    <t>BB/UBAPYT/5</t>
  </si>
  <si>
    <t>BLUEB/217/2/002</t>
  </si>
  <si>
    <t>BAZE/217/12/060</t>
  </si>
  <si>
    <t>CN/BAZE/217/9/02</t>
  </si>
  <si>
    <t>CN/BAZE/217/8/01</t>
  </si>
  <si>
    <t>BAZE/217/11/059</t>
  </si>
  <si>
    <t>BAZE/217/10/058</t>
  </si>
  <si>
    <t>BAZE/217/9/057</t>
  </si>
  <si>
    <t>BAZE/216/1/8/056</t>
  </si>
  <si>
    <t>BAZE/217/7/055</t>
  </si>
  <si>
    <t>BAZE/217/1/6/053</t>
  </si>
  <si>
    <t>BAZE/UBAPYT/9</t>
  </si>
  <si>
    <t>BAZE/217/1/5/052</t>
  </si>
  <si>
    <t>BAZE/216/1/4/051</t>
  </si>
  <si>
    <t>BAZE/217/1/3/050</t>
  </si>
  <si>
    <t>BAZE/216/1/2/049</t>
  </si>
  <si>
    <t>BAZE/UBAPYMT/8</t>
  </si>
  <si>
    <t>BAZE/217/1/048</t>
  </si>
  <si>
    <t>BAR/ABJ/217/12/016</t>
  </si>
  <si>
    <t>BAR/ABJ/217/9/015</t>
  </si>
  <si>
    <t>BAR/217/KD/10/014</t>
  </si>
  <si>
    <t>BAR/ABJ/217/9/013</t>
  </si>
  <si>
    <t>WHT/BAR/6</t>
  </si>
  <si>
    <t>BARB/UBPYT/6</t>
  </si>
  <si>
    <t>BAR/ABJ/217/8/012</t>
  </si>
  <si>
    <t>BAR/ABJ/217/7/011</t>
  </si>
  <si>
    <t>BAR/ABJ/217/6/010</t>
  </si>
  <si>
    <t>BARB/UBAPYT/6</t>
  </si>
  <si>
    <t>BAR/ABJ/217/5/009</t>
  </si>
  <si>
    <t>BARB/UBAPYT/5</t>
  </si>
  <si>
    <t>BAR/ABJ/217/4/008</t>
  </si>
  <si>
    <t>BAR/ABJ/217/3/007</t>
  </si>
  <si>
    <t>WHT/AUST/7</t>
  </si>
  <si>
    <t>AUST/UBAPYT/7</t>
  </si>
  <si>
    <t>WHT/AUST/3</t>
  </si>
  <si>
    <t>AUST/UBAPYT/6</t>
  </si>
  <si>
    <t>AUST/217/1/4/05</t>
  </si>
  <si>
    <t>AUST/UBAPYT/4</t>
  </si>
  <si>
    <t>AUST/217/10/1/03</t>
  </si>
  <si>
    <t>WHT/ASS/7</t>
  </si>
  <si>
    <t>ASS/UBAPYT/7</t>
  </si>
  <si>
    <t>AFRH/217/11/006</t>
  </si>
  <si>
    <t>ARFH/UBAPYT/8</t>
  </si>
  <si>
    <t>AFRH/217/8/005</t>
  </si>
  <si>
    <t>WHT/ARFH/4</t>
  </si>
  <si>
    <t>ASSOCIATION/PYMT</t>
  </si>
  <si>
    <t>AFRH/217/5/004</t>
  </si>
  <si>
    <t>AFRFH/UBAPYT/3</t>
  </si>
  <si>
    <t>WHT/AFRFH/3</t>
  </si>
  <si>
    <t>AFRH/217/3/003</t>
  </si>
  <si>
    <t>ARFH/217/1/002</t>
  </si>
  <si>
    <t>AFRH/UBAPYT/1</t>
  </si>
  <si>
    <t>ARFH/217/LM/001</t>
  </si>
  <si>
    <t>WHT/ARCEOR/10</t>
  </si>
  <si>
    <t>ARCE/UBAPYT/12</t>
  </si>
  <si>
    <t>ARCE/217/1212</t>
  </si>
  <si>
    <t>ARCE/217/11/11</t>
  </si>
  <si>
    <t>ARCE/UBAPYT/10</t>
  </si>
  <si>
    <t>ARCE/UBAPYT/9</t>
  </si>
  <si>
    <t>ARCE/217/10/10</t>
  </si>
  <si>
    <t>ARCE/217/9/09</t>
  </si>
  <si>
    <t>ARCE/UBAPYT/8</t>
  </si>
  <si>
    <t>ARCE/217/8/08</t>
  </si>
  <si>
    <t>ARCE/UBAPYT/7</t>
  </si>
  <si>
    <t>ARCE/217/7/07</t>
  </si>
  <si>
    <t>ARCELOR/UBAPYT/6</t>
  </si>
  <si>
    <t>ARCE/217/6/06</t>
  </si>
  <si>
    <t>ARCE/UBAPYT/6</t>
  </si>
  <si>
    <t>ARCE/217/5/05</t>
  </si>
  <si>
    <t>WHT/ARC/3</t>
  </si>
  <si>
    <t>ARCEL/UBAPYT/3</t>
  </si>
  <si>
    <t>ARCE/217/4/04</t>
  </si>
  <si>
    <t>WHT/ARCE/06</t>
  </si>
  <si>
    <t>ARCEL/UBAPYT/4</t>
  </si>
  <si>
    <t>ARCE/217/3/02</t>
  </si>
  <si>
    <t>WHT/ARCE/05</t>
  </si>
  <si>
    <t>ARCEL/UBAPYT/1</t>
  </si>
  <si>
    <t>ARCE/217/2/001</t>
  </si>
  <si>
    <t>ASOP/217/12/4/038</t>
  </si>
  <si>
    <t>WHT/ASOP/9</t>
  </si>
  <si>
    <t>ASOP/217/11/037</t>
  </si>
  <si>
    <t>ASOP/GTB/9</t>
  </si>
  <si>
    <t>ASOP/217/12/10/036</t>
  </si>
  <si>
    <t>ASOP/217/9/035</t>
  </si>
  <si>
    <t>WHT/GTB/8</t>
  </si>
  <si>
    <t>ASOPER/GTB/8</t>
  </si>
  <si>
    <t>ASOP/217/9/034</t>
  </si>
  <si>
    <t>ASOP/217/7/033</t>
  </si>
  <si>
    <t>ASOP/GTB/12</t>
  </si>
  <si>
    <t>ASOP/GTB/11</t>
  </si>
  <si>
    <t>ASOP/REL/217</t>
  </si>
  <si>
    <t>ASOP/217/12/6/032</t>
  </si>
  <si>
    <t>WHT/ASOP/10</t>
  </si>
  <si>
    <t>ASOP/GTB/5</t>
  </si>
  <si>
    <t>ASOP/217/12/5/031</t>
  </si>
  <si>
    <t>WHT/ASOP/7</t>
  </si>
  <si>
    <t>ASOP/GTBPYT/7</t>
  </si>
  <si>
    <t>ASOP/217/12/4/030</t>
  </si>
  <si>
    <t>ASOP/UBAPYT/9</t>
  </si>
  <si>
    <t>ASOP/217/12/3/029</t>
  </si>
  <si>
    <t>ASOP/217/12/2/028</t>
  </si>
  <si>
    <t>WHT/ASOP/217/1</t>
  </si>
  <si>
    <t>ASOP/UBAPYT/1</t>
  </si>
  <si>
    <t>ASOP/217/12/1/027</t>
  </si>
  <si>
    <t>WHT/AIRTEL/9</t>
  </si>
  <si>
    <t>AIRT/UBAPYT/8</t>
  </si>
  <si>
    <t>AIRTEL/AB-PH/002</t>
  </si>
  <si>
    <t>WHT/AIRTEL/7</t>
  </si>
  <si>
    <t>AIRTEL/UBAPYT/6</t>
  </si>
  <si>
    <t>AIRTEL/IRU64/002</t>
  </si>
  <si>
    <t>AIRTEL/UBAPYT/8</t>
  </si>
  <si>
    <t>AIRT/O&amp;M/217/13/4/04</t>
  </si>
  <si>
    <t>WHT/AIRT/6</t>
  </si>
  <si>
    <t>AIRTEL/UBAPYT/7</t>
  </si>
  <si>
    <t>AIRTEL/IRU64/001</t>
  </si>
  <si>
    <t>AFRIN/217/11/008</t>
  </si>
  <si>
    <t>AFRIN/217/10/007</t>
  </si>
  <si>
    <t>CN/AFR/217/8/001</t>
  </si>
  <si>
    <t>AFRIN/217/9/006</t>
  </si>
  <si>
    <t>AFRIN/217/8/005</t>
  </si>
  <si>
    <t>AFRIN/217/7/004</t>
  </si>
  <si>
    <t>AFRIN/217/6/003</t>
  </si>
  <si>
    <t>AFRIN/217/5/002</t>
  </si>
  <si>
    <t>AFRI/UBAPYT/1</t>
  </si>
  <si>
    <t>AFRIN/216/4/01</t>
  </si>
  <si>
    <t>EMTS/UBAPYT/11</t>
  </si>
  <si>
    <t>CN/EMTS/217/Q3/13</t>
  </si>
  <si>
    <t>CN/EMTS/216/Q4/12</t>
  </si>
  <si>
    <t>CN/EMTS/216/Q4/11</t>
  </si>
  <si>
    <t>9MOB/217/ILL/007</t>
  </si>
  <si>
    <t>WHT/EMTS/5</t>
  </si>
  <si>
    <t>WHT/EMT/ILL/3</t>
  </si>
  <si>
    <t>ETISALAT/PYMT/10</t>
  </si>
  <si>
    <t>CN/EMTS/Q2/010</t>
  </si>
  <si>
    <t>CN/EMTS/Q2/009</t>
  </si>
  <si>
    <t>CN/EMTS/Q2/008</t>
  </si>
  <si>
    <t>CN/EMTS/Q2/007</t>
  </si>
  <si>
    <t>CN/EMTS/Q3/006</t>
  </si>
  <si>
    <t>CN/EMTS/Q2/005</t>
  </si>
  <si>
    <t>CN/EMTS/Q2/004</t>
  </si>
  <si>
    <t>9MOB/217/1/10/22</t>
  </si>
  <si>
    <t>EMTS/217/ILL/005</t>
  </si>
  <si>
    <t>EMTS/217/1/7/21</t>
  </si>
  <si>
    <t>WHT/9MOB/216/3</t>
  </si>
  <si>
    <t>EMTS/UBAPYT/7</t>
  </si>
  <si>
    <t>EMTS/217/ILL/004</t>
  </si>
  <si>
    <t>WHT/EMTS/8</t>
  </si>
  <si>
    <t>EMTS/UBPYT/9</t>
  </si>
  <si>
    <t>EMTS/217/1/4/20</t>
  </si>
  <si>
    <t>EMTS/217/1/1/019</t>
  </si>
  <si>
    <t>EMTS/217/ILL/003/1</t>
  </si>
  <si>
    <t>ZETA/PTM</t>
  </si>
  <si>
    <t>ZETA/2966/21/M/12</t>
  </si>
  <si>
    <t>PYMT/OCT&amp;NOV 2021</t>
  </si>
  <si>
    <t>WHT/OCT&amp;NOV 2021</t>
  </si>
  <si>
    <t>ZETA/2966/21/M/10-11</t>
  </si>
  <si>
    <t>ZETA/2966/21/M/09</t>
  </si>
  <si>
    <t>CN/ZETA/2966/21/M/09</t>
  </si>
  <si>
    <t>WHT/AUGUST 2021</t>
  </si>
  <si>
    <t>PYMT/AUGUST 2021</t>
  </si>
  <si>
    <t>ZETA/2966/21/M/08</t>
  </si>
  <si>
    <t>WHT/JULY 2021</t>
  </si>
  <si>
    <t>PYMT/JULY 2021</t>
  </si>
  <si>
    <t>ZETA/2966/21/M/07</t>
  </si>
  <si>
    <t>ZETADSTV/WHT</t>
  </si>
  <si>
    <t>ZETADSTV/PYMT</t>
  </si>
  <si>
    <t>ZETA/2966/21/M/06</t>
  </si>
  <si>
    <t>WHT/MAY 2021</t>
  </si>
  <si>
    <t>PYMT/MAY 2021</t>
  </si>
  <si>
    <t>ZETA/2966/21/M/05</t>
  </si>
  <si>
    <t>WHT/APRIL 2021</t>
  </si>
  <si>
    <t>PYMT/APRIL 2021</t>
  </si>
  <si>
    <t>ZETA/2966/21/M/04</t>
  </si>
  <si>
    <t>ZETA/PYMT</t>
  </si>
  <si>
    <t>ZETA/2966/21/M/03</t>
  </si>
  <si>
    <t>WHT/FEBRUARY 2021</t>
  </si>
  <si>
    <t>PYMT/FEBRUARY 2021</t>
  </si>
  <si>
    <t>ZETA/2966/21/M/02</t>
  </si>
  <si>
    <t>WHT/JANUARY 2021</t>
  </si>
  <si>
    <t>PYMT/JANUARY 2021</t>
  </si>
  <si>
    <t>ZETA/2966/21/M/01</t>
  </si>
  <si>
    <t>WHT/PYMT/10%</t>
  </si>
  <si>
    <t>PYMT/NRC&amp;MRC</t>
  </si>
  <si>
    <t>WHYTE/001/21/M/01</t>
  </si>
  <si>
    <t>WIOCC/001/21/M/10</t>
  </si>
  <si>
    <t>WIOCC/006/21/M/10</t>
  </si>
  <si>
    <t>WIOCC/006/21/M/09</t>
  </si>
  <si>
    <t>WIOCC/001/21/M/09</t>
  </si>
  <si>
    <t>WIOCC/006/21/M/08</t>
  </si>
  <si>
    <t>WIOCC/001/21/M/08</t>
  </si>
  <si>
    <t>WIOCC/006/21/M/07</t>
  </si>
  <si>
    <t>WIOCC/001/21/M/07</t>
  </si>
  <si>
    <t>PYMT/JULY</t>
  </si>
  <si>
    <t>WHT/JULY</t>
  </si>
  <si>
    <t>WIOCC/PAMENT</t>
  </si>
  <si>
    <t>WIOCC/006/21/M/06</t>
  </si>
  <si>
    <t>WIOCC/001/21/M/06</t>
  </si>
  <si>
    <t>WHT/PYMT  MAY 2021</t>
  </si>
  <si>
    <t>WIOCC/006/21/M/05</t>
  </si>
  <si>
    <t>WIOCC/001/21/M/05</t>
  </si>
  <si>
    <t>WHT/WIOCC</t>
  </si>
  <si>
    <t>WIOCC/PYMT</t>
  </si>
  <si>
    <t>WIOCC/007/21/M/04</t>
  </si>
  <si>
    <t>WIOCC/006/21/M/04</t>
  </si>
  <si>
    <t>WIOCC/001/21/M/04</t>
  </si>
  <si>
    <t>PYMT/MARCH 2021</t>
  </si>
  <si>
    <t>WHT/MARCH 2021</t>
  </si>
  <si>
    <t>WIOCC/004/20/M/10B</t>
  </si>
  <si>
    <t>WIOCC/007/21/M/03</t>
  </si>
  <si>
    <t>WIOCC/007/21/M/02</t>
  </si>
  <si>
    <t>WIOCC/006/21/M/03</t>
  </si>
  <si>
    <t>WIOCC/004/21/M/03</t>
  </si>
  <si>
    <t>WIOCC/001/21/M/03</t>
  </si>
  <si>
    <t>PYMT/ON ACCT</t>
  </si>
  <si>
    <t>WALDORF/PYMT ON ACCT</t>
  </si>
  <si>
    <t>WKA/001/21/M/03</t>
  </si>
  <si>
    <t>WKA/001/21/NRC/01</t>
  </si>
  <si>
    <t>WKA/001/21/M/02</t>
  </si>
  <si>
    <t>PYMT/DEC</t>
  </si>
  <si>
    <t>WKA/001/21/M/01</t>
  </si>
  <si>
    <t>WHT/PYMT</t>
  </si>
  <si>
    <t>WIN/PYMT</t>
  </si>
  <si>
    <t>WINOCK/001/21/M/04</t>
  </si>
  <si>
    <t>WHT/PYMT NOVEMBER 21</t>
  </si>
  <si>
    <t>PYMT/NOVEMBER 2021</t>
  </si>
  <si>
    <t>WINOCK/001/21/M/03</t>
  </si>
  <si>
    <t>WHT/SEPT&amp;OCT 2021</t>
  </si>
  <si>
    <t>PYMT/SEPT&amp;OCT 2021</t>
  </si>
  <si>
    <t>WINOCK/001/21/M/002</t>
  </si>
  <si>
    <t>WINOCK/PMT</t>
  </si>
  <si>
    <t>WHT/PYMT AUG 2021</t>
  </si>
  <si>
    <t>WINOCK/001/21/10MBPS</t>
  </si>
  <si>
    <t>WINOCK/PYMT</t>
  </si>
  <si>
    <t>WBG/PYMT</t>
  </si>
  <si>
    <t>WBG/PMT</t>
  </si>
  <si>
    <t>WBG/3985/21/M/11</t>
  </si>
  <si>
    <t>WBG/3466/21/M/11</t>
  </si>
  <si>
    <t>WBG/3985/21/M/10</t>
  </si>
  <si>
    <t>WBG/3466/21/M/10</t>
  </si>
  <si>
    <t>WBG/3985/21/M/09</t>
  </si>
  <si>
    <t>WBG/3466/21/M/09</t>
  </si>
  <si>
    <t>PYMT/SEPT 2021</t>
  </si>
  <si>
    <t>WBG/3466/21/M/08</t>
  </si>
  <si>
    <t>WBG/3139/21/NRC/01</t>
  </si>
  <si>
    <t>WBG/3466/21/M/07</t>
  </si>
  <si>
    <t>PYMT/JUNE 2021</t>
  </si>
  <si>
    <t>WBG/3466/21/M/06</t>
  </si>
  <si>
    <t>WBG/3466/21/M/05</t>
  </si>
  <si>
    <t>WBG/3466/21/M/04</t>
  </si>
  <si>
    <t>WBG/3466/21/M/03</t>
  </si>
  <si>
    <t>WBANK/PYMT</t>
  </si>
  <si>
    <t>WBG-3466-21-M-02</t>
  </si>
  <si>
    <t>PYMT FOR DECEMBER 20</t>
  </si>
  <si>
    <t>WBG/3466/21/M/01</t>
  </si>
  <si>
    <t>WBG/3466/20/M/12</t>
  </si>
  <si>
    <t>UNIMED/002/21/M/01</t>
  </si>
  <si>
    <t>WHT/Q4 2021</t>
  </si>
  <si>
    <t>PYMT/Q4 2021</t>
  </si>
  <si>
    <t>UNIMED/001/21/Q/04</t>
  </si>
  <si>
    <t>PYMT/Q3 2021</t>
  </si>
  <si>
    <t>CN/UNIMED/01/21/Q/03</t>
  </si>
  <si>
    <t>UNIMED/001/21/Q/03</t>
  </si>
  <si>
    <t>PYMT/Q2 2021</t>
  </si>
  <si>
    <t>CN/UNI/001/21/Q/02</t>
  </si>
  <si>
    <t>UNIMED/001/21/Q/02</t>
  </si>
  <si>
    <t>WHT/Q1 2021</t>
  </si>
  <si>
    <t>PYMT/Q1 2021</t>
  </si>
  <si>
    <t>CN/UNIMED/01/21/Q/01</t>
  </si>
  <si>
    <t>UNIMED/001/21/Q/01</t>
  </si>
  <si>
    <t>UB/9820/21/Q/04</t>
  </si>
  <si>
    <t>WHT/Q3 2021</t>
  </si>
  <si>
    <t>UB/9820/21/Q/03</t>
  </si>
  <si>
    <t>WHT/Q2 2021</t>
  </si>
  <si>
    <t>UB/9820/21/Q/02</t>
  </si>
  <si>
    <t>CN/UB/218/01/10/026</t>
  </si>
  <si>
    <t>UB/9820/21/Q/01</t>
  </si>
  <si>
    <t>WHT/Q4 2020</t>
  </si>
  <si>
    <t>PYMT Q4 2020</t>
  </si>
  <si>
    <t>PYMT/AUG &amp; SEPT</t>
  </si>
  <si>
    <t>BAKARE/001/21/M/04</t>
  </si>
  <si>
    <t>BAKARE/001/21/M/03</t>
  </si>
  <si>
    <t>PYMT/ANNUAL&amp;QRC</t>
  </si>
  <si>
    <t>BAKARE/001/21/Q/02</t>
  </si>
  <si>
    <t>BAKARE/001/20/A/01</t>
  </si>
  <si>
    <t>WHT/DECEMBER 2021</t>
  </si>
  <si>
    <t>PYMT/DECEMBER 2021</t>
  </si>
  <si>
    <t>TETRA/001/21/M/12</t>
  </si>
  <si>
    <t>WHT/NOVEMBER 2021</t>
  </si>
  <si>
    <t>PYMT/ NOVEMBER 2021</t>
  </si>
  <si>
    <t>WHT/OCT 2021</t>
  </si>
  <si>
    <t>PYMT/OCT 2021</t>
  </si>
  <si>
    <t>TETRA/001/21/M/11</t>
  </si>
  <si>
    <t>TETRA/001/21/M/10</t>
  </si>
  <si>
    <t>WHT/SEPT 2021</t>
  </si>
  <si>
    <t>TETRA/001/21/M/09</t>
  </si>
  <si>
    <t>TETRA/001/21/M/08</t>
  </si>
  <si>
    <t>TETRA/001/21/M/07</t>
  </si>
  <si>
    <t>WHT/JUNE 2021</t>
  </si>
  <si>
    <t>CN/TETRA/001/21/M/06</t>
  </si>
  <si>
    <t>TETRA/001/21/M/06</t>
  </si>
  <si>
    <t>CN/TETRA/001/21/M/05</t>
  </si>
  <si>
    <t>TETRA/001/21/M/05</t>
  </si>
  <si>
    <t>CN/TETRA/001/21/M/04</t>
  </si>
  <si>
    <t>TETRA/001/21/M/04</t>
  </si>
  <si>
    <t>TETRA/001/21/M/03</t>
  </si>
  <si>
    <t>TETRA/001/21/M/02</t>
  </si>
  <si>
    <t>WHT/JAN 2021</t>
  </si>
  <si>
    <t>PYMT/JAN 2021</t>
  </si>
  <si>
    <t>TETRA/001/21/M/01</t>
  </si>
  <si>
    <t>TECH/001/21/A/01</t>
  </si>
  <si>
    <t>PYMT/NRC</t>
  </si>
  <si>
    <t>TSCL/001/21/NRC/01</t>
  </si>
  <si>
    <t>PYMT/DEC 2021</t>
  </si>
  <si>
    <t>TRUGOG/002/21/M/04</t>
  </si>
  <si>
    <t>TRUGOG/002/21/M/03</t>
  </si>
  <si>
    <t>CN/TRUGOG/02/21/M/02</t>
  </si>
  <si>
    <t>TRUGOG/002/21/M/02</t>
  </si>
  <si>
    <t>TRUGOG/002/21/M/01</t>
  </si>
  <si>
    <t>PYMT-PART/NRC</t>
  </si>
  <si>
    <t>TRUGOG/002/21/NRC/01</t>
  </si>
  <si>
    <t>WHT/WRITTEN OFF</t>
  </si>
  <si>
    <t>PYMT/AUGUST 2020</t>
  </si>
  <si>
    <t>PYMT/NOV 2021</t>
  </si>
  <si>
    <t>TRS/001/21/M/11</t>
  </si>
  <si>
    <t>PYMT/OCTOBER 2021</t>
  </si>
  <si>
    <t>TRS/001/21/M/10</t>
  </si>
  <si>
    <t>PYMT/SEPT  2021</t>
  </si>
  <si>
    <t>TRS/001/21/M/09</t>
  </si>
  <si>
    <t>TRS/001/21/M/08</t>
  </si>
  <si>
    <t>TRS/001/21/M/07</t>
  </si>
  <si>
    <t>TRS/001/21/M/06</t>
  </si>
  <si>
    <t>TRS/001/21/M/05</t>
  </si>
  <si>
    <t>BANK CHARGES</t>
  </si>
  <si>
    <t>TRS/001/21/M/04</t>
  </si>
  <si>
    <t>TRS/001/21/M/03</t>
  </si>
  <si>
    <t>TRS/001/21/M/02</t>
  </si>
  <si>
    <t>PYMT/DEC&amp;JAN</t>
  </si>
  <si>
    <t>TOP/001/21/M/01</t>
  </si>
  <si>
    <t>OUT/001/21/M/09</t>
  </si>
  <si>
    <t>OUT/001/21/M/08</t>
  </si>
  <si>
    <t>OUT/001/21/M/07</t>
  </si>
  <si>
    <t>CN/OUT/001/21/M/05</t>
  </si>
  <si>
    <t>OUT/001/21/M/06</t>
  </si>
  <si>
    <t>OUT/001/21/M/05</t>
  </si>
  <si>
    <t>WHT/FEB 2021</t>
  </si>
  <si>
    <t>PYMT/FEB 2021</t>
  </si>
  <si>
    <t>OUT/001/21/M/04</t>
  </si>
  <si>
    <t>OUTSOURCE/PYMT</t>
  </si>
  <si>
    <t>OUT/001/21/M/03</t>
  </si>
  <si>
    <t>WHT/DECEMBER 2020</t>
  </si>
  <si>
    <t>PYMT/DECEMBER 2020</t>
  </si>
  <si>
    <t>OUT/001/21/M/02</t>
  </si>
  <si>
    <t>WHT/NOVEMBER 2020</t>
  </si>
  <si>
    <t>PYMT/NOV 2020</t>
  </si>
  <si>
    <t>OUT/001/21/M/01</t>
  </si>
  <si>
    <t>CN/TELNET/01/21/Q/04</t>
  </si>
  <si>
    <t>TELNET/001/21/Q/04</t>
  </si>
  <si>
    <t>CN/TELNET/01/21/Q/03</t>
  </si>
  <si>
    <t>TELNET/001/21/Q/03</t>
  </si>
  <si>
    <t>WHT/RELOCATION FEE</t>
  </si>
  <si>
    <t>PYMT/RELOCATION FEE</t>
  </si>
  <si>
    <t>TELNET/001/21/NRC/01</t>
  </si>
  <si>
    <t>CN/TELNET/01/21/Q/02</t>
  </si>
  <si>
    <t>TELNET/001/21/Q/02</t>
  </si>
  <si>
    <t>TELNET/PYMT</t>
  </si>
  <si>
    <t>CN/TELNET/01/21/Q/01</t>
  </si>
  <si>
    <t>TELNET/001/21/Q/01</t>
  </si>
  <si>
    <t>TORCH/001/21/M/12</t>
  </si>
  <si>
    <t>TORCH/001/21/M/11</t>
  </si>
  <si>
    <t>TORCH/001/21/M/10</t>
  </si>
  <si>
    <t>TORCH/001/21/M/09</t>
  </si>
  <si>
    <t>TORCH/001/21/M/08</t>
  </si>
  <si>
    <t>TORCH/001/21/M/07</t>
  </si>
  <si>
    <t>TECHBARN/001/21/A/01</t>
  </si>
  <si>
    <t>PYMT/ARC 2021</t>
  </si>
  <si>
    <t>WHT/DEC 20</t>
  </si>
  <si>
    <t>CUDDLE/001/21/M/02</t>
  </si>
  <si>
    <t>CUDDLE/001/21/M/01</t>
  </si>
  <si>
    <t>TCN - VAT PAYABLE</t>
  </si>
  <si>
    <t>PYMT ON ACCT</t>
  </si>
  <si>
    <t>TCN-PIU-21-A-01</t>
  </si>
  <si>
    <t>SWIFT</t>
  </si>
  <si>
    <t>STETIS/001/21/M/08</t>
  </si>
  <si>
    <t>STETIS/PYMT</t>
  </si>
  <si>
    <t>STETIS/WHT</t>
  </si>
  <si>
    <t>PYMT/MAY-JULY 2021</t>
  </si>
  <si>
    <t>WHT/MAY-JULY 2021</t>
  </si>
  <si>
    <t>STETIS/001/21/M/07</t>
  </si>
  <si>
    <t>STETIS/001/21/M/06</t>
  </si>
  <si>
    <t>STETIS/001/21/M/05</t>
  </si>
  <si>
    <t>STETIS/001/21/M/04</t>
  </si>
  <si>
    <t>REC 2</t>
  </si>
  <si>
    <t>STETIS/001/21/M/03</t>
  </si>
  <si>
    <t>STETIS/001/21/M/02</t>
  </si>
  <si>
    <t>STETIS/001/21/M/01</t>
  </si>
  <si>
    <t>STARVILLE/01/21/M/08</t>
  </si>
  <si>
    <t>STARVILLE/01/21/M/07</t>
  </si>
  <si>
    <t>STARVILLE/01/21/M/06</t>
  </si>
  <si>
    <t>CN/STARVIL/01/21/M/3</t>
  </si>
  <si>
    <t>CN/STARVIL/01/21/M/1</t>
  </si>
  <si>
    <t>STARVILLE/01/21/M/03</t>
  </si>
  <si>
    <t>STARVILLE/01/21/M/02</t>
  </si>
  <si>
    <t>STARVILLE/01/21/M/01</t>
  </si>
  <si>
    <t>LEGAL RECOVERY</t>
  </si>
  <si>
    <t>SASCON/001/21/NRC/01</t>
  </si>
  <si>
    <t>PYMT/NRC&amp;1WEEK</t>
  </si>
  <si>
    <t>SASCON/001/21/W/01</t>
  </si>
  <si>
    <t>PYMT/NOV&amp;DEC 2021</t>
  </si>
  <si>
    <t>SC/001/21/M/11-12</t>
  </si>
  <si>
    <t>SC/PYMT</t>
  </si>
  <si>
    <t>SC/001/21/M/09-11</t>
  </si>
  <si>
    <t>PYMT/JUL-AUG 2021</t>
  </si>
  <si>
    <t>SC/001/21/M/07-08</t>
  </si>
  <si>
    <t>PYMT/MAY - JUNE 2021</t>
  </si>
  <si>
    <t>SC/001/21/05-06</t>
  </si>
  <si>
    <t>PYMT/MAR&amp;APRIL 2021</t>
  </si>
  <si>
    <t>SC/001/21/M/03-04</t>
  </si>
  <si>
    <t>PYMT/JAN-FEB 2021</t>
  </si>
  <si>
    <t>SC/001/21/M/01-02</t>
  </si>
  <si>
    <t>STEIN/001/21/Q/04</t>
  </si>
  <si>
    <t>STEIN/001/21/Q/03</t>
  </si>
  <si>
    <t>STEIN/001/21/Q/02</t>
  </si>
  <si>
    <t>CRSGH/002/21/M/12</t>
  </si>
  <si>
    <t>CRSGH/002/21/M/11</t>
  </si>
  <si>
    <t>CRSGH/002/21/M/10</t>
  </si>
  <si>
    <t>CRSGH/PYMT</t>
  </si>
  <si>
    <t>CRSGH/002/21/M/09</t>
  </si>
  <si>
    <t>CRSGH/002/21/M/08</t>
  </si>
  <si>
    <t>CRSGH/002/21/M/07</t>
  </si>
  <si>
    <t>PYMT/ON ACCOUNT</t>
  </si>
  <si>
    <t>CRSGH/002/21/M/06</t>
  </si>
  <si>
    <t>CRSGH/002/21/M/05</t>
  </si>
  <si>
    <t>CRSGH/002/21/M/04</t>
  </si>
  <si>
    <t>CRSGH/002/21/M/03</t>
  </si>
  <si>
    <t>CRSGH/001/21/M/02</t>
  </si>
  <si>
    <t>CRSGH/001/21/M/01</t>
  </si>
  <si>
    <t>SCI/201914B/21/M/10</t>
  </si>
  <si>
    <t>WHT/PYT FOR 4 MONTHS</t>
  </si>
  <si>
    <t>SCI/1914B/21/M/08-09</t>
  </si>
  <si>
    <t>SCI/201914B/21/M/07</t>
  </si>
  <si>
    <t>SCI/201914B/21/M/06</t>
  </si>
  <si>
    <t>CN/SCI/1914B/21/M/04</t>
  </si>
  <si>
    <t>WHT/FEB&amp;MAR 2021</t>
  </si>
  <si>
    <t>SCI/PYMT</t>
  </si>
  <si>
    <t>SCI/201914B/21/M/05</t>
  </si>
  <si>
    <t>SCI/201914B/21/M/04</t>
  </si>
  <si>
    <t>SCI/201914B/21/M/03</t>
  </si>
  <si>
    <t>SCI/201914B/21/M/02</t>
  </si>
  <si>
    <t>PYMT/SEPTEMBER 2020</t>
  </si>
  <si>
    <t>SCI/201914B/21/M/01</t>
  </si>
  <si>
    <t>PYMT/Q1 2022CR</t>
  </si>
  <si>
    <t>PYMT/Q1 2022</t>
  </si>
  <si>
    <t>PYMT/MRC&amp;NRC</t>
  </si>
  <si>
    <t>SCC/002/21/M/01</t>
  </si>
  <si>
    <t>SCC/001/21/M/02</t>
  </si>
  <si>
    <t>SCC/001/21/M/01</t>
  </si>
  <si>
    <t>WHT/DEC 2021</t>
  </si>
  <si>
    <t>SBT/001/21/M/12</t>
  </si>
  <si>
    <t>WHT/ NOV. 2021</t>
  </si>
  <si>
    <t>PYMT/NOV. 2021</t>
  </si>
  <si>
    <t>WHT/PYMT OCT 2021</t>
  </si>
  <si>
    <t>SBT/001/21/M/11</t>
  </si>
  <si>
    <t>SBT/001/21/M/10</t>
  </si>
  <si>
    <t>WHT/SEPTEMBER 2021</t>
  </si>
  <si>
    <t>PYMT/SEPTEMBER 2021</t>
  </si>
  <si>
    <t>SBT/001/21/M/09</t>
  </si>
  <si>
    <t>SBT/001/21/M/08</t>
  </si>
  <si>
    <t>SBT/001/21/M/07</t>
  </si>
  <si>
    <t>CN/SBT/001/21/M/06</t>
  </si>
  <si>
    <t>SBT/001/21/M/06</t>
  </si>
  <si>
    <t>WHT/PYMT MAY 2021</t>
  </si>
  <si>
    <t>SBT/001/21/M/05</t>
  </si>
  <si>
    <t>SBT/001/21/M/04</t>
  </si>
  <si>
    <t>SBTEL/WHT1</t>
  </si>
  <si>
    <t>SBTEL/WHT</t>
  </si>
  <si>
    <t>SBTEL/PYMT</t>
  </si>
  <si>
    <t>SBT/001/21/M/3</t>
  </si>
  <si>
    <t>SA/001/21/Q/02</t>
  </si>
  <si>
    <t>SA/001/21/Q/01</t>
  </si>
  <si>
    <t>SALAKO/001/21/M/12</t>
  </si>
  <si>
    <t>SALAKO/001/21/M/11</t>
  </si>
  <si>
    <t>SALAKO/001/21/M/10</t>
  </si>
  <si>
    <t>PYMT/AUG&amp;SEPT</t>
  </si>
  <si>
    <t>SALAKO/001/21/M/09</t>
  </si>
  <si>
    <t>SALAKO/001/21/M/08</t>
  </si>
  <si>
    <t>PTMT/JULY 2021</t>
  </si>
  <si>
    <t>SALAKO/001/21/M/07</t>
  </si>
  <si>
    <t>SALAKO/001/21/M/06</t>
  </si>
  <si>
    <t>SALAKO/001/21/M/05</t>
  </si>
  <si>
    <t>SALAKO/001/21/M/04</t>
  </si>
  <si>
    <t>SALAKO/21/M/3</t>
  </si>
  <si>
    <t>SAHAD/001/21/Q/04</t>
  </si>
  <si>
    <t>CN/SAHAD/001/21/Q/03</t>
  </si>
  <si>
    <t>SAHAD/001/21/Q/03</t>
  </si>
  <si>
    <t>SAHAD/001/21/Q/02</t>
  </si>
  <si>
    <t>SAHAD/001/21/Q/01</t>
  </si>
  <si>
    <t>RFL/001/21/M/08</t>
  </si>
  <si>
    <t>RFL/001/21/MP/07</t>
  </si>
  <si>
    <t>RFL/001/21/M/06</t>
  </si>
  <si>
    <t>RFL/001/21/M/05</t>
  </si>
  <si>
    <t>RF/001/21/NRC/02</t>
  </si>
  <si>
    <t>CN/RF/001/21/M/03</t>
  </si>
  <si>
    <t>RF/001/21/M/03</t>
  </si>
  <si>
    <t>RF/001/21/M/02</t>
  </si>
  <si>
    <t>FINTECH/01/21/NRC/01</t>
  </si>
  <si>
    <t>PROF/001/21/M/03</t>
  </si>
  <si>
    <t>PROF/001/21/M/02</t>
  </si>
  <si>
    <t>PROF/001/21/M/01</t>
  </si>
  <si>
    <t>AHC/001/21/NRC/02</t>
  </si>
  <si>
    <t>AHC/001/21/M/11</t>
  </si>
  <si>
    <t>AHC/001/21/M/10</t>
  </si>
  <si>
    <t>AHC/001/21/M/09</t>
  </si>
  <si>
    <t>AHC/001/21/NRC/01</t>
  </si>
  <si>
    <t>AHC/001/21/M/08</t>
  </si>
  <si>
    <t>AHC/001/21/M/07</t>
  </si>
  <si>
    <t>AHC/001/21/M/06</t>
  </si>
  <si>
    <t>AHC/001/21/M/05</t>
  </si>
  <si>
    <t>CN/AHC/001/21/M/04</t>
  </si>
  <si>
    <t>AHC/001/21/M/04</t>
  </si>
  <si>
    <t>AHS/PYMT</t>
  </si>
  <si>
    <t>AHC/001/21/M/03</t>
  </si>
  <si>
    <t>AHC/001/21/M/02</t>
  </si>
  <si>
    <t>AHC/001/21/M/01</t>
  </si>
  <si>
    <t>BALANCE PYMT</t>
  </si>
  <si>
    <t>AHC/001/21/M/12</t>
  </si>
  <si>
    <t>PYMT/ ON ACCT</t>
  </si>
  <si>
    <t>IMANI/001/21/M/01</t>
  </si>
  <si>
    <t>PINE/PYMT FEBRUARY</t>
  </si>
  <si>
    <t>PINE/001/21/MP/02</t>
  </si>
  <si>
    <t>PINE/001/21/M/01</t>
  </si>
  <si>
    <t>PACT/001/21/Q/04</t>
  </si>
  <si>
    <t>PACT/PMT</t>
  </si>
  <si>
    <t>PACT/001/21/Q/03</t>
  </si>
  <si>
    <t>PACT/001/21/NRC/01</t>
  </si>
  <si>
    <t>PACT/001/21/QP/02</t>
  </si>
  <si>
    <t>PACT/PYMT</t>
  </si>
  <si>
    <t>PACT/21/M/02-3</t>
  </si>
  <si>
    <t>ONL/001/21/Q/04</t>
  </si>
  <si>
    <t>ONL/001/21/Q/03</t>
  </si>
  <si>
    <t>ONL/001/21/Q/02</t>
  </si>
  <si>
    <t>ORION/PYMT</t>
  </si>
  <si>
    <t>ONL/001/21/Q/01</t>
  </si>
  <si>
    <t>ONE/001/21/M/12</t>
  </si>
  <si>
    <t>WHT/PYMT NOV 2021</t>
  </si>
  <si>
    <t>ONE/001/21/M/11</t>
  </si>
  <si>
    <t>WHT/OCTOBER 2021</t>
  </si>
  <si>
    <t>ONE/001/21/M/10</t>
  </si>
  <si>
    <t>ONE.ORG/PYMT</t>
  </si>
  <si>
    <t>ONE/001/21/M/09</t>
  </si>
  <si>
    <t>ONE/001/21/M/08</t>
  </si>
  <si>
    <t>ONE/001/21/M/07</t>
  </si>
  <si>
    <t>ONE/001/21/M/06</t>
  </si>
  <si>
    <t>ONE/001/21/M/05</t>
  </si>
  <si>
    <t>ONE/001/21/M/04</t>
  </si>
  <si>
    <t>ONE/001/21/M/03</t>
  </si>
  <si>
    <t>ONE/001/21/M/02</t>
  </si>
  <si>
    <t>ONE/001/21/M/01</t>
  </si>
  <si>
    <t>PYMT/JAN &amp; FEB 2021</t>
  </si>
  <si>
    <t>OMS/001/21/QP-M/02</t>
  </si>
  <si>
    <t>OMS/001/21/QP-M/01</t>
  </si>
  <si>
    <t>OLUMAWU/001/21/M/12</t>
  </si>
  <si>
    <t>OLUMAWU/001/21/M/11</t>
  </si>
  <si>
    <t>OLUMAWU/001/21/M/10</t>
  </si>
  <si>
    <t>OLUMAWU/001/21/M/09</t>
  </si>
  <si>
    <t>OLUMAWU/PYMT</t>
  </si>
  <si>
    <t>OLUMAWU/001/21/M/08</t>
  </si>
  <si>
    <t>OLUMAWU/001/21/M/07</t>
  </si>
  <si>
    <t>OLUMAWU/001/21/M/06</t>
  </si>
  <si>
    <t>OLUMAWU/001/21/M/05</t>
  </si>
  <si>
    <t>OLUMAWU/001/21/M/04</t>
  </si>
  <si>
    <t>PYMT/NRC &amp; MRC</t>
  </si>
  <si>
    <t>OLUMAWU/001/21/M/</t>
  </si>
  <si>
    <t>O3/PYMT</t>
  </si>
  <si>
    <t>O3CAPITAL/01/21/M/12</t>
  </si>
  <si>
    <t>O3CAPITAL/01/21/M/11</t>
  </si>
  <si>
    <t>03CAPITAL/01/21/M/10</t>
  </si>
  <si>
    <t>O3CAPITAL/01/21/M/09</t>
  </si>
  <si>
    <t>O3/PMT</t>
  </si>
  <si>
    <t>O3CAPITAL/01/21/M/08</t>
  </si>
  <si>
    <t>O3CAPITAL/01/21/M/07</t>
  </si>
  <si>
    <t>CN-CAP-001-21-M-06</t>
  </si>
  <si>
    <t>CAPITAL/001/21/M/06</t>
  </si>
  <si>
    <t>PYMT/WHT</t>
  </si>
  <si>
    <t>CAPITAL/001/21/M/05</t>
  </si>
  <si>
    <t>CAPITAL/001/21/M/04</t>
  </si>
  <si>
    <t>WHT/NOV 2021</t>
  </si>
  <si>
    <t>NILE/001/21/M/12</t>
  </si>
  <si>
    <t>NILE/001/21/M/11</t>
  </si>
  <si>
    <t>NILE/001/21/M/10</t>
  </si>
  <si>
    <t>NILE/001/21/M/09</t>
  </si>
  <si>
    <t>CN/NTNU/2020/05/076</t>
  </si>
  <si>
    <t>NILE/PYMT</t>
  </si>
  <si>
    <t>NILE /WHT</t>
  </si>
  <si>
    <t>NTU/PMT</t>
  </si>
  <si>
    <t>WHT/AUGUST</t>
  </si>
  <si>
    <t>NILE/001/21/M/08</t>
  </si>
  <si>
    <t>WHT/PYMT JULY 2021</t>
  </si>
  <si>
    <t>TURKISH/001/21/M/07</t>
  </si>
  <si>
    <t>TURKISH/001/21/M/06</t>
  </si>
  <si>
    <t>TURKISH/PYMT</t>
  </si>
  <si>
    <t>WHT/TURKISH</t>
  </si>
  <si>
    <t>TURKISH/001/21/M/05</t>
  </si>
  <si>
    <t>TURKISH/001/21/M/04</t>
  </si>
  <si>
    <t>TURKISH/001/21/M/03</t>
  </si>
  <si>
    <t>TURKISH/001/21/M/02</t>
  </si>
  <si>
    <t>PYMT/DEC 20 &amp; JAN 21</t>
  </si>
  <si>
    <t>TURKISH/001/21/M/01</t>
  </si>
  <si>
    <t>PYMT/BAL</t>
  </si>
  <si>
    <t>STAR/01-02/21/QP/04B</t>
  </si>
  <si>
    <t>CN/STAR/1-2/21/Q/03</t>
  </si>
  <si>
    <t>STAR/001-002/21/Q/03</t>
  </si>
  <si>
    <t>PYMT/Q1&amp;Q2 2021</t>
  </si>
  <si>
    <t>STAR/001/21/Q/02</t>
  </si>
  <si>
    <t>STAR/002/21/QP/01-02</t>
  </si>
  <si>
    <t>WHT/002&amp;001 Q4 &amp; Q1</t>
  </si>
  <si>
    <t>PYMT/002&amp;001 - Q4&amp;Q1</t>
  </si>
  <si>
    <t>STAR/001/21/Q/01</t>
  </si>
  <si>
    <t>NSPC/01-03/21/Q/04</t>
  </si>
  <si>
    <t>NSPC/004/21/Q/01</t>
  </si>
  <si>
    <t>WHT/ARC 2021</t>
  </si>
  <si>
    <t>NSPC/01-03/21/Q/03</t>
  </si>
  <si>
    <t>NSPC/002/21/QP/02</t>
  </si>
  <si>
    <t>PYMTCR</t>
  </si>
  <si>
    <t>PYMT</t>
  </si>
  <si>
    <t>NSPC/001/21/QP/02</t>
  </si>
  <si>
    <t>WHT/Q2 2021 SHIRORO</t>
  </si>
  <si>
    <t>PYMT/Q2 2021 SHIRORO</t>
  </si>
  <si>
    <t>NSPC/003/21/Q/02</t>
  </si>
  <si>
    <t>NSPC/PYMT</t>
  </si>
  <si>
    <t>WHT/002/Q1 2021</t>
  </si>
  <si>
    <t>NSPC/PYMT Q1 2021</t>
  </si>
  <si>
    <t>NSPC/002/21/Q/01</t>
  </si>
  <si>
    <t>PYMT/Q4 2020</t>
  </si>
  <si>
    <t>NSPC/001/21/Q/01</t>
  </si>
  <si>
    <t>NPMB/001/21/QP/04</t>
  </si>
  <si>
    <t>CN/NPMB/001/21/Q/03</t>
  </si>
  <si>
    <t>NPMB/001/21/Q/03</t>
  </si>
  <si>
    <t>WHT/ Q2 2021</t>
  </si>
  <si>
    <t>PYMT/ Q2 2021</t>
  </si>
  <si>
    <t>NPMB/001/21/Q/02</t>
  </si>
  <si>
    <t>NPMB/001/21/Q/01</t>
  </si>
  <si>
    <t>WHT/BA 2021</t>
  </si>
  <si>
    <t>NOTAP/001/21/BA/02</t>
  </si>
  <si>
    <t>NOTAP/001/21/BA/01</t>
  </si>
  <si>
    <t>CN/NDU/2020/005</t>
  </si>
  <si>
    <t>CN/NDU/2020/004</t>
  </si>
  <si>
    <t>PYMT/CBN PROJECT</t>
  </si>
  <si>
    <t>NUEL/001/21/M/11</t>
  </si>
  <si>
    <t>NUEL/001/21/M/10</t>
  </si>
  <si>
    <t>REC/9/</t>
  </si>
  <si>
    <t>NUEL/001/21/M/09</t>
  </si>
  <si>
    <t>NUEL/PYMT</t>
  </si>
  <si>
    <t>NUEL/001/21/M/08</t>
  </si>
  <si>
    <t>NUEL/001/21/M/07</t>
  </si>
  <si>
    <t>NUEL/001/21/M/06</t>
  </si>
  <si>
    <t>NUEL/001/21/M/05</t>
  </si>
  <si>
    <t>NUEL/001/21/M/04</t>
  </si>
  <si>
    <t>NUEL/001/21/M/003</t>
  </si>
  <si>
    <t>NUEL/001/21/M/02</t>
  </si>
  <si>
    <t>NUEL/001/21/M/01</t>
  </si>
  <si>
    <t>PYMT/ DECEMBER 2021</t>
  </si>
  <si>
    <t>NHLA/002/21/M/12</t>
  </si>
  <si>
    <t>NHLA/002/21/M/11</t>
  </si>
  <si>
    <t>NHLA/002/21/M/10</t>
  </si>
  <si>
    <t>NHLA/002/21/M/09</t>
  </si>
  <si>
    <t>NHLA/002/21/M/07</t>
  </si>
  <si>
    <t>CN-NHLA-002-21-M-05</t>
  </si>
  <si>
    <t>NHLA/002/21/M/06</t>
  </si>
  <si>
    <t>NHLA/002/21/M/05</t>
  </si>
  <si>
    <t>CN/NHLA/002/21/M/04</t>
  </si>
  <si>
    <t>NHLA/002/21/M/04</t>
  </si>
  <si>
    <t>NHLA/002/21/NRC/01</t>
  </si>
  <si>
    <t>NOBLEHALL/PYMT</t>
  </si>
  <si>
    <t>NHLA/002/21/M/03</t>
  </si>
  <si>
    <t>NHLA/002/21/M/02</t>
  </si>
  <si>
    <t>PYMT/DEC 2020</t>
  </si>
  <si>
    <t>NHLA/002/21/M/01</t>
  </si>
  <si>
    <t>CN/HORIZO/01/21/M/07</t>
  </si>
  <si>
    <t>HORIZON/001/21/M/09</t>
  </si>
  <si>
    <t>HORIZON/001/21/M/08</t>
  </si>
  <si>
    <t>HORIZON/001/21/M/07</t>
  </si>
  <si>
    <t>HORIZON/001/21/M/06</t>
  </si>
  <si>
    <t>HORIZON/001/21/M/05</t>
  </si>
  <si>
    <t>HORIZON/001/21/M/04</t>
  </si>
  <si>
    <t>HORIZON/001/21/M/</t>
  </si>
  <si>
    <t>NORDIC/001/21/M/12</t>
  </si>
  <si>
    <t>NORDIC/001/21/M/11</t>
  </si>
  <si>
    <t>NORDIC/001/21/M/10</t>
  </si>
  <si>
    <t>NORDIC/001/21/M/09</t>
  </si>
  <si>
    <t>NORDIC/001/21/M/08</t>
  </si>
  <si>
    <t>NORDIC/001/21/M/07</t>
  </si>
  <si>
    <t>CN/NORDIC/01/21/M/06</t>
  </si>
  <si>
    <t>NORDIC/001/21/M/06</t>
  </si>
  <si>
    <t>CN-NORD-001-21-M-04</t>
  </si>
  <si>
    <t>NORDIC/001/21/M/05</t>
  </si>
  <si>
    <t>NORDIC/001/21/M/04</t>
  </si>
  <si>
    <t>NORDIC/PYMT</t>
  </si>
  <si>
    <t>NORDIC/001/21/M/03</t>
  </si>
  <si>
    <t>NORDIC/001/21/M/02</t>
  </si>
  <si>
    <t>PYMT/NRC &amp; FEB MRC</t>
  </si>
  <si>
    <t>REC/ADJ</t>
  </si>
  <si>
    <t>NET/001/21/M/02-04</t>
  </si>
  <si>
    <t>NETTRIX/001/21/M/01</t>
  </si>
  <si>
    <t>PYMT/5144/NOV 2021</t>
  </si>
  <si>
    <t>NETFINITY/01/21/M/11</t>
  </si>
  <si>
    <t>NET/5144/21/M/01</t>
  </si>
  <si>
    <t>NETFINITY/01/21/M/10</t>
  </si>
  <si>
    <t>NETFINTY/001/21/M/09</t>
  </si>
  <si>
    <t>NETFINTY/001/21/M/08</t>
  </si>
  <si>
    <t>NETCOM/PMT</t>
  </si>
  <si>
    <t>NETFINTY/001/21/M/07</t>
  </si>
  <si>
    <t>NET/001/21/M/06</t>
  </si>
  <si>
    <t>NETCOM/001/21/M/05</t>
  </si>
  <si>
    <t>NET/WHT</t>
  </si>
  <si>
    <t>PMT/NET</t>
  </si>
  <si>
    <t>WHT/DOUBTFUL AMT</t>
  </si>
  <si>
    <t>NETCOM/001/21/M/04</t>
  </si>
  <si>
    <t>NETCOM/WHT</t>
  </si>
  <si>
    <t>NETCOM/PYMT</t>
  </si>
  <si>
    <t>NETCOM/001/21/M/03</t>
  </si>
  <si>
    <t>NETCOM/001/21/M/02</t>
  </si>
  <si>
    <t>WHT(10%)/MARCH 2022</t>
  </si>
  <si>
    <t>NETCOM/001/21/M/01</t>
  </si>
  <si>
    <t>NATCOM/NETOFF/6</t>
  </si>
  <si>
    <t>NATCOM/NETOFF/5</t>
  </si>
  <si>
    <t>NATCOM/NETOFF/4</t>
  </si>
  <si>
    <t>NATCOM/NETOFF/3</t>
  </si>
  <si>
    <t>NATCOM/NETOFF/2</t>
  </si>
  <si>
    <t>NATCOM/NETOFF/01</t>
  </si>
  <si>
    <t>NIGCOM/001/21/M/01</t>
  </si>
  <si>
    <t>NEXTIER/002/21/M/12</t>
  </si>
  <si>
    <t>NEXTIER/002/21//M/11</t>
  </si>
  <si>
    <t>NEXTIER/002/21//M/10</t>
  </si>
  <si>
    <t>NEXTIER/PYMT</t>
  </si>
  <si>
    <t>NEXTIER/002/21//M/09</t>
  </si>
  <si>
    <t>NEXTIER PMT</t>
  </si>
  <si>
    <t>NEXTIER/002/21/M/08</t>
  </si>
  <si>
    <t>NEXTIER/PMT</t>
  </si>
  <si>
    <t>NEXTIER/002/21/M/07</t>
  </si>
  <si>
    <t>CN-NEXTIE/02/21/M/05</t>
  </si>
  <si>
    <t>NEXTIER/002/21/M/06</t>
  </si>
  <si>
    <t>NEXTIER/002/21/M/05</t>
  </si>
  <si>
    <t>PYMT/MARCH 2</t>
  </si>
  <si>
    <t>NEXTIER/002/21/M/04</t>
  </si>
  <si>
    <t>NEXTIER/001/21/M/03A</t>
  </si>
  <si>
    <t>NEXTIER/001/21/M/03</t>
  </si>
  <si>
    <t>PYMT/NOVEMBER 2020</t>
  </si>
  <si>
    <t>NEXTIER/21/M/01</t>
  </si>
  <si>
    <t>NBC PYMT</t>
  </si>
  <si>
    <t>WHT/NBC1</t>
  </si>
  <si>
    <t>WHT/NBC</t>
  </si>
  <si>
    <t>NBC/9335/21/M/04</t>
  </si>
  <si>
    <t>NBC/1112/21/M/07</t>
  </si>
  <si>
    <t>NBC/9335/21/M/03</t>
  </si>
  <si>
    <t>NBC/1112/21/M/06</t>
  </si>
  <si>
    <t>NBC/9335/21/M/02</t>
  </si>
  <si>
    <t>NBC/1112/21/M/05</t>
  </si>
  <si>
    <t>NBC/9335/21/M/01</t>
  </si>
  <si>
    <t>NBC/1112/21/M/04</t>
  </si>
  <si>
    <t>PYMT/JULY &amp; NRC</t>
  </si>
  <si>
    <t>WHT/NRC</t>
  </si>
  <si>
    <t>NBC/9335/21/NRC/01</t>
  </si>
  <si>
    <t>NBC/1112/21/M/03</t>
  </si>
  <si>
    <t>NBC/112/21/MP/05</t>
  </si>
  <si>
    <t>NBC/112/21/M/02</t>
  </si>
  <si>
    <t>NAV/20-21/M/11-12-01</t>
  </si>
  <si>
    <t>NAVADEE/002/21/M/12</t>
  </si>
  <si>
    <t>NAVADEE/002/21/M/11</t>
  </si>
  <si>
    <t>NAVADEE/002/21/M/10</t>
  </si>
  <si>
    <t>PYMT/AUG 2021</t>
  </si>
  <si>
    <t>NAVADEE/002/21/M/09</t>
  </si>
  <si>
    <t>NAVADEE/002/21/M/08</t>
  </si>
  <si>
    <t>NAVADEE/002/21/M/07</t>
  </si>
  <si>
    <t>REC-MAY/JUN</t>
  </si>
  <si>
    <t>NAVADEE/002/21/M/06</t>
  </si>
  <si>
    <t>NAVADEE/002/21/M/05</t>
  </si>
  <si>
    <t>NAVADEE/002/21/M/04</t>
  </si>
  <si>
    <t>NAVADEE/002/21/M/03</t>
  </si>
  <si>
    <t>NAVADEE/002/21/M/02</t>
  </si>
  <si>
    <t>NAVADEE/002/21/M/01</t>
  </si>
  <si>
    <t>NAVADEE/PYMT/JAN2021</t>
  </si>
  <si>
    <t>NAPET/001/21/A/01</t>
  </si>
  <si>
    <t>NRASL/001/21/M/11</t>
  </si>
  <si>
    <t>NRASL/001/21/M/10</t>
  </si>
  <si>
    <t>NRASL/001/21/M/09</t>
  </si>
  <si>
    <t>NEWREST/PYMT</t>
  </si>
  <si>
    <t>NRASL/001/21/M/08</t>
  </si>
  <si>
    <t>NRASL/001/21/M/07</t>
  </si>
  <si>
    <t>CN/NRASL/001/21/M/02</t>
  </si>
  <si>
    <t>WHT/MAR-MAY 2021</t>
  </si>
  <si>
    <t>PYMT/MAR-MAY 2021</t>
  </si>
  <si>
    <t>NRASL/001/21/M/06</t>
  </si>
  <si>
    <t>NRASL/001/21/M/05</t>
  </si>
  <si>
    <t>WHT/DEC&amp;JAN</t>
  </si>
  <si>
    <t>NRASL/001/21/M/04</t>
  </si>
  <si>
    <t>NRASL/001/21/M/03</t>
  </si>
  <si>
    <t>CN/NRASL/001/M/21/02</t>
  </si>
  <si>
    <t>NRASL/001/21/M/02</t>
  </si>
  <si>
    <t>NRASL/001/21/M/01</t>
  </si>
  <si>
    <t>MUTUAL/001/21/M/12</t>
  </si>
  <si>
    <t>MUTUAL/001/21/M/11</t>
  </si>
  <si>
    <t>MUTUAL/001/21/M/10</t>
  </si>
  <si>
    <t>MUTUAL/001/21/M/09</t>
  </si>
  <si>
    <t>MUTUAL/001/21/M/08</t>
  </si>
  <si>
    <t>MUTUAL/001/21/M/07</t>
  </si>
  <si>
    <t>CN-MUTUAL-01-21-M-05</t>
  </si>
  <si>
    <t>MUTUAL/001/21/M/06</t>
  </si>
  <si>
    <t>MUTUAL/001/21/M/05</t>
  </si>
  <si>
    <t>MUTUAL/001/21/M/04</t>
  </si>
  <si>
    <t>MUTUAL/001/21/NRC/01</t>
  </si>
  <si>
    <t>5%WHT/MRC&amp;NRC</t>
  </si>
  <si>
    <t>MAINSTR/001/21/M/01</t>
  </si>
  <si>
    <t>PYMT/JUN - DEC 2021</t>
  </si>
  <si>
    <t>VAT PAYABLE</t>
  </si>
  <si>
    <t>MOE/002/21/Q/02</t>
  </si>
  <si>
    <t>MOE/002/21/Q/01</t>
  </si>
  <si>
    <t>MOE/002/21/A/01</t>
  </si>
  <si>
    <t>MOE/001/21/DA/01</t>
  </si>
  <si>
    <t>CN/MOE/001/21/Q/01</t>
  </si>
  <si>
    <t>CN/MOE/001/20/Q/04</t>
  </si>
  <si>
    <t>CN/MOE/2020/Q/03</t>
  </si>
  <si>
    <t>CN/MOE/20/28/028</t>
  </si>
  <si>
    <t>CN/MOE/216/28/027</t>
  </si>
  <si>
    <t>CN/MOE/216/28/026</t>
  </si>
  <si>
    <t>CN/MOE/219/28/7/025</t>
  </si>
  <si>
    <t>CN/MOE/219/28/4/024</t>
  </si>
  <si>
    <t>MOE/001/21/Q/01</t>
  </si>
  <si>
    <t>PYMT/NRC-LAN</t>
  </si>
  <si>
    <t>MUSADA/001/21/NRC/01</t>
  </si>
  <si>
    <t>MFA/001/21/A/01</t>
  </si>
  <si>
    <t>PYMT/NRC 2021</t>
  </si>
  <si>
    <t>MAITURARE/001/NRC/01</t>
  </si>
  <si>
    <t>ITX/001/21/M/09</t>
  </si>
  <si>
    <t>ITX/001/21/M/08</t>
  </si>
  <si>
    <t>WHT/JUNE &amp; JULY</t>
  </si>
  <si>
    <t>PYMT/JUNE &amp; JULY</t>
  </si>
  <si>
    <t>ITX/001/21/M/07</t>
  </si>
  <si>
    <t>ITX/001/21/M/06</t>
  </si>
  <si>
    <t>ITX/001/21/M/05</t>
  </si>
  <si>
    <t>ITX/001/21/M/04</t>
  </si>
  <si>
    <t>ITX/001/21/M/03</t>
  </si>
  <si>
    <t>PYMT/ON ACCTCR</t>
  </si>
  <si>
    <t>ITX/001/21/M/02</t>
  </si>
  <si>
    <t>pymt</t>
  </si>
  <si>
    <t>ITX/001/21/M/01</t>
  </si>
  <si>
    <t>EWALEFO/001/21/M/07</t>
  </si>
  <si>
    <t>EWALEFO/001/21/M/06</t>
  </si>
  <si>
    <t>CN-EWALEFO-01-21-M-6</t>
  </si>
  <si>
    <t>EWALEFO/001/21/M/05</t>
  </si>
  <si>
    <t>EWALEFO/001/21/M/04</t>
  </si>
  <si>
    <t>EWALEFO/PYMT MARCH</t>
  </si>
  <si>
    <t>EWALEFO/001/21M/03</t>
  </si>
  <si>
    <t>EWALEFO/001/21/M/02</t>
  </si>
  <si>
    <t>EWALEFO/001/21/M/01</t>
  </si>
  <si>
    <t>CN/MAIN/53-1/21/M/11</t>
  </si>
  <si>
    <t>MAINONE/53-1/21/M/11</t>
  </si>
  <si>
    <t>5% WHT/OCT 2021</t>
  </si>
  <si>
    <t>CN/MAIN/53-1/21/M/10</t>
  </si>
  <si>
    <t>MAINONE/53-1/21/M/10</t>
  </si>
  <si>
    <t>WHT/5%&amp;10%ADJUSTMENT</t>
  </si>
  <si>
    <t>MAINONE/53-1/21/M/09</t>
  </si>
  <si>
    <t>MAIN/53-1/21/M/08B</t>
  </si>
  <si>
    <t>CN/MAIN/53-1/21/M/08</t>
  </si>
  <si>
    <t>WHT/AUGUST 2021 B</t>
  </si>
  <si>
    <t>WHT/AUGUST 2021 A</t>
  </si>
  <si>
    <t>MAINONE/53-1/21/M/08</t>
  </si>
  <si>
    <t>NET-OFF</t>
  </si>
  <si>
    <t>MAINONE/53-1/21/M/07</t>
  </si>
  <si>
    <t>MAINONE/53-1/21/M/06</t>
  </si>
  <si>
    <t>MAINONE/53-1/21/M/05</t>
  </si>
  <si>
    <t>MAINONE/53-1/21/M/04</t>
  </si>
  <si>
    <t>MAINONE/53-1/21/M/03</t>
  </si>
  <si>
    <t>LUBELL/PMT</t>
  </si>
  <si>
    <t>LUBELL/001/21/M/03</t>
  </si>
  <si>
    <t>LUBELL/001/21/M/02</t>
  </si>
  <si>
    <t>LUBELL/001/21/M/01</t>
  </si>
  <si>
    <t>LAYER3/001/21/M/01</t>
  </si>
  <si>
    <t>LAYER3/001/21/NRC/01</t>
  </si>
  <si>
    <t>ALIGUYA/PMT</t>
  </si>
  <si>
    <t>KSN/001/21/Q/03</t>
  </si>
  <si>
    <t>KSN/001/21/Q/02</t>
  </si>
  <si>
    <t>KSN/001/21/Q/01</t>
  </si>
  <si>
    <t>KKON/001/21/M/05</t>
  </si>
  <si>
    <t>5%WHT/OCT 2021</t>
  </si>
  <si>
    <t>KKON/001/21/M/04</t>
  </si>
  <si>
    <t>KKON/001/21/M/02-03</t>
  </si>
  <si>
    <t>KKON/001/21/NRC/01</t>
  </si>
  <si>
    <t>KETSWA/001/21/QP/04</t>
  </si>
  <si>
    <t>WHT/KETSWA</t>
  </si>
  <si>
    <t>KETSWA/PYMT</t>
  </si>
  <si>
    <t>KETSWA/001/21/Q/03</t>
  </si>
  <si>
    <t>WHT BAL. C/D</t>
  </si>
  <si>
    <t>KETSWA/001/21/Q/02</t>
  </si>
  <si>
    <t>KETSWA/001/21/Q/01</t>
  </si>
  <si>
    <t>CN/KESSEL/001/21/M</t>
  </si>
  <si>
    <t>KESS/5A/21/MP/02</t>
  </si>
  <si>
    <t>KESS/20/21/MP/02</t>
  </si>
  <si>
    <t>KESSEL/001/21/M/</t>
  </si>
  <si>
    <t>KAM/001/21/M/02</t>
  </si>
  <si>
    <t>JENN/001/21/M/05</t>
  </si>
  <si>
    <t>JENN/001/21/M/04</t>
  </si>
  <si>
    <t>JENN/001/21/M/03</t>
  </si>
  <si>
    <t>JENN/001/21/M/02</t>
  </si>
  <si>
    <t>JEN/001/21/M/01</t>
  </si>
  <si>
    <t>JBN/PYMT</t>
  </si>
  <si>
    <t>CN/21/13509/003</t>
  </si>
  <si>
    <t>CN/21/8871/2/001</t>
  </si>
  <si>
    <t>CN/21/9222/004</t>
  </si>
  <si>
    <t>CN/JBN/21/8650/004</t>
  </si>
  <si>
    <t>JBN/22/5218/001</t>
  </si>
  <si>
    <t>JBN/22/13509/001</t>
  </si>
  <si>
    <t>JBN/22/7574/001</t>
  </si>
  <si>
    <t>JBN/22/8871/2/001</t>
  </si>
  <si>
    <t>JBN/22/9222/001</t>
  </si>
  <si>
    <t>JBN/22/8871/001</t>
  </si>
  <si>
    <t>JBN/22/10174/001</t>
  </si>
  <si>
    <t>JBN/21/6420/004</t>
  </si>
  <si>
    <t>JB/21/HQ/04</t>
  </si>
  <si>
    <t>JBN/21/NAT/004B</t>
  </si>
  <si>
    <t>JBN/21/8650/005</t>
  </si>
  <si>
    <t>CN/JBN/21/8871/004</t>
  </si>
  <si>
    <t>CN/JBN/21/6643/003</t>
  </si>
  <si>
    <t>CN/JBN/21/13509/03</t>
  </si>
  <si>
    <t>CN/JBN/21/8871/2/004</t>
  </si>
  <si>
    <t>CN/JBN/21/9222/004</t>
  </si>
  <si>
    <t>CN/JBN/21/10174/004</t>
  </si>
  <si>
    <t>CN/JBN/21/7426/003</t>
  </si>
  <si>
    <t>JBN/21/13509/03</t>
  </si>
  <si>
    <t>JBN/21/7461/003</t>
  </si>
  <si>
    <t>JBN/21/6643/003</t>
  </si>
  <si>
    <t>JBN/21/7574/004</t>
  </si>
  <si>
    <t>JBN/21/8871/2/004</t>
  </si>
  <si>
    <t>JBN/21/9222/004</t>
  </si>
  <si>
    <t>JBN/21/8871/004</t>
  </si>
  <si>
    <t>JBN/21/10174/004</t>
  </si>
  <si>
    <t>JBN/PAYMENT</t>
  </si>
  <si>
    <t>JBN/21/6420/003</t>
  </si>
  <si>
    <t>CN/JBN/21/NAT/003</t>
  </si>
  <si>
    <t>JB/21/Q/HQ/02</t>
  </si>
  <si>
    <t>JBN/PMT</t>
  </si>
  <si>
    <t>JBN/21/NAT/003</t>
  </si>
  <si>
    <t>CN/JBN/21/8650/004..</t>
  </si>
  <si>
    <t>JBN/21/8650/004</t>
  </si>
  <si>
    <t>JB/21/Q/HQ/01</t>
  </si>
  <si>
    <t>CN/JBN/21/9222/003</t>
  </si>
  <si>
    <t>CN/JBN/21/10174/003</t>
  </si>
  <si>
    <t>JBN/21/LFW/0821</t>
  </si>
  <si>
    <t>CN-JBN-21-6643-002</t>
  </si>
  <si>
    <t>JBN/21/13509/02</t>
  </si>
  <si>
    <t>JBN-21-7461-002</t>
  </si>
  <si>
    <t>JBN/21/6643/002</t>
  </si>
  <si>
    <t>JBN/21/7574/003</t>
  </si>
  <si>
    <t>JBN/21/8871/2/003</t>
  </si>
  <si>
    <t>JBN/21/9222/003</t>
  </si>
  <si>
    <t>JBN/21/8871/003</t>
  </si>
  <si>
    <t>JBN/21/10174/003</t>
  </si>
  <si>
    <t>JBN/21/6420/002</t>
  </si>
  <si>
    <t>CN-JBN-13509-01</t>
  </si>
  <si>
    <t>JBN/21/13509/01</t>
  </si>
  <si>
    <t>JBN/21/NAT/002</t>
  </si>
  <si>
    <t>JBN/21/8650/003</t>
  </si>
  <si>
    <t>JB/20/Q/HQ/02</t>
  </si>
  <si>
    <t>CN-JBN-21-8871-2-02B</t>
  </si>
  <si>
    <t>CN-JBN-21-6643-001</t>
  </si>
  <si>
    <t>CN-JBN-21-9222-002</t>
  </si>
  <si>
    <t>CN-JBN-21-8871-002</t>
  </si>
  <si>
    <t>CN-JBN-21-10174-002</t>
  </si>
  <si>
    <t>JBN/21/6420/001</t>
  </si>
  <si>
    <t>JBN/21/7461/001</t>
  </si>
  <si>
    <t>JBN/21/6643/001</t>
  </si>
  <si>
    <t>JBN/21/7574/002</t>
  </si>
  <si>
    <t>JBN/21/8871/2/002</t>
  </si>
  <si>
    <t>JBN/21/9222/002</t>
  </si>
  <si>
    <t>JBN/21/8871/002</t>
  </si>
  <si>
    <t>JBN/21/10174/002</t>
  </si>
  <si>
    <t>CN-JBN-21-8650-002.</t>
  </si>
  <si>
    <t>CN-JBN-21-8650-002B</t>
  </si>
  <si>
    <t>JBN/20/8650/002.</t>
  </si>
  <si>
    <t>JBN/21/8650/002</t>
  </si>
  <si>
    <t>JBN/21/HQ/001</t>
  </si>
  <si>
    <t>JBN/21/4491/001</t>
  </si>
  <si>
    <t>112</t>
  </si>
  <si>
    <t>111</t>
  </si>
  <si>
    <t>CN-JBN-21-13509-02</t>
  </si>
  <si>
    <t>CN/JBN/20/7574/001</t>
  </si>
  <si>
    <t>JBN/21/7574/001</t>
  </si>
  <si>
    <t>JBN/21/8871/2/001</t>
  </si>
  <si>
    <t>JBN/21/9222/001</t>
  </si>
  <si>
    <t>JBN/21/8871/001</t>
  </si>
  <si>
    <t>JBN/21/8650/001</t>
  </si>
  <si>
    <t>JBN/21/10174/001</t>
  </si>
  <si>
    <t>CN/JBN/20/DOW/010A</t>
  </si>
  <si>
    <t>CN/JBN/20/0174/007A</t>
  </si>
  <si>
    <t>JBN/20/0174/007..</t>
  </si>
  <si>
    <t>JB/UBA/PMT</t>
  </si>
  <si>
    <t>JAMUB/001/21/M/02</t>
  </si>
  <si>
    <t>JAMUB/001/21/M/01</t>
  </si>
  <si>
    <t>JAIZ/PYMT</t>
  </si>
  <si>
    <t>CN/JZ/01-02/21/QP/03</t>
  </si>
  <si>
    <t>JAIZ/01-02/21/QP/03</t>
  </si>
  <si>
    <t>CN1/JZ/01-03/21/Q/02</t>
  </si>
  <si>
    <t>CN2/JZ/01-03/21/Q/02</t>
  </si>
  <si>
    <t>JAIZ/01-03/21/Q/02</t>
  </si>
  <si>
    <t>CN/JZ/01-03/21/Q/01</t>
  </si>
  <si>
    <t>JAIZ/01-03/21/Q/01</t>
  </si>
  <si>
    <t>CN-IPI-001-21-M-04</t>
  </si>
  <si>
    <t>IPI/001/21/M/05</t>
  </si>
  <si>
    <t>IPI/001/21/M/04</t>
  </si>
  <si>
    <t>IPI/VAT PAYABLE</t>
  </si>
  <si>
    <t>IPI/001/21/M/03</t>
  </si>
  <si>
    <t>IPI/001/21/M/02</t>
  </si>
  <si>
    <t>IPI/001/21/M/01</t>
  </si>
  <si>
    <t>INTE/001-003/21/Q/04</t>
  </si>
  <si>
    <t>PYMT/003 LINK</t>
  </si>
  <si>
    <t>INTEGRAL/003/21/Q/01</t>
  </si>
  <si>
    <t>INTEGRAL/001/21/Q/03</t>
  </si>
  <si>
    <t>PYMT/AUG-OCT 2021</t>
  </si>
  <si>
    <t>INT/002/21/Q/01</t>
  </si>
  <si>
    <t>PYMT/002/JULY 2021</t>
  </si>
  <si>
    <t>INT/002/21/M/01</t>
  </si>
  <si>
    <t>INTEGRAL/001/21/Q/02</t>
  </si>
  <si>
    <t>INTEGRAL/PYMT</t>
  </si>
  <si>
    <t>INTEGRAL/001/21/Q/01</t>
  </si>
  <si>
    <t>ICNL/ADNM/2020/02-06</t>
  </si>
  <si>
    <t>WHT/NOV 20 - JAN 21</t>
  </si>
  <si>
    <t>PYMT/NOV 20 - JAN 21</t>
  </si>
  <si>
    <t>IC/23-15-24/21/MP/02</t>
  </si>
  <si>
    <t>CN/23-15-24/21/M/01</t>
  </si>
  <si>
    <t>IC/23-15-24/21/M/01</t>
  </si>
  <si>
    <t>IST/001/21/Q/04</t>
  </si>
  <si>
    <t>IST/001/21/Q/03</t>
  </si>
  <si>
    <t>CN/IST/001/21/Q/02</t>
  </si>
  <si>
    <t>IST/001/21/Q/02</t>
  </si>
  <si>
    <t>IST/001/21/Q/01</t>
  </si>
  <si>
    <t>IFRC/991/21/2M/02-03</t>
  </si>
  <si>
    <t>INQ/002/21/M/12</t>
  </si>
  <si>
    <t>PYMT/STM 64</t>
  </si>
  <si>
    <t>INQ/003/21/M/01-02</t>
  </si>
  <si>
    <t>INQ/002/21/M/11</t>
  </si>
  <si>
    <t>5%WHT/AUGUST 2021</t>
  </si>
  <si>
    <t>5%WHT/JULY 2021</t>
  </si>
  <si>
    <t>5% WHT/JUNE 2021</t>
  </si>
  <si>
    <t>5% WHT/MAY 2021</t>
  </si>
  <si>
    <t>5% WHT/APRIL 2021</t>
  </si>
  <si>
    <t>INQ/002/21/M/10</t>
  </si>
  <si>
    <t>5%WHT/NRCSTM 64</t>
  </si>
  <si>
    <t>PYMT/NRCSTM 64</t>
  </si>
  <si>
    <t>INQ/002/21/M/09</t>
  </si>
  <si>
    <t>5%WHT/MRC&amp;NRC/MARCH</t>
  </si>
  <si>
    <t>INQ/NRC/STM64/ABJPHC</t>
  </si>
  <si>
    <t>INQ/002/21/M/08</t>
  </si>
  <si>
    <t>INQ/002/21/M/07</t>
  </si>
  <si>
    <t>INQ/002/21/M/06</t>
  </si>
  <si>
    <t>INQ/002/21/M/05</t>
  </si>
  <si>
    <t>INQ/002/21/M/04</t>
  </si>
  <si>
    <t>INQ/002/21/M/03</t>
  </si>
  <si>
    <t>INQ/002/21/NRC/01</t>
  </si>
  <si>
    <t>VODACOM/001/21/M/03</t>
  </si>
  <si>
    <t>WHT/VODACOM/03</t>
  </si>
  <si>
    <t>VODA/001/21/NRC/01</t>
  </si>
  <si>
    <t>WHT/VODACOM/02</t>
  </si>
  <si>
    <t>VODACOM/001/21/M/02</t>
  </si>
  <si>
    <t>WHT/VODACOM/01</t>
  </si>
  <si>
    <t>VODACOM/001/21/MP/01</t>
  </si>
  <si>
    <t>HKL/001/21/M/12</t>
  </si>
  <si>
    <t>HKL/001/21/NRC/01</t>
  </si>
  <si>
    <t>HKL/001/21/M/11</t>
  </si>
  <si>
    <t>HKL/001/21/M/10</t>
  </si>
  <si>
    <t>HKL/001/21/M/09</t>
  </si>
  <si>
    <t>HELEN/PYMT</t>
  </si>
  <si>
    <t>HELEN/WHT</t>
  </si>
  <si>
    <t>HKL/001/21/M/08</t>
  </si>
  <si>
    <t>HKL/001/21/M/07</t>
  </si>
  <si>
    <t>WHT/ MAY &amp; JUN 2021</t>
  </si>
  <si>
    <t>HKL/001/21/M/06</t>
  </si>
  <si>
    <t>HKL/001/21/M/05</t>
  </si>
  <si>
    <t>HKL/001/21/M/04</t>
  </si>
  <si>
    <t>HELEN/WHT1</t>
  </si>
  <si>
    <t>HELEN/PYMT1</t>
  </si>
  <si>
    <t>HKL/001/21/M/03</t>
  </si>
  <si>
    <t>HKL/001/21/M/02</t>
  </si>
  <si>
    <t>HKL/001/21/M/01</t>
  </si>
  <si>
    <t>HCM/001/21/BA/01</t>
  </si>
  <si>
    <t>HCM/PYMT</t>
  </si>
  <si>
    <t>HCI/001/21/Q/03</t>
  </si>
  <si>
    <t>WHT/JUL-AUG 2021</t>
  </si>
  <si>
    <t>PYMT/JUNE</t>
  </si>
  <si>
    <t>HCI/001/21/M/02</t>
  </si>
  <si>
    <t>WHT/NRC&amp;MRC</t>
  </si>
  <si>
    <t>HCI/001/21/M/</t>
  </si>
  <si>
    <t>HBS/001/21/M/03</t>
  </si>
  <si>
    <t>HBS/001/21/M/02</t>
  </si>
  <si>
    <t>HBS/001/21/M/01</t>
  </si>
  <si>
    <t>GE/KAY002/21/NRC/01</t>
  </si>
  <si>
    <t>GE/13L/21/Q/01</t>
  </si>
  <si>
    <t>CN/GE/20L/21/M/1</t>
  </si>
  <si>
    <t>GE/15L/21/M/02</t>
  </si>
  <si>
    <t>GE/BABA/21/M/02-03</t>
  </si>
  <si>
    <t>PYMT/KAY/2ND HALF 21</t>
  </si>
  <si>
    <t>PYMT/BI/2ND HALF 21</t>
  </si>
  <si>
    <t>PYMT/PA/2ND HALF 21</t>
  </si>
  <si>
    <t>GE/KAY002/21/M/07-12</t>
  </si>
  <si>
    <t>GE/BI001/21/M/07-12</t>
  </si>
  <si>
    <t>GE/PA001/21/MP/07-12</t>
  </si>
  <si>
    <t>PMT ON ACCT</t>
  </si>
  <si>
    <t>GE/20L/21/M/1</t>
  </si>
  <si>
    <t>PYMT/ACCESS PT FEE</t>
  </si>
  <si>
    <t>GE/21/NRC/01</t>
  </si>
  <si>
    <t>GE/VAT PAYABLE</t>
  </si>
  <si>
    <t>PYMT/KAY/JAN-JUNE 21</t>
  </si>
  <si>
    <t>PYYMT/BI/JAN-JUNE 21</t>
  </si>
  <si>
    <t>PYYMT/PA/JAN-JUNE 21</t>
  </si>
  <si>
    <t>GE/KAY002/21/M/01-06</t>
  </si>
  <si>
    <t>GE/BI001/21/M/01-06</t>
  </si>
  <si>
    <t>GE/PA001/21/M/01-06</t>
  </si>
  <si>
    <t>CN/GLIS/002/20/MP/12</t>
  </si>
  <si>
    <t>CN/GLIST001/20/QP/02</t>
  </si>
  <si>
    <t>CN/GL/002/21/M/01-03</t>
  </si>
  <si>
    <t>PYMT/MRC SEC.ROUTE</t>
  </si>
  <si>
    <t>PCCW-21-VR-6</t>
  </si>
  <si>
    <t>PCCW PMT</t>
  </si>
  <si>
    <t>NET OFF NOV</t>
  </si>
  <si>
    <t>PCCW-21-VR-5</t>
  </si>
  <si>
    <t>PCCW/PAYMENT</t>
  </si>
  <si>
    <t>PCCW/NET OFF</t>
  </si>
  <si>
    <t>PCCW-21-M-13205-1</t>
  </si>
  <si>
    <t>PCCW-21-VR-4</t>
  </si>
  <si>
    <t>/PCCW/NET OFF</t>
  </si>
  <si>
    <t>CN-PCCW-21-VR-3(AFDB</t>
  </si>
  <si>
    <t>PCCW-21-VR-3</t>
  </si>
  <si>
    <t>PCCW/PYMT</t>
  </si>
  <si>
    <t>PCCW-21-VR-2</t>
  </si>
  <si>
    <t>PCCW-21-NR-15823</t>
  </si>
  <si>
    <t>PCCW/PMT</t>
  </si>
  <si>
    <t>PCCW/NETOFF</t>
  </si>
  <si>
    <t>PCCW-21-VR-1</t>
  </si>
  <si>
    <t>PCCW/SCBD/06</t>
  </si>
  <si>
    <t>PCCW-21-M-VR-DIFF</t>
  </si>
  <si>
    <t>PCCW-21-Q-10320-2</t>
  </si>
  <si>
    <t>PCCW-21-Q-10356-2</t>
  </si>
  <si>
    <t>PCCW-21-M-13852-2</t>
  </si>
  <si>
    <t>PCCW-21-M-13760-6</t>
  </si>
  <si>
    <t>PCCW-21-M-13245-6</t>
  </si>
  <si>
    <t>PCCW-21-M-13244-6</t>
  </si>
  <si>
    <t>PCCW-21-M-13029-6</t>
  </si>
  <si>
    <t>PCCW-21-M-13026-6</t>
  </si>
  <si>
    <t>PCCW-21-M-13019-6</t>
  </si>
  <si>
    <t>PCCW-21-M-12923-06</t>
  </si>
  <si>
    <t>PCCW-21-M-12214-6</t>
  </si>
  <si>
    <t>PCCW-21-M-11942-6</t>
  </si>
  <si>
    <t>PCCW-21-M-11860-6</t>
  </si>
  <si>
    <t>PCCW-21-M-11139-6</t>
  </si>
  <si>
    <t>PCCW-21-M-11098-6</t>
  </si>
  <si>
    <t>PCCW-21-M-8949-6</t>
  </si>
  <si>
    <t>PCCW-21-M-7455-6-6</t>
  </si>
  <si>
    <t>PCCW-21-M-02692-6</t>
  </si>
  <si>
    <t>PCCW-21-M-VR-6</t>
  </si>
  <si>
    <t>PCCW/05/01</t>
  </si>
  <si>
    <t>PCCW-21-A-2581-DIFF</t>
  </si>
  <si>
    <t>NET/OFF/05</t>
  </si>
  <si>
    <t>PCCW-21-M-13852-1</t>
  </si>
  <si>
    <t>PCCW-21-M-13760-5</t>
  </si>
  <si>
    <t>PCCW-21-M-13245-5</t>
  </si>
  <si>
    <t>PCCW-21-M-13244-5</t>
  </si>
  <si>
    <t>PCCW-21-M-13029-5</t>
  </si>
  <si>
    <t>PCCW-21-M-13026-5</t>
  </si>
  <si>
    <t>PCCW-21-M-13019-5</t>
  </si>
  <si>
    <t>PCCW-21-M-12923-05</t>
  </si>
  <si>
    <t>PCCW-21-M-12214-5</t>
  </si>
  <si>
    <t>PCCW-21-M-11942-5</t>
  </si>
  <si>
    <t>PCCW-21-M-11860-5</t>
  </si>
  <si>
    <t>PCCW-21-M-11139-5</t>
  </si>
  <si>
    <t>PCCW-21-M-11098-5</t>
  </si>
  <si>
    <t>PCCW-21-M-8949-5</t>
  </si>
  <si>
    <t>PCCW-21-M-7455-6-5</t>
  </si>
  <si>
    <t>PCCW-21-M-02692-5</t>
  </si>
  <si>
    <t>PCCW-21-M-VR-5</t>
  </si>
  <si>
    <t>CN/21-M-VR-04</t>
  </si>
  <si>
    <t>CN/21-A-10163-01</t>
  </si>
  <si>
    <t>REC/PCCW</t>
  </si>
  <si>
    <t>IPLC/NET-OFF</t>
  </si>
  <si>
    <t>PCCW-21-A-10163-01</t>
  </si>
  <si>
    <t>PCCW-21-M-VR-4</t>
  </si>
  <si>
    <t>PCCW-21-M-13760-4</t>
  </si>
  <si>
    <t>PCCW-21-M-13245-4</t>
  </si>
  <si>
    <t>PCCW-21-M-13244-4</t>
  </si>
  <si>
    <t>PCCW-21-M-13029-4</t>
  </si>
  <si>
    <t>PCCW-21-M-13026-4</t>
  </si>
  <si>
    <t>PCCW-21-M-13019-4</t>
  </si>
  <si>
    <t>PCCW-21-M-12923-04</t>
  </si>
  <si>
    <t>PCCW-21-M-12214-4</t>
  </si>
  <si>
    <t>PCCW-21-M-11942-4</t>
  </si>
  <si>
    <t>PCCW-21-M-11860-4</t>
  </si>
  <si>
    <t>PCCW-21-M-11139-4</t>
  </si>
  <si>
    <t>PCCW-21-M-11098-4</t>
  </si>
  <si>
    <t>PCCW-21-M-8949-4</t>
  </si>
  <si>
    <t>PCCW-21-M-7455-6-4</t>
  </si>
  <si>
    <t>PCCW-21-M-02692-4</t>
  </si>
  <si>
    <t>CN-PCCW-21-M-VR-3</t>
  </si>
  <si>
    <t>NETOFF</t>
  </si>
  <si>
    <t>CN-PCC-21-M-10856-02</t>
  </si>
  <si>
    <t>CN-PCCW-21-M-VR-2</t>
  </si>
  <si>
    <t>PCCW-21-Q-10356-1</t>
  </si>
  <si>
    <t>PCCW-21-Q-10320-1</t>
  </si>
  <si>
    <t>PCCW-21-M-VR-3</t>
  </si>
  <si>
    <t>PCCW-21-M-13760-3</t>
  </si>
  <si>
    <t>PCCW-21-M-13245-3</t>
  </si>
  <si>
    <t>PCCW-21-M-13244-03</t>
  </si>
  <si>
    <t>PCCW-21-M-13029-3</t>
  </si>
  <si>
    <t>PCCW-21-M-13026-3</t>
  </si>
  <si>
    <t>PCCW-21-M-13019-3</t>
  </si>
  <si>
    <t>PCCW-21-M-12923-03</t>
  </si>
  <si>
    <t>PCCW-21-M-12214-3</t>
  </si>
  <si>
    <t>PCCW-21-M-11942-3</t>
  </si>
  <si>
    <t>PCCW-21-M-11860-3</t>
  </si>
  <si>
    <t>PCCW-21-M-11139-3</t>
  </si>
  <si>
    <t>PCCW-21-M-11098-3</t>
  </si>
  <si>
    <t>PCCW-21-M-8949-3</t>
  </si>
  <si>
    <t>PCCW-21-M-7455-6-3</t>
  </si>
  <si>
    <t>PCCW-21-M-02692-3</t>
  </si>
  <si>
    <t>NET-OFF/2</t>
  </si>
  <si>
    <t>PCCW-21-M-13760-2</t>
  </si>
  <si>
    <t>PCCW-21-M-13245-2</t>
  </si>
  <si>
    <t>PCCW-21-M-13244-02</t>
  </si>
  <si>
    <t>PCCW-21-M-13029-2</t>
  </si>
  <si>
    <t>PCCW-21-M-13026-2</t>
  </si>
  <si>
    <t>PCCW-21-M-13019-2</t>
  </si>
  <si>
    <t>PCCW-21-M-12923-02</t>
  </si>
  <si>
    <t>PCCW-21-M-12214-2</t>
  </si>
  <si>
    <t>PCCW-21-M-11942-2</t>
  </si>
  <si>
    <t>PCCW-21-M-11860-2</t>
  </si>
  <si>
    <t>PCCW-21-M-11139-2</t>
  </si>
  <si>
    <t>PCCW-21-M-11098-2</t>
  </si>
  <si>
    <t>PCCW-21-M-10856-02</t>
  </si>
  <si>
    <t>PCCW-21-M-8949-2</t>
  </si>
  <si>
    <t>PCCW-21-M-7455-6-2</t>
  </si>
  <si>
    <t>PCCW-21-M-VR-2</t>
  </si>
  <si>
    <t>PCCW-21-M-02692-2</t>
  </si>
  <si>
    <t>PCCW</t>
  </si>
  <si>
    <t>NET-OFF/01</t>
  </si>
  <si>
    <t>CN/21/M/VR/1</t>
  </si>
  <si>
    <t>CN/21/A/5712/1</t>
  </si>
  <si>
    <t>CN/21/A/6924/1</t>
  </si>
  <si>
    <t>CN/21/M/10856/01</t>
  </si>
  <si>
    <t>PCCW-21-A-11320-1</t>
  </si>
  <si>
    <t>PCCW-21-A-8068-1</t>
  </si>
  <si>
    <t>PCCW-21-A-6924-1</t>
  </si>
  <si>
    <t>PCCW-21-A-5712-1</t>
  </si>
  <si>
    <t>PCCW-21-A-2581-1</t>
  </si>
  <si>
    <t>PCCW-21-A-5420-1</t>
  </si>
  <si>
    <t>PCCW-21-M-VR-1</t>
  </si>
  <si>
    <t>PCCW-21-M-13760-1</t>
  </si>
  <si>
    <t>PCCW-21-M-13245-1</t>
  </si>
  <si>
    <t>PCCW-21-M-13244-01</t>
  </si>
  <si>
    <t>PCCW-21-M-13029-1</t>
  </si>
  <si>
    <t>PCCW-21-M-13026-1</t>
  </si>
  <si>
    <t>PCCW-21-M-13019-1</t>
  </si>
  <si>
    <t>PCCW-21-M-12923-01</t>
  </si>
  <si>
    <t>PCCW-21-M-12214-1</t>
  </si>
  <si>
    <t>PCCW-21-M-11942-1</t>
  </si>
  <si>
    <t>PCCW-21-M-11860-1</t>
  </si>
  <si>
    <t>PCCW-21-M-11139-1</t>
  </si>
  <si>
    <t>PCCW-21-M-11098-1</t>
  </si>
  <si>
    <t>PCCW-21-M-10856-01</t>
  </si>
  <si>
    <t>PCCW-21-M-8949-1</t>
  </si>
  <si>
    <t>PCCW-21-M-7455-6-1</t>
  </si>
  <si>
    <t>PCCW-21-M-02692-1</t>
  </si>
  <si>
    <t>REC/4</t>
  </si>
  <si>
    <t>GBB/001/21/QRC/02</t>
  </si>
  <si>
    <t>1%STAMP DUTY/Q1 2021</t>
  </si>
  <si>
    <t>5% WHT/Q1 2021</t>
  </si>
  <si>
    <t>GBB/001/21/AP/01B</t>
  </si>
  <si>
    <t>WHT/AUG 20 - AUG 21</t>
  </si>
  <si>
    <t>RAMP - VAT PAYABLE</t>
  </si>
  <si>
    <t>RAMP/001/21/AP/01</t>
  </si>
  <si>
    <t>CN/FPMU/RAMP/20/01</t>
  </si>
  <si>
    <t>FGMB/001/21/Q/04</t>
  </si>
  <si>
    <t>FGMB/001/21/Q/03</t>
  </si>
  <si>
    <t>FGMB/001/21/Q/02</t>
  </si>
  <si>
    <t>FGMB/001/21/Q/01</t>
  </si>
  <si>
    <t>FCPR/002/21/NRC/03</t>
  </si>
  <si>
    <t>REC/Extra/5</t>
  </si>
  <si>
    <t>PYMT/NRC &amp; ARC</t>
  </si>
  <si>
    <t>FCPR/001/21/Extra</t>
  </si>
  <si>
    <t>FCPR/001/21/A</t>
  </si>
  <si>
    <t>PYMT/ARC&amp;NRC</t>
  </si>
  <si>
    <t>FINPACT/001/21/A/01</t>
  </si>
  <si>
    <t>FCCPC/001/21/BA/02</t>
  </si>
  <si>
    <t>5% WHT+1% STAMP DUTY</t>
  </si>
  <si>
    <t>7.5% VAT PAYABLE</t>
  </si>
  <si>
    <t>PYMT/MAR-AUG 2021</t>
  </si>
  <si>
    <t>FCCPC/001/21/BA/01</t>
  </si>
  <si>
    <t>CN/CPC/219/09</t>
  </si>
  <si>
    <t>CN/CPC/219/5/08</t>
  </si>
  <si>
    <t>CN/CPC/219/6/07</t>
  </si>
  <si>
    <t>CN/CPC/219/05</t>
  </si>
  <si>
    <t>CN/CPC/219/5/06</t>
  </si>
  <si>
    <t>EXL/001/21/NRC/01</t>
  </si>
  <si>
    <t>CN/NMRC/218/11/19</t>
  </si>
  <si>
    <t>GARBA/001/21/M/05</t>
  </si>
  <si>
    <t>GARBA/001/21/M/04</t>
  </si>
  <si>
    <t>GARBA/001/21/M/03</t>
  </si>
  <si>
    <t>GARBA/001/21/M/02</t>
  </si>
  <si>
    <t>GARBA/001/21/M/01</t>
  </si>
  <si>
    <t>EOH/001/21/Q/04</t>
  </si>
  <si>
    <t>EOH/001/21/Q/03</t>
  </si>
  <si>
    <t>EOH/001/21/Q/02</t>
  </si>
  <si>
    <t>EOG/001/21/Q/04</t>
  </si>
  <si>
    <t>EOG/001/21/QP/03B</t>
  </si>
  <si>
    <t>EOG/001/21/Q/03</t>
  </si>
  <si>
    <t>EOG/001/21/Q/02</t>
  </si>
  <si>
    <t>EOG/001/21/Q/01</t>
  </si>
  <si>
    <t>ENOV/JIBOWU/21/M/12</t>
  </si>
  <si>
    <t>ENOV/JIBOWU/21/M/11</t>
  </si>
  <si>
    <t>ENOV/JIBOWU/21/MP/10</t>
  </si>
  <si>
    <t>CN/ENOV8/JIB/21/Q/03</t>
  </si>
  <si>
    <t>ENOV8/JIBOWU/21/Q/03</t>
  </si>
  <si>
    <t>ENOV8/JIBOWU/21/Q/02</t>
  </si>
  <si>
    <t>ENOV8/JIBOWU/21/Q/01</t>
  </si>
  <si>
    <t>VAT/DECEMBER 2021</t>
  </si>
  <si>
    <t>EMADEB/PYMT</t>
  </si>
  <si>
    <t>EMADEB/001/21/M/07</t>
  </si>
  <si>
    <t>VAT/NOV 2021</t>
  </si>
  <si>
    <t>EMADEB/001/21/M/06</t>
  </si>
  <si>
    <t>VAT/PYMT OCT 2021</t>
  </si>
  <si>
    <t>EMADEB/001/21/M/05</t>
  </si>
  <si>
    <t>EMADEB - VAT PAYABLE</t>
  </si>
  <si>
    <t>EMADEB/001/21/04</t>
  </si>
  <si>
    <t>WHT/AUG 2021</t>
  </si>
  <si>
    <t>EMADEB/001/21/M/03</t>
  </si>
  <si>
    <t>WHT/JULY PYMT</t>
  </si>
  <si>
    <t>EMADEB/001/21/M/02</t>
  </si>
  <si>
    <t>PMT/ NRC &amp; MRC</t>
  </si>
  <si>
    <t>EMADEB/001/21/M/1</t>
  </si>
  <si>
    <t>DPR/VAT PAYABLE</t>
  </si>
  <si>
    <t>DOVE/002/21/M/10</t>
  </si>
  <si>
    <t>CN/DOVE/002/21/M/09</t>
  </si>
  <si>
    <t>CN/DOVE/002/21/M/08</t>
  </si>
  <si>
    <t>DOVE/002/21/M/09</t>
  </si>
  <si>
    <t>DOVE/002/21/M/08</t>
  </si>
  <si>
    <t>DOVE/002/21/M/07</t>
  </si>
  <si>
    <t>DOVE/002/21/M/06</t>
  </si>
  <si>
    <t>DOVE/002/21/M/05</t>
  </si>
  <si>
    <t>DOVE/002/21/M/04</t>
  </si>
  <si>
    <t>DOVE/PYMT MARCH 2021</t>
  </si>
  <si>
    <t>DOVE/002/21/M/03</t>
  </si>
  <si>
    <t>DOVE/002/21/M/02</t>
  </si>
  <si>
    <t>DOVE/002/21/M/01</t>
  </si>
  <si>
    <t>DOLPHIN/002/21/M/12</t>
  </si>
  <si>
    <t>DOLPHIN/002/21/M/11</t>
  </si>
  <si>
    <t>DOLPHIN/002/21/M/10</t>
  </si>
  <si>
    <t>DOLPHIN/002/21/M/09</t>
  </si>
  <si>
    <t>DOLPHIN/002/21/M/08</t>
  </si>
  <si>
    <t>DOLPHIN/002/21/M/07</t>
  </si>
  <si>
    <t>DOLPHIN/002/21/M/06</t>
  </si>
  <si>
    <t>DOLPHIN/002/21/M/05</t>
  </si>
  <si>
    <t>DOLPHIN/002/21/M/04</t>
  </si>
  <si>
    <t>DOLPHIN/002/21/M/03</t>
  </si>
  <si>
    <t>DOLPHIN/002/21/M/02</t>
  </si>
  <si>
    <t>DOLPHIN/002/21/M/01</t>
  </si>
  <si>
    <t>DOLPHIN/002/20/M/12</t>
  </si>
  <si>
    <t>DND/001/21/M/12</t>
  </si>
  <si>
    <t>WHT/PYMT NOV. 2021</t>
  </si>
  <si>
    <t>DND/001/21/M/11</t>
  </si>
  <si>
    <t>DND/001/21/M/10</t>
  </si>
  <si>
    <t>WHT/JULY - SEPT</t>
  </si>
  <si>
    <t>DND/001/21/M/09</t>
  </si>
  <si>
    <t>DND/001/21/M/08</t>
  </si>
  <si>
    <t>DND/001/21/M/07</t>
  </si>
  <si>
    <t>DND/001/21/M/06</t>
  </si>
  <si>
    <t>DND/PMT</t>
  </si>
  <si>
    <t>WHT/DND</t>
  </si>
  <si>
    <t>DND/001/21/M/05</t>
  </si>
  <si>
    <t>DND/001/21/M/04</t>
  </si>
  <si>
    <t>DND/001/21/M/03</t>
  </si>
  <si>
    <t>DND/001/21/M/02</t>
  </si>
  <si>
    <t>DND/001/21/M/01</t>
  </si>
  <si>
    <t>DATA/PYMT</t>
  </si>
  <si>
    <t>DATA/001/21/M/08</t>
  </si>
  <si>
    <t>DATA/001/21/M/07</t>
  </si>
  <si>
    <t>DATA/001/21/M/06</t>
  </si>
  <si>
    <t>DATA/001/21/M/05</t>
  </si>
  <si>
    <t>DATA/001/21/M/04</t>
  </si>
  <si>
    <t>DATA/001/21/M/03</t>
  </si>
  <si>
    <t>DATA/001/21/M/02</t>
  </si>
  <si>
    <t>DATA/001/21/NRC/01</t>
  </si>
  <si>
    <t>DUNES/A-B/21/M/12</t>
  </si>
  <si>
    <t>DUNES/C/21/MP/02</t>
  </si>
  <si>
    <t>DUNES/C/21/M/01</t>
  </si>
  <si>
    <t>DUNES/A-B/21/M/11</t>
  </si>
  <si>
    <t>DUNES/A-B/21/M/10</t>
  </si>
  <si>
    <t>DUNES/A-B/21/M/09</t>
  </si>
  <si>
    <t>PYMT/JUNECR</t>
  </si>
  <si>
    <t>DUNES/A-B/21/M/06</t>
  </si>
  <si>
    <t>DUNES/A-B/21/M/05</t>
  </si>
  <si>
    <t>DUNES/A-B/21/M/04</t>
  </si>
  <si>
    <t>PYMT/FEB&amp; MARCH 2021</t>
  </si>
  <si>
    <t>DUNES/A-B/21/M/03</t>
  </si>
  <si>
    <t>DUNES/A-B/21/M/02</t>
  </si>
  <si>
    <t>DUNES/A-B/21/M/01</t>
  </si>
  <si>
    <t>DEFENSE/001/21/A/01</t>
  </si>
  <si>
    <t>DRFATIMA/PYMT</t>
  </si>
  <si>
    <t>D&amp;D/PYMT FEB/MAR</t>
  </si>
  <si>
    <t>D&amp;D/001/21/MP/02-03</t>
  </si>
  <si>
    <t>D&amp;D/001/21/M/01</t>
  </si>
  <si>
    <t>PYMT/NRC &amp; 6 MRC</t>
  </si>
  <si>
    <t>GBO/001/21/M/01</t>
  </si>
  <si>
    <t>CROWN/001/22/M/01</t>
  </si>
  <si>
    <t>CROWN/001/21/M/01</t>
  </si>
  <si>
    <t>CMC/PMT</t>
  </si>
  <si>
    <t>CMC-21-M-VR-09</t>
  </si>
  <si>
    <t>CMC/PYMT</t>
  </si>
  <si>
    <t>CMC-21-M-VR-08</t>
  </si>
  <si>
    <t>CMC-21-M-VR-07</t>
  </si>
  <si>
    <t>CN-CMC-21-13492</t>
  </si>
  <si>
    <t>CN-CMC-21-13491</t>
  </si>
  <si>
    <t>CN-CMC-21-12120</t>
  </si>
  <si>
    <t>CMC-21-M-VR-06</t>
  </si>
  <si>
    <t>CMC-21-M-VR-05</t>
  </si>
  <si>
    <t>CMC/14351/ROUTE</t>
  </si>
  <si>
    <t>CMC-21-M-VR-04</t>
  </si>
  <si>
    <t>CMC-21-M-VR-03</t>
  </si>
  <si>
    <t>CMC/04-5/REC</t>
  </si>
  <si>
    <t>CMC-21-M-VR-02</t>
  </si>
  <si>
    <t>CN-CMC-21-M-10624-01</t>
  </si>
  <si>
    <t>CN-CMC-21-M-11177-01</t>
  </si>
  <si>
    <t>CMC-21-MVR-1</t>
  </si>
  <si>
    <t>CMC-21-M-11219-3</t>
  </si>
  <si>
    <t>CMC-21-M-11177-3</t>
  </si>
  <si>
    <t>CMC-21-M-10624-03</t>
  </si>
  <si>
    <t>CMC-21-M-10140-3</t>
  </si>
  <si>
    <t>CMC-21-M-8506-3</t>
  </si>
  <si>
    <t>CMC-21-M-5385-3</t>
  </si>
  <si>
    <t>CMC-21-M-4332-3</t>
  </si>
  <si>
    <t>CMC-21-M-4258-3</t>
  </si>
  <si>
    <t>CMC-21-M-3880-3</t>
  </si>
  <si>
    <t>CMC-21-NRC-12803-01</t>
  </si>
  <si>
    <t>CMC-21-M-11219-2</t>
  </si>
  <si>
    <t>CMC-21-M-11177-2</t>
  </si>
  <si>
    <t>CMC-21-M-10624-02</t>
  </si>
  <si>
    <t>CMC-21-M-10140-2</t>
  </si>
  <si>
    <t>CMC-21-M-8506-2</t>
  </si>
  <si>
    <t>CMC-21-M-5385-2</t>
  </si>
  <si>
    <t>CMC-21-M-4332-2</t>
  </si>
  <si>
    <t>CMC-21-M-4258-2</t>
  </si>
  <si>
    <t>CMC-21-M-3880-2</t>
  </si>
  <si>
    <t>CMC-21-M-11219-1</t>
  </si>
  <si>
    <t>CMC-21-M-11177-1</t>
  </si>
  <si>
    <t>CMC-21-M-10624-01</t>
  </si>
  <si>
    <t>CMC-21-M-10140-1</t>
  </si>
  <si>
    <t>CMC-21-M-8506-1</t>
  </si>
  <si>
    <t>CMC-21-M-5385-1</t>
  </si>
  <si>
    <t>CMC-21-M-4332-1</t>
  </si>
  <si>
    <t>CMC-21-M-4258-1</t>
  </si>
  <si>
    <t>CMC-21-M-3880-1</t>
  </si>
  <si>
    <t>CMC/PYYMT</t>
  </si>
  <si>
    <t>CAINERGY/001/21/M/12</t>
  </si>
  <si>
    <t>CN/CAIN/001/21/M/11</t>
  </si>
  <si>
    <t>CAINERGY/001/21/M/11</t>
  </si>
  <si>
    <t>CAINERGY/001/21/M/10</t>
  </si>
  <si>
    <t>CAINERGY/001/21/M/09</t>
  </si>
  <si>
    <t>CAINERGY/001/21/M/08</t>
  </si>
  <si>
    <t>CAINERGY/001/21/M/07</t>
  </si>
  <si>
    <t>CN-CAIN-001-21-M-05</t>
  </si>
  <si>
    <t>CAINERGY/001/21/M/06</t>
  </si>
  <si>
    <t>CAINERGY/001/21/M/05</t>
  </si>
  <si>
    <t>CAINERGY/001/21/M/04</t>
  </si>
  <si>
    <t>CAINERGY/001/21/M/03</t>
  </si>
  <si>
    <t>PYMT/JAN&amp;FEB 2021</t>
  </si>
  <si>
    <t>CAINERGY/001/21/M/02</t>
  </si>
  <si>
    <t>CAINERGY/001/21/M/01</t>
  </si>
  <si>
    <t>CHEERY/001/21/M/11</t>
  </si>
  <si>
    <t>CHEERY/001/21/M/10</t>
  </si>
  <si>
    <t>CHEERY/001/21/M/09</t>
  </si>
  <si>
    <t>CHEERY/001/21/M/08</t>
  </si>
  <si>
    <t>CHEERY/001/21/M/07</t>
  </si>
  <si>
    <t>CHEERY/001/21/M/06</t>
  </si>
  <si>
    <t>CHEERY/001/21/M/05</t>
  </si>
  <si>
    <t>CHEERY/001/21/M/04</t>
  </si>
  <si>
    <t>CHEERYMOON/PYMT</t>
  </si>
  <si>
    <t>CHEERY/001/21/M/03</t>
  </si>
  <si>
    <t>CHERRYMOON/PMT</t>
  </si>
  <si>
    <t>CHEERY/001/21/M/02</t>
  </si>
  <si>
    <t>CCSI/001/21/Q/04</t>
  </si>
  <si>
    <t>CN/CCSI/001/21/Q/03</t>
  </si>
  <si>
    <t>CCSI/001/21/Q/03</t>
  </si>
  <si>
    <t>CCSI/001/21/Q/02</t>
  </si>
  <si>
    <t>CCSI/001/21/Q/01</t>
  </si>
  <si>
    <t>CNSC/001/21/NRC</t>
  </si>
  <si>
    <t>BEST/001/21/M/01</t>
  </si>
  <si>
    <t>BMATT/9251/21/M/12</t>
  </si>
  <si>
    <t>PYMT/ARC</t>
  </si>
  <si>
    <t>BMATT/9251/21/M/11</t>
  </si>
  <si>
    <t>PYMT/NRC-OCT 2021</t>
  </si>
  <si>
    <t>BMATT/9251/21/NRC/01</t>
  </si>
  <si>
    <t>BMATT/9251/21/A/01</t>
  </si>
  <si>
    <t>BMATT/9251/21/M/10A</t>
  </si>
  <si>
    <t>BMATT/8011/21/M/09</t>
  </si>
  <si>
    <t>BMATT/8011/21/M/08</t>
  </si>
  <si>
    <t>BMATT/6344/21/M/07</t>
  </si>
  <si>
    <t>CN-BMAT-6344-21-M-07</t>
  </si>
  <si>
    <t>BMATT/6344/21/M/06</t>
  </si>
  <si>
    <t>BMATT/6344/21/M/05</t>
  </si>
  <si>
    <t>BMATT/4624/21/M/04</t>
  </si>
  <si>
    <t>BMATT/PYMT</t>
  </si>
  <si>
    <t>BMATTNRC/01</t>
  </si>
  <si>
    <t>BMATT/4624/21/M/03</t>
  </si>
  <si>
    <t>BMATT/4624/21/M/02</t>
  </si>
  <si>
    <t>BMATT/4624/21/M/01</t>
  </si>
  <si>
    <t>BLPRW/001/21/A/01</t>
  </si>
  <si>
    <t>CN/BEHERE/01/21/M/10</t>
  </si>
  <si>
    <t>BEHERE/001/21/M/10</t>
  </si>
  <si>
    <t>BEHERE/001/21/M/09</t>
  </si>
  <si>
    <t>BEHERE/001/21/M/08</t>
  </si>
  <si>
    <t>BEHERE/001/21/M/07</t>
  </si>
  <si>
    <t>CN-BHERE-001-21-M-05</t>
  </si>
  <si>
    <t>BEHERE/001/21/M/06</t>
  </si>
  <si>
    <t>BEHERE/PYMT</t>
  </si>
  <si>
    <t>BEHERE/001/21/M/05</t>
  </si>
  <si>
    <t>PYMT/MARCH</t>
  </si>
  <si>
    <t>BEHERE/001/21/M/04</t>
  </si>
  <si>
    <t>BEHERE/001/21/M/03</t>
  </si>
  <si>
    <t>BEHERE/001/21/M/02</t>
  </si>
  <si>
    <t>BEHERE/001/21/M/01</t>
  </si>
  <si>
    <t>B&amp;B/001/21/M/05</t>
  </si>
  <si>
    <t>B&amp;B/001/21/M/04</t>
  </si>
  <si>
    <t>B&amp;B/001/21/M/03</t>
  </si>
  <si>
    <t>B&amp;B/001/21/M/02</t>
  </si>
  <si>
    <t>B&amp;B/001/21/M/01</t>
  </si>
  <si>
    <t>BAZE/0935/21/M/12</t>
  </si>
  <si>
    <t>BAZE/0935/21/M/11</t>
  </si>
  <si>
    <t>BAZE/0935/21/M/10</t>
  </si>
  <si>
    <t>BAZE/0935/21/M/09</t>
  </si>
  <si>
    <t>BAZE/0935/21/M/08</t>
  </si>
  <si>
    <t>BAZE/0935/21/M/07</t>
  </si>
  <si>
    <t>BAZE/0935/21/M/06</t>
  </si>
  <si>
    <t>PYMT/MAR&amp;APR 2021</t>
  </si>
  <si>
    <t>BAZE/0935/21/M/05</t>
  </si>
  <si>
    <t>BAZE/0935/21/M/04</t>
  </si>
  <si>
    <t>BAZE/0935/21/M/03</t>
  </si>
  <si>
    <t>BAZE/0935/21/M/02</t>
  </si>
  <si>
    <t>BAZE/0935/21/M/01</t>
  </si>
  <si>
    <t>AGV/001/21/M/03</t>
  </si>
  <si>
    <t>PYMT/DEC 20 &amp; JAN21</t>
  </si>
  <si>
    <t>AGV/001/21/M/02</t>
  </si>
  <si>
    <t>ARMY/001/SOK/21/A/01</t>
  </si>
  <si>
    <t>ARMY/001/KAD/21/A/01</t>
  </si>
  <si>
    <t>ARMY/001/LAG/21/A/01</t>
  </si>
  <si>
    <t>ARMY/PYMT ON ACCT3</t>
  </si>
  <si>
    <t>ARMY/PYMT ON ACCT2</t>
  </si>
  <si>
    <t>ARMY/PYMT ON ACCT</t>
  </si>
  <si>
    <t>ARMY/001/21/Q/01</t>
  </si>
  <si>
    <t>ARFH/001/21/M/12</t>
  </si>
  <si>
    <t>CN/ARFH/001/21/M/11</t>
  </si>
  <si>
    <t>CN/ARFH/001/21/M/10</t>
  </si>
  <si>
    <t>ARFH/001/21/M/11</t>
  </si>
  <si>
    <t>ARFH/001/21/M/10</t>
  </si>
  <si>
    <t>ARFH/001/21/M/09</t>
  </si>
  <si>
    <t>ARFH/001/21/M/08</t>
  </si>
  <si>
    <t>ARFH/001/21/M/07</t>
  </si>
  <si>
    <t>CN/ARFH/001/21/M/06</t>
  </si>
  <si>
    <t>ARFH/001/21/M/06</t>
  </si>
  <si>
    <t>WHT/APRIL</t>
  </si>
  <si>
    <t>PARTPYMT/APRIL</t>
  </si>
  <si>
    <t>ARFH/001/21/M/05</t>
  </si>
  <si>
    <t>ARFH/001/21/NRC/01</t>
  </si>
  <si>
    <t>ARFH/001/21/MP/04</t>
  </si>
  <si>
    <t>AFRH/PMT</t>
  </si>
  <si>
    <t>ARFH/001/21/M/03</t>
  </si>
  <si>
    <t>PYMT FOR JAN 2021</t>
  </si>
  <si>
    <t>ARFH/001/21/M/02</t>
  </si>
  <si>
    <t>ARFH/001/21/M/01</t>
  </si>
  <si>
    <t>AIR/246020/21/A/01</t>
  </si>
  <si>
    <t>AIR/244275/21/DF/01</t>
  </si>
  <si>
    <t>AIR/244462/21/A/01</t>
  </si>
  <si>
    <t>10% WHT</t>
  </si>
  <si>
    <t>PYT/AIR/5651/21/A/01</t>
  </si>
  <si>
    <t>AIR/245651/21/A/01</t>
  </si>
  <si>
    <t>AIRTEL/PMT</t>
  </si>
  <si>
    <t>AIRTEL/WHT</t>
  </si>
  <si>
    <t>NET-OFF/ADDITIONAL</t>
  </si>
  <si>
    <t>AIR/244345/21/A/01</t>
  </si>
  <si>
    <t>NET-OFF/APRIL &amp; JU</t>
  </si>
  <si>
    <t>AIR/241920 /21/Q/02B</t>
  </si>
  <si>
    <t>AIR/243482/21/A/01</t>
  </si>
  <si>
    <t>WHT/APR-JUN 2021</t>
  </si>
  <si>
    <t>PYMT/APR-JUN 2021</t>
  </si>
  <si>
    <t>AIR/241920/21/Q/002</t>
  </si>
  <si>
    <t>WHT/REC FEB 21</t>
  </si>
  <si>
    <t>NET/OFF-FEB</t>
  </si>
  <si>
    <t>AIR/242397/21/A/01</t>
  </si>
  <si>
    <t>AME/0002/21/Q/03</t>
  </si>
  <si>
    <t>AME/0002/21/Q/02</t>
  </si>
  <si>
    <t>CN-AME-0002-21-Q-01</t>
  </si>
  <si>
    <t>AME/0002/21/Q/01</t>
  </si>
  <si>
    <t>AME/0002/20/Q/04</t>
  </si>
  <si>
    <t>PYMT/Q3 2020</t>
  </si>
  <si>
    <t>VAT PYMT</t>
  </si>
  <si>
    <t>VAT/PYMT</t>
  </si>
  <si>
    <t>AMCON/001/21/Q/04</t>
  </si>
  <si>
    <t>PYMT/VOIP</t>
  </si>
  <si>
    <t>AMCON/001/21/Q/03</t>
  </si>
  <si>
    <t>AMCON/002/21/A/01</t>
  </si>
  <si>
    <t>AMCON/001/21/Q/02</t>
  </si>
  <si>
    <t>AMCON/WHT</t>
  </si>
  <si>
    <t>AMCON/PYMT</t>
  </si>
  <si>
    <t>AMCON/001/21/AP/01</t>
  </si>
  <si>
    <t>AKANBI/NETOFF/FEB</t>
  </si>
  <si>
    <t>AJP/NETOFF</t>
  </si>
  <si>
    <t>AJTS/002/21/M/02</t>
  </si>
  <si>
    <t>AJTS/002/21/M/01</t>
  </si>
  <si>
    <t>AHC/002/21/M/01</t>
  </si>
  <si>
    <t>AGIS/PYMT</t>
  </si>
  <si>
    <t>AGIS/STAMP</t>
  </si>
  <si>
    <t>AGIS/VAT</t>
  </si>
  <si>
    <t>AGIS/WHT</t>
  </si>
  <si>
    <t>AGIS/001/21/BA/01</t>
  </si>
  <si>
    <t>CN/AGE/001/21/M/01</t>
  </si>
  <si>
    <t>PMT/NRC/MRC</t>
  </si>
  <si>
    <t>AGE/001/21/M/01</t>
  </si>
  <si>
    <t>ADAMU/001/21/M/06</t>
  </si>
  <si>
    <t>ADAMU/002/21/M/05</t>
  </si>
  <si>
    <t>ADAMU/001/21/M/05</t>
  </si>
  <si>
    <t>ADAMU/001/21/M/04</t>
  </si>
  <si>
    <t>ADAMU/002/21/M/04</t>
  </si>
  <si>
    <t>ADAMU/002/21/M/03</t>
  </si>
  <si>
    <t>ADAMU/001/21/M/03</t>
  </si>
  <si>
    <t>ADAMU/002/21/M/02</t>
  </si>
  <si>
    <t>ADAMU/001/21/M/02</t>
  </si>
  <si>
    <t>ADAMU/002/21/M/01</t>
  </si>
  <si>
    <t>ADAMU/001/21/M/</t>
  </si>
  <si>
    <t>AFDB/001/22/Q/01</t>
  </si>
  <si>
    <t>AFDB/001/21/M/03</t>
  </si>
  <si>
    <t>AFDB/001/21/M/02</t>
  </si>
  <si>
    <t>AFDB/001/21/M/01B</t>
  </si>
  <si>
    <t>AFDB/001/21/M/01A</t>
  </si>
  <si>
    <t>ABT/249/21/QP/04</t>
  </si>
  <si>
    <t>ABT/249/21/Q/03</t>
  </si>
  <si>
    <t>ABT/249/21/Q/02</t>
  </si>
  <si>
    <t>ABT/249/21/Q/01</t>
  </si>
  <si>
    <t>ALLUVIAL/001/21/M/02</t>
  </si>
  <si>
    <t>ALLUVIAL/001/21/M/01</t>
  </si>
  <si>
    <t>PRIOR YEAR ADJ</t>
  </si>
  <si>
    <t>9MOB/18502/21/Q/03C</t>
  </si>
  <si>
    <t>9MOB/18502/21/Q/02</t>
  </si>
  <si>
    <t>CN/9MO/18502/21/Q/02</t>
  </si>
  <si>
    <t>9MOB/18502/021/Q/01</t>
  </si>
  <si>
    <t>WHT/AUGUST 2022</t>
  </si>
  <si>
    <t>PYMT/AUGUST 2022</t>
  </si>
  <si>
    <t>ZET/2966/22/N/00335</t>
  </si>
  <si>
    <t>WHT/JULY 2022</t>
  </si>
  <si>
    <t>PYMT/JULY 2022</t>
  </si>
  <si>
    <t>ZET/2966/22/N/00256</t>
  </si>
  <si>
    <t>ZET/2966/22/M/00142</t>
  </si>
  <si>
    <t>WHT/MAY 2022</t>
  </si>
  <si>
    <t>PYMT/MAY 2022</t>
  </si>
  <si>
    <t>ZET/2966/22/N/00112</t>
  </si>
  <si>
    <t>WHT/APRIL 2022</t>
  </si>
  <si>
    <t>PYMT/APRIL 2022</t>
  </si>
  <si>
    <t>ZET/2966/22/M/00060</t>
  </si>
  <si>
    <t>WHT/MARCH 2022</t>
  </si>
  <si>
    <t>PYMT/MARCH 2022</t>
  </si>
  <si>
    <t>ZETA/2966/22/M/03</t>
  </si>
  <si>
    <t>WHT/FEB 2022</t>
  </si>
  <si>
    <t>PYMT/FEB 2022</t>
  </si>
  <si>
    <t>WHT/JAN 2022</t>
  </si>
  <si>
    <t>PYMT/JAN 2022</t>
  </si>
  <si>
    <t>ZETA/2966/22/M/02</t>
  </si>
  <si>
    <t>ZETA/2966/22/M/01</t>
  </si>
  <si>
    <t>ZANZI</t>
  </si>
  <si>
    <t>WSA/001/22/M/02</t>
  </si>
  <si>
    <t>WIOCC/NETOFF</t>
  </si>
  <si>
    <t>WIN/7/22/M/00069</t>
  </si>
  <si>
    <t>WIN/001/22/M/00043</t>
  </si>
  <si>
    <t>CN/WINOCK/01/22/M/03</t>
  </si>
  <si>
    <t>WINOCK/001/22/M/03</t>
  </si>
  <si>
    <t>WINOCK/001/22/M/02</t>
  </si>
  <si>
    <t>WHT/JANUARY 2022</t>
  </si>
  <si>
    <t>WINOCK/001/22/M/01</t>
  </si>
  <si>
    <t>WBG/1547691/22/M/299</t>
  </si>
  <si>
    <t>WBG/1541629/22/M/298</t>
  </si>
  <si>
    <t>WBG/3985/22/M/06</t>
  </si>
  <si>
    <t>WBG/7726/22/M/06</t>
  </si>
  <si>
    <t>PYMT/APR-MAY 2022</t>
  </si>
  <si>
    <t>PYMT/JUNE 2022</t>
  </si>
  <si>
    <t>WBG/1533985/22/M/001</t>
  </si>
  <si>
    <t>WBG/1527726/22/M/002</t>
  </si>
  <si>
    <t>WBG/1533985/22/N/001</t>
  </si>
  <si>
    <t>WBG/1527726/22/N/00</t>
  </si>
  <si>
    <t>WBG/1533985/22/M/000</t>
  </si>
  <si>
    <t>WBG/1503466/22/M/000</t>
  </si>
  <si>
    <t>WBG/3985/22/M/02</t>
  </si>
  <si>
    <t>WBG/3466/22/M/02</t>
  </si>
  <si>
    <t>WBG/3985/22/M/01</t>
  </si>
  <si>
    <t>WBG/3466/22/M/01</t>
  </si>
  <si>
    <t>WBG/3985/21/M/12</t>
  </si>
  <si>
    <t>WBG/3466/21/M/12</t>
  </si>
  <si>
    <t>WAN/001/22/N/00330</t>
  </si>
  <si>
    <t>WHT/JUNE 2022</t>
  </si>
  <si>
    <t>WAN/001/22/N/00251</t>
  </si>
  <si>
    <t>WAN/001/22/M/00133</t>
  </si>
  <si>
    <t>WHT10%/MAY 2022</t>
  </si>
  <si>
    <t>WAN/001/22/N/00132</t>
  </si>
  <si>
    <t>WHT/Q3 2022</t>
  </si>
  <si>
    <t>PYMT/Q3 2022</t>
  </si>
  <si>
    <t>UNI/01-02/22/3M/0029</t>
  </si>
  <si>
    <t>UNIMED/001/22/NRC/01</t>
  </si>
  <si>
    <t>WHT/Q2 2022</t>
  </si>
  <si>
    <t>REC/UNIMED/04</t>
  </si>
  <si>
    <t>UNI/01-02/22/3M/0005</t>
  </si>
  <si>
    <t>WHT/Q1 2022</t>
  </si>
  <si>
    <t>UNIMED/01-02/22/Q/01</t>
  </si>
  <si>
    <t>UNB/0319820/22/3M/00</t>
  </si>
  <si>
    <t>STAMP DUTY/Q1 2022</t>
  </si>
  <si>
    <t>PYMT/ Q1 2022</t>
  </si>
  <si>
    <t>UB/9820/22/Q/01</t>
  </si>
  <si>
    <t>CN/2020/02/32</t>
  </si>
  <si>
    <t>STAMP DUTY/ON ACCT</t>
  </si>
  <si>
    <t>WHT/JUN&amp;JUL2022</t>
  </si>
  <si>
    <t>PYMT/JUN&amp;JUL2022</t>
  </si>
  <si>
    <t>TTL/001/22/N/00339</t>
  </si>
  <si>
    <t>TTL/001/22/N/00260</t>
  </si>
  <si>
    <t>TTL/001/22/M/00146</t>
  </si>
  <si>
    <t>TTL/001/22/N/00106</t>
  </si>
  <si>
    <t>CN/TTL/001/22/M/0005</t>
  </si>
  <si>
    <t>TTL/001/22/M/00051</t>
  </si>
  <si>
    <t>TETRA/001/22/M/03</t>
  </si>
  <si>
    <t>WHT/ FEB 2022</t>
  </si>
  <si>
    <t>PYMT/ FEB 2022</t>
  </si>
  <si>
    <t>TETRA/001/22/M/02</t>
  </si>
  <si>
    <t>PYMT/JANUARY 2022</t>
  </si>
  <si>
    <t>TETRA/001/22/M/01</t>
  </si>
  <si>
    <t>TRU/001/22/N/00341</t>
  </si>
  <si>
    <t>TRU/001/22/N/00262</t>
  </si>
  <si>
    <t>TRU/001/22/M/00150</t>
  </si>
  <si>
    <t>TRU/001/22/M/00109</t>
  </si>
  <si>
    <t>REC/TRUGOG/04</t>
  </si>
  <si>
    <t>TRU/001/22/M/00055</t>
  </si>
  <si>
    <t>CN/TRUGOG/02/22/M/03</t>
  </si>
  <si>
    <t>TRUGOG/002/22/M/03</t>
  </si>
  <si>
    <t>PYMT/JAN&amp;FEB 2022</t>
  </si>
  <si>
    <t>TRUGOG/002/22/M/02</t>
  </si>
  <si>
    <t>TRUGOG/002/22/M/01</t>
  </si>
  <si>
    <t>TRS/001/22/N/00259</t>
  </si>
  <si>
    <t>TRS/001/22/M/00145</t>
  </si>
  <si>
    <t>TRS/001/22/N/00107</t>
  </si>
  <si>
    <t>TRS/002/22/N/00067</t>
  </si>
  <si>
    <t>TRS/001/22/M/00052</t>
  </si>
  <si>
    <t>REGENT /PYMT</t>
  </si>
  <si>
    <t>REGENT/001/22/M/03</t>
  </si>
  <si>
    <t>REGENT/001/22/M/02</t>
  </si>
  <si>
    <t>REGENT/001/22/M/01</t>
  </si>
  <si>
    <t>TRS/001/21/M/12</t>
  </si>
  <si>
    <t>TOP/001/22/M/03</t>
  </si>
  <si>
    <t>TOP/001/22/M/01-02</t>
  </si>
  <si>
    <t>CN/PRS/01/22/N/00264</t>
  </si>
  <si>
    <t>CN/PRS/01/22/M/00164</t>
  </si>
  <si>
    <t>CN/PRS/01/22/N/00163</t>
  </si>
  <si>
    <t>PRS/001/22/N/00343</t>
  </si>
  <si>
    <t>PRS/001/22/N/00264</t>
  </si>
  <si>
    <t>PRS/001/22/M/00164</t>
  </si>
  <si>
    <t>PRS/001/22/N/00163</t>
  </si>
  <si>
    <t>TRADE/001/22/M/01</t>
  </si>
  <si>
    <t>TRADE/001/22/NRC/01</t>
  </si>
  <si>
    <t>CN/TEL/001/22/3M/296</t>
  </si>
  <si>
    <t>TEL/001/22/3M/00296</t>
  </si>
  <si>
    <t>TEL/001/22/3M/00050</t>
  </si>
  <si>
    <t>CN/TELNET/01/22/Q/01</t>
  </si>
  <si>
    <t>TELNET/001/22/Q/01</t>
  </si>
  <si>
    <t>TMG/001/22/N/00336</t>
  </si>
  <si>
    <t>TMG/001/22/N/00257</t>
  </si>
  <si>
    <t>TMG/001/22/M/00143</t>
  </si>
  <si>
    <t>TMG/001/22/N/00108</t>
  </si>
  <si>
    <t>TMG/001/22/M/00054</t>
  </si>
  <si>
    <t>TORCH/001/22/M/03</t>
  </si>
  <si>
    <t>TORCH/001/22/M/02</t>
  </si>
  <si>
    <t>TORCH/001/22/M/01</t>
  </si>
  <si>
    <t>TECHBARN/PYMT</t>
  </si>
  <si>
    <t>TECHBARN/001/22/M/01</t>
  </si>
  <si>
    <t>CN/22/TECH/001/2/A/</t>
  </si>
  <si>
    <t>TECHBARN/001/22/A/01</t>
  </si>
  <si>
    <t>WHT/2022-2023</t>
  </si>
  <si>
    <t>VAT/2022-2023</t>
  </si>
  <si>
    <t>PYMT/2022 - 2023</t>
  </si>
  <si>
    <t>TCN/001/22/A/01</t>
  </si>
  <si>
    <t>DEBTS WRITTEN OFF</t>
  </si>
  <si>
    <t>2022 WRITE-OFF/SWIFT</t>
  </si>
  <si>
    <t>CN/STAR/01/21/M/01</t>
  </si>
  <si>
    <t>CN/STAR/01/20/M/12</t>
  </si>
  <si>
    <t>CN/SSL/20/011</t>
  </si>
  <si>
    <t>2022 WRITE-OFF/SOFT</t>
  </si>
  <si>
    <t>SASCON/001/21/M/02</t>
  </si>
  <si>
    <t>PYMT/JUL-AUG 2022</t>
  </si>
  <si>
    <t>SCP/001/22/BM/00295</t>
  </si>
  <si>
    <t>PYMT/MAY - JUNE 2022</t>
  </si>
  <si>
    <t>SCP/001/22/BM/00123</t>
  </si>
  <si>
    <t>PYMT/MAR&amp;APR 2022</t>
  </si>
  <si>
    <t>SC/001/22/M/03-04</t>
  </si>
  <si>
    <t>SC/001/22/M/01-02</t>
  </si>
  <si>
    <t>STEIN/001/22/M/01</t>
  </si>
  <si>
    <t>WHT/Q4 2022</t>
  </si>
  <si>
    <t>STEIN/001/22/Q/01</t>
  </si>
  <si>
    <t>SGH/001/22/N/00340</t>
  </si>
  <si>
    <t>SGH/001/22/N/00261</t>
  </si>
  <si>
    <t>SGH/PYMT</t>
  </si>
  <si>
    <t>SGH/001/22/M/00147</t>
  </si>
  <si>
    <t>SGH/002/22/N/00105</t>
  </si>
  <si>
    <t>SGH/002/22/M/00048</t>
  </si>
  <si>
    <t>CRSGH/002/22/M/03</t>
  </si>
  <si>
    <t>CRSGH/002/22/M/02</t>
  </si>
  <si>
    <t>CRSGH/002/22/M/01</t>
  </si>
  <si>
    <t>PYMT/MRC &amp; NRC</t>
  </si>
  <si>
    <t>SMART/001/22/M/01</t>
  </si>
  <si>
    <t>PYMT/FEBRUARY 2022</t>
  </si>
  <si>
    <t>PYMT/SEPT 21-JAN 22</t>
  </si>
  <si>
    <t>WHT/SEPT 21-JAN 22</t>
  </si>
  <si>
    <t>SCI/201914B/22/M/02</t>
  </si>
  <si>
    <t>SCI/201914B/22/M/01</t>
  </si>
  <si>
    <t>SCI/201914B/21/M/12</t>
  </si>
  <si>
    <t>SCI/201914B/21/M/11</t>
  </si>
  <si>
    <t>SCC/008/22/M/01</t>
  </si>
  <si>
    <t>PYMT/Q3 INVOICE</t>
  </si>
  <si>
    <t>CN/SC/01-06/22/3M/29</t>
  </si>
  <si>
    <t>SCC/01-06/22/3M/0029</t>
  </si>
  <si>
    <t>PYMT/NRC &amp; NRC</t>
  </si>
  <si>
    <t>SCC/007/22/M/01</t>
  </si>
  <si>
    <t>SCC/PMT</t>
  </si>
  <si>
    <t>SCC/04-06/22/M/02</t>
  </si>
  <si>
    <t>SCC/006/22/M/01</t>
  </si>
  <si>
    <t>SCC/005/22/M/01</t>
  </si>
  <si>
    <t>SCC/004/22/M/01</t>
  </si>
  <si>
    <t>SCC/01-03/22/Q/02</t>
  </si>
  <si>
    <t>SCC/003/22/M/01</t>
  </si>
  <si>
    <t>SCC/002/22/M/01</t>
  </si>
  <si>
    <t>SCC/001/22/Q/01</t>
  </si>
  <si>
    <t>SBT/001/22/N/00337</t>
  </si>
  <si>
    <t>SBT/001/22/N/00258</t>
  </si>
  <si>
    <t>SBT/001/22/M/00144</t>
  </si>
  <si>
    <t>SBT/PYMT</t>
  </si>
  <si>
    <t>SBT/001/22/N/00104</t>
  </si>
  <si>
    <t>REC/SBTEL/04</t>
  </si>
  <si>
    <t>SBT/001/22/M/00047</t>
  </si>
  <si>
    <t>SBT/PYYMT</t>
  </si>
  <si>
    <t>SBT/001/22/M/03</t>
  </si>
  <si>
    <t>SBT/001/22/M/02</t>
  </si>
  <si>
    <t>SBT/001/22/M/01</t>
  </si>
  <si>
    <t>SUNNY/001/22/NRC/01</t>
  </si>
  <si>
    <t>PYMT/MAY&amp;JUNE 22</t>
  </si>
  <si>
    <t>SAL/001/22/N/00334</t>
  </si>
  <si>
    <t>SAL/001/22/N/00255</t>
  </si>
  <si>
    <t>SAL/001/22/M/00141</t>
  </si>
  <si>
    <t>SALAKO/PYMT</t>
  </si>
  <si>
    <t>SAL/001/22/N/00103</t>
  </si>
  <si>
    <t>SAL/001/22/M/00046</t>
  </si>
  <si>
    <t>SALAKO/001/22/M/03</t>
  </si>
  <si>
    <t>SALAKO/001/22/M/02</t>
  </si>
  <si>
    <t>SALAKO/001/22/M/01</t>
  </si>
  <si>
    <t>PYMT/JUL- SEPT 2022</t>
  </si>
  <si>
    <t>SAH/001/22/3M/00294</t>
  </si>
  <si>
    <t>SAH/PMT</t>
  </si>
  <si>
    <t>SAH/001/22/3M/00045</t>
  </si>
  <si>
    <t>SAHAD/001/22/Q/01</t>
  </si>
  <si>
    <t>RIE/001/22/BA/00203</t>
  </si>
  <si>
    <t>PYMT/JUL 22 - DEC 22</t>
  </si>
  <si>
    <t>RIE/001/22/N/00202</t>
  </si>
  <si>
    <t>RIES/001/22/M/01</t>
  </si>
  <si>
    <t>RIES/001/22/NRC/01</t>
  </si>
  <si>
    <t>RFL/PYMT</t>
  </si>
  <si>
    <t>CN/RFL/001/21/M/07</t>
  </si>
  <si>
    <t>RFL/001/22/M/02</t>
  </si>
  <si>
    <t>RFL/001/22/M/01</t>
  </si>
  <si>
    <t>PROF/001/22/M/03</t>
  </si>
  <si>
    <t>PROF/001/22/M/02</t>
  </si>
  <si>
    <t>PROF/001/22/M/01</t>
  </si>
  <si>
    <t>PSL/001/22/N/00348</t>
  </si>
  <si>
    <t>PSL/001/22/M/00157</t>
  </si>
  <si>
    <t>PSL/001/22/N/00156</t>
  </si>
  <si>
    <t>PSL/001/22/M/01</t>
  </si>
  <si>
    <t>PRO/AHC/22/N/00332</t>
  </si>
  <si>
    <t>PRO/AHC/22/N/00253</t>
  </si>
  <si>
    <t>PRO/IMANI/22/N/00254</t>
  </si>
  <si>
    <t>PROVAST/PYMT</t>
  </si>
  <si>
    <t>PRO/AHC/22/M/00137</t>
  </si>
  <si>
    <t>PRO/IMANI/22/M/00138</t>
  </si>
  <si>
    <t>PRO/AHC/22/N/00115</t>
  </si>
  <si>
    <t>PRO/IMANI/22/N/00114</t>
  </si>
  <si>
    <t>PRO/AHC/22/M/00066</t>
  </si>
  <si>
    <t>PRO/IMANI/22/M/00065</t>
  </si>
  <si>
    <t>PROVAST/PMT</t>
  </si>
  <si>
    <t>AHC/001/22/M/03</t>
  </si>
  <si>
    <t>IMANI/001/22/M/03</t>
  </si>
  <si>
    <t>AHC/001/22/M/02</t>
  </si>
  <si>
    <t>IMANI/001/22/M/02</t>
  </si>
  <si>
    <t>AHC/001/22/M/01</t>
  </si>
  <si>
    <t>IMANI/001/22/M/01</t>
  </si>
  <si>
    <t>PYMT/AUG-OCT 2022</t>
  </si>
  <si>
    <t>PAC/001/22/N/00347</t>
  </si>
  <si>
    <t>PYMT/MAY-JULY 2022</t>
  </si>
  <si>
    <t>PAC/001/22/3M/00122</t>
  </si>
  <si>
    <t>PACT/001/22/Q/01</t>
  </si>
  <si>
    <t>OPM/001/22/NRC/01</t>
  </si>
  <si>
    <t>OPM/001/22/M/02</t>
  </si>
  <si>
    <t>CN/ONL/001/22/QP/01</t>
  </si>
  <si>
    <t>ONL/001/22/QP/01</t>
  </si>
  <si>
    <t>ONE/001/22/N/00140</t>
  </si>
  <si>
    <t>ONE/001/22/M/03</t>
  </si>
  <si>
    <t>ONE/001/22/M/02</t>
  </si>
  <si>
    <t>ONE/001/22/M/01</t>
  </si>
  <si>
    <t>OLU/001/22/N/00331</t>
  </si>
  <si>
    <t>PYMT/AUG 2022</t>
  </si>
  <si>
    <t>OLU/001/22/N/00252</t>
  </si>
  <si>
    <t>OLU/001/22/M/00136</t>
  </si>
  <si>
    <t>OLU/001/22/N/00101</t>
  </si>
  <si>
    <t>OLU/001/22/M/00040</t>
  </si>
  <si>
    <t>OLUMAWU/001/22/M/03</t>
  </si>
  <si>
    <t>OLUMAWU/001/22/M/02</t>
  </si>
  <si>
    <t>OLUMAWU/001/22/M/01</t>
  </si>
  <si>
    <t>OJA/001/22/M/01-03</t>
  </si>
  <si>
    <t>O3CAPITAL/01/22/M/03</t>
  </si>
  <si>
    <t>WHT/JAN &amp; FEB 2022</t>
  </si>
  <si>
    <t>O3CAPITAL/01/22/M/02</t>
  </si>
  <si>
    <t>O3CAPITAL/01/22/M/01</t>
  </si>
  <si>
    <t>NIL/001/22/N/00326</t>
  </si>
  <si>
    <t>NIL/001/22/N/00233</t>
  </si>
  <si>
    <t>NIL/001/22/N/00193</t>
  </si>
  <si>
    <t>NIL/001/22/M/00098</t>
  </si>
  <si>
    <t>NIL/001/22/M/00036</t>
  </si>
  <si>
    <t>NILE/001/22/M/03</t>
  </si>
  <si>
    <t>WHT/PYMT 2022</t>
  </si>
  <si>
    <t>NILE/001/22/M/02</t>
  </si>
  <si>
    <t>NILE/001/22/M/01</t>
  </si>
  <si>
    <t>CN/NTA/1-2/22/3M/27</t>
  </si>
  <si>
    <t>NTA/01-02/22/3M/0027</t>
  </si>
  <si>
    <t>PYMT/Q2 2022</t>
  </si>
  <si>
    <t>NTA/01-02/22/3M/0003</t>
  </si>
  <si>
    <t>CN/STAR/1-2/22/Q/01</t>
  </si>
  <si>
    <t>STAR/01-02/22/Q/01</t>
  </si>
  <si>
    <t>NSP/01-03/22/3M/0029</t>
  </si>
  <si>
    <t>NSP/PYMT</t>
  </si>
  <si>
    <t>NSP/01-03/22/3M/0003</t>
  </si>
  <si>
    <t>NSPC/01-03/22/Q/01</t>
  </si>
  <si>
    <t>WHT/JUL- SEPT 2022</t>
  </si>
  <si>
    <t>NPB/001/22/N/00248</t>
  </si>
  <si>
    <t>NPB/001/22/3M/00064</t>
  </si>
  <si>
    <t>NPMB/001/22/Q/01</t>
  </si>
  <si>
    <t>NOT/001/22/3M/00159</t>
  </si>
  <si>
    <t>NOTAP/001/22/Q/01</t>
  </si>
  <si>
    <t>WHT/BA02 2021</t>
  </si>
  <si>
    <t>PYMT/BA02 2021</t>
  </si>
  <si>
    <t>NOH/001/22/N/00161</t>
  </si>
  <si>
    <t>NOH/001/22/N/00100</t>
  </si>
  <si>
    <t>NOH/001/22/M/00039</t>
  </si>
  <si>
    <t>NUEL/001/22/M/02</t>
  </si>
  <si>
    <t>NUEL/001/22/M/01</t>
  </si>
  <si>
    <t>NUEL/001/21/M/12</t>
  </si>
  <si>
    <t>NHLA/002/22/M/03</t>
  </si>
  <si>
    <t>CN/NHLA/002/22/M/02</t>
  </si>
  <si>
    <t>CN/NHLA/002/22/M/01</t>
  </si>
  <si>
    <t>CN/NHLA/002/21/M/12</t>
  </si>
  <si>
    <t>CN/NHLA/002/21/M/11</t>
  </si>
  <si>
    <t>NHLA/002/22/M/02</t>
  </si>
  <si>
    <t>NHLA/002/22/M/01</t>
  </si>
  <si>
    <t>NIPC/PMT</t>
  </si>
  <si>
    <t>NORDIC/001/22/M/01</t>
  </si>
  <si>
    <t>DEBT WRITTEN OFF</t>
  </si>
  <si>
    <t>NET TRIX/PMT</t>
  </si>
  <si>
    <t>NET/001/22/3M/00032</t>
  </si>
  <si>
    <t>NET/001/22/Q/01</t>
  </si>
  <si>
    <t>NET/01-03/22/N/00350</t>
  </si>
  <si>
    <t>NET/01-03/22/M/00273</t>
  </si>
  <si>
    <t>NET/01-03/22/M/00170</t>
  </si>
  <si>
    <t>NET/01-03/22/N/00092</t>
  </si>
  <si>
    <t>NET/01-03/22/M/00033</t>
  </si>
  <si>
    <t>PYMT/DEC 21 - FEB 22</t>
  </si>
  <si>
    <t>WHT/DEC 21-FEB 22</t>
  </si>
  <si>
    <t>NET/01-03/22/M/02</t>
  </si>
  <si>
    <t>NET/01-03/22/M/01</t>
  </si>
  <si>
    <t>PYMT/NOV - DEC 2022A</t>
  </si>
  <si>
    <t>WHT/NOV - DEC 2021</t>
  </si>
  <si>
    <t>NET/001/21/M/12</t>
  </si>
  <si>
    <t>NET/5144/21/M/02</t>
  </si>
  <si>
    <t>NEX/002/22/N/00328</t>
  </si>
  <si>
    <t>NEX/002/22/N/00235</t>
  </si>
  <si>
    <t>NEX/002/22/N/00195</t>
  </si>
  <si>
    <t>NEX/002/22/M/00131</t>
  </si>
  <si>
    <t>NEX/002/22/M/00035</t>
  </si>
  <si>
    <t>NEXTIER/002/22/M/03</t>
  </si>
  <si>
    <t>PYMT/DEC 2022</t>
  </si>
  <si>
    <t>NEXTIER/002/22/M/02</t>
  </si>
  <si>
    <t>NEXTIER/002/22/M/01</t>
  </si>
  <si>
    <t>CN/NBC/9335/22/M/07</t>
  </si>
  <si>
    <t>CN/NBC/1112/22/M/07</t>
  </si>
  <si>
    <t>NBC/9335/22/M/07</t>
  </si>
  <si>
    <t>NBC/1112/22/M/07</t>
  </si>
  <si>
    <t>CN/NBC/1112/22/M/06</t>
  </si>
  <si>
    <t>NBC/9335/22/M/06</t>
  </si>
  <si>
    <t>NBC/1112/22/M/06</t>
  </si>
  <si>
    <t>NBC/PYMT</t>
  </si>
  <si>
    <t>CN/NBC/1112/22/M/05</t>
  </si>
  <si>
    <t>NBC/9335/22/M/05</t>
  </si>
  <si>
    <t>NBC/1112/22/M/05</t>
  </si>
  <si>
    <t>CN/NBC/9335/22/N/129</t>
  </si>
  <si>
    <t>CN/NBC/1112/22/N/128</t>
  </si>
  <si>
    <t>NBC/9335/22/N/00129</t>
  </si>
  <si>
    <t>NBC/1112/22/N/00128</t>
  </si>
  <si>
    <t>NBC/9335/22/N/00127</t>
  </si>
  <si>
    <t>NBC/1112/22/N/00126</t>
  </si>
  <si>
    <t>NBC/PMT</t>
  </si>
  <si>
    <t>CN/NBC/9335/22/M/02</t>
  </si>
  <si>
    <t>CN/NBC/1112/22/M/02</t>
  </si>
  <si>
    <t>CN/NBC/9335/22/M/01</t>
  </si>
  <si>
    <t>CN/NBC/1112/22/M/01</t>
  </si>
  <si>
    <t>NBC/9335/22/M/02</t>
  </si>
  <si>
    <t>NBC/1112/22/M/02</t>
  </si>
  <si>
    <t>NBC/9335/22/M/01</t>
  </si>
  <si>
    <t>NBC/1112/22/M/01</t>
  </si>
  <si>
    <t>5%WHT/DEC 2021</t>
  </si>
  <si>
    <t>NBC/9335/21/M/05</t>
  </si>
  <si>
    <t>NBC/1112/21/M/08</t>
  </si>
  <si>
    <t>NAV/001/22/N/00325</t>
  </si>
  <si>
    <t>NAV/001/22/N/00232</t>
  </si>
  <si>
    <t>NAV/001/22/N/00192</t>
  </si>
  <si>
    <t>NAV/001/22/M/00099</t>
  </si>
  <si>
    <t>NAV/001/22/M/00031</t>
  </si>
  <si>
    <t>NAVADEE/002/22/M/03</t>
  </si>
  <si>
    <t>NAVADEE/002/22/M/02</t>
  </si>
  <si>
    <t>NAVADEE/002/22/M/01</t>
  </si>
  <si>
    <t>NAP/004/22/A/00309</t>
  </si>
  <si>
    <t>NAP/001/22/A/00236</t>
  </si>
  <si>
    <t>WHT/ARC ABJ</t>
  </si>
  <si>
    <t>NAPET//MEED/PYMT</t>
  </si>
  <si>
    <t>NAPET/003/22/A/01</t>
  </si>
  <si>
    <t>WHT/AUG 21 - JUL 22</t>
  </si>
  <si>
    <t>VAT/AUG 21 - JUL 22</t>
  </si>
  <si>
    <t>PYMT/AUG 21 - JUL 22</t>
  </si>
  <si>
    <t>NAPET/002/21/A/01</t>
  </si>
  <si>
    <t>NEW/001/22/N/00351</t>
  </si>
  <si>
    <t>NEW/001/22/M/00287</t>
  </si>
  <si>
    <t>NEW/001/22/M/00172</t>
  </si>
  <si>
    <t>NEW/001/22/N/00093</t>
  </si>
  <si>
    <t>NEW/001/22/M/00034</t>
  </si>
  <si>
    <t>NRASL/001/22/M/02</t>
  </si>
  <si>
    <t>NRASL/001/22/M/01</t>
  </si>
  <si>
    <t>NRASL/001/21/M/12</t>
  </si>
  <si>
    <t>MTB/001/22/N/00324</t>
  </si>
  <si>
    <t>MTB/001/22/N/00231</t>
  </si>
  <si>
    <t>MTB/001/22/N/00191</t>
  </si>
  <si>
    <t>MTB/001/22/N/00090</t>
  </si>
  <si>
    <t>MTB/001/22/M/00030</t>
  </si>
  <si>
    <t>MUTUAL/001/22/M/03</t>
  </si>
  <si>
    <t>PYMT - FEB 2022</t>
  </si>
  <si>
    <t>MUTUAL/001/22/M/02</t>
  </si>
  <si>
    <t>CN/MUTUAL/01/22/M/01</t>
  </si>
  <si>
    <t>MUTUAL/001/22/M/01</t>
  </si>
  <si>
    <t>MES/001/22/3M/00166</t>
  </si>
  <si>
    <t>MES/001/22/N/00165</t>
  </si>
  <si>
    <t>MAIN/001/22/M/01-03</t>
  </si>
  <si>
    <t>MAINSTR/002/22/M/01</t>
  </si>
  <si>
    <t>MOE/002/22/3M/00277</t>
  </si>
  <si>
    <t>MOE/002/22/3M/00020</t>
  </si>
  <si>
    <t>1%STAMP/JUN - DEC 21</t>
  </si>
  <si>
    <t>WHT/JUN - DEC 2021</t>
  </si>
  <si>
    <t>MOE/002/22/Q/01</t>
  </si>
  <si>
    <t>MFA/001/22/N/00301</t>
  </si>
  <si>
    <t>REC/ITX/04</t>
  </si>
  <si>
    <t>EWALEFO/001/22/M/02</t>
  </si>
  <si>
    <t>MOC/4053-1/22/N/0034</t>
  </si>
  <si>
    <t>MOC/4053-1/22/M/0027</t>
  </si>
  <si>
    <t>CN/004053-1/22/M/214</t>
  </si>
  <si>
    <t>MOC/4053-1/22/M/0214</t>
  </si>
  <si>
    <t>CN/MOC/53-1/22/M/130</t>
  </si>
  <si>
    <t>MOC/4053-1/22/M/130</t>
  </si>
  <si>
    <t>CN/MAIN/53-1/22/M/03</t>
  </si>
  <si>
    <t>MAINONE/53-1/22/M/03</t>
  </si>
  <si>
    <t>5% WHT/FEB 2022</t>
  </si>
  <si>
    <t>CN/MAIN/53-1/22/M/02</t>
  </si>
  <si>
    <t>MAINONE/53-1/22/M/02</t>
  </si>
  <si>
    <t>CN/MAIN/53-1/22/M/01</t>
  </si>
  <si>
    <t>MAINONE/53-1/22/M/01</t>
  </si>
  <si>
    <t>CN/MAIN/53-1/21/M/12</t>
  </si>
  <si>
    <t>MAINONE/53-1/21/M/12</t>
  </si>
  <si>
    <t>LUB/001/22/N/00322</t>
  </si>
  <si>
    <t>LUB/001/22/N/00229</t>
  </si>
  <si>
    <t>LUBELL/PYMT</t>
  </si>
  <si>
    <t>LUB/001/22/N/00189</t>
  </si>
  <si>
    <t>BAL. PYMT/MAY 2022</t>
  </si>
  <si>
    <t>LUB/001/22/N/00087</t>
  </si>
  <si>
    <t>PART PYMT/MAY 2022</t>
  </si>
  <si>
    <t>LUB/001/22/M/00027</t>
  </si>
  <si>
    <t>LUBELL/001/22/M/03</t>
  </si>
  <si>
    <t>LUBELL/001/22/M/02</t>
  </si>
  <si>
    <t>LUBELL/001/22/M/01</t>
  </si>
  <si>
    <t>LITL/0063/22/A/02</t>
  </si>
  <si>
    <t>LITL/PYMT</t>
  </si>
  <si>
    <t>LiTL/PHA001/DF/22-25</t>
  </si>
  <si>
    <t>CN/LAY/01/22/M/00028</t>
  </si>
  <si>
    <t>CN/LAYER3/01/22/M/03</t>
  </si>
  <si>
    <t>LAY/001/22/M/00028</t>
  </si>
  <si>
    <t>PYMT/JAN 2022 A</t>
  </si>
  <si>
    <t>LAYER3/001/22/M/03</t>
  </si>
  <si>
    <t>LAYER3 PAYMENT</t>
  </si>
  <si>
    <t>LAYER3/001/22/M/02</t>
  </si>
  <si>
    <t>LAYER3/001/22/M/01</t>
  </si>
  <si>
    <t>KKO/001/22/N/00321</t>
  </si>
  <si>
    <t>KKO/001/22/N/00228</t>
  </si>
  <si>
    <t>PYMT/APR-JUN 2022</t>
  </si>
  <si>
    <t>WHT/APR-JUN 2022</t>
  </si>
  <si>
    <t>KKO/001/22/N/00188</t>
  </si>
  <si>
    <t>KKO/001/22/N/00086</t>
  </si>
  <si>
    <t>KKO/001/22/M/00026</t>
  </si>
  <si>
    <t>PYMT/JAN-MAR 2022</t>
  </si>
  <si>
    <t>WHT/JAN-MAR 2022</t>
  </si>
  <si>
    <t>KKON/001/22/M/03</t>
  </si>
  <si>
    <t>WHT/NOV&amp;DEC 2021</t>
  </si>
  <si>
    <t>KKON/001/22/M/02</t>
  </si>
  <si>
    <t>KKON/001/22/M/01</t>
  </si>
  <si>
    <t>KISS/001/22/NRC/01</t>
  </si>
  <si>
    <t>KET/001/22/N/00346</t>
  </si>
  <si>
    <t>KET/001/22/3M/00121</t>
  </si>
  <si>
    <t>KETSWA/001/22/Q/01</t>
  </si>
  <si>
    <t>KDIS/001/22/M/02</t>
  </si>
  <si>
    <t>KDIS/001/22/M/01</t>
  </si>
  <si>
    <t>CN/KASH/219/018</t>
  </si>
  <si>
    <t>KASH/219/018B</t>
  </si>
  <si>
    <t>PYMT/FEB - SEPT 2022</t>
  </si>
  <si>
    <t>CN/KES/01/22/N/00134</t>
  </si>
  <si>
    <t>CN/KES/1-2/22/M/0025</t>
  </si>
  <si>
    <t>CN/KES/01-02/22/M/03</t>
  </si>
  <si>
    <t>CN/KES/01-02/22/M/02</t>
  </si>
  <si>
    <t>KES/001/22/3M/00154</t>
  </si>
  <si>
    <t>KES/001/22/N/00134</t>
  </si>
  <si>
    <t>KES/01-02/22/N/00085</t>
  </si>
  <si>
    <t>KES/01-02/22/M/00025</t>
  </si>
  <si>
    <t>KESSEL/01-02/22/M/03</t>
  </si>
  <si>
    <t>KESSEL/01-02/22/M/02</t>
  </si>
  <si>
    <t>KESSEL/01-02/22/M/01</t>
  </si>
  <si>
    <t>JEN/001/22/N/00323</t>
  </si>
  <si>
    <t>JEN/001/22/N/00230</t>
  </si>
  <si>
    <t>JENN/PYMY</t>
  </si>
  <si>
    <t>JEN/001/22/N/00190</t>
  </si>
  <si>
    <t>JEN/001/22/N/00089</t>
  </si>
  <si>
    <t>JEN/001/22/M/00029</t>
  </si>
  <si>
    <t>JENN/001/22/M/03</t>
  </si>
  <si>
    <t>JENN/001/22/M/02</t>
  </si>
  <si>
    <t>JENN/001/22/M/01</t>
  </si>
  <si>
    <t>CN-JBN-22-9222-003</t>
  </si>
  <si>
    <t>CN-JBN-22-8871-003</t>
  </si>
  <si>
    <t>CN-JBN-22-7574-003</t>
  </si>
  <si>
    <t>CN-JBN-22-6643-02</t>
  </si>
  <si>
    <t>CN-JBN-22-5218-003</t>
  </si>
  <si>
    <t>CN-JBN-HQ-002</t>
  </si>
  <si>
    <t>JBN-22-5218-003</t>
  </si>
  <si>
    <t>JBN-22-13509-003</t>
  </si>
  <si>
    <t>JBN-22-7461-003</t>
  </si>
  <si>
    <t>JBN-22-6643-02</t>
  </si>
  <si>
    <t>JBN-22-7574-003</t>
  </si>
  <si>
    <t>JBN-22-9222-003</t>
  </si>
  <si>
    <t>JBN-22-8871-003</t>
  </si>
  <si>
    <t>JBN-22-10174-03</t>
  </si>
  <si>
    <t>JBN/22/6420/02</t>
  </si>
  <si>
    <t>JBN/HQ/002</t>
  </si>
  <si>
    <t>JBN-22-8650-003</t>
  </si>
  <si>
    <t>CN-JBN-8650-002</t>
  </si>
  <si>
    <t>JBN/22/NAT/02</t>
  </si>
  <si>
    <t>JBN/22/8650/002</t>
  </si>
  <si>
    <t>CN/JBN/22/6643/01</t>
  </si>
  <si>
    <t>CN/JBN/22/5218/01</t>
  </si>
  <si>
    <t>CN/JBN/22/10174/01</t>
  </si>
  <si>
    <t>CN/JBN/22/13509/01</t>
  </si>
  <si>
    <t>CN/JBN/22/8871/01</t>
  </si>
  <si>
    <t>JBN/22/5218/002</t>
  </si>
  <si>
    <t>JBN/22/13509/002</t>
  </si>
  <si>
    <t>JBN/22/7461/002</t>
  </si>
  <si>
    <t>JBN/22/6643/01</t>
  </si>
  <si>
    <t>JBN/22/7574/002</t>
  </si>
  <si>
    <t>JBN/22/9222/02</t>
  </si>
  <si>
    <t>JBN/22/8871/002</t>
  </si>
  <si>
    <t>JBN/22/10174/02</t>
  </si>
  <si>
    <t>JBN/22/6420/01</t>
  </si>
  <si>
    <t>JB/22/HQ/01</t>
  </si>
  <si>
    <t>CN-JBN-22-NAT-01</t>
  </si>
  <si>
    <t>JBN/22/NAT/01</t>
  </si>
  <si>
    <t>JBN/22/15790/01</t>
  </si>
  <si>
    <t>JBN/22/8871/2/02</t>
  </si>
  <si>
    <t>CN/JBN/22/8650/001</t>
  </si>
  <si>
    <t>JBN/22/8650/001</t>
  </si>
  <si>
    <t>JBN/22/7461/001</t>
  </si>
  <si>
    <t>JBN/WHT</t>
  </si>
  <si>
    <t>PYMT/JUNE 22-AUG 22</t>
  </si>
  <si>
    <t>IST/001/22/3M/00151</t>
  </si>
  <si>
    <t>PYMT/MARCH - MAY 22</t>
  </si>
  <si>
    <t>IST/001/22/Q/01</t>
  </si>
  <si>
    <t>CN/IFRC/5991/22/M/01</t>
  </si>
  <si>
    <t>IFR/5991/22/N/00359</t>
  </si>
  <si>
    <t>IFRC/5991/22/QRC/01</t>
  </si>
  <si>
    <t>CN/IFRC/91/22/QRC/01</t>
  </si>
  <si>
    <t>IFRC/5991/22/MRC/01</t>
  </si>
  <si>
    <t>PYMT/OCT-NOV 2021</t>
  </si>
  <si>
    <t>IFRC/5991/22/Q/01</t>
  </si>
  <si>
    <t>INQ/002/22/N/00320</t>
  </si>
  <si>
    <t>INQ/002/22/N/00227</t>
  </si>
  <si>
    <t>INQ/002/22/N/00187</t>
  </si>
  <si>
    <t>INQ/002/22/N/00084</t>
  </si>
  <si>
    <t>INQ/002/22/M/00023</t>
  </si>
  <si>
    <t>INQ/002/22/M/03</t>
  </si>
  <si>
    <t>INQ/002/22/M/02</t>
  </si>
  <si>
    <t>INQ/002/22/M/01</t>
  </si>
  <si>
    <t>ICAP/001/22/M/03</t>
  </si>
  <si>
    <t>CN/ICAP/001/22/M/02</t>
  </si>
  <si>
    <t>ICAP/001/22/M/02</t>
  </si>
  <si>
    <t>WHT/MRC&amp;NRC</t>
  </si>
  <si>
    <t>ICAP/001/22/M/01</t>
  </si>
  <si>
    <t>WHT/JUNE - JULY 22</t>
  </si>
  <si>
    <t>PART PYMT/JUNE-JULY</t>
  </si>
  <si>
    <t>HKL/001/22/N/00278</t>
  </si>
  <si>
    <t>HKL/001/22/N/00083</t>
  </si>
  <si>
    <t>WHT/MAR&amp;APR 2022</t>
  </si>
  <si>
    <t>HKL/001/22/M/00022</t>
  </si>
  <si>
    <t>HKL/001/22/M/03</t>
  </si>
  <si>
    <t>WHT/JAN&amp;FEB 2022</t>
  </si>
  <si>
    <t>HKL/001/22/M/02</t>
  </si>
  <si>
    <t>WHT/DEC 2022</t>
  </si>
  <si>
    <t>CN/HKL/001/21/M/12</t>
  </si>
  <si>
    <t>HKL/001/22/M/01</t>
  </si>
  <si>
    <t>HCI/001/22/3M/00268</t>
  </si>
  <si>
    <t>HCI/001/22/3M/00021</t>
  </si>
  <si>
    <t>HCI/001/22/Q/01</t>
  </si>
  <si>
    <t>PYMT-BI/JUL-DEC 2022</t>
  </si>
  <si>
    <t>PYMT-PA/JUL-DEC 2022</t>
  </si>
  <si>
    <t>GEI/BI001/22/BA/0030</t>
  </si>
  <si>
    <t>GEI/PA001/22/BA/0030</t>
  </si>
  <si>
    <t>GEI/10L/22/BA/00303</t>
  </si>
  <si>
    <t>GE/KA002/22/M/07-12</t>
  </si>
  <si>
    <t>PYMT/JUL-DEC 2022</t>
  </si>
  <si>
    <t>PYMT/13L JAN-JUN 22</t>
  </si>
  <si>
    <t>PYMT/KA JAN - JUN 22</t>
  </si>
  <si>
    <t>PYMT/BI JAN - JUN 22</t>
  </si>
  <si>
    <t>PYMT/PA JAN - JUN 22</t>
  </si>
  <si>
    <t>GE/13L/22/MP/01-06</t>
  </si>
  <si>
    <t>GE/KA002/22/M/01-06</t>
  </si>
  <si>
    <t>GE/BI001/22/M/01-06</t>
  </si>
  <si>
    <t>GE/PA001/22/M/01-06</t>
  </si>
  <si>
    <t>PCCW-22-VR-8</t>
  </si>
  <si>
    <t>PCCW/PMTT</t>
  </si>
  <si>
    <t>PCCW-22-1001151-01</t>
  </si>
  <si>
    <t>CN-PCCW-22-13055</t>
  </si>
  <si>
    <t>PCCW-22-VR-7</t>
  </si>
  <si>
    <t>PCCW-22-VR-6</t>
  </si>
  <si>
    <t>PCCW-NRC-22-0997</t>
  </si>
  <si>
    <t>SCB/PMT</t>
  </si>
  <si>
    <t>PCCW-22-VR-5</t>
  </si>
  <si>
    <t>PCCW-27247-112021P</t>
  </si>
  <si>
    <t>PCCW-22-VR-4</t>
  </si>
  <si>
    <t>PCCW-22-15413</t>
  </si>
  <si>
    <t>PCCW-22-VR-3</t>
  </si>
  <si>
    <t>PCCW/22/0159/NRC</t>
  </si>
  <si>
    <t>PCCW-22-VR-2</t>
  </si>
  <si>
    <t>PCCW-22-VR-1</t>
  </si>
  <si>
    <t>1% STAMP DUTY/Q1 22</t>
  </si>
  <si>
    <t>GBB/001/22/3M/00174</t>
  </si>
  <si>
    <t>1% STAMP DUTY</t>
  </si>
  <si>
    <t>GALAXY/PMT</t>
  </si>
  <si>
    <t>GBB/001/22/Q/01</t>
  </si>
  <si>
    <t>FGB/001/22/3M/00357</t>
  </si>
  <si>
    <t>PYMT/MAY-JUL 2022</t>
  </si>
  <si>
    <t>FGB/001/22/3M/00119</t>
  </si>
  <si>
    <t>PYMT/FEB-APR 2022</t>
  </si>
  <si>
    <t>FGMB/PYMT</t>
  </si>
  <si>
    <t>FGMB/001/22/Q/01</t>
  </si>
  <si>
    <t>#FCP/001/22/A/00171</t>
  </si>
  <si>
    <t>FIFTH CHUKKER PYMT</t>
  </si>
  <si>
    <t>FIFTH/PYMT</t>
  </si>
  <si>
    <t>FCP/001/22/N/00168</t>
  </si>
  <si>
    <t>FCPR/002/22/NRC/04</t>
  </si>
  <si>
    <t>EXL/001/22/08-09</t>
  </si>
  <si>
    <t>EXL/001/22/N/00198</t>
  </si>
  <si>
    <t>EXL/PYMT</t>
  </si>
  <si>
    <t>EXL/001/22/M/00139</t>
  </si>
  <si>
    <t>EXL/001/22/M/05</t>
  </si>
  <si>
    <t>PYMT/APR&amp;MAY 2022</t>
  </si>
  <si>
    <t>EXL/001/22/M/00063</t>
  </si>
  <si>
    <t>PYMT/UPGRADE</t>
  </si>
  <si>
    <t>EXL/001/22/M/02B</t>
  </si>
  <si>
    <t>PYMT/FEB &amp; MAR 202CR</t>
  </si>
  <si>
    <t>PYMT/FEB &amp; MAR 2022</t>
  </si>
  <si>
    <t>EXL/001/22/M/03</t>
  </si>
  <si>
    <t>EXL/001/22/M/02</t>
  </si>
  <si>
    <t>EXL/001/22/M/01</t>
  </si>
  <si>
    <t>PYMT/JUL-SEPT 2022</t>
  </si>
  <si>
    <t>EOH/001/22/N/00240</t>
  </si>
  <si>
    <t>EOH/001/22/3M/00018</t>
  </si>
  <si>
    <t>EOH/001/22/Q/01</t>
  </si>
  <si>
    <t>EOG/001/22/3M/00275</t>
  </si>
  <si>
    <t>PYMT/AUG - OCT 2022</t>
  </si>
  <si>
    <t>EOG/PMT</t>
  </si>
  <si>
    <t>EOG/001/22/3M/00017</t>
  </si>
  <si>
    <t>EOG/001/22/Q/01</t>
  </si>
  <si>
    <t>ENO/JIBOWU/22/N/0031</t>
  </si>
  <si>
    <t>ENO/JIBOWU/22/N/0022</t>
  </si>
  <si>
    <t>ENO/JIBOWU/22/N/0018</t>
  </si>
  <si>
    <t>ENVO8/PYMT</t>
  </si>
  <si>
    <t>ENO/JIBOWU/22/N/0008</t>
  </si>
  <si>
    <t>ENO/JIBOWU/22/M/0001</t>
  </si>
  <si>
    <t>ENOV/JIBOWU/22/M/03</t>
  </si>
  <si>
    <t>ENOV/JIBOWU/22/M/02</t>
  </si>
  <si>
    <t>WHT/JUL'21 - JAN '22</t>
  </si>
  <si>
    <t>ENOV/JIBOWU/22/M/01</t>
  </si>
  <si>
    <t>ENVO/PYMT</t>
  </si>
  <si>
    <t>VAT/AUGUST 2022</t>
  </si>
  <si>
    <t>PYMT/ AUGUST 2022</t>
  </si>
  <si>
    <t>EMA/001/22/N/00318</t>
  </si>
  <si>
    <t>VAT/JULY 2022</t>
  </si>
  <si>
    <t>EMA/001/22/N/00224</t>
  </si>
  <si>
    <t>EMA/PYMT</t>
  </si>
  <si>
    <t>EMA/VAT</t>
  </si>
  <si>
    <t>EMA/001/22/N/00184</t>
  </si>
  <si>
    <t>VAT/MAY 2022</t>
  </si>
  <si>
    <t>EMA/001/22/N/00081</t>
  </si>
  <si>
    <t>VAT/APRIL 2022</t>
  </si>
  <si>
    <t>EMA/001/22/M/00016</t>
  </si>
  <si>
    <t>VAT/MARCH 2022</t>
  </si>
  <si>
    <t>EMADEB/001/22/M/03</t>
  </si>
  <si>
    <t>VAT/FEB 2022</t>
  </si>
  <si>
    <t>EMADEB/001/22/M/02</t>
  </si>
  <si>
    <t>VAT/JANUARY 2022</t>
  </si>
  <si>
    <t>EMADEB/001/22/M/01</t>
  </si>
  <si>
    <t>DOVE/002/22/M/03</t>
  </si>
  <si>
    <t>PYMT/JAN &amp; FEB 2022</t>
  </si>
  <si>
    <t>DOVE/002/22/M/02</t>
  </si>
  <si>
    <t>DOVE/002/22/M/01</t>
  </si>
  <si>
    <t>DOL/002/22/N/00317</t>
  </si>
  <si>
    <t>DOL/002/22/N/00223</t>
  </si>
  <si>
    <t>DOL/002/22/N/00183</t>
  </si>
  <si>
    <t>DOL/002/22/N/00080</t>
  </si>
  <si>
    <t>DOL/002/22/M/00015</t>
  </si>
  <si>
    <t>DOLPHIN/002/22/M/03</t>
  </si>
  <si>
    <t>DOLPHIN/002/22/M/02</t>
  </si>
  <si>
    <t>DOLPHIN/NETOFF</t>
  </si>
  <si>
    <t>DOLPHIN/002/22/M/01</t>
  </si>
  <si>
    <t>WHT/FEB&amp;MAR 2022</t>
  </si>
  <si>
    <t>PYMT/FEB&amp;MAR 2022</t>
  </si>
  <si>
    <t>DND/001/22/M/03</t>
  </si>
  <si>
    <t>DND/001/22/M/02</t>
  </si>
  <si>
    <t>PYMT/DEC 21 &amp; JAN 22</t>
  </si>
  <si>
    <t>WHT/DEC 21 &amp; JAN 22</t>
  </si>
  <si>
    <t>DND/001/22/M/01</t>
  </si>
  <si>
    <t>PYMT/JUN-JUL 2022</t>
  </si>
  <si>
    <t>WHT/JUN-JUL 2022</t>
  </si>
  <si>
    <t>DIM/001/22/N/00222</t>
  </si>
  <si>
    <t>DIM/001/22/N/00182</t>
  </si>
  <si>
    <t>DIM/PMT</t>
  </si>
  <si>
    <t>DIM/001/22/N/00079</t>
  </si>
  <si>
    <t>DIMENSION/PYMT</t>
  </si>
  <si>
    <t>CN/DIM/01/22/M/00014</t>
  </si>
  <si>
    <t>DIM/001/22/M/00014</t>
  </si>
  <si>
    <t>DATA/001/22/M/03</t>
  </si>
  <si>
    <t>DATA/001/22/M/02</t>
  </si>
  <si>
    <t>DATA/001/22/M/01</t>
  </si>
  <si>
    <t>CN/DUNES/A-B/21/M/12</t>
  </si>
  <si>
    <t>CN/DUNES/A-B/21/M/11</t>
  </si>
  <si>
    <t>CN/DUNES/A-B/21/M/10</t>
  </si>
  <si>
    <t>DUNES/C/22/M/02</t>
  </si>
  <si>
    <t>DUNES/B/22/M/02</t>
  </si>
  <si>
    <t>DUNES/A/22/M/02</t>
  </si>
  <si>
    <t>DUNES/A/22/M/01</t>
  </si>
  <si>
    <t>DUNES/B/22/M/01</t>
  </si>
  <si>
    <t>DUNES/C/22/M/01</t>
  </si>
  <si>
    <t>DEFENSE/001/22/A/01</t>
  </si>
  <si>
    <t>WHT/ARC002</t>
  </si>
  <si>
    <t>DENUCCI/002/22/M/01</t>
  </si>
  <si>
    <t>DEN/001/22/N/00327</t>
  </si>
  <si>
    <t>DEN/001/22/N/00234</t>
  </si>
  <si>
    <t>DEN/001/22/N/00194</t>
  </si>
  <si>
    <t>DEBIT NOTE</t>
  </si>
  <si>
    <t>DEN/001/22/M/00118</t>
  </si>
  <si>
    <t>REC/DENUCCI/04</t>
  </si>
  <si>
    <t>CN/DEN/001/22/M/03</t>
  </si>
  <si>
    <t>DENUCCI/001/22/M/03</t>
  </si>
  <si>
    <t>DENUCCI/02/22/NRC/01</t>
  </si>
  <si>
    <t>PYMT/ON ACCTCR1</t>
  </si>
  <si>
    <t>DENUCCI/01/22/M/1-2</t>
  </si>
  <si>
    <t>CN/01/08/09/10</t>
  </si>
  <si>
    <t>GBO/001/22/BA/00120</t>
  </si>
  <si>
    <t>CRO/001/22/N/00342</t>
  </si>
  <si>
    <t>CRO/001/22/N/000156</t>
  </si>
  <si>
    <t>CROWN/PYMT</t>
  </si>
  <si>
    <t>CRO/001/22/M/00155</t>
  </si>
  <si>
    <t>CRO/001/22/N/00078</t>
  </si>
  <si>
    <t>CRO/001/22/M/00013</t>
  </si>
  <si>
    <t>CROWN/001/22/M/03</t>
  </si>
  <si>
    <t>CROWN/001/22/M/02</t>
  </si>
  <si>
    <t>CPP/001/22/M/00356</t>
  </si>
  <si>
    <t>CPP/001/22/N/00355</t>
  </si>
  <si>
    <t>PYMT/NRC-SETUP COST</t>
  </si>
  <si>
    <t>CITY/001/22/M/01</t>
  </si>
  <si>
    <t>CMC-22-M-VR-08</t>
  </si>
  <si>
    <t>CMC-22-NRC-106247</t>
  </si>
  <si>
    <t>CN-CMC-22-M-10624</t>
  </si>
  <si>
    <t>CN-CMC-22-M-13491</t>
  </si>
  <si>
    <t>CN-CMC-22-M-13710</t>
  </si>
  <si>
    <t>CN-CMC-22-M-5385</t>
  </si>
  <si>
    <t>CMC-22-M-VR-07</t>
  </si>
  <si>
    <t>CMC-22-M-VR-06</t>
  </si>
  <si>
    <t>CMC-22-M-VR-05</t>
  </si>
  <si>
    <t>CMC/PAYMENT</t>
  </si>
  <si>
    <t>CN-CMC-22-11219-01</t>
  </si>
  <si>
    <t>CN-CMC-22-11177-01</t>
  </si>
  <si>
    <t>CMC-22-M-VR-04</t>
  </si>
  <si>
    <t>CMC-22-M-VR-03</t>
  </si>
  <si>
    <t>CN-CMC-22-M-VR-02</t>
  </si>
  <si>
    <t>CMC-22-M-VR-02</t>
  </si>
  <si>
    <t>CN-CMC-22-M-VR-01</t>
  </si>
  <si>
    <t>CMC-22-M-VR-01</t>
  </si>
  <si>
    <t>PYMT/JUL&amp;AUG 2022</t>
  </si>
  <si>
    <t>CAI/001/22/N/00315</t>
  </si>
  <si>
    <t>CAI/001/22/N/00220</t>
  </si>
  <si>
    <t>CAINERY/PYMT</t>
  </si>
  <si>
    <t>CAI/001/22/N/00180</t>
  </si>
  <si>
    <t>CAI/001/22/N/00076</t>
  </si>
  <si>
    <t>CAI/001/22/M/00009</t>
  </si>
  <si>
    <t>CAINERGY/PYMT</t>
  </si>
  <si>
    <t>CAINERGY/001/22/M/03</t>
  </si>
  <si>
    <t>CAINERGY/001/22/M/02</t>
  </si>
  <si>
    <t>CAINERGY/001/22/M/01</t>
  </si>
  <si>
    <t>CHEERY/001/22/M/02</t>
  </si>
  <si>
    <t>WHT/JULY-SEPT 2022</t>
  </si>
  <si>
    <t>PYMT/JULY-SEPT 2022</t>
  </si>
  <si>
    <t>CCS/001/22/3M/00274</t>
  </si>
  <si>
    <t>REC/CSS/04</t>
  </si>
  <si>
    <t>CCS/001/22/3M/00011</t>
  </si>
  <si>
    <t>CCSI/001/22/QP/01</t>
  </si>
  <si>
    <t>2022 WRITE-OFF/CBN</t>
  </si>
  <si>
    <t>BES/001/22/N/00074</t>
  </si>
  <si>
    <t>BES/001/22/M/00007</t>
  </si>
  <si>
    <t>BEST/001/22/M/02</t>
  </si>
  <si>
    <t>BMA/0640/22/N/00314</t>
  </si>
  <si>
    <t>BMA/0640/22/N/00219</t>
  </si>
  <si>
    <t>BMA/2520190640/22/N</t>
  </si>
  <si>
    <t>BMATT/0640/22/NRC/02</t>
  </si>
  <si>
    <t>BMA/2520190640/22/N/</t>
  </si>
  <si>
    <t>BMA/2520190640/22/M/</t>
  </si>
  <si>
    <t>BMATT/0640/22/M/03</t>
  </si>
  <si>
    <t>BMATT/0640/22/NRC/01</t>
  </si>
  <si>
    <t>BMATT/0640/22/M/02</t>
  </si>
  <si>
    <t>BMATT/0640/22/M/01</t>
  </si>
  <si>
    <t>PYMT/ARC 2022</t>
  </si>
  <si>
    <t>BLPRW/001/22/A/01</t>
  </si>
  <si>
    <t>BCS/001/22/MI/01</t>
  </si>
  <si>
    <t>B&amp;B/001/22/M/07</t>
  </si>
  <si>
    <t>B&amp;B/001/22/M/06</t>
  </si>
  <si>
    <t>B&amp;B/001/22/M/05</t>
  </si>
  <si>
    <t>B&amp;B/PYMT</t>
  </si>
  <si>
    <t>B&amp;B/001/22/M/04</t>
  </si>
  <si>
    <t>B&amp;B/001/22/M/03</t>
  </si>
  <si>
    <t>PYMT/JANUARY</t>
  </si>
  <si>
    <t>B&amp;B/001/22/M/02</t>
  </si>
  <si>
    <t>B&amp;B/001/22/M/01</t>
  </si>
  <si>
    <t>B&amp;B/001/21/M/06</t>
  </si>
  <si>
    <t>BAZ/0935/22/N/00313</t>
  </si>
  <si>
    <t>BAZ/0935/22/N/00218</t>
  </si>
  <si>
    <t>BAZ/0935/22/N/00178</t>
  </si>
  <si>
    <t>BAZ/0935/22/N/00073</t>
  </si>
  <si>
    <t>BAZ/0935/22/M/00006</t>
  </si>
  <si>
    <t>BAZE/0935/22/M/03</t>
  </si>
  <si>
    <t>BAZE/0935/22/M/02</t>
  </si>
  <si>
    <t>BAZE/0935/22/M/01</t>
  </si>
  <si>
    <t>2022 WRITE-OFF/Barb</t>
  </si>
  <si>
    <t>AUTO/001/22/M/02</t>
  </si>
  <si>
    <t>AUTO/001/22/M/01</t>
  </si>
  <si>
    <t>VAT/JUN 22 - JUL 23</t>
  </si>
  <si>
    <t>PYMT/JUL 22 - JUN 23</t>
  </si>
  <si>
    <t>PYMT/LOKOJA</t>
  </si>
  <si>
    <t>ARMY/004/22/A/01</t>
  </si>
  <si>
    <t>ARMY/001-003/22/A/01</t>
  </si>
  <si>
    <t>ARF/001/22/N/00311</t>
  </si>
  <si>
    <t>PYMT/ MAY 2022</t>
  </si>
  <si>
    <t>ARF/001/22/N/00216</t>
  </si>
  <si>
    <t>ARF/001/22/N/00176</t>
  </si>
  <si>
    <t>WHT/MAR &amp; APR 22</t>
  </si>
  <si>
    <t>PYMT/MAR &amp; APR 22</t>
  </si>
  <si>
    <t>ARF/001/22/N/00071</t>
  </si>
  <si>
    <t>ARF/001/22/M/00004</t>
  </si>
  <si>
    <t>ARFH/001/22/M/03</t>
  </si>
  <si>
    <t>WHT/JAN. 2022</t>
  </si>
  <si>
    <t>PYMT/JAN. 2021</t>
  </si>
  <si>
    <t>ARFH/001/22/M/02</t>
  </si>
  <si>
    <t>ARFH/001/22/M/01</t>
  </si>
  <si>
    <t>AIR/244394/22/N/03</t>
  </si>
  <si>
    <t>AIR/244394/22/N/04</t>
  </si>
  <si>
    <t>PART PYMT</t>
  </si>
  <si>
    <t>AIR/244394/22/N/01-A</t>
  </si>
  <si>
    <t>AIR/244394/22/N/02</t>
  </si>
  <si>
    <t>PYMT/247046</t>
  </si>
  <si>
    <t>NET OFF AMT</t>
  </si>
  <si>
    <t>AIR/ 247046/22/A/01</t>
  </si>
  <si>
    <t>AIRTEL/NETOFF DEC21</t>
  </si>
  <si>
    <t>PYMT/DF</t>
  </si>
  <si>
    <t>PYMT/MAY 5-31, 2022</t>
  </si>
  <si>
    <t>AMERICAN EMBASSY/PMT</t>
  </si>
  <si>
    <t>AME/P0304/22/N/00211</t>
  </si>
  <si>
    <t>AME/19N10222P0304/22</t>
  </si>
  <si>
    <t>PYMT/Q3-Q4 2021</t>
  </si>
  <si>
    <t>WHT/VOIP</t>
  </si>
  <si>
    <t>VAT/VOIP</t>
  </si>
  <si>
    <t>VAT/Q2 2022</t>
  </si>
  <si>
    <t>AMC/001/22/3M/00354</t>
  </si>
  <si>
    <t>AMC/002/22/A/00149</t>
  </si>
  <si>
    <t>VAT/Q1 2022</t>
  </si>
  <si>
    <t>AMCON/001/22/Q/01</t>
  </si>
  <si>
    <t>AHC/002/22/N/00312</t>
  </si>
  <si>
    <t>AHC/002/22/N/00217</t>
  </si>
  <si>
    <t>AUSTRIALIAN/PYMT</t>
  </si>
  <si>
    <t>AHC/002/22/N/00177</t>
  </si>
  <si>
    <t>AHC/002/22/N/00072</t>
  </si>
  <si>
    <t>AHC/002/22/M/00005</t>
  </si>
  <si>
    <t>AHC/002/21/M/03</t>
  </si>
  <si>
    <t>AHC/002/21/M/02</t>
  </si>
  <si>
    <t>AGI/001/22/BA/00353</t>
  </si>
  <si>
    <t>PYMT/FEB - JUL 2022</t>
  </si>
  <si>
    <t>WHT/FEB 22 - JUL 22</t>
  </si>
  <si>
    <t>STAMP/FEB 22 -JUL 22</t>
  </si>
  <si>
    <t>VAT/FEB 22 -JUL 22</t>
  </si>
  <si>
    <t>AGIS/001/22/BA/01</t>
  </si>
  <si>
    <t>AGE/001/22/M/09</t>
  </si>
  <si>
    <t>AGE/001/22/M/08</t>
  </si>
  <si>
    <t>AGE/001/22/M/01-07</t>
  </si>
  <si>
    <t>AGE/001/21/M/02-04</t>
  </si>
  <si>
    <t>AFR/001/22/N/00329</t>
  </si>
  <si>
    <t>AFR/001/22/N/00250</t>
  </si>
  <si>
    <t>AFR-IX TELECOM/PMT</t>
  </si>
  <si>
    <t>AFR/001/22/M/00125</t>
  </si>
  <si>
    <t>AFR/001/22/N/00124</t>
  </si>
  <si>
    <t>AFR/001/22/NRC/01</t>
  </si>
  <si>
    <t>PYMT/2022 ARC</t>
  </si>
  <si>
    <t>ADAMU/001/22/A/01</t>
  </si>
  <si>
    <t>ADB/001/22/3M/00270</t>
  </si>
  <si>
    <t>PYMT/APRIL - JUNE 22</t>
  </si>
  <si>
    <t>ADB/001/22/3M/00001</t>
  </si>
  <si>
    <t>ALL/001/22/N/00310</t>
  </si>
  <si>
    <t>ALL/001/22/N/00215</t>
  </si>
  <si>
    <t>ALLUVIAL/PYMT</t>
  </si>
  <si>
    <t>ALL/001/22/N/00175</t>
  </si>
  <si>
    <t>ALL/001/22/N/00070</t>
  </si>
  <si>
    <t>ALL/001/22/M/00002</t>
  </si>
  <si>
    <t>ALLUVIAL/001/22/M/03</t>
  </si>
  <si>
    <t>ALLUVIAL/001/22/M/02</t>
  </si>
  <si>
    <t>ALLUVIAL/001/22/M/01</t>
  </si>
  <si>
    <t>ACIOE/</t>
  </si>
  <si>
    <t>ACIOE/001/22/NRC/01</t>
  </si>
  <si>
    <t>9MOB/19259/22/Q/01</t>
  </si>
  <si>
    <t>9MO/001/22/3M/00167</t>
  </si>
  <si>
    <t>9MOB/18502/22/Q/01</t>
  </si>
  <si>
    <t>9MOB/18502/21/Q/04</t>
  </si>
  <si>
    <t>1</t>
  </si>
  <si>
    <t>3</t>
  </si>
  <si>
    <t>6</t>
  </si>
  <si>
    <t>8</t>
  </si>
  <si>
    <t>18</t>
  </si>
  <si>
    <t>7</t>
  </si>
  <si>
    <t>22</t>
  </si>
  <si>
    <t>11</t>
  </si>
  <si>
    <t>31</t>
  </si>
  <si>
    <t>4</t>
  </si>
  <si>
    <t>5</t>
  </si>
  <si>
    <t>2</t>
  </si>
  <si>
    <t>16</t>
  </si>
  <si>
    <t>28</t>
  </si>
  <si>
    <t>17</t>
  </si>
  <si>
    <t>24</t>
  </si>
  <si>
    <t>29</t>
  </si>
  <si>
    <t>13</t>
  </si>
  <si>
    <t>9</t>
  </si>
  <si>
    <t>10</t>
  </si>
  <si>
    <t>12</t>
  </si>
  <si>
    <t>25</t>
  </si>
  <si>
    <t>23</t>
  </si>
  <si>
    <t>30</t>
  </si>
  <si>
    <t>14</t>
  </si>
  <si>
    <t>20</t>
  </si>
  <si>
    <t>21</t>
  </si>
  <si>
    <t>26</t>
  </si>
  <si>
    <t>27</t>
  </si>
  <si>
    <t>15</t>
  </si>
  <si>
    <t>19</t>
  </si>
  <si>
    <t>Day</t>
  </si>
  <si>
    <t>Month</t>
  </si>
  <si>
    <t>Year</t>
  </si>
  <si>
    <t>Numeric Mth</t>
  </si>
  <si>
    <t>Row Labels</t>
  </si>
  <si>
    <t>Grand Total</t>
  </si>
  <si>
    <t>Column Labels</t>
  </si>
  <si>
    <t>Count of Type</t>
  </si>
  <si>
    <t>(Multiple Items)</t>
  </si>
  <si>
    <t>Sum of Balance</t>
  </si>
  <si>
    <t>SparkLines</t>
  </si>
  <si>
    <t>SJ = Invoice</t>
  </si>
  <si>
    <t>CRJ = Remittance</t>
  </si>
  <si>
    <t>16 Rem</t>
  </si>
  <si>
    <t>16 Inv</t>
  </si>
  <si>
    <t>17 Rem</t>
  </si>
  <si>
    <t>17 Inv</t>
  </si>
  <si>
    <t>21 Rem</t>
  </si>
  <si>
    <t>21 Inv</t>
  </si>
  <si>
    <t>22 Rem</t>
  </si>
  <si>
    <t>22 Inv</t>
  </si>
  <si>
    <t>2016 Bal</t>
  </si>
  <si>
    <t>2017 Bal</t>
  </si>
  <si>
    <t>2021 Bal</t>
  </si>
  <si>
    <t>2022 Bal</t>
  </si>
  <si>
    <t>2016 Churn</t>
  </si>
  <si>
    <t>2017 Churn</t>
  </si>
  <si>
    <t>2021 Churn</t>
  </si>
  <si>
    <t>2022 Churn</t>
  </si>
  <si>
    <t>Total Customers</t>
  </si>
  <si>
    <t>Churned Customers</t>
  </si>
  <si>
    <t>Active Customers</t>
  </si>
  <si>
    <t>If both rem and inv records shows activity, a "0" value is assigned to denote an active customer, otherwise a value of "1" is assigned for churned customer</t>
  </si>
  <si>
    <t xml:space="preserve">        OR inactive rem and active inv for current year</t>
  </si>
  <si>
    <t xml:space="preserve">        OR inactive rem and active inv for previous year</t>
  </si>
  <si>
    <t>Assign "blank value" to denote non-existent customer</t>
  </si>
  <si>
    <t>Note: Years 2018 - 2020 have been omitted to account for TCN license issue</t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</si>
  <si>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For Years 2017 - 2022, if customer was active in previous year but no inv or rem record in current year, a "1" value is assigned to denoted churned customer</t>
    </r>
  </si>
  <si>
    <r>
      <rPr>
        <b/>
        <sz val="11"/>
        <color theme="1"/>
        <rFont val="Calibri"/>
        <family val="2"/>
        <scheme val="minor"/>
      </rPr>
      <t xml:space="preserve">4. </t>
    </r>
    <r>
      <rPr>
        <sz val="11"/>
        <color theme="1"/>
        <rFont val="Calibri"/>
        <family val="2"/>
        <scheme val="minor"/>
      </rPr>
      <t>Count "Total Customers" i.e. "0"s and "1"s</t>
    </r>
  </si>
  <si>
    <r>
      <rPr>
        <b/>
        <sz val="11"/>
        <color theme="1"/>
        <rFont val="Calibri"/>
        <family val="2"/>
        <scheme val="minor"/>
      </rPr>
      <t>5.</t>
    </r>
    <r>
      <rPr>
        <sz val="11"/>
        <color theme="1"/>
        <rFont val="Calibri"/>
        <family val="2"/>
        <scheme val="minor"/>
      </rPr>
      <t xml:space="preserve"> Count "Active Customers" i.e. "0"s</t>
    </r>
  </si>
  <si>
    <r>
      <rPr>
        <b/>
        <sz val="11"/>
        <color theme="1"/>
        <rFont val="Calibri"/>
        <family val="2"/>
        <scheme val="minor"/>
      </rPr>
      <t xml:space="preserve">6. </t>
    </r>
    <r>
      <rPr>
        <sz val="11"/>
        <color theme="1"/>
        <rFont val="Calibri"/>
        <family val="2"/>
        <scheme val="minor"/>
      </rPr>
      <t>Count "Churned Customers" I.e. "1"s</t>
    </r>
  </si>
  <si>
    <r>
      <rPr>
        <b/>
        <sz val="11"/>
        <color theme="1"/>
        <rFont val="Calibri"/>
        <family val="2"/>
        <scheme val="minor"/>
      </rPr>
      <t>7.</t>
    </r>
    <r>
      <rPr>
        <sz val="11"/>
        <color theme="1"/>
        <rFont val="Calibri"/>
        <family val="2"/>
        <scheme val="minor"/>
      </rPr>
      <t xml:space="preserve"> Compute churned as a % of Churned/Total</t>
    </r>
  </si>
  <si>
    <t>Churn (%)</t>
  </si>
  <si>
    <r>
      <rPr>
        <b/>
        <sz val="11"/>
        <color theme="1"/>
        <rFont val="Calibri"/>
        <family val="2"/>
        <scheme val="minor"/>
      </rPr>
      <t xml:space="preserve">1. </t>
    </r>
    <r>
      <rPr>
        <sz val="11"/>
        <color theme="1"/>
        <rFont val="Calibri"/>
        <family val="2"/>
        <scheme val="minor"/>
      </rPr>
      <t>Using SAGE record to count the number of remittances and Invoices, active and Inactive customers were collated</t>
    </r>
  </si>
  <si>
    <t xml:space="preserve">      ELSE, if there is no rem and inv record in current/previous year, </t>
  </si>
  <si>
    <t>CHURN LOGIC</t>
  </si>
  <si>
    <t xml:space="preserve">      ELSE, Assign "0" value to denote active customer</t>
  </si>
  <si>
    <t>Diff Btw Invoice and Remittance (where -ve, inv &gt; rem)</t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</si>
  <si>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For Year 2016, if the rem and inv records shows inactivity, it is assumed the customer has not joined Phase3 and a "blank value" is assigned (blank is necessary as SAGE </t>
    </r>
  </si>
  <si>
    <t>cannot filter customer records by date entered into the system)</t>
  </si>
  <si>
    <t>REBASED</t>
  </si>
  <si>
    <t xml:space="preserve">      ELSE, if there are no rem and inv record in current/previous year, </t>
  </si>
  <si>
    <t>`</t>
  </si>
  <si>
    <r>
      <rPr>
        <b/>
        <sz val="11"/>
        <color theme="1"/>
        <rFont val="Calibri"/>
        <family val="2"/>
        <scheme val="minor"/>
      </rPr>
      <t xml:space="preserve">6. </t>
    </r>
    <r>
      <rPr>
        <sz val="11"/>
        <color theme="1"/>
        <rFont val="Calibri"/>
        <family val="2"/>
        <scheme val="minor"/>
      </rPr>
      <t>Count "Churned Customers" i.e. "1"s</t>
    </r>
  </si>
  <si>
    <r>
      <rPr>
        <b/>
        <sz val="11"/>
        <color theme="1"/>
        <rFont val="Calibri"/>
        <family val="2"/>
        <scheme val="minor"/>
      </rPr>
      <t xml:space="preserve">1. </t>
    </r>
    <r>
      <rPr>
        <sz val="11"/>
        <color theme="1"/>
        <rFont val="Calibri"/>
        <family val="2"/>
        <scheme val="minor"/>
      </rPr>
      <t>Using Finance records to count the number of remittances and Invoices, active and Inactive customers were collated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</si>
  <si>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For Years 2017 - 2022, if customer was active in previous year but no inv or rem record in current year, a "1" value is assigned to denote churned customer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</si>
</sst>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/d/yy"/>
    <numFmt numFmtId="165" formatCode="#,##0.00;\-#,##0.00;* ??"/>
    <numFmt numFmtId="166" formatCode="_(* #,##0_);_(* \(#,##0\);_(* &quot;-&quot;??_);_(@_)"/>
    <numFmt numFmtId="167" formatCode=";;;**"/>
  </numFmts>
  <fonts count="7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</cellStyleXfs>
  <cellXfs count="84">
    <xf numFmtId="0" fontId="0" fillId="0" borderId="0" xfId="0"/>
    <xf numFmtId="49" fontId="2" fillId="0" borderId="2" xfId="0" applyNumberFormat="1" applyFont="1" applyBorder="1" applyAlignment="1">
      <alignment horizontal="left"/>
    </xf>
    <xf numFmtId="4" fontId="0" fillId="0" borderId="0" xfId="0" applyNumberFormat="1"/>
    <xf numFmtId="167" fontId="1" fillId="0" borderId="0" xfId="0" applyNumberFormat="1" applyFont="1" applyAlignment="1">
      <alignment horizontal="left"/>
    </xf>
    <xf numFmtId="49" fontId="2" fillId="0" borderId="2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14" fontId="1" fillId="0" borderId="0" xfId="0" applyNumberFormat="1" applyFont="1" applyAlignment="1" applyProtection="1">
      <alignment horizontal="left"/>
      <protection locked="0"/>
    </xf>
    <xf numFmtId="49" fontId="2" fillId="0" borderId="2" xfId="0" applyNumberFormat="1" applyFont="1" applyBorder="1" applyAlignment="1" applyProtection="1">
      <alignment horizontal="right"/>
      <protection locked="0"/>
    </xf>
    <xf numFmtId="165" fontId="1" fillId="0" borderId="0" xfId="0" applyNumberFormat="1" applyFont="1" applyAlignment="1" applyProtection="1">
      <alignment horizontal="right"/>
      <protection locked="0"/>
    </xf>
    <xf numFmtId="4" fontId="1" fillId="0" borderId="0" xfId="0" applyNumberFormat="1" applyFont="1" applyAlignment="1" applyProtection="1">
      <alignment horizontal="right"/>
      <protection locked="0"/>
    </xf>
    <xf numFmtId="0" fontId="0" fillId="0" borderId="0" xfId="0" pivotButton="1" applyProtection="1">
      <protection locked="0"/>
    </xf>
    <xf numFmtId="0" fontId="4" fillId="0" borderId="17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10" borderId="0" xfId="0" applyFill="1" applyProtection="1">
      <protection locked="0"/>
    </xf>
    <xf numFmtId="0" fontId="4" fillId="0" borderId="19" xfId="0" applyFont="1" applyBorder="1" applyProtection="1">
      <protection locked="0"/>
    </xf>
    <xf numFmtId="0" fontId="4" fillId="0" borderId="20" xfId="0" applyFont="1" applyBorder="1" applyProtection="1">
      <protection locked="0"/>
    </xf>
    <xf numFmtId="0" fontId="4" fillId="0" borderId="21" xfId="0" applyFont="1" applyBorder="1" applyProtection="1">
      <protection locked="0"/>
    </xf>
    <xf numFmtId="9" fontId="0" fillId="0" borderId="0" xfId="0" applyNumberFormat="1" applyProtection="1">
      <protection locked="0"/>
    </xf>
    <xf numFmtId="9" fontId="0" fillId="10" borderId="0" xfId="0" applyNumberFormat="1" applyFill="1" applyProtection="1">
      <protection locked="0"/>
    </xf>
    <xf numFmtId="2" fontId="0" fillId="0" borderId="0" xfId="0" applyNumberFormat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4" fillId="4" borderId="11" xfId="0" applyFont="1" applyFill="1" applyBorder="1" applyAlignment="1" applyProtection="1">
      <alignment horizontal="center" wrapText="1"/>
      <protection locked="0"/>
    </xf>
    <xf numFmtId="0" fontId="4" fillId="4" borderId="12" xfId="0" applyFont="1" applyFill="1" applyBorder="1" applyAlignment="1" applyProtection="1">
      <alignment horizontal="center" wrapText="1"/>
      <protection locked="0"/>
    </xf>
    <xf numFmtId="0" fontId="4" fillId="4" borderId="6" xfId="0" applyFont="1" applyFill="1" applyBorder="1" applyAlignment="1" applyProtection="1">
      <alignment horizontal="right"/>
      <protection locked="0"/>
    </xf>
    <xf numFmtId="9" fontId="0" fillId="6" borderId="0" xfId="2" applyFont="1" applyFill="1" applyAlignment="1" applyProtection="1">
      <alignment horizontal="right"/>
      <protection locked="0"/>
    </xf>
    <xf numFmtId="9" fontId="0" fillId="0" borderId="0" xfId="2" applyFont="1" applyFill="1" applyAlignment="1" applyProtection="1">
      <alignment horizontal="center"/>
      <protection locked="0"/>
    </xf>
    <xf numFmtId="0" fontId="4" fillId="2" borderId="11" xfId="0" applyFont="1" applyFill="1" applyBorder="1" applyAlignment="1" applyProtection="1">
      <alignment wrapText="1"/>
      <protection locked="0"/>
    </xf>
    <xf numFmtId="0" fontId="4" fillId="2" borderId="12" xfId="0" applyFont="1" applyFill="1" applyBorder="1" applyAlignment="1" applyProtection="1">
      <alignment wrapText="1"/>
      <protection locked="0"/>
    </xf>
    <xf numFmtId="0" fontId="4" fillId="2" borderId="14" xfId="0" applyFont="1" applyFill="1" applyBorder="1" applyAlignment="1" applyProtection="1">
      <alignment wrapText="1"/>
      <protection locked="0"/>
    </xf>
    <xf numFmtId="0" fontId="4" fillId="3" borderId="13" xfId="0" applyFont="1" applyFill="1" applyBorder="1" applyAlignment="1" applyProtection="1">
      <alignment horizontal="center" wrapText="1"/>
      <protection locked="0"/>
    </xf>
    <xf numFmtId="0" fontId="4" fillId="0" borderId="24" xfId="0" applyFont="1" applyBorder="1" applyAlignment="1" applyProtection="1">
      <alignment wrapText="1"/>
      <protection locked="0"/>
    </xf>
    <xf numFmtId="0" fontId="4" fillId="0" borderId="27" xfId="0" applyFont="1" applyBorder="1" applyAlignment="1" applyProtection="1">
      <alignment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0" borderId="11" xfId="0" applyFont="1" applyBorder="1" applyAlignment="1" applyProtection="1">
      <alignment wrapText="1"/>
      <protection locked="0"/>
    </xf>
    <xf numFmtId="0" fontId="4" fillId="0" borderId="14" xfId="0" applyFont="1" applyBorder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15" xfId="0" applyBorder="1" applyProtection="1">
      <protection locked="0"/>
    </xf>
    <xf numFmtId="166" fontId="0" fillId="0" borderId="25" xfId="1" applyNumberFormat="1" applyFont="1" applyBorder="1" applyProtection="1">
      <protection locked="0"/>
    </xf>
    <xf numFmtId="166" fontId="0" fillId="0" borderId="23" xfId="1" applyNumberFormat="1" applyFont="1" applyBorder="1" applyProtection="1">
      <protection locked="0"/>
    </xf>
    <xf numFmtId="166" fontId="0" fillId="0" borderId="8" xfId="1" applyNumberFormat="1" applyFont="1" applyBorder="1" applyProtection="1">
      <protection locked="0"/>
    </xf>
    <xf numFmtId="0" fontId="0" fillId="0" borderId="23" xfId="0" applyBorder="1" applyProtection="1">
      <protection locked="0"/>
    </xf>
    <xf numFmtId="0" fontId="0" fillId="0" borderId="22" xfId="0" applyBorder="1" applyProtection="1">
      <protection locked="0"/>
    </xf>
    <xf numFmtId="166" fontId="0" fillId="0" borderId="25" xfId="1" applyNumberFormat="1" applyFont="1" applyFill="1" applyBorder="1" applyProtection="1">
      <protection locked="0"/>
    </xf>
    <xf numFmtId="166" fontId="0" fillId="0" borderId="23" xfId="1" applyNumberFormat="1" applyFont="1" applyFill="1" applyBorder="1" applyProtection="1">
      <protection locked="0"/>
    </xf>
    <xf numFmtId="166" fontId="0" fillId="0" borderId="8" xfId="1" applyNumberFormat="1" applyFont="1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0" xfId="0" applyBorder="1" applyProtection="1">
      <protection locked="0"/>
    </xf>
    <xf numFmtId="0" fontId="4" fillId="7" borderId="9" xfId="0" applyFont="1" applyFill="1" applyBorder="1" applyProtection="1">
      <protection locked="0"/>
    </xf>
    <xf numFmtId="0" fontId="4" fillId="7" borderId="3" xfId="0" applyFont="1" applyFill="1" applyBorder="1" applyProtection="1">
      <protection locked="0"/>
    </xf>
    <xf numFmtId="0" fontId="4" fillId="7" borderId="16" xfId="0" applyFont="1" applyFill="1" applyBorder="1" applyProtection="1">
      <protection locked="0"/>
    </xf>
    <xf numFmtId="0" fontId="0" fillId="7" borderId="10" xfId="0" applyFill="1" applyBorder="1" applyProtection="1">
      <protection locked="0"/>
    </xf>
    <xf numFmtId="166" fontId="4" fillId="7" borderId="26" xfId="1" applyNumberFormat="1" applyFont="1" applyFill="1" applyBorder="1" applyProtection="1">
      <protection locked="0"/>
    </xf>
    <xf numFmtId="166" fontId="4" fillId="7" borderId="29" xfId="1" applyNumberFormat="1" applyFont="1" applyFill="1" applyBorder="1" applyProtection="1">
      <protection locked="0"/>
    </xf>
    <xf numFmtId="0" fontId="0" fillId="7" borderId="9" xfId="0" applyFill="1" applyBorder="1" applyProtection="1">
      <protection locked="0"/>
    </xf>
    <xf numFmtId="0" fontId="0" fillId="7" borderId="28" xfId="0" applyFill="1" applyBorder="1" applyProtection="1">
      <protection locked="0"/>
    </xf>
    <xf numFmtId="0" fontId="0" fillId="7" borderId="16" xfId="0" applyFill="1" applyBorder="1" applyProtection="1">
      <protection locked="0"/>
    </xf>
    <xf numFmtId="0" fontId="4" fillId="8" borderId="4" xfId="0" applyFont="1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6" xfId="0" applyFill="1" applyBorder="1" applyProtection="1">
      <protection locked="0"/>
    </xf>
    <xf numFmtId="0" fontId="0" fillId="9" borderId="7" xfId="0" applyFill="1" applyBorder="1" applyProtection="1">
      <protection locked="0"/>
    </xf>
    <xf numFmtId="0" fontId="0" fillId="9" borderId="0" xfId="0" applyFill="1" applyProtection="1">
      <protection locked="0"/>
    </xf>
    <xf numFmtId="0" fontId="0" fillId="9" borderId="8" xfId="0" applyFill="1" applyBorder="1" applyProtection="1">
      <protection locked="0"/>
    </xf>
    <xf numFmtId="0" fontId="5" fillId="9" borderId="7" xfId="0" applyFont="1" applyFill="1" applyBorder="1" applyProtection="1">
      <protection locked="0"/>
    </xf>
    <xf numFmtId="0" fontId="0" fillId="9" borderId="9" xfId="0" applyFill="1" applyBorder="1" applyProtection="1">
      <protection locked="0"/>
    </xf>
    <xf numFmtId="0" fontId="0" fillId="9" borderId="3" xfId="0" applyFill="1" applyBorder="1" applyProtection="1">
      <protection locked="0"/>
    </xf>
    <xf numFmtId="0" fontId="0" fillId="9" borderId="10" xfId="0" applyFill="1" applyBorder="1" applyProtection="1">
      <protection locked="0"/>
    </xf>
    <xf numFmtId="167" fontId="0" fillId="0" borderId="0" xfId="0" applyNumberFormat="1" applyAlignment="1" applyProtection="1">
      <alignment horizontal="left"/>
    </xf>
    <xf numFmtId="166" fontId="0" fillId="0" borderId="0" xfId="0" applyNumberFormat="1" applyProtection="1">
      <protection locked="0"/>
    </xf>
    <xf numFmtId="43" fontId="0" fillId="0" borderId="0" xfId="1" applyFont="1"/>
    <xf numFmtId="9" fontId="6" fillId="5" borderId="0" xfId="2" applyFont="1" applyFill="1" applyProtection="1">
      <protection locked="0"/>
    </xf>
    <xf numFmtId="0" fontId="0" fillId="0" borderId="0" xfId="0" quotePrefix="1" applyProtection="1">
      <protection locked="0"/>
    </xf>
  </cellXfs>
  <cellStyles count="5">
    <cellStyle name="Comma" xfId="1" builtinId="3"/>
    <cellStyle name="Normal" xfId="0" builtinId="0"/>
    <cellStyle name="Normal 4" xfId="3" xr:uid="{00000000-0005-0000-0000-000002000000}"/>
    <cellStyle name="Normal 5" xfId="4" xr:uid="{00000000-0005-0000-0000-000003000000}"/>
    <cellStyle name="Percent" xfId="2" builtinId="5"/>
  </cellStyles>
  <dxfs count="106"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numFmt numFmtId="167" formatCode=";;;**"/>
    </dxf>
    <dxf>
      <numFmt numFmtId="167" formatCode=";;;**"/>
    </dxf>
    <dxf>
      <numFmt numFmtId="167" formatCode=";;;**"/>
    </dxf>
    <dxf>
      <numFmt numFmtId="167" formatCode=";;;**"/>
    </dxf>
    <dxf>
      <numFmt numFmtId="167" formatCode=";;;**"/>
    </dxf>
    <dxf>
      <numFmt numFmtId="167" formatCode=";;;**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numFmt numFmtId="167" formatCode=";;;**"/>
    </dxf>
    <dxf>
      <numFmt numFmtId="167" formatCode=";;;**"/>
    </dxf>
    <dxf>
      <numFmt numFmtId="167" formatCode=";;;**"/>
    </dxf>
    <dxf>
      <numFmt numFmtId="167" formatCode=";;;**"/>
    </dxf>
    <dxf>
      <numFmt numFmtId="167" formatCode=";;;**"/>
    </dxf>
    <dxf>
      <numFmt numFmtId="167" formatCode=";;;**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numFmt numFmtId="167" formatCode=";;;**"/>
    </dxf>
    <dxf>
      <numFmt numFmtId="167" formatCode=";;;**"/>
    </dxf>
    <dxf>
      <numFmt numFmtId="167" formatCode=";;;**"/>
    </dxf>
    <dxf>
      <numFmt numFmtId="167" formatCode=";;;**"/>
    </dxf>
    <dxf>
      <numFmt numFmtId="167" formatCode=";;;**"/>
    </dxf>
    <dxf>
      <numFmt numFmtId="167" formatCode=";;;**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strike val="0"/>
        <color rgb="FFFF00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9" formatCode="m/d/yyyy"/>
    </dxf>
    <dxf>
      <numFmt numFmtId="166" formatCode="_(* #,##0_);_(* \(#,##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YEARLY</a:t>
            </a:r>
            <a:r>
              <a:rPr lang="en-US" b="1" baseline="0"/>
              <a:t> CHURN RATE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From Invoice-Remittance'!$O$1</c:f>
              <c:strCache>
                <c:ptCount val="1"/>
                <c:pt idx="0">
                  <c:v>Total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'Churn From Invoice-Remittance'!$F$5:$I$5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'Churn From Invoice-Remittance'!$P$1:$W$1</c:f>
              <c:numCache>
                <c:formatCode>General</c:formatCode>
                <c:ptCount val="4"/>
                <c:pt idx="0">
                  <c:v>108</c:v>
                </c:pt>
                <c:pt idx="1">
                  <c:v>117</c:v>
                </c:pt>
                <c:pt idx="2">
                  <c:v>208</c:v>
                </c:pt>
                <c:pt idx="3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0-4507-B662-4D20D39464E9}"/>
            </c:ext>
          </c:extLst>
        </c:ser>
        <c:ser>
          <c:idx val="1"/>
          <c:order val="1"/>
          <c:tx>
            <c:strRef>
              <c:f>'Churn From Invoice-Remittance'!$O$2</c:f>
              <c:strCache>
                <c:ptCount val="1"/>
                <c:pt idx="0">
                  <c:v>Active 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'Churn From Invoice-Remittance'!$F$5:$I$5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'Churn From Invoice-Remittance'!$P$2:$W$2</c:f>
              <c:numCache>
                <c:formatCode>General</c:formatCode>
                <c:ptCount val="4"/>
                <c:pt idx="0">
                  <c:v>92</c:v>
                </c:pt>
                <c:pt idx="1">
                  <c:v>97</c:v>
                </c:pt>
                <c:pt idx="2">
                  <c:v>143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0-4507-B662-4D20D39464E9}"/>
            </c:ext>
          </c:extLst>
        </c:ser>
        <c:ser>
          <c:idx val="2"/>
          <c:order val="2"/>
          <c:tx>
            <c:strRef>
              <c:f>'Churn From Invoice-Remittance'!$O$3</c:f>
              <c:strCache>
                <c:ptCount val="1"/>
                <c:pt idx="0">
                  <c:v>Churned Customers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'Churn From Invoice-Remittance'!$F$5:$I$5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'Churn From Invoice-Remittance'!$P$3:$W$3</c:f>
              <c:numCache>
                <c:formatCode>General</c:formatCode>
                <c:ptCount val="4"/>
                <c:pt idx="0">
                  <c:v>16</c:v>
                </c:pt>
                <c:pt idx="1">
                  <c:v>20</c:v>
                </c:pt>
                <c:pt idx="2">
                  <c:v>65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0-4507-B662-4D20D3946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821200"/>
        <c:axId val="1555834256"/>
      </c:barChart>
      <c:lineChart>
        <c:grouping val="standard"/>
        <c:varyColors val="0"/>
        <c:ser>
          <c:idx val="3"/>
          <c:order val="3"/>
          <c:tx>
            <c:strRef>
              <c:f>'Churn From Invoice-Remittance'!$O$4</c:f>
              <c:strCache>
                <c:ptCount val="1"/>
                <c:pt idx="0">
                  <c:v>Churn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'Churn From Invoice-Remittance'!$P$4:$W$4</c:f>
              <c:numCache>
                <c:formatCode>0%</c:formatCode>
                <c:ptCount val="4"/>
                <c:pt idx="0">
                  <c:v>0.14814814814814814</c:v>
                </c:pt>
                <c:pt idx="1">
                  <c:v>0.17094017094017094</c:v>
                </c:pt>
                <c:pt idx="2">
                  <c:v>0.3125</c:v>
                </c:pt>
                <c:pt idx="3">
                  <c:v>0.31318681318681318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A0-4507-B662-4D20D3946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821744"/>
        <c:axId val="1555820656"/>
      </c:lineChart>
      <c:catAx>
        <c:axId val="15558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34256"/>
        <c:crosses val="autoZero"/>
        <c:auto val="1"/>
        <c:lblAlgn val="ctr"/>
        <c:lblOffset val="100"/>
        <c:noMultiLvlLbl val="0"/>
      </c:catAx>
      <c:valAx>
        <c:axId val="15558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21200"/>
        <c:crosses val="autoZero"/>
        <c:crossBetween val="between"/>
      </c:valAx>
      <c:valAx>
        <c:axId val="15558206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21744"/>
        <c:crosses val="max"/>
        <c:crossBetween val="between"/>
      </c:valAx>
      <c:catAx>
        <c:axId val="1555821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582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'Inv-Rem Churn (Rebasing 2021)'!$O$1</c:f>
              <c:strCache>
                <c:ptCount val="1"/>
                <c:pt idx="0">
                  <c:v>Total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'Inv-Rem Churn (Rebasing 2021)'!$F$5:$I$5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'Inv-Rem Churn (Rebasing 2021)'!$P$1:$W$1</c:f>
              <c:numCache>
                <c:formatCode>General</c:formatCode>
                <c:ptCount val="4"/>
                <c:pt idx="0">
                  <c:v>108</c:v>
                </c:pt>
                <c:pt idx="1">
                  <c:v>117</c:v>
                </c:pt>
                <c:pt idx="2">
                  <c:v>143</c:v>
                </c:pt>
                <c:pt idx="3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B-46A3-8C3A-06D9856AB2A6}"/>
            </c:ext>
          </c:extLst>
        </c:ser>
        <c:ser>
          <c:idx val="1"/>
          <c:order val="1"/>
          <c:tx>
            <c:strRef>
              <c:f>'Inv-Rem Churn (Rebasing 2021)'!$O$2</c:f>
              <c:strCache>
                <c:ptCount val="1"/>
                <c:pt idx="0">
                  <c:v>Active 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'Inv-Rem Churn (Rebasing 2021)'!$F$5:$I$5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'Inv-Rem Churn (Rebasing 2021)'!$P$2:$W$2</c:f>
              <c:numCache>
                <c:formatCode>General</c:formatCode>
                <c:ptCount val="4"/>
                <c:pt idx="0">
                  <c:v>92</c:v>
                </c:pt>
                <c:pt idx="1">
                  <c:v>97</c:v>
                </c:pt>
                <c:pt idx="2">
                  <c:v>134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B-46A3-8C3A-06D9856AB2A6}"/>
            </c:ext>
          </c:extLst>
        </c:ser>
        <c:ser>
          <c:idx val="2"/>
          <c:order val="2"/>
          <c:tx>
            <c:strRef>
              <c:f>'Inv-Rem Churn (Rebasing 2021)'!$O$3</c:f>
              <c:strCache>
                <c:ptCount val="1"/>
                <c:pt idx="0">
                  <c:v>Churned Customers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'Inv-Rem Churn (Rebasing 2021)'!$F$5:$I$5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'Inv-Rem Churn (Rebasing 2021)'!$P$3:$W$3</c:f>
              <c:numCache>
                <c:formatCode>General</c:formatCode>
                <c:ptCount val="4"/>
                <c:pt idx="0">
                  <c:v>16</c:v>
                </c:pt>
                <c:pt idx="1">
                  <c:v>20</c:v>
                </c:pt>
                <c:pt idx="2">
                  <c:v>9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B-46A3-8C3A-06D9856AB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823376"/>
        <c:axId val="1555823920"/>
      </c:barChart>
      <c:lineChart>
        <c:grouping val="standard"/>
        <c:varyColors val="0"/>
        <c:ser>
          <c:idx val="3"/>
          <c:order val="3"/>
          <c:tx>
            <c:strRef>
              <c:f>'Inv-Rem Churn (Rebasing 2021)'!$O$4</c:f>
              <c:strCache>
                <c:ptCount val="1"/>
                <c:pt idx="0">
                  <c:v>Churn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'Inv-Rem Churn (Rebasing 2021)'!$P$4:$W$4</c:f>
              <c:numCache>
                <c:formatCode>0%</c:formatCode>
                <c:ptCount val="4"/>
                <c:pt idx="0">
                  <c:v>0.14814814814814814</c:v>
                </c:pt>
                <c:pt idx="1">
                  <c:v>0.17094017094017094</c:v>
                </c:pt>
                <c:pt idx="2">
                  <c:v>6.2937062937062943E-2</c:v>
                </c:pt>
                <c:pt idx="3">
                  <c:v>0.31318681318681318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B-46A3-8C3A-06D9856AB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739024"/>
        <c:axId val="1555824464"/>
      </c:lineChart>
      <c:catAx>
        <c:axId val="15558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23920"/>
        <c:crosses val="autoZero"/>
        <c:auto val="1"/>
        <c:lblAlgn val="ctr"/>
        <c:lblOffset val="100"/>
        <c:noMultiLvlLbl val="0"/>
      </c:catAx>
      <c:valAx>
        <c:axId val="15558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23376"/>
        <c:crosses val="autoZero"/>
        <c:crossBetween val="between"/>
      </c:valAx>
      <c:valAx>
        <c:axId val="155582446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39024"/>
        <c:crosses val="max"/>
        <c:crossBetween val="between"/>
      </c:valAx>
      <c:catAx>
        <c:axId val="129973902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582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140494</xdr:colOff>
      <xdr:row>273</xdr:row>
      <xdr:rowOff>0</xdr:rowOff>
    </xdr:from>
    <xdr:to>
      <xdr:col>49</xdr:col>
      <xdr:colOff>57150</xdr:colOff>
      <xdr:row>290</xdr:row>
      <xdr:rowOff>58737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39687</xdr:colOff>
      <xdr:row>273</xdr:row>
      <xdr:rowOff>1</xdr:rowOff>
    </xdr:from>
    <xdr:to>
      <xdr:col>47</xdr:col>
      <xdr:colOff>547686</xdr:colOff>
      <xdr:row>290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nbowaleabraham" refreshedDate="44797.499485300927" createdVersion="5" refreshedVersion="5" minRefreshableVersion="3" recordCount="7152" xr:uid="{00000000-000A-0000-FFFF-FFFF0B000000}">
  <cacheSource type="worksheet">
    <worksheetSource ref="A1:L7153" sheet="Consolidated Record"/>
  </cacheSource>
  <cacheFields count="12">
    <cacheField name="Customer ID" numFmtId="49">
      <sharedItems count="298">
        <s v="9MOB01"/>
        <s v="AAL001"/>
        <s v="AAN001"/>
        <s v="ABT001"/>
        <s v="ACB001"/>
        <s v="ACT001"/>
        <s v="ADAM01"/>
        <s v="ADB001"/>
        <s v="ADIB01"/>
        <s v="ADU001"/>
        <s v="AFR001"/>
        <s v="AFRL01"/>
        <s v="AGE001"/>
        <s v="AGIS01"/>
        <s v="AGP001"/>
        <s v="AHC001"/>
        <s v="AJP001"/>
        <s v="AMC001"/>
        <s v="AME001"/>
        <s v="AMTW01"/>
        <s v="ANL001"/>
        <s v="AOWA01"/>
        <s v="ARCN01"/>
        <s v="ARF001"/>
        <s v="ARMY01"/>
        <s v="ASE001"/>
        <s v="ASW001"/>
        <s v="ATEC01"/>
        <s v="AUST01"/>
        <s v="AVC001"/>
        <s v="BAML01"/>
        <s v="BARB01"/>
        <s v="BAZE01"/>
        <s v="BBEN01"/>
        <s v="BBG001"/>
        <s v="BCSL01"/>
        <s v="BeHE01"/>
        <s v="BLRP01"/>
        <s v="BMA001"/>
        <s v="BOLA01"/>
        <s v="BPR001"/>
        <s v="BRAI01"/>
        <s v="BRIT01"/>
        <s v="BSCH01"/>
        <s v="CAIC01"/>
        <s v="CAMP01"/>
        <s v="CANL01"/>
        <s v="CBNG01"/>
        <s v="CBNH01"/>
        <s v="CCCE01"/>
        <s v="CCS001"/>
        <s v="CENT01"/>
        <s v="CGC001"/>
        <s v="CHTV01"/>
        <s v="CIL001"/>
        <s v="CIPO01"/>
        <s v="CLTD01"/>
        <s v="CMC001"/>
        <s v="COBR01"/>
        <s v="COOL01"/>
        <s v="CPNE01"/>
        <s v="CPP001"/>
        <s v="CRAS01"/>
        <s v="CRL001"/>
        <s v="DAC001"/>
        <s v="DADA01"/>
        <s v="DANC01"/>
        <s v="DEN001"/>
        <s v="DEN002"/>
        <s v="DFAR01"/>
        <s v="DHQ001"/>
        <s v="DIG001"/>
        <s v="DIM001"/>
        <s v="DNDL01"/>
        <s v="DOL001"/>
        <s v="DOVE01"/>
        <s v="DPN001"/>
        <s v="DPR001"/>
        <s v="DRAU01"/>
        <s v="ENSL01"/>
        <s v="ENT001"/>
        <s v="ENT002"/>
        <s v="EOG001"/>
        <s v="EOH001"/>
        <s v="EQUG01"/>
        <s v="ESG001"/>
        <s v="ESTN01"/>
        <s v="EXL TECH"/>
        <s v="FCCP01"/>
        <s v="FCL001"/>
        <s v="FCPR01"/>
        <s v="FGM001"/>
        <s v="FOS001"/>
        <s v="FOUR01"/>
        <s v="FPM001"/>
        <s v="FWN001"/>
        <s v="GAIN01"/>
        <s v="GAW001"/>
        <s v="GBB001"/>
        <s v="GCL001"/>
        <s v="GEN001"/>
        <s v="GEO001"/>
        <s v="GEO002"/>
        <s v="GGCL01"/>
        <s v="GIA001"/>
        <s v="GIT001"/>
        <s v="GLO001"/>
        <s v="GPC001"/>
        <s v="GRN001"/>
        <s v="GTL001"/>
        <s v="GTP001"/>
        <s v="GUC001"/>
        <s v="HAB001"/>
        <s v="HAP001"/>
        <s v="HBS001"/>
        <s v="HCI001"/>
        <s v="HCM001"/>
        <s v="HKI001"/>
        <s v="HSDF01"/>
        <s v="IAM001"/>
        <s v="ICAP"/>
        <s v="ICSL01"/>
        <s v="IDNL01"/>
        <s v="IFES01"/>
        <s v="IFRC01"/>
        <s v="IMPH01"/>
        <s v="IMPL01"/>
        <s v="INF001"/>
        <s v="INP001"/>
        <s v="INTN01"/>
        <s v="INTS01"/>
        <s v="IOM001"/>
        <s v="IPI001"/>
        <s v="IPNL01"/>
        <s v="ISN001"/>
        <s v="JAIZ01"/>
        <s v="JAM001"/>
        <s v="JAN001"/>
        <s v="JBN001"/>
        <s v="JEN001"/>
        <s v="JMG001"/>
        <s v="JPL001"/>
        <s v="KAM001"/>
        <s v="KAME01"/>
        <s v="KCAL01"/>
        <s v="KCR001"/>
        <s v="KDIS"/>
        <s v="KEP001"/>
        <s v="KISS01"/>
        <s v="KKT001"/>
        <s v="KNL001"/>
        <s v="LAYER3"/>
        <s v="LiTL01"/>
        <s v="LUB001"/>
        <s v="LWM001"/>
        <s v="MAI001"/>
        <s v="MAM001"/>
        <s v="MBH001"/>
        <s v="MDT001"/>
        <s v="MEE001"/>
        <s v="MEED01"/>
        <s v="MENL01"/>
        <s v="MFA001"/>
        <s v="MGI001"/>
        <s v="MIC001"/>
        <s v="MLS001"/>
        <s v="MOD001"/>
        <s v="MOE001"/>
        <s v="MOS001"/>
        <s v="MSE001"/>
        <s v="MSH001"/>
        <s v="MSN001"/>
        <s v="MSR001"/>
        <s v="MTM001"/>
        <s v="MTN001"/>
        <s v="NAC001"/>
        <s v="NAN001"/>
        <s v="NANO01"/>
        <s v="NAP001"/>
        <s v="NARC01"/>
        <s v="NAV001"/>
        <s v="NAV002"/>
        <s v="NBC001"/>
        <s v="NCC001"/>
        <s v="NCL001"/>
        <s v="NCS001"/>
        <s v="NCW001"/>
        <s v="NDI001"/>
        <s v="NET001"/>
        <s v="NEX001"/>
        <s v="NFD001"/>
        <s v="NHRC01"/>
        <s v="NHS001"/>
        <s v="NHSA01"/>
        <s v="NHSS01"/>
        <s v="NIC001"/>
        <s v="NIFOR"/>
        <s v="NIMC01"/>
        <s v="NIPC01"/>
        <s v="NLA001"/>
        <s v="NOH001"/>
        <s v="NOR001"/>
        <s v="NOT001"/>
        <s v="NPEN01"/>
        <s v="NPM001"/>
        <s v="NSL001"/>
        <s v="NSP001"/>
        <s v="NSW001"/>
        <s v="NTA001"/>
        <s v="NUN001"/>
        <s v="OCN001"/>
        <s v="OEL001"/>
        <s v="OJN001"/>
        <s v="OKE001"/>
        <s v="OLU001"/>
        <s v="OMS001"/>
        <s v="ONE001"/>
        <s v="ONL001"/>
        <s v="OPM001"/>
        <s v="ORA001"/>
        <s v="PAL001"/>
        <s v="PCT001"/>
        <s v="PHCN01"/>
        <s v="PINE01"/>
        <s v="PLA001"/>
        <s v="PRL001"/>
        <s v="PRL002"/>
        <s v="PSL001"/>
        <s v="PSR001"/>
        <s v="RFL001"/>
        <s v="RIE001"/>
        <s v="RMR001"/>
        <s v="ROAD01"/>
        <s v="SABC01"/>
        <s v="SAH001"/>
        <s v="SAL001"/>
        <s v="SAR001"/>
        <s v="SBT001"/>
        <s v="SCC001"/>
        <s v="SCI001"/>
        <s v="SCOM01"/>
        <s v="SCT001"/>
        <s v="SGH001"/>
        <s v="SIL001"/>
        <s v="SIM001"/>
        <s v="SIS001"/>
        <s v="SKYV01"/>
        <s v="SOSL01"/>
        <s v="SPA001"/>
        <s v="SPEN01"/>
        <s v="SSL001"/>
        <s v="STAR01"/>
        <s v="STE001"/>
        <s v="STN001"/>
        <s v="SWT001"/>
        <s v="TATA01"/>
        <s v="TBL001"/>
        <s v="TCL001"/>
        <s v="TCN001"/>
        <s v="TCS001"/>
        <s v="TEBL01"/>
        <s v="TECH01"/>
        <s v="TESU01"/>
        <s v="TIME001"/>
        <s v="TIME002"/>
        <s v="TINA01"/>
        <s v="TMG001"/>
        <s v="TNL001"/>
        <s v="TOC001"/>
        <s v="TOL001"/>
        <s v="TOP001"/>
        <s v="TPL001"/>
        <s v="TRS001"/>
        <s v="TRU001"/>
        <s v="TSC001"/>
        <s v="TTL001"/>
        <s v="TUBA01"/>
        <s v="UNB001"/>
        <s v="UNI001"/>
        <s v="USPF01"/>
        <s v="USPF02"/>
        <s v="VCN001"/>
        <s v="VDT001"/>
        <s v="VIL001"/>
        <s v="WAC001"/>
        <s v="WAN001"/>
        <s v="WBG001"/>
        <s v="WIL001"/>
        <s v="WIN001"/>
        <s v="WKA001"/>
        <s v="WNL001"/>
        <s v="WRNL01"/>
        <s v="WSA001"/>
        <s v="ZAG001"/>
        <s v="ZEB001"/>
        <s v="ZET001"/>
        <s v="ZUEN001"/>
        <s v="ZVL001"/>
      </sharedItems>
    </cacheField>
    <cacheField name="Customer" numFmtId="49">
      <sharedItems count="293">
        <s v="9 MOBILE NIGERIA_EMTS"/>
        <s v="ACIOE ASSOCIATES LIMITED"/>
        <s v="ALLUVIAL AGRICULTURE NIG LTD"/>
        <s v="ABT DEVELOPMENT FOUNDATION SHOPS PLUS"/>
        <s v="ACCELLERATED BUILDING"/>
        <s v="ACT TECHNOLOGY"/>
        <s v="ADAMSMITH_NIAF"/>
        <s v="AFRICAN DEVELOPMENT BANK GROUP"/>
        <s v="MR. ADAMU IBRAHIM - VILLA"/>
        <s v="ADELEKE UNIVERSITY"/>
        <s v="AFR-IX TELECOM"/>
        <s v="AFRINICT LIMITED"/>
        <s v="ALL GRACE ENERGY"/>
        <s v="ABUJA GEOGRAPHIC INFORMATION SYSTEMS"/>
        <s v="ALEGNA GLOBAL PARTNERSHIP LTD"/>
        <s v="AUSTRALIAN HIGH COMMISSION"/>
        <s v="AKANBI JOHN PAUL"/>
        <s v="ASSET MANAGEMENT CORPORATION OF NIGERIA"/>
        <s v="AMERICAN EMBASSY BOSTON LOCATION"/>
        <s v="AMT WIRELESS LTD"/>
        <s v="AIRTEL NETWORKS LIMITED"/>
        <s v="AS OPERATIONS WEST AFRICA"/>
        <s v="ARCELOR NETWORKS LIMITED"/>
        <s v="ASS FOR REPRODUCTIVE &amp; FAM HEALTH"/>
        <s v="NIGERIAN ARMY"/>
        <s v="AUTOCOMM SERVICES ENTERPRISES"/>
        <s v="ASWANI"/>
        <s v="ANTENNAPRO TECH LTD"/>
        <s v="AFRICAN UNIVERSITY OF SCI &amp; TECH"/>
        <s v="AG VISION CONSTRUCTION"/>
        <s v="BARBEDOS GROUP LIMITED"/>
        <s v="BAZE UNIVERSITY"/>
        <s v="BLUE BAND ENGINEERING"/>
        <s v="BITS AND BYTE GLOBAL S.L"/>
        <s v="BROADBAND CONNECTIVITY SOLUTIONS LTD"/>
        <s v="BeHERE_TEE PREMIUM LTD"/>
        <s v="BETTER LIFE PROGRAM FOR RURAL WOMEN"/>
        <s v="BRITISH MILITARY ADVISORY &amp; TRAINING"/>
        <s v="BOLA EMMANUEL"/>
        <s v="BEST PREMIER MAITAMA RESIDENCE"/>
        <s v="BRAINWAVE"/>
        <s v="BRIGHT TECHNOLOGIES LTD"/>
        <s v="BENFORD INT'L SCHOOL"/>
        <s v="CACOVID ISOLATION CENTRE"/>
        <s v="CAMPUS-FI NETWORK SERVICES CO"/>
        <s v="CCC AFRICA NIG LIMITED"/>
        <s v="CBN GOVERNORS HSE"/>
        <s v="CENTRAL BANK OF NIGERIA"/>
        <s v="CCS_CECC NIGERIA LIMITED"/>
        <s v="CENTRE FOR COMM &amp; SOCIAL IMPACT"/>
        <s v="CENTAGON"/>
        <s v="CHEERYMOON GLOBAL CONCEPT LTD"/>
        <s v="CHANNELS NIG LTD_FREE TV"/>
        <s v="CAINERGY INTERNATIONAL LTD"/>
        <s v="EUROPEAN COMMISSION / CIVIPOL CONSEIL-P"/>
        <s v="CACHEZ LIMITED"/>
        <s v="CMC INVESTMENT LIMITED"/>
        <s v="COBRANET LIMITED"/>
        <s v="STEAM BROADCASTING / COOLLINK"/>
        <s v="CENTER POINT NETWORK"/>
        <s v="CITY PRINT &amp; PUBLISHING"/>
        <s v="CREATIVE ASSOCIATES INT'L"/>
        <s v="CROWN &amp; REED LTD"/>
        <s v="DEPT OF AGRIC LAND &amp; CLIMATE CHG MGT"/>
        <s v="DAVID &amp; DANIEL'S RESIDENCE"/>
        <s v="DANCOM"/>
        <s v="DENUCCI N RIVERTON"/>
        <s v="DR FATIMA ATIKU RESIDENCE"/>
        <s v="DEFENSE HEADQUARTERS"/>
        <s v="DUNES INVESTMENT &amp; GLOBAL SERVICES"/>
        <s v="DIMENSION DATA"/>
        <s v="DAILY NEED DISTRIBUTORS LTD"/>
        <s v="DOLPHIN TELECOM"/>
        <s v="DOVELAND INT'L SCH LTD"/>
        <s v="DIGITAL PLAY NIGERIA LIMITED"/>
        <s v="DEPARTMENT FOR PETROLEUM RESOURCES"/>
        <s v="DRAUSNET"/>
        <s v="EMADEB ENERGY SERVICES LTD"/>
        <s v="ENOV8 TECH HUB LIMITED_LEKKI"/>
        <s v="ENOV8 TECH HUB LIMITED_JIBOWU"/>
        <s v="EMBASSY OF GERMANY"/>
        <s v="EMBASSY OF HUNGARY"/>
        <s v="EQUINOX GROUP"/>
        <s v="ENGR SANUSI GARBA"/>
        <s v="ESTREAM NETWORK"/>
        <s v="EXL TECH MULTISERVICES LTD"/>
        <s v="FEDERAL COMPETITION &amp; CPC"/>
        <s v="FINPACT CONSULTING LIMITED"/>
        <s v="FIFTH CHUKKER POLO &amp; RESORT"/>
        <s v="FIRST GENERATION MORTGAGE BANK LTD"/>
        <s v="FACLITY FOR OIL SECTOR TRANSPARENCY"/>
        <s v="FOURSQUARE CHURCH"/>
        <s v="FEDERAL PROJECT MGT UNIT OFFICE"/>
        <s v="FLASH WISP NETWORKS"/>
        <s v="GLOBAL ALLIANCE FOR IMPROVED NUTRI"/>
        <s v="GALAXY WIRELESS"/>
        <s v="GALAXY BACKBONE LIMITED"/>
        <s v="GRIDLINE COMMUNICATION LIMITED"/>
        <s v="GIRL EFFECT NIGERIA"/>
        <s v="GEO QINETIQ"/>
        <s v="GATEWAY GLOBAL COMMUNICATIONS LTD_PCCW"/>
        <s v="GLISTEN INT'L ACADEMY"/>
        <s v="GIST TRAC"/>
        <s v="GLO SWAP"/>
        <s v="GLOBAL PROJECTS CONS"/>
        <s v="GREEN ENERGY"/>
        <s v="GIOCAH TECHNOLOGIES LTD"/>
        <s v="GRAND TOWERS PLC"/>
        <s v="GALAXY UNIPREP CENTER"/>
        <s v="HABIBU ENGINEERING"/>
        <s v="HARROW PARK"/>
        <s v="HARDCORE BIOMETRICS SYSTEMS"/>
        <s v="HCI HEALTHCARE LTD"/>
        <s v="HIGH COMMISSION OF MALAYSIA"/>
        <s v="HELEN KELLER INTERNATIONAL"/>
        <s v="HEALTH STRATEGY &amp; DEVELOPMEN FOUNDATION"/>
        <s v="INSTITUTE OF ARTS &amp; MEDIA"/>
        <s v="ICAP NIGERIA OFFICE"/>
        <s v="INFORMATION CONNECTIVITY SOL. LTD"/>
        <s v="INQ DIGITAL NIGERIA LIMITED"/>
        <s v="INT'L FOUNDATIO FOR ELECTORAL SERVIC"/>
        <s v="INTERNATIONAL FED. OF RED CROSS"/>
        <s v="MDS LOGISTICS / IMPERIAL HEALTH SCI"/>
        <s v="IMPERIAL HEALTH SCIENCES-LAGOS"/>
        <s v="INFOSTRATEGY TECHNOLOGY"/>
        <s v="INTERCELLULAR NIG PLC"/>
        <s v="INTEGRAL NETWORK"/>
        <s v="INTERNET SOLUTIONS-SA"/>
        <s v="INTERNATIONAL ORGANIZATIO FOR MIGRATION"/>
        <s v="IPI SOLUTIONS LIMITED"/>
        <s v="IP2AIR NETWORKS LIMITED_HYPERWAVE NIG"/>
        <s v="INTERNET SOLUTIONS NIGERIA LTD"/>
        <s v="JAIZ BANK PLC"/>
        <s v="JAMUB GROUP"/>
        <s v="JANADA KWAJI"/>
        <s v="JULIUS BERGER NIGERIA PLC"/>
        <s v="MRS JENNIFER_TEN ROOMS APARTMENT"/>
        <s v="JMG LIMITED"/>
        <s v="JIGNA PROJECTS LIMITED"/>
        <s v="KAMBAMA ENTERPRISES / ALH BALA JEGA"/>
        <s v="KESSEL CAPITAL ADVISER LIMITED"/>
        <s v="KASHTON CONCEPT RESOURCES"/>
        <s v="KONCEPT DIGITAL INTEGRATED SERVICES"/>
        <s v="KETSWA ENG &amp; PROJECT MGT LTD"/>
        <s v="KISS FM"/>
        <s v="KKON TECHNOLOGIES LIMITED"/>
        <s v="ALIGUYA NIG LTD_KLYDESMITH NIG LTD"/>
        <s v="LAYER3"/>
        <s v="LIQUID INTELLIGENT TECHNOLOGIES LIMITED"/>
        <s v="LUBELL NIGERIA LIMITED"/>
        <s v="LWN NIGERIA LTD"/>
        <s v="MAINONE_AN EQUINIX COMPANY"/>
        <s v="MAMMOTH INDUSTRIES"/>
        <s v="MBH POWER LTD"/>
        <s v="MULTI DIMENSIONS TEC"/>
        <s v="MR. EMMANUEL EWALEFO"/>
        <s v="ITX TELECOMS LTD_MEED NETWORKS"/>
        <s v="MAITURARE ENTERPRISE NIG LTD"/>
        <s v="MINISTRY OF FOREIGN AFFAIRS"/>
        <s v="MARYLAND GLOBAL INITIATIVES CORP"/>
        <s v="MICRBOSS TECHNOLOGIES"/>
        <s v="MUSADA LUXURY SUITE"/>
        <s v="MINSTRY OF DEFENCE"/>
        <s v="FEDERAL MINISTRY OF ENVIRONMENT"/>
        <s v="MR. OGENS SANOMI"/>
        <s v="MAINSTREAM ENERGY SOLUTIONS LTD"/>
        <s v="MANAGEMENT SCIENCES FOR HEALTH"/>
        <s v="MARIE STOPES NIG LTD"/>
        <s v="MRS SHUAIBU RESIDENCE"/>
        <s v="MUTUAL TRUST MICROFINANCE BANK LTD"/>
        <s v="MTN NIGERIA"/>
        <s v="NET AFFAIRS COMMUNICATIONS LTD"/>
        <s v="NEWREST ASL NIGERIA"/>
        <s v="NANOTECH ICT LIMITED"/>
        <s v="NAT PETROLEUM TELECOMMUNICATION LTD"/>
        <s v="NEHEMIAH APOSTOLIC RESOURCE CENTRE"/>
        <s v="NAVADEE INTEGRATED LTD - NEW"/>
        <s v="NAVADEE INTEGRATED LTD"/>
        <s v="NIGERIAN BOTTLING COMPANY LTD"/>
        <s v="NIGERIAN COMMUNICATIONS COMMISSION"/>
        <s v="NEXTIER CAPITAL LIMITED"/>
        <s v="NIGERIA COMMUNICATIONS SATELITE LTD"/>
        <s v="NATIONAL CENTRE FOR WOMEN DEVELOPMENT"/>
        <s v="NATCOM DEVELOPMENT &amp; INVESTMENT LTD"/>
        <s v="NETFINITY LTD_NETCOM AFRICA"/>
        <s v="NET TRIX SOLUTIONS LTD"/>
        <s v="NATIONAL FADAMA DEVELOPMENT PROJECT"/>
        <s v="NATIONAL HUMAN RIGHTS COMMISSION"/>
        <s v="NORDIC HOSPITALITY SUITES"/>
        <s v="NIGERIA HYDROLOGICAL SERVICES AGENCY"/>
        <s v="NEW HORIZONS SYSTEMS SOLUTIONS LTD"/>
        <s v="NATIONAL INSURANCE COMMISSION"/>
        <s v="NIGERIA INST. FOR OIL PALM RESEARCH"/>
        <s v="NATIONAL IDENTITY MANAGEMENT COMMISSION"/>
        <s v="NIGERIA INVESTMENT PROMOTION COUNCIL"/>
        <s v="NOBLE HALL LEADERSHIP ACADEMY"/>
        <s v="NUEL OJEI HOLDINGS"/>
        <s v="NDUKA OBAIGBENA RESIDENCE"/>
        <s v="NAT OFFICE FOR TECH ACQUISITION &amp; PROMO"/>
        <s v="NATIONAL PENSION COMMISSION"/>
        <s v="NIGERIA POLICE MORTGAGE BANK"/>
        <s v="NetIT SOLUTIONS LTD"/>
        <s v="NORTH SOUTH POWER CO LTD"/>
        <s v="NIGERIA SOVEREIGN INVESTMENT AUTHORITY"/>
        <s v="NTA STARTIMES NETWORK LTD"/>
        <s v="NILE UNIVERSITY OF NIGERIA"/>
        <s v="O3 CAPITAL NIGERIA LIMITED"/>
        <s v="ORIENTAL ENERGY LIMITED"/>
        <s v="OJA TRADING NIGERIA LTD"/>
        <s v="OKESING TECHNOLOGY &amp; CONTRACTOR LTD"/>
        <s v="OLUMAWU SCHOOL"/>
        <s v="OCEAN MARINE SOLUTION LIMITED"/>
        <s v="ONE.org"/>
        <s v="ORION NETWORK LTD"/>
        <s v="OXFORD POLICY MANAGEMENT"/>
        <s v="OPERATION RAINBOW"/>
        <s v="PRIMERA AFRICA LEGAL / WALI UWAIS"/>
        <s v="PACT WORLD"/>
        <s v="PHCN/PMU"/>
        <s v="PINE HEIGHT GLOBAL RESOURCES"/>
        <s v="POLICY &amp; LEGAL ADVOCACY CENTRE"/>
        <s v="PROVAST LTD_IMANI"/>
        <s v="PROVAST LTD_AHC RESIDENT"/>
        <s v="PREMIER STARTUPS LTD"/>
        <s v="PROF. SULEIMAN'S RESIDENCE"/>
        <s v="RESIDENT FINTECH LIMITED"/>
        <s v="RIES TEMPLAR INTEGRATED SERVICES LTD"/>
        <s v="RAW MATERIAL RES &amp; DEV COUNCIL"/>
        <s v="ROAD SECTOR"/>
        <s v="SABC LTD."/>
        <s v="SAHAD STORES LTD"/>
        <s v="SALAKO ADEWALE &amp; CO"/>
        <s v="SUNNY AGHAEZE RESIDENCE"/>
        <s v="SB TELECOMS &amp; DEVICES LTD"/>
        <s v="SCC NIGERIA LIMITED"/>
        <s v="SAVE THE CHILDREN INTERNATIONAL"/>
        <s v="SMILE COMMUNICATIONS"/>
        <s v="SMART CITY TECHNOLOGY COMPANY"/>
        <s v="SINCLAIRE GUEST HOUSE"/>
        <s v="STEINBRUCH INTERNATIONAL LIMITED"/>
        <s v="SIMMONSCOOPER PARTNERS"/>
        <s v="SASCON INTERNATIONAL SCHOOL"/>
        <s v="SKYVISION GLOBAL NETWORKS LTD"/>
        <s v="SOFTCUBES SOLUTIONS LTD"/>
        <s v="SPARKO VENTURES / NHPC"/>
        <s v="SIGMA PENSION"/>
        <s v="STAR SAPPHIRE LIMITED"/>
        <s v="STARVILLE SCHOOL"/>
        <s v="STETIS LIMITED"/>
        <s v="SATCH-MO TECHNOLOGY NIGERIA LTD"/>
        <s v="SWIFT TALK"/>
        <s v="TATA AFRICA SERVICES NIGERIA LTD"/>
        <s v="TRISTA BROADBAND LIMITED"/>
        <s v="TAYLOR COMMUNICATION LTD"/>
        <s v="TRANSMISSION COMPANY OF NIGERIA"/>
        <s v="THE CUDDLE SCHOOL"/>
        <s v="TECHBARN LIMITED"/>
        <s v="TECHNOSERVE"/>
        <s v="TECHNO SCIENCE LIMITED_UNESCO"/>
        <s v="TIMELESS NETWORK SERVICES"/>
        <s v="TIMELESS NETWORK 2"/>
        <s v="TINA GEORGE"/>
        <s v="TORCH MARK GROUP"/>
        <s v="TELNET NIGERIA LIMITED"/>
        <s v="THE OUTSOURCE COMPANY"/>
        <s v="TRADELAND ORIGIN LTD_PRS IMPACT"/>
        <s v="TOPVIEW HOTEL"/>
        <s v="TALEVERAS POWER LTD"/>
        <s v="THE REGENT SCHOOL"/>
        <s v="TRUGOG NIGERIA LIMITED"/>
        <s v="TECHSPECIALIST CONSULTING LTD"/>
        <s v="TETRA TECH LIMITED"/>
        <s v="MR. TUNDE BAKARE"/>
        <s v="UNITY BANK PLC"/>
        <s v="UNIMEDICAL GROUP"/>
        <s v="UNIVERSAL SERVICE PROVISION FUND"/>
        <s v="VETINARY COUNCIL OF NIGERIA"/>
        <s v="VDT COMMUNICATIONS"/>
        <s v="VILLA PICASSO"/>
        <s v="WEST AFRICA CENTRE FOR PUBLIC HEALTH"/>
        <s v="WATER AID NIGERIA"/>
        <s v="WORLD BANK GROUP PLC"/>
        <s v="WILBAHI INVESTMENT LIMITED"/>
        <s v="WINOCK SOLAR NIGERIA LTD"/>
        <s v="WALDORF KNOLL ACADEMY"/>
        <s v="WIOCC NIGERIA LIMITED"/>
        <s v="WINROCK NIG LIMITED"/>
        <s v="WHYTESCAPE SERVICED APARTMENTS LTD"/>
        <s v="ZANSI GROUP"/>
        <s v="ZEBERCED LIMITED"/>
        <s v="ZETA-WEB NIG LTD"/>
        <s v="ZUMA ENERGY"/>
        <s v="ZEECREST VANTAGE LIMITED"/>
      </sharedItems>
    </cacheField>
    <cacheField name="Numeric Mth" numFmtId="0">
      <sharedItems containsBlank="1"/>
    </cacheField>
    <cacheField name="Day" numFmtId="0">
      <sharedItems containsBlank="1"/>
    </cacheField>
    <cacheField name="Year" numFmtId="0">
      <sharedItems containsString="0" containsBlank="1" containsNumber="1" containsInteger="1" minValue="2016" maxValue="2022" count="5">
        <n v="2017"/>
        <m/>
        <n v="2021"/>
        <n v="2016"/>
        <n v="2022"/>
      </sharedItems>
    </cacheField>
    <cacheField name="Month" numFmtId="14">
      <sharedItems count="12">
        <s v="January"/>
        <s v="February"/>
        <s v="March"/>
        <s v="April"/>
        <s v="May"/>
        <s v="July"/>
        <s v="August"/>
        <s v="October"/>
        <s v="November"/>
        <s v="June"/>
        <s v="September"/>
        <s v="December"/>
      </sharedItems>
    </cacheField>
    <cacheField name="Date" numFmtId="164">
      <sharedItems containsDate="1" containsMixedTypes="1" minDate="2016-01-01T00:00:00" maxDate="2022-09-02T00:00:00" count="1048">
        <d v="2017-01-01T00:00:00"/>
        <d v="2017-02-08T00:00:00"/>
        <d v="2017-03-31T00:00:00"/>
        <d v="2017-04-01T00:00:00"/>
        <d v="2017-05-04T00:00:00"/>
        <d v="2017-05-08T00:00:00"/>
        <d v="2017-05-26T00:00:00"/>
        <d v="2017-05-31T00:00:00"/>
        <d v="2017-07-01T00:00:00"/>
        <d v="2017-08-08T00:00:00"/>
        <d v="2017-10-01T00:00:00"/>
        <d v="2017-10-31T00:00:00"/>
        <d v="2017-11-01T00:00:00"/>
        <d v="2017-11-08T00:00:00"/>
        <d v="2017-11-09T00:00:00"/>
        <d v="2017-11-14T00:00:00"/>
        <s v=""/>
        <d v="2017-04-11T00:00:00"/>
        <d v="2017-05-24T00:00:00"/>
        <d v="2017-06-24T00:00:00"/>
        <d v="2017-07-24T00:00:00"/>
        <d v="2017-08-24T00:00:00"/>
        <d v="2017-09-24T00:00:00"/>
        <d v="2017-10-17T00:00:00"/>
        <d v="2017-10-24T00:00:00"/>
        <d v="2017-11-24T00:00:00"/>
        <d v="2017-03-07T00:00:00"/>
        <d v="2017-03-17T00:00:00"/>
        <d v="2017-04-14T00:00:00"/>
        <d v="2017-05-02T00:00:00"/>
        <d v="2017-05-03T00:00:00"/>
        <d v="2017-09-19T00:00:00"/>
        <d v="2017-11-27T00:00:00"/>
        <d v="2017-12-19T00:00:00"/>
        <d v="2017-01-12T00:00:00"/>
        <d v="2017-01-25T00:00:00"/>
        <d v="2017-01-26T00:00:00"/>
        <d v="2017-02-12T00:00:00"/>
        <d v="2017-02-15T00:00:00"/>
        <d v="2017-03-12T00:00:00"/>
        <d v="2017-03-28T00:00:00"/>
        <d v="2017-04-12T00:00:00"/>
        <d v="2017-04-28T00:00:00"/>
        <d v="2017-05-12T00:00:00"/>
        <d v="2017-05-15T00:00:00"/>
        <d v="2017-06-12T00:00:00"/>
        <d v="2017-06-15T00:00:00"/>
        <d v="2017-06-16T00:00:00"/>
        <d v="2017-06-19T00:00:00"/>
        <d v="2017-06-20T00:00:00"/>
        <d v="2017-07-12T00:00:00"/>
        <d v="2017-08-02T00:00:00"/>
        <d v="2017-08-03T00:00:00"/>
        <d v="2017-08-12T00:00:00"/>
        <d v="2017-08-16T00:00:00"/>
        <d v="2017-08-17T00:00:00"/>
        <d v="2017-09-12T00:00:00"/>
        <d v="2017-09-26T00:00:00"/>
        <d v="2017-09-27T00:00:00"/>
        <d v="2017-10-12T00:00:00"/>
        <d v="2017-11-12T00:00:00"/>
        <d v="2017-12-04T00:00:00"/>
        <d v="2017-12-12T00:00:00"/>
        <d v="2017-02-02T00:00:00"/>
        <d v="2017-03-16T00:00:00"/>
        <d v="2017-04-04T00:00:00"/>
        <d v="2017-04-10T00:00:00"/>
        <d v="2017-04-21T00:00:00"/>
        <d v="2017-05-10T00:00:00"/>
        <d v="2017-06-10T00:00:00"/>
        <d v="2017-06-14T00:00:00"/>
        <d v="2017-07-10T00:00:00"/>
        <d v="2017-07-13T00:00:00"/>
        <d v="2017-08-10T00:00:00"/>
        <d v="2017-08-14T00:00:00"/>
        <d v="2017-09-10T00:00:00"/>
        <d v="2017-10-10T00:00:00"/>
        <d v="2017-11-07T00:00:00"/>
        <d v="2017-11-10T00:00:00"/>
        <d v="2017-12-10T00:00:00"/>
        <d v="2017-01-11T00:00:00"/>
        <d v="2017-01-30T00:00:00"/>
        <d v="2017-02-01T00:00:00"/>
        <d v="2017-03-01T00:00:00"/>
        <d v="2017-03-13T00:00:00"/>
        <d v="2017-03-14T00:00:00"/>
        <d v="2017-05-01T00:00:00"/>
        <d v="2017-08-01T00:00:00"/>
        <d v="2017-10-18T00:00:00"/>
        <d v="2017-12-21T00:00:00"/>
        <d v="2017-04-25T00:00:00"/>
        <d v="2017-06-08T00:00:00"/>
        <d v="2017-06-09T00:00:00"/>
        <d v="2017-04-26T00:00:00"/>
        <d v="2017-06-01T00:00:00"/>
        <d v="2017-09-01T00:00:00"/>
        <d v="2017-12-01T00:00:00"/>
        <d v="2017-01-16T00:00:00"/>
        <d v="2017-11-17T00:00:00"/>
        <d v="2017-02-05T00:00:00"/>
        <d v="2017-07-21T00:00:00"/>
        <d v="2017-07-23T00:00:00"/>
        <d v="2017-01-20T00:00:00"/>
        <d v="2017-02-17T00:00:00"/>
        <d v="2017-03-10T00:00:00"/>
        <d v="2017-08-11T00:00:00"/>
        <d v="2017-10-06T00:00:00"/>
        <d v="2017-12-15T00:00:00"/>
        <d v="2017-10-05T00:00:00"/>
        <d v="2017-02-16T00:00:00"/>
        <d v="2017-05-23T00:00:00"/>
        <d v="2017-07-08T00:00:00"/>
        <d v="2017-07-25T00:00:00"/>
        <d v="2017-11-15T00:00:00"/>
        <d v="2017-01-17T00:00:00"/>
        <d v="2017-02-13T00:00:00"/>
        <d v="2017-03-30T00:00:00"/>
        <d v="2017-11-13T00:00:00"/>
        <d v="2017-01-09T00:00:00"/>
        <d v="2017-01-24T00:00:00"/>
        <d v="2017-03-20T00:00:00"/>
        <d v="2017-04-29T00:00:00"/>
        <d v="2017-05-17T00:00:00"/>
        <d v="2017-06-02T00:00:00"/>
        <d v="2017-07-11T00:00:00"/>
        <d v="2017-09-28T00:00:00"/>
        <d v="2017-09-29T00:00:00"/>
        <d v="2017-10-16T00:00:00"/>
        <d v="2017-12-20T00:00:00"/>
        <d v="2017-01-27T00:00:00"/>
        <d v="2017-04-03T00:00:00"/>
        <d v="2017-12-22T00:00:00"/>
        <d v="2017-12-29T00:00:00"/>
        <d v="2017-09-15T00:00:00"/>
        <d v="2017-10-25T00:00:00"/>
        <d v="2017-05-22T00:00:00"/>
        <d v="2017-06-23T00:00:00"/>
        <d v="2017-08-23T00:00:00"/>
        <d v="2017-09-23T00:00:00"/>
        <d v="2017-10-23T00:00:00"/>
        <d v="2017-11-21T00:00:00"/>
        <d v="2017-11-22T00:00:00"/>
        <d v="2017-11-30T00:00:00"/>
        <d v="2017-01-18T00:00:00"/>
        <d v="2017-01-19T00:00:00"/>
        <d v="2017-02-24T00:00:00"/>
        <d v="2017-04-20T00:00:00"/>
        <d v="2017-07-17T00:00:00"/>
        <d v="2017-07-28T00:00:00"/>
        <d v="2017-08-28T00:00:00"/>
        <d v="2017-10-03T00:00:00"/>
        <d v="2017-11-28T00:00:00"/>
        <d v="2017-12-13T00:00:00"/>
        <d v="2017-01-03T00:00:00"/>
        <d v="2017-01-21T00:00:00"/>
        <d v="2017-02-21T00:00:00"/>
        <d v="2017-03-21T00:00:00"/>
        <d v="2017-05-21T00:00:00"/>
        <d v="2017-06-21T00:00:00"/>
        <d v="2017-07-18T00:00:00"/>
        <d v="2017-07-26T00:00:00"/>
        <d v="2017-07-27T00:00:00"/>
        <d v="2017-08-21T00:00:00"/>
        <d v="2017-09-21T00:00:00"/>
        <d v="2017-10-21T00:00:00"/>
        <d v="2017-12-05T00:00:00"/>
        <d v="2017-11-23T00:00:00"/>
        <d v="2017-02-03T00:00:00"/>
        <d v="2017-02-06T00:00:00"/>
        <d v="2017-06-07T00:00:00"/>
        <d v="2017-09-07T00:00:00"/>
        <d v="2017-10-04T00:00:00"/>
        <d v="2017-12-07T00:00:00"/>
        <d v="2017-04-23T00:00:00"/>
        <d v="2017-04-24T00:00:00"/>
        <d v="2017-05-05T00:00:00"/>
        <d v="2017-06-13T00:00:00"/>
        <d v="2017-07-15T00:00:00"/>
        <d v="2017-08-15T00:00:00"/>
        <d v="2017-09-18T00:00:00"/>
        <d v="2017-10-15T00:00:00"/>
        <d v="2017-11-29T00:00:00"/>
        <d v="2017-12-31T00:00:00"/>
        <d v="2017-01-15T00:00:00"/>
        <d v="2017-01-28T00:00:00"/>
        <d v="2017-03-03T00:00:00"/>
        <d v="2017-04-16T00:00:00"/>
        <d v="2017-05-18T00:00:00"/>
        <d v="2017-07-20T00:00:00"/>
        <d v="2017-07-31T00:00:00"/>
        <d v="2017-08-04T00:00:00"/>
        <d v="2017-08-09T00:00:00"/>
        <d v="2017-08-25T00:00:00"/>
        <d v="2017-09-14T00:00:00"/>
        <d v="2017-09-22T00:00:00"/>
        <d v="2017-02-14T00:00:00"/>
        <d v="2017-05-14T00:00:00"/>
        <d v="2017-07-14T00:00:00"/>
        <d v="2017-11-16T00:00:00"/>
        <d v="2017-03-22T00:00:00"/>
        <d v="2017-03-23T00:00:00"/>
        <d v="2017-03-27T00:00:00"/>
        <d v="2017-04-27T00:00:00"/>
        <d v="2017-05-27T00:00:00"/>
        <d v="2017-06-27T00:00:00"/>
        <d v="2017-08-27T00:00:00"/>
        <d v="2017-10-27T00:00:00"/>
        <d v="2017-12-27T00:00:00"/>
        <d v="2017-04-05T00:00:00"/>
        <d v="2017-09-20T00:00:00"/>
        <d v="2017-05-30T00:00:00"/>
        <d v="2017-02-10T00:00:00"/>
        <d v="2017-02-23T00:00:00"/>
        <d v="2017-03-29T00:00:00"/>
        <d v="2017-05-09T00:00:00"/>
        <d v="2017-08-06T00:00:00"/>
        <d v="2017-08-07T00:00:00"/>
        <d v="2017-09-08T00:00:00"/>
        <d v="2017-10-30T00:00:00"/>
        <d v="2017-11-06T00:00:00"/>
        <d v="2017-01-23T00:00:00"/>
        <d v="2017-04-18T00:00:00"/>
        <d v="2017-04-19T00:00:00"/>
        <d v="2017-02-09T00:00:00"/>
        <d v="2017-06-28T00:00:00"/>
        <d v="2017-09-13T00:00:00"/>
        <d v="2017-11-11T00:00:00"/>
        <d v="2017-01-22T00:00:00"/>
        <d v="2017-02-22T00:00:00"/>
        <d v="2017-04-22T00:00:00"/>
        <d v="2017-09-11T00:00:00"/>
        <d v="2017-11-02T00:00:00"/>
        <d v="2017-03-24T00:00:00"/>
        <d v="2017-07-19T00:00:00"/>
        <d v="2017-03-06T00:00:00"/>
        <d v="2017-06-05T00:00:00"/>
        <d v="2017-06-06T00:00:00"/>
        <d v="2017-07-05T00:00:00"/>
        <d v="2017-10-11T00:00:00"/>
        <d v="2017-01-04T00:00:00"/>
        <d v="2017-01-31T00:00:00"/>
        <d v="2017-03-15T00:00:00"/>
        <d v="2017-05-16T00:00:00"/>
        <d v="2017-05-25T00:00:00"/>
        <d v="2017-08-26T00:00:00"/>
        <d v="2017-09-16T00:00:00"/>
        <d v="2017-10-13T00:00:00"/>
        <d v="2017-01-06T00:00:00"/>
        <d v="2017-04-13T00:00:00"/>
        <d v="2017-06-29T00:00:00"/>
        <d v="2017-11-03T00:00:00"/>
        <d v="2017-01-10T00:00:00"/>
        <d v="2017-04-07T00:00:00"/>
        <d v="2017-06-03T00:00:00"/>
        <d v="2017-08-30T00:00:00"/>
        <d v="2017-11-25T00:00:00"/>
        <d v="2017-02-27T00:00:00"/>
        <d v="2017-05-11T00:00:00"/>
        <d v="2017-04-08T00:00:00"/>
        <d v="2017-10-08T00:00:00"/>
        <d v="2017-05-19T00:00:00"/>
        <d v="2017-11-20T00:00:00"/>
        <d v="2017-12-23T00:00:00"/>
        <d v="2017-01-05T00:00:00"/>
        <d v="2017-02-25T00:00:00"/>
        <d v="2017-03-25T00:00:00"/>
        <d v="2017-06-25T00:00:00"/>
        <d v="2017-09-25T00:00:00"/>
        <d v="2017-12-25T00:00:00"/>
        <d v="2017-02-20T00:00:00"/>
        <d v="2017-05-20T00:00:00"/>
        <d v="2017-08-20T00:00:00"/>
        <d v="2017-10-20T00:00:00"/>
        <d v="2017-12-08T00:00:00"/>
        <d v="2017-07-03T00:00:00"/>
        <d v="2017-09-03T00:00:00"/>
        <d v="2017-12-03T00:00:00"/>
        <d v="2017-06-26T00:00:00"/>
        <d v="2017-10-26T00:00:00"/>
        <d v="2017-11-26T00:00:00"/>
        <d v="2017-12-26T00:00:00"/>
        <d v="2017-02-28T00:00:00"/>
        <d v="2017-06-22T00:00:00"/>
        <d v="2017-08-22T00:00:00"/>
        <d v="2017-02-07T00:00:00"/>
        <d v="2017-03-11T00:00:00"/>
        <d v="2017-03-18T00:00:00"/>
        <d v="2017-06-18T00:00:00"/>
        <d v="2017-12-18T00:00:00"/>
        <d v="2017-04-15T00:00:00"/>
        <d v="2017-09-06T00:00:00"/>
        <d v="2017-12-06T00:00:00"/>
        <d v="2017-08-18T00:00:00"/>
        <d v="2017-12-11T00:00:00"/>
        <d v="2017-04-09T00:00:00"/>
        <d v="2017-07-09T00:00:00"/>
        <d v="2017-10-09T00:00:00"/>
        <d v="2017-03-02T00:00:00"/>
        <d v="2017-07-16T00:00:00"/>
        <d v="2017-12-16T00:00:00"/>
        <d v="2017-01-08T00:00:00"/>
        <d v="2017-09-05T00:00:00"/>
        <d v="2017-09-30T00:00:00"/>
        <d v="2017-01-13T00:00:00"/>
        <d v="2017-02-18T00:00:00"/>
        <d v="2017-07-06T00:00:00"/>
        <d v="2017-12-28T00:00:00"/>
        <d v="2017-07-04T00:00:00"/>
        <d v="2017-07-22T00:00:00"/>
        <d v="2017-08-31T00:00:00"/>
        <d v="2017-01-29T00:00:00"/>
        <d v="2017-04-30T00:00:00"/>
        <d v="2017-06-30T00:00:00"/>
        <d v="2021-03-01T00:00:00"/>
        <d v="2021-04-09T00:00:00"/>
        <d v="2021-05-31T00:00:00"/>
        <d v="2021-06-17T00:00:00"/>
        <d v="2021-08-20T00:00:00"/>
        <d v="2021-09-06T00:00:00"/>
        <d v="2021-12-23T00:00:00"/>
        <d v="2021-10-13T00:00:00"/>
        <d v="2021-12-19T00:00:00"/>
        <d v="2021-01-04T00:00:00"/>
        <d v="2021-01-15T00:00:00"/>
        <d v="2021-04-01T00:00:00"/>
        <d v="2021-04-14T00:00:00"/>
        <d v="2021-07-01T00:00:00"/>
        <d v="2021-07-14T00:00:00"/>
        <d v="2021-09-22T00:00:00"/>
        <d v="2021-10-26T00:00:00"/>
        <d v="2021-10-11T00:00:00"/>
        <d v="2021-11-01T00:00:00"/>
        <d v="2021-12-03T00:00:00"/>
        <d v="2021-12-22T00:00:00"/>
        <d v="2021-04-12T00:00:00"/>
        <d v="2021-04-13T00:00:00"/>
        <d v="2021-04-15T00:00:00"/>
        <d v="2021-05-18T00:00:00"/>
        <d v="2021-06-06T00:00:00"/>
        <d v="2021-06-10T00:00:00"/>
        <d v="2021-07-02T00:00:00"/>
        <d v="2021-09-01T00:00:00"/>
        <d v="2021-09-28T00:00:00"/>
        <d v="2021-10-20T00:00:00"/>
        <d v="2021-01-01T00:00:00"/>
        <d v="2021-05-21T00:00:00"/>
        <d v="2021-08-11T00:00:00"/>
        <d v="2021-07-29T00:00:00"/>
        <d v="2021-08-25T00:00:00"/>
        <d v="2021-12-08T00:00:00"/>
        <d v="2021-01-14T00:00:00"/>
        <d v="2021-01-29T00:00:00"/>
        <d v="2021-02-05T00:00:00"/>
        <d v="2021-03-10T00:00:00"/>
        <d v="2021-04-22T00:00:00"/>
        <d v="2021-03-15T00:00:00"/>
        <d v="2021-03-23T00:00:00"/>
        <d v="2021-06-01T00:00:00"/>
        <d v="2021-06-30T00:00:00"/>
        <d v="2021-07-08T00:00:00"/>
        <d v="2021-11-09T00:00:00"/>
        <d v="2021-01-27T00:00:00"/>
        <d v="2021-04-28T00:00:00"/>
        <d v="2021-06-16T00:00:00"/>
        <d v="2021-09-14T00:00:00"/>
        <d v="2021-09-24T00:00:00"/>
        <d v="2021-02-20T00:00:00"/>
        <d v="2021-02-23T00:00:00"/>
        <d v="2021-04-16T00:00:00"/>
        <d v="2021-06-03T00:00:00"/>
        <d v="2021-06-24T00:00:00"/>
        <d v="2021-06-29T00:00:00"/>
        <d v="2021-08-04T00:00:00"/>
        <d v="2021-08-05T00:00:00"/>
        <d v="2021-08-24T00:00:00"/>
        <d v="2021-11-19T00:00:00"/>
        <d v="2021-11-27T00:00:00"/>
        <d v="2021-12-01T00:00:00"/>
        <d v="2021-12-31T00:00:00"/>
        <d v="2021-02-01T00:00:00"/>
        <d v="2021-02-11T00:00:00"/>
        <d v="2021-02-26T00:00:00"/>
        <d v="2021-03-05T00:00:00"/>
        <d v="2021-03-22T00:00:00"/>
        <d v="2021-03-29T00:00:00"/>
        <d v="2021-04-26T00:00:00"/>
        <d v="2021-05-01T00:00:00"/>
        <d v="2021-05-20T00:00:00"/>
        <d v="2021-05-25T00:00:00"/>
        <d v="2021-06-08T00:00:00"/>
        <d v="2021-06-22T00:00:00"/>
        <d v="2021-06-25T00:00:00"/>
        <d v="2021-08-10T00:00:00"/>
        <d v="2021-09-03T00:00:00"/>
        <d v="2021-09-21T00:00:00"/>
        <d v="2021-10-27T00:00:00"/>
        <d v="2021-11-08T00:00:00"/>
        <d v="2021-01-08T00:00:00"/>
        <d v="2021-01-13T00:00:00"/>
        <d v="2021-01-21T00:00:00"/>
        <d v="2021-03-25T00:00:00"/>
        <d v="2021-04-21T00:00:00"/>
        <d v="2021-06-11T00:00:00"/>
        <d v="2021-02-25T00:00:00"/>
        <d v="2021-02-12T00:00:00"/>
        <d v="2021-07-30T00:00:00"/>
        <d v="2021-08-03T00:00:00"/>
        <d v="2021-09-16T00:00:00"/>
        <d v="2021-09-23T00:00:00"/>
        <d v="2021-06-23T00:00:00"/>
        <d v="2021-07-26T00:00:00"/>
        <d v="2021-12-29T00:00:00"/>
        <d v="2021-01-11T00:00:00"/>
        <d v="2021-04-27T00:00:00"/>
        <d v="2021-05-04T00:00:00"/>
        <d v="2021-06-02T00:00:00"/>
        <d v="2021-07-07T00:00:00"/>
        <d v="2021-08-01T00:00:00"/>
        <d v="2021-08-19T00:00:00"/>
        <d v="2021-10-01T00:00:00"/>
        <d v="2021-10-05T00:00:00"/>
        <d v="2021-02-08T00:00:00"/>
        <d v="2021-01-20T00:00:00"/>
        <d v="2021-02-22T00:00:00"/>
        <d v="2021-03-12T00:00:00"/>
        <d v="2021-03-24T00:00:00"/>
        <d v="2021-04-23T00:00:00"/>
        <d v="2021-05-07T00:00:00"/>
        <d v="2021-06-04T00:00:00"/>
        <d v="2021-07-23T00:00:00"/>
        <d v="2021-08-06T00:00:00"/>
        <d v="2021-09-17T00:00:00"/>
        <d v="2021-10-08T00:00:00"/>
        <d v="2021-10-15T00:00:00"/>
        <d v="2021-10-28T00:00:00"/>
        <d v="2021-10-29T00:00:00"/>
        <d v="2021-11-17T00:00:00"/>
        <d v="2021-11-26T00:00:00"/>
        <d v="2021-10-24T00:00:00"/>
        <d v="2021-01-22T00:00:00"/>
        <d v="2021-11-12T00:00:00"/>
        <d v="2021-01-07T00:00:00"/>
        <d v="2021-02-09T00:00:00"/>
        <d v="2021-04-08T00:00:00"/>
        <d v="2021-05-10T00:00:00"/>
        <d v="2021-06-07T00:00:00"/>
        <d v="2021-06-28T00:00:00"/>
        <d v="2021-09-07T00:00:00"/>
        <d v="2021-09-27T00:00:00"/>
        <d v="2021-11-02T00:00:00"/>
        <d v="2021-04-29T00:00:00"/>
        <d v="2021-08-02T00:00:00"/>
        <d v="2021-11-22T00:00:00"/>
        <d v="2021-01-12T00:00:00"/>
        <d v="2021-02-04T00:00:00"/>
        <d v="2021-02-16T00:00:00"/>
        <d v="2021-03-02T00:00:00"/>
        <d v="2021-04-07T00:00:00"/>
        <d v="2021-04-30T00:00:00"/>
        <d v="2021-05-14T00:00:00"/>
        <d v="2021-07-13T00:00:00"/>
        <d v="2021-09-02T00:00:00"/>
        <d v="2021-10-04T00:00:00"/>
        <d v="2021-10-22T00:00:00"/>
        <d v="2021-11-03T00:00:00"/>
        <d v="2021-11-30T00:00:00"/>
        <d v="2021-09-29T00:00:00"/>
        <d v="2021-01-06T00:00:00"/>
        <d v="2021-01-18T00:00:00"/>
        <d v="2021-02-15T00:00:00"/>
        <d v="2021-02-24T00:00:00"/>
        <d v="2021-05-11T00:00:00"/>
        <d v="2021-11-05T00:00:00"/>
        <d v="2021-11-29T00:00:00"/>
        <d v="2021-10-25T00:00:00"/>
        <d v="2021-12-14T00:00:00"/>
        <d v="2021-05-08T00:00:00"/>
        <d v="2021-05-27T00:00:00"/>
        <d v="2021-09-18T00:00:00"/>
        <d v="2021-11-04T00:00:00"/>
        <d v="2021-11-10T00:00:00"/>
        <d v="2021-01-05T00:00:00"/>
        <d v="2021-02-17T00:00:00"/>
        <d v="2021-03-18T00:00:00"/>
        <d v="2021-08-31T00:00:00"/>
        <d v="2021-11-16T00:00:00"/>
        <d v="2021-07-06T00:00:00"/>
        <d v="2021-09-09T00:00:00"/>
        <d v="2021-12-10T00:00:00"/>
        <d v="2021-02-18T00:00:00"/>
        <d v="2021-10-06T00:00:00"/>
        <d v="2021-03-17T00:00:00"/>
        <d v="2021-05-15T00:00:00"/>
        <d v="2021-06-15T00:00:00"/>
        <d v="2021-07-15T00:00:00"/>
        <d v="2021-12-02T00:00:00"/>
        <d v="2021-06-09T00:00:00"/>
        <d v="2021-12-30T00:00:00"/>
        <d v="2021-10-21T00:00:00"/>
        <d v="2021-05-12T00:00:00"/>
        <d v="2021-05-30T00:00:00"/>
        <d v="2021-07-31T00:00:00"/>
        <d v="2021-08-09T00:00:00"/>
        <d v="2021-03-08T00:00:00"/>
        <d v="2021-04-06T00:00:00"/>
        <d v="2021-05-06T00:00:00"/>
        <d v="2021-07-27T00:00:00"/>
        <d v="2021-08-16T00:00:00"/>
        <d v="2021-09-15T00:00:00"/>
        <d v="2021-09-20T00:00:00"/>
        <d v="2021-10-18T00:00:00"/>
        <d v="2021-01-26T00:00:00"/>
        <d v="2021-09-08T00:00:00"/>
        <d v="2021-03-30T00:00:00"/>
        <d v="2021-07-19T00:00:00"/>
        <d v="2021-03-04T00:00:00"/>
        <d v="2021-03-09T00:00:00"/>
        <d v="2021-05-05T00:00:00"/>
        <d v="2021-02-28T00:00:00"/>
        <d v="2021-03-26T00:00:00"/>
        <d v="2021-05-02T00:00:00"/>
        <d v="2021-06-14T00:00:00"/>
        <d v="2021-07-12T00:00:00"/>
        <d v="2021-08-18T00:00:00"/>
        <d v="2021-11-18T00:00:00"/>
        <d v="2021-12-06T00:00:00"/>
        <d v="2021-07-28T00:00:00"/>
        <d v="2021-09-10T00:00:00"/>
        <d v="2021-11-23T00:00:00"/>
        <d v="2021-07-22T00:00:00"/>
        <d v="2021-03-11T00:00:00"/>
        <d v="2021-04-19T00:00:00"/>
        <d v="2021-01-19T00:00:00"/>
        <d v="2021-01-28T00:00:00"/>
        <d v="2021-07-05T00:00:00"/>
        <d v="2021-08-17T00:00:00"/>
        <d v="2021-08-30T00:00:00"/>
        <d v="2021-10-07T00:00:00"/>
        <d v="2021-12-07T00:00:00"/>
        <d v="2021-08-26T00:00:00"/>
        <d v="2021-10-10T00:00:00"/>
        <d v="2021-12-09T00:00:00"/>
        <d v="2021-11-07T00:00:00"/>
        <d v="2021-08-13T00:00:00"/>
        <d v="2021-10-14T00:00:00"/>
        <d v="2021-12-21T00:00:00"/>
        <d v="2021-03-03T00:00:00"/>
        <d v="2021-05-24T00:00:00"/>
        <d v="2021-07-24T00:00:00"/>
        <d v="2021-02-19T00:00:00"/>
        <d v="2021-06-21T00:00:00"/>
        <d v="2021-05-19T00:00:00"/>
        <d v="2021-06-27T00:00:00"/>
        <d v="2021-09-13T00:00:00"/>
        <d v="2021-10-12T00:00:00"/>
        <d v="2021-07-16T00:00:00"/>
        <d v="2021-03-16T00:00:00"/>
        <d v="2021-03-19T00:00:00"/>
        <d v="2021-10-23T00:00:00"/>
        <d v="2021-03-31T00:00:00"/>
        <d v="2021-02-14T00:00:00"/>
        <d v="2021-12-28T00:00:00"/>
        <d v="2021-04-24T00:00:00"/>
        <d v="2021-01-30T00:00:00"/>
        <d v="2021-02-03T00:00:00"/>
        <d v="2021-03-07T00:00:00"/>
        <d v="2021-09-30T00:00:00"/>
        <d v="2021-03-13T00:00:00"/>
        <d v="2021-07-09T00:00:00"/>
        <d v="2021-05-28T00:00:00"/>
        <d v="2021-08-27T00:00:00"/>
        <d v="2021-12-17T00:00:00"/>
        <d v="2021-05-17T00:00:00"/>
        <d v="2021-02-02T00:00:00"/>
        <d v="2021-04-20T00:00:00"/>
        <d v="2021-08-15T00:00:00"/>
        <d v="2021-11-11T00:00:00"/>
        <d v="2021-11-15T00:00:00"/>
        <d v="2021-08-12T00:00:00"/>
        <d v="2021-09-11T00:00:00"/>
        <d v="2021-01-25T00:00:00"/>
        <d v="2021-04-25T00:00:00"/>
        <d v="2021-06-18T00:00:00"/>
        <d v="2021-11-25T00:00:00"/>
        <d v="2021-11-06T00:00:00"/>
        <d v="2021-12-20T00:00:00"/>
        <d v="2021-02-06T00:00:00"/>
        <d v="2021-10-02T00:00:00"/>
        <d v="2016-01-01T00:00:00"/>
        <d v="2016-03-15T00:00:00"/>
        <d v="2016-03-16T00:00:00"/>
        <d v="2016-04-01T00:00:00"/>
        <d v="2016-05-11T00:00:00"/>
        <d v="2016-05-12T00:00:00"/>
        <d v="2016-07-01T00:00:00"/>
        <d v="2016-08-01T00:00:00"/>
        <d v="2016-10-05T00:00:00"/>
        <d v="2016-12-05T00:00:00"/>
        <d v="2016-12-14T00:00:00"/>
        <d v="2016-12-15T00:00:00"/>
        <d v="2016-02-10T00:00:00"/>
        <d v="2016-02-17T00:00:00"/>
        <d v="2016-03-09T00:00:00"/>
        <d v="2016-03-10T00:00:00"/>
        <d v="2016-05-10T00:00:00"/>
        <d v="2016-09-07T00:00:00"/>
        <d v="2016-02-01T00:00:00"/>
        <d v="2016-02-03T00:00:00"/>
        <d v="2016-05-01T00:00:00"/>
        <d v="2016-08-08T00:00:00"/>
        <d v="2016-09-06T00:00:00"/>
        <d v="2016-02-25T00:00:00"/>
        <d v="2016-04-06T00:00:00"/>
        <d v="2016-08-12T00:00:00"/>
        <d v="2016-10-11T00:00:00"/>
        <d v="2016-10-27T00:00:00"/>
        <d v="2016-11-10T00:00:00"/>
        <d v="2016-01-12T00:00:00"/>
        <d v="2016-01-15T00:00:00"/>
        <d v="2016-01-21T00:00:00"/>
        <d v="2016-01-25T00:00:00"/>
        <d v="2016-02-12T00:00:00"/>
        <d v="2016-02-16T00:00:00"/>
        <d v="2016-03-01T00:00:00"/>
        <d v="2016-03-23T00:00:00"/>
        <d v="2016-03-24T00:00:00"/>
        <d v="2016-04-12T00:00:00"/>
        <d v="2016-04-21T00:00:00"/>
        <d v="2016-05-28T00:00:00"/>
        <d v="2016-05-31T00:00:00"/>
        <d v="2016-06-12T00:00:00"/>
        <d v="2016-06-24T00:00:00"/>
        <d v="2016-07-12T00:00:00"/>
        <d v="2016-07-22T00:00:00"/>
        <d v="2016-07-27T00:00:00"/>
        <d v="2016-08-16T00:00:00"/>
        <d v="2016-08-17T00:00:00"/>
        <d v="2016-09-12T00:00:00"/>
        <d v="2016-09-22T00:00:00"/>
        <d v="2016-09-26T00:00:00"/>
        <d v="2016-10-12T00:00:00"/>
        <d v="2016-10-19T00:00:00"/>
        <d v="2016-10-20T00:00:00"/>
        <d v="2016-11-12T00:00:00"/>
        <d v="2016-11-23T00:00:00"/>
        <d v="2016-11-24T00:00:00"/>
        <d v="2016-12-12T00:00:00"/>
        <d v="2016-01-10T00:00:00"/>
        <d v="2016-06-09T00:00:00"/>
        <d v="2016-09-01T00:00:00"/>
        <d v="2016-10-01T00:00:00"/>
        <d v="2016-11-01T00:00:00"/>
        <d v="2016-12-01T00:00:00"/>
        <d v="2016-12-23T00:00:00"/>
        <d v="2016-01-03T00:00:00"/>
        <d v="2016-03-03T00:00:00"/>
        <d v="2016-06-01T00:00:00"/>
        <d v="2016-10-21T00:00:00"/>
        <d v="2016-12-21T00:00:00"/>
        <d v="2016-10-24T00:00:00"/>
        <d v="2016-08-11T00:00:00"/>
        <d v="2016-10-17T00:00:00"/>
        <d v="2016-11-14T00:00:00"/>
        <d v="2016-11-25T00:00:00"/>
        <d v="2016-12-19T00:00:00"/>
        <d v="2016-01-29T00:00:00"/>
        <d v="2016-08-19T00:00:00"/>
        <d v="2016-09-05T00:00:00"/>
        <d v="2016-11-16T00:00:00"/>
        <d v="2016-05-25T00:00:00"/>
        <d v="2016-11-15T00:00:00"/>
        <d v="2016-03-14T00:00:00"/>
        <d v="2016-08-14T00:00:00"/>
        <d v="2016-09-14T00:00:00"/>
        <d v="2016-12-13T00:00:00"/>
        <d v="2016-01-18T00:00:00"/>
        <d v="2016-02-05T00:00:00"/>
        <d v="2016-02-09T00:00:00"/>
        <d v="2016-02-18T00:00:00"/>
        <d v="2016-04-07T00:00:00"/>
        <d v="2016-04-08T00:00:00"/>
        <d v="2016-04-18T00:00:00"/>
        <d v="2016-05-05T00:00:00"/>
        <d v="2016-05-13T00:00:00"/>
        <d v="2016-05-18T00:00:00"/>
        <d v="2016-06-10T00:00:00"/>
        <d v="2016-06-16T00:00:00"/>
        <d v="2016-06-18T00:00:00"/>
        <d v="2016-07-18T00:00:00"/>
        <d v="2016-07-29T00:00:00"/>
        <d v="2016-07-30T00:00:00"/>
        <d v="2016-02-22T00:00:00"/>
        <d v="2016-02-29T00:00:00"/>
        <d v="2016-04-02T00:00:00"/>
        <d v="2016-10-14T00:00:00"/>
        <d v="2016-08-22T00:00:00"/>
        <d v="2016-08-23T00:00:00"/>
        <d v="2016-08-30T00:00:00"/>
        <d v="2016-09-16T00:00:00"/>
        <d v="2016-10-16T00:00:00"/>
        <d v="2016-11-11T00:00:00"/>
        <d v="2016-12-16T00:00:00"/>
        <d v="2016-10-13T00:00:00"/>
        <d v="2016-09-27T00:00:00"/>
        <d v="2016-10-07T00:00:00"/>
        <d v="2016-01-26T00:00:00"/>
        <d v="2016-02-26T00:00:00"/>
        <d v="2016-04-13T00:00:00"/>
        <d v="2016-05-17T00:00:00"/>
        <d v="2016-06-22T00:00:00"/>
        <d v="2016-07-21T00:00:00"/>
        <d v="2016-08-18T00:00:00"/>
        <d v="2016-09-29T00:00:00"/>
        <d v="2016-11-02T00:00:00"/>
        <d v="2016-11-03T00:00:00"/>
        <d v="2016-11-29T00:00:00"/>
        <d v="2016-11-30T00:00:00"/>
        <d v="2016-12-02T00:00:00"/>
        <d v="2016-12-06T00:00:00"/>
        <d v="2016-12-20T00:00:00"/>
        <d v="2016-07-10T00:00:00"/>
        <d v="2016-07-25T00:00:00"/>
        <d v="2016-08-10T00:00:00"/>
        <d v="2016-09-19T00:00:00"/>
        <d v="2016-09-21T00:00:00"/>
        <d v="2016-11-08T00:00:00"/>
        <d v="2016-11-21T00:00:00"/>
        <d v="2016-03-07T00:00:00"/>
        <d v="2016-05-03T00:00:00"/>
        <d v="2016-06-07T00:00:00"/>
        <d v="2016-07-26T00:00:00"/>
        <d v="2016-11-17T00:00:00"/>
        <d v="2016-11-18T00:00:00"/>
        <d v="2016-12-07T00:00:00"/>
        <d v="2016-12-22T00:00:00"/>
        <d v="2016-01-07T00:00:00"/>
        <d v="2016-01-20T00:00:00"/>
        <d v="2016-01-22T00:00:00"/>
        <d v="2016-01-27T00:00:00"/>
        <d v="2016-01-28T00:00:00"/>
        <d v="2016-02-20T00:00:00"/>
        <d v="2016-02-27T00:00:00"/>
        <d v="2016-03-04T00:00:00"/>
        <d v="2016-03-17T00:00:00"/>
        <d v="2016-03-29T00:00:00"/>
        <d v="2016-04-05T00:00:00"/>
        <d v="2016-04-11T00:00:00"/>
        <d v="2016-04-28T00:00:00"/>
        <d v="2016-06-15T00:00:00"/>
        <d v="2016-06-17T00:00:00"/>
        <d v="2016-06-21T00:00:00"/>
        <d v="2016-07-08T00:00:00"/>
        <d v="2016-07-28T00:00:00"/>
        <d v="2016-09-08T00:00:00"/>
        <d v="2016-09-09T00:00:00"/>
        <d v="2016-09-15T00:00:00"/>
        <d v="2016-02-14T00:00:00"/>
        <d v="2016-05-14T00:00:00"/>
        <d v="2016-08-15T00:00:00"/>
        <d v="2016-11-09T00:00:00"/>
        <d v="2016-06-13T00:00:00"/>
        <d v="2016-01-06T00:00:00"/>
        <d v="2016-04-10T00:00:00"/>
        <d v="2016-04-25T00:00:00"/>
        <d v="2016-07-14T00:00:00"/>
        <d v="2016-09-10T00:00:00"/>
        <d v="2016-10-10T00:00:00"/>
        <d v="2016-01-05T00:00:00"/>
        <d v="2016-03-05T00:00:00"/>
        <d v="2016-05-20T00:00:00"/>
        <d v="2016-06-05T00:00:00"/>
        <d v="2016-06-08T00:00:00"/>
        <d v="2016-02-15T00:00:00"/>
        <d v="2016-05-27T00:00:00"/>
        <d v="2016-01-19T00:00:00"/>
        <d v="2016-04-15T00:00:00"/>
        <d v="2016-11-07T00:00:00"/>
        <d v="2016-01-13T00:00:00"/>
        <d v="2016-02-08T00:00:00"/>
        <d v="2016-05-04T00:00:00"/>
        <d v="2016-05-30T00:00:00"/>
        <d v="2016-08-04T00:00:00"/>
        <d v="2016-08-05T00:00:00"/>
        <d v="2016-12-24T00:00:00"/>
        <d v="2016-01-17T00:00:00"/>
        <d v="2016-06-28T00:00:00"/>
        <d v="2016-12-30T00:00:00"/>
        <d v="2016-01-16T00:00:00"/>
        <d v="2016-02-02T00:00:00"/>
        <d v="2016-04-20T00:00:00"/>
        <d v="2016-09-23T00:00:00"/>
        <d v="2016-03-22T00:00:00"/>
        <d v="2016-03-28T00:00:00"/>
        <d v="2016-04-22T00:00:00"/>
        <d v="2016-04-26T00:00:00"/>
        <d v="2016-05-22T00:00:00"/>
        <d v="2016-07-19T00:00:00"/>
        <d v="2016-08-03T00:00:00"/>
        <d v="2016-10-22T00:00:00"/>
        <d v="2016-10-25T00:00:00"/>
        <d v="2016-10-26T00:00:00"/>
        <d v="2016-11-22T00:00:00"/>
        <d v="2016-04-27T00:00:00"/>
        <d v="2016-07-20T00:00:00"/>
        <d v="2016-08-29T00:00:00"/>
        <d v="2016-05-16T00:00:00"/>
        <d v="2016-05-19T00:00:00"/>
        <d v="2016-05-24T00:00:00"/>
        <d v="2016-07-15T00:00:00"/>
        <d v="2016-10-06T00:00:00"/>
        <d v="2016-10-28T00:00:00"/>
        <d v="2016-10-31T00:00:00"/>
        <d v="2016-12-28T00:00:00"/>
        <d v="2016-12-29T00:00:00"/>
        <d v="2016-01-04T00:00:00"/>
        <d v="2016-02-04T00:00:00"/>
        <d v="2016-04-04T00:00:00"/>
        <d v="2016-06-04T00:00:00"/>
        <d v="2016-07-04T00:00:00"/>
        <d v="2016-09-04T00:00:00"/>
        <d v="2016-10-04T00:00:00"/>
        <d v="2016-11-04T00:00:00"/>
        <d v="2016-11-28T00:00:00"/>
        <d v="2016-12-04T00:00:00"/>
        <d v="2016-11-06T00:00:00"/>
        <d v="2016-12-08T00:00:00"/>
        <d v="2016-12-09T00:00:00"/>
        <d v="2016-01-02T00:00:00"/>
        <d v="2016-09-02T00:00:00"/>
        <d v="2016-05-02T00:00:00"/>
        <d v="2016-08-02T00:00:00"/>
        <d v="2016-01-09T00:00:00"/>
        <d v="2016-04-09T00:00:00"/>
        <d v="2016-10-08T00:00:00"/>
        <d v="2016-02-11T00:00:00"/>
        <d v="2016-06-29T00:00:00"/>
        <d v="2016-06-30T00:00:00"/>
        <d v="2016-05-23T00:00:00"/>
        <d v="2016-06-23T00:00:00"/>
        <d v="2016-07-23T00:00:00"/>
        <d v="2016-10-23T00:00:00"/>
        <d v="2016-02-24T00:00:00"/>
        <d v="2016-03-25T00:00:00"/>
        <d v="2016-05-26T00:00:00"/>
        <d v="2016-06-25T00:00:00"/>
        <d v="2016-08-25T00:00:00"/>
        <d v="2016-09-25T00:00:00"/>
        <d v="2016-12-25T00:00:00"/>
        <d v="2016-08-26T00:00:00"/>
        <d v="2016-09-13T00:00:00"/>
        <d v="2016-11-20T00:00:00"/>
        <d v="2016-12-03T00:00:00"/>
        <d v="2016-06-03T00:00:00"/>
        <d v="2016-12-31T00:00:00"/>
        <d v="2016-07-05T00:00:00"/>
        <d v="2016-10-03T00:00:00"/>
        <d v="2016-08-24T00:00:00"/>
        <d v="2016-10-09T00:00:00"/>
        <d v="2016-04-14T00:00:00"/>
        <d v="2016-10-18T00:00:00"/>
        <d v="2016-12-18T00:00:00"/>
        <d v="2016-10-15T00:00:00"/>
        <d v="2016-03-31T00:00:00"/>
        <d v="2016-04-19T00:00:00"/>
        <d v="2016-07-09T00:00:00"/>
        <d v="2016-04-16T00:00:00"/>
        <d v="2016-06-20T00:00:00"/>
        <d v="2016-07-16T00:00:00"/>
        <d v="2016-01-11T00:00:00"/>
        <d v="2016-01-08T00:00:00"/>
        <d v="2016-01-14T00:00:00"/>
        <d v="2016-08-09T00:00:00"/>
        <d v="2016-09-30T00:00:00"/>
        <d v="2016-03-02T00:00:00"/>
        <d v="2016-06-27T00:00:00"/>
        <d v="2016-09-28T00:00:00"/>
        <d v="2016-03-21T00:00:00"/>
        <d v="2016-02-19T00:00:00"/>
        <d v="2016-04-29T00:00:00"/>
        <d v="2016-12-17T00:00:00"/>
        <d v="2016-04-30T00:00:00"/>
        <d v="2016-10-30T00:00:00"/>
        <d v="2022-01-01T00:00:00"/>
        <d v="2022-03-01T00:00:00"/>
        <d v="2022-06-01T00:00:00"/>
        <d v="2022-08-01T00:00:00"/>
        <d v="2022-07-18T00:00:00"/>
        <d v="2022-08-03T00:00:00"/>
        <d v="2022-01-11T00:00:00"/>
        <d v="2022-01-31T00:00:00"/>
        <d v="2022-03-18T00:00:00"/>
        <d v="2022-04-01T00:00:00"/>
        <d v="2022-04-04T00:00:00"/>
        <d v="2022-05-01T00:00:00"/>
        <d v="2022-05-11T00:00:00"/>
        <d v="2022-06-02T00:00:00"/>
        <d v="2022-07-01T00:00:00"/>
        <d v="2022-08-16T00:00:00"/>
        <d v="2022-02-01T00:00:00"/>
        <d v="2022-02-08T00:00:00"/>
        <d v="2022-03-28T00:00:00"/>
        <d v="2022-05-17T00:00:00"/>
        <d v="2022-01-17T00:00:00"/>
        <d v="2022-03-24T00:00:00"/>
        <d v="2022-04-29T00:00:00"/>
        <d v="2022-06-17T00:00:00"/>
        <d v="2022-07-13T00:00:00"/>
        <d v="2022-07-22T00:00:00"/>
        <d v="2022-09-01T00:00:00"/>
        <d v="2022-06-29T00:00:00"/>
        <d v="2022-04-07T00:00:00"/>
        <d v="2022-05-10T00:00:00"/>
        <d v="2022-06-07T00:00:00"/>
        <d v="2022-03-04T00:00:00"/>
        <d v="2022-04-08T00:00:00"/>
        <d v="2022-01-07T00:00:00"/>
        <d v="2022-05-08T00:00:00"/>
        <d v="2022-05-31T00:00:00"/>
        <d v="2022-06-03T00:00:00"/>
        <d v="2022-01-12T00:00:00"/>
        <d v="2022-01-24T00:00:00"/>
        <d v="2022-03-25T00:00:00"/>
        <d v="2022-03-31T00:00:00"/>
        <d v="2022-04-12T00:00:00"/>
        <d v="2022-05-23T00:00:00"/>
        <d v="2022-05-30T00:00:00"/>
        <d v="2022-06-23T00:00:00"/>
        <d v="2022-08-04T00:00:00"/>
        <d v="2022-08-12T00:00:00"/>
        <d v="2022-08-17T00:00:00"/>
        <d v="2022-01-18T00:00:00"/>
        <d v="2022-02-03T00:00:00"/>
        <d v="2022-02-14T00:00:00"/>
        <d v="2022-03-10T00:00:00"/>
        <d v="2022-05-20T00:00:00"/>
        <d v="2022-06-22T00:00:00"/>
        <d v="2022-08-11T00:00:00"/>
        <d v="2022-02-21T00:00:00"/>
        <d v="2022-05-16T00:00:00"/>
        <d v="2022-07-30T00:00:00"/>
        <d v="2022-02-10T00:00:00"/>
        <d v="2022-01-28T00:00:00"/>
        <d v="2022-03-02T00:00:00"/>
        <d v="2022-05-18T00:00:00"/>
        <d v="2022-05-26T00:00:00"/>
        <d v="2022-05-27T00:00:00"/>
        <d v="2022-01-14T00:00:00"/>
        <d v="2022-02-02T00:00:00"/>
        <d v="2022-03-15T00:00:00"/>
        <d v="2022-04-19T00:00:00"/>
        <d v="2022-05-13T00:00:00"/>
        <d v="2022-06-21T00:00:00"/>
        <d v="2022-07-11T00:00:00"/>
        <d v="2022-07-26T00:00:00"/>
        <d v="2022-08-10T00:00:00"/>
        <d v="2022-01-26T00:00:00"/>
        <d v="2022-02-17T00:00:00"/>
        <d v="2022-07-08T00:00:00"/>
        <d v="2022-02-07T00:00:00"/>
        <d v="2022-01-21T00:00:00"/>
        <d v="2022-03-09T00:00:00"/>
        <d v="2022-04-20T00:00:00"/>
        <d v="2022-06-10T00:00:00"/>
        <d v="2022-08-02T00:00:00"/>
        <d v="2022-01-05T00:00:00"/>
        <d v="2022-01-06T00:00:00"/>
        <d v="2022-03-21T00:00:00"/>
        <d v="2022-04-05T00:00:00"/>
        <d v="2022-04-14T00:00:00"/>
        <d v="2022-05-15T00:00:00"/>
        <d v="2022-06-08T00:00:00"/>
        <d v="2022-07-05T00:00:00"/>
        <d v="2022-08-09T00:00:00"/>
        <d v="2022-07-27T00:00:00"/>
        <d v="2022-01-19T00:00:00"/>
        <d v="2022-02-28T00:00:00"/>
        <d v="2022-04-11T00:00:00"/>
        <d v="2022-06-30T00:00:00"/>
        <d v="2022-02-23T00:00:00"/>
        <d v="2022-02-24T00:00:00"/>
        <d v="2022-04-06T00:00:00"/>
        <d v="2022-04-28T00:00:00"/>
        <d v="2022-05-24T00:00:00"/>
        <d v="2022-08-22T00:00:00"/>
        <d v="2022-03-22T00:00:00"/>
        <d v="2022-01-10T00:00:00"/>
        <d v="2022-03-11T00:00:00"/>
        <d v="2022-07-06T00:00:00"/>
        <d v="2022-08-05T00:00:00"/>
        <d v="2022-02-22T00:00:00"/>
        <d v="2022-02-04T00:00:00"/>
        <d v="2022-05-05T00:00:00"/>
        <d v="2022-08-08T00:00:00"/>
        <d v="2022-04-26T00:00:00"/>
        <d v="2022-07-04T00:00:00"/>
        <d v="2022-02-11T00:00:00"/>
        <d v="2022-07-29T00:00:00"/>
        <d v="2022-06-06T00:00:00"/>
        <d v="2022-02-18T00:00:00"/>
        <d v="2022-07-20T00:00:00"/>
        <d v="2022-01-20T00:00:00"/>
        <d v="2022-02-09T00:00:00"/>
        <d v="2022-02-25T00:00:00"/>
        <d v="2022-03-14T00:00:00"/>
        <d v="2022-03-29T00:00:00"/>
        <d v="2022-05-25T00:00:00"/>
        <d v="2022-06-27T00:00:00"/>
        <d v="2022-01-13T00:00:00"/>
        <d v="2022-07-14T00:00:00"/>
        <d v="2022-02-15T00:00:00"/>
        <d v="2022-02-16T00:00:00"/>
        <d v="2022-03-08T00:00:00"/>
        <d v="2022-03-16T00:00:00"/>
        <d v="2022-04-27T00:00:00"/>
        <d v="2022-05-06T00:00:00"/>
        <d v="2022-05-12T00:00:00"/>
        <d v="2022-01-27T00:00:00"/>
        <d v="2022-08-18T00:00:00"/>
        <d v="2022-07-15T00:00:00"/>
        <d v="2022-01-15T00:00:00"/>
        <d v="2022-06-14T00:00:00"/>
        <d v="2022-07-07T00:00:00"/>
        <d v="2022-06-28T00:00:00"/>
        <d v="2022-01-25T00:00:00"/>
        <d v="2022-03-23T00:00:00"/>
        <d v="2022-05-09T00:00:00"/>
        <d v="2022-06-09T00:00:00"/>
        <d v="2022-03-03T00:00:00"/>
        <d v="2022-04-18T00:00:00"/>
        <d v="2022-03-30T00:00:00"/>
        <d v="2022-03-27T00:00:00"/>
        <d v="2022-04-22T00:00:00"/>
        <d v="2022-02-13T00:00:00"/>
        <d v="2022-06-12T00:00:00"/>
        <d v="2022-01-23T00:00:00"/>
        <d v="2022-03-17T00:00:00"/>
        <d v="2022-07-10T00:00:00"/>
        <d v="2022-07-03T00:00:00"/>
        <d v="2022-05-19T00:00:00"/>
        <d v="2022-05-04T00:00:00"/>
        <d v="2022-06-20T00:00:00"/>
        <d v="2022-06-15T00:00:00"/>
        <d v="2022-01-30T00:00:00"/>
        <d v="2022-04-21T00:00:00"/>
        <d v="2022-08-15T00:00:00"/>
        <d v="2022-08-13T00:00:00"/>
        <d v="2022-02-27T00:00:00"/>
        <d v="2022-04-13T00:00:00"/>
      </sharedItems>
    </cacheField>
    <cacheField name="Trans No" numFmtId="49">
      <sharedItems count="4984">
        <s v="Balance Fwd"/>
        <s v="EMTS/217/ILL/003/1"/>
        <s v="EMTS/217/1/1/019"/>
        <s v="EMTS/217/1/4/20"/>
        <s v="EMTS/UBPYT/9"/>
        <s v="WHT/EMTS/8"/>
        <s v="EMTS/217/ILL/004"/>
        <s v="EMTS/UBAPYT/7"/>
        <s v="WHT/9MOB/216/3"/>
        <s v="EMTS/217/1/7/21"/>
        <s v="EMTS/217/ILL/005"/>
        <s v="9MOB/217/1/10/22"/>
        <s v="CN/EMTS/Q2/004"/>
        <s v="CN/EMTS/Q2/005"/>
        <s v="CN/EMTS/Q3/006"/>
        <s v="CN/EMTS/Q2/007"/>
        <s v="CN/EMTS/Q2/008"/>
        <s v="CN/EMTS/Q2/009"/>
        <s v="CN/EMTS/Q2/010"/>
        <s v="ETISALAT/PYMT/10"/>
        <s v="WHT/EMT/ILL/3"/>
        <s v="WHT/EMTS/5"/>
        <s v="9MOB/217/ILL/007"/>
        <s v="CN/EMTS/216/Q4/11"/>
        <s v="CN/EMTS/216/Q4/12"/>
        <s v="CN/EMTS/217/Q3/13"/>
        <s v="EMTS/UBAPYT/11"/>
        <s v="No Activity"/>
        <s v="AFRIN/216/4/01"/>
        <s v="AFRI/UBAPYT/1"/>
        <s v="AFRIN/217/5/002"/>
        <s v="AFRIN/217/6/003"/>
        <s v="AFRIN/217/7/004"/>
        <s v="AFRIN/217/8/005"/>
        <s v="AFRIN/217/9/006"/>
        <s v="CN/AFR/217/8/001"/>
        <s v="AFRIN/217/10/007"/>
        <s v="AFRIN/217/11/008"/>
        <s v="AIRTEL/IRU64/001"/>
        <s v="AIRTEL/UBAPYT/6"/>
        <s v="AIRTEL/UBAPYT/7"/>
        <s v="WHT/AIRT/6"/>
        <s v="AIRT/O&amp;M/217/13/4/04"/>
        <s v="AIRTEL/UBAPYT/8"/>
        <s v="WHT/AIRTEL/7"/>
        <s v="AIRTEL/IRU64/002"/>
        <s v="AIRTEL/AB-PH/002"/>
        <s v="AIRT/UBAPYT/8"/>
        <s v="WHT/AIRTEL/9"/>
        <s v="ASOP/217/12/1/027"/>
        <s v="ASOP/UBAPYT/1"/>
        <s v="WHT/ASOP/217/1"/>
        <s v="ASOP/217/12/2/028"/>
        <s v="ASOP/GTB/9"/>
        <s v="WHT/ASOP/9"/>
        <s v="ASOP/217/12/3/029"/>
        <s v="ASOP/UBAPYT/9"/>
        <s v="ASOP/217/12/4/030"/>
        <s v="ASOP/GTBPYT/7"/>
        <s v="WHT/ASOP/7"/>
        <s v="ASOP/217/12/5/031"/>
        <s v="ASOP/GTB/5"/>
        <s v="WHT/ASOP/10"/>
        <s v="ASOP/217/12/6/032"/>
        <s v="ASOP/REL/217"/>
        <s v="ASOP/GTB/11"/>
        <s v="ASOP/GTB/12"/>
        <s v="WHT/ASOP/8"/>
        <s v="ASOP/217/7/033"/>
        <s v="ASOPER/GTB/8"/>
        <s v="ASOP/217/9/034"/>
        <s v="WHT/GTB/8"/>
        <s v="ASOP/217/9/035"/>
        <s v="ASOP/217/12/10/036"/>
        <s v="ASOP/217/11/037"/>
        <s v="ASOP/217/12/4/038"/>
        <s v="ARCE/217/2/001"/>
        <s v="ARCEL/UBAPYT/1"/>
        <s v="WHT/ARCE/05"/>
        <s v="ARCE/217/3/02"/>
        <s v="ARCEL/UBAPYT/4"/>
        <s v="WHT/ARCE/06"/>
        <s v="ARCE/217/4/04"/>
        <s v="ARCEL/UBAPYT/3"/>
        <s v="WHT/ARC/3"/>
        <s v="ARCE/217/5/05"/>
        <s v="ARCE/UBAPYT/6"/>
        <s v="ARCE/217/6/06"/>
        <s v="ARCELOR/UBAPYT/6"/>
        <s v="ARCE/217/7/07"/>
        <s v="ARCE/UBAPYT/7"/>
        <s v="ARCE/217/8/08"/>
        <s v="ARCE/UBAPYT/8"/>
        <s v="ARCE/UBAPYT/9"/>
        <s v="ARCE/217/9/09"/>
        <s v="ARCE/217/10/10"/>
        <s v="ARCE/UBAPYT/10"/>
        <s v="ARCE/217/11/11"/>
        <s v="ARCE/217/1212"/>
        <s v="ARCE/UBAPYT/12"/>
        <s v="WHT/ARCEOR/10"/>
        <s v="ARFH/217/LM/001"/>
        <s v="AFRH/UBAPYT/1"/>
        <s v="ARFH/217/1/002"/>
        <s v="AFRH/217/3/003"/>
        <s v="WHT/AFRFH/3"/>
        <s v="AFRFH/UBAPYT/3"/>
        <s v="AFRH/217/5/004"/>
        <s v="ASSOCIATION/PYMT"/>
        <s v="WHT/ARFH/4"/>
        <s v="AFRH/217/8/005"/>
        <s v="ARFH/UBAPYT/8"/>
        <s v="AFRH/217/11/006"/>
        <s v="ASS/UBAPYT/7"/>
        <s v="WHT/ASS/7"/>
        <s v="AUST/217/10/1/03"/>
        <s v="AUST/UBAPYT/4"/>
        <s v="AUST/217/1/4/05"/>
        <s v="AUST/UBAPYT/6"/>
        <s v="WHT/AUST/3"/>
        <s v="AUST/UBAPYT/7"/>
        <s v="WHT/AUST/7"/>
        <s v="BAR/ABJ/217/3/007"/>
        <s v="BAR/ABJ/217/4/008"/>
        <s v="BARB/UBAPYT/5"/>
        <s v="BAR/ABJ/217/5/009"/>
        <s v="BARB/UBAPYT/6"/>
        <s v="BAR/ABJ/217/6/010"/>
        <s v="BAR/ABJ/217/7/011"/>
        <s v="BAR/ABJ/217/8/012"/>
        <s v="BARB/UBPYT/6"/>
        <s v="WHT/BAR/6"/>
        <s v="BAR/ABJ/217/9/013"/>
        <s v="BAR/217/KD/10/014"/>
        <s v="BAR/ABJ/217/9/015"/>
        <s v="BAR/ABJ/217/12/016"/>
        <s v="BAZE/217/1/048"/>
        <s v="BAZE/UBAPYMT/8"/>
        <s v="BAZE/216/1/2/049"/>
        <s v="BAZE/217/1/3/050"/>
        <s v="BAZE/216/1/4/051"/>
        <s v="BAZE/217/1/5/052"/>
        <s v="BAZE/UBAPYT/9"/>
        <s v="BAZE/217/1/6/053"/>
        <s v="BAZE/217/7/055"/>
        <s v="BAZE/216/1/8/056"/>
        <s v="BAZE/217/9/057"/>
        <s v="BAZE/217/10/058"/>
        <s v="BAZE/217/11/059"/>
        <s v="CN/BAZE/217/8/01"/>
        <s v="CN/BAZE/217/9/02"/>
        <s v="BAZE/217/12/060"/>
        <s v="BLUEB/217/2/002"/>
        <s v="BB/UBAPYT/5"/>
        <s v="BLUEB/217/003"/>
        <s v="BMATT/217/RES/06"/>
        <s v="BMAT/OFF/217/1/17"/>
        <s v="BMATT/UBAPYT/13"/>
        <s v="BMATT/UBAPYT/12"/>
        <s v="BMATT/217/RES/07"/>
        <s v="BMAT/OF/217/2/18"/>
        <s v="BMATT/UBAPYT/5"/>
        <s v="BMATT/UBAPYT/6"/>
        <s v="BMATT/217/RES/3/08"/>
        <s v="BMAT/OF/217/1/3/19"/>
        <s v="BMATT/UBAPYT/8"/>
        <s v="BMATT/UBAPYT/9"/>
        <s v="BMATT/217/4/09"/>
        <s v="BMATT/217/5/10"/>
        <s v="BMATT/217/6/11"/>
        <s v="BMATT/UBAPYT/10"/>
        <s v="BMATT/UBAPYT/11"/>
        <s v="BMATT/UBAPYT/14"/>
        <s v="BMATT/217/7/12"/>
        <s v="BMATT/217/8/13"/>
        <s v="BMATT/217/9/14"/>
        <s v="BMATT/217/10/15"/>
        <s v="BMATT/217/11/16"/>
        <s v="BMATT/UBAOYT/10"/>
        <s v="BMATT/217/12/17"/>
        <s v="BEN/217/9/002"/>
        <s v="CCC/217/12/5/023"/>
        <s v="CCC/UBAPYT/6"/>
        <s v="EXGAIN/CCC/5"/>
        <s v="CCNL/217/LM/001"/>
        <s v="CCNL/UBAPYT/001"/>
        <s v="FREETV/UBAPYT/3"/>
        <s v="CHAN/217/7/02"/>
        <s v="CHANN/UBAPYT/4"/>
        <s v="WHT/CHAN/5"/>
        <s v="CCNL/217/RELOC"/>
        <s v="WHT"/>
        <s v="CCNL/UBAPYT/5"/>
        <s v="CMC2/217/001"/>
        <s v="CMC/217/M1/001"/>
        <s v="CMC/SCB/2"/>
        <s v="BANKCHARGS/01"/>
        <s v="CMC/217/M1/002"/>
        <s v="CMC/217/COL-LAG/2"/>
        <s v="CMC/217/M1/003"/>
        <s v="CMC/217/COL-LAG/3"/>
        <s v="CMC/217/M1/004"/>
        <s v="CMC/21CO/217/002"/>
        <s v="CMC/UBAPYT/5"/>
        <s v="CMC/217/COL-LAG/4"/>
        <s v="CMC/217/M1/005"/>
        <s v="CMC/21CO/217/003"/>
        <s v="CMC/217/COL-LAG/5"/>
        <s v="CMC/217/M1/006"/>
        <s v="CMC/21CO/217/004"/>
        <s v="CMC/217/COL-LAG/6"/>
        <s v="CMC/217/M1/007"/>
        <s v="CMC/21CO/217/005"/>
        <s v="CMC/217/COL-LAG/7"/>
        <s v="CMC/217/M1/008"/>
        <s v="CMC/21CO/217/006"/>
        <s v="CMC/217/COL-LAG/8"/>
        <s v="CMC/217/M1/009"/>
        <s v="CMC/21CO/217/007"/>
        <s v="CMC/217/COL-LAG/9"/>
        <s v="CMC/217/M1/010"/>
        <s v="CMC/21CO/217/008"/>
        <s v="CN/CMC/217/8/02"/>
        <s v="CMC/217/COL-LAG/10"/>
        <s v="CMC/217/M1/011"/>
        <s v="CMC/21CO/217/009"/>
        <s v="COB/217/1/001"/>
        <s v="COBRA/UBAPYT/1"/>
        <s v="WHT/COBRA/01"/>
        <s v="COB/217/2/002"/>
        <s v="COB/UBAPYT/3"/>
        <s v="WHT/COB/3"/>
        <s v="COB/217/3/003"/>
        <s v="COB/UBAPYT/4"/>
        <s v="WHT/COB/4"/>
        <s v="COB/217/4/004"/>
        <s v="COB/UBAPYT/5"/>
        <s v="COB/UBAPYT/6"/>
        <s v="COB/217/7/005"/>
        <s v="COB/UBAPYT/7"/>
        <s v="WHT/COB/7"/>
        <s v="COB/217/6/006"/>
        <s v="WHT/COB/6"/>
        <s v="COB/217/7/007"/>
        <s v="COB/UBAPYT/07"/>
        <s v="WHT/COB/9"/>
        <s v="COB/217/8/008"/>
        <s v="COB/UBAPYT/8"/>
        <s v="WHT/COB/8"/>
        <s v="COB/217/9/009"/>
        <s v="COB/217/10/010"/>
        <s v="CN/COB/217/02"/>
        <s v="COB/217/11/011"/>
        <s v="WHT/COBRA/7"/>
        <s v="COB/217/12/012"/>
        <s v="COB/UBAPYT/9"/>
        <s v="CAI/UBAPYT/6"/>
        <s v="WHT/CAI/7"/>
        <s v="CAI/217/01/03/006"/>
        <s v="CAI/UBAPYT/3"/>
        <s v="WHT/CAI/5"/>
        <s v="CAI/217/06/007"/>
        <s v="CAI/UBAPYT/9"/>
        <s v="WHT/CAI/6"/>
        <s v="CAI/217/9/008"/>
        <s v="CAI/UBAPYT/7"/>
        <s v="WHT/CAI/9"/>
        <s v="CAI/217/12/009"/>
        <s v="DOLP/UBAPYT/7"/>
        <s v="DOLP/217/1/005"/>
        <s v="WHT ON PAYMENT"/>
        <s v="WHT ON PMT"/>
        <s v="DOL/217/GTB/4"/>
        <s v="DPR/217/11/003"/>
        <s v="DPR/UBAPYT/4"/>
        <s v="WHT/DPR/5"/>
        <s v="EOH/217/9/001"/>
        <s v="EOH/UBAPYT/9"/>
        <s v="EOH/217/10/002"/>
        <s v="EMBASSYPYMT"/>
        <s v="NMRC/217/5/002"/>
        <s v="ESTRE/UBAPYT/3"/>
        <s v="WHT/ESTR/3"/>
        <s v="NMRC/217/06/01"/>
        <s v="NMRC/217/07/02"/>
        <s v="ESTREAM/UBAPYT/7"/>
        <s v="WHT/ESTR/6"/>
        <s v="NMRC/217/8/04"/>
        <s v="NMRC/217/9/05"/>
        <s v="NMRC/217/10/06"/>
        <s v="NMRC/217/11/07"/>
        <s v="ESTRE/UBAPYT/8"/>
        <s v="ESTRE/UBAPYT/9"/>
        <s v="WHT/ESTRE/7"/>
        <s v="WHT/ESTRE/8"/>
        <s v="NMRC/217/12/08"/>
        <s v="FGMB/217/7/002"/>
        <s v="FOSTER/217/1/31"/>
        <s v="FOST/UBAPYT/7"/>
        <s v="WHT/FOSTER/8"/>
        <s v="FOSTER/216/2/32"/>
        <s v="FOSTER/UBAPYT/9"/>
        <s v="WHT/FOSTER/5"/>
        <s v="FOSTER/217/3/33"/>
        <s v="OPMPYT/UBAPYT/7"/>
        <s v="WHT/FOSTER/7"/>
        <s v="FOSTER/217/4/34"/>
        <s v="FOST/UBAPYT/5"/>
        <s v="WHT/FOST/4"/>
        <s v="FOSTER/217/5/35"/>
        <s v="FOS/UBAPYT/7"/>
        <s v="WHT/FOST/7"/>
        <s v="FOSTER/217/6/36"/>
        <s v="FOSTER/217/7/37"/>
        <s v="OPM/FOS/UBA/6"/>
        <s v="FOSTER/217/8/38"/>
        <s v="FOST/UBAPYT/9"/>
        <s v="WHT/FOSTER/6"/>
        <s v="FOSTER/217/9/39"/>
        <s v="FOSTER/217/10/40"/>
        <s v="FOSTER/UBAPYT/7"/>
        <s v="FOSTER/217/11/41"/>
        <s v="FOSTER/PYMT"/>
        <s v="WHT/FOST/9"/>
        <s v="WHT/FOST/10"/>
        <s v="FOSTER/217/12/42"/>
        <s v="FOSTER/UBAPYT/8"/>
        <s v="WHT/FOSTER/12"/>
        <s v="FLASHWISP/UBAPT/9"/>
        <s v="CN/FLASH/Q1/001"/>
        <s v="FLAS/UBAPYT/10"/>
        <s v="WHT/FLASH/6-11"/>
        <s v="WHT/FLASH/5"/>
        <s v="FLASH/217/1/008"/>
        <s v="FLASH/217/2/009"/>
        <s v="FLASH/217/3/010"/>
        <s v="FLASH/216/4/011"/>
        <s v="FLASH/217/5/012"/>
        <s v="NETIT/UBAPYT/7"/>
        <s v="NETIT/UBAPYT/8"/>
        <s v="WHT/NEITIT/6"/>
        <s v="FLASH/217/6/013"/>
        <s v="FLASH/UBAPYT/8"/>
        <s v="WHT/FLASH/9"/>
        <s v="FLASH/217/8/014"/>
        <s v="FLASWH/UBAPYT/7"/>
        <s v="FLASH/UBAPYT/7"/>
        <s v="WHT/FLASH/6"/>
        <s v="FLASH/217/8/015"/>
        <s v="FLASH/217/9/016"/>
        <s v="FLASH/217/10/017"/>
        <s v="FLASH/217/11/018"/>
        <s v="WHT/FLASH/7"/>
        <s v="FLASH/217/12/019"/>
        <s v="GAIN/217/1/001"/>
        <s v="GAIN/UBAPYT/5"/>
        <s v="GAIN/217/4/002"/>
        <s v="GAIN/UBAPYT/6"/>
        <s v="GAIN/217/7/003"/>
        <s v="GAIN/UBAPYT/7"/>
        <s v="GAIN/217/10/004"/>
        <s v="GAIN/UBAPY/7"/>
        <s v="GBB/UBAPYT/9"/>
        <s v="WHT/GBB/6"/>
        <s v="GBB/MIN/217/03/023"/>
        <s v="GBB/MIN/217/6/024"/>
        <s v="GBB/UBAPYT/8"/>
        <s v="WHT/GBB/8"/>
        <s v="GBB/MIN/217/9/025"/>
        <s v="GBB/UBAPYT/6"/>
        <s v="GBB/UBAPYT/7"/>
        <s v="GBB/MIN/217/12/026"/>
        <s v="GRID/UBAPYT/01"/>
        <s v="GRID/217/4/001"/>
        <s v="WHT/GRID/01"/>
        <s v="GRID/UBAPYT/2"/>
        <s v="WHT/GRID/2"/>
        <s v="GRID/217/5/002"/>
        <s v="GRIDLINE/UBAPYT/5"/>
        <s v="WHT/GRID/4"/>
        <s v="GRID/217/6/003"/>
        <s v="GRID/217/7/004"/>
        <s v="GRID/UBAPYT/5"/>
        <s v="GRID/217/IPBLO/1"/>
        <s v="GRID/217/8/005"/>
        <s v="GRID/UBAPYT/6"/>
        <s v="GRID/217/9/006"/>
        <s v="GRID/UBAPYT/4"/>
        <s v="GRID/217/10/007"/>
        <s v="GIRDLINE/PYMT"/>
        <s v="GRID/217/11/008"/>
        <s v="GRID/217/12/009"/>
        <s v="WHT/GRID217/6"/>
        <s v="GEO/UBAPYT6"/>
        <s v="GEO/UBAPYT/11"/>
        <s v="PCCW/217/1/021"/>
        <s v="PCCW/217/1/020"/>
        <s v="GATEWAY/IPWS/216/19"/>
        <s v="PCCW/217/A-B/002"/>
        <s v="PCCW/42URACK/217/1/5"/>
        <s v="PCCW/216/2/022"/>
        <s v="PCCW/217/ABSLOS/2/02"/>
        <s v="PCCW/217/3/023"/>
        <s v="CN/PCCW/A-B/001"/>
        <s v="PCCW217/SCBDORM/1"/>
        <s v="BNKCGS/217/3/3"/>
        <s v="PCCW217/SCDORM/02"/>
        <s v="BNKCGS/217/3"/>
        <s v="REF:CN214/Q4/11/001"/>
        <s v="REF:CN/Q4/11/001"/>
        <s v="PCCW/SCB$/3"/>
        <s v="PCCW/217/4/024"/>
        <s v="CN/MED/217/4/5"/>
        <s v="PCCW/SCBDORM/8"/>
        <s v="BNK GHARGES/9"/>
        <s v="PCCW/216/5/025"/>
        <s v="PCCW/217/IPNX/5/002"/>
        <s v="PCCW/SCBDORM/6"/>
        <s v="BNKCHG/PCCW/6"/>
        <s v="PCCW/216/6/026"/>
        <s v="PCCW/SCBUSD/8"/>
        <s v="BNKCH/PCCW/10"/>
        <s v="PCCW/217/7/027"/>
        <s v="PCCW/217/NATCOM/2"/>
        <s v="PCCW/217/PATCH"/>
        <s v="PCCW/217/ABS-PH/002"/>
        <s v="NATC/SCBDORM/2"/>
        <s v="BNK/PCCW/6"/>
        <s v="PCCW/217/8/028"/>
        <s v="PCCW/SCBDORM/7"/>
        <s v="COT/PCCW/8"/>
        <s v="PCCW/217/GL-MED/108"/>
        <s v="CN/PCCW/DOU/7"/>
        <s v="PCCW/SCBDORM/12"/>
        <s v="PCCW/SCBD/13"/>
        <s v="WHT/PCCW/9"/>
        <s v="PCCW/SCBDORM/13"/>
        <s v="PCCW/BNKCHRGS/7"/>
        <s v="PCCW/217/9/029"/>
        <s v="CN/216/ABS/3/001"/>
        <s v="PCCW/SCBDORM/9"/>
        <s v="COT/PCCW/9"/>
        <s v="PCCW/217/BQIT/01"/>
        <s v="PCCW/217/RH/2"/>
        <s v="PCCW/217/21XCON/02"/>
        <s v="PCCW/217/10/030"/>
        <s v="PCCW/217/11/031"/>
        <s v="PCCW/217/BQIT/02"/>
        <s v="CN/PCCW/ABSLOS/02"/>
        <s v="PCCW/SMF/217/02"/>
        <s v="WHT/PCCW/8"/>
        <s v="PCCW/SCB/2018/1"/>
        <s v="PCCW/217/BQIT/03"/>
        <s v="PCCW/217/12/032"/>
        <s v="PCC/IPWS/217/19/12/5"/>
        <s v="PCCW/SCB/7"/>
        <s v="PCCW/SCBN/9/9"/>
        <s v="GLIST/UBAPYT/01"/>
        <s v="GLIST/217/5/001"/>
        <s v="GLISTEN/217/9/002"/>
        <s v="GIA/UBAPYT/3"/>
        <s v="GLISTEN/218/1/003"/>
        <s v="CN/217/GLIST/2"/>
        <s v="GIST/UBAPYT/6"/>
        <s v="GIST/UBAPYT/7"/>
        <s v="GIST/216/14/2/012"/>
        <s v="GIST-TRAC/216/3/012"/>
        <s v="GIST/217/14/5/013"/>
        <s v="GIST-TRAC/217/6/013"/>
        <s v="GISTR/UBAPYT/9"/>
        <s v="WHT/GISTRAC/9"/>
        <s v="GIST/217/8/014"/>
        <s v="GIST-TRAC/217/9/014"/>
        <s v="GIST/217/11/015"/>
        <s v="WHTGIST/6"/>
        <s v="GIST-TRAC/217/12/015"/>
        <s v="GUC/217/CONN"/>
        <s v="GUC/UBAPYT/9"/>
        <s v="GUC/217/3/001"/>
        <s v="GUC/UBAPYT/1"/>
        <s v="GUC/217/4/002"/>
        <s v="GUC/217/5/003"/>
        <s v="GUC/217/6/004"/>
        <s v="GUC/217/7/005"/>
        <s v="GUC/217/8/006"/>
        <s v="GUC/UBAPYT/7"/>
        <s v="GUC/217/9/007"/>
        <s v="GUC/217/008"/>
        <s v="GUC/217/11/009"/>
        <s v="GUC/217/12/010"/>
        <s v="WHT/2016/5"/>
        <s v="HARROW/217/1/19"/>
        <s v="HARROW/217/2/20"/>
        <s v="HARROW/217/1/3/21"/>
        <s v="HARROW/217/4/22"/>
        <s v="HARROW/UBPYT/8"/>
        <s v="HARROW/217/5/23"/>
        <s v="HARROW/217/6/24"/>
        <s v="HARROW/217/7/25"/>
        <s v="HARROWPARKPYMT"/>
        <s v="HARROW/217/8/26"/>
        <s v="HARROWPARK /PYMT"/>
        <s v="HARROW/217/9/27"/>
        <s v="HARROW/UBAPYT/7"/>
        <s v="HARROW/217/10/28"/>
        <s v="HARROW/217/11/29"/>
        <s v="HARROW/217/12/30"/>
        <s v="HCM/217/5/001"/>
        <s v="HCM/UBAPYT/1"/>
        <s v="HCM/217/5/002"/>
        <s v="HCM/UBAPYT/2"/>
        <s v="HKL/217/1/015"/>
        <s v="HKL/UBAPYT/6"/>
        <s v="HKL/217/3/016"/>
        <s v="HKL/UBAPYT/06"/>
        <s v="HKL/217/5/017"/>
        <s v="HKL/217/7/018"/>
        <s v="HKL/UBAPYT/7"/>
        <s v="HKL/217/9/019"/>
        <s v="HKL/217/11/020"/>
        <s v="HKL/UBAPYT/9"/>
        <s v="HSDF/217/1/035"/>
        <s v="WHT/HSDF/6"/>
        <s v="HSDF/216/2/036"/>
        <s v="HSDF/UBAPYT/8"/>
        <s v="WHT/HSDF/7"/>
        <s v="HSDF/217/KD/001"/>
        <s v="HSDF/UBAPYT/9"/>
        <s v="HSDF/217/3/037"/>
        <s v="HSDF/KD/217/02"/>
        <s v="HSDF/UBAPYT/3"/>
        <s v="HSDF/UBAPYT/4"/>
        <s v="WHT/HSDF/3"/>
        <s v="WHT/HSDF/4"/>
        <s v="HSDF/217/4/038"/>
        <s v="HSDF/UBAPYT/6"/>
        <s v="HSDF/217/5/039"/>
        <s v="HSDF/KD/217/03"/>
        <s v="HSDF/UBAPYT/10"/>
        <s v="HSDF/UBAPYT/11"/>
        <s v="HSDF/KD/UBA/2"/>
        <s v="HSDF/217/6/040"/>
        <s v="HSDF/'KD/217/04"/>
        <s v="WHT/HSDF/9"/>
        <s v="HSDF/216/5/041"/>
        <s v="HSDF/'KD/217/05"/>
        <s v="HSDF/UBAPYT/7"/>
        <s v="HSDF/217/8/042"/>
        <s v="HSDF/'KD/217/06"/>
        <s v="HSDF/UBAPYT/KD/8"/>
        <s v="WHT/HSDF/8"/>
        <s v="HSDF/217/9/043"/>
        <s v="HSDF/'KD/217/07"/>
        <s v="HSDF/217/10/044"/>
        <s v="HSDF/'KD/217/08"/>
        <s v="HSDF/UBAPYT/10/1"/>
        <s v="WHT/HSDF/10"/>
        <s v="HSDF/217/11/045"/>
        <s v="HSDF/'KD/217/09"/>
        <s v="WHT/HSDF/11"/>
        <s v="HSDF/217/12/046"/>
        <s v="HSDF/'KD/217/10"/>
        <s v="HSDF/UBAPYT/218/1"/>
        <s v="ICSL/217/1/011"/>
        <s v="ICSL/UBAPYT/8"/>
        <s v="WHT/ICSL/8"/>
        <s v="ICSL/217/4/012"/>
        <s v="ICSL/UBAPYT/4"/>
        <s v="WHT/ICSL/5"/>
        <s v="ICSL/IHSL-IP/2"/>
        <s v="ICSL/217/7/013"/>
        <s v="ICSL/UBAPYT/12"/>
        <s v="ICSL/IHS-IP/3"/>
        <s v="ICSL/217/17/10/014"/>
        <s v="CN/ICSL/217/Q1/01"/>
        <s v="VB/217/1/046"/>
        <s v="VB/UBAPYT/10"/>
        <s v="VB/217/1/2/047"/>
        <s v="VB/217/NRC/01"/>
        <s v="VB/UBAPYT/9"/>
        <s v="WHT/VB/5"/>
        <s v="VB/217/1/3/048"/>
        <s v="VB/217/1/4/049"/>
        <s v="VB/UBAPYT/11"/>
        <s v="WHT/VB/8"/>
        <s v="VB/217/1/5/050"/>
        <s v="VB/UBAPYT/12"/>
        <s v="VB/217/KD/001"/>
        <s v="WHT/VB/08"/>
        <s v="VB/217/1/6/051"/>
        <s v="VB/217/ABJ/001"/>
        <s v="VODA NEW ROUTE"/>
        <s v="VODA NEW ROUTE2"/>
        <s v="VB/217/ABJ/002"/>
        <s v="VB/217/7/052"/>
        <s v="VB/217/8/053"/>
        <s v="VB/217/ABJ/003"/>
        <s v="VB/217/LAGIB/01"/>
        <s v="VB/217/9/054"/>
        <s v="VB/217/ABJ/004"/>
        <s v="VB/UBAPYT/8"/>
        <s v="WHT/VB/9"/>
        <s v="VB/IBDUBAPYT/1"/>
        <s v="VB/217/10/055"/>
        <s v="VB/217/ABJ/10/005"/>
        <s v="VB/217/11/056"/>
        <s v="VB/217/ABJ/006"/>
        <s v="VODA/UBAPYT/8"/>
        <s v="WHT/VBIBD/01"/>
        <s v="VB/217/KANO/002"/>
        <s v="VB/217/IBD/002"/>
        <s v="VB/217/12/057"/>
        <s v="VB/217/ABJ/007"/>
        <s v="VB/217/IBD/003"/>
        <s v="VB/217/KANO/003"/>
        <s v="VB/UBAPYT/217/10"/>
        <s v="WHT/VODA/217/12"/>
        <s v="IFES/217/22/1/015"/>
        <s v="IFES/UBAPYT/6"/>
        <s v="IFES/UBAPYT/7"/>
        <s v="WHT/IFES/5"/>
        <s v="IFES/216/22/2/016"/>
        <s v="IFES/217/UBAPYT/2"/>
        <s v="WHT/IFES/2"/>
        <s v="IFES/216/22/3/017"/>
        <s v="ÍFES/UBAPYT/9"/>
        <s v="IFES/217/22/4/018"/>
        <s v="WHT/IFES/6"/>
        <s v="IFES/UBAPYT/8"/>
        <s v="WHT/IFES/7"/>
        <s v="IFES/217/22/5/019"/>
        <s v="IFES/FB/5/002"/>
        <s v="IFES/216/22/5/021"/>
        <s v="IFES/UBAPYT/9"/>
        <s v="WHT/IFES/8"/>
        <s v="IFES/217/7/022"/>
        <s v="IFES/UBAPYT/10"/>
        <s v="IFES/217/8/023"/>
        <s v="IFES/217/9/024"/>
        <s v="IFES/217/10/025"/>
        <s v="IFES/217/11/026"/>
        <s v="IHS/217/1/017"/>
        <s v="IHS/FOC/217/1/01"/>
        <s v="IML/UBAPYMT"/>
        <s v="IML/UBAPYMT9"/>
        <s v="IHS/FOC/217/1/002"/>
        <s v="IHS/UBAPYT/4"/>
        <s v="IHS/UBAPYT/7"/>
        <s v="WHT/IHS/5"/>
        <s v="IHS/UBAPYT/6"/>
        <s v="IHS/UBAPYT/8"/>
        <s v="IHS2/217/3/001"/>
        <s v="IHS2/LAG/217/002"/>
        <s v="IHS/217/1/4/018"/>
        <s v="WHT/IHS/7"/>
        <s v="IHS2/LAG/217/003"/>
        <s v="IHS/217/1/7/019"/>
        <s v="IHS/UBAPYT/9"/>
        <s v="WHT/IML/6"/>
        <s v="IHS/UBAPYT/10"/>
        <s v="WHT/IHS/8"/>
        <s v="IHS2/LAG/217/004"/>
        <s v="IHS/217/1/10/020"/>
        <s v="IHS2/LAG/217/005"/>
        <s v="IHS/UBAPYT/5"/>
        <s v="IMPERIALHEALTH/PYMT"/>
        <s v="IMPERIALHEALTH/PYMT1"/>
        <s v="IMP/UBAPYT/9"/>
        <s v="WHT/IMP/5"/>
        <s v="IML/217/1/007"/>
        <s v="IML/216/1/2/008"/>
        <s v="IHS/UAPYT/04"/>
        <s v="IML/UAPYT/06"/>
        <s v="IML/UBAPYT/7"/>
        <s v="IML/217/1/3/009"/>
        <s v="IML/UBAPYT/5"/>
        <s v="IML/217/4/010"/>
        <s v="IML/216/5/011"/>
        <s v="IML/217/1/6/012"/>
        <s v="WHT/IML/7"/>
        <s v="IML/217/1/7/013"/>
        <s v="IML/UBAPYT/8"/>
        <s v="WHT/IML/9"/>
        <s v="IML/217/8/014"/>
        <s v="IML/217/9/015"/>
        <s v="IML/UBAPYT/9"/>
        <s v="IML/217/10/016"/>
        <s v="WHT/IML/8"/>
        <s v="ICNL/217/1/010"/>
        <s v="ICNL/217/2/011"/>
        <s v="ICNL/217/3/012"/>
        <s v="CN/INTERC/3"/>
        <s v="CN/INTERC/04"/>
        <s v="ICNL/217/4/013"/>
        <s v="INTERC/217/5/014"/>
        <s v="ICNL/UBAPYT/5"/>
        <s v="WHT/ICNL/5"/>
        <s v="ICNL/RENTPHC/2"/>
        <s v="ICNL/217/6/015"/>
        <s v="INTERCELL PMT"/>
        <s v="CN/ICNL/217/2/3"/>
        <s v="CN/ICNL/217/3/4"/>
        <s v="ICNL/217/7/016"/>
        <s v="ICNL/UBAPYT/8"/>
        <s v="ICNL/217/8/017"/>
        <s v="ICNL/217/9/018"/>
        <s v="ICNL/217/10/019"/>
        <s v="ICNL/UBAPYT/4"/>
        <s v="ICNL/217/11/020"/>
        <s v="ICNL/217/12/021"/>
        <s v="WRITEOFF/ERROR"/>
        <s v="ISNL/217/4/1/030"/>
        <s v="IS/UBAPYT/7"/>
        <s v="ISNL/216/2/031"/>
        <s v="WHT/IS/9"/>
        <s v="IS/UBAPYT/8"/>
        <s v="WHT/IS/7"/>
        <s v="ISNL/217/3/032"/>
        <s v="IS/UBAPYT/5"/>
        <s v="IS/UBAPYT/6"/>
        <s v="WHT/IS/08"/>
        <s v="IS/217/LAG-IB/01"/>
        <s v="ISNL/216/4/033"/>
        <s v="ISNL/216/5/034"/>
        <s v="IS/UBAPYT/9"/>
        <s v="WHT/IS/8"/>
        <s v="INTER SOL"/>
        <s v="IS/217/IBD/5/002"/>
        <s v="ISNL/217/6/035"/>
        <s v="ISNL/217/7/036"/>
        <s v="IS/217/IBD/7/003"/>
        <s v="IS/UBAPYT/12"/>
        <s v="ISNL/217/8/037"/>
        <s v="IS/217/IBD/8/004"/>
        <s v="IS/UBAPYT/10"/>
        <s v="ISNL/217/9/038"/>
        <s v="IS/217/IBD/9/005"/>
        <s v="CN/IS/217/2"/>
        <s v="CN/217/IS/7"/>
        <s v="WHT/IS/11"/>
        <s v="ISNL/217/10/039"/>
        <s v="IS/217/IBD/10/006"/>
        <s v="ISNL/217/11/040"/>
        <s v="IS/217/IBD/7/007"/>
        <s v="ISNL/217/12/041"/>
        <s v="IS/217/IBD/12/008"/>
        <s v="IOM/217/1/005"/>
        <s v="IOM/UBAPYT/2"/>
        <s v="IOM/216/2/006"/>
        <s v="IOM/UBAPYT/5"/>
        <s v="ISI/217/5/001"/>
        <s v="ISNL/UBAPYT/1"/>
        <s v="WHT/IS/1"/>
        <s v="ISL/217/05/002"/>
        <s v="ISL/217/08/003"/>
        <s v="ISN/217/PH/9/004"/>
        <s v="ISN/217/PH/010"/>
        <s v="JAIZ/217/1/003"/>
        <s v="JAIZ/JAIZBNK/4"/>
        <s v="WHT/JAIZ/5"/>
        <s v="JAIZ/217/4/004"/>
        <s v="JAIZ/JAIZ/4"/>
        <s v="JAIZ/217/KDCON/1"/>
        <s v="JAIZ/217/KAD/02"/>
        <s v="JAIZ/UBAPYT/3"/>
        <s v="JAIZ/UBAPYT/4"/>
        <s v="WHT/JAIZ/4"/>
        <s v="JAIZ/217/6/001"/>
        <s v="JAIZBANK/PYMT1"/>
        <s v="JAIZ/217/7/005"/>
        <s v="JAIZ/217/KAD/03"/>
        <s v="JAIZ/217/14R/002"/>
        <s v="JAIZ/JAIZ/5"/>
        <s v="JAIZ/JAIZ/6"/>
        <s v="JAIZ/JAIZ/7"/>
        <s v="JAIZ/217/10/006"/>
        <s v="JAIZ/217/13S/2"/>
        <s v="JAIZ/UBAPYT/6"/>
        <s v="JAIZ/UBAPYT/5"/>
        <s v="WHT/JAIZ/6"/>
        <s v="JB/217/OGB/1/003"/>
        <s v="JB/UBAPYT/7"/>
        <s v="JB/217/HQ/001"/>
        <s v="JBN/217HQ/002"/>
        <s v="JB/NAT/217/3/004"/>
        <s v="JBN/217/BEN/001"/>
        <s v="JB/UBAPYT/8"/>
        <s v="JB/UBAPYT/6"/>
        <s v="WHT/JB/07"/>
        <s v="JB/UBAPYT/9"/>
        <s v="JB/216/OGB/4/004"/>
        <s v="JBN/217/HQ/003"/>
        <s v="JB/NAT/217/6/005"/>
        <s v="JB/UBAPYT/10"/>
        <s v="WHT/JB/7"/>
        <s v="JB/216/OGB/7/005"/>
        <s v="JB/MPLS/217/001"/>
        <s v="JB/UBAPYT/11"/>
        <s v="WHT/JB/6"/>
        <s v="JBN/217/HQ/004"/>
        <s v="JB/217/ONI/01"/>
        <s v="JB/217/AIRPORT/01"/>
        <s v="JB/UBAPYT/12"/>
        <s v="JBN/217/BEN/002"/>
        <s v="WHT/JB/8"/>
        <s v="JB/NAT/217/9/006"/>
        <s v="JB/UBAPT/8"/>
        <s v="JB/217/AGBOR/09/01"/>
        <s v="WHT ON RECEIPT JB"/>
        <s v="JB/217/OGB/10/006"/>
        <s v="JULIUS BERGER/PYMT"/>
        <s v="JBN/217/HQ/005"/>
        <s v="JBN/217/BEN/003"/>
        <s v="JB/NAT/217/12/007"/>
        <s v="JIGNA/216/2/005"/>
        <s v="JIGN/UBAPYT/7"/>
        <s v="WHT/JIG/4"/>
        <s v="JIGNA/217/2/5/006"/>
        <s v="JIG/UBAPYT/5"/>
        <s v="WHT/JIGNA/5"/>
        <s v="JIGNA/216/2/5/007"/>
        <s v="JIGN/UBAPYT/6"/>
        <s v="JIGN/UBAPYT/8"/>
        <s v="JIGNA/217/11/008"/>
        <s v="WHT/JIGN/7"/>
        <s v="KASH/217/9/1/006"/>
        <s v="KASH/UBAPYT/6"/>
        <s v="KASH/217/8/4/007"/>
        <s v="KASH/UBAPYT/7"/>
        <s v="KASH/217/7/008"/>
        <s v="KASH/UBAPYT/8"/>
        <s v="KASH/217/10/009"/>
        <s v="MAIN/217/XCON/01"/>
        <s v="MAINONE/PYM"/>
        <s v="WHT/MAIN/7"/>
        <s v="MBH/217/5/001"/>
        <s v="MBH/UBAPYT/1"/>
        <s v="MULTI/217/1/14"/>
        <s v="MULTI/UBAPYT/8"/>
        <s v="MULTI/217/4/15"/>
        <s v="MULTI/217/7/16"/>
        <s v="MULTIDIMENSIONS/PYMT"/>
        <s v="MULTI/216/7/17"/>
        <s v="MULTIDIMENSIONS/PYM1"/>
        <s v="WHT/MLT/5"/>
        <s v="CN/MULTI/217/7/8/002"/>
        <s v="MEED/217/1/2/005"/>
        <s v="MEED/UBAPYT/6"/>
        <s v="WHT/MEED/7"/>
        <s v="MEED/217/1/5/006"/>
        <s v="MEED/UBAPYT/5"/>
        <s v="MEED/217/8/007"/>
        <s v="MEED/217/11/008"/>
        <s v="MFA/217/6/001"/>
        <s v="MFA/UBAPYT/1"/>
        <s v="MOE/217/28/1/015"/>
        <s v="MOE/UBA/4"/>
        <s v="WHT/MOE/5"/>
        <s v="MOE/UBAPYT/6"/>
        <s v="WHT/MOE/7"/>
        <s v="MSH/217/23/1/009"/>
        <s v="MSH/UBAPYT/3"/>
        <s v="WHT/MSH/2"/>
        <s v="MSH/UBAPYT/7"/>
        <s v="MSH/216/23/2/010"/>
        <s v="MSH/UBAPYT/8"/>
        <s v="MSH/216/23/3/011"/>
        <s v="WHT/MSH/7"/>
        <s v="MSH/217/23/4/012"/>
        <s v="MSH/217/23/5/013"/>
        <s v="MSH/216/23/6/014"/>
        <s v="MGTSCIENCE/PYMT"/>
        <s v="MSH/217/7/015"/>
        <s v="WHT/MSH/5"/>
        <s v="MSH/217/8/016"/>
        <s v="WHT/MSH/8"/>
        <s v="MSH/217/9/017"/>
        <s v="MGTSCIENCE/PYMT1"/>
        <s v="MSH/217/23/10/018"/>
        <s v="MSH/UBAPYT/10"/>
        <s v="WHT/MSH/10"/>
        <s v="MSH/217/23/11/019"/>
        <s v="MSH/WHT/5"/>
        <s v="MGT/UBAPYT/11"/>
        <s v="WHT/MSH/11"/>
        <s v="MSH/217/23/12/020"/>
        <s v="SHUA/UBAPYMT/9"/>
        <s v="WHT/shuai/6"/>
        <s v="SHUAIB/217/25/1/14"/>
        <s v="SHUAIB/216/25/2/15"/>
        <s v="SHUAIB/216/25/3/16"/>
        <s v="SHUAIB/217/25/4/17"/>
        <s v="SHUAIB/216/25/5/18"/>
        <s v="SHUAIBU/UBAPYT/8"/>
        <s v="SHUAIB/216/25/5/19"/>
        <s v="SHUAIB/217/7/20"/>
        <s v="SHU/UBAPYT/7"/>
        <s v="SHUAIB/217/8/21"/>
        <s v="SHUAIB/217/9/22"/>
        <s v="SHUAIB/217/10/23"/>
        <s v="SHUAIB/217/11/24"/>
        <s v="SHUAIB/217/25/5/25"/>
        <s v="10001"/>
        <s v="MTNN2/217/6/001"/>
        <s v="MTNN2/217/6/06"/>
        <s v="MTN/UBAPYT/5"/>
        <s v="WHT/MTN/6"/>
        <s v="MTN/UBAPYT/6"/>
        <s v="MTN/UBAPYT/9"/>
        <s v="WHT/MTN/10"/>
        <s v="NET OFF"/>
        <s v="MTNN2/217/10/07"/>
        <s v="NETAF/217/1/005"/>
        <s v="NETAFF/UBAPYT/8"/>
        <s v="WHT/NETAFF/7"/>
        <s v="NETAF/217/2/006"/>
        <s v="NET/UBAPYT/8"/>
        <s v="WHT/NET/217/2"/>
        <s v="NETAF/217/3/007"/>
        <s v="NETAF/217/4/008"/>
        <s v="NET/UBAPYT/6"/>
        <s v="WHT/NETAFF/8"/>
        <s v="NETAF/216/5/009"/>
        <s v="NETAF/217/6/010"/>
        <s v="NETAF/217/7/011"/>
        <s v="NETAFF/UBAPYT8"/>
        <s v="NETAFF/UBAPYT/6"/>
        <s v="WHT/NETAFFAIRS/7"/>
        <s v="NETAF/217/8/012"/>
        <s v="NETAF/217/9/013"/>
        <s v="NETAF/217/10/014"/>
        <s v="NETAF/217/11/015"/>
        <s v="NETA/UBAPYT/8"/>
        <s v="WHT/NETAFFAIRS"/>
        <s v="CN/NETAFF/01"/>
        <s v="CN/NETAFF/02"/>
        <s v="CN/NETAFF/03"/>
        <s v="NEH/217/1/04"/>
        <s v="NEH/216/2/05"/>
        <s v="NEH/217/3/06"/>
        <s v="NEH/UBAPYT/3"/>
        <s v="WHT/NEH/3"/>
        <s v="NEH/217/4/07"/>
        <s v="NEH/217/5/08"/>
        <s v="NEH/217/6/09"/>
        <s v="NEH/217/7/10"/>
        <s v="NEH/217/8/11"/>
        <s v="NEH/217/9/12"/>
        <s v="NEH/217/10/13"/>
        <s v="NEH/217/11/14"/>
        <s v="NEH/217/12/15"/>
        <s v="NAVADEE/217/1/018"/>
        <s v="NAVADEE/217/4/019"/>
        <s v="NAV/217/NAT/001"/>
        <s v="NAVADEE/UBAPYT7"/>
        <s v="NAV/217/NAT/002"/>
        <s v="NAV/217/NAT/003"/>
        <s v="NAVADEE/216/1/4/020"/>
        <s v="NAVAD/UBAPYT/8"/>
        <s v="NAVA/217/NAV/002"/>
        <s v="NAV/217/NAT/004"/>
        <s v="NAVA/217/NAV/003"/>
        <s v="NAVADEE/217/1/10/021"/>
        <s v="NAV/217/NAT/006"/>
        <s v="NAV/217/NAT/007"/>
        <s v="NAV/217/NAT/008"/>
        <s v="NCWD/217/6/005"/>
        <s v="NATCOM/217/01/REC3"/>
        <s v="NATC/UBAPYT/6"/>
        <s v="WHT/NATC/5"/>
        <s v="NATCOM/UBAPYT/6"/>
        <s v="NAT/UBAPYT/5"/>
        <s v="NATCOM/217/4/REC4"/>
        <s v="NATCOM/UBAPYT/5"/>
        <s v="NATCOM/216/5/4/02/1"/>
        <s v="NATC/UBAPYT/7"/>
        <s v="WHT/NAT/5"/>
        <s v="NATCOM/217/7/010"/>
        <s v="NATCOM/UBAPYT/8"/>
        <s v="NAT/UBAPYT/6"/>
        <s v="NATCOM/217/10/011"/>
        <s v="NATCOM/UBAPYT/9"/>
        <s v="NETCOM/217/1/007"/>
        <s v="NETCOM/UBAPYT/5"/>
        <s v="WHT/NETCOM/002"/>
        <s v="NETCOM/217/2/008"/>
        <s v="NETCOM/217/ABJ/001"/>
        <s v="NET/UBAPYT/5"/>
        <s v="CN/NETCOM/01"/>
        <s v="NETCO/UBAPYT/06"/>
        <s v="WHT/NETCOM/3"/>
        <s v="NETCOM/217/3/009"/>
        <s v="NETCO/UBAPYT/07"/>
        <s v="WHT/NETCOM/2"/>
        <s v="WHT/NETC/9"/>
        <s v="NETC/UBAPYT/9"/>
        <s v="NETCOM/217/4/010"/>
        <s v="NETC/UBAPYT/8"/>
        <s v="WHT/NETCO/5"/>
        <s v="NETCO/UBAPYT/6"/>
        <s v="WHT/NETC/8"/>
        <s v="NETCOM/217/5/011"/>
        <s v="WHT/NETCOM/7"/>
        <s v="NETCOM/217/6/012"/>
        <s v="NETCOM PMT"/>
        <s v="NETCOM/217/7/013"/>
        <s v="CN/217/2/002"/>
        <s v="NET/UBAPYT/7"/>
        <s v="NETC/UBPYT/7"/>
        <s v="WHT/NET/6"/>
        <s v="NETCOM/217/8/014"/>
        <s v="NETC/UBAPYT/7"/>
        <s v="WHT/NETC/7"/>
        <s v="NETCOM/217/9/015"/>
        <s v="NETC/217UBAPYT/8"/>
        <s v="NETCOM/217/10/016"/>
        <s v="NETCOM/UBAPYT/9"/>
        <s v="WHT/NET/8"/>
        <s v="NETCOM/217/11/017"/>
        <s v="NETCO/UBAPYT/8"/>
        <s v="NETCOM/217/12/018"/>
        <s v="FADA/217/1/004"/>
        <s v="FADAM/UBAPYT/6"/>
        <s v="WHT/FADAMA/5"/>
        <s v="FADA/217/4/005"/>
        <s v="FADA/UBAPYT/5"/>
        <s v="WHT/FADA/6"/>
        <s v="FADA/216/10/7/006"/>
        <s v="FADA/UBAPT/8"/>
        <s v="WHT/FADA/7"/>
        <s v="FADA/217/10/10/007"/>
        <s v="FADA/UBAPYT/9"/>
        <s v="NHRC/217/5/1/018"/>
        <s v="NIHSA/217/18/1/008"/>
        <s v="NIHSA/217/18/4/009"/>
        <s v="NIACOM/217/1/009"/>
        <s v="NAICOM/UBAPYT/8"/>
        <s v="NAICOM/WHT/6"/>
        <s v="NIACOM/217/4/010"/>
        <s v="WHT/NAICOM/6"/>
        <s v="NAICOM/UBAPYT/6"/>
        <s v="NIACOM/217/7/011"/>
        <s v="WHT/NAICOM/7"/>
        <s v="INVCN/216/NIFOR"/>
        <s v="NH/UBAPYMT/03"/>
        <s v="WHT/NHL/6"/>
        <s v="NHA/217/18/3/003"/>
        <s v="NBH/UBAPYT/4"/>
        <s v="CN/NOB/217/5/01"/>
        <s v="NHA/217/6/004"/>
        <s v="NH/UBAPYT/7"/>
        <s v="NOBLE/217/RADIO/01"/>
        <s v="NOBLE/PYMT"/>
        <s v="NHA/217/9/005"/>
        <s v="NOB/217/9/RAD/2"/>
        <s v="NOB/UBAPYT/5"/>
        <s v="NHA/217/18/006"/>
        <s v="NHA/UBAPYT/9"/>
        <s v="NDU/217/5/001"/>
        <s v="NDU/217/8/002"/>
        <s v="NDU/217/8/003"/>
        <s v="NPMB/217/15/1/008"/>
        <s v="NPMB/UBAPYT/5"/>
        <s v="WHT/NPMB/6"/>
        <s v="NPMB/UBAPYT/7"/>
        <s v="WHT/NPMB/7"/>
        <s v="NPMB/217/15/4/009"/>
        <s v="NPMB/217/15/7/010"/>
        <s v="NPMB/UBAPYT/8"/>
        <s v="WHT/NPMB/8"/>
        <s v="NPMB/UBAPYT/6"/>
        <s v="NPMB/217/10/011"/>
        <s v="NSPC/217/1/06"/>
        <s v="NSPC/UBAPYT/6"/>
        <s v="WHT/NSPC/6"/>
        <s v="NSPC/217/4/07"/>
        <s v="NSPC/UBAPYT/7"/>
        <s v="WHT/NSPC/7"/>
        <s v="NSPC2/2175/001"/>
        <s v="WHT/NSPC/1"/>
        <s v="NSPC/217/7/08"/>
        <s v="NSPC2/217/7/002"/>
        <s v="NSP/UBAPYT/7"/>
        <s v="WHT/NSP/5"/>
        <s v="NSPC3/217 RES/01"/>
        <s v="NSPC/UBAPYT/8"/>
        <s v="NSPC/UBAPYT/9"/>
        <s v="WHT/NSPC/8"/>
        <s v="NSPC2/217/9/003"/>
        <s v="NSPC/217/10/09"/>
        <s v="NORTHSOUTH/PYMT1"/>
        <s v="NORTHSOUTH/PYMT2"/>
        <s v="WHT/NSPC/10"/>
        <s v="NORTHSOUTH/PYMT"/>
        <s v="NSPC/217/CEORES/003"/>
        <s v="NSPC2/217/12/004"/>
        <s v="NSPC/UBAPYT/12"/>
        <s v="NSIA/217/6/2/015"/>
        <s v="NSIA/UBAPYT/07"/>
        <s v="NSIA/217/1/6/016"/>
        <s v="NSIA/UBAPYT/8"/>
        <s v="NSIA/217/9/017"/>
        <s v="NSIA/217/12/018"/>
        <s v="NSIA/217/Q4/3"/>
        <s v="NSIA/UBAPYT/6"/>
        <s v="NSIA/UBAPYT/7"/>
        <s v="STAR/217/1/013"/>
        <s v="STARTI/UBAPYT/7"/>
        <s v="WHT/STAR/7"/>
        <s v="STAR/217/4/014"/>
        <s v="STAR/UBAPYT/9"/>
        <s v="WHT/STAR/8"/>
        <s v="STAR/217/7/015"/>
        <s v="STAR/UBAPYT/8"/>
        <s v="STAR/WHT/8"/>
        <s v="STAR/217/RELOC"/>
        <s v="NTA/UBAPYT/8"/>
        <s v="WHT/NTA/9"/>
        <s v="STAR/217/10/016"/>
        <s v="NTASTAR/UBAPYT/8"/>
        <s v="NTNU/217/1/036"/>
        <s v="NTNU/UBAPYT/8"/>
        <s v="NTNU/UBAPYT/1"/>
        <s v="NTNU/217/2/037"/>
        <s v="NTNU/UBAPYT/9"/>
        <s v="NTNU/217/3/038"/>
        <s v="NTNU/217/4/039"/>
        <s v="NTNU/UBAPYT/3"/>
        <s v="NTNU/UBAPYT/7"/>
        <s v="NTNU/217/5/040"/>
        <s v="NTNU/UBAPYT/11"/>
        <s v="NTNU/217/6/041"/>
        <s v="NTNU/217/7/042"/>
        <s v="NNTU/UBAPYT/8"/>
        <s v="NTNU/UBAPYT/10"/>
        <s v="NTNU/217/8/043"/>
        <s v="NTNU/217/9/044"/>
        <s v="NTNU/217/10/045"/>
        <s v="NTNU/UBAPYT/6"/>
        <s v="NTNU/217/11/046"/>
        <s v="NIGERIANTURKISH/PYM"/>
        <s v="NTNU/217/12/047"/>
        <s v="CN/OKE/217/DISC"/>
        <s v="OKESING/217/1/011"/>
        <s v="OKESING/217/2/012"/>
        <s v="OKES/UBAPYT/4"/>
        <s v="OKESI/217/3/013"/>
        <s v="OKE/UBAPYT/6"/>
        <s v="OKESING/217/4/014"/>
        <s v="OKES/UBAPYT/7"/>
        <s v="OKESING/217/5/015"/>
        <s v="OKES/UBAPYT/8"/>
        <s v="OKESI/UBAPYT/8"/>
        <s v="OKESING/217/6/016"/>
        <s v="OKE/UBAPYT/7"/>
        <s v="OKESING/217/7/017"/>
        <s v="OKESING/217/8/018"/>
        <s v="OKESING/217/9/019"/>
        <s v="OKESING/217/10/020"/>
        <s v="OKESING/217/11/021"/>
        <s v="OKESING/UBAPYT/9"/>
        <s v="OKESING/217/12/022"/>
        <s v="ONE/217/1608/01"/>
        <s v="ONE/UBAPYT/1"/>
        <s v="OPM/217/7/004"/>
        <s v="OPM/UBAPYT/5"/>
        <s v="OXFORDPOLICY/PYMT"/>
        <s v="OPM/217/10/005"/>
        <s v="WALI/217/1/016"/>
        <s v="WALI/UBAPYT/6"/>
        <s v="WALI/217/1/4/017"/>
        <s v="WALI/UBAPYT/5"/>
        <s v="WALI/217/7/018"/>
        <s v="WALI/UBAPYT/8"/>
        <s v="WALI/217/8/019"/>
        <s v="WALI/UBAPYT/9"/>
        <s v="WHT/WALI/8"/>
        <s v="WALI/217/10/019"/>
        <s v="WALIUWAIS/PYMT"/>
        <s v="PACT/217/1/13"/>
        <s v="PACT/UBAPYMT/08"/>
        <s v="PACT/217/4/14"/>
        <s v="PACT/UBAPYT/6"/>
        <s v="PACT/217/1/7/15"/>
        <s v="PACT/UBAPYT/9"/>
        <s v="PACT/217/10/16"/>
        <s v="PACT/218/1/17"/>
        <s v="PHCN/216/10/2/016"/>
        <s v="PHCN/UBAPYT/6"/>
        <s v="PHCN/216/10/5/017"/>
        <s v="PMU/UBAPYT/8"/>
        <s v="PHCN/UBAPYT/7"/>
        <s v="PHCN/217/10/8/018"/>
        <s v="PHCN/217/10/11/019"/>
        <s v="PHCN/UBAPYT/8"/>
        <s v="RAWMATERIAL/PYMT"/>
        <s v="WHT/RMRDC/4"/>
        <s v="SAHAD/217/8/1/11"/>
        <s v="SAHAD/UBAPYT/8"/>
        <s v="SAHAD/216/4/12"/>
        <s v="SAHA/UBAPYT/10"/>
        <s v="SAHAD/217/7/13"/>
        <s v="SAHA/UBAPYT/7"/>
        <s v="SAHAD/217/10/14"/>
        <s v="SHS/UBAPYT/8"/>
        <s v="SMILE/217/IRU/001"/>
        <s v="SMIL/BEN/002"/>
        <s v="SMIL/ONITS/003"/>
        <s v="SMILE/UBAPYT/13"/>
        <s v="WHT/SMILE/13"/>
        <s v="SMILE/217/IRU/009"/>
        <s v="SMILE/217/UBAPYT/02"/>
        <s v="WHT/SMILE/217/2"/>
        <s v="SMILE/217/IRU/010"/>
        <s v="SMILE/217/O&amp;M/004"/>
        <s v="SMIL/217/8"/>
        <s v="WHT/SMIL/8"/>
        <s v="SMILE/217/IRU/011"/>
        <s v="SMIL/UBAPYT/8"/>
        <s v="WHT/217SMIL/5"/>
        <s v="SMILE/217/IRU/012"/>
        <s v="SM/UBPYT/6"/>
        <s v="SMIL/UBAPYT/10"/>
        <s v="WHT/SMILE/8"/>
        <s v="SMILE/217/IRU/013"/>
        <s v="SMILE/217/O&amp;M/005"/>
        <s v="SMIL/UBAPYT/9"/>
        <s v="WHT/SMILE/9"/>
        <s v="SMILE PMT/6"/>
        <s v="SMILE/217/IRU/014"/>
        <s v="SMILE/217/IRU/015"/>
        <s v="CN/217/SMILE/04"/>
        <s v="CN/217/SMILE/05"/>
        <s v="WHT/217/7"/>
        <s v="SMILE/217/IRU/016"/>
        <s v="SMILE/217/O&amp;M/006"/>
        <s v="WHT/217/8"/>
        <s v="CN/217/SMILE/06"/>
        <s v="CN/217/SMILE/07"/>
        <s v="CN/217/SMILE/08"/>
        <s v="SMILE/217/IRU/017"/>
        <s v="SMILE/217/IRU/018"/>
        <s v="SMILE/217/IRU/019"/>
        <s v="SMILE/217/O&amp;M/007"/>
        <s v="SKY/217/1/043"/>
        <s v="SKY/217/2/044"/>
        <s v="SKY/217/3/045"/>
        <s v="SKY/217/4/046"/>
        <s v="SKY/217/5/047"/>
        <s v="SKYVISION NETTOFF/3"/>
        <s v="SKY/217/6/048"/>
        <s v="SKY/217/7/050"/>
        <s v="SKYVISION"/>
        <s v="WHT TAX"/>
        <s v="SKY/CREDIT"/>
        <s v="SKY/CREDITCR"/>
        <s v="SOFT/UBAPYT/3"/>
        <s v="SOFT/UBAPYT/8"/>
        <s v="SOFT/217/4/003"/>
        <s v="SOFTC/UBAPYT/4"/>
        <s v="WHT/SOFT/4"/>
        <s v="SOFT/217/8/004"/>
        <s v="SOFT/UBAPYT/6"/>
        <s v="SPARKO/217/001"/>
        <s v="SPARK/UBAPYT/1"/>
        <s v="SMT/217/4/001"/>
        <s v="SMT/UBAPYT/01"/>
        <s v="TRI/217/1/005"/>
        <s v="TRI/217/2/006"/>
        <s v="TRIS/UBAPYT/3"/>
        <s v="TRI/217/3/007"/>
        <s v="TRISTAR/UBAPYT/6"/>
        <s v="TAYLOR/UBAPYMT/9"/>
        <s v="WHT/TAYLO/3"/>
        <s v="TAYL/UBAPYT/6"/>
        <s v="TAYL/217/4/003"/>
        <s v="TAY/217/CON/02"/>
        <s v="TAYLO/217/2/003"/>
        <s v="TAYL/UBAPYT/5"/>
        <s v="TAYL/217/5/005"/>
        <s v="TAYLOR/217/6/004"/>
        <s v="TAYL/217/8/006"/>
        <s v="TAYLOR/217/9/005"/>
        <s v="TAYLMED/217/9/005"/>
        <s v="TAY/UBAPYT/5"/>
        <s v="TAYL/217/BEN/001"/>
        <s v="TAYL/217/MED/10/006"/>
        <s v="TAYL/217/MED/11/007"/>
        <s v="TAYL/217/BEEN/002"/>
        <s v="TAYL/217/12/007"/>
        <s v="TAYL/217/MED/10/008"/>
        <s v="TECHNO/217/6/001"/>
        <s v="TECHNO/UBAPYT/01"/>
        <s v="UNESCO/216/1/015"/>
        <s v="UNESCO/217/4/016"/>
        <s v="UNESCO/217/9/017"/>
        <s v="UNESCO/UBAPYT/5"/>
        <s v="UNESCO/UBAPYT/8"/>
        <s v="UNESCO/217/10/018"/>
        <s v="CN/UNESC/217/8/1"/>
        <s v="TIMELESS/2017/1/29"/>
        <s v="TIME/UBAPYT/11"/>
        <s v="TIMELESS2016/2/30"/>
        <s v="TIME/UBAPYT/8"/>
        <s v="TIME/UBAPYT/9"/>
        <s v="TIMEL/217/1/3/31"/>
        <s v="TIMELESS2017/4/32"/>
        <s v="TIMELESS/2017/1/5/33"/>
        <s v="TIMEL/LAG-AB/01"/>
        <s v="TIMELESS2017/6/34"/>
        <s v="TIMEL/217/7/35"/>
        <s v="TIMELESS/DIAMONDCHQ"/>
        <s v="TIMESS2017/8/36"/>
        <s v="Timeless Net"/>
        <s v="TIMELESS2017/9/37"/>
        <s v="TIMELESS2017/10/38"/>
        <s v="TIMELESS2017/11/39"/>
        <s v="TIMELESS2017/12/40"/>
        <s v="GG/217/1/04"/>
        <s v="GG/217/2/05"/>
        <s v="TIME/UBAPYT/6"/>
        <s v="TIMGG/217/3/06"/>
        <s v="GG/217/5/08"/>
        <s v="GG/217/6/09"/>
        <s v="TIMELESS PMT"/>
        <s v="GG/217/7/10"/>
        <s v="TELNET/217/1/044"/>
        <s v="TELNET/216/2/045"/>
        <s v="CN/217/ACTREC"/>
        <s v="TELNET/217/3/046"/>
        <s v="TEL/UBAPYT/9"/>
        <s v="WHT/TELNET/6"/>
        <s v="TELNET/216/4/047"/>
        <s v="TEL/217/GTB/4"/>
        <s v="WHT/TELNET/7"/>
        <s v="TELNET/217/5/048"/>
        <s v="TELNET/217/6/049"/>
        <s v="TELNET/217/7/050"/>
        <s v="TELNET/217/07/01"/>
        <s v="TEL/GTB/8"/>
        <s v="TEL/UBAPYT/8"/>
        <s v="WHT/TELN/7"/>
        <s v="TELNET/217/8/051"/>
        <s v="TELNET/217/COL/01"/>
        <s v="TELNET/217/9/052"/>
        <s v="TELNET/217/10/053"/>
        <s v="TELNET/217/11/054"/>
        <s v="TELNET/UBAPYT/7"/>
        <s v="WHT/TELNET/8"/>
        <s v="TELNET/217/12/055"/>
        <s v="TELNET/217/12/02"/>
        <s v="UB/217/01/10/019"/>
        <s v="UB/UNITY/6"/>
        <s v="CN/UB/217/7"/>
        <s v="UB/UNITY/7"/>
        <s v="CN/UB/217/8"/>
        <s v="UB/217/04/020"/>
        <s v="CN/UB/217/6"/>
        <s v="UNITY/UNITY/6"/>
        <s v="UB/217/10/7/021"/>
        <s v="UNITY/UNITY/7"/>
        <s v="UB/217/10/022"/>
        <s v="UNITY/UNITY/8"/>
        <s v="WHT/UB/6"/>
        <s v="VET/UBAPYT/6"/>
        <s v="WHT/VET/4"/>
        <s v="VDT/217/1/033"/>
        <s v="VDT/UBAPYT/10"/>
        <s v="WHT/VDT/1"/>
        <s v="VDT/216/1/2/034"/>
        <s v="VDT/UBAPYT/9"/>
        <s v="WHT/VDT/7"/>
        <s v="VDT/217/1/3/035"/>
        <s v="VDT/UBAPYT/6"/>
        <s v="VDT/216/1/4/036"/>
        <s v="VDT/217/1/5/037"/>
        <s v="CN/217/1/06"/>
        <s v="CN/217/2/07"/>
        <s v="CN/217/3/08"/>
        <s v="CN/217/5/8"/>
        <s v="CN/VDT/217/ 1ST"/>
        <s v="WHT/VDT/13"/>
        <s v="WHT/VDT/7/12"/>
        <s v="VDT/UBAPYT/7"/>
        <s v="VDT/UBAPYT/8"/>
        <s v="CN/VDT/216/Q4/7"/>
        <s v="CN/VDT/217/Q1/8"/>
        <s v="VDT/216/1/4/038"/>
        <s v="VDT/217/7/039"/>
        <s v="CN/VDT/7/10"/>
        <s v="VDT/PYMT"/>
        <s v="WHT/VDT/7/13"/>
        <s v="WHT/217VDT/5"/>
        <s v="VDT/217/1/8/040"/>
        <s v="VDT/217/9/041"/>
        <s v="WHT/217VDT/6"/>
        <s v="CN/VDT/217/Q2/11"/>
        <s v="WHT/VDT/217/9"/>
        <s v="VDT/217/10/042"/>
        <s v="VDT/217/11/043"/>
        <s v="VDT/217/12/044"/>
        <s v="WHT/VDT/9"/>
        <s v="VILL/217/2/006"/>
        <s v="VP/UBAPYT/5"/>
        <s v="VILL/217/5/007"/>
        <s v="VP/UBAPYT/6"/>
        <s v="VP/UBAPYT/9"/>
        <s v="VP/UBAPYT/10"/>
        <s v="VILL/217/2/008"/>
        <s v="VP/UBAPYT/7"/>
        <s v="VILL/217/11/009"/>
        <s v="WB/UBAPYT/11"/>
        <s v="WBG/216/12/006"/>
        <s v="WB/UBAPYT/04"/>
        <s v="WBG/217/2/007"/>
        <s v="WB/UBAPYT/6"/>
        <s v="WBG/216/6/009"/>
        <s v="WBG/217/4/010"/>
        <s v="WBG/216/5/011"/>
        <s v="WB/UBAPYT/7"/>
        <s v="WORLD BANK PMT"/>
        <s v="WBG/217/6/012"/>
        <s v="WBG/217/7/013"/>
        <s v="WorldBank/pymt"/>
        <s v="WorldBank/pymt1"/>
        <s v="WB/UBAPYT/8"/>
        <s v="WBG/217/8/014"/>
        <s v="WBG/217/9/015"/>
        <s v="WORLDBANKPYMT"/>
        <s v="WBG/217/10/016"/>
        <s v="WBG/217/11/017"/>
        <s v="WBG/UBAPYT/8"/>
        <s v="WBG/217/12/018"/>
        <s v="WINR/217/1/001"/>
        <s v="WIN/UBAPYT/1"/>
        <s v="WHT/WIN/1"/>
        <s v="WINR/217/2/002"/>
        <s v="WIN/UBAPYT/02"/>
        <s v="WHT02"/>
        <s v="WINR/217/3/003"/>
        <s v="WINR/217/4/004"/>
        <s v="WINR/217/5/005"/>
        <s v="WIN/UBAPYT/4"/>
        <s v="WHT/WIN/3"/>
        <s v="WIN/UBAPYT/6"/>
        <s v="WINR/217/6/006"/>
        <s v="WINR/217/7/007"/>
        <s v="WIN/UBAPYT/8"/>
        <s v="WHT/WINROK/5"/>
        <s v="WIN/UBAPYT/7"/>
        <s v="CN/217/7/01"/>
        <s v="WHT/WIN/6"/>
        <s v="ZUMA/217/1/1/005"/>
        <s v="ZUMA/UBAPYT/5"/>
        <s v="WHT/ZUMA/216/10"/>
        <s v="WHT/ZUMA/9"/>
        <s v="9MOB/18502/021/Q/01"/>
        <s v="CN/9MO/18502/21/Q/02"/>
        <s v="9MOB/18502/21/Q/02"/>
        <s v="PYMT/Q1 2021"/>
        <s v="9MOB/18502/21/Q/03C"/>
        <s v="WHT/PYMT"/>
        <s v="PRIOR YEAR ADJ"/>
        <s v="PYMT/Q2 2021"/>
        <s v="WHT/Q2 2021"/>
        <s v="ALLUVIAL/001/21/M/01"/>
        <s v="PYMT/MRC&amp;NRC"/>
        <s v="ALLUVIAL/001/21/M/02"/>
        <s v="ABT/249/21/Q/01"/>
        <s v="ABT/249/21/Q/02"/>
        <s v="PYMT/ Q2 2021"/>
        <s v="ABT/249/21/Q/03"/>
        <s v="PYMT/Q3 2021"/>
        <s v="ABT/249/21/QP/04"/>
        <s v="PYMT/Q4 2021"/>
        <s v="AFDB/001/21/M/01A"/>
        <s v="AFDB/001/21/M/01B"/>
        <s v="AFDB/001/21/M/02"/>
        <s v="AFDB/001/21/M/03"/>
        <s v="AFDB/001/22/Q/01"/>
        <s v="ADAMU/001/21/M/"/>
        <s v="PYMT/NRC&amp;MRC"/>
        <s v="ADAMU/002/21/M/01"/>
        <s v="ADAMU/001/21/M/02"/>
        <s v="ADAMU/002/21/M/02"/>
        <s v="ADAMU/001/21/M/03"/>
        <s v="ADAMU/002/21/M/03"/>
        <s v="ADAMU/002/21/M/04"/>
        <s v="ADAMU/001/21/M/04"/>
        <s v="ADAMU/001/21/M/05"/>
        <s v="ADAMU/002/21/M/05"/>
        <s v="ADAMU/001/21/M/06"/>
        <s v="PYMT/ON ACCT"/>
        <s v="AGE/001/21/M/01"/>
        <s v="PMT/NRC/MRC"/>
        <s v="CN/AGE/001/21/M/01"/>
        <s v="AGIS/001/21/BA/01"/>
        <s v="AGIS/WHT"/>
        <s v="AGIS/VAT"/>
        <s v="AGIS/STAMP"/>
        <s v="AGIS/PYMT"/>
        <s v="AHC/002/21/M/01"/>
        <s v="AJTS/002/21/M/01"/>
        <s v="AJP/NETOFF"/>
        <s v="AJTS/002/21/M/02"/>
        <s v="AKANBI/NETOFF/FEB"/>
        <s v="BANK CHARGES"/>
        <s v="AMCON/001/21/AP/01"/>
        <s v="AMCON/PYMT"/>
        <s v="AMCON/WHT"/>
        <s v="AMCON/001/21/Q/02"/>
        <s v="AMCON/002/21/A/01"/>
        <s v="AMCON/001/21/Q/03"/>
        <s v="PYMT/VOIP"/>
        <s v="WHT/Q3 2021"/>
        <s v="AMCON/001/21/Q/04"/>
        <s v="VAT/PYMT"/>
        <s v="WHT/Q4 2021"/>
        <s v="VAT PYMT"/>
        <s v="PYMT/Q3 2020"/>
        <s v="AME/0002/20/Q/04"/>
        <s v="PYMT/Q4 2020"/>
        <s v="AME/0002/21/Q/01"/>
        <s v="CN-AME-0002-21-Q-01"/>
        <s v="AME/0002/21/Q/02"/>
        <s v="AME/0002/21/Q/03"/>
        <s v="AIR/242397/21/A/01"/>
        <s v="NET/OFF-FEB"/>
        <s v="WHT/REC FEB 21"/>
        <s v="AIR/241920/21/Q/002"/>
        <s v="PYMT/APR-JUN 2021"/>
        <s v="WHT/APR-JUN 2021"/>
        <s v="AIR/243482/21/A/01"/>
        <s v="AIR/241920 /21/Q/02B"/>
        <s v="NET-OFF/APRIL &amp; JU"/>
        <s v="AIR/244345/21/A/01"/>
        <s v="NET-OFF/ADDITIONAL"/>
        <s v="AIRTEL/WHT"/>
        <s v="AIRTEL/PMT"/>
        <s v="AIR/245651/21/A/01"/>
        <s v="PYT/AIR/5651/21/A/01"/>
        <s v="10% WHT"/>
        <s v="AIR/244462/21/A/01"/>
        <s v="AIR/244275/21/DF/01"/>
        <s v="AIR/246020/21/A/01"/>
        <s v="ARFH/001/21/M/01"/>
        <s v="ARFH/001/21/M/02"/>
        <s v="PYMT FOR JAN 2021"/>
        <s v="ARFH/001/21/M/03"/>
        <s v="AFRH/PMT"/>
        <s v="ARFH/001/21/MP/04"/>
        <s v="ARFH/001/21/NRC/01"/>
        <s v="PYMT/NRC"/>
        <s v="PYMT/MARCH 2021"/>
        <s v="ARFH/001/21/M/05"/>
        <s v="PARTPYMT/APRIL"/>
        <s v="WHT/APRIL"/>
        <s v="PYMT/APRIL 2021"/>
        <s v="ARFH/001/21/M/06"/>
        <s v="CN/ARFH/001/21/M/06"/>
        <s v="WHT/MAY 2021"/>
        <s v="ARFH/001/21/M/07"/>
        <s v="PYMT/JUNE 2021"/>
        <s v="ARFH/001/21/M/08"/>
        <s v="PYMT/JULY 2021"/>
        <s v="WHT/JULY 2021"/>
        <s v="ARFH/001/21/M/09"/>
        <s v="PYMT/AUGUST 2021"/>
        <s v="WHT/AUGUST 2021"/>
        <s v="ARFH/001/21/M/10"/>
        <s v="ARFH/001/21/M/11"/>
        <s v="CN/ARFH/001/21/M/10"/>
        <s v="CN/ARFH/001/21/M/11"/>
        <s v="ARFH/001/21/M/12"/>
        <s v="PYMT/OCT 2021"/>
        <s v="PYMT/NOV 2021"/>
        <s v="WHT/OCT&amp;NOV 2021"/>
        <s v="ARMY/001/21/Q/01"/>
        <s v="ARMY/PYMT ON ACCT"/>
        <s v="ARMY/PYMT ON ACCT2"/>
        <s v="ARMY/PYMT ON ACCT3"/>
        <s v="ARMY/001/LAG/21/A/01"/>
        <s v="ARMY/001/KAD/21/A/01"/>
        <s v="ARMY/001/SOK/21/A/01"/>
        <s v="AGV/001/21/M/02"/>
        <s v="PYMT/DEC 20 &amp; JAN21"/>
        <s v="AGV/001/21/M/03"/>
        <s v="PYMT/FEBRUARY 2021"/>
        <s v="BAZE/0935/21/M/01"/>
        <s v="BAZE/0935/21/M/02"/>
        <s v="PYMT/JAN&amp;FEB 2021"/>
        <s v="BAZE/0935/21/M/03"/>
        <s v="BAZE/0935/21/M/04"/>
        <s v="BAZE/0935/21/M/05"/>
        <s v="PYMT/MAR&amp;APR 2021"/>
        <s v="BAZE/0935/21/M/06"/>
        <s v="BAZE/0935/21/M/07"/>
        <s v="BAZE/0935/21/M/08"/>
        <s v="BAZE/0935/21/M/09"/>
        <s v="BAZE/0935/21/M/10"/>
        <s v="BAZE/0935/21/M/11"/>
        <s v="BAZE/0935/21/M/12"/>
        <s v="B&amp;B/001/21/M/01"/>
        <s v="B&amp;B/001/21/M/02"/>
        <s v="B&amp;B/001/21/M/03"/>
        <s v="PYMT/OCTOBER 2021"/>
        <s v="B&amp;B/001/21/M/04"/>
        <s v="PYMT/SEPTEMBER 2021"/>
        <s v="B&amp;B/001/21/M/05"/>
        <s v="PYMT/NOVEMBER 2021"/>
        <s v="BEHERE/001/21/M/01"/>
        <s v="PYMT/JAN 2021"/>
        <s v="BEHERE/001/21/M/02"/>
        <s v="PYMT/FEB 2021"/>
        <s v="BEHERE/001/21/M/03"/>
        <s v="BEHERE/001/21/M/04"/>
        <s v="PYMT/MARCH"/>
        <s v="BEHERE/001/21/M/05"/>
        <s v="BEHERE/PYMT"/>
        <s v="BEHERE/001/21/M/06"/>
        <s v="CN-BHERE-001-21-M-05"/>
        <s v="BEHERE/001/21/M/07"/>
        <s v="BEHERE/001/21/M/08"/>
        <s v="BEHERE/001/21/M/09"/>
        <s v="BEHERE/001/21/M/10"/>
        <s v="CN/BEHERE/01/21/M/10"/>
        <s v="PYMT/AUG 2021"/>
        <s v="BLPRW/001/21/A/01"/>
        <s v="PYMT/ARC 2021"/>
        <s v="BMATT/4624/21/M/01"/>
        <s v="PYMT/JANUARY 2021"/>
        <s v="BMATT/4624/21/M/02"/>
        <s v="BMATT/4624/21/M/03"/>
        <s v="BMATT/PYMT"/>
        <s v="BMATTNRC/01"/>
        <s v="BMATT/4624/21/M/04"/>
        <s v="BMATT/6344/21/M/05"/>
        <s v="PYMT/MAY 2021"/>
        <s v="BMATT/6344/21/M/06"/>
        <s v="CN-BMAT-6344-21-M-07"/>
        <s v="BMATT/6344/21/M/07"/>
        <s v="BMATT/8011/21/M/08"/>
        <s v="BMATT/8011/21/M/09"/>
        <s v="PYMT/SEPT 2021"/>
        <s v="BMATT/9251/21/M/10A"/>
        <s v="BMATT/9251/21/A/01"/>
        <s v="BMATT/9251/21/NRC/01"/>
        <s v="PYMT/NRC-OCT 2021"/>
        <s v="BMATT/9251/21/M/11"/>
        <s v="PYMT/ARC"/>
        <s v="BMATT/9251/21/M/12"/>
        <s v="PYMT/DEC 2021"/>
        <s v="BEST/001/21/M/01"/>
        <s v="CNSC/001/21/NRC"/>
        <s v="CCSI/001/21/Q/01"/>
        <s v="WHT/Q1 2021"/>
        <s v="CCSI/001/21/Q/02"/>
        <s v="CCSI/001/21/Q/03"/>
        <s v="CN/CCSI/001/21/Q/03"/>
        <s v="CCSI/001/21/Q/04"/>
        <s v="CHEERY/001/21/M/02"/>
        <s v="CHERRYMOON/PMT"/>
        <s v="CHEERY/001/21/M/03"/>
        <s v="CHEERYMOON/PYMT"/>
        <s v="CHEERY/001/21/M/04"/>
        <s v="CHEERY/001/21/M/05"/>
        <s v="CHEERY/001/21/M/06"/>
        <s v="CHEERY/001/21/M/07"/>
        <s v="CHEERY/001/21/M/08"/>
        <s v="CHEERY/001/21/M/09"/>
        <s v="CHEERY/001/21/M/10"/>
        <s v="CHEERY/001/21/M/11"/>
        <s v="CAINERGY/001/21/M/01"/>
        <s v="CAINERGY/001/21/M/02"/>
        <s v="CAINERGY/001/21/M/03"/>
        <s v="CAINERGY/001/21/M/04"/>
        <s v="CAINERGY/001/21/M/05"/>
        <s v="CAINERGY/001/21/M/06"/>
        <s v="CN-CAIN-001-21-M-05"/>
        <s v="CAINERGY/001/21/M/07"/>
        <s v="CAINERGY/001/21/M/08"/>
        <s v="CAINERGY/001/21/M/09"/>
        <s v="CAINERGY/001/21/M/10"/>
        <s v="CAINERGY/001/21/M/11"/>
        <s v="CN/CAIN/001/21/M/11"/>
        <s v="CAINERGY/001/21/M/12"/>
        <s v="CMC/PYYMT"/>
        <s v="CMC-21-M-3880-1"/>
        <s v="CMC-21-M-4258-1"/>
        <s v="CMC-21-M-4332-1"/>
        <s v="CMC-21-M-5385-1"/>
        <s v="CMC-21-M-8506-1"/>
        <s v="CMC-21-M-10140-1"/>
        <s v="CMC-21-M-10624-01"/>
        <s v="CMC-21-M-11177-1"/>
        <s v="CMC-21-M-11219-1"/>
        <s v="CMC/PYMT"/>
        <s v="CMC-21-M-3880-2"/>
        <s v="CMC-21-M-4258-2"/>
        <s v="CMC-21-M-4332-2"/>
        <s v="CMC-21-M-5385-2"/>
        <s v="CMC-21-M-8506-2"/>
        <s v="CMC-21-M-10140-2"/>
        <s v="CMC-21-M-10624-02"/>
        <s v="CMC-21-M-11177-2"/>
        <s v="CMC-21-M-11219-2"/>
        <s v="CMC-21-NRC-12803-01"/>
        <s v="CMC-21-M-3880-3"/>
        <s v="CMC-21-M-4258-3"/>
        <s v="CMC-21-M-4332-3"/>
        <s v="CMC-21-M-5385-3"/>
        <s v="CMC-21-M-8506-3"/>
        <s v="CMC-21-M-10140-3"/>
        <s v="CMC-21-M-10624-03"/>
        <s v="CMC-21-M-11177-3"/>
        <s v="CMC-21-M-11219-3"/>
        <s v="CMC-21-MVR-1"/>
        <s v="CN-CMC-21-M-11177-01"/>
        <s v="CN-CMC-21-M-10624-01"/>
        <s v="CMC-21-M-VR-02"/>
        <s v="CMC/04-5/REC"/>
        <s v="CMC-21-M-VR-03"/>
        <s v="CMC-21-M-VR-04"/>
        <s v="CMC/14351/ROUTE"/>
        <s v="CMC/PMT"/>
        <s v="CMC-21-M-VR-05"/>
        <s v="CMC-21-M-VR-06"/>
        <s v="CN-CMC-21-12120"/>
        <s v="CN-CMC-21-13491"/>
        <s v="CN-CMC-21-13492"/>
        <s v="CMC-21-M-VR-07"/>
        <s v="CMC-21-M-VR-08"/>
        <s v="CMC-21-M-VR-09"/>
        <s v="CROWN/001/21/M/01"/>
        <s v="PYMT/NRC &amp; MRC"/>
        <s v="CROWN/001/22/M/01"/>
        <s v="GBO/001/21/M/01"/>
        <s v="PYMT/NRC &amp; 6 MRC"/>
        <s v="PYMT/DECEMBER 2020"/>
        <s v="D&amp;D/001/21/M/01"/>
        <s v="D&amp;D/001/21/MP/02-03"/>
        <s v="D&amp;D/PYMT FEB/MAR"/>
        <s v="DRFATIMA/PYMT"/>
        <s v="DEFENSE/001/21/A/01"/>
        <s v="PYMT/ARC&amp;NRC"/>
        <s v="DUNES/A-B/21/M/01"/>
        <s v="PYMT/DEC&amp;JAN"/>
        <s v="DUNES/A-B/21/M/02"/>
        <s v="DUNES/A-B/21/M/03"/>
        <s v="PYMT/FEB&amp; MARCH 2021"/>
        <s v="DUNES/A-B/21/M/04"/>
        <s v="DUNES/A-B/21/M/05"/>
        <s v="DUNES/A-B/21/M/06"/>
        <s v="PYMT/JUNE"/>
        <s v="PYMT/JUNECR"/>
        <s v="DUNES/A-B/21/M/09"/>
        <s v="DUNES/A-B/21/M/10"/>
        <s v="DUNES/A-B/21/M/11"/>
        <s v="DUNES/C/21/M/01"/>
        <s v="DUNES/C/21/MP/02"/>
        <s v="DUNES/A-B/21/M/12"/>
        <s v="DATA/001/21/NRC/01"/>
        <s v="WHT/NRC"/>
        <s v="DATA/001/21/M/02"/>
        <s v="DATA/001/21/M/03"/>
        <s v="DATA/001/21/M/04"/>
        <s v="DATA/001/21/M/05"/>
        <s v="WHT/SEPT 2021"/>
        <s v="DATA/001/21/M/06"/>
        <s v="WHT/OCTOBER 2021"/>
        <s v="DATA/001/21/M/07"/>
        <s v="WHT/NOV 2021"/>
        <s v="DATA/001/21/M/08"/>
        <s v="DATA/PYMT"/>
        <s v="WHT/DEC 2021"/>
        <s v="DND/001/21/M/01"/>
        <s v="DND/001/21/M/02"/>
        <s v="WHT/FEBRUARY 2021"/>
        <s v="DND/001/21/M/03"/>
        <s v="DND/001/21/M/04"/>
        <s v="WHT/MARCH 2021"/>
        <s v="DND/001/21/M/05"/>
        <s v="WHT/APRIL 2021"/>
        <s v="WHT/DND"/>
        <s v="DND/PMT"/>
        <s v="DND/001/21/M/06"/>
        <s v="DND/001/21/M/07"/>
        <s v="WHT/JUNE 2021"/>
        <s v="DND/001/21/M/08"/>
        <s v="DND/001/21/M/09"/>
        <s v="WHT/JULY - SEPT"/>
        <s v="DND/001/21/M/10"/>
        <s v="DND/001/21/M/11"/>
        <s v="PYMT/NOV. 2021"/>
        <s v="WHT/PYMT NOV. 2021"/>
        <s v="WHT/OCT 2021"/>
        <s v="DND/001/21/M/12"/>
        <s v="DOLPHIN/002/20/M/12"/>
        <s v="DOLPHIN/002/21/M/01"/>
        <s v="DOLPHIN/002/21/M/02"/>
        <s v="DOLPHIN/002/21/M/03"/>
        <s v="DOLPHIN/002/21/M/04"/>
        <s v="DOLPHIN/002/21/M/05"/>
        <s v="DOLPHIN/002/21/M/06"/>
        <s v="DOLPHIN/002/21/M/07"/>
        <s v="DOLPHIN/002/21/M/08"/>
        <s v="DOLPHIN/002/21/M/09"/>
        <s v="DOLPHIN/002/21/M/10"/>
        <s v="DOLPHIN/002/21/M/11"/>
        <s v="DOLPHIN/002/21/M/12"/>
        <s v="DOVE/002/21/M/01"/>
        <s v="DOVE/002/21/M/02"/>
        <s v="PYMT/ ON ACCT"/>
        <s v="DOVE/002/21/M/03"/>
        <s v="DOVE/PYMT MARCH 2021"/>
        <s v="DOVE/002/21/M/04"/>
        <s v="DOVE/002/21/M/05"/>
        <s v="DOVE/002/21/M/06"/>
        <s v="DOVE/002/21/M/07"/>
        <s v="DOVE/002/21/M/08"/>
        <s v="DOVE/002/21/M/09"/>
        <s v="CN/DOVE/002/21/M/08"/>
        <s v="CN/DOVE/002/21/M/09"/>
        <s v="DOVE/002/21/M/10"/>
        <s v="DPR/VAT PAYABLE"/>
        <s v="EMADEB/001/21/M/1"/>
        <s v="PMT/ NRC &amp; MRC"/>
        <s v="EMADEB/001/21/M/02"/>
        <s v="EMADEB - VAT PAYABLE"/>
        <s v="WHT/JULY PYMT"/>
        <s v="EMADEB/001/21/M/03"/>
        <s v="WHT/AUG 2021"/>
        <s v="EMADEB/001/21/04"/>
        <s v="EMADEB/001/21/M/05"/>
        <s v="VAT/PYMT OCT 2021"/>
        <s v="EMADEB/001/21/M/06"/>
        <s v="VAT/NOV 2021"/>
        <s v="EMADEB/001/21/M/07"/>
        <s v="EMADEB/PYMT"/>
        <s v="VAT/DECEMBER 2021"/>
        <s v="WHT/DECEMBER 2021"/>
        <s v="ENOV8/JIBOWU/21/Q/01"/>
        <s v="PYMT/ON ACCOUNT"/>
        <s v="ENOV8/JIBOWU/21/Q/02"/>
        <s v="ENOV8/JIBOWU/21/Q/03"/>
        <s v="CN/ENOV8/JIB/21/Q/03"/>
        <s v="ENOV/JIBOWU/21/MP/10"/>
        <s v="ENOV/JIBOWU/21/M/11"/>
        <s v="ENOV/JIBOWU/21/M/12"/>
        <s v="EOG/001/21/Q/01"/>
        <s v="EOG/001/21/Q/02"/>
        <s v="EOG/001/21/Q/03"/>
        <s v="EOG/001/21/QP/03B"/>
        <s v="EOG/001/21/Q/04"/>
        <s v="EOH/001/21/Q/02"/>
        <s v="EOH/001/21/Q/03"/>
        <s v="EOH/001/21/Q/04"/>
        <s v="GARBA/001/21/M/01"/>
        <s v="GARBA/001/21/M/02"/>
        <s v="GARBA/001/21/M/03"/>
        <s v="GARBA/001/21/M/04"/>
        <s v="GARBA/001/21/M/05"/>
        <s v="CN/NMRC/218/11/19"/>
        <s v="EXL/001/21/NRC/01"/>
        <s v="CN/CPC/219/5/06"/>
        <s v="CN/CPC/219/05"/>
        <s v="CN/CPC/219/6/07"/>
        <s v="CN/CPC/219/5/08"/>
        <s v="CN/CPC/219/09"/>
        <s v="FCCPC/001/21/BA/01"/>
        <s v="PYMT/MAR-AUG 2021"/>
        <s v="7.5% VAT PAYABLE"/>
        <s v="5% WHT+1% STAMP DUTY"/>
        <s v="FCCPC/001/21/BA/02"/>
        <s v="PYMT"/>
        <s v="FINPACT/001/21/A/01"/>
        <s v="FCPR/001/21/A"/>
        <s v="FCPR/001/21/Extra"/>
        <s v="PYMT/NRC &amp; ARC"/>
        <s v="REC/Extra/5"/>
        <s v="FCPR/002/21/NRC/03"/>
        <s v="FGMB/001/21/Q/01"/>
        <s v="FGMB/001/21/Q/02"/>
        <s v="FGMB/001/21/Q/03"/>
        <s v="FGMB/001/21/Q/04"/>
        <s v="CN/FPMU/RAMP/20/01"/>
        <s v="RAMP/001/21/AP/01"/>
        <s v="RAMP - VAT PAYABLE"/>
        <s v="WHT/AUG 20 - AUG 21"/>
        <s v="GBB/001/21/AP/01B"/>
        <s v="5% WHT/Q1 2021"/>
        <s v="1%STAMP DUTY/Q1 2021"/>
        <s v="GBB/001/21/QRC/02"/>
        <s v="REC/4"/>
        <s v="PCCW-21-M-02692-1"/>
        <s v="PCCW-21-M-7455-6-1"/>
        <s v="PCCW-21-M-8949-1"/>
        <s v="PCCW-21-M-10856-01"/>
        <s v="PCCW-21-M-11098-1"/>
        <s v="PCCW-21-M-11139-1"/>
        <s v="PCCW-21-M-11860-1"/>
        <s v="PCCW-21-M-11942-1"/>
        <s v="PCCW-21-M-12214-1"/>
        <s v="PCCW-21-M-12923-01"/>
        <s v="PCCW-21-M-13019-1"/>
        <s v="PCCW-21-M-13026-1"/>
        <s v="PCCW-21-M-13029-1"/>
        <s v="PCCW-21-M-13244-01"/>
        <s v="PCCW-21-M-13245-1"/>
        <s v="PCCW-21-M-13760-1"/>
        <s v="PCCW-21-M-VR-1"/>
        <s v="PCCW-21-A-5420-1"/>
        <s v="PCCW-21-A-2581-1"/>
        <s v="PCCW-21-A-5712-1"/>
        <s v="PCCW-21-A-6924-1"/>
        <s v="PCCW-21-A-8068-1"/>
        <s v="PCCW-21-A-11320-1"/>
        <s v="CN/21/M/10856/01"/>
        <s v="CN/21/A/6924/1"/>
        <s v="CN/21/A/5712/1"/>
        <s v="CN/21/M/VR/1"/>
        <s v="NET-OFF/01"/>
        <s v="PCCW"/>
        <s v="PCCW-21-M-02692-2"/>
        <s v="PCCW-21-M-VR-2"/>
        <s v="PCCW-21-M-7455-6-2"/>
        <s v="PCCW-21-M-8949-2"/>
        <s v="PCCW-21-M-10856-02"/>
        <s v="PCCW-21-M-11098-2"/>
        <s v="PCCW-21-M-11139-2"/>
        <s v="PCCW-21-M-11860-2"/>
        <s v="PCCW-21-M-11942-2"/>
        <s v="PCCW-21-M-12214-2"/>
        <s v="PCCW-21-M-12923-02"/>
        <s v="PCCW-21-M-13019-2"/>
        <s v="PCCW-21-M-13026-2"/>
        <s v="PCCW-21-M-13029-2"/>
        <s v="PCCW-21-M-13244-02"/>
        <s v="PCCW-21-M-13245-2"/>
        <s v="PCCW-21-M-13760-2"/>
        <s v="NET-OFF/2"/>
        <s v="PCCW-21-M-02692-3"/>
        <s v="PCCW-21-M-7455-6-3"/>
        <s v="PCCW-21-M-8949-3"/>
        <s v="PCCW-21-M-11098-3"/>
        <s v="PCCW-21-M-11139-3"/>
        <s v="PCCW-21-M-11860-3"/>
        <s v="PCCW-21-M-11942-3"/>
        <s v="PCCW-21-M-12214-3"/>
        <s v="PCCW-21-M-12923-03"/>
        <s v="PCCW-21-M-13019-3"/>
        <s v="PCCW-21-M-13026-3"/>
        <s v="PCCW-21-M-13029-3"/>
        <s v="PCCW-21-M-13244-03"/>
        <s v="PCCW-21-M-13245-3"/>
        <s v="PCCW-21-M-13760-3"/>
        <s v="PCCW-21-M-VR-3"/>
        <s v="PCCW-21-Q-10320-1"/>
        <s v="PCCW-21-Q-10356-1"/>
        <s v="PCCW/PYMT"/>
        <s v="CN-PCCW-21-M-VR-2"/>
        <s v="CN-PCC-21-M-10856-02"/>
        <s v="NETOFF"/>
        <s v="CN-PCCW-21-M-VR-3"/>
        <s v="PCCW-21-M-02692-4"/>
        <s v="PCCW-21-M-7455-6-4"/>
        <s v="PCCW-21-M-8949-4"/>
        <s v="PCCW-21-M-11098-4"/>
        <s v="PCCW-21-M-11139-4"/>
        <s v="PCCW-21-M-11860-4"/>
        <s v="PCCW-21-M-11942-4"/>
        <s v="PCCW-21-M-12214-4"/>
        <s v="PCCW-21-M-12923-04"/>
        <s v="PCCW-21-M-13019-4"/>
        <s v="PCCW-21-M-13026-4"/>
        <s v="PCCW-21-M-13029-4"/>
        <s v="PCCW-21-M-13244-4"/>
        <s v="PCCW-21-M-13245-4"/>
        <s v="PCCW-21-M-13760-4"/>
        <s v="PCCW-21-M-VR-4"/>
        <s v="PCCW-21-A-10163-01"/>
        <s v="IPLC/NET-OFF"/>
        <s v="REC/PCCW"/>
        <s v="CN/21-A-10163-01"/>
        <s v="CN/21-M-VR-04"/>
        <s v="PCCW-21-M-VR-5"/>
        <s v="PCCW-21-M-02692-5"/>
        <s v="PCCW-21-M-7455-6-5"/>
        <s v="PCCW-21-M-8949-5"/>
        <s v="PCCW-21-M-11098-5"/>
        <s v="PCCW-21-M-11139-5"/>
        <s v="PCCW-21-M-11860-5"/>
        <s v="PCCW-21-M-11942-5"/>
        <s v="PCCW-21-M-12214-5"/>
        <s v="PCCW-21-M-12923-05"/>
        <s v="PCCW-21-M-13019-5"/>
        <s v="PCCW-21-M-13026-5"/>
        <s v="PCCW-21-M-13029-5"/>
        <s v="PCCW-21-M-13244-5"/>
        <s v="PCCW-21-M-13245-5"/>
        <s v="PCCW-21-M-13760-5"/>
        <s v="PCCW-21-M-13852-1"/>
        <s v="NET/OFF/05"/>
        <s v="PCCW-21-A-2581-DIFF"/>
        <s v="PCCW/05/01"/>
        <s v="PCCW-21-M-VR-6"/>
        <s v="PCCW-21-M-02692-6"/>
        <s v="PCCW-21-M-7455-6-6"/>
        <s v="PCCW-21-M-8949-6"/>
        <s v="PCCW-21-M-11098-6"/>
        <s v="PCCW-21-M-11139-6"/>
        <s v="PCCW-21-M-11860-6"/>
        <s v="PCCW-21-M-11942-6"/>
        <s v="PCCW-21-M-12214-6"/>
        <s v="PCCW-21-M-12923-06"/>
        <s v="PCCW-21-M-13019-6"/>
        <s v="PCCW-21-M-13026-6"/>
        <s v="PCCW-21-M-13029-6"/>
        <s v="PCCW-21-M-13244-6"/>
        <s v="PCCW-21-M-13245-6"/>
        <s v="PCCW-21-M-13760-6"/>
        <s v="PCCW-21-M-13852-2"/>
        <s v="PCCW-21-Q-10356-2"/>
        <s v="PCCW-21-Q-10320-2"/>
        <s v="PCCW-21-M-VR-DIFF"/>
        <s v="PCCW/SCBD/06"/>
        <s v="PCCW-21-VR-1"/>
        <s v="PCCW/NETOFF"/>
        <s v="PCCW/PMT"/>
        <s v="PCCW-21-NR-15823"/>
        <s v="PCCW-21-VR-2"/>
        <s v="PCCW-21-VR-3"/>
        <s v="CN-PCCW-21-VR-3(AFDB"/>
        <s v="/PCCW/NET OFF"/>
        <s v="PCCW/PAYMENT"/>
        <s v="PCCW-21-VR-4"/>
        <s v="PCCW-21-M-13205-1"/>
        <s v="PCCW/NET OFF"/>
        <s v="PCCW-21-VR-5"/>
        <s v="NET OFF NOV"/>
        <s v="PCCW PMT"/>
        <s v="PCCW-21-VR-6"/>
        <s v="PYMT/MRC SEC.ROUTE"/>
        <s v="CN/GL/002/21/M/01-03"/>
        <s v="CN/GLIST001/20/QP/02"/>
        <s v="CN/GLIS/002/20/MP/12"/>
        <s v="GE/PA001/21/M/01-06"/>
        <s v="GE/BI001/21/M/01-06"/>
        <s v="GE/KAY002/21/M/01-06"/>
        <s v="PYYMT/PA/JAN-JUNE 21"/>
        <s v="PYYMT/BI/JAN-JUNE 21"/>
        <s v="PYMT/KAY/JAN-JUNE 21"/>
        <s v="GE/VAT PAYABLE"/>
        <s v="GE/21/NRC/01"/>
        <s v="PYMT/ACCESS PT FEE"/>
        <s v="GE/20L/21/M/1"/>
        <s v="PMT ON ACCT"/>
        <s v="GE/PA001/21/MP/07-12"/>
        <s v="GE/BI001/21/M/07-12"/>
        <s v="GE/KAY002/21/M/07-12"/>
        <s v="PYMT/PA/2ND HALF 21"/>
        <s v="PYMT/BI/2ND HALF 21"/>
        <s v="PYMT/KAY/2ND HALF 21"/>
        <s v="GE/BABA/21/M/02-03"/>
        <s v="GE/15L/21/M/02"/>
        <s v="CN/GE/20L/21/M/1"/>
        <s v="GE/13L/21/Q/01"/>
        <s v="GE/KAY002/21/NRC/01"/>
        <s v="HBS/001/21/M/01"/>
        <s v="HBS/001/21/M/02"/>
        <s v="HBS/001/21/M/03"/>
        <s v="HCI/001/21/M/"/>
        <s v="WHT/NRC&amp;MRC"/>
        <s v="HCI/001/21/M/02"/>
        <s v="WHT/JUL-AUG 2021"/>
        <s v="HCI/001/21/Q/03"/>
        <s v="HCM/PYMT"/>
        <s v="HCM/001/21/BA/01"/>
        <s v="HKL/001/21/M/01"/>
        <s v="WHT/JANUARY 2021"/>
        <s v="HKL/001/21/M/02"/>
        <s v="HKL/001/21/M/03"/>
        <s v="HELEN/PYMT"/>
        <s v="HELEN/PYMT1"/>
        <s v="HELEN/WHT"/>
        <s v="HELEN/WHT1"/>
        <s v="HKL/001/21/M/04"/>
        <s v="HKL/001/21/M/05"/>
        <s v="HKL/001/21/M/06"/>
        <s v="WHT/ MAY &amp; JUN 2021"/>
        <s v="HKL/001/21/M/07"/>
        <s v="WHT/JULY"/>
        <s v="HKL/001/21/M/08"/>
        <s v="HKL/001/21/M/09"/>
        <s v="HKL/001/21/M/10"/>
        <s v="HKL/001/21/M/11"/>
        <s v="HKL/001/21/NRC/01"/>
        <s v="WHT/NOVEMBER 2021"/>
        <s v="WHT/SEPT&amp;OCT 2021"/>
        <s v="PYMT/SEPT&amp;OCT 2021"/>
        <s v="HKL/001/21/M/12"/>
        <s v="VODACOM/001/21/MP/01"/>
        <s v="WHT/VODACOM/01"/>
        <s v="VODACOM/001/21/M/02"/>
        <s v="WHT/VODACOM/02"/>
        <s v="VODA/001/21/NRC/01"/>
        <s v="WHT/VODACOM/03"/>
        <s v="VODACOM/001/21/M/03"/>
        <s v="INQ/002/21/NRC/01"/>
        <s v="INQ/002/21/M/03"/>
        <s v="INQ/002/21/M/04"/>
        <s v="INQ/002/21/M/05"/>
        <s v="INQ/002/21/M/06"/>
        <s v="INQ/002/21/M/07"/>
        <s v="INQ/002/21/M/08"/>
        <s v="INQ/NRC/STM64/ABJPHC"/>
        <s v="5%WHT/MRC&amp;NRC/MARCH"/>
        <s v="INQ/002/21/M/09"/>
        <s v="PYMT/NRCSTM 64"/>
        <s v="5%WHT/NRCSTM 64"/>
        <s v="INQ/002/21/M/10"/>
        <s v="5% WHT/APRIL 2021"/>
        <s v="5% WHT/MAY 2021"/>
        <s v="5% WHT/JUNE 2021"/>
        <s v="5%WHT/JULY 2021"/>
        <s v="5%WHT/AUGUST 2021"/>
        <s v="INQ/002/21/M/11"/>
        <s v="INQ/003/21/M/01-02"/>
        <s v="PYMT/STM 64"/>
        <s v="INQ/002/21/M/12"/>
        <s v="IFRC/991/21/2M/02-03"/>
        <s v="IST/001/21/Q/01"/>
        <s v="IST/001/21/Q/02"/>
        <s v="CN/IST/001/21/Q/02"/>
        <s v="PYMT/Q1&amp;Q2 2021"/>
        <s v="IST/001/21/Q/03"/>
        <s v="IST/001/21/Q/04"/>
        <s v="IC/23-15-24/21/M/01"/>
        <s v="CN/23-15-24/21/M/01"/>
        <s v="IC/23-15-24/21/MP/02"/>
        <s v="PYMT/NOV 20 - JAN 21"/>
        <s v="WHT/NOV 20 - JAN 21"/>
        <s v="ICNL/ADNM/2020/02-06"/>
        <s v="INTEGRAL/001/21/Q/01"/>
        <s v="INTEGRAL/PYMT"/>
        <s v="INTEGRAL/001/21/Q/02"/>
        <s v="INT/002/21/M/01"/>
        <s v="PYMT/002/JULY 2021"/>
        <s v="INT/002/21/Q/01"/>
        <s v="PYMT/AUG-OCT 2021"/>
        <s v="INTEGRAL/001/21/Q/03"/>
        <s v="INTEGRAL/003/21/Q/01"/>
        <s v="PYMT/003 LINK"/>
        <s v="INTE/001-003/21/Q/04"/>
        <s v="IPI/001/21/M/01"/>
        <s v="IPI/001/21/M/02"/>
        <s v="IPI/001/21/M/03"/>
        <s v="PYMT/JAN &amp; FEB 2021"/>
        <s v="IPI/VAT PAYABLE"/>
        <s v="IPI/001/21/M/04"/>
        <s v="IPI/001/21/M/05"/>
        <s v="CN-IPI-001-21-M-04"/>
        <s v="JAIZ/01-03/21/Q/01"/>
        <s v="CN/JZ/01-03/21/Q/01"/>
        <s v="JAIZBANK/PYMT"/>
        <s v="JAIZ/01-03/21/Q/02"/>
        <s v="CN2/JZ/01-03/21/Q/02"/>
        <s v="CN1/JZ/01-03/21/Q/02"/>
        <s v="JAIZ/01-02/21/QP/03"/>
        <s v="CN/JZ/01-02/21/QP/03"/>
        <s v="JAIZ/PYMT"/>
        <s v="JAMUB/001/21/M/01"/>
        <s v="JAMUB/001/21/M/02"/>
        <s v="JB/UBA/PMT"/>
        <s v="JBN/20/0174/007.."/>
        <s v="CN/JBN/20/0174/007A"/>
        <s v="CN/JBN/20/DOW/010A"/>
        <s v="JBN/21/10174/001"/>
        <s v="JBN/21/8650/001"/>
        <s v="JBN/21/8871/001"/>
        <s v="JBN/21/9222/001"/>
        <s v="JBN/21/8871/2/001"/>
        <s v="JBN/21/7574/001"/>
        <s v="CN/JBN/20/7574/001"/>
        <s v="CN-JBN-21-13509-02"/>
        <s v="111"/>
        <s v="112"/>
        <s v=""/>
        <s v="JBN/21/4491/001"/>
        <s v="JBN/21/HQ/001"/>
        <s v="JBN/21/8650/002"/>
        <s v="JBN/20/8650/002."/>
        <s v="CN-JBN-21-8650-002B"/>
        <s v="JBN/PYMT"/>
        <s v="CN-JBN-21-8650-002."/>
        <s v="JBN/PMT"/>
        <s v="JBN/21/10174/002"/>
        <s v="JBN/21/8871/002"/>
        <s v="JBN/21/9222/002"/>
        <s v="JBN/21/8871/2/002"/>
        <s v="JBN/21/7574/002"/>
        <s v="JBN/21/6643/001"/>
        <s v="JBN/21/7461/001"/>
        <s v="JBN/21/6420/001"/>
        <s v="CN-JBN-21-10174-002"/>
        <s v="CN-JBN-21-8871-002"/>
        <s v="CN-JBN-21-9222-002"/>
        <s v="CN-JBN-21-6643-001"/>
        <s v="CN-JBN-21-8871-2-02B"/>
        <s v="JB/20/Q/HQ/02"/>
        <s v="JBN/21/8650/003"/>
        <s v="JBN/21/NAT/002"/>
        <s v="JBN/21/13509/01"/>
        <s v="CN-JBN-13509-01"/>
        <s v="JBN/21/6420/002"/>
        <s v="JBN/21/10174/003"/>
        <s v="JBN/21/8871/003"/>
        <s v="JBN/21/9222/003"/>
        <s v="JBN/21/8871/2/003"/>
        <s v="JBN/21/7574/003"/>
        <s v="JBN/21/6643/002"/>
        <s v="JBN-21-7461-002"/>
        <s v="JBN/21/13509/02"/>
        <s v="CN-JBN-21-6643-002"/>
        <s v="JBN/21/LFW/0821"/>
        <s v="CN/JBN/21/10174/003"/>
        <s v="CN/JBN/21/9222/003"/>
        <s v="JB/21/Q/HQ/01"/>
        <s v="JBN/21/8650/004"/>
        <s v="CN/JBN/21/8650/004.."/>
        <s v="JBN/21/NAT/003"/>
        <s v="JB/21/Q/HQ/02"/>
        <s v="CN/JBN/21/NAT/003"/>
        <s v="JBN/21/6420/003"/>
        <s v="JBN/PAYMENT"/>
        <s v="JBN/21/10174/004"/>
        <s v="JBN/21/8871/004"/>
        <s v="JBN/21/9222/004"/>
        <s v="JBN/21/8871/2/004"/>
        <s v="JBN/21/7574/004"/>
        <s v="JBN/21/6643/003"/>
        <s v="JBN/21/7461/003"/>
        <s v="JBN/21/13509/03"/>
        <s v="CN/JBN/21/7426/003"/>
        <s v="CN/JBN/21/10174/004"/>
        <s v="CN/JBN/21/9222/004"/>
        <s v="CN/JBN/21/8871/2/004"/>
        <s v="CN/JBN/21/13509/03"/>
        <s v="CN/JBN/21/6643/003"/>
        <s v="CN/JBN/21/8871/004"/>
        <s v="JBN/21/8650/005"/>
        <s v="JBN/21/NAT/004B"/>
        <s v="JB/21/HQ/04"/>
        <s v="JBN/21/6420/004"/>
        <s v="JBN/22/10174/001"/>
        <s v="JBN/22/8871/001"/>
        <s v="JBN/22/9222/001"/>
        <s v="JBN/22/8871/2/001"/>
        <s v="JBN/22/7574/001"/>
        <s v="JBN/22/13509/001"/>
        <s v="JBN/22/5218/001"/>
        <s v="CN/JBN/21/8650/004"/>
        <s v="CN/21/9222/004"/>
        <s v="CN/21/8871/2/001"/>
        <s v="CN/21/13509/003"/>
        <s v="JEN/001/21/M/01"/>
        <s v="JENN/001/21/M/02"/>
        <s v="JENN/001/21/M/03"/>
        <s v="JENN/001/21/M/04"/>
        <s v="JENN/001/21/M/05"/>
        <s v="PYMT/DECEMBER 2021"/>
        <s v="KAM/001/21/M/02"/>
        <s v="KESSEL/001/21/M/"/>
        <s v="KESS/20/21/MP/02"/>
        <s v="KESS/5A/21/MP/02"/>
        <s v="CN/KESSEL/001/21/M"/>
        <s v="KETSWA/001/21/Q/01"/>
        <s v="KETSWA/001/21/Q/02"/>
        <s v="WHT BAL. C/D"/>
        <s v="KETSWA/001/21/Q/03"/>
        <s v="KETSWA/PYMT"/>
        <s v="WHT/KETSWA"/>
        <s v="KETSWA/001/21/QP/04"/>
        <s v="KKON/001/21/NRC/01"/>
        <s v="KKON/001/21/M/02-03"/>
        <s v="KKON/001/21/M/04"/>
        <s v="5%WHT/OCT 2021"/>
        <s v="KKON/001/21/M/05"/>
        <s v="KSN/001/21/Q/01"/>
        <s v="KSN/001/21/Q/02"/>
        <s v="KSN/001/21/Q/03"/>
        <s v="ALIGUYA/PMT"/>
        <s v="LAYER3/001/21/NRC/01"/>
        <s v="LAYER3/001/21/M/01"/>
        <s v="LUBELL/001/21/M/01"/>
        <s v="LUBELL/001/21/M/02"/>
        <s v="LUBELL/001/21/M/03"/>
        <s v="LUBELL/PMT"/>
        <s v="MAINONE/53-1/21/M/03"/>
        <s v="MAINONE/53-1/21/M/04"/>
        <s v="MAINONE/53-1/21/M/05"/>
        <s v="MAINONE/53-1/21/M/06"/>
        <s v="MAINONE/53-1/21/M/07"/>
        <s v="NET-OFF"/>
        <s v="WHT/MAY-JULY 2021"/>
        <s v="PYMT/MAY-JULY 2021"/>
        <s v="MAINONE/53-1/21/M/08"/>
        <s v="WHT/AUGUST 2021 A"/>
        <s v="WHT/AUGUST 2021 B"/>
        <s v="CN/MAIN/53-1/21/M/08"/>
        <s v="MAIN/53-1/21/M/08B"/>
        <s v="MAINONE/53-1/21/M/09"/>
        <s v="WHT/5%&amp;10%ADJUSTMENT"/>
        <s v="MAINONE/53-1/21/M/10"/>
        <s v="CN/MAIN/53-1/21/M/10"/>
        <s v="5% WHT/OCT 2021"/>
        <s v="MAINONE/53-1/21/M/11"/>
        <s v="CN/MAIN/53-1/21/M/11"/>
        <s v="EWALEFO/001/21/M/01"/>
        <s v="EWALEFO/001/21/M/02"/>
        <s v="EWALEFO/001/21M/03"/>
        <s v="EWALEFO/PYMT MARCH"/>
        <s v="EWALEFO/001/21/M/04"/>
        <s v="EWALEFO/001/21/M/05"/>
        <s v="CN-EWALEFO-01-21-M-6"/>
        <s v="EWALEFO/001/21/M/06"/>
        <s v="EWALEFO/001/21/M/07"/>
        <s v="ITX/001/21/M/01"/>
        <s v="ITX/001/21/M/02"/>
        <s v="PYMT/ON ACCTCR"/>
        <s v="ITX/001/21/M/03"/>
        <s v="ITX/001/21/M/04"/>
        <s v="ITX/001/21/M/05"/>
        <s v="ITX/001/21/M/06"/>
        <s v="PYMT/MAR-MAY 2021"/>
        <s v="WHT/MAR-MAY 2021"/>
        <s v="ITX/001/21/M/07"/>
        <s v="PYMT/JUNE &amp; JULY"/>
        <s v="WHT/JUNE &amp; JULY"/>
        <s v="ITX/001/21/M/08"/>
        <s v="ITX/001/21/M/09"/>
        <s v="MAITURARE/001/NRC/01"/>
        <s v="PYMT/NRC 2021"/>
        <s v="MFA/001/21/A/01"/>
        <s v="MUSADA/001/21/NRC/01"/>
        <s v="PYMT/NRC-LAN"/>
        <s v="MOE/001/21/Q/01"/>
        <s v="CN/MOE/219/28/4/024"/>
        <s v="CN/MOE/219/28/7/025"/>
        <s v="CN/MOE/216/28/026"/>
        <s v="CN/MOE/216/28/027"/>
        <s v="CN/MOE/20/28/028"/>
        <s v="CN/MOE/2020/Q/03"/>
        <s v="CN/MOE/001/20/Q/04"/>
        <s v="CN/MOE/001/21/Q/01"/>
        <s v="MOE/001/21/DA/01"/>
        <s v="MOE/002/21/A/01"/>
        <s v="MOE/002/21/Q/01"/>
        <s v="MOE/002/21/Q/02"/>
        <s v="VAT PAYABLE"/>
        <s v="PYMT/JUN - DEC 2021"/>
        <s v="MAINSTR/001/21/M/01"/>
        <s v="5%WHT/MRC&amp;NRC"/>
        <s v="MUTUAL/001/21/NRC/01"/>
        <s v="MUTUAL/001/21/M/04"/>
        <s v="MUTUAL/001/21/M/05"/>
        <s v="PYMT ON ACCT"/>
        <s v="MUTUAL/001/21/M/06"/>
        <s v="CN-MUTUAL-01-21-M-05"/>
        <s v="MUTUAL/001/21/M/07"/>
        <s v="MUTUAL/001/21/M/08"/>
        <s v="MUTUAL/001/21/M/09"/>
        <s v="MUTUAL/001/21/M/10"/>
        <s v="MUTUAL/001/21/M/11"/>
        <s v="MUTUAL/001/21/M/12"/>
        <s v="NRASL/001/21/M/01"/>
        <s v="NRASL/001/21/M/02"/>
        <s v="CN/NRASL/001/M/21/02"/>
        <s v="NRASL/001/21/M/03"/>
        <s v="NRASL/001/21/M/04"/>
        <s v="WHT/DEC&amp;JAN"/>
        <s v="NRASL/001/21/M/05"/>
        <s v="NRASL/001/21/M/06"/>
        <s v="CN/NRASL/001/21/M/02"/>
        <s v="NRASL/001/21/M/07"/>
        <s v="NRASL/001/21/M/08"/>
        <s v="NEWREST/PYMT"/>
        <s v="NRASL/001/21/M/09"/>
        <s v="NRASL/001/21/M/10"/>
        <s v="NRASL/001/21/M/11"/>
        <s v="NAPET/001/21/A/01"/>
        <s v="NAVADEE/PYMT/JAN2021"/>
        <s v="NAVADEE/002/21/M/01"/>
        <s v="NAVADEE/002/21/M/02"/>
        <s v="NAVADEE/002/21/M/03"/>
        <s v="NAVADEE/PYMT"/>
        <s v="NAVADEE/002/21/M/04"/>
        <s v="NAVADEE/002/21/M/05"/>
        <s v="NAVADEE/002/21/M/06"/>
        <s v="REC-MAY/JUN"/>
        <s v="NAVADEE/002/21/M/07"/>
        <s v="NAVADEE/002/21/M/08"/>
        <s v="NAVADEE/002/21/M/09"/>
        <s v="NAVADEE/002/21/M/10"/>
        <s v="NAVADEE/002/21/M/11"/>
        <s v="NAVADEE/002/21/M/12"/>
        <s v="NAV/20-21/M/11-12-01"/>
        <s v="NBC/112/21/M/02"/>
        <s v="NBC/112/21/MP/05"/>
        <s v="NBC/1112/21/M/03"/>
        <s v="NBC/9335/21/NRC/01"/>
        <s v="PYMT/JULY &amp; NRC"/>
        <s v="NBC/1112/21/M/04"/>
        <s v="NBC/9335/21/M/01"/>
        <s v="NBC/1112/21/M/05"/>
        <s v="NBC/9335/21/M/02"/>
        <s v="NBC/1112/21/M/06"/>
        <s v="NBC/9335/21/M/03"/>
        <s v="WHT/PYMT NOV 2021"/>
        <s v="NBC/1112/21/M/07"/>
        <s v="NBC/9335/21/M/04"/>
        <s v="WHT/NBC"/>
        <s v="WHT/NBC1"/>
        <s v="NBC PYMT"/>
        <s v="NEXTIER/21/M/01"/>
        <s v="PYMT/NOVEMBER 2020"/>
        <s v="NEXTIER/001/21/M/03"/>
        <s v="NEXTIER/PYMT"/>
        <s v="NEXTIER/001/21/M/03A"/>
        <s v="NEXTIER/002/21/M/04"/>
        <s v="PYMT/MARCH 2"/>
        <s v="NEXTIER/002/21/M/05"/>
        <s v="NEXTIER/002/21/M/06"/>
        <s v="CN-NEXTIE/02/21/M/05"/>
        <s v="NEXTIER/002/21/M/07"/>
        <s v="NEXTIER/PMT"/>
        <s v="NEXTIER/002/21/M/08"/>
        <s v="NEXTIER PMT"/>
        <s v="NEXTIER/002/21//M/09"/>
        <s v="NEXTIER/002/21//M/10"/>
        <s v="NEXTIER/002/21//M/11"/>
        <s v="NEXTIER/002/21/M/12"/>
        <s v="NIGCOM/001/21/M/01"/>
        <s v="NATCOM/NETOFF/01"/>
        <s v="NATCOM/NETOFF/2"/>
        <s v="NATCOM/NETOFF/3"/>
        <s v="NATCOM/NETOFF/4"/>
        <s v="NATCOM/NETOFF/5"/>
        <s v="NATCOM/NETOFF/6"/>
        <s v="NETCOM/001/21/M/01"/>
        <s v="WHT(10%)/MARCH 2022"/>
        <s v="NETCOM/001/21/M/02"/>
        <s v="NETCOM/001/21/M/03"/>
        <s v="NETCOM/PYMT"/>
        <s v="NETCOM/WHT"/>
        <s v="NETCOM/001/21/M/04"/>
        <s v="WHT/DOUBTFUL AMT"/>
        <s v="PMT/NET"/>
        <s v="NET/WHT"/>
        <s v="NETCOM/001/21/M/05"/>
        <s v="NET/001/21/M/06"/>
        <s v="NETFINTY/001/21/M/07"/>
        <s v="NETCOM/PMT"/>
        <s v="NETFINTY/001/21/M/08"/>
        <s v="NETFINTY/001/21/M/09"/>
        <s v="NETFINITY/01/21/M/10"/>
        <s v="NET/5144/21/M/01"/>
        <s v="NETFINITY/01/21/M/11"/>
        <s v="PYMT/5144/NOV 2021"/>
        <s v="NETTRIX/001/21/M/01"/>
        <s v="NET/001/21/M/02-04"/>
        <s v="REC/ADJ"/>
        <s v="PYMT/NRC &amp; FEB MRC"/>
        <s v="NORDIC/001/21/M/02"/>
        <s v="NORDIC/001/21/M/03"/>
        <s v="NORDIC/PYMT"/>
        <s v="NORDIC/001/21/M/04"/>
        <s v="NORDIC/001/21/M/05"/>
        <s v="CN-NORD-001-21-M-04"/>
        <s v="NORDIC/001/21/M/06"/>
        <s v="CN/NORDIC/01/21/M/06"/>
        <s v="NORDIC/001/21/M/07"/>
        <s v="NORDIC/001/21/M/08"/>
        <s v="NORDIC/001/21/M/09"/>
        <s v="NORDIC/001/21/M/10"/>
        <s v="NORDIC/001/21/M/11"/>
        <s v="NORDIC/001/21/M/12"/>
        <s v="HORIZON/001/21/M/"/>
        <s v="HORIZON/001/21/M/04"/>
        <s v="HORIZON/001/21/M/05"/>
        <s v="HORIZON/001/21/M/06"/>
        <s v="HORIZON/001/21/M/07"/>
        <s v="HORIZON/001/21/M/08"/>
        <s v="HORIZON/001/21/M/09"/>
        <s v="CN/HORIZO/01/21/M/07"/>
        <s v="NHLA/002/21/M/01"/>
        <s v="PYMT/DEC 2020"/>
        <s v="NHLA/002/21/M/02"/>
        <s v="NHLA/002/21/M/03"/>
        <s v="NOBLEHALL/PYMT"/>
        <s v="NHLA/002/21/NRC/01"/>
        <s v="NHLA/002/21/M/04"/>
        <s v="CN/NHLA/002/21/M/04"/>
        <s v="NHLA/002/21/M/05"/>
        <s v="NHLA/002/21/M/06"/>
        <s v="CN-NHLA-002-21-M-05"/>
        <s v="NHLA/002/21/M/07"/>
        <s v="NHLA/002/21/M/09"/>
        <s v="NHLA/002/21/M/10"/>
        <s v="NHLA/002/21/M/11"/>
        <s v="NHLA/002/21/M/12"/>
        <s v="PYMT/ DECEMBER 2021"/>
        <s v="NUEL/001/21/M/01"/>
        <s v="NUEL/001/21/M/02"/>
        <s v="NUEL/001/21/M/003"/>
        <s v="NUEL/PYMT"/>
        <s v="NUEL/001/21/M/04"/>
        <s v="NUEL/001/21/M/05"/>
        <s v="NUEL/001/21/M/06"/>
        <s v="NUEL/001/21/M/07"/>
        <s v="NUEL/001/21/M/08"/>
        <s v="NUEL/001/21/M/09"/>
        <s v="REC/9/"/>
        <s v="NUEL/001/21/M/10"/>
        <s v="NUEL/001/21/M/11"/>
        <s v="PYMT/CBN PROJECT"/>
        <s v="CN/NDU/2020/004"/>
        <s v="CN/NDU/2020/005"/>
        <s v="NOTAP/001/21/BA/01"/>
        <s v="NOTAP/001/21/BA/02"/>
        <s v="WHT/BA 2021"/>
        <s v="NPMB/001/21/Q/01"/>
        <s v="NPMB/001/21/Q/02"/>
        <s v="WHT/ Q2 2021"/>
        <s v="NPMB/001/21/Q/03"/>
        <s v="CN/NPMB/001/21/Q/03"/>
        <s v="NPMB/001/21/QP/04"/>
        <s v="NSPC/001/21/Q/01"/>
        <s v="NSPC/002/21/Q/01"/>
        <s v="NSPC/PYMT Q1 2021"/>
        <s v="WHT/002/Q1 2021"/>
        <s v="NSPC/PYMT"/>
        <s v="NSPC/003/21/Q/02"/>
        <s v="PYMT/Q2 2021 SHIRORO"/>
        <s v="WHT/Q2 2021 SHIRORO"/>
        <s v="NSPC/001/21/QP/02"/>
        <s v="PYMT/WHT"/>
        <s v="PYMTCR"/>
        <s v="NSPC/002/21/QP/02"/>
        <s v="NSPC/01-03/21/Q/03"/>
        <s v="WHT/ARC 2021"/>
        <s v="NSPC/004/21/Q/01"/>
        <s v="NSPC/01-03/21/Q/04"/>
        <s v="STAR/001/21/Q/01"/>
        <s v="PYMT/002&amp;001 - Q4&amp;Q1"/>
        <s v="WHT/002&amp;001 Q4 &amp; Q1"/>
        <s v="STAR/002/21/QP/01-02"/>
        <s v="STAR/001/21/Q/02"/>
        <s v="STAR/001-002/21/Q/03"/>
        <s v="CN/STAR/1-2/21/Q/03"/>
        <s v="STAR/01-02/21/QP/04B"/>
        <s v="PYMT/BAL"/>
        <s v="TURKISH/001/21/M/01"/>
        <s v="PYMT/DEC 20 &amp; JAN 21"/>
        <s v="WHT/DECEMBER 2020"/>
        <s v="TURKISH/001/21/M/02"/>
        <s v="TURKISH/001/21/M/03"/>
        <s v="TURKISH/001/21/M/04"/>
        <s v="TURKISH/001/21/M/05"/>
        <s v="WHT/PYMT MAY 2021"/>
        <s v="WHT/TURKISH"/>
        <s v="TURKISH/PYMT"/>
        <s v="TURKISH/001/21/M/06"/>
        <s v="TURKISH/001/21/M/07"/>
        <s v="WHT/PYMT JULY 2021"/>
        <s v="NILE/001/21/M/08"/>
        <s v="WHT/AUGUST"/>
        <s v="NTU/PMT"/>
        <s v="NILE /WHT"/>
        <s v="NILE/PYMT"/>
        <s v="CN/NTNU/2020/05/076"/>
        <s v="NILE/001/21/M/09"/>
        <s v="NILE/001/21/M/10"/>
        <s v="NILE/001/21/M/11"/>
        <s v="NILE/001/21/M/12"/>
        <s v="CAPITAL/001/21/M/04"/>
        <s v="CAPITAL/001/21/M/05"/>
        <s v="CAPITAL/001/21/M/06"/>
        <s v="CN-CAP-001-21-M-06"/>
        <s v="O3CAPITAL/01/21/M/07"/>
        <s v="O3CAPITAL/01/21/M/08"/>
        <s v="O3/PMT"/>
        <s v="O3CAPITAL/01/21/M/09"/>
        <s v="03CAPITAL/01/21/M/10"/>
        <s v="O3CAPITAL/01/21/M/11"/>
        <s v="O3CAPITAL/01/21/M/12"/>
        <s v="O3/PYMT"/>
        <s v="OLUMAWU/001/21/M/"/>
        <s v="OLUMAWU/001/21/M/04"/>
        <s v="OLUMAWU/001/21/M/05"/>
        <s v="OLUMAWU/001/21/M/06"/>
        <s v="OLUMAWU/001/21/M/07"/>
        <s v="OLUMAWU/001/21/M/08"/>
        <s v="OLUMAWU/PYMT"/>
        <s v="OLUMAWU/001/21/M/09"/>
        <s v="OLUMAWU/001/21/M/10"/>
        <s v="OLUMAWU/001/21/M/11"/>
        <s v="OLUMAWU/001/21/M/12"/>
        <s v="OMS/001/21/QP-M/01"/>
        <s v="OMS/001/21/QP-M/02"/>
        <s v="ONE/001/21/M/01"/>
        <s v="ONE/001/21/M/02"/>
        <s v="ONE/001/21/M/03"/>
        <s v="ONE.ORG/PYMT"/>
        <s v="ONE/001/21/M/04"/>
        <s v="ONE/001/21/M/05"/>
        <s v="ONE/001/21/M/06"/>
        <s v="ONE/001/21/M/07"/>
        <s v="ONE/001/21/M/08"/>
        <s v="ONE/001/21/M/09"/>
        <s v="ONE/001/21/M/10"/>
        <s v="ONE/001/21/M/11"/>
        <s v="ONE/001/21/M/12"/>
        <s v="ONL/001/21/Q/01"/>
        <s v="ORION/PYMT"/>
        <s v="ONL/001/21/Q/02"/>
        <s v="ONL/001/21/Q/03"/>
        <s v="ONL/001/21/Q/04"/>
        <s v="PACT/21/M/02-3"/>
        <s v="PACT/PYMT"/>
        <s v="PACT/001/21/QP/02"/>
        <s v="PACT/001/21/NRC/01"/>
        <s v="PYMT/RELOCATION FEE"/>
        <s v="WHT/RELOCATION FEE"/>
        <s v="PACT/001/21/Q/03"/>
        <s v="PACT/PMT"/>
        <s v="PACT/001/21/Q/04"/>
        <s v="PINE/001/21/M/01"/>
        <s v="PINE/001/21/MP/02"/>
        <s v="PINE/PYMT FEBRUARY"/>
        <s v="IMANI/001/21/M/01"/>
        <s v="AHC/001/21/M/12"/>
        <s v="BALANCE PYMT"/>
        <s v="AHC/001/21/M/01"/>
        <s v="AHC/001/21/M/02"/>
        <s v="AHC/001/21/M/03"/>
        <s v="AHS/PYMT"/>
        <s v="AHC/001/21/M/04"/>
        <s v="CN/AHC/001/21/M/04"/>
        <s v="AHC/001/21/M/05"/>
        <s v="AHC/001/21/M/06"/>
        <s v="AHC/001/21/M/07"/>
        <s v="AHC/001/21/M/08"/>
        <s v="AHC/001/21/NRC/01"/>
        <s v="AHC/001/21/M/09"/>
        <s v="AHC/001/21/M/10"/>
        <s v="AHC/001/21/M/11"/>
        <s v="AHC/001/21/NRC/02"/>
        <s v="PROF/001/21/M/01"/>
        <s v="PROF/001/21/M/02"/>
        <s v="PROF/001/21/M/03"/>
        <s v="FINTECH/01/21/NRC/01"/>
        <s v="RF/001/21/M/02"/>
        <s v="RF/001/21/M/03"/>
        <s v="CN/RF/001/21/M/03"/>
        <s v="RF/001/21/NRC/02"/>
        <s v="RFL/001/21/M/05"/>
        <s v="RFL/001/21/M/06"/>
        <s v="RFL/001/21/MP/07"/>
        <s v="RFL/001/21/M/08"/>
        <s v="SAHAD/001/21/Q/01"/>
        <s v="SAHAD/001/21/Q/02"/>
        <s v="SAHAD/001/21/Q/03"/>
        <s v="CN/SAHAD/001/21/Q/03"/>
        <s v="SAHAD/001/21/Q/04"/>
        <s v="SALAKO/21/M/3"/>
        <s v="SALAKO/001/21/M/04"/>
        <s v="SALAKO/001/21/M/05"/>
        <s v="SALAKO/001/21/M/06"/>
        <s v="SALAKO/001/21/M/07"/>
        <s v="PTMT/JULY 2021"/>
        <s v="SALAKO/001/21/M/08"/>
        <s v="SALAKO/001/21/M/09"/>
        <s v="PYMT/AUG&amp;SEPT"/>
        <s v="SALAKO/001/21/M/10"/>
        <s v="SALAKO/001/21/M/11"/>
        <s v="SALAKO/001/21/M/12"/>
        <s v="SA/001/21/Q/01"/>
        <s v="SA/001/21/Q/02"/>
        <s v="SBT/001/21/M/3"/>
        <s v="SBTEL/PYMT"/>
        <s v="SBTEL/WHT"/>
        <s v="SBTEL/WHT1"/>
        <s v="SBT/001/21/M/04"/>
        <s v="SBT/001/21/M/05"/>
        <s v="SBT/001/21/M/06"/>
        <s v="CN/SBT/001/21/M/06"/>
        <s v="SBT/001/21/M/07"/>
        <s v="SBT/001/21/M/08"/>
        <s v="SBT/001/21/M/09"/>
        <s v="WHT/SEPTEMBER 2021"/>
        <s v="SBT/001/21/M/10"/>
        <s v="SBT/001/21/M/11"/>
        <s v="WHT/PYMT OCT 2021"/>
        <s v="WHT/ NOV. 2021"/>
        <s v="SBT/001/21/M/12"/>
        <s v="SCC/001/21/M/01"/>
        <s v="SCC/001/21/M/02"/>
        <s v="SCC/002/21/M/01"/>
        <s v="PYMT/Q1 2022"/>
        <s v="PYMT/Q1 2022CR"/>
        <s v="SCI/201914B/21/M/01"/>
        <s v="PYMT/SEPTEMBER 2020"/>
        <s v="SCI/201914B/21/M/02"/>
        <s v="PYMT/OCT&amp;NOV 2021"/>
        <s v="SCI/201914B/21/M/03"/>
        <s v="SCI/201914B/21/M/04"/>
        <s v="SCI/201914B/21/M/05"/>
        <s v="SCI/PYMT"/>
        <s v="WHT/FEB&amp;MAR 2021"/>
        <s v="CN/SCI/1914B/21/M/04"/>
        <s v="SCI/201914B/21/M/06"/>
        <s v="SCI/201914B/21/M/07"/>
        <s v="SCI/1914B/21/M/08-09"/>
        <s v="WHT/PYT FOR 4 MONTHS"/>
        <s v="SCI/201914B/21/M/10"/>
        <s v="PYMT/NOV 2020"/>
        <s v="CRSGH/001/21/M/01"/>
        <s v="CRSGH/001/21/M/02"/>
        <s v="CRSGH/002/21/M/03"/>
        <s v="CRSGH/002/21/M/04"/>
        <s v="CRSGH/002/21/M/05"/>
        <s v="CRSGH/002/21/M/06"/>
        <s v="CRSGH/002/21/M/07"/>
        <s v="CRSGH/002/21/M/08"/>
        <s v="CRSGH/PYMT"/>
        <s v="CRSGH/002/21/M/09"/>
        <s v="CRSGH/002/21/M/10"/>
        <s v="CRSGH/002/21/M/11"/>
        <s v="CRSGH/002/21/M/12"/>
        <s v="STEIN/001/21/Q/02"/>
        <s v="STEIN/001/21/Q/03"/>
        <s v="STEIN/001/21/Q/04"/>
        <s v="SC/001/21/M/01-02"/>
        <s v="PYMT/JAN-FEB 2021"/>
        <s v="SC/001/21/M/03-04"/>
        <s v="PYMT/MAR&amp;APRIL 2021"/>
        <s v="SC/001/21/05-06"/>
        <s v="PYMT/MAY - JUNE 2021"/>
        <s v="SC/001/21/M/07-08"/>
        <s v="PYMT/JUL-AUG 2021"/>
        <s v="SC/001/21/M/09-11"/>
        <s v="SC/PYMT"/>
        <s v="SC/001/21/M/11-12"/>
        <s v="PYMT/NOV&amp;DEC 2021"/>
        <s v="SASCON/001/21/W/01"/>
        <s v="PYMT/NRC&amp;1WEEK"/>
        <s v="SASCON/001/21/NRC/01"/>
        <s v="LEGAL RECOVERY"/>
        <s v="STARVILLE/01/21/M/01"/>
        <s v="STARVILLE/01/21/M/02"/>
        <s v="STARVILLE/01/21/M/03"/>
        <s v="CN/STARVIL/01/21/M/1"/>
        <s v="CN/STARVIL/01/21/M/3"/>
        <s v="STARVILLE/01/21/M/06"/>
        <s v="STARVILLE/01/21/M/07"/>
        <s v="STARVILLE/01/21/M/08"/>
        <s v="STETIS/001/21/M/01"/>
        <s v="STETIS/001/21/M/02"/>
        <s v="STETIS/001/21/M/03"/>
        <s v="REC 2"/>
        <s v="STETIS/001/21/M/04"/>
        <s v="STETIS/001/21/M/05"/>
        <s v="STETIS/001/21/M/06"/>
        <s v="STETIS/001/21/M/07"/>
        <s v="STETIS/WHT"/>
        <s v="STETIS/PYMT"/>
        <s v="STETIS/001/21/M/08"/>
        <s v="SWIFT"/>
        <s v="TCN-PIU-21-A-01"/>
        <s v="TCN - VAT PAYABLE"/>
        <s v="CUDDLE/001/21/M/01"/>
        <s v="CUDDLE/001/21/M/02"/>
        <s v="WHT/DEC 20"/>
        <s v="TECHBARN/001/21/A/01"/>
        <s v="TORCH/001/21/M/07"/>
        <s v="TORCH/001/21/M/08"/>
        <s v="TORCH/001/21/M/09"/>
        <s v="TORCH/001/21/M/10"/>
        <s v="TORCH/001/21/M/11"/>
        <s v="TORCH/001/21/M/12"/>
        <s v="TELNET/001/21/Q/01"/>
        <s v="CN/TELNET/01/21/Q/01"/>
        <s v="TELNET/PYMT"/>
        <s v="TELNET/001/21/Q/02"/>
        <s v="CN/TELNET/01/21/Q/02"/>
        <s v="TELNET/001/21/NRC/01"/>
        <s v="TELNET/001/21/Q/03"/>
        <s v="CN/TELNET/01/21/Q/03"/>
        <s v="TELNET/001/21/Q/04"/>
        <s v="CN/TELNET/01/21/Q/04"/>
        <s v="OUT/001/21/M/01"/>
        <s v="WHT/NOVEMBER 2020"/>
        <s v="OUT/001/21/M/02"/>
        <s v="OUT/001/21/M/03"/>
        <s v="OUTSOURCE/PYMT"/>
        <s v="OUT/001/21/M/04"/>
        <s v="WHT/FEB 2021"/>
        <s v="OUT/001/21/M/05"/>
        <s v="OUT/001/21/M/06"/>
        <s v="CN/OUT/001/21/M/05"/>
        <s v="OUT/001/21/M/07"/>
        <s v="OUT/001/21/M/08"/>
        <s v="OUT/001/21/M/09"/>
        <s v="TOP/001/21/M/01"/>
        <s v="TRS/001/21/M/02"/>
        <s v="TRS/001/21/M/03"/>
        <s v="TRS/001/21/M/04"/>
        <s v="TRS/001/21/M/05"/>
        <s v="TRS/001/21/M/06"/>
        <s v="TRS/001/21/M/07"/>
        <s v="TRS/001/21/M/08"/>
        <s v="TRS/001/21/M/09"/>
        <s v="PYMT/SEPT  2021"/>
        <s v="TRS/001/21/M/10"/>
        <s v="TRS/001/21/M/11"/>
        <s v="PYMT/AUGUST 2020"/>
        <s v="WHT/WRITTEN OFF"/>
        <s v="TRUGOG/002/21/NRC/01"/>
        <s v="PYMT-PART/NRC"/>
        <s v="TRUGOG/002/21/M/01"/>
        <s v="TRUGOG/002/21/M/02"/>
        <s v="CN/TRUGOG/02/21/M/02"/>
        <s v="TRUGOG/002/21/M/03"/>
        <s v="TRUGOG/002/21/M/04"/>
        <s v="TSCL/001/21/NRC/01"/>
        <s v="TECH/001/21/A/01"/>
        <s v="TETRA/001/21/M/01"/>
        <s v="WHT/JAN 2021"/>
        <s v="TETRA/001/21/M/02"/>
        <s v="TETRA/001/21/M/03"/>
        <s v="TETRA/001/21/M/04"/>
        <s v="CN/TETRA/001/21/M/04"/>
        <s v="TETRA/001/21/M/05"/>
        <s v="CN/TETRA/001/21/M/05"/>
        <s v="TETRA/001/21/M/06"/>
        <s v="CN/TETRA/001/21/M/06"/>
        <s v="TETRA/001/21/M/07"/>
        <s v="TETRA/001/21/M/08"/>
        <s v="TETRA/001/21/M/09"/>
        <s v="TETRA/001/21/M/10"/>
        <s v="TETRA/001/21/M/11"/>
        <s v="PYMT/ NOVEMBER 2021"/>
        <s v="TETRA/001/21/M/12"/>
        <s v="BAKARE/001/20/A/01"/>
        <s v="BAKARE/001/21/Q/02"/>
        <s v="PYMT/ANNUAL&amp;QRC"/>
        <s v="BAKARE/001/21/M/03"/>
        <s v="BAKARE/001/21/M/04"/>
        <s v="PYMT/AUG &amp; SEPT"/>
        <s v="PYMT Q4 2020"/>
        <s v="WHT/Q4 2020"/>
        <s v="UB/9820/21/Q/01"/>
        <s v="CN/UB/218/01/10/026"/>
        <s v="UB/9820/21/Q/02"/>
        <s v="UB/9820/21/Q/03"/>
        <s v="UB/9820/21/Q/04"/>
        <s v="UNIMED/001/21/Q/01"/>
        <s v="CN/UNIMED/01/21/Q/01"/>
        <s v="UNIMED/001/21/Q/02"/>
        <s v="CN/UNI/001/21/Q/02"/>
        <s v="UNIMED/001/21/Q/03"/>
        <s v="CN/UNIMED/01/21/Q/03"/>
        <s v="UNIMED/001/21/Q/04"/>
        <s v="UNIMED/002/21/M/01"/>
        <s v="WBG/3466/20/M/12"/>
        <s v="WBG/3466/21/M/01"/>
        <s v="PYMT FOR DECEMBER 20"/>
        <s v="WBG-3466-21-M-02"/>
        <s v="WBANK/PYMT"/>
        <s v="WBG/3466/21/M/03"/>
        <s v="WBG/3466/21/M/04"/>
        <s v="WBG/3466/21/M/05"/>
        <s v="WBG/3466/21/M/06"/>
        <s v="WBG/3466/21/M/07"/>
        <s v="WBG/3139/21/NRC/01"/>
        <s v="WBG/PMT"/>
        <s v="WBG/PYMT"/>
        <s v="WBG/3466/21/M/08"/>
        <s v="WBG/3466/21/M/09"/>
        <s v="WBG/3985/21/M/09"/>
        <s v="WBG/3466/21/M/10"/>
        <s v="WBG/3985/21/M/10"/>
        <s v="WBG/3466/21/M/11"/>
        <s v="WBG/3985/21/M/11"/>
        <s v="WINOCK/PYMT"/>
        <s v="WINOCK/001/21/10MBPS"/>
        <s v="WHT/PYMT AUG 2021"/>
        <s v="WINOCK/PMT"/>
        <s v="WINOCK/001/21/M/002"/>
        <s v="WINOCK/001/21/M/03"/>
        <s v="WHT/PYMT NOVEMBER 21"/>
        <s v="WINOCK/001/21/M/04"/>
        <s v="WIN/PYMT"/>
        <s v="WKA/001/21/M/01"/>
        <s v="PYMT/DEC"/>
        <s v="WKA/001/21/M/02"/>
        <s v="WKA/001/21/NRC/01"/>
        <s v="WKA/001/21/M/03"/>
        <s v="WALDORF/PYMT ON ACCT"/>
        <s v="WIOCC/001/21/M/03"/>
        <s v="WIOCC/004/21/M/03"/>
        <s v="WIOCC/006/21/M/03"/>
        <s v="WIOCC/007/21/M/02"/>
        <s v="WIOCC/007/21/M/03"/>
        <s v="WIOCC/004/20/M/10B"/>
        <s v="WIOCC/001/21/M/04"/>
        <s v="WIOCC/006/21/M/04"/>
        <s v="WIOCC/007/21/M/04"/>
        <s v="WIOCC/PYMT"/>
        <s v="WHT/WIOCC"/>
        <s v="WIOCC/001/21/M/05"/>
        <s v="WIOCC/006/21/M/05"/>
        <s v="WHT/PYMT  MAY 2021"/>
        <s v="WIOCC/001/21/M/06"/>
        <s v="WIOCC/006/21/M/06"/>
        <s v="WIOCC/PAMENT"/>
        <s v="PYMT/JULY"/>
        <s v="WIOCC/001/21/M/07"/>
        <s v="WIOCC/006/21/M/07"/>
        <s v="WIOCC/001/21/M/08"/>
        <s v="WIOCC/006/21/M/08"/>
        <s v="WIOCC/001/21/M/09"/>
        <s v="WIOCC/006/21/M/09"/>
        <s v="WIOCC/006/21/M/10"/>
        <s v="WIOCC/001/21/M/10"/>
        <s v="WHYTE/001/21/M/01"/>
        <s v="WHT/PYMT/10%"/>
        <s v="ZETA/2966/21/M/01"/>
        <s v="ZETA/2966/21/M/02"/>
        <s v="ZETA/2966/21/M/03"/>
        <s v="ZETA/PYMT"/>
        <s v="ZETA/2966/21/M/04"/>
        <s v="ZETA/2966/21/M/05"/>
        <s v="ZETA/2966/21/M/06"/>
        <s v="ZETADSTV/PYMT"/>
        <s v="ZETADSTV/WHT"/>
        <s v="ZETA/2966/21/M/07"/>
        <s v="ZETA/2966/21/M/08"/>
        <s v="CN/ZETA/2966/21/M/09"/>
        <s v="ZETA/2966/21/M/09"/>
        <s v="ZETA/2966/21/M/10-11"/>
        <s v="ZETA/2966/21/M/12"/>
        <s v="ZETA/PTM"/>
        <s v="EMTS/216/1/1/013"/>
        <s v="EMTS/UBAPYMT9"/>
        <s v="EMTS/WHT/7"/>
        <s v="EMTS/216/1/4/014"/>
        <s v="EMTS/UBAPYMT12"/>
        <s v="WHT/EMTS9"/>
        <s v="EMTS/216/1/7/015"/>
        <s v="WHT/EMTS/7"/>
        <s v="EMTS/216/1/10/016"/>
        <s v="EMTS/216/ILL/002"/>
        <s v="EMTS/216/DNQ2/02"/>
        <s v="EMTS/216/DNQ3/03"/>
        <s v="EMTS/UBAPYMT/3/4"/>
        <s v="WHT/ETIS/3/4"/>
        <s v="WRITE OFF"/>
        <s v="WHT/ADELEKE"/>
        <s v="WHT/ADELEKE/2"/>
        <s v="WHT/ADELEKE/3"/>
        <s v="ADELEKE/216/10/2/06"/>
        <s v="103"/>
        <s v="AU/UBAPYMT"/>
        <s v="WHT/ADELEKE3"/>
        <s v="ADELEKE/216/10/5/07"/>
        <s v="ADELE/UBAPYMT4"/>
        <s v="WHT/ADELEKE/5"/>
        <s v="AGPART/216/1/2/011"/>
        <s v="AGPART/UBAPYMT"/>
        <s v="AGPART/216/1/5/12"/>
        <s v="AGPART/216/1/8/13"/>
        <s v="CN/AGP/Q1.002"/>
        <s v="AGPART/UBAPYMT5"/>
        <s v="AIRTEL/DF/216/2/001"/>
        <s v="AIRTEL/SCBN/04"/>
        <s v="WHT/AIRTEL5"/>
        <s v="AIRTEL/DF/216/2/002"/>
        <s v="AIRTEL/UBAPYMT/6"/>
        <s v="AIR/O&amp;M/216/3/7/04"/>
        <s v="AIRTEL/UBAPYMT/4"/>
        <s v="AIRTEL/UBAPYMT/003"/>
        <s v="WHT/AIRTEL/003"/>
        <s v="ASOP/216/12/1/015"/>
        <s v="ASOP/GTB"/>
        <s v="WHT/ASOP"/>
        <s v="WHT/ASOPERATION"/>
        <s v="ASOP/2016/12/2/016"/>
        <s v="ASOP/GTBPYMT"/>
        <s v="WHT/ASOP/3"/>
        <s v="ASOP/216/3/017"/>
        <s v="ASOPER/UBAPYMT"/>
        <s v="WHT/ASOPS/5"/>
        <s v="ASOP/216/4/018"/>
        <s v="ASOPERATION/9"/>
        <s v="ASOP/216/12/5/019"/>
        <s v="ASOP/UBAPYMT"/>
        <s v="ASOP/216/12/6/020"/>
        <s v="AS/PMT"/>
        <s v="ASOP/216/12/7/021"/>
        <s v="ASOP/GTBPYMT6"/>
        <s v="WHT/ASOP9"/>
        <s v="ASOP/216/12/8/022"/>
        <s v="ASOP/GTBPYMT/6"/>
        <s v="WHT/ASOP/04"/>
        <s v="ASOP/216/12/9/023"/>
        <s v="ASOP/GTBPYMT/05"/>
        <s v="WHT/ASOPERATIONS"/>
        <s v="ASOP/216/12/10/024"/>
        <s v="ASOP/GTB/06"/>
        <s v="WHT/ASOP/005"/>
        <s v="ASOP/216/12/11/025"/>
        <s v="WHT/ASOP/07"/>
        <s v="AS OPE/GTB/08"/>
        <s v="ASOP/216/12/12/026"/>
        <s v="ASOP/216/12"/>
        <s v="WHT/ASOP/12"/>
        <s v="AUST/216/10/1/02"/>
        <s v="AUST/UBAPYMT"/>
        <s v="BAR/ABJ/216/9/001"/>
        <s v="BAR/ABJ/216/10/002"/>
        <s v="BAR/ABJ/216/11/003"/>
        <s v="BAR/ABJ/216/12/004"/>
        <s v="BARBMTS/UBAPYMT/4"/>
        <s v="BAZE/216/3/1/036"/>
        <s v="BAZE/2016/3/2/037"/>
        <s v="BAZE/216/3/038"/>
        <s v="BAZE/216/5/039"/>
        <s v="BAZE/216/1/5/040"/>
        <s v="BAZE/216/1/6/041"/>
        <s v="BAZE/216/1/7/042"/>
        <s v="UBAPYMT/BAZE10"/>
        <s v="BAZE/216/1/8/043"/>
        <s v="BAZE/216/1/9/044"/>
        <s v="BAZE/216/1/10/045"/>
        <s v="BAZEUNIVERSITY/3"/>
        <s v="BAZE/216/1/11/046"/>
        <s v="BAZE/216/1/12/047"/>
        <s v="BU/UBAPYT/7"/>
        <s v="GREENTE/UBAPYMT/1"/>
        <s v="BLUBA/216/10/001"/>
        <s v="BMATT/216/8/001"/>
        <s v="BMATT/216/8/002"/>
        <s v="BMATT/UBAPYMT/01"/>
        <s v="BMATT/UBAPYMT/02"/>
        <s v="BMATT/216/RES/03"/>
        <s v="BMAT/OF/216/10/10/2"/>
        <s v="BMATT/UBAPYT/03"/>
        <s v="BMATT/216/RES/04"/>
        <s v="BMAT/OF/216/10/10/3"/>
        <s v="BMATT/UBAPYT/05"/>
        <s v="BMATT/216/NOV/11"/>
        <s v="BMATT/UBAPYT/7"/>
        <s v="BMATT/216/RES/12/05"/>
        <s v="BMAT/OFF/216/12/14"/>
        <s v="BMATT/UBAPYMT/10"/>
        <s v="BMATT/UBAPYMT/11"/>
        <s v="A/C DEBTOR WRITE-OFF"/>
        <s v="BENFRD/216/8/001"/>
        <s v="BENFRD/UBAPYMT/01"/>
        <s v="WHT/BENFORD/2"/>
        <s v="BEN/216/9/001"/>
        <s v="BENFORD/UBAPYMT/3"/>
        <s v="CC/UBAPYMT"/>
        <s v="FXGAIN/4"/>
        <s v="CCC/216/12/2/019"/>
        <s v="CCC/216/12/5/020"/>
        <s v="CCC/UBAPYMT8"/>
        <s v="CCC/216/12/8/021"/>
        <s v="CCC/UBAPYMT/04"/>
        <s v="CCC/216/12/11/022"/>
        <s v="CCC/UBAPYT/007"/>
        <s v="CACHESTATE/216/1/1/9"/>
        <s v="CACHEZRES/216/1/1/09"/>
        <s v="CACH/RES/216/1/2/10"/>
        <s v="CACH/EST/216/1/2/010"/>
        <s v="CACHEZ/RES/UBAPYMT"/>
        <s v="CACHE/EST/STER"/>
        <s v="CACHEZ/STER/2"/>
        <s v="CACHEZ/STER/3"/>
        <s v="CACHEZ/STERL/2"/>
        <s v="CACHEZ/STERL/3"/>
        <s v="CMC/216/9/001"/>
        <s v="CMC/216/9/002"/>
        <s v="COB/216/LM/01"/>
        <s v="COBRA/UBAPYT/001"/>
        <s v="COBRA/WHT/01"/>
        <s v="COOL/UBAPYMT"/>
        <s v="COOL/216/18/1/019"/>
        <s v="COOLLINK/UBAPYMT"/>
        <s v="WHT/COOLLINK"/>
        <s v="COOL/216/18/2/020"/>
        <s v="COOL/216/18/2/021"/>
        <s v="COOLLINK/UBAPYMT9"/>
        <s v="WHT/COOLLINK7"/>
        <s v="COOL/UBAPYMT10"/>
        <s v="WHT/COOLLINK8"/>
        <s v="COOL/216/18/4/022"/>
        <s v="COOL/UBAPYMT9"/>
        <s v="WHT/STEAM/8"/>
        <s v="COOL/216/5/023"/>
        <s v="STEAM/UBAPYMT8"/>
        <s v="WHT/COOL/10"/>
        <s v="COOL/216/6/024"/>
        <s v="COOL/216/5/025"/>
        <s v="COOL/UBAPYMT6"/>
        <s v="WHT/COOL/11"/>
        <s v="CAI/216/22/2/001"/>
        <s v="CAI/STERLING"/>
        <s v="CAI/216/01/3/002"/>
        <s v="CAI/UBAPYMT2"/>
        <s v="WHT/CAI4"/>
        <s v="CAI/UBA4"/>
        <s v="CAI/216/01/06/003"/>
        <s v="CAI/WHT3"/>
        <s v="CAI/216/01/09/004"/>
        <s v="CA/UBAPYMT/4"/>
        <s v="WHT/CA/2"/>
        <s v="CAI/216/01/12/005"/>
        <s v="DOLPHIN/216/002"/>
        <s v="ESTREAM/UBPPYMT/3"/>
        <s v="DOLPHIN/216/23/08/01"/>
        <s v="DOLPHIN/UBAPYMT/01"/>
        <s v="WHT/DOLPH/1"/>
        <s v="DOLP/216/9/001"/>
        <s v="DOLP/216/10/002"/>
        <s v="DOLPHIN/UBAP/4"/>
        <s v="WHT/DOLPHIN/002"/>
        <s v="DOLP/216/11/003"/>
        <s v="DOLP/216/12/004"/>
        <s v="DPR/UBAPYMT/2"/>
        <s v="DPR/UBAPYMT/003"/>
        <s v="ESTREAM/216/COL/001"/>
        <s v="FGMB/216/10/001"/>
        <s v="FGMB/FGMB/001"/>
        <s v="WHT/FGMB/001"/>
        <s v="FOSTER/UBAPYMT"/>
        <s v="FOSTER/216/26/1/020"/>
        <s v="FOSTER/STERL"/>
        <s v="FOSTER/216/26/2/21"/>
        <s v="FOSTER PYMT"/>
        <s v="FOSTER/216/4/22"/>
        <s v="FOSTER/UBAPYMT04"/>
        <s v="FOSTER/216/5/23"/>
        <s v="FOSTER/UBAPYMT9"/>
        <s v="FOSTER/216/6/24"/>
        <s v="FOSTER/UBAPYMT8"/>
        <s v="FOSTER/216/7/25"/>
        <s v="FOSTER/UBAPYMT10"/>
        <s v="FOSTER/216/8/26"/>
        <s v="FOSTER/UBAPYMT5"/>
        <s v="FOSTER/216/9/27"/>
        <s v="FOSTER/UBAPYMT6"/>
        <s v="FOSTER/216/10/28"/>
        <s v="FOSTER/216/11/29"/>
        <s v="WHT/FOSTER/06"/>
        <s v="UBAPYMT/FOSTER/11"/>
        <s v="WHT/FOSTER/10"/>
        <s v="FOSTER/216/12/30"/>
        <s v="FOST/LM/216/002"/>
        <s v="FOSTER/UBAPYMT/10"/>
        <s v="FOST/UBAPYMT/OPM"/>
        <s v="FOST/UBAPYT/OPM2"/>
        <s v="FWN/215/9/6/001"/>
        <s v="FLASH/216/10/6/002"/>
        <s v="FLASH/216/10/7/003"/>
        <s v="FLASHW/UBPYMT/001"/>
        <s v="FLASH/216/10/8/004"/>
        <s v="FLASH/UBAPYMT/2"/>
        <s v="FLASH/UBAPYMT/3"/>
        <s v="FLASH/UBAPYMT/4"/>
        <s v="FLASH/UBPAYMT/002"/>
        <s v="WHT/FLASH/002"/>
        <s v="FLASH/216/9/004"/>
        <s v="FLASH/216/10/005"/>
        <s v="FLAS/UBAPYT/9"/>
        <s v="FLASH/216/11/006"/>
        <s v="FLASH/216/12/007"/>
        <s v="GAIN/216/9/005"/>
        <s v="GBB/MIN/216/03/019"/>
        <s v="GBB/UBAPYMT9"/>
        <s v="GBB/UBAPYMT10"/>
        <s v="GBB/MIN/216/06/020"/>
        <s v="GBB/UBAPYMT12"/>
        <s v="WHT/GBB/4"/>
        <s v="GBB/MIN/216/09/021"/>
        <s v="GBB/UBAPYT/007"/>
        <s v="WHT/GBB/06"/>
        <s v="GBB/MIN/216/12/022"/>
        <s v="GEOQIN/UBAPYMT9"/>
        <s v="GEO/UBAPYT/9"/>
        <s v="PCCW/4159/2988"/>
        <s v="PCC/SPAIN/216/10/2/2"/>
        <s v="PCCW/MED/216/18/1/10"/>
        <s v="PCCW/UPS/216/20/1/07"/>
        <s v="PCCW/4790"/>
        <s v="PCCW/3757/2987/4159"/>
        <s v="PCCW/3757/1"/>
        <s v="PCCW/2694/1"/>
        <s v="PCCW/FIN/216/27/1/06"/>
        <s v="PCC/42RACK/216/1/1/4"/>
        <s v="PCCW/2692/4159/2987"/>
        <s v="PCCW/ABS/216/4/2/001"/>
        <s v="PCCW/NGCO/216/4/2/01"/>
        <s v="PCCW/MED/216/18/2/11"/>
        <s v="PCCW/UPS/216/20/2/08"/>
        <s v="PCCW/FIN/216/27/2/07"/>
        <s v="PCCW/SCB/001"/>
        <s v="PCCW/SCBPYMT5"/>
        <s v="PCCW/216/3/010"/>
        <s v="PCCW/SCB/NGCO/01"/>
        <s v="PCCW/ORG/216/01"/>
        <s v="PCCW/ABS/3/001"/>
        <s v="PCCW/LAKECHAD/3/001"/>
        <s v="PCCW/SCBUSD/9"/>
        <s v="PCCW/216/4/011"/>
        <s v="PCCW/SCBDORMPYMT"/>
        <s v="PCCW/SCBD/8"/>
        <s v="PCCW/SCBDORM"/>
        <s v="PCCW/216/5/012"/>
        <s v="PCCW/MED-DOU/5/001"/>
        <s v="PCCW/SCBDORM9"/>
        <s v="PCCW/IPNX/5/001"/>
        <s v="PCCW/216/6/013"/>
        <s v="PCCW/SCBDORM11"/>
        <s v="PCCW/216/RACKA&amp;B/1"/>
        <s v="PCCW/COTCHARGE3"/>
        <s v="PCCW/216/A-B/001"/>
        <s v="PCCW/216/7/014"/>
        <s v="PCCW/216/NATCOM/1"/>
        <s v="PCCW/216/ABS-PH/001"/>
        <s v="BANK CHARGES/4"/>
        <s v="PCCW/216/8/015"/>
        <s v="BNKCGS/216/8"/>
        <s v="PCCW/216/9/016"/>
        <s v="PCCW/SCBDORM/10"/>
        <s v="BNKCHGS/9"/>
        <s v="BNKCHGS/PCCW/6"/>
        <s v="PCCW/ORG/216/02"/>
        <s v="BNKCHGS/PCCW/5"/>
        <s v="PCCW/SCBDORM/5"/>
        <s v="FOREXGAIN/216/9"/>
        <s v="PCCW/216/21-XCON"/>
        <s v="PCCW/SCB/09"/>
        <s v="PCCW/216/10/017"/>
        <s v="PCCW/ORG/216/03"/>
        <s v="PCCW/216/ABSPH/2"/>
        <s v="PCCW/216/11/018"/>
        <s v="PCCW/SCBDORM/11"/>
        <s v="PCCW/SMF/216/001"/>
        <s v="PCCW/216/12/019"/>
        <s v="PCCW/SCBDOM/XCON"/>
        <s v="BNKCHGS/PCCW/7"/>
        <s v="PCCW/SCBDOM/11"/>
        <s v="BNKCHGS/PCCW/8"/>
        <s v="PCCW/SCBDOM/12"/>
        <s v="BANK CHARGES5"/>
        <s v="GIST/216/14/2/008"/>
        <s v="GIST-TRAC/216/3/008"/>
        <s v="GIST/216/14/5/009"/>
        <s v="GIST-TRAC/216/6/009"/>
        <s v="GIST/UBAPYMT"/>
        <s v="GIST/216/14/8/010"/>
        <s v="GISTTRAC/UBAPYMT2"/>
        <s v="GISTTRAC/UBAPYMT4"/>
        <s v="GIST-TRAC/216/9/010"/>
        <s v="GIST/UBAPYMT/6"/>
        <s v="WHT/GISTRAC/8"/>
        <s v="GIST/216/14/5/011"/>
        <s v="GIST-TRAC/216/12/011"/>
        <s v="GLO SWAP/216/7/001"/>
        <s v="GRAND/216/10/1/024"/>
        <s v="GRAND/UBAPYMT"/>
        <s v="GUC/UBAPYMT8"/>
        <s v="GUC/216/10/1/016"/>
        <s v="GUC/UBAPYMT"/>
        <s v="GUC/216/10/2/017"/>
        <s v="GUC/216/3/018"/>
        <s v="GUC/216/4/019"/>
        <s v="GUC/UBAPYMT6"/>
        <s v="GUC/216/5/020"/>
        <s v="GUC/216/6/021"/>
        <s v="GUC/UBAPYMT9"/>
        <s v="GUC/UBAPYMT10"/>
        <s v="GUC/216/7/022"/>
        <s v="GUC/UBPYMT/12"/>
        <s v="GUC/216/8/023"/>
        <s v="GUC/UBAPYMT/004"/>
        <s v="GUC/216/9/024"/>
        <s v="GUC/UBAPYMT5"/>
        <s v="GUC/216/10/025"/>
        <s v="GUC/UBAPYMT11"/>
        <s v="GUC/216/11/026"/>
        <s v="HABIB/216/5/1/026"/>
        <s v="HABIBU/2016/5/2/027"/>
        <s v="HABIBU/UBAPYMT"/>
        <s v="HABIB/216/3/028"/>
        <s v="HABIB/216/4/029"/>
        <s v="HABIB/216/5/030"/>
        <s v="HABIBU/UBAPYMT11"/>
        <s v="HABIB/216/6/031"/>
        <s v="HABIBU/UBAPYMT9"/>
        <s v="HARROW/216/1/1/007"/>
        <s v="HARROW/UBAPYMT"/>
        <s v="HARROW/216/1/2/8"/>
        <s v="HARROW/UBAPYMT4"/>
        <s v="HARROW/216/1/3/09"/>
        <s v="HARROW/216/1/4/10"/>
        <s v="HARROW/216/1/5/11"/>
        <s v="HARROW/UBAPYMT9"/>
        <s v="HARROW/216/1/6/12"/>
        <s v="HARROW/216/1/7/13"/>
        <s v="HARROW/216/1/8/14"/>
        <s v="HARROW/UBAPYMT5"/>
        <s v="HARROW/216/1/9/15"/>
        <s v="HARROW/216/1/10/16"/>
        <s v="HARROW/216/1/11/17"/>
        <s v="HARROW/UBAPYT/8"/>
        <s v="HARROW/216/12/18"/>
        <s v="HARROW/UBAPYMT/9"/>
        <s v="HKL/216/1/1/010"/>
        <s v="WHT/HKL/9"/>
        <s v="HKL/UBAPYMT7"/>
        <s v="HKL/216/3/011"/>
        <s v="HKL/UBAPYMT"/>
        <s v="HKL/UBAPYMT4"/>
        <s v="HKL/UBAPYMT/6"/>
        <s v="HKL/216/5/011"/>
        <s v="HKL/UBAPYMT5"/>
        <s v="HKL/216/7/012"/>
        <s v="HKL/UBAPYMT9"/>
        <s v="HKL/216/9/013"/>
        <s v="HKL/216/11/014"/>
        <s v="HKL/UBAPYT/007"/>
        <s v="HKL/UBAPYMT/8"/>
        <s v="HKL/216/LASTMILE"/>
        <s v="HKL/UBAPYMT10"/>
        <s v="HSDF/216/1/1/023"/>
        <s v="HSDF/UBAPYMT"/>
        <s v="HSDF/216/1/2/024"/>
        <s v="HSDF/UBAPYMT7"/>
        <s v="HSDF/WHT6"/>
        <s v="HSDF/216/3/025"/>
        <s v="HSDF/216/4/026"/>
        <s v="HSDF/UBAPYMT07"/>
        <s v="HSDF/UBAPYMT8"/>
        <s v="HSDF/216/5/027"/>
        <s v="HSDF/UBAPYMT/9"/>
        <s v="HSDF/UBAPYMT11"/>
        <s v="HSDF/216/6/028"/>
        <s v="HSDF/216/7/029"/>
        <s v="HSDF/UBAPYMT/16"/>
        <s v="HSDF/216/8/030"/>
        <s v="HSDF/UBAPYMT14"/>
        <s v="WHT/HSDF/12"/>
        <s v="HSDF/216/9/031"/>
        <s v="HSDF/216/10/032"/>
        <s v="HSDF/UBAPYMT/6"/>
        <s v="HSDF/UBAPYT/006WHT"/>
        <s v="HSDF/UBAPYT/07"/>
        <s v="HSDF/UBAPYT/08"/>
        <s v="HSDF/216/12/034"/>
        <s v="ICSL/216/17/1/007"/>
        <s v="ICSL/UBPYMT"/>
        <s v="ICSL/216/17/4/008"/>
        <s v="WHT/ICSL/01"/>
        <s v="ICSL/UBAPYMT/7"/>
        <s v="UBAPYMT/ICSL/12"/>
        <s v="ICSL/216/17/7/009"/>
        <s v="ICSL/216/1/10/010"/>
        <s v="ICSL/UBAPYMT/9"/>
        <s v="WHT/ICSL/005"/>
        <s v="ICSL NETTOFF"/>
        <s v="VB/216/1/1/034"/>
        <s v="WHT/VB"/>
        <s v="WHT/VB/07"/>
        <s v="VB/216/1/2/035"/>
        <s v="VODACOM/UBAPYMT11"/>
        <s v="VODACOM/WHT"/>
        <s v="VODACOM/UBAPYMT9"/>
        <s v="VB/216/1/3/036"/>
        <s v="VB/UBAPYMT/9"/>
        <s v="VB/216/1/4/037"/>
        <s v="VB/UBAPYMT9"/>
        <s v="VB/216/1/5/038"/>
        <s v="VB/216/1/6/039"/>
        <s v="VB/UBAPYMT12"/>
        <s v="VB/UBAPYMT14"/>
        <s v="WHT/VB/11"/>
        <s v="VB/216/1/7/040"/>
        <s v="VB/216/1/8/041"/>
        <s v="VB/216/1/9/042"/>
        <s v="PYMT/VDT"/>
        <s v="WHT/VODACOM"/>
        <s v="VB/216/1/10/043"/>
        <s v="VB/UBAPYMT/5"/>
        <s v="WHT/VB/6"/>
        <s v="VB/216/1/11/044"/>
        <s v="VB/216/1/12/045"/>
        <s v="IFES/216/22/1/003"/>
        <s v="IFES/UBAPYMT2"/>
        <s v="IFES/UBAPYMT3"/>
        <s v="WHT/IFES/1"/>
        <s v="IFES/216/22/2/004"/>
        <s v="IFES/UBAPYMT"/>
        <s v="IFES/216/3/005"/>
        <s v="IFES/PYMT"/>
        <s v="WHT/IFES/4"/>
        <s v="IFES/216/22/3/006"/>
        <s v="IFES/UBAPYMT4"/>
        <s v="IFES/216/22/5/007"/>
        <s v="IFES/216/22/6/008"/>
        <s v="IFES/UBAPYMT/9"/>
        <s v="IFES/UBAPYMT/10"/>
        <s v="WHT/IFES/10"/>
        <s v="IFES/216/22/7/009"/>
        <s v="IFES/UBAPYMT/7"/>
        <s v="IFES/216/22/8/010"/>
        <s v="IFES/UBAPYMT/4"/>
        <s v="IFES/216/22/9/011"/>
        <s v="IFES/UBAPYMT/5"/>
        <s v="IFES/216/22/10/012"/>
        <s v="IFES/UBAPYMT/6"/>
        <s v="WHT/IFES/006"/>
        <s v="IFES/216/22/11/013"/>
        <s v="IFES/UBAPYMT/11"/>
        <s v="IFES/216/22/12/014"/>
        <s v="IHS/216/1/1/013"/>
        <s v="WHT/0001"/>
        <s v="IHS/UBAPYMT6"/>
        <s v="IHS/216/1/4/014"/>
        <s v="IHS/UBAPYMT/6"/>
        <s v="WHT/IHS/3"/>
        <s v="IHS/216/1/7/015"/>
        <s v="IHS/UBGAPYMT/11"/>
        <s v="WHT/IHS/6"/>
        <s v="IHS/216/1/10/016"/>
        <s v="IHS/UBAPYMT/4"/>
        <s v="WHT/IHS/04"/>
        <s v="IML/216/1/8/001"/>
        <s v="IML/UBAPYMT/01"/>
        <s v="IML/216/1/8/002"/>
        <s v="IML/UBAPYT/002"/>
        <s v="IML/216/1/9/003"/>
        <s v="IML/216/1/10/004"/>
        <s v="IML/UBAPYMT/3"/>
        <s v="IML/216/1/11/005"/>
        <s v="IML/UBAPYT/004"/>
        <s v="WHT/IML/004"/>
        <s v="IML/216/1/12/006"/>
        <s v="INTERCEL/UBAPYMT"/>
        <s v="INL/216/4/001"/>
        <s v="INL/UBAPYMT"/>
        <s v="WHT/INL/001"/>
        <s v="ICNL/216/LA-ABV/5/01"/>
        <s v="ICNL/UBAPYMT2"/>
        <s v="WHT/ICNL/1"/>
        <s v="INL/PH/216/5/001"/>
        <s v="INL/KAD/216/5/002"/>
        <s v="INL/ABJ/216/5/003"/>
        <s v="ICNL/216/13/7/003"/>
        <s v="ICNL/216/7/004"/>
        <s v="UBAPYMT/INL/01"/>
        <s v="ICNL/UBAPYMT9"/>
        <s v="WHT/ICNL/3"/>
        <s v="ICNL/216/8/005"/>
        <s v="ICNL/216/9/006"/>
        <s v="INL/UBAPYMT/2"/>
        <s v="WHT/ICNL/4"/>
        <s v="ICNL/216/10/007"/>
        <s v="INL/UBAPYMT/005"/>
        <s v="CN/ICNL/005"/>
        <s v="WHT/INL/004"/>
        <s v="ICNL/UBAPYMT/005"/>
        <s v="WHT/ICNL/10"/>
        <s v="ICNL/216/11/008"/>
        <s v="ICNL/216/12/009"/>
        <s v="UBA/INL/005"/>
        <s v="WHT/INL/06"/>
        <s v="ICNL/UBAPYT/12"/>
        <s v="WHT/ICNL/9"/>
        <s v="ISNL/216/4/1/018"/>
        <s v="ISNL/UBAPYMT"/>
        <s v="ISNL/ABJ/216/4/2/019"/>
        <s v="WHT/ISNL"/>
        <s v="ISNL/ABJ/216/3/020"/>
        <s v="WHT/IS"/>
        <s v="WHT/ISNL6"/>
        <s v="ISPYMT"/>
        <s v="IS/PYMT"/>
        <s v="ISNL/216/4/4/021"/>
        <s v="ISNL/216/4/5/022"/>
        <s v="ISNL/216/4/6/023"/>
        <s v="ISNL/UBPAYMT8"/>
        <s v="ISNL/216/4/7/024"/>
        <s v="INSL/UBAPYMT/16"/>
        <s v="ISNL/UBAPYMT12"/>
        <s v="107"/>
        <s v="ISNL/216/4/8/025"/>
        <s v="ISNL/216/4/9/026"/>
        <s v="ISNL/216/4/10/027"/>
        <s v="ISNL/UBAPYMT/5"/>
        <s v="ISNL/216/4/11/028"/>
        <s v="IS/UBAPYMT/008"/>
        <s v="IS/UBAPYMT/9"/>
        <s v="ISNL/216/4/12/029"/>
        <s v="IS/UBAPYMT/10"/>
        <s v="WHT/IS/07"/>
        <s v="IOM/216/8/001"/>
        <s v="IOM/UBAPYMT/01"/>
        <s v="IOM/MAID/216/6/002"/>
        <s v="IOM/UBAPYMT/3"/>
        <s v="NETAFF/216/11/003"/>
        <s v="IOM/216/12/004"/>
        <s v="JAIZ/216/7/001"/>
        <s v="JAIZ/216/1/002"/>
        <s v="JAIZ/216/KN/001"/>
        <s v="JAIZ/JAIZBK/002"/>
        <s v="WHT/JAIZ/01"/>
        <s v="JAIZ/UBAPYT/001"/>
        <s v="JAIZKN/PYMT"/>
        <s v="CN/KWAJI/12/215"/>
        <s v="JANADA/UBAPYMT7"/>
        <s v="JBN/216/7/19/001"/>
        <s v="JB/216/22/7/002"/>
        <s v="JB/UBAPYMT01"/>
        <s v="WHT/JB/01"/>
        <s v="JB/NAT/216/9/002"/>
        <s v="JB/216/OGB/10/002"/>
        <s v="JB/UBAPYMT/003"/>
        <s v="WHT/JB/003"/>
        <s v="JB/NAT/216/12/003"/>
        <s v="JIGNA/216/15/4/001"/>
        <s v="JIGNA/UBAPYMT01"/>
        <s v="JIGNA/216/2/5/002"/>
        <s v="JIGNA/UBAPYMT3"/>
        <s v="WHT/JIGNA/2"/>
        <s v="JIGNA/216/2/8/003"/>
        <s v="JIGNA/UBAPYMT5"/>
        <s v="JIGNA/216/2/11/004"/>
        <s v="JIGN/UBA/9"/>
        <s v="WHT/JIGNA/9"/>
        <s v="KASH/216/9/1/002"/>
        <s v="KASH/216/4/003"/>
        <s v="KASHTON/STERL/02"/>
        <s v="KASHTON/GTBPYMT"/>
        <s v="KASH/216/8/7/004"/>
        <s v="KASHTON/UBAPYMT3"/>
        <s v="KASH/216/8/10/005"/>
        <s v="KASH/UBAPYMT/4"/>
        <s v="WHT/MAIN1"/>
        <s v="MAIN/BEN/216/28/1/5"/>
        <s v="MAINONE/UBAPYMT9"/>
        <s v="MAINONE/216/28/5/06"/>
        <s v="CN/MAINONE/3"/>
        <s v="UBAPYMT/MAINONE/14"/>
        <s v="WHT/MAINONE4"/>
        <s v="MAINONE/216/28/8/07"/>
        <s v="MAINONE/UBAPYMT5"/>
        <s v="WHT/MAIN/8"/>
        <s v="MAMM/216/1/1/002"/>
        <s v="MAMM/STERLING/02"/>
        <s v="MAMM/216/3/003"/>
        <s v="MAMM/216/4/004"/>
        <s v="MAMM/216/5/005"/>
        <s v="MAMM/216/6/006"/>
        <s v="MULTIDIM/UBAPYMT"/>
        <s v="WHT/MULTI/7"/>
        <s v="MULTI/216/1/3/010"/>
        <s v="MULTI/UBAPYMT/6"/>
        <s v="MULTI/216/15/4/11"/>
        <s v="MULTI/216/1/7/12"/>
        <s v="MULTI/UBAPYMT9"/>
        <s v="WHT/MULTI/003"/>
        <s v="MULTI/216/1/10/13"/>
        <s v="MULTI/UBAPYMT/4"/>
        <s v="MULTI/UBAPYMT/7"/>
        <s v="WHT/MULT/6"/>
        <s v="MEEDNET/UBA/O1/PMT"/>
        <s v="MEED/216/1/2/001"/>
        <s v="MEED/216/1/5/002"/>
        <s v="MEED/UBAPYMT2"/>
        <s v="MEED/216/1/8/003"/>
        <s v="MEEDUBAPYMT3"/>
        <s v="MEED/216/1/11/004"/>
        <s v="MEED/UBA/004"/>
        <s v="WHT/MEED/004"/>
        <s v="MOE/216/28/1/011"/>
        <s v="MOE/216/28/4/012"/>
        <s v="MOE/216/28/7/013"/>
        <s v="MOE/216/28/10/014"/>
        <s v="FME/UBAPYMT4"/>
        <s v="MSH/216/23/5/001"/>
        <s v="MSH/216/23/5/002"/>
        <s v="MSH/216/23/6/003"/>
        <s v="MSH/216/23/7/003"/>
        <s v="MSH/UBAPYMT01"/>
        <s v="MSH/216/23/8/004"/>
        <s v="MSH/216/23/9/005"/>
        <s v="MSH/UBAPYMT/5"/>
        <s v="MSH/216/23/10/006"/>
        <s v="MSH/216/23/11/007"/>
        <s v="MSH/216/23/12/008"/>
        <s v="MARIE/216/1/1/10"/>
        <s v="MSN/UBAPYMT4"/>
        <s v="WHT/MSN/3"/>
        <s v="MSI/216/4/011"/>
        <s v="MSI/UBAPYMT"/>
        <s v="WHT/MSI/7"/>
        <s v="MSI/216/7/012"/>
        <s v="MSI/UBAPYMT4"/>
        <s v="WHT/MSI/4"/>
        <s v="MSI/216/10/013"/>
        <s v="MSI/UBAPYMT/10"/>
        <s v="WHT/MSI/09"/>
        <s v="SHUAIB/UBAPYMT"/>
        <s v="SHUAIBU/UBAPYMT"/>
        <s v="SHUAIB/216/25/1/003"/>
        <s v="MRSSHAIBU/PYMT"/>
        <s v="SHUAIB/216/25/2/004"/>
        <s v="SHUAIB/216/25/3/05"/>
        <s v="SHUAIB/UBAPYMT4"/>
        <s v="SHUAIB/216/25/5/06"/>
        <s v="SHUAIBU/UBAPYMT6"/>
        <s v="SHUAIB/216/25/6/07"/>
        <s v="UBAPYMT/SHUAIBU/6"/>
        <s v="SHUAIB/216/25/7/08"/>
        <s v="SHUAIB/216/25/8/09"/>
        <s v="SHUAIBU/UBA/005"/>
        <s v="SHUAIB/216/25/9/10"/>
        <s v="SHUAIBU/UBAPYMT7"/>
        <s v="SHUAIB/216/25/10/11"/>
        <s v="SHUAIB/216/25/11/12"/>
        <s v="SHUAI/UBAPYT/10"/>
        <s v="WHT/SHUAIBU/5"/>
        <s v="SHUAIB/216/25/12/13"/>
        <s v="MTN/UBAPYMT5"/>
        <s v="WHT/MTN/04"/>
        <s v="MTN/216/14/7/010"/>
        <s v="MTN/UBAPYMT/03"/>
        <s v="MTN/WHT/03"/>
        <s v="NETAFF/216/9/001"/>
        <s v="NETAFF/UBAPYMT/01"/>
        <s v="WHT/NET/2"/>
        <s v="NETAF/216/10/002"/>
        <s v="NETAFF/UBAPYMT/3"/>
        <s v="WHT/NETAFF/6"/>
        <s v="NETAF/216/11/003"/>
        <s v="NETAF/UBAPYT/8"/>
        <s v="WHT/NETAFF/07"/>
        <s v="NETAF/216/12/004"/>
        <s v="NEH/216/9/001"/>
        <s v="NEH/UBAPYMT1"/>
        <s v="NEH/216/11/002"/>
        <s v="NEH/UBAPYMT/002"/>
        <s v="WHT/NEH/03"/>
        <s v="NEH/216/12/03"/>
        <s v="NAVAD/216/1/1/014"/>
        <s v="NAVADEE/216/1/4/015"/>
        <s v="NAVADEE/216/1/7/016"/>
        <s v="NAVADEE/UBAP/6"/>
        <s v="NAVADEE/UBAPYMT"/>
        <s v="NAVA/UBAPYMT/6"/>
        <s v="NAVADEE/216/1/10/017"/>
        <s v="NAVADEE//FID/PYMT"/>
        <s v="NCWD/216/3/6/004"/>
        <s v="NCWD/UBAPYT/09"/>
        <s v="NCWD/WHT/04"/>
        <s v="NATCOM/216/5/4/001"/>
        <s v="NATCOM/216/5/4/002"/>
        <s v="NATCOM/UBAPYMRT1"/>
        <s v="WHT/NATCOM/1"/>
        <s v="NATCOM/216/10/003"/>
        <s v="CN/NAT/216/Q3/1"/>
        <s v="NETCOM/216/8/001"/>
        <s v="NETCOM/216/8/002"/>
        <s v="NETCOM/216/9/003"/>
        <s v="NET/UBAPYMT/02"/>
        <s v="NETCOM/216/10/004"/>
        <s v="NETCOM/UBAPYMT/6"/>
        <s v="NETCOM/216/11/005"/>
        <s v="NETCOM/UBAP/003"/>
        <s v="NETCOM/UBA/003"/>
        <s v="WHT/NETCOM/001"/>
        <s v="NETCOM/216/12/006"/>
        <s v="FADAM/UBAPYMT/5"/>
        <s v="fada/216/10/10/003"/>
        <s v="FADAMA/UBAPYT/9"/>
        <s v="WHT/FADA/4"/>
        <s v="NHRC/UBAPYMT7"/>
        <s v="NHRC/216/5/1/014"/>
        <s v="WHT/NHRC5"/>
        <s v="NHRC/216/5/4/015"/>
        <s v="NHRC/UBAPYMT/9"/>
        <s v="NHRC/UBAPYMT/6"/>
        <s v="WHT/NHRC/9"/>
        <s v="NHRC/216/5/7/016"/>
        <s v="NHRC/216/5/10/017"/>
        <s v="NIHSA/216/18/1/004"/>
        <s v="NIHSA/216/18/4/005"/>
        <s v="NIHSA/216/18/7/006"/>
        <s v="NHSA/UBAPYMT/2"/>
        <s v="WHT/NHSA/2"/>
        <s v="NIHSA/216/18/10/007"/>
        <s v="NAICOM/UBAPYMT"/>
        <s v="NIACOM/216/3/006"/>
        <s v="NIACOM/216/6/007"/>
        <s v="NAICOM/UBAPYMT3"/>
        <s v="WHT/NAICOM2"/>
        <s v="WHT/NAICOM/06"/>
        <s v="NIACOM/216/10/008"/>
        <s v="NIFOR/216/23/7/003"/>
        <s v="NIFOR/UBAPYMT01"/>
        <s v="NIFOR/UBAPYMT/002"/>
        <s v="WHT/NIFOR/01"/>
        <s v="NBH/216/9/001"/>
        <s v="NHL/UBAPYMT1"/>
        <s v="WHT/NH/001"/>
        <s v="NHA/216/18/12/002"/>
        <s v="PENCOM/216/1/1/018"/>
        <s v="PENCOM/UBAPYMT"/>
        <s v="WHT/PENCOM/9"/>
        <s v="PENCOM/216/1/4/019"/>
        <s v="PENCOM/UBAPYT/5"/>
        <s v="NPMB/216/15/1/004"/>
        <s v="NPMB/UBAPYMT03"/>
        <s v="WHT/NPMB"/>
        <s v="NPMB/UBAPYMT4"/>
        <s v="NPMB/216/15/4/005"/>
        <s v="WHT/NPMB5"/>
        <s v="NPMB/216/15/7/006"/>
        <s v="NPMB/UBAPYMT8"/>
        <s v="WHT/NPMB/3"/>
        <s v="NPMB/216/15/10/007"/>
        <s v="NPMB/UBAPYMT/3"/>
        <s v="NSPC/216/1/1/003"/>
        <s v="NSPC/217/1/006"/>
        <s v="NSPC/UBAPYMT"/>
        <s v="NSPC/UBAPYMT02"/>
        <s v="NSPC/216/4/03"/>
        <s v="NSPC/UBAPYMT2"/>
        <s v="WHT/NSPC/4"/>
        <s v="NSPC/216/7/04"/>
        <s v="CN/NSPC/216/Q2/001"/>
        <s v="CN/NSPC/216/Q2/002"/>
        <s v="NSPC/UBAPYMT5"/>
        <s v="NSPC/UBAPYMT/4"/>
        <s v="WHT/NSP/05"/>
        <s v="NSIA/216/3/11"/>
        <s v="NSIA/UBAPYMT"/>
        <s v="NSIA/216/1/6/012"/>
        <s v="NSIA/UBAPYMT/9"/>
        <s v="NSIA/216/1/9/013"/>
        <s v="NSIA/UBAPYMT/5"/>
        <s v="NSIA/216/1/12/014"/>
        <s v="NSIA/UBAPYT/9"/>
        <s v="STARTIMES/216/9/1/9"/>
        <s v="STAR/UBAPYMT5"/>
        <s v="WHT/STARTIME"/>
        <s v="STAR/EQUIP/4/11"/>
        <s v="STARTIME/216/9/4/010"/>
        <s v="NTA/UBAPYMT9"/>
        <s v="WHT/STARTIMES"/>
        <s v="STAR/216/7/011"/>
        <s v="NTA STAR/UBAPYMT/12"/>
        <s v="WHT/STARTIMES/9"/>
        <s v="STAR/216/10/012"/>
        <s v="STARTIME/FIDELITY/04"/>
        <s v="WHT/STARTIME/008"/>
        <s v="NTNU/216/1/1/024"/>
        <s v="TSF NIG TURKISH"/>
        <s v="NTNU/216/2/025"/>
        <s v="NTNU/UBAPYMT"/>
        <s v="NTNU/216/3/026"/>
        <s v="NTNU/UBAPYMT7"/>
        <s v="NTNU/216/4/027"/>
        <s v="NTNU/UBAPYMT9"/>
        <s v="NTNU/216/5/028"/>
        <s v="TURNKISH NILE/PYMT"/>
        <s v="NTNU/216/6/029"/>
        <s v="NTNU/UBAPYMT15"/>
        <s v="NTNU/216/7/030"/>
        <s v="NTNU/UBAPYMT21"/>
        <s v="NTNU/216/8/031"/>
        <s v="NTNU/UBAPYMT8"/>
        <s v="NTNU/216/9/032"/>
        <s v="NTNU/UBAPYMT/5"/>
        <s v="NTNU/216/10/033"/>
        <s v="NTNU/UBAPYMT/04"/>
        <s v="NTNU/216/11/034"/>
        <s v="NTNU/UBAPYMT/07"/>
        <s v="NTNU/216/4/035"/>
        <s v="NTNU/GTBPYT/11"/>
        <s v="OKESING/216/3/001"/>
        <s v="OKESING/UBAPYMT"/>
        <s v="OKESING/216/4/002"/>
        <s v="OKESING/UBAPYMT3"/>
        <s v="OKESING/UBA"/>
        <s v="OKESING/216/5/003"/>
        <s v="OKESING/216/6/004"/>
        <s v="OKESING/UBAPYMT9"/>
        <s v="OKESIN/UBAPYMT/4"/>
        <s v="OKESING/216/7/005"/>
        <s v="OKESING/216/8/006"/>
        <s v="OKESING/UBAPYMT2"/>
        <s v="OKESING/216/9/007"/>
        <s v="OKESI/UBAPYMT/003"/>
        <s v="OKESING/216/4/008"/>
        <s v="CN/OKE/216/11/04"/>
        <s v="OKESING/216/11/009"/>
        <s v="OKESING/UBAPYT/6"/>
        <s v="OKESING/216/12/010"/>
        <s v="OPM/UBAPYMT/01"/>
        <s v="OPM/216/10/001"/>
        <s v="WHT/OPM/03"/>
        <s v="OPM/216/11/002"/>
        <s v="WALI/216/1/1/012"/>
        <s v="WALI/216/1/4/013"/>
        <s v="WALI/UBAPYMT"/>
        <s v="WALI/UBAPYMT6"/>
        <s v="WALI/216/1/7/014"/>
        <s v="WALI/UBAPYMT4"/>
        <s v="WALI/216/1/10/015"/>
        <s v="WALI/UPYMT/5"/>
        <s v="PACT/216/1/1/09"/>
        <s v="PACT/UBAPYMT"/>
        <s v="PACT/UBAPYMT1"/>
        <s v="WHT/PACT"/>
        <s v="PACT/216/1/4/010"/>
        <s v="PACT/UBAPYMT5"/>
        <s v="WHT/PACT/6"/>
        <s v="UBAPYMT/PACT/10"/>
        <s v="WHT/PACT/3"/>
        <s v="PACT/216/1/7/11"/>
        <s v="PACT/UBAPYMT/3"/>
        <s v="PACT/216/1/10/012"/>
        <s v="WHT/PHCN/5"/>
        <s v="PHCN/216/20/2/012"/>
        <s v="PHCNPMU/UBAPYMT"/>
        <s v="PHCNPMU/UBAPYMT/1"/>
        <s v="PHCN/216/10/5/013"/>
        <s v="PHCN/216/10/8/014"/>
        <s v="PHCN/UBAPYMT4"/>
        <s v="PHCN/UBAPYMT5"/>
        <s v="PHCN/216/10/11/015"/>
        <s v="PHCN/UBAPYMT/07"/>
        <s v="WHT/RMRDC"/>
        <s v="RMRDC/216/1/5/004"/>
        <s v="SABC/UBAPYMT/01"/>
        <s v="SAHAD/216/8/1/7"/>
        <s v="SAHAD/UBAPYMT6"/>
        <s v="SAHAD/216/8/4/08"/>
        <s v="SAHAD/UBAPYMT8"/>
        <s v="SAHAD/216/8/7/09"/>
        <s v="CN/216/SAH/Q3/01"/>
        <s v="SAHAD/UBAPYMT7"/>
        <s v="SAHAD/UBAPYMT/4"/>
        <s v="SAHAD/216/8/10/10"/>
        <s v="SMIL/LAG-PH/1/1/016"/>
        <s v="SMIL/ABJ/216/1/1/16"/>
        <s v="SMIL/UBAPYMT10"/>
        <s v="SMIL/ONSA/216/1/5/00"/>
        <s v="SMILE/UBAPYMT13"/>
        <s v="WHT/SMILE/06"/>
        <s v="SMIL/KD/216/15/1/002"/>
        <s v="SMIL/ONSA/216/21/1/1"/>
        <s v="SMILE/UBAPYMT"/>
        <s v="SMIL/ABJ/216/1/2/17"/>
        <s v="SMIL/PH/216/1/2/017"/>
        <s v="SMIL/KAD/216/1/2/003"/>
        <s v="SMILE/UBAPYMT5"/>
        <s v="SMIL/ABJ/216/03/18"/>
        <s v="SMIL/216/04/19"/>
        <s v="SMIL/216/05/20"/>
        <s v="SMILE/UBAPYMT12"/>
        <s v="WHT/SMILE/4"/>
        <s v="SMILE/216/IRU/001"/>
        <s v="SMILE/216/O&amp;M/001"/>
        <s v="SMILE/216/6/21/3"/>
        <s v="SMILE/216/4/019/1"/>
        <s v="SMILE/216/5/20/2"/>
        <s v="CN/ONSA/3/001"/>
        <s v="CN/ONSA/4/002"/>
        <s v="CN/ONSA/5/003"/>
        <s v="CN/ONSA/1/007"/>
        <s v="SMILE/UBAPYMT9"/>
        <s v="SMILE/216/IRU/002"/>
        <s v="SMILE/UBAPYMT/19"/>
        <s v="SMILE/216/IRU/003"/>
        <s v="SMILE/216/IRU/004"/>
        <s v="SMILE/216/O&amp;M/002"/>
        <s v="SMILE/UBAPYMT/06"/>
        <s v="WHT/SMILE/6"/>
        <s v="SMILE/UBPYMT5"/>
        <s v="SMILE/216/IRU/005"/>
        <s v="SMILE/216/IRU/006"/>
        <s v="SMILE/UBAPYT/009"/>
        <s v="WHT/SMIL9"/>
        <s v="SMILE/216/IRU/007"/>
        <s v="SMILE/216/O&amp;M/003"/>
        <s v="SMIL/216/IBD/0001"/>
        <s v="SMILE/UBAPYMT11"/>
        <s v="SMILE/UBAPYMT/12"/>
        <s v="WHT/ SMIL/12"/>
        <s v="SKYVISION/216/1/1/32"/>
        <s v="SV/216/1/2/033"/>
        <s v="SV/216/3/034"/>
        <s v="SV/216/4/034"/>
        <s v="SV/216/5/035"/>
        <s v="SV/216/6/036"/>
        <s v="SV/216/6/036/2"/>
        <s v="SV/216/7/037"/>
        <s v="SV/216/8/038"/>
        <s v="SV/216/9/039"/>
        <s v="SV/216/10/040"/>
        <s v="SV/216/11/041"/>
        <s v="SV/216/12/042"/>
        <s v="SOFTCUB/216/001"/>
        <s v="SCUB/UBAPYMT/01"/>
        <s v="WHT/SOFT/002"/>
        <s v="SOFT/216/11/002"/>
        <s v="TRIST/216/6/001"/>
        <s v="TRI/UBAPYMT01"/>
        <s v="TRI/216/10/002"/>
        <s v="TRI/216/11/003"/>
        <s v="TRI/216/12/004"/>
        <s v="TAYLOR/216/11/001"/>
        <s v="TAYL/UBAPYT/01"/>
        <s v="WHT/TAYLO/01"/>
        <s v="TAYLO/216/11/002"/>
        <s v="UNESCO/2016/1/1/11"/>
        <s v="UNESCO/UBAPYMT"/>
        <s v="UNESCO/216/05/012"/>
        <s v="UNESCO/UBAPYMT9"/>
        <s v="UNESCO/UBAPYMT11"/>
        <s v="UNESCO/216/8/013"/>
        <s v="UNESCO/216/8/014"/>
        <s v="TIMELESS/2016/1/1/17"/>
        <s v="TSNL/UBAPYMT9"/>
        <s v="TIMELESS2016//1/2/18"/>
        <s v="TIMELESS2016//1/3/19"/>
        <s v="TIMELESS2016//1/4/20"/>
        <s v="TIMELESS/UBAPYMT"/>
        <s v="TIMELESS2016//1/5/21"/>
        <s v="TIMELESS2016//1/6/22"/>
        <s v="TIMELESS2016//1/7/23"/>
        <s v="UBAPYMT/TIMELESS/15"/>
        <s v="TIMELESS2016/1/8/24"/>
        <s v="TIMELESS/UBAPYMT/5"/>
        <s v="TIMELESS2016/1/9/25"/>
        <s v="TIMELESS2016/1/10/26"/>
        <s v="TIMELESS2016//1/1/27"/>
        <s v="TIMELESS/UBAPYMT/8"/>
        <s v="TIMELESS2016//1/4/28"/>
        <s v="TN2/216/9/001"/>
        <s v="TNL2/UBAPYMT/1"/>
        <s v="GG/216/11/02"/>
        <s v="GG/216/12/03"/>
        <s v="TELNET/216/1/032"/>
        <s v="TELNET/216/2/033"/>
        <s v="TEL/UBAPYMT"/>
        <s v="TELNET/216/3/034"/>
        <s v="TEL/UBAPYT/02"/>
        <s v="TELNET/.216/4/035"/>
        <s v="TELNET/216/5/036"/>
        <s v="TELNET/.216/6/037"/>
        <s v="TEL/UBAPYT/03"/>
        <s v="TELNET/.216/7/038"/>
        <s v="TELNET/.216/8/039"/>
        <s v="TEL/UBAPYT/4"/>
        <s v="TELNET/.216/9/040"/>
        <s v="TELNET/216/10/041"/>
        <s v="TEL/UBAPYT/5"/>
        <s v="TELNET/216/11/042"/>
        <s v="TEL/UBAPYT/6"/>
        <s v="TEL/UBAPYT/7"/>
        <s v="TELNET/.216/12/043"/>
        <s v="WHT/216/01"/>
        <s v="REGENT/UBAPYMT5"/>
        <s v="REG/216/1/3/019"/>
        <s v="REGENT/UBA/9"/>
        <s v="REGENT/UBAPYMT7"/>
        <s v="REG/216/1/6/020"/>
        <s v="UB/216/01/01/015"/>
        <s v="CN/UB/215/4/10/005"/>
        <s v="WHT/UB/7"/>
        <s v="UB/216/01/04/016"/>
        <s v="UB/UNITY/9"/>
        <s v="WHT/UB/11"/>
        <s v="UB/216/01/07/017"/>
        <s v="UB/UNITY/2"/>
        <s v="UB/216/01/10/018"/>
        <s v="CN/216/4/04"/>
        <s v="UNITY/UB/001"/>
        <s v="FCMB/USPF"/>
        <s v="WHT/USPF/01"/>
        <s v="BTRAIN/216/2/2/02"/>
        <s v="USPF/UBAPYMT/9"/>
        <s v="WHT/ USPF/5"/>
        <s v="USPF/FCMB/001"/>
        <s v="WHT/USPF-UNICC/05"/>
        <s v="VET/216/3/005"/>
        <s v="VET/UBAPYMT/003"/>
        <s v="VDT/216/1/1/21"/>
        <s v="VDT/UBAPYMT12"/>
        <s v="VDT/216/1/2/022"/>
        <s v="VDTUBAPYMT"/>
        <s v="WHT/VDT/8"/>
        <s v="VDT/216/1/3/023"/>
        <s v="CN/VDT/216/4/011"/>
        <s v="CN/VDT/2/002"/>
        <s v="VDT/216/1/4/024"/>
        <s v="VDT/UBAPYMT/11"/>
        <s v="VDT/216/1/5/025"/>
        <s v="WHT/VDT/11"/>
        <s v="VDT/UBAPYMT13"/>
        <s v="WHT/VDT/12"/>
        <s v="VDT/216/1/6/026"/>
        <s v="VDT/UBAPYMT17"/>
        <s v="VDT/216/1/7/027"/>
        <s v="VDT/UBPYMT/18"/>
        <s v="VDT/216/1/8/028"/>
        <s v="WHT/VDT/4"/>
        <s v="VDT/UBAPYMT7"/>
        <s v="VDT/UBAPYMT8"/>
        <s v="VDT/216/1/9/029"/>
        <s v="PYMT/VDT/TRN"/>
        <s v="VDT/216/1/10/030"/>
        <s v="VDT/UBAPYMT6"/>
        <s v="WHT/VDT/006"/>
        <s v="VDT/216/1/11/031"/>
        <s v="VDT/UBAPYMT/09"/>
        <s v="VDT/216/1/12/032"/>
        <s v="VDT/GTBPYT/10"/>
        <s v="WHT/VDT/10"/>
        <s v="VP/216/3/001"/>
        <s v="VP/UBAPYMT01"/>
        <s v="VP/216/30/4/002"/>
        <s v="VP/UBAPYMT2"/>
        <s v="VILL/216/30/7/003"/>
        <s v="VILL/216/30/7/004"/>
        <s v="CN/VILLA/216/Q3/001"/>
        <s v="VILLA/UBPMT6"/>
        <s v="WHT/VP/005"/>
        <s v="VILL/216/30/10/005"/>
        <s v="VP/UBAPYT/8"/>
        <s v="WBG/216/6/001"/>
        <s v="WBG/UBAPYMT/01"/>
        <s v="WBG/216/8/002"/>
        <s v="WBG/UBA.002"/>
        <s v="WBG/216/6/003"/>
        <s v="WBG/UBAPYMT/003"/>
        <s v="WBG/216/10/005"/>
        <s v="WBG/216/11/004"/>
        <s v="WILBAHI/216/20/2/7"/>
        <s v="WILBAHI/216/20/5/8"/>
        <s v="WRITE OFF2"/>
        <s v="WRITE OFF3"/>
        <s v="ZUMA/216/1/1/02"/>
        <s v="ZUMA/UBAPYMT2"/>
        <s v="WHT/ZUMA01"/>
        <s v="ZUMA/216/1/4/002"/>
        <s v="ZUMA/216/1/7/003"/>
        <s v="ZUMA/UBAPYMT"/>
        <s v="ZUMA/UBAPYMT/3"/>
        <s v="ZUMA/UBAPYMT4"/>
        <s v="ZUMA/216/1/10/004"/>
        <s v="9MOB/18502/21/Q/04"/>
        <s v="9MOB/18502/22/Q/01"/>
        <s v="9MO/001/22/3M/00167"/>
        <s v="9MOB/19259/22/Q/01"/>
        <s v="ACIOE/001/22/NRC/01"/>
        <s v="ACIOE/"/>
        <s v="ALLUVIAL/001/22/M/01"/>
        <s v="PYMT/JANUARY 2022"/>
        <s v="ALLUVIAL/001/22/M/02"/>
        <s v="ALLUVIAL/001/22/M/03"/>
        <s v="PYMT/FEB 2022"/>
        <s v="PYMT/MARCH 2022"/>
        <s v="ALL/001/22/M/00002"/>
        <s v="PYMT/APRIL 2022"/>
        <s v="ALL/001/22/N/00070"/>
        <s v="PYMT/MAY 2022"/>
        <s v="ALL/001/22/N/00175"/>
        <s v="ALLUVIAL/PYMT"/>
        <s v="ALL/001/22/N/00215"/>
        <s v="ALL/001/22/N/00310"/>
        <s v="PYMT/JULY 2022"/>
        <s v="ADB/001/22/3M/00001"/>
        <s v="PYMT/APRIL - JUNE 22"/>
        <s v="ADB/001/22/3M/00270"/>
        <s v="PYMT/Q3 2022"/>
        <s v="ADAMU/001/22/A/01"/>
        <s v="PYMT/2022 ARC"/>
        <s v="AFR/001/22/NRC/01"/>
        <s v="AFR/001/22/N/00124"/>
        <s v="AFR/001/22/M/00125"/>
        <s v="AFR-IX TELECOM/PMT"/>
        <s v="AFR/001/22/N/00250"/>
        <s v="AFR/001/22/N/00329"/>
        <s v="DEBTS WRITTEN OFF"/>
        <s v="AGE/001/21/M/02-04"/>
        <s v="AGE/001/22/M/01-07"/>
        <s v="AGE/001/22/M/08"/>
        <s v="AGE/001/22/M/09"/>
        <s v="AGIS/001/22/BA/01"/>
        <s v="VAT/FEB 22 -JUL 22"/>
        <s v="STAMP/FEB 22 -JUL 22"/>
        <s v="WHT/FEB 22 - JUL 22"/>
        <s v="PYMT/FEB - JUL 2022"/>
        <s v="AGI/001/22/BA/00353"/>
        <s v="AHC/002/21/M/02"/>
        <s v="AHC/002/21/M/03"/>
        <s v="AHC/002/22/M/00005"/>
        <s v="AHC/002/22/N/00072"/>
        <s v="AHC/002/22/N/00177"/>
        <s v="AUSTRIALIAN/PYMT"/>
        <s v="AHC/002/22/N/00217"/>
        <s v="AHC/002/22/N/00312"/>
        <s v="AMCON/001/22/Q/01"/>
        <s v="VAT/Q1 2022"/>
        <s v="WHT/Q1 2022"/>
        <s v="AMC/002/22/A/00149"/>
        <s v="AMC/001/22/3M/00354"/>
        <s v="VAT/Q2 2022"/>
        <s v="WHT/Q2 2022"/>
        <s v="PYMT/Q2 2022"/>
        <s v="VAT/VOIP"/>
        <s v="WHT/VOIP"/>
        <s v="PYMT/Q3-Q4 2021"/>
        <s v="AME/19N10222P0304/22"/>
        <s v="AME/P0304/22/N/00211"/>
        <s v="AMERICAN EMBASSY/PMT"/>
        <s v="PYMT/MAY 5-31, 2022"/>
        <s v="PYMT/DF"/>
        <s v="AIRTEL/NETOFF DEC21"/>
        <s v="AIR/ 247046/22/A/01"/>
        <s v="NET OFF AMT"/>
        <s v="PYMT/247046"/>
        <s v="AIR/244394/22/N/02"/>
        <s v="AIR/244394/22/N/01-A"/>
        <s v="PART PYMT"/>
        <s v="AIR/244394/22/N/04"/>
        <s v="AIR/244394/22/N/03"/>
        <s v="ARFH/001/22/M/01"/>
        <s v="ARFH/001/22/M/02"/>
        <s v="PYMT/JAN. 2021"/>
        <s v="WHT/JAN. 2022"/>
        <s v="ARFH/001/22/M/03"/>
        <s v="WHT/FEB 2022"/>
        <s v="ARF/001/22/M/00004"/>
        <s v="ARF/001/22/N/00071"/>
        <s v="PYMT/MAR &amp; APR 22"/>
        <s v="WHT/MAR &amp; APR 22"/>
        <s v="ARF/001/22/N/00176"/>
        <s v="WHT/JULY 2022"/>
        <s v="ARF/001/22/N/00216"/>
        <s v="PYMT/ MAY 2022"/>
        <s v="WHT/MAY 2022"/>
        <s v="PYMT/JUNE 2022"/>
        <s v="WHT/JUNE 2022"/>
        <s v="ARF/001/22/N/00311"/>
        <s v="ARMY/001-003/22/A/01"/>
        <s v="ARMY/004/22/A/01"/>
        <s v="PYMT/LOKOJA"/>
        <s v="PYMT/JUL 22 - JUN 23"/>
        <s v="VAT/JUN 22 - JUL 23"/>
        <s v="AUTO/001/22/M/01"/>
        <s v="AUTO/001/22/M/02"/>
        <s v="2022 WRITE-OFF/Barb"/>
        <s v="BAZE/0935/22/M/01"/>
        <s v="BAZE/0935/22/M/02"/>
        <s v="BAZE/0935/22/M/03"/>
        <s v="BAZ/0935/22/M/00006"/>
        <s v="BAZ/0935/22/N/00073"/>
        <s v="BAZ/0935/22/N/00178"/>
        <s v="BAZ/0935/22/N/00218"/>
        <s v="BAZ/0935/22/N/00313"/>
        <s v="B&amp;B/001/21/M/06"/>
        <s v="B&amp;B/001/22/M/01"/>
        <s v="B&amp;B/001/22/M/02"/>
        <s v="PYMT/JANUARY"/>
        <s v="B&amp;B/001/22/M/03"/>
        <s v="B&amp;B/001/22/M/04"/>
        <s v="B&amp;B/PYMT"/>
        <s v="B&amp;B/001/22/M/05"/>
        <s v="B&amp;B/001/22/M/06"/>
        <s v="B&amp;B/001/22/M/07"/>
        <s v="BCS/001/22/MI/01"/>
        <s v="BLPRW/001/22/A/01"/>
        <s v="PYMT/ARC 2022"/>
        <s v="BMATT/0640/22/M/01"/>
        <s v="PYMT/JAN 2022"/>
        <s v="BMATT/0640/22/M/02"/>
        <s v="BMATT/0640/22/NRC/01"/>
        <s v="BMATT/0640/22/M/03"/>
        <s v="BMA/2520190640/22/M/"/>
        <s v="BMA/2520190640/22/N/"/>
        <s v="BMATT/0640/22/NRC/02"/>
        <s v="BMA/2520190640/22/N"/>
        <s v="BMA/0640/22/N/00219"/>
        <s v="BMA/0640/22/N/00314"/>
        <s v="PYMT/AUGUST 2022"/>
        <s v="BEST/001/22/M/02"/>
        <s v="BES/001/22/M/00007"/>
        <s v="BES/001/22/N/00074"/>
        <s v="2022 WRITE-OFF/CBN"/>
        <s v="CCSI/001/22/QP/01"/>
        <s v="WHT/JAN 2022"/>
        <s v="CCS/001/22/3M/00011"/>
        <s v="REC/CSS/04"/>
        <s v="CCS/001/22/3M/00274"/>
        <s v="PYMT/JULY-SEPT 2022"/>
        <s v="WHT/JULY-SEPT 2022"/>
        <s v="CHEERY/001/22/M/02"/>
        <s v="CAINERGY/001/22/M/01"/>
        <s v="CAINERGY/001/22/M/02"/>
        <s v="CAINERGY/001/22/M/03"/>
        <s v="CAINERGY/PYMT"/>
        <s v="CAI/001/22/M/00009"/>
        <s v="CAI/001/22/N/00076"/>
        <s v="CAI/001/22/N/00180"/>
        <s v="CAINERY/PYMT"/>
        <s v="CAI/001/22/N/00220"/>
        <s v="CAI/001/22/N/00315"/>
        <s v="PYMT/JUL&amp;AUG 2022"/>
        <s v="CMC-22-M-VR-01"/>
        <s v="CN-CMC-22-M-VR-01"/>
        <s v="CMC-22-M-VR-02"/>
        <s v="CN-CMC-22-M-VR-02"/>
        <s v="CMC-22-M-VR-03"/>
        <s v="CMC-22-M-VR-04"/>
        <s v="CN-CMC-22-11177-01"/>
        <s v="CN-CMC-22-11219-01"/>
        <s v="CMC/PAYMENT"/>
        <s v="CMC-22-M-VR-05"/>
        <s v="CMC-22-M-VR-06"/>
        <s v="CMC-22-M-VR-07"/>
        <s v="CN-CMC-22-M-5385"/>
        <s v="CN-CMC-22-M-13710"/>
        <s v="CN-CMC-22-M-13491"/>
        <s v="CN-CMC-22-M-10624"/>
        <s v="CMC-22-NRC-106247"/>
        <s v="CMC-22-M-VR-08"/>
        <s v="CITY/001/22/M/01"/>
        <s v="PYMT/NRC-SETUP COST"/>
        <s v="CPP/001/22/N/00355"/>
        <s v="CPP/001/22/M/00356"/>
        <s v="CROWN/001/22/M/02"/>
        <s v="CROWN/001/22/M/03"/>
        <s v="CRO/001/22/M/00013"/>
        <s v="CRO/001/22/N/00078"/>
        <s v="CRO/001/22/M/00155"/>
        <s v="CROWN/PYMT"/>
        <s v="CRO/001/22/N/000156"/>
        <s v="CRO/001/22/N/00342"/>
        <s v="PYMT/AUG 2022"/>
        <s v="GBO/001/22/BA/00120"/>
        <s v="CN/01/08/09/10"/>
        <s v="DENUCCI/01/22/M/1-2"/>
        <s v="PYMT/ON ACCTCR1"/>
        <s v="DENUCCI/02/22/NRC/01"/>
        <s v="DENUCCI/001/22/M/03"/>
        <s v="CN/DEN/001/22/M/03"/>
        <s v="REC/DENUCCI/04"/>
        <s v="DEN/001/22/M/00118"/>
        <s v="DEBIT NOTE"/>
        <s v="DEN/001/22/N/00194"/>
        <s v="DEN/001/22/N/00234"/>
        <s v="DEN/001/22/N/00327"/>
        <s v="DENUCCI/002/22/M/01"/>
        <s v="WHT/ARC002"/>
        <s v="DEFENSE/001/22/A/01"/>
        <s v="DUNES/C/22/M/01"/>
        <s v="DUNES/B/22/M/01"/>
        <s v="DUNES/A/22/M/01"/>
        <s v="DUNES/A/22/M/02"/>
        <s v="DUNES/B/22/M/02"/>
        <s v="DUNES/C/22/M/02"/>
        <s v="CN/DUNES/A-B/21/M/10"/>
        <s v="CN/DUNES/A-B/21/M/11"/>
        <s v="CN/DUNES/A-B/21/M/12"/>
        <s v="DATA/001/22/M/01"/>
        <s v="DATA/001/22/M/02"/>
        <s v="PYMT/JAN &amp; FEB 2022"/>
        <s v="WHT/JAN&amp;FEB 2022"/>
        <s v="DATA/001/22/M/03"/>
        <s v="WHT/MARCH 2022"/>
        <s v="DIM/001/22/M/00014"/>
        <s v="CN/DIM/01/22/M/00014"/>
        <s v="DIMENSION/PYMT"/>
        <s v="DIM/001/22/N/00079"/>
        <s v="DIM/PMT"/>
        <s v="DIM/001/22/N/00182"/>
        <s v="DIM/001/22/N/00222"/>
        <s v="WHT/JUN-JUL 2022"/>
        <s v="PYMT/JUN-JUL 2022"/>
        <s v="DND/001/22/M/01"/>
        <s v="WHT/DEC 21 &amp; JAN 22"/>
        <s v="PYMT/DEC 21 &amp; JAN 22"/>
        <s v="DND/001/22/M/02"/>
        <s v="DND/001/22/M/03"/>
        <s v="PYMT/FEB&amp;MAR 2022"/>
        <s v="WHT/FEB&amp;MAR 2022"/>
        <s v="DOLPHIN/002/22/M/01"/>
        <s v="DOLPHIN/NETOFF"/>
        <s v="DOLPHIN/002/22/M/02"/>
        <s v="DOLPHIN/002/22/M/03"/>
        <s v="DOL/002/22/M/00015"/>
        <s v="DOL/002/22/N/00080"/>
        <s v="DOL/002/22/N/00183"/>
        <s v="DOL/002/22/N/00223"/>
        <s v="DOL/002/22/N/00317"/>
        <s v="DOVE/002/22/M/01"/>
        <s v="DOVE/002/22/M/02"/>
        <s v="DOVE/002/22/M/03"/>
        <s v="EMADEB/001/22/M/01"/>
        <s v="WHT/JANUARY 2022"/>
        <s v="VAT/JANUARY 2022"/>
        <s v="EMADEB/001/22/M/02"/>
        <s v="VAT/FEB 2022"/>
        <s v="EMADEB/001/22/M/03"/>
        <s v="VAT/MARCH 2022"/>
        <s v="EMA/001/22/M/00016"/>
        <s v="WHT/APRIL 2022"/>
        <s v="VAT/APRIL 2022"/>
        <s v="EMA/001/22/N/00081"/>
        <s v="VAT/MAY 2022"/>
        <s v="EMA/001/22/N/00184"/>
        <s v="EMA/VAT"/>
        <s v="EMA/PYMT"/>
        <s v="EMA/001/22/N/00224"/>
        <s v="VAT/JULY 2022"/>
        <s v="EMA/001/22/N/00318"/>
        <s v="PYMT/ AUGUST 2022"/>
        <s v="VAT/AUGUST 2022"/>
        <s v="WHT/AUGUST 2022"/>
        <s v="ENVO/PYMT"/>
        <s v="ENOV/JIBOWU/22/M/01"/>
        <s v="WHT/JUL'21 - JAN '22"/>
        <s v="ENOV/JIBOWU/22/M/02"/>
        <s v="ENOV/JIBOWU/22/M/03"/>
        <s v="ENO/JIBOWU/22/M/0001"/>
        <s v="ENO/JIBOWU/22/N/0008"/>
        <s v="ENVO8/PYMT"/>
        <s v="ENO/JIBOWU/22/N/0018"/>
        <s v="ENO/JIBOWU/22/N/0022"/>
        <s v="ENO/JIBOWU/22/N/0031"/>
        <s v="EOG/001/22/Q/01"/>
        <s v="EOG/001/22/3M/00017"/>
        <s v="EOG/PMT"/>
        <s v="PYMT/AUG - OCT 2022"/>
        <s v="EOG/001/22/3M/00275"/>
        <s v="EOH/001/22/Q/01"/>
        <s v="EOH/001/22/3M/00018"/>
        <s v="EOH/001/22/N/00240"/>
        <s v="PYMT/JUL-SEPT 2022"/>
        <s v="EXL/001/22/M/01"/>
        <s v="EXL/001/22/M/02"/>
        <s v="EXL/001/22/M/03"/>
        <s v="PYMT/FEB &amp; MAR 2022"/>
        <s v="PYMT/FEB &amp; MAR 202CR"/>
        <s v="EXL/001/22/M/02B"/>
        <s v="PYMT/UPGRADE"/>
        <s v="EXL/001/22/M/00063"/>
        <s v="PYMT/APR&amp;MAY 2022"/>
        <s v="EXL/001/22/M/05"/>
        <s v="EXL/001/22/M/00139"/>
        <s v="EXL/PYMT"/>
        <s v="EXL/001/22/N/00198"/>
        <s v="EXL/001/22/08-09"/>
        <s v="FCPR/002/22/NRC/04"/>
        <s v="FIFTH/PYMT"/>
        <s v="FCP/001/22/N/00168"/>
        <s v="FIFTH CHUKKER PYMT"/>
        <s v="#FCP/001/22/A/00171"/>
        <s v="FGMB/001/22/Q/01"/>
        <s v="FGMB/PYMT"/>
        <s v="PYMT/FEB-APR 2022"/>
        <s v="FGB/001/22/3M/00119"/>
        <s v="PYMT/MAY-JUL 2022"/>
        <s v="FGB/001/22/3M/00357"/>
        <s v="GBB/001/22/Q/01"/>
        <s v="GALAXY/PMT"/>
        <s v="1% STAMP DUTY"/>
        <s v="GBB/001/22/3M/00174"/>
        <s v="1% STAMP DUTY/Q1 22"/>
        <s v="PCCW-22-VR-1"/>
        <s v="PCCW-22-VR-2"/>
        <s v="PCCW/22/0159/NRC"/>
        <s v="PCCW-22-VR-3"/>
        <s v="PCCW-22-15413"/>
        <s v="PCCW-22-VR-4"/>
        <s v="PCCW-27247-112021P"/>
        <s v="PCCW-22-VR-5"/>
        <s v="SCB/PMT"/>
        <s v="PCCW-NRC-22-0997"/>
        <s v="PCCW-22-VR-6"/>
        <s v="PCCW-22-VR-7"/>
        <s v="CN-PCCW-22-13055"/>
        <s v="PCCW-22-1001151-01"/>
        <s v="PCCW/PMTT"/>
        <s v="PCCW-22-VR-8"/>
        <s v="GE/PA001/22/M/01-06"/>
        <s v="GE/BI001/22/M/01-06"/>
        <s v="GE/KA002/22/M/01-06"/>
        <s v="GE/13L/22/MP/01-06"/>
        <s v="PYMT/PA JAN - JUN 22"/>
        <s v="PYMT/BI JAN - JUN 22"/>
        <s v="PYMT/KA JAN - JUN 22"/>
        <s v="PYMT/13L JAN-JUN 22"/>
        <s v="PYMT/JUL-DEC 2022"/>
        <s v="GE/KA002/22/M/07-12"/>
        <s v="GEI/10L/22/BA/00303"/>
        <s v="GEI/PA001/22/BA/0030"/>
        <s v="GEI/BI001/22/BA/0030"/>
        <s v="PYMT-PA/JUL-DEC 2022"/>
        <s v="PYMT-BI/JUL-DEC 2022"/>
        <s v="HCI/001/22/Q/01"/>
        <s v="HCI/001/22/3M/00021"/>
        <s v="HCI/001/22/3M/00268"/>
        <s v="WHT/Q3 2022"/>
        <s v="HKL/001/22/M/01"/>
        <s v="CN/HKL/001/21/M/12"/>
        <s v="WHT/DEC 2022"/>
        <s v="HKL/001/22/M/02"/>
        <s v="PYMT/JAN&amp;FEB 2022"/>
        <s v="HKL/001/22/M/03"/>
        <s v="HKL/001/22/M/00022"/>
        <s v="PYMT/MAR&amp;APR 2022"/>
        <s v="WHT/MAR&amp;APR 2022"/>
        <s v="HKL/001/22/N/00083"/>
        <s v="HKL/001/22/N/00278"/>
        <s v="PART PYMT/JUNE-JULY"/>
        <s v="WHT/JUNE - JULY 22"/>
        <s v="ICAP/001/22/M/01"/>
        <s v="WHT/MRC&amp;NRC"/>
        <s v="ICAP/001/22/M/02"/>
        <s v="CN/ICAP/001/22/M/02"/>
        <s v="ICAP/001/22/M/03"/>
        <s v="INQ/002/22/M/01"/>
        <s v="INQ/002/22/M/02"/>
        <s v="INQ/002/22/M/03"/>
        <s v="INQ/002/22/M/00023"/>
        <s v="INQ/002/22/N/00084"/>
        <s v="INQ/002/22/N/00187"/>
        <s v="INQ/002/22/N/00227"/>
        <s v="INQ/002/22/N/00320"/>
        <s v="IFRC/5991/22/Q/01"/>
        <s v="PYMT/OCT-NOV 2021"/>
        <s v="IFRC/5991/22/MRC/01"/>
        <s v="CN/IFRC/91/22/QRC/01"/>
        <s v="IFRC/5991/22/QRC/01"/>
        <s v="IFR/5991/22/N/00359"/>
        <s v="CN/IFRC/5991/22/M/01"/>
        <s v="IST/001/22/Q/01"/>
        <s v="PYMT/MARCH - MAY 22"/>
        <s v="IST/001/22/3M/00151"/>
        <s v="PYMT/JUNE 22-AUG 22"/>
        <s v="JBN/WHT"/>
        <s v="JBN/22/7461/001"/>
        <s v="JBN/22/8650/001"/>
        <s v="CN/JBN/22/8650/001"/>
        <s v="JBN/22/8871/2/02"/>
        <s v="JBN/22/15790/01"/>
        <s v="JBN/22/NAT/01"/>
        <s v="CN-JBN-22-NAT-01"/>
        <s v="JB/22/HQ/01"/>
        <s v="JBN/22/6420/01"/>
        <s v="JBN/22/10174/02"/>
        <s v="JBN/22/8871/002"/>
        <s v="JBN/22/9222/02"/>
        <s v="JBN/22/7574/002"/>
        <s v="JBN/22/6643/01"/>
        <s v="JBN/22/7461/002"/>
        <s v="JBN/22/13509/002"/>
        <s v="JBN/22/5218/002"/>
        <s v="CN/JBN/22/8871/01"/>
        <s v="CN/JBN/22/13509/01"/>
        <s v="CN/JBN/22/10174/01"/>
        <s v="CN/JBN/22/5218/01"/>
        <s v="CN/JBN/22/6643/01"/>
        <s v="JBN/22/8650/002"/>
        <s v="JBN/22/NAT/02"/>
        <s v="CN-JBN-8650-002"/>
        <s v="JBN-22-8650-003"/>
        <s v="JBN/HQ/002"/>
        <s v="JBN/22/6420/02"/>
        <s v="JBN-22-10174-03"/>
        <s v="JBN-22-8871-003"/>
        <s v="JBN-22-9222-003"/>
        <s v="JBN-22-7574-003"/>
        <s v="JBN-22-6643-02"/>
        <s v="JBN-22-7461-003"/>
        <s v="JBN-22-13509-003"/>
        <s v="JBN-22-5218-003"/>
        <s v="CN-JBN-HQ-002"/>
        <s v="CN-JBN-22-5218-003"/>
        <s v="CN-JBN-22-6643-02"/>
        <s v="CN-JBN-22-7574-003"/>
        <s v="CN-JBN-22-8871-003"/>
        <s v="CN-JBN-22-9222-003"/>
        <s v="JENN/001/22/M/01"/>
        <s v="JENN/001/22/M/02"/>
        <s v="JENN/001/22/M/03"/>
        <s v="JEN/001/22/M/00029"/>
        <s v="JEN/001/22/N/00089"/>
        <s v="JEN/001/22/N/00190"/>
        <s v="JENN/PYMY"/>
        <s v="JEN/001/22/N/00230"/>
        <s v="JEN/001/22/N/00323"/>
        <s v="KESSEL/01-02/22/M/01"/>
        <s v="KESSEL/01-02/22/M/02"/>
        <s v="KESSEL/01-02/22/M/03"/>
        <s v="KES/01-02/22/M/00025"/>
        <s v="KES/01-02/22/N/00085"/>
        <s v="KES/001/22/N/00134"/>
        <s v="KES/001/22/3M/00154"/>
        <s v="CN/KES/01-02/22/M/02"/>
        <s v="CN/KES/01-02/22/M/03"/>
        <s v="CN/KES/1-2/22/M/0025"/>
        <s v="CN/KES/01/22/N/00134"/>
        <s v="PYMT/FEB - SEPT 2022"/>
        <s v="KASH/219/018B"/>
        <s v="CN/KASH/219/018"/>
        <s v="KDIS/001/22/M/01"/>
        <s v="KDIS/001/22/M/02"/>
        <s v="KETSWA/001/22/Q/01"/>
        <s v="KET/001/22/3M/00121"/>
        <s v="KET/001/22/N/00346"/>
        <s v="KISS/001/22/NRC/01"/>
        <s v="KKON/001/22/M/01"/>
        <s v="KKON/001/22/M/02"/>
        <s v="WHT/NOV&amp;DEC 2021"/>
        <s v="KKON/001/22/M/03"/>
        <s v="WHT/JAN-MAR 2022"/>
        <s v="PYMT/JAN-MAR 2022"/>
        <s v="KKO/001/22/M/00026"/>
        <s v="KKO/001/22/N/00086"/>
        <s v="KKO/001/22/N/00188"/>
        <s v="WHT/APR-JUN 2022"/>
        <s v="PYMT/APR-JUN 2022"/>
        <s v="KKO/001/22/N/00228"/>
        <s v="KKO/001/22/N/00321"/>
        <s v="LAYER3/001/22/M/01"/>
        <s v="LAYER3/001/22/M/02"/>
        <s v="LAYER3 PAYMENT"/>
        <s v="LAYER3/001/22/M/03"/>
        <s v="PYMT/JAN 2022 A"/>
        <s v="LAY/001/22/M/00028"/>
        <s v="CN/LAYER3/01/22/M/03"/>
        <s v="CN/LAY/01/22/M/00028"/>
        <s v="LiTL/PHA001/DF/22-25"/>
        <s v="LITL/PYMT"/>
        <s v="LITL/0063/22/A/02"/>
        <s v="LUBELL/001/22/M/01"/>
        <s v="LUBELL/001/22/M/02"/>
        <s v="LUBELL/001/22/M/03"/>
        <s v="LUB/001/22/M/00027"/>
        <s v="PART PYMT/MAY 2022"/>
        <s v="LUB/001/22/N/00087"/>
        <s v="BAL. PYMT/MAY 2022"/>
        <s v="LUB/001/22/N/00189"/>
        <s v="LUBELL/PYMT"/>
        <s v="LUB/001/22/N/00229"/>
        <s v="LUB/001/22/N/00322"/>
        <s v="MAINONE/53-1/21/M/12"/>
        <s v="CN/MAIN/53-1/21/M/12"/>
        <s v="MAINONE/53-1/22/M/01"/>
        <s v="CN/MAIN/53-1/22/M/01"/>
        <s v="MAINONE/53-1/22/M/02"/>
        <s v="CN/MAIN/53-1/22/M/02"/>
        <s v="PYMT/FEBRUARY 2022"/>
        <s v="5% WHT/FEB 2022"/>
        <s v="MAINONE/53-1/22/M/03"/>
        <s v="CN/MAIN/53-1/22/M/03"/>
        <s v="MOC/4053-1/22/M/130"/>
        <s v="CN/MOC/53-1/22/M/130"/>
        <s v="MOC/4053-1/22/M/0214"/>
        <s v="CN/004053-1/22/M/214"/>
        <s v="MOC/4053-1/22/M/0027"/>
        <s v="MOC/4053-1/22/N/0034"/>
        <s v="EWALEFO/001/22/M/02"/>
        <s v="REC/ITX/04"/>
        <s v="MFA/001/22/N/00301"/>
        <s v="MOE/002/22/Q/01"/>
        <s v="WHT/JUN - DEC 2021"/>
        <s v="1%STAMP/JUN - DEC 21"/>
        <s v="MOE/002/22/3M/00020"/>
        <s v="MOE/002/22/3M/00277"/>
        <s v="MAINSTR/002/22/M/01"/>
        <s v="MAIN/001/22/M/01-03"/>
        <s v="MES/001/22/N/00165"/>
        <s v="MES/001/22/3M/00166"/>
        <s v="MUTUAL/001/22/M/01"/>
        <s v="CN/MUTUAL/01/22/M/01"/>
        <s v="MUTUAL/001/22/M/02"/>
        <s v="PYMT - FEB 2022"/>
        <s v="MUTUAL/001/22/M/03"/>
        <s v="MTB/001/22/M/00030"/>
        <s v="MTB/001/22/N/00090"/>
        <s v="MTB/001/22/N/00191"/>
        <s v="MTB/001/22/N/00231"/>
        <s v="MTB/001/22/N/00324"/>
        <s v="NRASL/001/21/M/12"/>
        <s v="NRASL/001/22/M/01"/>
        <s v="NRASL/001/22/M/02"/>
        <s v="NEW/001/22/M/00034"/>
        <s v="NEW/001/22/N/00093"/>
        <s v="NEW/001/22/M/00172"/>
        <s v="NEW/001/22/M/00287"/>
        <s v="NEW/001/22/N/00351"/>
        <s v="NAPET/002/21/A/01"/>
        <s v="PYMT/AUG 21 - JUL 22"/>
        <s v="VAT/AUG 21 - JUL 22"/>
        <s v="WHT/AUG 21 - JUL 22"/>
        <s v="NAPET/003/22/A/01"/>
        <s v="NAPET//MEED/PYMT"/>
        <s v="WHT/ARC ABJ"/>
        <s v="NAP/001/22/A/00236"/>
        <s v="NAP/004/22/A/00309"/>
        <s v="NAVADEE/002/22/M/01"/>
        <s v="NAVADEE/002/22/M/02"/>
        <s v="NAVADEE/002/22/M/03"/>
        <s v="NAV/001/22/M/00031"/>
        <s v="NAV/001/22/M/00099"/>
        <s v="NAV/001/22/N/00192"/>
        <s v="NAV/001/22/N/00232"/>
        <s v="NAV/001/22/N/00325"/>
        <s v="NBC/1112/21/M/08"/>
        <s v="NBC/9335/21/M/05"/>
        <s v="5%WHT/DEC 2021"/>
        <s v="PYMT/DEC 2022"/>
        <s v="NBC/1112/22/M/01"/>
        <s v="NBC/9335/22/M/01"/>
        <s v="NBC/1112/22/M/02"/>
        <s v="NBC/9335/22/M/02"/>
        <s v="CN/NBC/1112/22/M/01"/>
        <s v="CN/NBC/9335/22/M/01"/>
        <s v="CN/NBC/1112/22/M/02"/>
        <s v="CN/NBC/9335/22/M/02"/>
        <s v="NBC/PMT"/>
        <s v="NBC/1112/22/N/00126"/>
        <s v="NBC/9335/22/N/00127"/>
        <s v="NBC/1112/22/N/00128"/>
        <s v="NBC/9335/22/N/00129"/>
        <s v="CN/NBC/1112/22/N/128"/>
        <s v="CN/NBC/9335/22/N/129"/>
        <s v="NBC/PYMT"/>
        <s v="NBC/1112/22/M/05"/>
        <s v="NBC/9335/22/M/05"/>
        <s v="CN/NBC/1112/22/M/05"/>
        <s v="NBC/1112/22/M/06"/>
        <s v="NBC/9335/22/M/06"/>
        <s v="CN/NBC/1112/22/M/06"/>
        <s v="NBC/1112/22/M/07"/>
        <s v="NBC/9335/22/M/07"/>
        <s v="CN/NBC/1112/22/M/07"/>
        <s v="CN/NBC/9335/22/M/07"/>
        <s v="NEXTIER/002/22/M/01"/>
        <s v="NEXTIER/002/22/M/02"/>
        <s v="NEXTIER/002/22/M/03"/>
        <s v="NEX/002/22/M/00035"/>
        <s v="NEX/002/22/M/00131"/>
        <s v="NEX/002/22/N/00195"/>
        <s v="NEX/002/22/N/00235"/>
        <s v="NEX/002/22/N/00328"/>
        <s v="NET/5144/21/M/02"/>
        <s v="NET/001/21/M/12"/>
        <s v="WHT/NOV - DEC 2021"/>
        <s v="PYMT/NOV - DEC 2022A"/>
        <s v="NET/01-03/22/M/01"/>
        <s v="NET/01-03/22/M/02"/>
        <s v="WHT/DEC 21-FEB 22"/>
        <s v="PYMT/DEC 21 - FEB 22"/>
        <s v="NET/01-03/22/M/00033"/>
        <s v="NET/01-03/22/N/00092"/>
        <s v="NET/01-03/22/M/00170"/>
        <s v="NET/01-03/22/M/00273"/>
        <s v="NET/01-03/22/N/00350"/>
        <s v="NET/001/22/Q/01"/>
        <s v="NET/001/22/3M/00032"/>
        <s v="NET TRIX/PMT"/>
        <s v="DEBT WRITTEN OFF"/>
        <s v="NORDIC/001/22/M/01"/>
        <s v="NIPC/PMT"/>
        <s v="NHLA/002/22/M/01"/>
        <s v="NHLA/002/22/M/02"/>
        <s v="CN/NHLA/002/21/M/11"/>
        <s v="CN/NHLA/002/21/M/12"/>
        <s v="CN/NHLA/002/22/M/01"/>
        <s v="CN/NHLA/002/22/M/02"/>
        <s v="NHLA/002/22/M/03"/>
        <s v="NUEL/001/21/M/12"/>
        <s v="NUEL/001/22/M/01"/>
        <s v="NUEL/001/22/M/02"/>
        <s v="NOH/001/22/M/00039"/>
        <s v="NOH/001/22/N/00100"/>
        <s v="NOH/001/22/N/00161"/>
        <s v="PYMT/BA02 2021"/>
        <s v="WHT/BA02 2021"/>
        <s v="NOTAP/001/22/Q/01"/>
        <s v="NOT/001/22/3M/00159"/>
        <s v="NPMB/001/22/Q/01"/>
        <s v="NPB/001/22/3M/00064"/>
        <s v="NPB/001/22/N/00248"/>
        <s v="PYMT/JUL- SEPT 2022"/>
        <s v="WHT/JUL- SEPT 2022"/>
        <s v="NSPC/01-03/22/Q/01"/>
        <s v="NSP/01-03/22/3M/0003"/>
        <s v="NSP/PYMT"/>
        <s v="NSP/01-03/22/3M/0029"/>
        <s v="STAR/01-02/22/Q/01"/>
        <s v="CN/STAR/1-2/22/Q/01"/>
        <s v="NTA/01-02/22/3M/0003"/>
        <s v="NTA/01-02/22/3M/0027"/>
        <s v="CN/NTA/1-2/22/3M/27"/>
        <s v="NILE/001/22/M/01"/>
        <s v="NILE/001/22/M/02"/>
        <s v="WHT/PYMT 2022"/>
        <s v="NILE/001/22/M/03"/>
        <s v="NIL/001/22/M/00036"/>
        <s v="NIL/001/22/M/00098"/>
        <s v="NIL/001/22/N/00193"/>
        <s v="NIL/001/22/N/00233"/>
        <s v="NIL/001/22/N/00326"/>
        <s v="O3CAPITAL/01/22/M/01"/>
        <s v="O3CAPITAL/01/22/M/02"/>
        <s v="WHT/JAN &amp; FEB 2022"/>
        <s v="O3CAPITAL/01/22/M/03"/>
        <s v="OJA/001/22/M/01-03"/>
        <s v="OLUMAWU/001/22/M/01"/>
        <s v="OLUMAWU/001/22/M/02"/>
        <s v="OLUMAWU/001/22/M/03"/>
        <s v="OLU/001/22/M/00040"/>
        <s v="OLU/001/22/N/00101"/>
        <s v="OLU/001/22/M/00136"/>
        <s v="OLU/001/22/N/00252"/>
        <s v="OLU/001/22/N/00331"/>
        <s v="ONE/001/22/M/01"/>
        <s v="ONE/001/22/M/02"/>
        <s v="ONE/001/22/M/03"/>
        <s v="ONE/001/22/N/00140"/>
        <s v="ONL/001/22/QP/01"/>
        <s v="CN/ONL/001/22/QP/01"/>
        <s v="OPM/001/22/M/02"/>
        <s v="OPM/001/22/NRC/01"/>
        <s v="PACT/001/22/Q/01"/>
        <s v="PAC/001/22/3M/00122"/>
        <s v="PYMT/MAY-JULY 2022"/>
        <s v="PAC/001/22/N/00347"/>
        <s v="PYMT/AUG-OCT 2022"/>
        <s v="IMANI/001/22/M/01"/>
        <s v="AHC/001/22/M/01"/>
        <s v="IMANI/001/22/M/02"/>
        <s v="AHC/001/22/M/02"/>
        <s v="IMANI/001/22/M/03"/>
        <s v="AHC/001/22/M/03"/>
        <s v="PROVAST/PMT"/>
        <s v="PRO/IMANI/22/M/00065"/>
        <s v="PRO/AHC/22/M/00066"/>
        <s v="PRO/IMANI/22/N/00114"/>
        <s v="PRO/AHC/22/N/00115"/>
        <s v="PRO/IMANI/22/M/00138"/>
        <s v="PRO/AHC/22/M/00137"/>
        <s v="PROVAST/PYMT"/>
        <s v="PRO/IMANI/22/N/00254"/>
        <s v="PRO/AHC/22/N/00253"/>
        <s v="PRO/AHC/22/N/00332"/>
        <s v="PSL/001/22/M/01"/>
        <s v="PSL/001/22/N/00156"/>
        <s v="PSL/001/22/M/00157"/>
        <s v="PSL/001/22/N/00348"/>
        <s v="PROF/001/22/M/01"/>
        <s v="PROF/001/22/M/02"/>
        <s v="PROF/001/22/M/03"/>
        <s v="RFL/001/22/M/01"/>
        <s v="RFL/001/22/M/02"/>
        <s v="CN/RFL/001/21/M/07"/>
        <s v="RFL/PYMT"/>
        <s v="RIES/001/22/NRC/01"/>
        <s v="RIES/001/22/M/01"/>
        <s v="RIE/001/22/N/00202"/>
        <s v="PYMT/JUL 22 - DEC 22"/>
        <s v="RIE/001/22/BA/00203"/>
        <s v="SAHAD/001/22/Q/01"/>
        <s v="SAH/001/22/3M/00045"/>
        <s v="SAH/PMT"/>
        <s v="SAH/001/22/3M/00294"/>
        <s v="SALAKO/001/22/M/01"/>
        <s v="SALAKO/001/22/M/02"/>
        <s v="SALAKO/001/22/M/03"/>
        <s v="SAL/001/22/M/00046"/>
        <s v="SAL/001/22/N/00103"/>
        <s v="SALAKO/PYMT"/>
        <s v="SAL/001/22/M/00141"/>
        <s v="SAL/001/22/N/00255"/>
        <s v="SAL/001/22/N/00334"/>
        <s v="PYMT/MAY&amp;JUNE 22"/>
        <s v="SUNNY/001/22/NRC/01"/>
        <s v="SBT/001/22/M/01"/>
        <s v="SBT/001/22/M/02"/>
        <s v="SBT/001/22/M/03"/>
        <s v="SBT/PYYMT"/>
        <s v="SBT/001/22/M/00047"/>
        <s v="REC/SBTEL/04"/>
        <s v="SBT/001/22/N/00104"/>
        <s v="SBT/PYMT"/>
        <s v="SBT/001/22/M/00144"/>
        <s v="SBT/001/22/N/00258"/>
        <s v="SBT/001/22/N/00337"/>
        <s v="SCC/001/22/Q/01"/>
        <s v="SCC/002/22/M/01"/>
        <s v="SCC/003/22/M/01"/>
        <s v="SCC/01-03/22/Q/02"/>
        <s v="SCC/004/22/M/01"/>
        <s v="SCC/005/22/M/01"/>
        <s v="SCC/006/22/M/01"/>
        <s v="SCC/04-06/22/M/02"/>
        <s v="SCC/PMT"/>
        <s v="SCC/007/22/M/01"/>
        <s v="PYMT/NRC &amp; NRC"/>
        <s v="SCC/01-06/22/3M/0029"/>
        <s v="CN/SC/01-06/22/3M/29"/>
        <s v="PYMT/Q3 INVOICE"/>
        <s v="SCC/008/22/M/01"/>
        <s v="SCI/201914B/21/M/11"/>
        <s v="SCI/201914B/21/M/12"/>
        <s v="SCI/201914B/22/M/01"/>
        <s v="SCI/201914B/22/M/02"/>
        <s v="WHT/SEPT 21-JAN 22"/>
        <s v="PYMT/SEPT 21-JAN 22"/>
        <s v="SMART/001/22/M/01"/>
        <s v="PYMT/MRC &amp; NRC"/>
        <s v="CRSGH/002/22/M/01"/>
        <s v="CRSGH/002/22/M/02"/>
        <s v="CRSGH/002/22/M/03"/>
        <s v="SGH/002/22/M/00048"/>
        <s v="SGH/002/22/N/00105"/>
        <s v="SGH/001/22/M/00147"/>
        <s v="SGH/PYMT"/>
        <s v="SGH/001/22/N/00261"/>
        <s v="SGH/001/22/N/00340"/>
        <s v="STEIN/001/22/Q/01"/>
        <s v="WHT/Q4 2022"/>
        <s v="STEIN/001/22/M/01"/>
        <s v="SC/001/22/M/01-02"/>
        <s v="SC/001/22/M/03-04"/>
        <s v="SCP/001/22/BM/00123"/>
        <s v="PYMT/MAY - JUNE 2022"/>
        <s v="SCP/001/22/BM/00295"/>
        <s v="PYMT/JUL-AUG 2022"/>
        <s v="SASCON/001/21/M/02"/>
        <s v="2022 WRITE-OFF/SOFT"/>
        <s v="CN/SSL/20/011"/>
        <s v="CN/STAR/01/20/M/12"/>
        <s v="CN/STAR/01/21/M/01"/>
        <s v="2022 WRITE-OFF/SWIFT"/>
        <s v="TCN/001/22/A/01"/>
        <s v="PYMT/2022 - 2023"/>
        <s v="VAT/2022-2023"/>
        <s v="WHT/2022-2023"/>
        <s v="TECHBARN/001/22/A/01"/>
        <s v="CN/22/TECH/001/2/A/"/>
        <s v="TECHBARN/001/22/M/01"/>
        <s v="TECHBARN/PYMT"/>
        <s v="TORCH/001/22/M/01"/>
        <s v="TORCH/001/22/M/02"/>
        <s v="TORCH/001/22/M/03"/>
        <s v="TMG/001/22/M/00054"/>
        <s v="TMG/001/22/N/00108"/>
        <s v="TMG/001/22/M/00143"/>
        <s v="TMG/001/22/N/00257"/>
        <s v="TMG/001/22/N/00336"/>
        <s v="TELNET/001/22/Q/01"/>
        <s v="CN/TELNET/01/22/Q/01"/>
        <s v="TEL/001/22/3M/00050"/>
        <s v="TEL/001/22/3M/00296"/>
        <s v="CN/TEL/001/22/3M/296"/>
        <s v="TRADE/001/22/NRC/01"/>
        <s v="TRADE/001/22/M/01"/>
        <s v="PRS/001/22/N/00163"/>
        <s v="PRS/001/22/M/00164"/>
        <s v="PRS/001/22/N/00264"/>
        <s v="PRS/001/22/N/00343"/>
        <s v="CN/PRS/01/22/N/00163"/>
        <s v="CN/PRS/01/22/M/00164"/>
        <s v="CN/PRS/01/22/N/00264"/>
        <s v="TOP/001/22/M/01-02"/>
        <s v="TOP/001/22/M/03"/>
        <s v="TRS/001/21/M/12"/>
        <s v="REGENT/001/22/M/01"/>
        <s v="REGENT/001/22/M/02"/>
        <s v="REGENT/001/22/M/03"/>
        <s v="REGENT /PYMT"/>
        <s v="TRS/001/22/M/00052"/>
        <s v="TRS/002/22/N/00067"/>
        <s v="TRS/001/22/N/00107"/>
        <s v="TRS/001/22/M/00145"/>
        <s v="TRS/001/22/N/00259"/>
        <s v="TRUGOG/002/22/M/01"/>
        <s v="TRUGOG/002/22/M/02"/>
        <s v="TRUGOG/002/22/M/03"/>
        <s v="CN/TRUGOG/02/22/M/03"/>
        <s v="TRU/001/22/M/00055"/>
        <s v="REC/TRUGOG/04"/>
        <s v="TRU/001/22/M/00109"/>
        <s v="TRU/001/22/M/00150"/>
        <s v="TRU/001/22/N/00262"/>
        <s v="TRU/001/22/N/00341"/>
        <s v="TETRA/001/22/M/01"/>
        <s v="TETRA/001/22/M/02"/>
        <s v="PYMT/ FEB 2022"/>
        <s v="WHT/ FEB 2022"/>
        <s v="TETRA/001/22/M/03"/>
        <s v="TTL/001/22/M/00051"/>
        <s v="CN/TTL/001/22/M/0005"/>
        <s v="TTL/001/22/N/00106"/>
        <s v="TTL/001/22/M/00146"/>
        <s v="TTL/001/22/N/00260"/>
        <s v="TTL/001/22/N/00339"/>
        <s v="PYMT/JUN&amp;JUL2022"/>
        <s v="WHT/JUN&amp;JUL2022"/>
        <s v="STAMP DUTY/ON ACCT"/>
        <s v="CN/2020/02/32"/>
        <s v="UB/9820/22/Q/01"/>
        <s v="PYMT/ Q1 2022"/>
        <s v="STAMP DUTY/Q1 2022"/>
        <s v="UNB/0319820/22/3M/00"/>
        <s v="UNIMED/01-02/22/Q/01"/>
        <s v="UNI/01-02/22/3M/0005"/>
        <s v="REC/UNIMED/04"/>
        <s v="UNIMED/001/22/NRC/01"/>
        <s v="UNI/01-02/22/3M/0029"/>
        <s v="WAN/001/22/N/00132"/>
        <s v="WHT10%/MAY 2022"/>
        <s v="WAN/001/22/M/00133"/>
        <s v="WAN/001/22/N/00251"/>
        <s v="WAN/001/22/N/00330"/>
        <s v="WBG/3466/21/M/12"/>
        <s v="WBG/3985/21/M/12"/>
        <s v="WBG/3466/22/M/01"/>
        <s v="WBG/3985/22/M/01"/>
        <s v="WBG/3466/22/M/02"/>
        <s v="WBG/3985/22/M/02"/>
        <s v="WBG/1503466/22/M/000"/>
        <s v="WBG/1533985/22/M/000"/>
        <s v="WBG/1527726/22/N/00"/>
        <s v="WBG/1533985/22/N/001"/>
        <s v="WBG/1527726/22/M/002"/>
        <s v="WBG/1533985/22/M/001"/>
        <s v="PYMT/APR-MAY 2022"/>
        <s v="WBG/7726/22/M/06"/>
        <s v="WBG/3985/22/M/06"/>
        <s v="WBG/1541629/22/M/298"/>
        <s v="WBG/1547691/22/M/299"/>
        <s v="WINOCK/001/22/M/01"/>
        <s v="WINOCK/001/22/M/02"/>
        <s v="WINOCK/001/22/M/03"/>
        <s v="CN/WINOCK/01/22/M/03"/>
        <s v="WIN/001/22/M/00043"/>
        <s v="WIN/7/22/M/00069"/>
        <s v="WIOCC/NETOFF"/>
        <s v="WSA/001/22/M/02"/>
        <s v="ZANZI"/>
        <s v="ZETA/2966/22/M/01"/>
        <s v="ZETA/2966/22/M/02"/>
        <s v="ZETA/2966/22/M/03"/>
        <s v="ZET/2966/22/M/00060"/>
        <s v="ZET/2966/22/N/00112"/>
        <s v="ZET/2966/22/M/00142"/>
        <s v="ZET/2966/22/N/00256"/>
        <s v="ZET/2966/22/N/00335"/>
      </sharedItems>
    </cacheField>
    <cacheField name="Type" numFmtId="49">
      <sharedItems count="3">
        <s v=""/>
        <s v="SJ"/>
        <s v="CRJ"/>
      </sharedItems>
    </cacheField>
    <cacheField name="Debit Amt" numFmtId="165">
      <sharedItems containsString="0" containsBlank="1" containsNumber="1" minValue="0.01" maxValue="4481163935.9200001" count="910">
        <m/>
        <n v="6719999.9000000004"/>
        <n v="38414249.369999997"/>
        <n v="21608999.370000001"/>
        <n v="3974193.49"/>
        <n v="420000"/>
        <n v="315000"/>
        <n v="209999.99"/>
        <n v="358181250"/>
        <n v="120030974.84"/>
        <n v="115910156.25"/>
        <n v="56679000"/>
        <n v="2394000"/>
        <n v="1424062.5"/>
        <n v="750000"/>
        <n v="525000"/>
        <n v="480666.27"/>
        <n v="1827000"/>
        <n v="1000000"/>
        <n v="913500"/>
        <n v="380000"/>
        <n v="760000"/>
        <n v="1140000"/>
        <n v="2764435.47"/>
        <n v="2395008"/>
        <n v="147000"/>
        <n v="2090000"/>
        <n v="262500"/>
        <n v="416666.67"/>
        <n v="1166666.67"/>
        <n v="205766.14"/>
        <n v="1729350"/>
        <n v="1082970"/>
        <n v="1417500"/>
        <n v="630000"/>
        <n v="1982500"/>
        <n v="809777.75"/>
        <n v="576450"/>
        <n v="846577.67"/>
        <n v="434294.23"/>
        <n v="992775"/>
        <n v="960750"/>
        <n v="748924.73"/>
        <n v="443333.33"/>
        <n v="1350000"/>
        <n v="270967.75"/>
        <n v="3360000"/>
        <n v="620000"/>
        <n v="1500000"/>
        <n v="157500"/>
        <n v="1600000"/>
        <n v="400000"/>
        <n v="264192.59999999998"/>
        <n v="406451.85"/>
        <n v="744187.5"/>
        <n v="656250"/>
        <n v="444150"/>
        <n v="175770"/>
        <n v="52500"/>
        <n v="375270"/>
        <n v="409500"/>
        <n v="8070300"/>
        <n v="6253342.4100000001"/>
        <n v="2745000"/>
        <n v="242768.72"/>
        <n v="3624029.06"/>
        <n v="6189292.4100000001"/>
        <n v="1008787.5"/>
        <n v="6349417.4100000001"/>
        <n v="6189817.4100000001"/>
        <n v="6343415.9299999997"/>
        <n v="192150"/>
        <n v="8006250"/>
        <n v="2908946.04"/>
        <n v="266896.34999999998"/>
        <n v="6343332.6600000001"/>
        <n v="2882250"/>
        <n v="1772400"/>
        <n v="1612800"/>
        <n v="1014503.23"/>
        <n v="297465"/>
        <n v="1102500"/>
        <n v="25000"/>
        <n v="110000"/>
        <n v="63021.87"/>
        <n v="1620000"/>
        <n v="2200000"/>
        <n v="300000"/>
        <n v="1105150"/>
        <n v="197419.35"/>
        <n v="180000"/>
        <n v="2912000.11"/>
        <n v="1260000"/>
        <n v="3937500.01"/>
        <n v="840000"/>
        <n v="462000"/>
        <n v="641666.68000000005"/>
        <n v="1286250"/>
        <n v="813750"/>
        <n v="962500"/>
        <n v="200000"/>
        <n v="64516.13"/>
        <n v="500000"/>
        <n v="146666.66"/>
        <n v="766500"/>
        <n v="1091824.6499999999"/>
        <n v="1008000"/>
        <n v="661500"/>
        <n v="78400"/>
        <n v="210000"/>
        <n v="3465000"/>
        <n v="2635838.73"/>
        <n v="1027419.35"/>
        <n v="1137500"/>
        <n v="494666.68"/>
        <n v="463750"/>
        <n v="108571.43"/>
        <n v="945000"/>
        <n v="2814677.43"/>
        <n v="392875"/>
        <n v="1117741.94"/>
        <n v="1197000"/>
        <n v="1915200"/>
        <n v="446250"/>
        <n v="7875000"/>
        <n v="2951380.65"/>
        <n v="5290069.37"/>
        <n v="444307.5"/>
        <n v="787500"/>
        <n v="1758750"/>
        <n v="892500"/>
        <n v="9450000"/>
        <n v="1128750"/>
        <n v="3213000"/>
        <n v="510000"/>
        <n v="367500"/>
        <n v="2835000"/>
        <n v="1886500.01"/>
        <n v="2215500.02"/>
        <n v="126000"/>
        <n v="7728000"/>
        <n v="1038555"/>
        <n v="140000"/>
        <n v="1057789252.0599999"/>
        <n v="4481163935.9200001"/>
        <n v="198539384.38999999"/>
        <n v="1575000"/>
        <n v="1470000"/>
        <n v="212520"/>
        <n v="39690000"/>
        <n v="30727741.940000001"/>
        <n v="2493750"/>
        <n v="1443750"/>
        <n v="717255"/>
        <n v="847875"/>
        <n v="1134000"/>
        <n v="1299375"/>
        <n v="360000"/>
        <n v="378000"/>
        <n v="47250"/>
        <n v="53550"/>
        <n v="2123100"/>
        <n v="1732500"/>
        <n v="1086277.5"/>
        <n v="814708.13"/>
        <n v="2641275"/>
        <n v="1155000"/>
        <n v="79766.14"/>
        <n v="1205000"/>
        <n v="555000"/>
        <n v="1821571"/>
        <n v="1800000"/>
        <n v="2302650"/>
        <n v="624750"/>
        <n v="2570400"/>
        <n v="1050000"/>
        <n v="73500"/>
        <n v="2467500"/>
        <n v="1023750"/>
        <n v="882000"/>
        <n v="403200"/>
        <n v="134400"/>
        <n v="268800"/>
        <n v="1481088"/>
        <n v="1650000"/>
        <n v="2100000"/>
        <n v="545737.5"/>
        <n v="16800000"/>
        <n v="10500000"/>
        <n v="11025000"/>
        <n v="4200000"/>
        <n v="136080"/>
        <n v="109741.94"/>
        <n v="976500"/>
        <n v="934500"/>
        <n v="78750"/>
        <n v="514500"/>
        <n v="32516.13"/>
        <n v="252000"/>
        <n v="241499.99"/>
        <n v="1505700"/>
        <n v="2013000"/>
        <n v="350000"/>
        <n v="393750"/>
        <n v="568750"/>
        <n v="369687.5"/>
        <n v="96250"/>
        <n v="2178750"/>
        <n v="1724879.04"/>
        <n v="6378750"/>
        <n v="6096125"/>
        <n v="6096125.04"/>
        <n v="5637275"/>
        <n v="6125525"/>
        <n v="5794775"/>
        <n v="472500"/>
        <n v="480000"/>
        <n v="435750"/>
        <n v="920000"/>
        <n v="1100000"/>
        <n v="2572500"/>
        <n v="3150000"/>
        <n v="1995000"/>
        <n v="293328"/>
        <n v="10750000"/>
        <n v="9675000"/>
        <n v="499875"/>
        <n v="56350.81"/>
        <n v="600000"/>
        <n v="535483.87"/>
        <n v="363548.39"/>
        <n v="536666.67000000004"/>
        <n v="1610000.01"/>
        <n v="3103095"/>
        <n v="1550365"/>
        <n v="187695"/>
        <n v="157421.60999999999"/>
        <n v="78710.81"/>
        <n v="2021000"/>
        <n v="2429500"/>
        <n v="1157264"/>
        <n v="63923.8"/>
        <n v="338625"/>
        <n v="129000"/>
        <n v="3300000"/>
        <n v="45615287"/>
        <n v="76540000"/>
        <n v="11010553.130000001"/>
        <n v="75465000"/>
        <n v="22351830"/>
        <n v="3879829.8"/>
        <n v="40635000"/>
        <n v="1354500000"/>
        <n v="84000"/>
        <n v="250000"/>
        <n v="6213497.8499999996"/>
        <n v="5374991.4000000004"/>
        <n v="4902000"/>
        <n v="2.15"/>
        <n v="8.6"/>
        <n v="322500"/>
        <n v="93629.03"/>
        <n v="1029102.77"/>
        <n v="357007.5"/>
        <n v="332638.21999999997"/>
        <n v="385665.07"/>
        <n v="810"/>
        <n v="217648.8"/>
        <n v="2.4"/>
        <n v="258000"/>
        <n v="2112000"/>
        <n v="2346666.67"/>
        <n v="24260"/>
        <n v="0.33"/>
        <n v="1292000"/>
        <n v="198875"/>
        <n v="800000"/>
        <n v="990000"/>
        <n v="53750"/>
        <n v="37.5"/>
        <n v="43346.77"/>
        <n v="268750"/>
        <n v="216733.87"/>
        <n v="66390.28"/>
        <n v="1120335.98"/>
        <n v="518715.56"/>
        <n v="562703.27"/>
        <n v="312241.78999999998"/>
        <n v="995854.2"/>
        <n v="746890.65"/>
        <n v="66048"/>
        <n v="1114560"/>
        <n v="516041.28"/>
        <n v="559802.21"/>
        <n v="310632"/>
        <n v="990720"/>
        <n v="743040"/>
        <n v="82560"/>
        <n v="7818292.3600000003"/>
        <n v="4731940.4800000004"/>
        <n v="8503504.3499999996"/>
        <n v="2291900"/>
        <n v="5877185.2800000003"/>
        <n v="6626460.2800000003"/>
        <n v="6009410.2800000003"/>
        <n v="5982965.2800000003"/>
        <n v="166324"/>
        <n v="64516.639999999999"/>
        <n v="1745241"/>
        <n v="118250"/>
        <n v="141137.09"/>
        <n v="3465047.5"/>
        <n v="152.5"/>
        <n v="60200"/>
        <n v="120400"/>
        <n v="451500"/>
        <n v="70741.929999999993"/>
        <n v="215000"/>
        <n v="591250"/>
        <n v="495887.09"/>
        <n v="0.01"/>
        <n v="107500"/>
        <n v="90161.29"/>
        <n v="1182500"/>
        <n v="381451.61"/>
        <n v="357437.5"/>
        <n v="830785.8"/>
        <n v="168502.29"/>
        <n v="1276562.5"/>
        <n v="1612500"/>
        <n v="470919.36"/>
        <n v="537500"/>
        <n v="900000"/>
        <n v="77419.360000000001"/>
        <n v="2340000"/>
        <n v="59125"/>
        <n v="620275"/>
        <n v="1881250"/>
        <n v="662558.32999999996"/>
        <n v="1584804"/>
        <n v="6450000"/>
        <n v="6639307.5"/>
        <n v="645000"/>
        <n v="26500"/>
        <n v="468145.17"/>
        <n v="1295375"/>
        <n v="1033213.68"/>
        <n v="295645.18"/>
        <n v="337486.68"/>
        <n v="709546.12"/>
        <n v="27664"/>
        <n v="62240.89"/>
        <n v="27663.9"/>
        <n v="1099589.01"/>
        <n v="292534.11"/>
        <n v="158715.23000000001"/>
        <n v="229254.9"/>
        <n v="6592173.0499999998"/>
        <n v="1307058.6399999999"/>
        <n v="4695556.29"/>
        <n v="331968"/>
        <n v="9436963.3599999994"/>
        <n v="622408.88"/>
        <n v="1742744.85"/>
        <n v="295644.21999999997"/>
        <n v="6592189.6399999997"/>
        <n v="292532.17"/>
        <n v="158714.26"/>
        <n v="229253.93"/>
        <n v="6446960.9000000004"/>
        <n v="1006227.68"/>
        <n v="4097525.09"/>
        <n v="294886.90999999997"/>
        <n v="336621.09"/>
        <n v="707726.25"/>
        <n v="62081.25"/>
        <n v="27592.95"/>
        <n v="1096768.75"/>
        <n v="291783.8"/>
        <n v="158308.16"/>
        <n v="228459"/>
        <n v="6430147.9500000002"/>
        <n v="308000"/>
        <n v="6768355.3300000001"/>
        <n v="313814"/>
        <n v="358479.61"/>
        <n v="753682.5"/>
        <n v="66112.5"/>
        <n v="29384.7"/>
        <n v="1167987.5"/>
        <n v="310728.75"/>
        <n v="168366.5"/>
        <n v="29384.799999999999"/>
        <n v="243294"/>
        <n v="903537.5"/>
        <n v="292081.40000000002"/>
        <n v="314034.36"/>
        <n v="4352406.25"/>
        <n v="1068818.75"/>
        <n v="351956.89"/>
        <n v="11209736.310000001"/>
        <n v="88150"/>
        <n v="10315203.34"/>
        <n v="15670324.65"/>
        <n v="10239415.859999999"/>
        <n v="1344997.11"/>
        <n v="10315719.01"/>
        <n v="15620387.15"/>
        <n v="720000"/>
        <n v="780000"/>
        <n v="91375"/>
        <n v="10105000"/>
        <n v="936290.33"/>
        <n v="774000"/>
        <n v="838500"/>
        <n v="482859.94"/>
        <n v="2408000"/>
        <n v="3354000"/>
        <n v="1622784.53"/>
        <n v="564722.39"/>
        <n v="516412.8"/>
        <n v="166451.60999999999"/>
        <n v="368571.43"/>
        <n v="272109.38"/>
        <n v="430000"/>
        <n v="161250"/>
        <n v="179113.28"/>
        <n v="2741250"/>
        <n v="13732258.07"/>
        <n v="590322.57999999996"/>
        <n v="540000.44999999995"/>
        <n v="3296666.67"/>
        <n v="1177380.95"/>
        <n v="2687500"/>
        <n v="290250"/>
        <n v="29129.03"/>
        <n v="369487.91"/>
        <n v="150500"/>
        <n v="67967.75"/>
        <n v="3063750"/>
        <n v="903000"/>
        <n v="574190.22"/>
        <n v="225750"/>
        <n v="2418750"/>
        <n v="2015625"/>
        <n v="1155625"/>
        <n v="671875"/>
        <n v="2580000"/>
        <n v="2257500"/>
        <n v="7525000"/>
        <n v="806250"/>
        <n v="3479332.1"/>
        <n v="1935000"/>
        <n v="5213750"/>
        <n v="4837500"/>
        <n v="610600"/>
        <n v="134375"/>
        <n v="60685.48"/>
        <n v="22459.82"/>
        <n v="1424375"/>
        <n v="2253916.7000000002"/>
        <n v="417637.52"/>
        <n v="258207"/>
        <n v="252469.08"/>
        <n v="507573.39"/>
        <n v="383775"/>
        <n v="112875"/>
        <n v="54"/>
        <n v="690902.5"/>
        <n v="158816.92000000001"/>
        <n v="207152.5"/>
        <n v="2635483.87"/>
        <n v="3870000"/>
        <n v="1192903.23"/>
        <n v="6772500"/>
        <n v="10118870.970000001"/>
        <n v="104032.25"/>
        <n v="68800"/>
        <n v="7560000"/>
        <n v="452037.5"/>
        <n v="1063282.5"/>
        <n v="1099967.75"/>
        <n v="1770426.1"/>
        <n v="248056.25"/>
        <n v="204250"/>
        <n v="131774.20000000001"/>
        <n v="105780000"/>
        <n v="93575.89"/>
        <n v="133300"/>
        <n v="99.11"/>
        <n v="111083.33"/>
        <n v="94600"/>
        <n v="304010"/>
        <n v="1161000"/>
        <n v="2688609.67"/>
        <n v="1075000"/>
        <n v="967500"/>
        <n v="87932.39"/>
        <n v="304620.59999999998"/>
        <n v="376361.8"/>
        <n v="351271.01"/>
        <n v="242814.07"/>
        <n v="924500"/>
        <n v="548250"/>
        <n v="1290000"/>
        <n v="927104"/>
        <n v="978205.94"/>
        <n v="349375"/>
        <n v="80625"/>
        <n v="13004.03"/>
        <n v="295625"/>
        <n v="91028.23"/>
        <n v="258386.17"/>
        <n v="333748.8"/>
        <n v="311750"/>
        <n v="215321.81"/>
        <n v="366047.07"/>
        <n v="236853.99"/>
        <n v="301000"/>
        <n v="1375000"/>
        <n v="660609"/>
        <n v="561162.48"/>
        <n v="596625"/>
        <n v="2704162.5"/>
        <n v="314350.8"/>
        <n v="223958.33"/>
        <n v="4107037.5"/>
        <n v="1870822.5"/>
        <n v="1358660.25"/>
        <n v="799574.59"/>
        <n v="1775330.25"/>
        <n v="1726530.33"/>
        <n v="58951.61"/>
        <n v="729348.8"/>
        <n v="154460.44"/>
        <n v="376250"/>
        <n v="1935293.48"/>
        <n v="209088"/>
        <n v="365904"/>
        <n v="90000"/>
        <n v="313632"/>
        <n v="559000"/>
        <n v="322004.61"/>
        <n v="1999"/>
        <n v="577988.80000000005"/>
        <n v="65000"/>
        <n v="566189.6"/>
        <n v="170589.6"/>
        <n v="58824"/>
        <n v="562870"/>
        <n v="132508.79999999999"/>
        <n v="312260.63"/>
        <n v="281146.76"/>
        <n v="752500"/>
        <n v="695860.21"/>
        <n v="187258.07"/>
        <n v="540148.80000000005"/>
        <n v="189565.08"/>
        <n v="280000"/>
        <n v="354666.67"/>
        <n v="220375"/>
        <n v="97096.77"/>
        <n v="403125"/>
        <n v="75250"/>
        <n v="71487.5"/>
        <n v="65267.86"/>
        <n v="260992.8"/>
        <n v="151544.21"/>
        <n v="33676.49"/>
        <n v="15750577.5"/>
        <n v="172000"/>
        <n v="1531066.17"/>
        <n v="132489.45000000001"/>
        <n v="1521024.23"/>
        <n v="76110"/>
        <n v="136166.67000000001"/>
        <n v="314975"/>
        <n v="413875"/>
        <n v="14892.59"/>
        <n v="322232.28999999998"/>
        <n v="299321.61"/>
        <n v="475150"/>
        <n v="495876"/>
        <n v="5375000.04"/>
        <n v="698750"/>
        <n v="387000"/>
        <n v="96750"/>
        <n v="32250"/>
        <n v="5321250"/>
        <n v="516000"/>
        <n v="482709.68"/>
        <n v="1099725"/>
        <n v="1045000"/>
        <n v="450000"/>
        <n v="373894.49"/>
        <n v="427104"/>
        <n v="797261.93"/>
        <n v="231690.65"/>
        <n v="158025"/>
        <n v="1505000"/>
        <n v="1576666.67"/>
        <n v="970967.75"/>
        <n v="1254166.67"/>
        <n v="156048.39000000001"/>
        <n v="631129.03"/>
        <n v="712871.85"/>
        <n v="902971.01"/>
        <n v="712871.2"/>
        <n v="48591899.369999997"/>
        <n v="9869999.9000000004"/>
        <n v="3281250"/>
        <n v="1568000"/>
        <n v="352800"/>
        <n v="117600"/>
        <n v="28873152"/>
        <n v="43309728"/>
        <n v="107051994.37"/>
        <n v="12474000"/>
        <n v="1681827.8400000001"/>
        <n v="1513645.05"/>
        <n v="1281000"/>
        <n v="3785840"/>
        <n v="1066666.67"/>
        <n v="362903.23"/>
        <n v="2860000"/>
        <n v="623700"/>
        <n v="1116990"/>
        <n v="2239650"/>
        <n v="2551500"/>
        <n v="189000"/>
        <n v="168000"/>
        <n v="69517.23"/>
        <n v="77490"/>
        <n v="1530900"/>
        <n v="691374.19"/>
        <n v="417900"/>
        <n v="982064.92"/>
        <n v="935299.92"/>
        <n v="2205000"/>
        <n v="390000"/>
        <n v="460000"/>
        <n v="443879.04"/>
        <n v="577500"/>
        <n v="585967.74"/>
        <n v="808698.98"/>
        <n v="164834.63"/>
        <n v="73875"/>
        <n v="197000"/>
        <n v="315200"/>
        <n v="2340766.31"/>
        <n v="1126711.95"/>
        <n v="1375552.5"/>
        <n v="77568.75"/>
        <n v="206850"/>
        <n v="330960"/>
        <n v="236144.1"/>
        <n v="3133777.5"/>
        <n v="869843.55"/>
        <n v="947507.45"/>
        <n v="697796.06"/>
        <n v="2092372.88"/>
        <n v="620550"/>
        <n v="1969537.5"/>
        <n v="2263027.41"/>
        <n v="651577.5"/>
        <n v="1672965"/>
        <n v="3730912.5"/>
        <n v="611589.80000000005"/>
        <n v="3090412.5"/>
        <n v="2401875"/>
        <n v="167778.98"/>
        <n v="5725996.4000000004"/>
        <n v="1481287.5"/>
        <n v="150000"/>
        <n v="115000"/>
        <n v="84021.87"/>
        <n v="986090"/>
        <n v="495000"/>
        <n v="2912000.01"/>
        <n v="18597376"/>
        <n v="2012500"/>
        <n v="504000"/>
        <n v="819000"/>
        <n v="1680000"/>
        <n v="1453064.51"/>
        <n v="693000"/>
        <n v="875000"/>
        <n v="743750"/>
        <n v="26250"/>
        <n v="1098125.01"/>
        <n v="650000"/>
        <n v="1659000"/>
        <n v="1186500"/>
        <n v="1515937.5"/>
        <n v="837900"/>
        <n v="535500"/>
        <n v="5915090.3200000003"/>
        <n v="12963299.99"/>
        <n v="8080869.9900000002"/>
        <n v="1400000"/>
        <n v="4293333.33"/>
        <n v="4725000"/>
        <n v="567000"/>
        <n v="349500"/>
        <n v="576880"/>
        <n v="379500"/>
        <n v="777600"/>
        <n v="73556675.709999993"/>
        <n v="2233980"/>
        <n v="3642030"/>
        <n v="1663200"/>
        <n v="9555000"/>
        <n v="11340000"/>
        <n v="1820000"/>
        <n v="355645.16"/>
        <n v="355441.93"/>
        <n v="1338750"/>
        <n v="4838400"/>
        <n v="1762902.75"/>
        <n v="901039.18"/>
        <n v="1694838.7"/>
        <n v="1740000"/>
        <n v="31500"/>
        <n v="1150000"/>
        <n v="294000"/>
        <n v="2299500"/>
        <n v="4354560"/>
        <n v="9276750"/>
        <n v="9717750"/>
        <n v="51382.25"/>
        <n v="9032625"/>
        <n v="2848125"/>
        <n v="21196350"/>
        <n v="2880675"/>
        <n v="2592607.5"/>
        <n v="29400000"/>
        <n v="238140"/>
        <n v="231000"/>
        <n v="1576000"/>
        <n v="1300200"/>
        <n v="866800"/>
        <n v="995807.4"/>
        <n v="1365000"/>
        <n v="568749.99"/>
        <n v="382016.25"/>
        <n v="6168750"/>
        <n v="6288187.5"/>
        <n v="63728623.479999997"/>
        <n v="764400"/>
        <n v="6564250"/>
        <n v="6846000"/>
        <n v="6664875"/>
        <n v="546000"/>
        <n v="429313.87"/>
        <n v="1320000"/>
        <n v="342720"/>
        <n v="916650"/>
        <n v="5375000"/>
        <n v="328580.2"/>
        <n v="2252340"/>
        <n v="772439.52"/>
        <n v="725625"/>
        <n v="360645.16"/>
        <n v="602000"/>
        <n v="86000"/>
        <n v="2031750"/>
        <n v="1999500"/>
        <n v="345970.29"/>
        <n v="807264"/>
        <n v="2850000"/>
        <n v="735483.87"/>
        <n v="8062500"/>
        <n v="176979937.5"/>
        <n v="91151830"/>
        <n v="325926562.5"/>
        <n v="97102170"/>
        <n v="16976986.870000001"/>
        <n v="8277500"/>
        <n v="1268500"/>
        <n v="389080.64"/>
        <n v="332100.71999999997"/>
        <n v="332100.07"/>
        <n v="4519753.63"/>
        <n v="2206285.71"/>
        <n v="98500"/>
        <n v="2258500"/>
        <n v="30342.75"/>
        <n v="37625"/>
        <n v="1412258.06"/>
        <n v="42232.14"/>
        <n v="5960879.2999999998"/>
        <n v="6093104.2999999998"/>
        <n v="6093104.1900000004"/>
        <n v="10258191.800000001"/>
        <n v="440750"/>
        <n v="6882042.6699999999"/>
        <n v="709500"/>
        <n v="333250"/>
        <n v="86068.800000000003"/>
        <n v="542797.6"/>
        <n v="266999.03999999998"/>
        <n v="246454.39999999999"/>
        <n v="107660.91"/>
        <n v="3800125"/>
        <n v="64500"/>
        <n v="115302.43"/>
        <n v="77731.710000000006"/>
        <n v="435297.6"/>
        <n v="3000996.88"/>
        <n v="17916.669999999998"/>
        <n v="2150000.04"/>
        <n v="951375"/>
        <n v="9972100.9800000004"/>
        <n v="9905988.4800000004"/>
        <n v="969650"/>
        <n v="16032413.48"/>
        <n v="1218673.75"/>
        <n v="10243162.23"/>
        <n v="352600"/>
        <n v="10242938.1"/>
        <n v="44075"/>
        <n v="15388698.09"/>
        <n v="10810041.65"/>
        <n v="470134.8"/>
        <n v="10470538.529999999"/>
        <n v="6225290.3200000003"/>
        <n v="4300000"/>
        <n v="405707.2"/>
        <n v="483750"/>
        <n v="290322.58"/>
        <n v="685617"/>
        <n v="137153.03"/>
        <n v="202464"/>
        <n v="2050272"/>
        <n v="801462.19"/>
        <n v="3270000"/>
        <n v="775231.48"/>
        <n v="385208.33"/>
        <n v="1343750"/>
        <n v="331458.34000000003"/>
        <n v="994375.02"/>
        <n v="99870.97"/>
        <n v="594436.30000000005"/>
        <n v="335929.59999999998"/>
        <n v="258206.4"/>
        <n v="569750"/>
        <n v="1602096.77"/>
        <n v="484100218.88"/>
        <n v="102752600.90000001"/>
        <n v="9019596.7699999996"/>
        <n v="87535.71"/>
        <n v="7698387.0899999999"/>
        <n v="4038439.6"/>
        <n v="4042894.4"/>
        <n v="471671.02"/>
        <n v="4548256.2"/>
        <n v="16125000.09"/>
        <n v="16125000"/>
        <n v="208611.43"/>
        <n v="728225.81"/>
        <n v="1300750"/>
        <n v="1281312"/>
        <n v="279918.34999999998"/>
        <n v="96894.81"/>
        <n v="569516.13"/>
        <n v="1936580.25"/>
        <n v="1662272.5"/>
        <n v="854680.3"/>
        <n v="0.04"/>
        <n v="118596.77"/>
        <n v="100000"/>
        <n v="196586.01"/>
        <n v="505250"/>
        <n v="86716.67"/>
        <n v="236500"/>
        <n v="561193"/>
        <n v="107764.45"/>
        <n v="28737.19"/>
        <n v="646586.69999999995"/>
        <n v="453600"/>
        <n v="1001246.4"/>
        <n v="1193250"/>
        <n v="2965692.8"/>
        <n v="1741500"/>
        <n v="871248.8"/>
        <n v="602498.80000000005"/>
        <n v="1622001.28"/>
        <n v="8826231.5999999996"/>
        <n v="1666250"/>
        <n v="2902500"/>
        <n v="17916.66"/>
        <n v="76785.710000000006"/>
        <n v="11459070"/>
        <n v="1590303.85"/>
        <n v="510355.39"/>
        <n v="135236.53"/>
        <n v="376787.5"/>
        <n v="139250.89000000001"/>
        <n v="99975"/>
        <n v="458327.57"/>
        <n v="558306.44999999995"/>
        <n v="618125"/>
        <n v="177375"/>
        <n v="982064.52"/>
        <n v="1032000"/>
        <n v="181675"/>
        <n v="521877.68"/>
        <n v="284464"/>
        <n v="70209.289999999994"/>
        <n v="166798.39000000001"/>
      </sharedItems>
    </cacheField>
    <cacheField name="Credit Amt" numFmtId="165">
      <sharedItems containsString="0" containsBlank="1" containsNumber="1" minValue="0.01" maxValue="3042811120.6100001"/>
    </cacheField>
    <cacheField name="Balance" numFmtId="4">
      <sharedItems containsSemiMixedTypes="0" containsString="0" containsNumber="1" minValue="-64999201.240000002" maxValue="5538953188" count="3690">
        <n v="5333872.07"/>
        <n v="12053871.970000001"/>
        <n v="50468121.340000004"/>
        <n v="88882370.709999993"/>
        <n v="79952370.799999997"/>
        <n v="79012370.810000002"/>
        <n v="85732370.709999993"/>
        <n v="16220871.85"/>
        <n v="13442666.66"/>
        <n v="35051666.030000001"/>
        <n v="41771665.93"/>
        <n v="63380665.299999997"/>
        <n v="63331322.380000003"/>
        <n v="63326255.710000001"/>
        <n v="63300914.460000001"/>
        <n v="63295847.789999999"/>
        <n v="57945732.049999997"/>
        <n v="55419571.049999997"/>
        <n v="54774504.390000001"/>
        <n v="45140665.57"/>
        <n v="44500665.579999998"/>
        <n v="43220665.600000001"/>
        <n v="47194859.090000004"/>
        <n v="41874479.090000004"/>
        <n v="41857371.439999998"/>
        <n v="39799372"/>
        <n v="25585045.07"/>
        <n v="0"/>
        <n v="709947"/>
        <n v="612360"/>
        <n v="420000"/>
        <n v="120000"/>
        <n v="435000"/>
        <n v="750000"/>
        <n v="1065000"/>
        <n v="1380000"/>
        <n v="1695000"/>
        <n v="1686000"/>
        <n v="2001000"/>
        <n v="2210999.9900000002"/>
        <n v="800"/>
        <n v="358181250"/>
        <n v="58181250"/>
        <n v="34112500"/>
        <n v="120030974.84"/>
        <n v="11431521.41"/>
        <n v="115910156.25"/>
        <n v="5519531.25"/>
        <n v="56679000"/>
        <n v="5398000"/>
        <n v="2394000"/>
        <n v="114000"/>
        <n v="1424062.5"/>
        <n v="67812.5"/>
        <n v="2174062.5"/>
        <n v="1491875"/>
        <n v="135625"/>
        <n v="525000"/>
        <n v="25000"/>
        <n v="480666.27"/>
        <n v="22888.87"/>
        <n v="1827000"/>
        <n v="197000"/>
        <n v="1000000"/>
        <n v="913500"/>
        <n v="86500"/>
        <n v="-500000"/>
        <n v="413500"/>
        <n v="1327000"/>
        <n v="177000"/>
        <n v="-823000"/>
        <n v="90500"/>
        <n v="1004000"/>
        <n v="380000"/>
        <n v="-342000"/>
        <n v="38000"/>
        <n v="798000"/>
        <n v="722000"/>
        <n v="1140000"/>
        <n v="57000"/>
        <n v="760000"/>
        <n v="8273344.6500000004"/>
        <n v="8388196.7699999996"/>
        <n v="6548850"/>
        <n v="9313285.4700000007"/>
        <n v="6313285.4699999997"/>
        <n v="8708293.4700000007"/>
        <n v="7708293.4699999997"/>
        <n v="3946287.56"/>
        <n v="2422444.02"/>
        <n v="255532.02"/>
        <n v="147000"/>
        <n v="294000"/>
        <n v="441000"/>
        <n v="154000"/>
        <n v="301000"/>
        <n v="448000"/>
        <n v="595000"/>
        <n v="455000"/>
        <n v="588000"/>
        <n v="735000"/>
        <n v="882000"/>
        <n v="1029000"/>
        <n v="7223014.8600000003"/>
        <n v="9313014.8599999994"/>
        <n v="4200000"/>
        <n v="6290000"/>
        <n v="8380000"/>
        <n v="10470000"/>
        <n v="12560000"/>
        <n v="2090000"/>
        <n v="4180000"/>
        <n v="6270000"/>
        <n v="8360000"/>
        <n v="10450000"/>
        <n v="12540000"/>
        <n v="281000"/>
        <n v="543500"/>
        <n v="293500"/>
        <n v="556000"/>
        <n v="1166666.67"/>
        <n v="416666.67"/>
        <n v="2333333.34"/>
        <n v="3500000.01"/>
        <n v="205766.14"/>
        <n v="1729350"/>
        <n v="-1082970"/>
        <n v="1417500"/>
        <n v="384300"/>
        <n v="630000"/>
        <n v="43043.48"/>
        <n v="400000"/>
        <n v="1982500"/>
        <n v="2792277.75"/>
        <n v="820147.75"/>
        <n v="809777.75"/>
        <n v="1386227.75"/>
        <n v="2232805.42"/>
        <n v="2809255.42"/>
        <n v="3243549.65"/>
        <n v="3819999.65"/>
        <n v="4812774.6500000004"/>
        <n v="-21249871.850000001"/>
        <n v="-20815577.620000001"/>
        <n v="-20239127.620000001"/>
        <n v="-19278377.620000001"/>
        <n v="-18844083.390000001"/>
        <n v="-18267633.390000001"/>
        <n v="-17306883.390000001"/>
        <n v="-16872589.16"/>
        <n v="-16296139.16"/>
        <n v="-15335389.16"/>
        <n v="-14901094.93"/>
        <n v="-14324644.93"/>
        <n v="-13363894.93"/>
        <n v="-12929600.699999999"/>
        <n v="-12353150.699999999"/>
        <n v="-11392400.699999999"/>
        <n v="-10958106.470000001"/>
        <n v="-10381656.470000001"/>
        <n v="-9420906.4700000007"/>
        <n v="-9459336.4700000007"/>
        <n v="-9025042.2400000002"/>
        <n v="-8448592.2400000002"/>
        <n v="-7487842.2400000002"/>
        <n v="748924.73"/>
        <n v="71326.17"/>
        <n v="443333.33"/>
        <n v="42222.21"/>
        <n v="42222.22"/>
        <n v="221666.66"/>
        <n v="664999.99"/>
        <n v="63333.33"/>
        <n v="2046200"/>
        <n v="935299.92"/>
        <n v="46765"/>
        <n v="1350000"/>
        <n v="67500"/>
        <n v="1575000"/>
        <n v="1075000"/>
        <n v="1345967.75"/>
        <n v="1320967.75"/>
        <n v="1295967.75"/>
        <n v="795967.75"/>
        <n v="3360000"/>
        <n v="160000"/>
        <n v="812200"/>
        <n v="620000"/>
        <n v="1500000"/>
        <n v="-13125"/>
        <n v="511875"/>
        <n v="11875"/>
        <n v="1050000"/>
        <n v="550000"/>
        <n v="1732500"/>
        <n v="2257500"/>
        <n v="1257500"/>
        <n v="607500"/>
        <n v="557500"/>
        <n v="1600000"/>
        <n v="20000"/>
        <n v="40000"/>
        <n v="800000"/>
        <n v="820000"/>
        <n v="440000"/>
        <n v="1818467.74"/>
        <n v="818467.74"/>
        <n v="602500"/>
        <n v="232500"/>
        <n v="100000"/>
        <n v="45000"/>
        <n v="675000"/>
        <n v="1305000"/>
        <n v="1935000"/>
        <n v="2565000"/>
        <n v="3195000"/>
        <n v="2595000"/>
        <n v="1995000"/>
        <n v="1965000"/>
        <n v="2365000"/>
        <n v="3459192.6"/>
        <n v="3865644.45"/>
        <n v="3265644.45"/>
        <n v="2665644.4500000002"/>
        <n v="2560644.4500000002"/>
        <n v="3190644.45"/>
        <n v="808698.98"/>
        <n v="1552886.48"/>
        <n v="744187.5"/>
        <n v="1488375"/>
        <n v="7286640"/>
        <n v="656250"/>
        <n v="31250"/>
        <n v="1312500"/>
        <n v="687500"/>
        <n v="62500"/>
        <n v="-423000"/>
        <n v="21150"/>
        <n v="-167400"/>
        <n v="-175770"/>
        <n v="175770"/>
        <n v="8370"/>
        <n v="60870"/>
        <n v="436140"/>
        <n v="86140"/>
        <n v="495640"/>
        <n v="105640"/>
        <n v="515140"/>
        <n v="125140"/>
        <n v="534640"/>
        <n v="144640"/>
        <n v="554140"/>
        <n v="409500"/>
        <n v="360045"/>
        <n v="240030"/>
        <n v="4269153.1100000003"/>
        <n v="12339453.109999999"/>
        <n v="18592795.52"/>
        <n v="21337795.52"/>
        <n v="21580564.239999998"/>
        <n v="25204593.300000001"/>
        <n v="31393885.710000001"/>
        <n v="32402673.210000001"/>
        <n v="38752090.619999997"/>
        <n v="38669446.899999999"/>
        <n v="32422205.100000001"/>
        <n v="32416104.489999998"/>
        <n v="22234441.989999998"/>
        <n v="22210041.379999999"/>
        <n v="21180666.379999999"/>
        <n v="20151291.379999999"/>
        <n v="10723754.91"/>
        <n v="16913572.32"/>
        <n v="16907567.629999999"/>
        <n v="10564250.220000001"/>
        <n v="10558150.220000001"/>
        <n v="16901566.149999999"/>
        <n v="17910353.649999999"/>
        <n v="11732640.93"/>
        <n v="11726540.93"/>
        <n v="18069956.859999999"/>
        <n v="1635434.46"/>
        <n v="1629337.5"/>
        <n v="7972753.4299999997"/>
        <n v="8981540.9299999997"/>
        <n v="9173690.9299999997"/>
        <n v="10182478.43"/>
        <n v="9179790.9299999997"/>
        <n v="15517106.859999999"/>
        <n v="9179789.4100000001"/>
        <n v="8993739.4100000001"/>
        <n v="16987790.93"/>
        <n v="16367240.93"/>
        <n v="10029923.48"/>
        <n v="9027235.9800000004"/>
        <n v="9015037.5"/>
        <n v="1014887.5"/>
        <n v="1008787.5"/>
        <n v="7352203.4299999997"/>
        <n v="6810020.1799999997"/>
        <n v="472702.73"/>
        <n v="466604.25"/>
        <n v="3375550.29"/>
        <n v="3567700.29"/>
        <n v="4576487.79"/>
        <n v="10919903.720000001"/>
        <n v="17263319.649999999"/>
        <n v="17530216"/>
        <n v="16854949.5"/>
        <n v="17863737"/>
        <n v="17857638.52"/>
        <n v="11514222.59"/>
        <n v="11781118.939999999"/>
        <n v="18124451.600000001"/>
        <n v="21006701.600000001"/>
        <n v="20820651.600000001"/>
        <n v="20814551.600000001"/>
        <n v="-1772400"/>
        <n v="1612800"/>
        <n v="1014503.23"/>
        <n v="983783.23"/>
        <n v="2502465"/>
        <n v="1399965"/>
        <n v="1102500"/>
        <n v="2799930"/>
        <n v="3902430"/>
        <n v="1519130"/>
        <n v="1697430"/>
        <n v="3097395"/>
        <n v="1597395"/>
        <n v="351000"/>
        <n v="-35000"/>
        <n v="-10000"/>
        <n v="75000"/>
        <n v="185000"/>
        <n v="295000"/>
        <n v="405000"/>
        <n v="515000"/>
        <n v="2500"/>
        <n v="126043.46"/>
        <n v="189065.33"/>
        <n v="252087.2"/>
        <n v="315109.07"/>
        <n v="378130.94"/>
        <n v="252087.22"/>
        <n v="315109.09000000003"/>
        <n v="378130.96"/>
        <n v="441152.83"/>
        <n v="315109.46000000002"/>
        <n v="378131.33"/>
        <n v="189065.72"/>
        <n v="252087.59"/>
        <n v="126043.85"/>
        <n v="1620000"/>
        <n v="2200000"/>
        <n v="-240000"/>
        <n v="60000"/>
        <n v="300000"/>
        <n v="30000"/>
        <n v="1105150"/>
        <n v="376060"/>
        <n v="676060"/>
        <n v="873479.35"/>
        <n v="603479.35"/>
        <n v="333479.34999999998"/>
        <n v="303479.34999999998"/>
        <n v="273479.34999999998"/>
        <n v="573479.35"/>
        <n v="59419.35"/>
        <n v="359419.35"/>
        <n v="539419.35"/>
        <n v="269419.34999999998"/>
        <n v="-580.65"/>
        <n v="-340258.08"/>
        <n v="-502258.08"/>
        <n v="-772258.08"/>
        <n v="-472258.08"/>
        <n v="-292258.08"/>
        <n v="-480000"/>
        <n v="-180000"/>
        <n v="-162000"/>
        <n v="138000"/>
        <n v="318000"/>
        <n v="156000"/>
        <n v="-132000"/>
        <n v="48000"/>
        <n v="-114000"/>
        <n v="-42000"/>
        <n v="-147000"/>
        <n v="2312000.11"/>
        <n v="5224000.22"/>
        <n v="3050666.88"/>
        <n v="2912000.11"/>
        <n v="5824000.2199999997"/>
        <n v="3450666.78"/>
        <n v="3312000.11"/>
        <n v="3250666.78"/>
        <n v="3050666.78"/>
        <n v="5713066.8799999999"/>
        <n v="2100000"/>
        <n v="1150000"/>
        <n v="1675000"/>
        <n v="2935000"/>
        <n v="1735000"/>
        <n v="2625000"/>
        <n v="2150000"/>
        <n v="1200000"/>
        <n v="5137500.01"/>
        <n v="4987500.01"/>
        <n v="5512500.0099999998"/>
        <n v="6352500.0099999998"/>
        <n v="2740000.01"/>
        <n v="2315000"/>
        <n v="1365000"/>
        <n v="605000"/>
        <n v="987000"/>
        <n v="1512000"/>
        <n v="2037000"/>
        <n v="2457000"/>
        <n v="2982000"/>
        <n v="3507000"/>
        <n v="3927000"/>
        <n v="3452000"/>
        <n v="3402000"/>
        <n v="2927000"/>
        <n v="3872000"/>
        <n v="4397000"/>
        <n v="4817000"/>
        <n v="3069000"/>
        <n v="2835000"/>
        <n v="3476666.68"/>
        <n v="4762916.68"/>
        <n v="3907916.68"/>
        <n v="4432916.68"/>
        <n v="4852916.68"/>
        <n v="5666666.6799999997"/>
        <n v="6629166.6799999997"/>
        <n v="5774166.6799999997"/>
        <n v="5594166.6799999997"/>
        <n v="220000"/>
        <n v="240000"/>
        <n v="200000"/>
        <n v="64516.13"/>
        <n v="564516.13"/>
        <n v="711182.79"/>
        <n v="261182.79"/>
        <n v="211182.79"/>
        <n v="411182.79"/>
        <n v="390064.51"/>
        <n v="-120000"/>
        <n v="80000"/>
        <n v="280000"/>
        <n v="766500"/>
        <n v="1858324.65"/>
        <n v="1358491.65"/>
        <n v="818491.65"/>
        <n v="1910316.3"/>
        <n v="1410483.3"/>
        <n v="870483.3"/>
        <n v="730000"/>
        <n v="1533000"/>
        <n v="2194500"/>
        <n v="1694500"/>
        <n v="1164500"/>
        <n v="1108000"/>
        <n v="2116000"/>
        <n v="2777500"/>
        <n v="2289632.0299999998"/>
        <n v="2147500.0099999998"/>
        <n v="1447500.01"/>
        <n v="927500.01"/>
        <n v="227500.01"/>
        <n v="100000.01"/>
        <n v="178400.01"/>
        <n v="839900.01"/>
        <n v="1847900.01"/>
        <n v="1773233.34"/>
        <n v="1143233.3400000001"/>
        <n v="443233.34"/>
        <n v="183233.34"/>
        <n v="840000"/>
        <n v="1260000"/>
        <n v="1470000"/>
        <n v="1070000"/>
        <n v="670000"/>
        <n v="270000"/>
        <n v="480000"/>
        <n v="490000"/>
        <n v="700000"/>
        <n v="230000"/>
        <n v="210000"/>
        <n v="430000"/>
        <n v="10000"/>
        <n v="-7666.67"/>
        <n v="3465000"/>
        <n v="6930000"/>
        <n v="10395000"/>
        <n v="9603000"/>
        <n v="8019000"/>
        <n v="11484000"/>
        <n v="14949000"/>
        <n v="12441000"/>
        <n v="12276000"/>
        <n v="11278500"/>
        <n v="14743500"/>
        <n v="11743500"/>
        <n v="11666500"/>
        <n v="11589500"/>
        <n v="15054500"/>
        <n v="12054500"/>
        <n v="15519500"/>
        <n v="18984500"/>
        <n v="22449500"/>
        <n v="19449500"/>
        <n v="19119500"/>
        <n v="22584500"/>
        <n v="25220338.73"/>
        <n v="2261875.0099999998"/>
        <n v="2235625.0099999998"/>
        <n v="3263044.36"/>
        <n v="2217211.02"/>
        <n v="3354711.02"/>
        <n v="3302419.35"/>
        <n v="2219086.02"/>
        <n v="2164919.35"/>
        <n v="2323924.73"/>
        <n v="1240591.3999999999"/>
        <n v="1137500"/>
        <n v="1662500"/>
        <n v="2800000"/>
        <n v="3937500"/>
        <n v="2854166.67"/>
        <n v="1716666.67"/>
        <n v="1191666.67"/>
        <n v="1632166.68"/>
        <n v="2769666.68"/>
        <n v="3907166.68"/>
        <n v="4370916.68"/>
        <n v="3287583.35"/>
        <n v="3233416.68"/>
        <n v="4834666.68"/>
        <n v="3751333.35"/>
        <n v="3697166.68"/>
        <n v="5298416.68"/>
        <n v="5190083.3499999996"/>
        <n v="5081750.0199999996"/>
        <n v="4168972.23"/>
        <n v="4123333.34"/>
        <n v="5260833.34"/>
        <n v="5724583.3399999999"/>
        <n v="4641250.01"/>
        <n v="4587083.34"/>
        <n v="6188333.3399999999"/>
        <n v="5105000.01"/>
        <n v="4663333.34"/>
        <n v="3355000"/>
        <n v="3202500"/>
        <n v="488571.43"/>
        <n v="108571.43"/>
        <n v="945000"/>
        <n v="2814677.43"/>
        <n v="3207552.43"/>
        <n v="4325294.37"/>
        <n v="5443036.3099999996"/>
        <n v="1197000"/>
        <n v="1915200"/>
        <n v="91200"/>
        <n v="971250"/>
        <n v="546250"/>
        <n v="46250"/>
        <n v="7875000"/>
        <n v="375000"/>
        <n v="2361450"/>
        <n v="5312830.6500000004"/>
        <n v="2501991.94"/>
        <n v="677991.94"/>
        <n v="252991.94"/>
        <n v="7205269.3700000001"/>
        <n v="2167108.0699999998"/>
        <n v="343108.07"/>
        <n v="787500"/>
        <n v="1984500"/>
        <n v="844500"/>
        <n v="1288807.5"/>
        <n v="4171057.5"/>
        <n v="4958557.5"/>
        <n v="1040407.5"/>
        <n v="2799157.5"/>
        <n v="1124157.5"/>
        <n v="374157.5"/>
        <n v="-57000"/>
        <n v="-1197000"/>
        <n v="2882250"/>
        <n v="3669750"/>
        <n v="174750"/>
        <n v="1317000"/>
        <n v="-3703000"/>
        <n v="-4011000"/>
        <n v="-1128750"/>
        <n v="-236250"/>
        <n v="9213750"/>
        <n v="8363750"/>
        <n v="9492500"/>
        <n v="492500"/>
        <n v="37500"/>
        <n v="3213000"/>
        <n v="153000"/>
        <n v="-248000"/>
        <n v="949000"/>
        <n v="-191000"/>
        <n v="510000"/>
        <n v="48571.32"/>
        <n v="48571.42"/>
        <n v="315000"/>
        <n v="814000"/>
        <n v="367500"/>
        <n v="1300000.01"/>
        <n v="4135000.01"/>
        <n v="1135000.01"/>
        <n v="3021500.02"/>
        <n v="5237000.04"/>
        <n v="3440333.36"/>
        <n v="5655833.3799999999"/>
        <n v="4655833.38"/>
        <n v="4566000.05"/>
        <n v="3862666.71"/>
        <n v="126000"/>
        <n v="6000"/>
        <n v="7728000"/>
        <n v="2077110"/>
        <n v="3115665"/>
        <n v="2180965.5"/>
        <n v="207711"/>
        <n v="574000"/>
        <n v="714000"/>
        <n v="140000"/>
        <n v="-112000"/>
        <n v="28000"/>
        <n v="-98000"/>
        <n v="42000"/>
        <n v="-84000"/>
        <n v="-126000"/>
        <n v="14000"/>
        <n v="168000"/>
        <n v="308000"/>
        <n v="182000"/>
        <n v="99120"/>
        <n v="-26880"/>
        <n v="-40880"/>
        <n v="105000"/>
        <n v="55000"/>
        <n v="52500"/>
        <n v="157500"/>
        <n v="262500"/>
        <n v="215000"/>
        <n v="267500"/>
        <n v="320000"/>
        <n v="272500"/>
        <n v="325000"/>
        <n v="377500"/>
        <n v="482500"/>
        <n v="95071393.879999995"/>
        <n v="0.02"/>
        <n v="1057789252.08"/>
        <n v="5538953188"/>
        <n v="4581905769.5200005"/>
        <n v="4481163936"/>
        <n v="3481163936"/>
        <n v="438352815.38999999"/>
        <n v="11575297.689999999"/>
        <n v="0.18"/>
        <n v="198539384.56999999"/>
        <n v="650000"/>
        <n v="250000"/>
        <n v="144000"/>
        <n v="123000"/>
        <n v="417000"/>
        <n v="564000"/>
        <n v="711000"/>
        <n v="858000"/>
        <n v="1005000"/>
        <n v="1152000"/>
        <n v="1299000"/>
        <n v="1446000"/>
        <n v="1781100"/>
        <n v="2726100"/>
        <n v="3671100"/>
        <n v="5246100"/>
        <n v="4246100"/>
        <n v="5716100"/>
        <n v="7186100"/>
        <n v="8131100"/>
        <n v="-1868900"/>
        <n v="-398900"/>
        <n v="1071100"/>
        <n v="2541100"/>
        <n v="3486100"/>
        <n v="4956100"/>
        <n v="6426100"/>
        <n v="7896100"/>
        <n v="758438.08"/>
        <n v="970958.08"/>
        <n v="17284000"/>
        <n v="56974000"/>
        <n v="48870000"/>
        <n v="48330000"/>
        <n v="45330000"/>
        <n v="43330000"/>
        <n v="83020000"/>
        <n v="81020000"/>
        <n v="111747741.94"/>
        <n v="109747741.94"/>
        <n v="109207741.94"/>
        <n v="148897741.94"/>
        <n v="146897741.94"/>
        <n v="144397741.94"/>
        <n v="142397741.94"/>
        <n v="182087741.94"/>
        <n v="178087741.94"/>
        <n v="3174973.12"/>
        <n v="5668723.1200000001"/>
        <n v="4955013.4400000004"/>
        <n v="4851411.29"/>
        <n v="7345161.29"/>
        <n v="7607661.29"/>
        <n v="6851411.29"/>
        <n v="6101411.29"/>
        <n v="4726411.29"/>
        <n v="4657661.29"/>
        <n v="7151411.29"/>
        <n v="5151411.29"/>
        <n v="4963911.29"/>
        <n v="4895161.29"/>
        <n v="2895161.29"/>
        <n v="5388911.29"/>
        <n v="3388911.29"/>
        <n v="3270161.29"/>
        <n v="2776411.29"/>
        <n v="5270161.29"/>
        <n v="2875000"/>
        <n v="2756250"/>
        <n v="5250000"/>
        <n v="4318750"/>
        <n v="4231250"/>
        <n v="2606250"/>
        <n v="1606250"/>
        <n v="1356250"/>
        <n v="1512500"/>
        <n v="1443750"/>
        <n v="2887500"/>
        <n v="2956250"/>
        <n v="717255"/>
        <n v="34155"/>
        <n v="68310"/>
        <n v="4016250"/>
        <n v="4864125"/>
        <n v="2268000"/>
        <n v="4536000"/>
        <n v="3774375"/>
        <n v="5073750"/>
        <n v="1546875"/>
        <n v="1299375"/>
        <n v="2598750"/>
        <n v="2351250"/>
        <n v="123750"/>
        <n v="4838400"/>
        <n v="2822400"/>
        <n v="3159340"/>
        <n v="378000"/>
        <n v="1800"/>
        <n v="360000"/>
        <n v="368000"/>
        <n v="47250"/>
        <n v="431550"/>
        <n v="756000"/>
        <n v="403200"/>
        <n v="2123100"/>
        <n v="3855600"/>
        <n v="5588100"/>
        <n v="1086277.5"/>
        <n v="103454.5"/>
        <n v="-737116.88"/>
        <n v="-814708.13"/>
        <n v="814708.13"/>
        <n v="77591.25"/>
        <n v="-752635.13"/>
        <n v="2641275"/>
        <n v="125775"/>
        <n v="1155000"/>
        <n v="1100000"/>
        <n v="2721041.14"/>
        <n v="205541.14"/>
        <n v="79766.14"/>
        <n v="1284766.1399999999"/>
        <n v="3798.39"/>
        <n v="3428775"/>
        <n v="2678775"/>
        <n v="163275"/>
        <n v="-555000"/>
        <n v="1821571"/>
        <n v="1800000"/>
        <n v="3600000"/>
        <n v="3492000"/>
        <n v="1692000"/>
        <n v="2302650"/>
        <n v="219300"/>
        <n v="624750"/>
        <n v="59500"/>
        <n v="2570400"/>
        <n v="73700"/>
        <n v="73500"/>
        <n v="220500"/>
        <n v="2467500"/>
        <n v="1023750"/>
        <n v="48750"/>
        <n v="-791250"/>
        <n v="90750"/>
        <n v="2642500"/>
        <n v="0.35"/>
        <n v="403200.35"/>
        <n v="134400.35"/>
        <n v="6400.35"/>
        <n v="275200.34999999998"/>
        <n v="19200.349999999999"/>
        <n v="1481088"/>
        <n v="1650000"/>
        <n v="-2100000"/>
        <n v="4354560"/>
        <n v="435456"/>
        <n v="765029"/>
        <n v="252.35"/>
        <n v="545989.85"/>
        <n v="252.85"/>
        <n v="545990.35"/>
        <n v="253.35"/>
        <n v="29400000"/>
        <n v="46200000"/>
        <n v="56700000"/>
        <n v="67725000"/>
        <n v="51725000"/>
        <n v="50925000"/>
        <n v="71925000"/>
        <n v="61925000"/>
        <n v="61425000"/>
        <n v="78225000"/>
        <n v="62225000"/>
        <n v="60625000"/>
        <n v="77425000"/>
        <n v="57425000"/>
        <n v="57225000"/>
        <n v="74025000"/>
        <n v="45425000"/>
        <n v="44625000"/>
        <n v="51617317.5"/>
        <n v="50017317.5"/>
        <n v="66817317.5"/>
        <n v="71017317.5"/>
        <n v="70217317.5"/>
        <n v="64825000"/>
        <n v="48825000"/>
        <n v="43609635"/>
        <n v="60409635"/>
        <n v="77209635"/>
        <n v="94009635"/>
        <n v="98209635"/>
        <n v="13425052.82"/>
        <n v="13561132.82"/>
        <n v="13697212.82"/>
        <n v="13833292.82"/>
        <n v="13969372.82"/>
        <n v="14105452.82"/>
        <n v="816480"/>
        <n v="952560"/>
        <n v="1062301.94"/>
        <n v="932701.94"/>
        <n v="926221.94"/>
        <n v="-446278.06"/>
        <n v="94500"/>
        <n v="32250"/>
        <n v="977250"/>
        <n v="77250"/>
        <n v="934500"/>
        <n v="1062976.1000000001"/>
        <n v="504000"/>
        <n v="570000"/>
        <n v="696000"/>
        <n v="496000"/>
        <n v="-200000"/>
        <n v="178000"/>
        <n v="256750"/>
        <n v="771250"/>
        <n v="371250"/>
        <n v="749250"/>
        <n v="875250"/>
        <n v="907766.13"/>
        <n v="1159766.1299999999"/>
        <n v="1285766.1299999999"/>
        <n v="685766.13"/>
        <n v="1053266.1299999999"/>
        <n v="1179266.1299999999"/>
        <n v="1305266.1299999999"/>
        <n v="1546766.12"/>
        <n v="1798766.12"/>
        <n v="1924766.12"/>
        <n v="1505700"/>
        <n v="44570"/>
        <n v="2013000"/>
        <n v="4026000"/>
        <n v="6039000"/>
        <n v="2526000"/>
        <n v="4539000"/>
        <n v="4518870"/>
        <n v="3771362.31"/>
        <n v="4296362.3099999996"/>
        <n v="2796362.31"/>
        <n v="3321362.31"/>
        <n v="2321362.31"/>
        <n v="821362.31"/>
        <n v="1346362.31"/>
        <n v="46362.31"/>
        <n v="571362.31000000006"/>
        <n v="1096362.31"/>
        <n v="2671362.31"/>
        <n v="3196362.31"/>
        <n v="3721362.31"/>
        <n v="2721362.31"/>
        <n v="3246362.31"/>
        <n v="2246362.31"/>
        <n v="2771362.31"/>
        <n v="3296362.31"/>
        <n v="3821362.31"/>
        <n v="4346362.3099999996"/>
        <n v="1415000"/>
        <n v="1940000"/>
        <n v="2290000"/>
        <n v="290000"/>
        <n v="-1210000"/>
        <n v="-370000"/>
        <n v="23750"/>
        <n v="417500"/>
        <n v="228500"/>
        <n v="622250"/>
        <n v="1561442.78"/>
        <n v="2130192.7799999998"/>
        <n v="2698942.78"/>
        <n v="2275000.0099999998"/>
        <n v="2843750.01"/>
        <n v="1476041.67"/>
        <n v="1394791.68"/>
        <n v="1963541.68"/>
        <n v="1164583.33"/>
        <n v="1110416.67"/>
        <n v="1679166.67"/>
        <n v="2048854.17"/>
        <n v="2145104.17"/>
        <n v="4323854.17"/>
        <n v="2248854.17"/>
        <n v="1275937.5"/>
        <n v="1115104.17"/>
        <n v="1211354.17"/>
        <n v="1736354.17"/>
        <n v="1236354.17"/>
        <n v="1332604.17"/>
        <n v="1428854.17"/>
        <n v="1525104.17"/>
        <n v="579270.82999999996"/>
        <n v="498333.33"/>
        <n v="594583.32999999996"/>
        <n v="2319462.37"/>
        <n v="-14892.59"/>
        <n v="12757500"/>
        <n v="19136250"/>
        <n v="12804750"/>
        <n v="6535375"/>
        <n v="6378750"/>
        <n v="12632375"/>
        <n v="6436500"/>
        <n v="12815250"/>
        <n v="6594000"/>
        <n v="494400"/>
        <n v="76440"/>
        <n v="12874750.01"/>
        <n v="18970875.010000002"/>
        <n v="12858847.050000001"/>
        <n v="12192250"/>
        <n v="18288375"/>
        <n v="12772833.34"/>
        <n v="12772833.33"/>
        <n v="18868958.370000001"/>
        <n v="24965083.370000001"/>
        <n v="24400916.719999999"/>
        <n v="24296116.719999999"/>
        <n v="24147050.059999999"/>
        <n v="23346430.27"/>
        <n v="22755735.48"/>
        <n v="22075443.809999999"/>
        <n v="21649343.800000001"/>
        <n v="16929005.260000002"/>
        <n v="12208666.720000001"/>
        <n v="11413463.6"/>
        <n v="10618260.48"/>
        <n v="16255535.48"/>
        <n v="22381060.48"/>
        <n v="21580440.690000001"/>
        <n v="16860102.149999999"/>
        <n v="16284935.439999999"/>
        <n v="11564596.9"/>
        <n v="10984013.560000001"/>
        <n v="16778788.559999999"/>
        <n v="12473600.02"/>
        <n v="18268375.02"/>
        <n v="17731491.68"/>
        <n v="17483805"/>
        <n v="11941663.34"/>
        <n v="11358280"/>
        <n v="17153055"/>
        <n v="11367646.9"/>
        <n v="17162421.899999999"/>
        <n v="11919530.24"/>
        <n v="17714305.239999998"/>
        <n v="12471413.58"/>
        <n v="11351230.220000001"/>
        <n v="-186.13"/>
        <n v="472313.87"/>
        <n v="72313.87"/>
        <n v="552313.87"/>
        <n v="467813.87"/>
        <n v="17813.87"/>
        <n v="435750"/>
        <n v="1840000"/>
        <n v="920000"/>
        <n v="2760000"/>
        <n v="2020000"/>
        <n v="4147500"/>
        <n v="7297500"/>
        <n v="5797500"/>
        <n v="5722500"/>
        <n v="9292500"/>
        <n v="8292500"/>
        <n v="8170000"/>
        <n v="4170000"/>
        <n v="3910000"/>
        <n v="3760000"/>
        <n v="916650"/>
        <n v="1209978"/>
        <n v="57618"/>
        <n v="13968"/>
        <n v="10750000"/>
        <n v="9460000"/>
        <n v="19135000"/>
        <n v="10583287.060000001"/>
        <n v="20258287.059999999"/>
        <n v="19258287.059999999"/>
        <n v="18060000"/>
        <n v="10455000"/>
        <n v="9675000"/>
        <n v="499875"/>
        <n v="56350.81"/>
        <n v="600000"/>
        <n v="535483.87"/>
        <n v="1863548.39"/>
        <n v="2400215.06"/>
        <n v="2936881.73"/>
        <n v="4546881.74"/>
        <n v="3103095"/>
        <n v="304095"/>
        <n v="-1057905"/>
        <n v="492460"/>
        <n v="192460"/>
        <n v="380155"/>
        <n v="567850"/>
        <n v="725271.61"/>
        <n v="803982.42"/>
        <n v="991677.42"/>
        <n v="1179372.42"/>
        <n v="1367067.42"/>
        <n v="1554762.42"/>
        <n v="1742457.42"/>
        <n v="908201.61"/>
        <n v="2021000"/>
        <n v="141000"/>
        <n v="-1374750"/>
        <n v="2429500"/>
        <n v="2203500"/>
        <n v="2034000"/>
        <n v="2009705"/>
        <n v="1157264"/>
        <n v="159196.89000000001"/>
        <n v="223120.69"/>
        <n v="155462.82"/>
        <n v="219386.62"/>
        <n v="63924.25"/>
        <n v="0.45"/>
        <n v="338625"/>
        <n v="55125"/>
        <n v="23625"/>
        <n v="362250"/>
        <n v="491250"/>
        <n v="459750"/>
        <n v="176250"/>
        <n v="514875"/>
        <n v="385875"/>
        <n v="102375"/>
        <n v="70875"/>
        <n v="3300000"/>
        <n v="3201000"/>
        <n v="-4243282.51"/>
        <n v="41372004.490000002"/>
        <n v="2059588.66"/>
        <n v="76540000"/>
        <n v="7120000"/>
        <n v="11010553.130000001"/>
        <n v="86475553.129999995"/>
        <n v="48683475.130000003"/>
        <n v="40639237.630000003"/>
        <n v="62991067.630000003"/>
        <n v="29449428"/>
        <n v="22351830"/>
        <n v="21312210"/>
        <n v="3879829.8"/>
        <n v="360914.4"/>
        <n v="40635000"/>
        <n v="1395135000"/>
        <n v="1440750287"/>
        <n v="180000"/>
        <n v="264000"/>
        <n v="514000"/>
        <n v="264625"/>
        <n v="84625"/>
        <n v="189025"/>
        <n v="184825"/>
        <n v="180625"/>
        <n v="360625"/>
        <n v="324625"/>
        <n v="315625"/>
        <n v="153625"/>
        <n v="333625"/>
        <n v="189625"/>
        <n v="540625"/>
        <n v="533425"/>
        <n v="529825"/>
        <n v="709825"/>
        <n v="545664"/>
        <n v="378084"/>
        <n v="6213497.8499999996"/>
        <n v="4869747.8499999996"/>
        <n v="2450997.85"/>
        <n v="-2.15"/>
        <n v="5374989.25"/>
        <n v="10276989.25"/>
        <n v="15178989.25"/>
        <n v="15178991.4"/>
        <n v="12178991.4"/>
        <n v="9178991.4000000004"/>
        <n v="6178991.4000000004"/>
        <n v="3178991.4"/>
        <n v="178991.4"/>
        <n v="-8.6"/>
        <n v="645000"/>
        <n v="967500"/>
        <n v="322500"/>
        <n v="416129.03"/>
        <n v="93629.03"/>
        <n v="1432064.55"/>
        <n v="5450000"/>
        <n v="1029102.77"/>
        <n v="1386110.27"/>
        <n v="357007.5"/>
        <n v="332638.21999999997"/>
        <n v="385665.07"/>
        <n v="810"/>
        <n v="-2.4"/>
        <n v="217646.4"/>
        <n v="435295.2"/>
        <n v="217648.8"/>
        <n v="204589.87"/>
        <n v="422238.67"/>
        <n v="217648"/>
        <n v="435296.8"/>
        <n v="475648"/>
        <n v="733648"/>
        <n v="718168"/>
        <n v="500519.2"/>
        <n v="2112000"/>
        <n v="-0.33"/>
        <n v="2346666.34"/>
        <n v="24259.67"/>
        <n v="2346666.67"/>
        <n v="2252800"/>
        <n v="-93866.67"/>
        <n v="4599466.67"/>
        <n v="3638666.67"/>
        <n v="3988666.67"/>
        <n v="1642000"/>
        <n v="1292000"/>
        <n v="4693333.34"/>
        <n v="198875"/>
        <n v="1512106.41"/>
        <n v="990000"/>
        <n v="49500"/>
        <n v="970200"/>
        <n v="48510"/>
        <n v="-990"/>
        <n v="989010"/>
        <n v="53250"/>
        <n v="-500"/>
        <n v="-537.5"/>
        <n v="53212.5"/>
        <n v="-37.5"/>
        <n v="53712.5"/>
        <n v="53750"/>
        <n v="250"/>
        <n v="54000"/>
        <n v="500"/>
        <n v="54250"/>
        <n v="42846.77"/>
        <n v="268750"/>
        <n v="537500"/>
        <n v="529437.5"/>
        <n v="798187.5"/>
        <n v="806250"/>
        <n v="754233.87"/>
        <n v="604233.87"/>
        <n v="872983.87"/>
        <n v="864921.37"/>
        <n v="379437.5"/>
        <n v="648187.5"/>
        <n v="4743571.49"/>
        <n v="66390.28"/>
        <n v="132780.56"/>
        <n v="1253116.54"/>
        <n v="1771832.1"/>
        <n v="1838222.38"/>
        <n v="2400925.65"/>
        <n v="2713167.44"/>
        <n v="3709021.64"/>
        <n v="4455912.29"/>
        <n v="66048"/>
        <n v="132096"/>
        <n v="1246656"/>
        <n v="1762697.28"/>
        <n v="1828745.28"/>
        <n v="2388547.4900000002"/>
        <n v="2699179.49"/>
        <n v="3689899.49"/>
        <n v="4432939.49"/>
        <n v="4515499.49"/>
        <n v="4581547.49"/>
        <n v="4647595.49"/>
        <n v="5762155.4900000002"/>
        <n v="6278196.7699999996"/>
        <n v="6344244.7699999996"/>
        <n v="6904046.9800000004"/>
        <n v="7214678.9800000004"/>
        <n v="8205398.9800000004"/>
        <n v="8948438.9800000004"/>
        <n v="7818292.3600000003"/>
        <n v="4115992.36"/>
        <n v="4108279.23"/>
        <n v="8840219.7100000009"/>
        <n v="4731940.4800000004"/>
        <n v="8503504.3499999996"/>
        <n v="10795404.35"/>
        <n v="5877185.2800000003"/>
        <n v="6626460.2800000003"/>
        <n v="6610593.2800000003"/>
        <n v="6591226.7199999997"/>
        <n v="6587259.9699999997"/>
        <n v="132228.17000000001"/>
        <n v="6141638.4500000002"/>
        <n v="5982965.2800000003"/>
        <n v="166324"/>
        <n v="28724"/>
        <n v="93240.639999999999"/>
        <n v="1745241"/>
        <n v="121761"/>
        <n v="118250"/>
        <n v="259387.09"/>
        <n v="141137.09"/>
        <n v="650548.39"/>
        <n v="450548.39"/>
        <n v="87075"/>
        <n v="25"/>
        <n v="3465047.5"/>
        <n v="-152.5"/>
        <n v="129000.52"/>
        <n v="258000.52"/>
        <n v="0.52"/>
        <n v="129000"/>
        <n v="9000"/>
        <n v="69200"/>
        <n v="-59800"/>
        <n v="198200"/>
        <n v="318600"/>
        <n v="770100"/>
        <n v="389341.93"/>
        <n v="518341.93"/>
        <n v="591250"/>
        <n v="1182500"/>
        <n v="1678387.09"/>
        <n v="1600322.57"/>
        <n v="11532.25"/>
        <n v="602782.25"/>
        <n v="575282.25"/>
        <n v="563750"/>
        <n v="27500"/>
        <n v="-5000"/>
        <n v="102500"/>
        <n v="107500"/>
        <n v="5000"/>
        <n v="112500"/>
        <n v="15000"/>
        <n v="90161.29"/>
        <n v="197661.29"/>
        <n v="95161.29"/>
        <n v="4193.55"/>
        <n v="3547500"/>
        <n v="4730000"/>
        <n v="5912500"/>
        <n v="7095000"/>
        <n v="8277500"/>
        <n v="10642500"/>
        <n v="11825000"/>
        <n v="13007500"/>
        <n v="14190000"/>
        <n v="14571451.609999999"/>
        <n v="20806.45"/>
        <n v="378243.95"/>
        <n v="0.95"/>
        <n v="357438.45"/>
        <n v="357437.5"/>
        <n v="714875"/>
        <n v="1072312.5"/>
        <n v="1050866.25"/>
        <n v="1040143.12"/>
        <n v="369892.48"/>
        <n v="25806.45"/>
        <n v="830785.8"/>
        <n v="25308"/>
        <n v="10123.200000000001"/>
        <n v="168502.29"/>
        <n v="19593.29"/>
        <n v="11755.97"/>
        <n v="382458.33"/>
        <n v="554973.78"/>
        <n v="1831536.28"/>
        <n v="1431536.28"/>
        <n v="1215768.1399999999"/>
        <n v="715768.14"/>
        <n v="2328268.14"/>
        <n v="1612500"/>
        <n v="3225000"/>
        <n v="3192750"/>
        <n v="2192750"/>
        <n v="2663669.36"/>
        <n v="1201169.3600000001"/>
        <n v="1738669.36"/>
        <n v="2276169.36"/>
        <n v="900000"/>
        <n v="77419.360000000001"/>
        <n v="977419.36"/>
        <n v="2340000"/>
        <n v="430005.38"/>
        <n v="59125"/>
        <n v="177375"/>
        <n v="236500"/>
        <n v="295625"/>
        <n v="1197500"/>
        <n v="997500"/>
        <n v="797500"/>
        <n v="722500"/>
        <n v="522500"/>
        <n v="259166.67"/>
        <n v="620275"/>
        <n v="4380249.93"/>
        <n v="3513999.93"/>
        <n v="866250"/>
        <n v="1881250"/>
        <n v="253968.75"/>
        <n v="112875"/>
        <n v="662558.32999999996"/>
        <n v="1584804"/>
        <n v="6450000"/>
        <n v="7450000"/>
        <n v="6639307.5"/>
        <n v="2639307.5"/>
        <n v="571331.25"/>
        <n v="597831.25"/>
        <n v="1065976.42"/>
        <n v="840976.42"/>
        <n v="690976.42"/>
        <n v="0.05"/>
        <n v="1295375"/>
        <n v="72300"/>
        <n v="12050"/>
        <n v="1033213.68"/>
        <n v="544326.24"/>
        <n v="14351393.83"/>
        <n v="295645.18"/>
        <n v="633131.86"/>
        <n v="1342677.98"/>
        <n v="1370341.98"/>
        <n v="1432582.87"/>
        <n v="1460246.77"/>
        <n v="2559835.7799999998"/>
        <n v="2622076.67"/>
        <n v="2684317.56"/>
        <n v="2976851.67"/>
        <n v="3135566.9"/>
        <n v="3163230.8"/>
        <n v="3392485.7"/>
        <n v="3420149.6"/>
        <n v="3447813.5"/>
        <n v="3510054.39"/>
        <n v="10102227.439999999"/>
        <n v="11409286.08"/>
        <n v="16104842.369999999"/>
        <n v="16436810.369999999"/>
        <n v="25873773.73"/>
        <n v="26496182.609999999"/>
        <n v="28238927.460000001"/>
        <n v="28211263.460000001"/>
        <n v="18774300.100000001"/>
        <n v="18442332.100000001"/>
        <n v="18222414.300000001"/>
        <n v="17481313.5"/>
        <n v="7317475"/>
        <n v="7613119.2199999997"/>
        <n v="14205308.859999999"/>
        <n v="14542795.539999999"/>
        <n v="15252341.66"/>
        <n v="15280005.66"/>
        <n v="15342246.550000001"/>
        <n v="15369910.550000001"/>
        <n v="16469499.560000001"/>
        <n v="16531740.449999999"/>
        <n v="16593981.34"/>
        <n v="16886513.510000002"/>
        <n v="17045227.77"/>
        <n v="17072891.77"/>
        <n v="17302145.699999999"/>
        <n v="17329809.699999999"/>
        <n v="17357473.699999999"/>
        <n v="17419714.59"/>
        <n v="16678613.789999999"/>
        <n v="16974258.010000002"/>
        <n v="17311744.690000001"/>
        <n v="18021290.809999999"/>
        <n v="18083531.699999999"/>
        <n v="18111195.699999999"/>
        <n v="19210784.710000001"/>
        <n v="19273025.600000001"/>
        <n v="19335266.489999998"/>
        <n v="19627798.66"/>
        <n v="19786512.920000002"/>
        <n v="19814176.920000002"/>
        <n v="20043430.850000001"/>
        <n v="20071094.850000001"/>
        <n v="20098758.850000001"/>
        <n v="20160999.739999998"/>
        <n v="26607960.640000001"/>
        <n v="27614188.32"/>
        <n v="31711713.41"/>
        <n v="22710191.539999999"/>
        <n v="22490273.739999998"/>
        <n v="22462609.739999998"/>
        <n v="21721508.940000001"/>
        <n v="8923292.9399999995"/>
        <n v="8848603.8699999992"/>
        <n v="9143490.7799999993"/>
        <n v="9480111.8699999992"/>
        <n v="10187838.119999999"/>
        <n v="10249919.369999999"/>
        <n v="10277512.32"/>
        <n v="11374281.07"/>
        <n v="11436362.32"/>
        <n v="11498443.57"/>
        <n v="11790227.369999999"/>
        <n v="11948535.529999999"/>
        <n v="11976128.48"/>
        <n v="12204587.48"/>
        <n v="12232180.43"/>
        <n v="12259773.380000001"/>
        <n v="12321854.630000001"/>
        <n v="18752002.579999998"/>
        <n v="19060002.579999998"/>
        <n v="18318902.5"/>
        <n v="10644653.789999999"/>
        <n v="10336653.789999999"/>
        <n v="10261964.720000001"/>
        <n v="17030320.050000001"/>
        <n v="17344134.050000001"/>
        <n v="17702613.66"/>
        <n v="18456296.16"/>
        <n v="18522408.66"/>
        <n v="18551793.359999999"/>
        <n v="19719780.859999999"/>
        <n v="19785893.359999999"/>
        <n v="19852005.859999999"/>
        <n v="20162734.609999999"/>
        <n v="20331101.109999999"/>
        <n v="20360485.91"/>
        <n v="20603779.91"/>
        <n v="20633164.710000001"/>
        <n v="20662549.510000002"/>
        <n v="20728662.010000002"/>
        <n v="21632199.510000002"/>
        <n v="20853199.510000002"/>
        <n v="21145280.91"/>
        <n v="5566408.4299999997"/>
        <n v="12334763.76"/>
        <n v="12648798.119999999"/>
        <n v="13007277.73"/>
        <n v="13760960.23"/>
        <n v="13827072.73"/>
        <n v="13856457.43"/>
        <n v="15024444.93"/>
        <n v="15090557.43"/>
        <n v="15156669.93"/>
        <n v="15467398.68"/>
        <n v="15635765.18"/>
        <n v="15665149.98"/>
        <n v="15908443.98"/>
        <n v="15937828.779999999"/>
        <n v="15967213.58"/>
        <n v="16033326.08"/>
        <n v="16099438.58"/>
        <n v="20451844.829999998"/>
        <n v="21520663.579999998"/>
        <n v="21872620.469999999"/>
        <n v="21085420.469999999"/>
        <n v="-88156.26"/>
        <n v="11121580.050000001"/>
        <n v="10334380.050000001"/>
        <n v="-6.26"/>
        <n v="10315197.08"/>
        <n v="699043.74"/>
        <n v="15582168.390000001"/>
        <n v="15534567.390000001"/>
        <n v="14747367.390000001"/>
        <n v="-135757.26"/>
        <n v="10103658.6"/>
        <n v="11448655.710000001"/>
        <n v="10669655.710000001"/>
        <n v="1256840.8500000001"/>
        <n v="11572559.859999999"/>
        <n v="10793559.859999999"/>
        <n v="15532230.890000001"/>
        <n v="5395776.0999999996"/>
        <n v="4295776.0999999996"/>
        <n v="880776.1"/>
        <n v="343291.27"/>
        <n v="24274.19"/>
        <n v="3451188.87"/>
        <n v="21775"/>
        <n v="621775"/>
        <n v="1341775"/>
        <n v="2121775"/>
        <n v="1521775"/>
        <n v="801775"/>
        <n v="91375"/>
        <n v="10105000"/>
        <n v="2585000"/>
        <n v="705000"/>
        <n v="1641290.33"/>
        <n v="2415290.33"/>
        <n v="3253790.33"/>
        <n v="2382822.58"/>
        <n v="1662822.58"/>
        <n v="882822.58"/>
        <n v="1365682.52"/>
        <n v="3773682.52"/>
        <n v="1893682.52"/>
        <n v="5247682.5199999996"/>
        <n v="7500"/>
        <n v="230108.27"/>
        <n v="0.03"/>
        <n v="268750.03000000003"/>
        <n v="1622784.53"/>
        <n v="150956.69"/>
        <n v="564722.39"/>
        <n v="96347.99"/>
        <n v="43815.67"/>
        <n v="560228.47"/>
        <n v="91854.07"/>
        <n v="1017857.14"/>
        <n v="0.14000000000000001"/>
        <n v="1800000.14"/>
        <n v="500000"/>
        <n v="275000"/>
        <n v="50000"/>
        <n v="225000"/>
        <n v="1230000"/>
        <n v="573000"/>
        <n v="548000"/>
        <n v="450000"/>
        <n v="26"/>
        <n v="-474374.99"/>
        <n v="-307923.38"/>
        <n v="-315665.32"/>
        <n v="52906.11"/>
        <n v="35763.25"/>
        <n v="307872.63"/>
        <n v="295216.38"/>
        <n v="275216.38"/>
        <n v="705216.38"/>
        <n v="866466.38"/>
        <n v="1045579.66"/>
        <n v="1224692.94"/>
        <n v="1403806.22"/>
        <n v="850464.85"/>
        <n v="1029578.13"/>
        <n v="1208691.4099999999"/>
        <n v="1037908.98"/>
        <n v="1217022.26"/>
        <n v="3958272.26"/>
        <n v="3942441.41"/>
        <n v="3600876.56"/>
        <n v="3779989.84"/>
        <n v="1166239.8400000001"/>
        <n v="1038739.84"/>
        <n v="1217853.1200000001"/>
        <n v="1209522.27"/>
        <n v="1201191.42"/>
        <n v="1192860.57"/>
        <n v="851295.72"/>
        <n v="509730.87"/>
        <n v="501400.02"/>
        <n v="493069.17"/>
        <n v="672182.45"/>
        <n v="14404440.52"/>
        <n v="1140109.71"/>
        <n v="1319222.99"/>
        <n v="590322.57999999996"/>
        <n v="133130.95000000001"/>
        <n v="540000.44999999995"/>
        <n v="1080000.8999999999"/>
        <n v="1063800.8899999999"/>
        <n v="13800.89"/>
        <n v="553801.34"/>
        <n v="13801.34"/>
        <n v="553801.79"/>
        <n v="13801.79"/>
        <n v="5019808.34"/>
        <n v="8316475.0099999998"/>
        <n v="8077287.5099999998"/>
        <n v="9254668.4600000009"/>
        <n v="2756669.03"/>
        <n v="1907619.02"/>
        <n v="4595119.0199999996"/>
        <n v="124476.47"/>
        <n v="414726.47"/>
        <n v="153605.5"/>
        <n v="118605.5"/>
        <n v="408855.5"/>
        <n v="279855.5"/>
        <n v="129855.5"/>
        <n v="499343.41"/>
        <n v="86371.88"/>
        <n v="236871.88"/>
        <n v="387371.88"/>
        <n v="537871.88"/>
        <n v="257871.88"/>
        <n v="455339.63"/>
        <n v="446309.63"/>
        <n v="2058143.16"/>
        <n v="260052.72"/>
        <n v="-2357.34"/>
        <n v="3061392.66"/>
        <n v="3011727.66"/>
        <n v="959015.16"/>
        <n v="142500"/>
        <n v="903000"/>
        <n v="874405"/>
        <n v="852797.5"/>
        <n v="19062.5"/>
        <n v="574190.22"/>
        <n v="504960.22"/>
        <n v="-225750"/>
        <n v="225750"/>
        <n v="10878298.92"/>
        <n v="-6118035.3200000003"/>
        <n v="-3699285.32"/>
        <n v="-7177461.04"/>
        <n v="-4758711.04"/>
        <n v="-2743086.04"/>
        <n v="-1587461.04"/>
        <n v="-431836.04"/>
        <n v="723788.96"/>
        <n v="1906288.96"/>
        <n v="1847163.96"/>
        <n v="1813570.21"/>
        <n v="2485445.21"/>
        <n v="5065445.21"/>
        <n v="7081070.21"/>
        <n v="9096695.2100000009"/>
        <n v="8794351.4600000009"/>
        <n v="4591652.18"/>
        <n v="4289308.43"/>
        <n v="1709308.43"/>
        <n v="-3972.82"/>
        <n v="2414777.1800000002"/>
        <n v="3570402.18"/>
        <n v="4726027.18"/>
        <n v="5881652.1799999997"/>
        <n v="7064152.1799999997"/>
        <n v="9321652.1799999997"/>
        <n v="16846652.18"/>
        <n v="19104152.18"/>
        <n v="18983214.68"/>
        <n v="18925433.43"/>
        <n v="18867652.18"/>
        <n v="18754777.18"/>
        <n v="18581433.43"/>
        <n v="21161433.43"/>
        <n v="23177058.43"/>
        <n v="23983308.43"/>
        <n v="27462640.530000001"/>
        <n v="9859515.5299999993"/>
        <n v="9825921.7799999993"/>
        <n v="8843640.5299999993"/>
        <n v="11101140.529999999"/>
        <n v="5699265.5300000003"/>
        <n v="8118015.5300000003"/>
        <n v="9273640.5299999993"/>
        <n v="10429265.529999999"/>
        <n v="11584890.529999999"/>
        <n v="12767390.529999999"/>
        <n v="15024890.529999999"/>
        <n v="22549890.530000001"/>
        <n v="23221765.530000001"/>
        <n v="23108890.530000001"/>
        <n v="19663152.18"/>
        <n v="21598152.18"/>
        <n v="21535152.18"/>
        <n v="20243652.18"/>
        <n v="19034277.18"/>
        <n v="18976495.93"/>
        <n v="24190245.93"/>
        <n v="21932745.93"/>
        <n v="23948370.93"/>
        <n v="23847589.68"/>
        <n v="24653839.68"/>
        <n v="13635089.68"/>
        <n v="3331214.68"/>
        <n v="8168714.6799999997"/>
        <n v="8128402.1799999997"/>
        <n v="10385902.18"/>
        <n v="5548402.1799999997"/>
        <n v="610120.93000000005"/>
        <n v="3028870.93"/>
        <n v="4184495.93"/>
        <n v="5340120.93"/>
        <n v="6495745.9299999997"/>
        <n v="7678245.9299999997"/>
        <n v="9935745.9299999997"/>
        <n v="17460745.93"/>
        <n v="18132620.93"/>
        <n v="17003870.93"/>
        <n v="16882933.43"/>
        <n v="16825152.18"/>
        <n v="16767370.93"/>
        <n v="16431433.43"/>
        <n v="16318558.43"/>
        <n v="16260777.18"/>
        <n v="18276402.18"/>
        <n v="19082652.18"/>
        <n v="23920152.18"/>
        <n v="26177652.18"/>
        <n v="28596402.18"/>
        <n v="29752027.18"/>
        <n v="30907652.18"/>
        <n v="32063277.18"/>
        <n v="33245777.18"/>
        <n v="33917652.18"/>
        <n v="34589527.18"/>
        <n v="34287183.43"/>
        <n v="34229402.18"/>
        <n v="33651589.68"/>
        <n v="33550808.43"/>
        <n v="32368308.43"/>
        <n v="610600"/>
        <n v="134375"/>
        <n v="-625"/>
        <n v="60060.480000000003"/>
        <n v="-739.52"/>
        <n v="133635.48000000001"/>
        <n v="-864.52"/>
        <n v="133510.48000000001"/>
        <n v="-1489.52"/>
        <n v="69774.5"/>
        <n v="92234.32"/>
        <n v="1424375"/>
        <n v="375"/>
        <n v="2254291.7000000002"/>
        <n v="2671929.2200000002"/>
        <n v="2605637.5499999998"/>
        <n v="252000"/>
        <n v="1"/>
        <n v="258208"/>
        <n v="61029.599999999999"/>
        <n v="258207"/>
        <n v="85048.12"/>
        <n v="24019.26"/>
        <n v="252469.08"/>
        <n v="23485.5"/>
        <n v="517573.39"/>
        <n v="507573.39"/>
        <n v="891348.39"/>
        <n v="407383.06"/>
        <n v="383775"/>
        <n v="767550"/>
        <n v="112821"/>
        <n v="225696"/>
        <n v="690902.5"/>
        <n v="158816.92000000001"/>
        <n v="207152.5"/>
        <n v="2635483.87"/>
        <n v="6505483.8700000001"/>
        <n v="10375483.869999999"/>
        <n v="14245483.869999999"/>
        <n v="18115483.870000001"/>
        <n v="13196884.949999999"/>
        <n v="12656884.949999999"/>
        <n v="1586884.95"/>
        <n v="5456884.9500000002"/>
        <n v="5276884.95"/>
        <n v="5096884.95"/>
        <n v="5041401.08"/>
        <n v="-858921.5"/>
        <n v="-1303971.5"/>
        <n v="-111068.27"/>
        <n v="6661431.7300000004"/>
        <n v="780807.17"/>
        <n v="10118870.970000001"/>
        <n v="9712520.9700000007"/>
        <n v="451745.16"/>
        <n v="8359200"/>
        <n v="388800"/>
        <n v="1099926.54"/>
        <n v="-129000"/>
        <n v="-7740"/>
        <n v="121260"/>
        <n v="104032.25"/>
        <n v="387000"/>
        <n v="516000"/>
        <n v="109500"/>
        <n v="238500"/>
        <n v="-7500"/>
        <n v="121500"/>
        <n v="250500"/>
        <n v="379500"/>
        <n v="508500"/>
        <n v="139500"/>
        <n v="4500"/>
        <n v="190300"/>
        <n v="18750"/>
        <n v="7560000"/>
        <n v="1586175"/>
        <n v="66555"/>
        <n v="518592.5"/>
        <n v="65592.5"/>
        <n v="7344067.5"/>
        <n v="8407350"/>
        <n v="7368795"/>
        <n v="6330240"/>
        <n v="5291685"/>
        <n v="4253130"/>
        <n v="3189847.5"/>
        <n v="2126565"/>
        <n v="1063282.5"/>
        <n v="838500"/>
        <n v="1938467.75"/>
        <n v="1803225.81"/>
        <n v="111692.66"/>
        <n v="1770426.1"/>
        <n v="82345.490000000005"/>
        <n v="248056.25"/>
        <n v="16151.25"/>
        <n v="220401.25"/>
        <n v="424651.25"/>
        <n v="204651.25"/>
        <n v="408901.25"/>
        <n v="396646.25"/>
        <n v="237646.25"/>
        <n v="441896.25"/>
        <n v="205896.25"/>
        <n v="410146.25"/>
        <n v="174146.25"/>
        <n v="378396.25"/>
        <n v="141896.25"/>
        <n v="273670.45"/>
        <n v="37170.449999999997"/>
        <n v="241420.45"/>
        <n v="4920.45"/>
        <n v="209170.45"/>
        <n v="0.17"/>
        <n v="350000"/>
        <n v="1034950"/>
        <n v="1384950"/>
        <n v="1734950"/>
        <n v="1069950"/>
        <n v="737450"/>
        <n v="684950"/>
        <n v="660000"/>
        <n v="1010000"/>
        <n v="4309999.45"/>
        <n v="105780000"/>
        <n v="-100000"/>
        <n v="-155000"/>
        <n v="-61424.11"/>
        <n v="71875.89"/>
        <n v="1875.89"/>
        <n v="135175.89000000001"/>
        <n v="0.89"/>
        <n v="133300.89000000001"/>
        <n v="8300.89"/>
        <n v="141600.89000000001"/>
        <n v="274900.89"/>
        <n v="133300"/>
        <n v="-1700"/>
        <n v="131600"/>
        <n v="242683.33"/>
        <n v="111083.33"/>
        <n v="-16.670000000000002"/>
        <n v="94583.33"/>
        <n v="133283.32999999999"/>
        <n v="14318393.529999999"/>
        <n v="14622403.529999999"/>
        <n v="13622403.529999999"/>
        <n v="1161000"/>
        <n v="2688609.67"/>
        <n v="125051.61"/>
        <n v="2236000"/>
        <n v="2182000"/>
        <n v="2132000"/>
        <n v="2128500"/>
        <n v="2029500"/>
        <n v="2074500"/>
        <n v="354750"/>
        <n v="244750"/>
        <n v="275"/>
        <n v="118525"/>
        <n v="87932.39"/>
        <n v="356682.39"/>
        <n v="304620.59999999998"/>
        <n v="288495.59999999998"/>
        <n v="664857.4"/>
        <n v="376361.8"/>
        <n v="752723.6"/>
        <n v="727632.81"/>
        <n v="351271.01"/>
        <n v="594085.07999999996"/>
        <n v="970446.88"/>
        <n v="924500"/>
        <n v="89131041.939999998"/>
        <n v="85368541.939999998"/>
        <n v="81606041.939999998"/>
        <n v="77843541.939999998"/>
        <n v="74081041.939999998"/>
        <n v="70318541.939999998"/>
        <n v="66556041.939999998"/>
        <n v="26059.51"/>
        <n v="574309.51"/>
        <n v="453309.51"/>
        <n v="-43940.49"/>
        <n v="-94940.49"/>
        <n v="427250"/>
        <n v="-70000"/>
        <n v="-121000"/>
        <n v="-40000"/>
        <n v="-91000"/>
        <n v="457250"/>
        <n v="406250"/>
        <n v="975500"/>
        <n v="478250"/>
        <n v="1717250"/>
        <n v="1220000"/>
        <n v="1169000"/>
        <n v="927104"/>
        <n v="978205.94"/>
        <n v="378205.94"/>
        <n v="146535.97"/>
        <n v="-349375"/>
        <n v="80625"/>
        <n v="5625"/>
        <n v="86250"/>
        <n v="166875"/>
        <n v="162037.5"/>
        <n v="242662.5"/>
        <n v="80662.5"/>
        <n v="161287.5"/>
        <n v="241912.5"/>
        <n v="254916.53"/>
        <n v="335541.53000000003"/>
        <n v="416166.53"/>
        <n v="225403.23"/>
        <n v="91028.23"/>
        <n v="359778.23"/>
        <n v="193789.63"/>
        <n v="452175.8"/>
        <n v="258386.17"/>
        <n v="592134.97"/>
        <n v="925883.77"/>
        <n v="667497.6"/>
        <n v="979247.6"/>
        <n v="345748.8"/>
        <n v="679497.6"/>
        <n v="666147.65"/>
        <n v="999896.45"/>
        <n v="1333645.25"/>
        <n v="1320295.3"/>
        <n v="1535617.11"/>
        <n v="240659.29"/>
        <n v="606706.36"/>
        <n v="940455.16"/>
        <n v="1274203.96"/>
        <n v="1511057.95"/>
        <n v="-301000"/>
        <n v="602000"/>
        <n v="9012500"/>
        <n v="1375000"/>
        <n v="1058750"/>
        <n v="3548"/>
        <n v="664157"/>
        <n v="65000"/>
        <n v="660609"/>
        <n v="647396.81999999995"/>
        <n v="61451.99"/>
        <n v="561162.48"/>
        <n v="507961.32"/>
        <n v="4134375"/>
        <n v="568875"/>
        <n v="1165500"/>
        <n v="596625"/>
        <n v="1402875"/>
        <n v="634125"/>
        <n v="27750"/>
        <n v="2704162.5"/>
        <n v="314350.8"/>
        <n v="98288.16"/>
        <n v="-4330995.83"/>
        <n v="-4330995.84"/>
        <n v="-4107037.5"/>
        <n v="-1783807.5"/>
        <n v="-1870822.5"/>
        <n v="4107037.5"/>
        <n v="3916012.5"/>
        <n v="138889.67000000001"/>
        <n v="1497549.92"/>
        <n v="139306.67000000001"/>
        <n v="799574.59"/>
        <n v="2158234.84"/>
        <n v="1957468.81"/>
        <n v="1775330.25"/>
        <n v="1739099.31"/>
        <n v="165147"/>
        <n v="-1471672.87"/>
        <n v="254857.46"/>
        <n v="103916.65"/>
        <n v="9666.65"/>
        <n v="1275000"/>
        <n v="1175000"/>
        <n v="975000"/>
        <n v="2050000"/>
        <n v="-1075000"/>
        <n v="-425000"/>
        <n v="-430000"/>
        <n v="101050"/>
        <n v="96050"/>
        <n v="-6450"/>
        <n v="-1450"/>
        <n v="52501.61"/>
        <n v="-2337.1"/>
        <n v="208550"/>
        <n v="3550"/>
        <n v="-144300"/>
        <n v="729348.8"/>
        <n v="154460.44"/>
        <n v="10"/>
        <n v="217658.8"/>
        <n v="-17500"/>
        <n v="358750"/>
        <n v="341250"/>
        <n v="376250"/>
        <n v="17500"/>
        <n v="1935293.48"/>
        <n v="3870586.96"/>
        <n v="1935292.96"/>
        <n v="209088"/>
        <n v="365904"/>
        <n v="455904"/>
        <n v="370404"/>
        <n v="313632"/>
        <n v="-1999"/>
        <n v="557001"/>
        <n v="320005.61"/>
        <n v="577988.80000000005"/>
        <n v="571988.80000000005"/>
        <n v="20847.3"/>
        <n v="354596.1"/>
        <n v="333748.8"/>
        <n v="847.3"/>
        <n v="0.08"/>
        <n v="333748.88"/>
        <n v="327073.82"/>
        <n v="0.8"/>
        <n v="333749.59999999998"/>
        <n v="566189.6"/>
        <n v="170589.6"/>
        <n v="229413.6"/>
        <n v="562870"/>
        <n v="39270"/>
        <n v="171778.8"/>
        <n v="304287.59999999998"/>
        <n v="282915.21000000002"/>
        <n v="595175.84"/>
        <n v="16915.21"/>
        <n v="149424.01"/>
        <n v="281932.81"/>
        <n v="281146.76"/>
        <n v="498795.56"/>
        <n v="752753.35"/>
        <n v="752500"/>
        <n v="744975"/>
        <n v="695860.21"/>
        <n v="66525"/>
        <n v="281525"/>
        <n v="81525"/>
        <n v="296525"/>
        <n v="187258.07"/>
        <n v="402258.07"/>
        <n v="-27741.93"/>
        <n v="782250"/>
        <n v="895125"/>
        <n v="1008000"/>
        <n v="25500"/>
        <n v="176000"/>
        <n v="36000"/>
        <n v="10500"/>
        <n v="150500"/>
        <n v="141470"/>
        <n v="130970"/>
        <n v="-630"/>
        <n v="149870"/>
        <n v="9870"/>
        <n v="139370"/>
        <n v="300370"/>
        <n v="160370"/>
        <n v="540148.80000000005"/>
        <n v="189565.08"/>
        <n v="729713.88"/>
        <n v="-1001246.4"/>
        <n v="-1541395.2"/>
        <n v="1120000"/>
        <n v="1400000"/>
        <n v="1148000"/>
        <n v="1428000"/>
        <n v="924000"/>
        <n v="672000"/>
        <n v="952000"/>
        <n v="560000"/>
        <n v="616000"/>
        <n v="518000"/>
        <n v="1078000"/>
        <n v="1432666.67"/>
        <n v="1324866.67"/>
        <n v="354666.67"/>
        <n v="634666.67000000004"/>
        <n v="447737.5"/>
        <n v="227362.5"/>
        <n v="668112.5"/>
        <n v="368112.5"/>
        <n v="68112.5"/>
        <n v="498112.5"/>
        <n v="928112.5"/>
        <n v="528112.5"/>
        <n v="958112.5"/>
        <n v="558112.5"/>
        <n v="988112.5"/>
        <n v="655209.27"/>
        <n v="225209.27"/>
        <n v="403125"/>
        <n v="384375"/>
        <n v="1406.25"/>
        <n v="404531.25"/>
        <n v="74750"/>
        <n v="79750"/>
        <n v="75250"/>
        <n v="71487.5"/>
        <n v="65267.86"/>
        <n v="-230357.14"/>
        <n v="-171533.14"/>
        <n v="4902500"/>
        <n v="2482685.4700000002"/>
        <n v="2182685.4700000002"/>
        <n v="1245476.47"/>
        <n v="49708.800000000003"/>
        <n v="310701.59999999998"/>
        <n v="571694.4"/>
        <n v="723238.61"/>
        <n v="702359.19"/>
        <n v="676259.91"/>
        <n v="937252.71"/>
        <n v="1198245.51"/>
        <n v="1231922"/>
        <n v="235000"/>
        <n v="35000"/>
        <n v="585000"/>
        <n v="-20000"/>
        <n v="-215000"/>
        <n v="862976.2"/>
        <n v="75476.2"/>
        <n v="3184766.12"/>
        <n v="15750577.5"/>
        <n v="11575864.25"/>
        <n v="1833505"/>
        <n v="734627.5"/>
        <n v="27741.93"/>
        <n v="199741.93"/>
        <n v="371741.93"/>
        <n v="208341.93"/>
        <n v="181986.93"/>
        <n v="180696.61"/>
        <n v="172696.61"/>
        <n v="-1531066.17"/>
        <n v="31870"/>
        <n v="6546362.3099999996"/>
        <n v="147489.45000000001"/>
        <n v="279978.90000000002"/>
        <n v="412468.35"/>
        <n v="147490.35"/>
        <n v="279979.8"/>
        <n v="412469.25"/>
        <n v="544958.69999999995"/>
        <n v="44958.7"/>
        <n v="177448.15"/>
        <n v="1521024.23"/>
        <n v="1422992.29"/>
        <n v="386302.11"/>
        <n v="315556.8"/>
        <n v="1836581.03"/>
        <n v="1824327.04"/>
        <n v="1900437.04"/>
        <n v="1827867.04"/>
        <n v="1799819.05"/>
        <n v="1729073.74"/>
        <n v="1508770.24"/>
        <n v="70745.31"/>
        <n v="428750"/>
        <n v="643750"/>
        <n v="438750"/>
        <n v="566166.67000000004"/>
        <n v="553266.67000000004"/>
        <n v="612090.67000000004"/>
        <n v="670914.67000000004"/>
        <n v="729738.67"/>
        <n v="719738.67"/>
        <n v="607562.67000000004"/>
        <n v="598162.67000000004"/>
        <n v="393162.67"/>
        <n v="314975"/>
        <n v="398982.41"/>
        <n v="413875"/>
        <n v="322232.28999999998"/>
        <n v="-91642.71"/>
        <n v="207678.9"/>
        <n v="475150"/>
        <n v="61275"/>
        <n v="94000"/>
        <n v="8000"/>
        <n v="161250"/>
        <n v="511700"/>
        <n v="27950"/>
        <n v="457950"/>
        <n v="-25800"/>
        <n v="404200"/>
        <n v="495876"/>
        <n v="-4000000"/>
        <n v="1375000.04"/>
        <n v="782062.5"/>
        <n v="698750"/>
        <n v="649837.5"/>
        <n v="30225"/>
        <n v="32500"/>
        <n v="1397500"/>
        <n v="731250"/>
        <n v="483750"/>
        <n v="64500"/>
        <n v="5945050.8799999999"/>
        <n v="1168300.8799999999"/>
        <n v="673300.88"/>
        <n v="5994550.8799999999"/>
        <n v="5834284.8799999999"/>
        <n v="1057534.8799999999"/>
        <n v="562534.88"/>
        <n v="5883784.8799999999"/>
        <n v="1107034.8799999999"/>
        <n v="612034.88"/>
        <n v="5933284.8799999999"/>
        <n v="1156534.8799999999"/>
        <n v="661534.88"/>
        <n v="5982784.8799999999"/>
        <n v="500520"/>
        <n v="510840"/>
        <n v="42840"/>
        <n v="482709.68"/>
        <n v="44903.23"/>
        <n v="1099725"/>
        <n v="950550"/>
        <n v="102300"/>
        <n v="2660625"/>
        <n v="306717.74"/>
        <n v="38300"/>
        <n v="1045000"/>
        <n v="1495000"/>
        <n v="1418894.49"/>
        <n v="1472104"/>
        <n v="2517104"/>
        <n v="2944208"/>
        <n v="1899208"/>
        <n v="-348973"/>
        <n v="448288.93"/>
        <n v="374125.03"/>
        <n v="5562.29"/>
        <n v="237252.94"/>
        <n v="28731.35"/>
        <n v="7178.73"/>
        <n v="224827.53"/>
        <n v="28943.61"/>
        <n v="8697.2099999999991"/>
        <n v="226346.01"/>
        <n v="20246.400000000001"/>
        <n v="544677.41"/>
        <n v="705927.41"/>
        <n v="863952.41"/>
        <n v="1025202.41"/>
        <n v="625202.41"/>
        <n v="3977500"/>
        <n v="1505000"/>
        <n v="3440000"/>
        <n v="5554166.6699999999"/>
        <n v="6525134.4199999999"/>
        <n v="7062634.4199999999"/>
        <n v="6877634.4199999999"/>
        <n v="3085134.42"/>
        <n v="4590134.42"/>
        <n v="5127634.42"/>
        <n v="6381801.0899999999"/>
        <n v="296827.95"/>
        <n v="2042500"/>
        <n v="1947500"/>
        <n v="-95000"/>
        <n v="-2042500"/>
        <n v="-537500"/>
        <n v="95000"/>
        <n v="2198548.39"/>
        <n v="2829677.42"/>
        <n v="433000"/>
        <n v="46500"/>
        <n v="712871.85"/>
        <n v="33156.83"/>
        <n v="-0.02"/>
        <n v="712871.83"/>
        <n v="33156.81"/>
        <n v="-712871.85"/>
        <n v="902971.01"/>
        <n v="860972.36"/>
        <n v="712871.2"/>
        <n v="33156.800000000003"/>
        <n v="48591899.369999997"/>
        <n v="-24715460.199999999"/>
        <n v="-32499600.620000001"/>
        <n v="16092298.75"/>
        <n v="-57176506.659999996"/>
        <n v="-64999201.240000002"/>
        <n v="-16407301.869999999"/>
        <n v="-20943429.059999999"/>
        <n v="27648470.309999999"/>
        <n v="37518470.210000001"/>
        <n v="37437517.310000002"/>
        <n v="32791894.68"/>
        <n v="7948921.9299999997"/>
        <n v="956693.55"/>
        <n v="644193.55000000005"/>
        <n v="524193.55"/>
        <n v="201612.9"/>
        <n v="3482862.9"/>
        <n v="357862.9"/>
        <n v="1769612.9"/>
        <n v="74666.67"/>
        <n v="352800"/>
        <n v="353600"/>
        <n v="471200"/>
        <n v="28873152"/>
        <n v="1374912"/>
        <n v="43309728"/>
        <n v="31623394.670000002"/>
        <n v="138675389.03999999"/>
        <n v="112552061.04000001"/>
        <n v="15695494.42"/>
        <n v="1461000"/>
        <n v="-39000"/>
        <n v="2280000"/>
        <n v="12474000"/>
        <n v="1772794.8799999999"/>
        <n v="3454622.72"/>
        <n v="5136450.5599999996"/>
        <n v="6818278.4000000004"/>
        <n v="8331923.4500000002"/>
        <n v="10421923.449999999"/>
        <n v="12511923.449999999"/>
        <n v="14601923.449999999"/>
        <n v="6773014.8600000003"/>
        <n v="8863014.8599999994"/>
        <n v="10953014.859999999"/>
        <n v="13043014.859999999"/>
        <n v="8043014.8600000003"/>
        <n v="10133014.859999999"/>
        <n v="12223014.859999999"/>
        <n v="-1000000"/>
        <n v="3785840"/>
        <n v="4852506.67"/>
        <n v="1112903.23"/>
        <n v="362903.23"/>
        <n v="1529569.9"/>
        <n v="100799.84"/>
        <n v="865809"/>
        <n v="2860000"/>
        <n v="-1740690"/>
        <n v="-1116990"/>
        <n v="1116990"/>
        <n v="2239650"/>
        <n v="2551500"/>
        <n v="1191897"/>
        <n v="357000"/>
        <n v="546000"/>
        <n v="783517.23"/>
        <n v="861007.23"/>
        <n v="693007.23"/>
        <n v="504007.23"/>
        <n v="315007.23"/>
        <n v="147007.23000000001"/>
        <n v="77490"/>
        <n v="-1458000"/>
        <n v="72900"/>
        <n v="-1385100"/>
        <n v="-1530900"/>
        <n v="1530900"/>
        <n v="691374.19"/>
        <n v="32922.58"/>
        <n v="417900"/>
        <n v="20895"/>
        <n v="1002959.92"/>
        <n v="114425.59"/>
        <n v="-888534.92"/>
        <n v="13421156.279999999"/>
        <n v="12500"/>
        <n v="642500"/>
        <n v="42500"/>
        <n v="2910600"/>
        <n v="138600"/>
        <n v="-275625"/>
        <n v="2205000"/>
        <n v="105950"/>
        <n v="390000"/>
        <n v="460000"/>
        <n v="511300"/>
        <n v="131300"/>
        <n v="277400"/>
        <n v="1017500"/>
        <n v="1461379.04"/>
        <n v="1261379.04"/>
        <n v="661379.04"/>
        <n v="241379.04"/>
        <n v="141379.04"/>
        <n v="627500"/>
        <n v="1205000"/>
        <n v="655000"/>
        <n v="1232500"/>
        <n v="718750"/>
        <n v="93750"/>
        <n v="600075"/>
        <n v="480060"/>
        <n v="9554775"/>
        <n v="9169640"/>
        <n v="9334474.6300000008"/>
        <n v="9408349.6300000008"/>
        <n v="9605349.6300000008"/>
        <n v="9340384.6300000008"/>
        <n v="8364249.6299999999"/>
        <n v="8167249.6299999999"/>
        <n v="3009789.63"/>
        <n v="3324989.63"/>
        <n v="5665755.9400000004"/>
        <n v="3507620.94"/>
        <n v="4634332.8899999997"/>
        <n v="6009885.3899999997"/>
        <n v="6087454.1399999997"/>
        <n v="6294304.1399999997"/>
        <n v="6625264.1399999997"/>
        <n v="5627184.1399999997"/>
        <n v="5011805.3899999997"/>
        <n v="5247949.49"/>
        <n v="3872396.99"/>
        <n v="7006174.4900000002"/>
        <n v="7876018.04"/>
        <n v="8823525.4900000002"/>
        <n v="8662630.8599999994"/>
        <n v="9360426.9199999999"/>
        <n v="6226649.4199999999"/>
        <n v="5990505.3200000003"/>
        <n v="3649739.01"/>
        <n v="5742111.8899999997"/>
        <n v="6362661.8899999997"/>
        <n v="5664866.2199999997"/>
        <n v="7634403.7199999997"/>
        <n v="9897431.1300000008"/>
        <n v="9031527.4800000004"/>
        <n v="9683104.9800000004"/>
        <n v="9679165.0800000001"/>
        <n v="11352130.08"/>
        <n v="13615157.49"/>
        <n v="14623944.99"/>
        <n v="18354857.489999998"/>
        <n v="18346977.100000001"/>
        <n v="20610004.510000002"/>
        <n v="17634729.510000002"/>
        <n v="17631679.510000002"/>
        <n v="19894706.920000002"/>
        <n v="8432086.5700000003"/>
        <n v="8428425.3499999996"/>
        <n v="8427204.7400000002"/>
        <n v="10156554.74"/>
        <n v="8069822.4199999999"/>
        <n v="8064181.8600000003"/>
        <n v="6325880.1100000003"/>
        <n v="6937469.9100000001"/>
        <n v="10027882.41"/>
        <n v="7770955.6100000003"/>
        <n v="10033983.02"/>
        <n v="12435858.02"/>
        <n v="12603637"/>
        <n v="18329633.399999999"/>
        <n v="11116024.51"/>
        <n v="13085562.01"/>
        <n v="19338904.420000002"/>
        <n v="16254591.92"/>
        <n v="16248491.92"/>
        <n v="10528595.119999999"/>
        <n v="10522495.52"/>
        <n v="4275253.72"/>
        <n v="1481287.5"/>
        <n v="1778752.5"/>
        <n v="3260040"/>
        <n v="3557505"/>
        <n v="5038792.5"/>
        <n v="1491712.4"/>
        <n v="2583787.5"/>
        <n v="1173037.5"/>
        <n v="396742.94"/>
        <n v="451000"/>
        <n v="601000"/>
        <n v="150000"/>
        <n v="-150000"/>
        <n v="165000"/>
        <n v="115000"/>
        <n v="167500"/>
        <n v="63021.87"/>
        <n v="-0.13"/>
        <n v="63021.74"/>
        <n v="-0.26"/>
        <n v="63021.61"/>
        <n v="126043.48"/>
        <n v="189065.35"/>
        <n v="147043.48000000001"/>
        <n v="210065.35"/>
        <n v="273087.21999999997"/>
        <n v="336109.09"/>
        <n v="210065.33"/>
        <n v="273087.2"/>
        <n v="453000"/>
        <n v="853000"/>
        <n v="986090"/>
        <n v="495000"/>
        <n v="544500"/>
        <n v="1039500"/>
        <n v="594000"/>
        <n v="1485000"/>
        <n v="1089000"/>
        <n v="643500"/>
        <n v="99000"/>
        <n v="6580000"/>
        <n v="9492000.0099999998"/>
        <n v="5992000.0099999998"/>
        <n v="8904000.1199999992"/>
        <n v="8426287.5899999999"/>
        <n v="3364000.11"/>
        <n v="138666.67000000001"/>
        <n v="5962666.8899999997"/>
        <n v="3589333.45"/>
        <n v="18597376"/>
        <n v="37194752"/>
        <n v="35423573.340000004"/>
        <n v="33652394.68"/>
        <n v="52249770.68"/>
        <n v="27152394.68"/>
        <n v="45749770.68"/>
        <n v="37436073.340000004"/>
        <n v="20609876"/>
        <n v="21134876"/>
        <n v="21659876"/>
        <n v="12312845.33"/>
        <n v="3012845.33"/>
        <n v="725000"/>
        <n v="575000"/>
        <n v="36682.800000000003"/>
        <n v="540682.80000000005"/>
        <n v="24000"/>
        <n v="528000"/>
        <n v="819000"/>
        <n v="735"/>
        <n v="420735"/>
        <n v="860000"/>
        <n v="880000"/>
        <n v="27057500"/>
        <n v="13657500"/>
        <n v="1680000"/>
        <n v="1453064.51"/>
        <n v="2906129.02"/>
        <n v="3599129.02"/>
        <n v="4491629.0199999996"/>
        <n v="7956629.0199999996"/>
        <n v="4528887.0999999996"/>
        <n v="586387.1"/>
        <n v="3795000"/>
        <n v="3630000"/>
        <n v="3564000"/>
        <n v="3399000"/>
        <n v="3696000"/>
        <n v="41666.67"/>
        <n v="916666.67"/>
        <n v="83333.34"/>
        <n v="958333.34"/>
        <n v="875000"/>
        <n v="1750000"/>
        <n v="1708333.33"/>
        <n v="1666666.66"/>
        <n v="833333.33"/>
        <n v="743750"/>
        <n v="1487500"/>
        <n v="2231250"/>
        <n v="814583.34"/>
        <n v="1558333.34"/>
        <n v="850000.01"/>
        <n v="770000"/>
        <n v="1513750"/>
        <n v="3001250"/>
        <n v="2292916.67"/>
        <n v="3391041.68"/>
        <n v="2682708.35"/>
        <n v="1974375.02"/>
        <n v="3111875.02"/>
        <n v="2403541.69"/>
        <n v="1659000"/>
        <n v="2856000"/>
        <n v="4042500"/>
        <n v="3602500"/>
        <n v="3523500"/>
        <n v="2383500"/>
        <n v="1243500"/>
        <n v="113500"/>
        <n v="420840"/>
        <n v="140280"/>
        <n v="1515937.5"/>
        <n v="2353837.5"/>
        <n v="112087.5"/>
        <n v="105406.45"/>
        <n v="472500"/>
        <n v="22500"/>
        <n v="558000"/>
        <n v="535500"/>
        <n v="74071.42"/>
        <n v="584071.42000000004"/>
        <n v="122642.84"/>
        <n v="365000"/>
        <n v="680000"/>
        <n v="11841661.27"/>
        <n v="9937464.7699999996"/>
        <n v="15852555.09"/>
        <n v="12963299.99"/>
        <n v="12254556.99"/>
        <n v="583550.32999999996"/>
        <n v="8080869.9900000002"/>
        <n v="309534.53999999998"/>
        <n v="58000"/>
        <n v="247000"/>
        <n v="436000"/>
        <n v="625000"/>
        <n v="4200000.01"/>
        <n v="0.01"/>
        <n v="-184999.99"/>
        <n v="1215000.01"/>
        <n v="4108333.34"/>
        <n v="8833333.3399999999"/>
        <n v="4811111.12"/>
        <n v="4540000.01"/>
        <n v="7375000.0099999998"/>
        <n v="4875000.01"/>
        <n v="1525000.01"/>
        <n v="-567000"/>
        <n v="132000"/>
        <n v="12000"/>
        <n v="18000"/>
        <n v="-349500"/>
        <n v="1038555"/>
        <n v="4154220"/>
        <n v="-576880"/>
        <n v="519500"/>
        <n v="659500"/>
        <n v="799500"/>
        <n v="79950"/>
        <n v="434000"/>
        <n v="777600"/>
        <n v="38880"/>
        <n v="62283.1"/>
        <n v="9783.1"/>
        <n v="-40216.9"/>
        <n v="12283.1"/>
        <n v="-37716.9"/>
        <n v="14783.1"/>
        <n v="67283.100000000006"/>
        <n v="17283.099999999999"/>
        <n v="69783.100000000006"/>
        <n v="19783.099999999999"/>
        <n v="72283.100000000006"/>
        <n v="22283.1"/>
        <n v="74783.100000000006"/>
        <n v="24783.1"/>
        <n v="77283.100000000006"/>
        <n v="27283.1"/>
        <n v="79783.100000000006"/>
        <n v="132283.1"/>
        <n v="82283.100000000006"/>
        <n v="332422340.80000001"/>
        <n v="117676245.97"/>
        <n v="168628069.59"/>
        <n v="102076791.56999999"/>
        <n v="514500"/>
        <n v="7000"/>
        <n v="5429080"/>
        <n v="7663060"/>
        <n v="9897040"/>
        <n v="5897040"/>
        <n v="9539070"/>
        <n v="6539070"/>
        <n v="6139070"/>
        <n v="4139070"/>
        <n v="7781100"/>
        <n v="33240399.260000002"/>
        <n v="2421638.08"/>
        <n v="1078066.6499999999"/>
        <n v="9555000"/>
        <n v="20895000"/>
        <n v="11795000"/>
        <n v="11340000"/>
        <n v="22680000"/>
        <n v="22284000"/>
        <n v="2607500"/>
        <n v="2357500"/>
        <n v="2713145.16"/>
        <n v="1588145.16"/>
        <n v="3031895.16"/>
        <n v="2502056.4500000002"/>
        <n v="1768723.12"/>
        <n v="1731223.12"/>
        <n v="1366200"/>
        <n v="742500"/>
        <n v="1097941.93"/>
        <n v="166910.81"/>
        <n v="2674500"/>
        <n v="1463250"/>
        <n v="2802000"/>
        <n v="2550000"/>
        <n v="3888750"/>
        <n v="2677500"/>
        <n v="1466250"/>
        <n v="1338750"/>
        <n v="1134000"/>
        <n v="1364400"/>
        <n v="1410571.42"/>
        <n v="2709946.42"/>
        <n v="4009321.42"/>
        <n v="2833696.42"/>
        <n v="2475000"/>
        <n v="9676800"/>
        <n v="9226800"/>
        <n v="5299200"/>
        <n v="2838500"/>
        <n v="6055856"/>
        <n v="5700"/>
        <n v="1364452.69"/>
        <n v="3127355.44"/>
        <n v="1532348.19"/>
        <n v="1455862.46"/>
        <n v="2356901.64"/>
        <n v="992448.95"/>
        <n v="-26799.5"/>
        <n v="1059478"/>
        <n v="76655"/>
        <n v="-1009622.5"/>
        <n v="5282550"/>
        <n v="2892825"/>
        <n v="2767050"/>
        <n v="5229724.5"/>
        <n v="5212116"/>
        <n v="2763696"/>
        <n v="1694838.7"/>
        <n v="1740000"/>
        <n v="31500"/>
        <n v="2334150"/>
        <n v="250800"/>
        <n v="2300000"/>
        <n v="1630000"/>
        <n v="960000"/>
        <n v="8280022.3300000001"/>
        <n v="681600"/>
        <n v="755100"/>
        <n v="608100"/>
        <n v="70700"/>
        <n v="144200"/>
        <n v="200"/>
        <n v="-294000"/>
        <n v="-544000"/>
        <n v="-281500"/>
        <n v="806400.35"/>
        <n v="781088"/>
        <n v="74054.399999999994"/>
        <n v="-1407033.6"/>
        <n v="-1481088"/>
        <n v="1902264.35"/>
        <n v="1551500"/>
        <n v="3851000"/>
        <n v="653184"/>
        <n v="390414.2"/>
        <n v="461097.35"/>
        <n v="-545485.15"/>
        <n v="75520444.790000007"/>
        <n v="84797194.790000007"/>
        <n v="94514944.790000007"/>
        <n v="87014944.790000007"/>
        <n v="87854944.790000007"/>
        <n v="87054944.790000007"/>
        <n v="88484944.790000007"/>
        <n v="88536327.040000007"/>
        <n v="81036327.040000007"/>
        <n v="90068952.040000007"/>
        <n v="99345702.040000007"/>
        <n v="102193827.04000001"/>
        <n v="94693827.040000007"/>
        <n v="115890177.04000001"/>
        <n v="137086527.03999999"/>
        <n v="122086527.04000001"/>
        <n v="143282877.03999999"/>
        <n v="77640495.090000004"/>
        <n v="72659807.25"/>
        <n v="89459807.25"/>
        <n v="93659807.25"/>
        <n v="96540482.25"/>
        <n v="99133089.75"/>
        <n v="102013764.75"/>
        <n v="101974914.75"/>
        <n v="101936064.75"/>
        <n v="101904984.75"/>
        <n v="101827284.75"/>
        <n v="84261784.75"/>
        <n v="101061784.75"/>
        <n v="61991584.75"/>
        <n v="58686209.75"/>
        <n v="75486209.75"/>
        <n v="92286209.75"/>
        <n v="96486209.75"/>
        <n v="78612359.75"/>
        <n v="75600000"/>
        <n v="19600000"/>
        <n v="36400000"/>
        <n v="53200000"/>
        <n v="37200000"/>
        <n v="33600000"/>
        <n v="50400000"/>
        <n v="54600000"/>
        <n v="84000000"/>
        <n v="64000000"/>
        <n v="32000000"/>
        <n v="9823552.8200000003"/>
        <n v="10061692.82"/>
        <n v="10299832.82"/>
        <n v="10537972.82"/>
        <n v="10776112.82"/>
        <n v="11014252.82"/>
        <n v="11252392.82"/>
        <n v="12302392.82"/>
        <n v="12540532.82"/>
        <n v="12778672.82"/>
        <n v="13016812.82"/>
        <n v="13152892.82"/>
        <n v="13288972.82"/>
        <n v="845250.1"/>
        <n v="231000"/>
        <n v="1182000"/>
        <n v="2758000"/>
        <n v="1576000"/>
        <n v="2876200"/>
        <n v="1300200"/>
        <n v="-2167000"/>
        <n v="-866800"/>
        <n v="8000554.9100000001"/>
        <n v="8996362.3100000005"/>
        <n v="4996362.3099999996"/>
        <n v="5521362.3099999996"/>
        <n v="6046362.3099999996"/>
        <n v="6571362.3099999996"/>
        <n v="3571362.31"/>
        <n v="4096362.31"/>
        <n v="4621362.3099999996"/>
        <n v="5146362.3099999996"/>
        <n v="3646362.31"/>
        <n v="4171362.31"/>
        <n v="3171362.31"/>
        <n v="3696362.31"/>
        <n v="4221362.3099999996"/>
        <n v="4746362.3099999996"/>
        <n v="890000"/>
        <n v="3162026.69"/>
        <n v="3730776.68"/>
        <n v="4299526.67"/>
        <n v="3276610"/>
        <n v="3845359.99"/>
        <n v="2426609.98"/>
        <n v="2995359.98"/>
        <n v="3564109.98"/>
        <n v="4132859.98"/>
        <n v="3209943.31"/>
        <n v="3778693.31"/>
        <n v="4347443.3099999996"/>
        <n v="3228693.31"/>
        <n v="3797443.31"/>
        <n v="4366193.3099999996"/>
        <n v="3282859.97"/>
        <n v="3851609.97"/>
        <n v="2768276.63"/>
        <n v="1453259.3"/>
        <n v="2022009.3"/>
        <n v="976080"/>
        <n v="367123.66"/>
        <n v="-396908.84"/>
        <n v="7821614.2699999996"/>
        <n v="13990364.27"/>
        <n v="13811197.6"/>
        <n v="12158333.33"/>
        <n v="18446520.829999998"/>
        <n v="12750687.5"/>
        <n v="12456937.5"/>
        <n v="18835687.5"/>
        <n v="12666937.5"/>
        <n v="19045687.5"/>
        <n v="18996250"/>
        <n v="70101728.129999995"/>
        <n v="2084858.1"/>
        <n v="63728623.479999997"/>
        <n v="7140462.0199999996"/>
        <n v="7920000"/>
        <n v="754385.72"/>
        <n v="764400"/>
        <n v="6564250"/>
        <n v="13128500"/>
        <n v="7189416.6600000001"/>
        <n v="14035416.66"/>
        <n v="8096333.3200000003"/>
        <n v="6846000"/>
        <n v="13510875"/>
        <n v="13358386.77"/>
        <n v="12550920.4"/>
        <n v="19215795.399999999"/>
        <n v="13790810.99"/>
        <n v="20455685.989999998"/>
        <n v="19803685.989999998"/>
        <n v="13773350.99"/>
        <n v="13138810.99"/>
        <n v="13925839.220000001"/>
        <n v="20021964.219999999"/>
        <n v="13991839.220000001"/>
        <n v="20087964.219999999"/>
        <n v="19453214.219999999"/>
        <n v="16453214.220000001"/>
        <n v="13423089.220000001"/>
        <n v="19519214.219999999"/>
        <n v="14003672.560000001"/>
        <n v="20099797.559999999"/>
        <n v="14584255.9"/>
        <n v="13455333.34"/>
        <n v="26000"/>
        <n v="419750"/>
        <n v="377411.29"/>
        <n v="429313.87"/>
        <n v="1320000"/>
        <n v="378040"/>
        <n v="567040"/>
        <n v="756040"/>
        <n v="189000"/>
        <n v="1115250"/>
        <n v="1457970"/>
        <n v="84970"/>
        <n v="1833300"/>
        <n v="960300"/>
        <n v="87300"/>
        <n v="19350000"/>
        <n v="29025000"/>
        <n v="38700000"/>
        <n v="44075000"/>
        <n v="328580.2"/>
        <n v="190725.81"/>
        <n v="3110000.01"/>
        <n v="1610000.01"/>
        <n v="2252340"/>
        <n v="772439.52"/>
        <n v="1498064.52"/>
        <n v="725625.52"/>
        <n v="-1014104.84"/>
        <n v="-412104.84"/>
        <n v="-326104.84000000003"/>
        <n v="-240104.84"/>
        <n v="2031750"/>
        <n v="1890000"/>
        <n v="1869682.5"/>
        <n v="1860476"/>
        <n v="1999500"/>
        <n v="345970.29"/>
        <n v="1153234.29"/>
        <n v="1960498.29"/>
        <n v="807264"/>
        <n v="1614528"/>
        <n v="467625"/>
        <n v="444000"/>
        <n v="412500"/>
        <n v="2850000"/>
        <n v="3585483.87"/>
        <n v="735483.87"/>
        <n v="1314750287"/>
        <n v="122153531.55"/>
        <n v="86250287"/>
        <n v="44878282.509999998"/>
        <n v="48697500"/>
        <n v="14262010.99"/>
        <n v="13512010.99"/>
        <n v="6199510.9900000002"/>
        <n v="183179448.49000001"/>
        <n v="274331278.49000001"/>
        <n v="191658688.49000001"/>
        <n v="158544124.30000001"/>
        <n v="75871534.299999997"/>
        <n v="22662760.989999998"/>
        <n v="332126073.49000001"/>
        <n v="429228243.49000001"/>
        <n v="369625"/>
        <n v="198625"/>
        <n v="351625"/>
        <n v="531625"/>
        <n v="171625"/>
        <n v="16976986.870000001"/>
        <n v="25254486.870000001"/>
        <n v="1184440.94"/>
        <n v="1268500"/>
        <n v="28500"/>
        <n v="417580.64"/>
        <n v="7540000"/>
        <n v="9630000"/>
        <n v="11720000"/>
        <n v="13810000"/>
        <n v="332100.71999999997"/>
        <n v="664201.43999999994"/>
        <n v="664200.79"/>
        <n v="996300.86"/>
        <n v="4519753.63"/>
        <n v="2206285.71"/>
        <n v="2445166.67"/>
        <n v="98500"/>
        <n v="2357000"/>
        <n v="927000"/>
        <n v="3273666.67"/>
        <n v="4791833.34"/>
        <n v="30342.75"/>
        <n v="67967.75"/>
        <n v="105592.75"/>
        <n v="1411268.06"/>
        <n v="1019622.95"/>
        <n v="69622.95"/>
        <n v="1499010"/>
        <n v="74010"/>
        <n v="41732.14"/>
        <n v="916937.5"/>
        <n v="5967891.6299999999"/>
        <n v="5960879.2999999998"/>
        <n v="5945805.6500000004"/>
        <n v="-15069.55"/>
        <n v="6078034.75"/>
        <n v="6093104.1900000004"/>
        <n v="6078030.54"/>
        <n v="5919360.54"/>
        <n v="6093104.2999999998"/>
        <n v="10258191.800000001"/>
        <n v="10203098.050000001"/>
        <n v="10178856.800000001"/>
        <n v="10049721.460000001"/>
        <n v="10039804.58"/>
        <n v="10480554.58"/>
        <n v="6882042.6699999999"/>
        <n v="709500"/>
        <n v="359500"/>
        <n v="133750"/>
        <n v="187500"/>
        <n v="520750"/>
        <n v="58824"/>
        <n v="144892.79999999999"/>
        <n v="4892.8"/>
        <n v="90961.600000000006"/>
        <n v="-81176"/>
        <n v="137401.60000000001"/>
        <n v="4893.6000000000004"/>
        <n v="-127615.2"/>
        <n v="137402.4"/>
        <n v="4894.3999999999996"/>
        <n v="1411761"/>
        <n v="185474.2"/>
        <n v="-0.8"/>
        <n v="542796.80000000005"/>
        <n v="37796.800000000003"/>
        <n v="-203.2"/>
        <n v="118046.8"/>
        <n v="266795.84000000003"/>
        <n v="136206.56"/>
        <n v="333545.59999999998"/>
        <n v="-246454.39999999999"/>
        <n v="775158.51"/>
        <n v="3800125"/>
        <n v="176750"/>
        <n v="582841.93000000005"/>
        <n v="647341.93000000005"/>
        <n v="711841.93"/>
        <n v="776341.93"/>
        <n v="840841.93"/>
        <n v="905341.93"/>
        <n v="903406.93"/>
        <n v="890506.93"/>
        <n v="886636.93"/>
        <n v="399093.75"/>
        <n v="-164606.25"/>
        <n v="426643.75"/>
        <n v="399143.75"/>
        <n v="1017893.75"/>
        <n v="962893.75"/>
        <n v="205000"/>
        <n v="15753951.609999999"/>
        <n v="115302.43"/>
        <n v="25308.799999999999"/>
        <n v="15184.8"/>
        <n v="202464"/>
        <n v="192340"/>
        <n v="15184"/>
        <n v="282458.33"/>
        <n v="2813669.36"/>
        <n v="2313669.36"/>
        <n v="352765.32"/>
        <n v="8958.8700000000008"/>
        <n v="546458.87"/>
        <n v="1083958.8700000001"/>
        <n v="596458.87"/>
        <n v="58958.87"/>
        <n v="1621458.87"/>
        <n v="1133958.8700000001"/>
        <n v="-900000"/>
        <n v="77731.710000000006"/>
        <n v="295380.51"/>
        <n v="-0.06"/>
        <n v="85999.94"/>
        <n v="5999.94"/>
        <n v="217648.74"/>
        <n v="-217648.86"/>
        <n v="435297.54"/>
        <n v="0.54"/>
        <n v="5640304.3799999999"/>
        <n v="2040304.38"/>
        <n v="2058221.05"/>
        <n v="-91778.95"/>
        <n v="-109695.62"/>
        <n v="2040304.42"/>
        <n v="1290000"/>
        <n v="1984588.68"/>
        <n v="1009042.74"/>
        <n v="960986.29"/>
        <n v="951375"/>
        <n v="1902750"/>
        <n v="1004475"/>
        <n v="960225"/>
        <n v="344326.24"/>
        <n v="194326.24"/>
        <n v="25504331.870000001"/>
        <n v="24717131.870000001"/>
        <n v="9883944.7200000007"/>
        <n v="19789933.199999999"/>
        <n v="20759583.199999999"/>
        <n v="19972383.199999999"/>
        <n v="10787482.220000001"/>
        <n v="26819895.699999999"/>
        <n v="26032695.699999999"/>
        <n v="16913907.219999999"/>
        <n v="18132580.969999999"/>
        <n v="28375743.199999999"/>
        <n v="28728343.199999999"/>
        <n v="27941143.199999999"/>
        <n v="12695929.720000001"/>
        <n v="22938867.82"/>
        <n v="22151667.82"/>
        <n v="10507381.84"/>
        <n v="10551456.84"/>
        <n v="25940154.93"/>
        <n v="25152954.93"/>
        <n v="15344616.83"/>
        <n v="26154658.48"/>
        <n v="26107057.48"/>
        <n v="26577192.280000001"/>
        <n v="25789992.280000001"/>
        <n v="11144419.189999999"/>
        <n v="10357219.189999999"/>
        <n v="10382382.27"/>
        <n v="1749000"/>
        <n v="2587500"/>
        <n v="8812790.3200000003"/>
        <n v="7912790.3200000003"/>
        <n v="7192790.3200000003"/>
        <n v="6412790.3200000003"/>
        <n v="621822.57999999996"/>
        <n v="-1178177.42"/>
        <n v="756822.58"/>
        <n v="5056822.58"/>
        <n v="6024322.5800000001"/>
        <n v="6798322.5800000001"/>
        <n v="5898322.5800000001"/>
        <n v="5178322.58"/>
        <n v="878322.58"/>
        <n v="449522.87"/>
        <n v="10772.87"/>
        <n v="494522.87"/>
        <n v="453952.15"/>
        <n v="15202.15"/>
        <n v="-29797.85"/>
        <n v="383333.33"/>
        <n v="263333.33"/>
        <n v="290322.58"/>
        <n v="65322.58"/>
        <n v="36290.32"/>
        <n v="685617"/>
        <n v="34280.85"/>
        <n v="137153.03"/>
        <n v="87153.03"/>
        <n v="289617.03000000003"/>
        <n v="1498336.27"/>
        <n v="1677449.55"/>
        <n v="1856562.83"/>
        <n v="2035676.11"/>
        <n v="2214789.39"/>
        <n v="2393902.67"/>
        <n v="2573015.9500000002"/>
        <n v="2752129.23"/>
        <n v="2640594.58"/>
        <n v="2050272"/>
        <n v="801462.19"/>
        <n v="757862.19"/>
        <n v="4027862.19"/>
        <n v="4803093.67"/>
        <n v="4001631.48"/>
        <n v="553802.23999999999"/>
        <n v="13802.24"/>
        <n v="553802.68999999994"/>
        <n v="13802.69"/>
        <n v="56620.93"/>
        <n v="29620.93"/>
        <n v="7554620.9299999997"/>
        <n v="9570245.9299999997"/>
        <n v="2045245.93"/>
        <n v="1037433.43"/>
        <n v="1422641.76"/>
        <n v="2605141.7599999998"/>
        <n v="3411391.76"/>
        <n v="3371079.26"/>
        <n v="8208579.2599999998"/>
        <n v="7200766.7599999998"/>
        <n v="9458266.7599999998"/>
        <n v="7124620.9299999997"/>
        <n v="4867120.93"/>
        <n v="7285870.9299999997"/>
        <n v="8441495.9299999997"/>
        <n v="9597120.9299999997"/>
        <n v="10779620.93"/>
        <n v="13037120.93"/>
        <n v="20562120.93"/>
        <n v="21233995.93"/>
        <n v="21905870.93"/>
        <n v="21848089.68"/>
        <n v="21814495.93"/>
        <n v="21693558.43"/>
        <n v="21357620.93"/>
        <n v="21018995.93"/>
        <n v="23034620.93"/>
        <n v="23840870.93"/>
        <n v="23740089.68"/>
        <n v="25083839.68"/>
        <n v="29921339.68"/>
        <n v="27341339.68"/>
        <n v="11189464.68"/>
        <n v="13608214.68"/>
        <n v="14763839.68"/>
        <n v="15919464.68"/>
        <n v="17101964.68"/>
        <n v="19359464.68"/>
        <n v="26884464.68"/>
        <n v="27556339.68"/>
        <n v="28228214.68"/>
        <n v="24163370.93"/>
        <n v="23195870.93"/>
        <n v="20938370.93"/>
        <n v="20837589.68"/>
        <n v="20498964.68"/>
        <n v="20321589.68"/>
        <n v="20263808.43"/>
        <n v="20206027.18"/>
        <n v="132885.48000000001"/>
        <n v="267260.48"/>
        <n v="67260.479999999996"/>
        <n v="201635.48"/>
        <n v="66635.48"/>
        <n v="201010.48"/>
        <n v="66010.48"/>
        <n v="200385.48"/>
        <n v="65385.48"/>
        <n v="199760.48"/>
        <n v="64760.480000000003"/>
        <n v="199135.48"/>
        <n v="64135.48"/>
        <n v="2937095.89"/>
        <n v="3268554.23"/>
        <n v="331458.34000000003"/>
        <n v="662916.68000000005"/>
        <n v="994375.02"/>
        <n v="1325833.3600000001"/>
        <n v="1657291.7"/>
        <n v="2651666.7200000002"/>
        <n v="2618520.88"/>
        <n v="2585375.04"/>
        <n v="2552229.2000000002"/>
        <n v="2549577.5299999998"/>
        <n v="351870.97"/>
        <n v="99870.97"/>
        <n v="594436.30000000005"/>
        <n v="41436.300000000003"/>
        <n v="377365.9"/>
        <n v="-24007"/>
        <n v="234200"/>
        <n v="258206.4"/>
        <n v="24019.4"/>
        <n v="282225.8"/>
        <n v="569750"/>
        <n v="469750"/>
        <n v="369750"/>
        <n v="269750"/>
        <n v="169750"/>
        <n v="1151325"/>
        <n v="1535100"/>
        <n v="1499400"/>
        <n v="1097775"/>
        <n v="3859596.77"/>
        <n v="2783346.77"/>
        <n v="5040846.7699999996"/>
        <n v="4935846.7699999996"/>
        <n v="6117096.7699999996"/>
        <n v="6042580.6399999997"/>
        <n v="4966330.6399999997"/>
        <n v="7223830.6399999997"/>
        <n v="6546580.6399999997"/>
        <n v="6365980.6399999997"/>
        <n v="6260980.6399999997"/>
        <n v="5184730.6399999997"/>
        <n v="3850180.64"/>
        <n v="484100218.88"/>
        <n v="45032578.5"/>
        <n v="102752600.90000001"/>
        <n v="-79000"/>
        <n v="128152.5"/>
        <n v="8871975"/>
        <n v="412650"/>
        <n v="7991550"/>
        <n v="371700"/>
        <n v="8572050"/>
        <n v="398700"/>
        <n v="9019596.7699999996"/>
        <n v="7017183.8600000003"/>
        <n v="11854683.859999999"/>
        <n v="11467683.859999999"/>
        <n v="11141303.210000001"/>
        <n v="5502149.9900000002"/>
        <n v="10339649.99"/>
        <n v="10281599.99"/>
        <n v="4986449.99"/>
        <n v="4779450"/>
        <n v="-450"/>
        <n v="4837050"/>
        <n v="9674550"/>
        <n v="5062050"/>
        <n v="4837500"/>
        <n v="87535.71"/>
        <n v="6107.14"/>
        <n v="7698387.0899999999"/>
        <n v="891692.66"/>
        <n v="798032.26"/>
        <n v="780000"/>
        <n v="1560000"/>
        <n v="4038439.6"/>
        <n v="-186471"/>
        <n v="3856423.4"/>
        <n v="1570.6"/>
        <n v="473241.62"/>
        <n v="5021497.82"/>
        <n v="684788.61"/>
        <n v="413420.45"/>
        <n v="176920.45"/>
        <n v="204250"/>
        <n v="-32250"/>
        <n v="172000"/>
        <n v="126250"/>
        <n v="330500"/>
        <n v="298250"/>
        <n v="48250"/>
        <n v="121905000.09"/>
        <n v="107655000.09"/>
        <n v="106530000.08"/>
        <n v="121905000"/>
        <n v="107280000"/>
        <n v="211560000"/>
        <n v="227685000"/>
        <n v="266583.33"/>
        <n v="136583.32999999999"/>
        <n v="345194.76"/>
        <n v="208611.43"/>
        <n v="-5"/>
        <n v="217643.8"/>
        <n v="15143.8"/>
        <n v="232792.6"/>
        <n v="15142.6"/>
        <n v="232791.4"/>
        <n v="450440.2"/>
        <n v="14440.2"/>
        <n v="232089"/>
        <n v="449737.8"/>
        <n v="13737.8"/>
        <n v="12622403.529999999"/>
        <n v="1845000"/>
        <n v="2902500"/>
        <n v="3870000"/>
        <n v="3688110"/>
        <n v="3126960"/>
        <n v="2948940"/>
        <n v="2465190"/>
        <n v="114660"/>
        <n v="3808080"/>
        <n v="3614580"/>
        <n v="2876580"/>
        <n v="3844080"/>
        <n v="4811580"/>
        <n v="4765140"/>
        <n v="2056680"/>
        <n v="1888560"/>
        <n v="2856060"/>
        <n v="3823560"/>
        <n v="3800340"/>
        <n v="4767840"/>
        <n v="5735340"/>
        <n v="5700510"/>
        <n v="4733010"/>
        <n v="4690170"/>
        <n v="4645170"/>
        <n v="4601250"/>
        <n v="4556250"/>
        <n v="1833030"/>
        <n v="1129085.3999999999"/>
        <n v="376362.6"/>
        <n v="752724.4"/>
        <n v="1155475.81"/>
        <n v="1703725.81"/>
        <n v="1584983.87"/>
        <n v="427249.99"/>
        <n v="1727999.99"/>
        <n v="3028749.99"/>
        <n v="2735749.99"/>
        <n v="-65901.17"/>
        <n v="1234848.83"/>
        <n v="2535598.83"/>
        <n v="1355848.83"/>
        <n v="55098.05"/>
        <n v="1355848.05"/>
        <n v="2656598.0499999998"/>
        <n v="3957348.05"/>
        <n v="2777597.27"/>
        <n v="2656598.83"/>
        <n v="1659517.94"/>
        <n v="1281312.94"/>
        <n v="1708416.94"/>
        <n v="708416.94"/>
        <n v="8416.94"/>
        <n v="496791.53"/>
        <n v="815020"/>
        <n v="1790976.3"/>
        <n v="2124725.1"/>
        <n v="1062362.6000000001"/>
        <n v="850521.14"/>
        <n v="613667.15"/>
        <n v="96894.81"/>
        <n v="569516.13"/>
        <n v="1064516.1299999999"/>
        <n v="61452"/>
        <n v="191025"/>
        <n v="1936580.25"/>
        <n v="1891882.61"/>
        <n v="175677.24"/>
        <n v="180147"/>
        <n v="1925469.05"/>
        <n v="178105.88"/>
        <n v="2250000"/>
        <n v="106050"/>
        <n v="1662272.5"/>
        <n v="162272.5"/>
        <n v="435307.6"/>
        <n v="-217638.8"/>
        <n v="1128750"/>
        <n v="2789973.26"/>
        <n v="-0.04"/>
        <n v="118596.77"/>
        <n v="218596.77"/>
        <n v="121096.77"/>
        <n v="15682"/>
        <n v="197433.31"/>
        <n v="531182.11"/>
        <n v="748830.91"/>
        <n v="1082579.71"/>
        <n v="551397.6"/>
        <n v="217649.6"/>
        <n v="551398.40000000002"/>
        <n v="505250"/>
        <n v="35250"/>
        <n v="121966.67"/>
        <n v="-114033.33"/>
        <n v="122466.67"/>
        <n v="358966.67"/>
        <n v="288237.59999999998"/>
        <n v="347061.6"/>
        <n v="405885.6"/>
        <n v="716444.36"/>
        <n v="934093.16"/>
        <n v="716093.16"/>
        <n v="356093.16"/>
        <n v="-906.84"/>
        <n v="561193"/>
        <n v="173290"/>
        <n v="281054.45"/>
        <n v="28737.19"/>
        <n v="-646586.69999999995"/>
        <n v="617258.06999999995"/>
        <n v="735508.07"/>
        <n v="950508.07"/>
        <n v="520508.07"/>
        <n v="1461600"/>
        <n v="161000"/>
        <n v="-540148.80000000005"/>
        <n v="1193250"/>
        <n v="-548250"/>
        <n v="2417442.7999999998"/>
        <n v="4158942.8"/>
        <n v="-0.2"/>
        <n v="871248.6"/>
        <n v="-0.4"/>
        <n v="602498.4"/>
        <n v="10.4"/>
        <n v="1622011.68"/>
        <n v="75452.320000000007"/>
        <n v="1268702.32"/>
        <n v="8901683.9199999999"/>
        <n v="8824639.0999999996"/>
        <n v="485975.1"/>
        <n v="2152225.1"/>
        <n v="563475.1"/>
        <n v="914666.67"/>
        <n v="1194666.67"/>
        <n v="1474666.67"/>
        <n v="1754666.67"/>
        <n v="1607200"/>
        <n v="1085209.27"/>
        <n v="807656.25"/>
        <n v="422578.12"/>
        <n v="18046.87"/>
        <n v="17916.66"/>
        <n v="-94747.43"/>
        <n v="279709.46999999997"/>
        <n v="1182213.2"/>
        <n v="961418.04"/>
        <n v="-18581.96"/>
        <n v="11459070"/>
        <n v="1333471.25"/>
        <n v="534001.25"/>
        <n v="1590303.85"/>
        <n v="510355.39"/>
        <n v="309937.59999999998"/>
        <n v="442427.05"/>
        <n v="292427.05"/>
        <n v="424916.5"/>
        <n v="557405.94999999995"/>
        <n v="689895.4"/>
        <n v="132489.45000000001"/>
        <n v="264978.90000000002"/>
        <n v="400215.43"/>
        <n v="383199.23"/>
        <n v="70745.3"/>
        <n v="1496516.24"/>
        <n v="376787.5"/>
        <n v="26287.5"/>
        <n v="-284176.5"/>
        <n v="49572.3"/>
        <n v="383321.1"/>
        <n v="717069.9"/>
        <n v="1050818.7"/>
        <n v="1384567.5"/>
        <n v="1381230.01"/>
        <n v="1354530.11"/>
        <n v="1327830.21"/>
        <n v="139250.89000000001"/>
        <n v="239225.89"/>
        <n v="519602.57"/>
        <n v="1077909.02"/>
        <n v="1696034.02"/>
        <n v="2314159.02"/>
        <n v="618125"/>
        <n v="795500"/>
        <n v="1413625"/>
        <n v="1236250"/>
        <n v="834200"/>
        <n v="391300"/>
        <n v="821300"/>
        <n v="417100"/>
        <n v="653600"/>
        <n v="249600"/>
        <n v="486100"/>
        <n v="722600"/>
        <n v="678762.5"/>
        <n v="2096250"/>
        <n v="763750"/>
        <n v="1206034.8799999999"/>
        <n v="711034.88"/>
        <n v="364534.88"/>
        <n v="5321250"/>
        <n v="982064.52"/>
        <n v="91354.84"/>
        <n v="1032000"/>
        <n v="106320"/>
        <n v="10320"/>
        <n v="191995"/>
        <n v="1042320"/>
        <n v="521877.68"/>
        <n v="52187.77"/>
        <n v="284464"/>
        <n v="568928"/>
        <n v="312910.40000000002"/>
        <n v="427104"/>
        <n v="-617896"/>
        <n v="-1472104"/>
        <n v="-427104"/>
        <n v="206766.36"/>
        <n v="9363.9599999999991"/>
        <n v="70209.289999999994"/>
        <n v="166798.39000000001"/>
        <n v="1425742.4"/>
        <n v="746028"/>
        <n v="33156.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52">
  <r>
    <x v="0"/>
    <x v="0"/>
    <s v="1"/>
    <s v="1"/>
    <x v="0"/>
    <x v="0"/>
    <x v="0"/>
    <x v="0"/>
    <x v="0"/>
    <x v="0"/>
    <m/>
    <x v="0"/>
  </r>
  <r>
    <x v="0"/>
    <x v="0"/>
    <s v="2"/>
    <s v="8"/>
    <x v="0"/>
    <x v="1"/>
    <x v="1"/>
    <x v="1"/>
    <x v="1"/>
    <x v="1"/>
    <m/>
    <x v="1"/>
  </r>
  <r>
    <x v="0"/>
    <x v="0"/>
    <s v="3"/>
    <s v="31"/>
    <x v="0"/>
    <x v="2"/>
    <x v="2"/>
    <x v="2"/>
    <x v="1"/>
    <x v="2"/>
    <m/>
    <x v="2"/>
  </r>
  <r>
    <x v="0"/>
    <x v="0"/>
    <s v="4"/>
    <s v="1"/>
    <x v="0"/>
    <x v="3"/>
    <x v="3"/>
    <x v="3"/>
    <x v="1"/>
    <x v="2"/>
    <m/>
    <x v="3"/>
  </r>
  <r>
    <x v="0"/>
    <x v="0"/>
    <s v="5"/>
    <s v="4"/>
    <x v="0"/>
    <x v="4"/>
    <x v="4"/>
    <x v="4"/>
    <x v="2"/>
    <x v="0"/>
    <n v="8929999.9100000001"/>
    <x v="4"/>
  </r>
  <r>
    <x v="0"/>
    <x v="0"/>
    <s v="5"/>
    <s v="4"/>
    <x v="0"/>
    <x v="4"/>
    <x v="4"/>
    <x v="5"/>
    <x v="2"/>
    <x v="0"/>
    <n v="939999.99"/>
    <x v="5"/>
  </r>
  <r>
    <x v="0"/>
    <x v="0"/>
    <s v="5"/>
    <s v="8"/>
    <x v="0"/>
    <x v="4"/>
    <x v="5"/>
    <x v="6"/>
    <x v="1"/>
    <x v="1"/>
    <m/>
    <x v="6"/>
  </r>
  <r>
    <x v="0"/>
    <x v="0"/>
    <s v="5"/>
    <s v="26"/>
    <x v="0"/>
    <x v="4"/>
    <x v="6"/>
    <x v="7"/>
    <x v="2"/>
    <x v="0"/>
    <n v="69511498.859999999"/>
    <x v="7"/>
  </r>
  <r>
    <x v="0"/>
    <x v="0"/>
    <s v="5"/>
    <s v="31"/>
    <x v="0"/>
    <x v="4"/>
    <x v="7"/>
    <x v="8"/>
    <x v="2"/>
    <x v="0"/>
    <n v="2778205.19"/>
    <x v="8"/>
  </r>
  <r>
    <x v="0"/>
    <x v="0"/>
    <s v="7"/>
    <s v="1"/>
    <x v="0"/>
    <x v="5"/>
    <x v="8"/>
    <x v="9"/>
    <x v="1"/>
    <x v="3"/>
    <m/>
    <x v="9"/>
  </r>
  <r>
    <x v="0"/>
    <x v="0"/>
    <s v="8"/>
    <s v="8"/>
    <x v="0"/>
    <x v="6"/>
    <x v="9"/>
    <x v="10"/>
    <x v="1"/>
    <x v="1"/>
    <m/>
    <x v="10"/>
  </r>
  <r>
    <x v="0"/>
    <x v="0"/>
    <s v="10"/>
    <s v="1"/>
    <x v="0"/>
    <x v="7"/>
    <x v="10"/>
    <x v="11"/>
    <x v="1"/>
    <x v="3"/>
    <m/>
    <x v="11"/>
  </r>
  <r>
    <x v="0"/>
    <x v="0"/>
    <s v="10"/>
    <s v="31"/>
    <x v="0"/>
    <x v="7"/>
    <x v="11"/>
    <x v="12"/>
    <x v="1"/>
    <x v="0"/>
    <n v="49342.92"/>
    <x v="12"/>
  </r>
  <r>
    <x v="0"/>
    <x v="0"/>
    <s v="10"/>
    <s v="31"/>
    <x v="0"/>
    <x v="7"/>
    <x v="11"/>
    <x v="13"/>
    <x v="1"/>
    <x v="0"/>
    <n v="5066.67"/>
    <x v="13"/>
  </r>
  <r>
    <x v="0"/>
    <x v="0"/>
    <s v="10"/>
    <s v="31"/>
    <x v="0"/>
    <x v="7"/>
    <x v="11"/>
    <x v="14"/>
    <x v="1"/>
    <x v="0"/>
    <n v="25341.25"/>
    <x v="14"/>
  </r>
  <r>
    <x v="0"/>
    <x v="0"/>
    <s v="10"/>
    <s v="31"/>
    <x v="0"/>
    <x v="7"/>
    <x v="11"/>
    <x v="15"/>
    <x v="1"/>
    <x v="0"/>
    <n v="5066.67"/>
    <x v="15"/>
  </r>
  <r>
    <x v="0"/>
    <x v="0"/>
    <s v="10"/>
    <s v="31"/>
    <x v="0"/>
    <x v="7"/>
    <x v="11"/>
    <x v="16"/>
    <x v="1"/>
    <x v="0"/>
    <n v="5350115.74"/>
    <x v="16"/>
  </r>
  <r>
    <x v="0"/>
    <x v="0"/>
    <s v="10"/>
    <s v="31"/>
    <x v="0"/>
    <x v="7"/>
    <x v="11"/>
    <x v="17"/>
    <x v="1"/>
    <x v="0"/>
    <n v="2526161"/>
    <x v="17"/>
  </r>
  <r>
    <x v="0"/>
    <x v="0"/>
    <s v="10"/>
    <s v="31"/>
    <x v="0"/>
    <x v="7"/>
    <x v="11"/>
    <x v="18"/>
    <x v="1"/>
    <x v="0"/>
    <n v="645066.66"/>
    <x v="18"/>
  </r>
  <r>
    <x v="0"/>
    <x v="0"/>
    <s v="11"/>
    <s v="1"/>
    <x v="0"/>
    <x v="8"/>
    <x v="12"/>
    <x v="19"/>
    <x v="2"/>
    <x v="0"/>
    <n v="9633838.8200000003"/>
    <x v="19"/>
  </r>
  <r>
    <x v="0"/>
    <x v="0"/>
    <s v="11"/>
    <s v="1"/>
    <x v="0"/>
    <x v="8"/>
    <x v="12"/>
    <x v="20"/>
    <x v="2"/>
    <x v="0"/>
    <n v="639999.99"/>
    <x v="20"/>
  </r>
  <r>
    <x v="0"/>
    <x v="0"/>
    <s v="11"/>
    <s v="1"/>
    <x v="0"/>
    <x v="8"/>
    <x v="12"/>
    <x v="21"/>
    <x v="2"/>
    <x v="0"/>
    <n v="1279999.98"/>
    <x v="21"/>
  </r>
  <r>
    <x v="0"/>
    <x v="0"/>
    <s v="11"/>
    <s v="8"/>
    <x v="0"/>
    <x v="8"/>
    <x v="13"/>
    <x v="22"/>
    <x v="1"/>
    <x v="4"/>
    <m/>
    <x v="22"/>
  </r>
  <r>
    <x v="0"/>
    <x v="0"/>
    <s v="11"/>
    <s v="9"/>
    <x v="0"/>
    <x v="8"/>
    <x v="14"/>
    <x v="23"/>
    <x v="1"/>
    <x v="0"/>
    <n v="5320380"/>
    <x v="23"/>
  </r>
  <r>
    <x v="0"/>
    <x v="0"/>
    <s v="11"/>
    <s v="9"/>
    <x v="0"/>
    <x v="8"/>
    <x v="14"/>
    <x v="24"/>
    <x v="1"/>
    <x v="0"/>
    <n v="17107.650000000001"/>
    <x v="24"/>
  </r>
  <r>
    <x v="0"/>
    <x v="0"/>
    <s v="11"/>
    <s v="9"/>
    <x v="0"/>
    <x v="8"/>
    <x v="14"/>
    <x v="25"/>
    <x v="1"/>
    <x v="0"/>
    <n v="2057999.44"/>
    <x v="25"/>
  </r>
  <r>
    <x v="0"/>
    <x v="0"/>
    <s v="11"/>
    <s v="14"/>
    <x v="0"/>
    <x v="8"/>
    <x v="15"/>
    <x v="26"/>
    <x v="2"/>
    <x v="0"/>
    <n v="14214326.93"/>
    <x v="26"/>
  </r>
  <r>
    <x v="1"/>
    <x v="1"/>
    <m/>
    <m/>
    <x v="1"/>
    <x v="0"/>
    <x v="16"/>
    <x v="27"/>
    <x v="0"/>
    <x v="0"/>
    <m/>
    <x v="27"/>
  </r>
  <r>
    <x v="2"/>
    <x v="2"/>
    <m/>
    <m/>
    <x v="1"/>
    <x v="0"/>
    <x v="16"/>
    <x v="27"/>
    <x v="0"/>
    <x v="0"/>
    <m/>
    <x v="27"/>
  </r>
  <r>
    <x v="3"/>
    <x v="3"/>
    <m/>
    <m/>
    <x v="1"/>
    <x v="0"/>
    <x v="16"/>
    <x v="27"/>
    <x v="0"/>
    <x v="0"/>
    <m/>
    <x v="27"/>
  </r>
  <r>
    <x v="4"/>
    <x v="4"/>
    <s v="1"/>
    <s v="1"/>
    <x v="0"/>
    <x v="0"/>
    <x v="0"/>
    <x v="0"/>
    <x v="0"/>
    <x v="0"/>
    <m/>
    <x v="28"/>
  </r>
  <r>
    <x v="5"/>
    <x v="5"/>
    <s v="1"/>
    <s v="1"/>
    <x v="0"/>
    <x v="0"/>
    <x v="0"/>
    <x v="0"/>
    <x v="0"/>
    <x v="0"/>
    <m/>
    <x v="29"/>
  </r>
  <r>
    <x v="6"/>
    <x v="6"/>
    <m/>
    <m/>
    <x v="1"/>
    <x v="0"/>
    <x v="16"/>
    <x v="27"/>
    <x v="0"/>
    <x v="0"/>
    <m/>
    <x v="27"/>
  </r>
  <r>
    <x v="7"/>
    <x v="7"/>
    <m/>
    <m/>
    <x v="1"/>
    <x v="0"/>
    <x v="16"/>
    <x v="27"/>
    <x v="0"/>
    <x v="0"/>
    <m/>
    <x v="27"/>
  </r>
  <r>
    <x v="8"/>
    <x v="8"/>
    <m/>
    <m/>
    <x v="1"/>
    <x v="0"/>
    <x v="16"/>
    <x v="27"/>
    <x v="0"/>
    <x v="0"/>
    <m/>
    <x v="27"/>
  </r>
  <r>
    <x v="9"/>
    <x v="9"/>
    <m/>
    <m/>
    <x v="1"/>
    <x v="0"/>
    <x v="16"/>
    <x v="27"/>
    <x v="0"/>
    <x v="0"/>
    <m/>
    <x v="27"/>
  </r>
  <r>
    <x v="10"/>
    <x v="10"/>
    <m/>
    <m/>
    <x v="1"/>
    <x v="0"/>
    <x v="16"/>
    <x v="27"/>
    <x v="0"/>
    <x v="0"/>
    <m/>
    <x v="27"/>
  </r>
  <r>
    <x v="11"/>
    <x v="11"/>
    <s v="4"/>
    <s v="11"/>
    <x v="0"/>
    <x v="3"/>
    <x v="17"/>
    <x v="28"/>
    <x v="1"/>
    <x v="5"/>
    <m/>
    <x v="30"/>
  </r>
  <r>
    <x v="11"/>
    <x v="11"/>
    <s v="4"/>
    <s v="11"/>
    <x v="0"/>
    <x v="3"/>
    <x v="17"/>
    <x v="29"/>
    <x v="2"/>
    <x v="0"/>
    <n v="300000"/>
    <x v="31"/>
  </r>
  <r>
    <x v="11"/>
    <x v="11"/>
    <s v="5"/>
    <s v="24"/>
    <x v="0"/>
    <x v="4"/>
    <x v="18"/>
    <x v="30"/>
    <x v="1"/>
    <x v="6"/>
    <m/>
    <x v="32"/>
  </r>
  <r>
    <x v="11"/>
    <x v="11"/>
    <s v="6"/>
    <s v="24"/>
    <x v="0"/>
    <x v="9"/>
    <x v="19"/>
    <x v="31"/>
    <x v="1"/>
    <x v="6"/>
    <m/>
    <x v="33"/>
  </r>
  <r>
    <x v="11"/>
    <x v="11"/>
    <s v="7"/>
    <s v="24"/>
    <x v="0"/>
    <x v="5"/>
    <x v="20"/>
    <x v="32"/>
    <x v="1"/>
    <x v="6"/>
    <m/>
    <x v="34"/>
  </r>
  <r>
    <x v="11"/>
    <x v="11"/>
    <s v="8"/>
    <s v="24"/>
    <x v="0"/>
    <x v="6"/>
    <x v="21"/>
    <x v="33"/>
    <x v="1"/>
    <x v="6"/>
    <m/>
    <x v="35"/>
  </r>
  <r>
    <x v="11"/>
    <x v="11"/>
    <s v="9"/>
    <s v="24"/>
    <x v="0"/>
    <x v="10"/>
    <x v="22"/>
    <x v="34"/>
    <x v="1"/>
    <x v="6"/>
    <m/>
    <x v="36"/>
  </r>
  <r>
    <x v="11"/>
    <x v="11"/>
    <s v="10"/>
    <s v="17"/>
    <x v="0"/>
    <x v="7"/>
    <x v="23"/>
    <x v="35"/>
    <x v="1"/>
    <x v="0"/>
    <n v="9000"/>
    <x v="37"/>
  </r>
  <r>
    <x v="11"/>
    <x v="11"/>
    <s v="10"/>
    <s v="24"/>
    <x v="0"/>
    <x v="7"/>
    <x v="24"/>
    <x v="36"/>
    <x v="1"/>
    <x v="6"/>
    <m/>
    <x v="38"/>
  </r>
  <r>
    <x v="11"/>
    <x v="11"/>
    <s v="11"/>
    <s v="24"/>
    <x v="0"/>
    <x v="8"/>
    <x v="25"/>
    <x v="37"/>
    <x v="1"/>
    <x v="7"/>
    <m/>
    <x v="39"/>
  </r>
  <r>
    <x v="12"/>
    <x v="12"/>
    <m/>
    <m/>
    <x v="1"/>
    <x v="0"/>
    <x v="16"/>
    <x v="27"/>
    <x v="0"/>
    <x v="0"/>
    <m/>
    <x v="27"/>
  </r>
  <r>
    <x v="13"/>
    <x v="13"/>
    <m/>
    <m/>
    <x v="1"/>
    <x v="0"/>
    <x v="16"/>
    <x v="27"/>
    <x v="0"/>
    <x v="0"/>
    <m/>
    <x v="27"/>
  </r>
  <r>
    <x v="14"/>
    <x v="14"/>
    <s v="1"/>
    <s v="1"/>
    <x v="0"/>
    <x v="0"/>
    <x v="0"/>
    <x v="0"/>
    <x v="0"/>
    <x v="0"/>
    <m/>
    <x v="40"/>
  </r>
  <r>
    <x v="15"/>
    <x v="15"/>
    <m/>
    <m/>
    <x v="1"/>
    <x v="0"/>
    <x v="16"/>
    <x v="27"/>
    <x v="0"/>
    <x v="0"/>
    <m/>
    <x v="27"/>
  </r>
  <r>
    <x v="16"/>
    <x v="16"/>
    <m/>
    <m/>
    <x v="1"/>
    <x v="0"/>
    <x v="16"/>
    <x v="27"/>
    <x v="0"/>
    <x v="0"/>
    <m/>
    <x v="27"/>
  </r>
  <r>
    <x v="17"/>
    <x v="17"/>
    <m/>
    <m/>
    <x v="1"/>
    <x v="0"/>
    <x v="16"/>
    <x v="27"/>
    <x v="0"/>
    <x v="0"/>
    <m/>
    <x v="27"/>
  </r>
  <r>
    <x v="18"/>
    <x v="18"/>
    <m/>
    <m/>
    <x v="1"/>
    <x v="0"/>
    <x v="16"/>
    <x v="27"/>
    <x v="0"/>
    <x v="0"/>
    <m/>
    <x v="27"/>
  </r>
  <r>
    <x v="19"/>
    <x v="19"/>
    <m/>
    <m/>
    <x v="1"/>
    <x v="0"/>
    <x v="16"/>
    <x v="27"/>
    <x v="0"/>
    <x v="0"/>
    <m/>
    <x v="27"/>
  </r>
  <r>
    <x v="20"/>
    <x v="20"/>
    <s v="3"/>
    <s v="7"/>
    <x v="0"/>
    <x v="2"/>
    <x v="26"/>
    <x v="38"/>
    <x v="1"/>
    <x v="8"/>
    <m/>
    <x v="41"/>
  </r>
  <r>
    <x v="20"/>
    <x v="20"/>
    <s v="3"/>
    <s v="17"/>
    <x v="0"/>
    <x v="2"/>
    <x v="27"/>
    <x v="39"/>
    <x v="2"/>
    <x v="0"/>
    <n v="300000000"/>
    <x v="42"/>
  </r>
  <r>
    <x v="20"/>
    <x v="20"/>
    <s v="3"/>
    <s v="17"/>
    <x v="0"/>
    <x v="2"/>
    <x v="27"/>
    <x v="40"/>
    <x v="2"/>
    <x v="0"/>
    <n v="24068750"/>
    <x v="43"/>
  </r>
  <r>
    <x v="20"/>
    <x v="20"/>
    <s v="3"/>
    <s v="17"/>
    <x v="0"/>
    <x v="2"/>
    <x v="27"/>
    <x v="41"/>
    <x v="2"/>
    <x v="0"/>
    <n v="34112500"/>
    <x v="27"/>
  </r>
  <r>
    <x v="20"/>
    <x v="20"/>
    <s v="4"/>
    <s v="14"/>
    <x v="0"/>
    <x v="3"/>
    <x v="28"/>
    <x v="42"/>
    <x v="1"/>
    <x v="9"/>
    <m/>
    <x v="44"/>
  </r>
  <r>
    <x v="20"/>
    <x v="20"/>
    <s v="5"/>
    <s v="2"/>
    <x v="0"/>
    <x v="4"/>
    <x v="29"/>
    <x v="43"/>
    <x v="2"/>
    <x v="0"/>
    <n v="108599453.43000001"/>
    <x v="45"/>
  </r>
  <r>
    <x v="20"/>
    <x v="20"/>
    <s v="5"/>
    <s v="3"/>
    <x v="0"/>
    <x v="4"/>
    <x v="30"/>
    <x v="44"/>
    <x v="2"/>
    <x v="0"/>
    <n v="11431521.41"/>
    <x v="27"/>
  </r>
  <r>
    <x v="20"/>
    <x v="20"/>
    <s v="8"/>
    <s v="8"/>
    <x v="0"/>
    <x v="6"/>
    <x v="9"/>
    <x v="45"/>
    <x v="1"/>
    <x v="10"/>
    <m/>
    <x v="46"/>
  </r>
  <r>
    <x v="20"/>
    <x v="20"/>
    <s v="9"/>
    <s v="19"/>
    <x v="0"/>
    <x v="10"/>
    <x v="31"/>
    <x v="39"/>
    <x v="2"/>
    <x v="0"/>
    <n v="110390625"/>
    <x v="47"/>
  </r>
  <r>
    <x v="20"/>
    <x v="20"/>
    <s v="9"/>
    <s v="19"/>
    <x v="0"/>
    <x v="10"/>
    <x v="31"/>
    <x v="44"/>
    <x v="2"/>
    <x v="0"/>
    <n v="5519531.25"/>
    <x v="27"/>
  </r>
  <r>
    <x v="20"/>
    <x v="20"/>
    <s v="11"/>
    <s v="27"/>
    <x v="0"/>
    <x v="8"/>
    <x v="32"/>
    <x v="46"/>
    <x v="1"/>
    <x v="11"/>
    <m/>
    <x v="48"/>
  </r>
  <r>
    <x v="20"/>
    <x v="20"/>
    <s v="12"/>
    <s v="19"/>
    <x v="0"/>
    <x v="11"/>
    <x v="33"/>
    <x v="47"/>
    <x v="2"/>
    <x v="0"/>
    <n v="51281000"/>
    <x v="49"/>
  </r>
  <r>
    <x v="20"/>
    <x v="20"/>
    <s v="12"/>
    <s v="19"/>
    <x v="0"/>
    <x v="11"/>
    <x v="33"/>
    <x v="48"/>
    <x v="2"/>
    <x v="0"/>
    <n v="5398000"/>
    <x v="27"/>
  </r>
  <r>
    <x v="21"/>
    <x v="21"/>
    <s v="1"/>
    <s v="12"/>
    <x v="0"/>
    <x v="0"/>
    <x v="34"/>
    <x v="49"/>
    <x v="1"/>
    <x v="12"/>
    <m/>
    <x v="50"/>
  </r>
  <r>
    <x v="21"/>
    <x v="21"/>
    <s v="1"/>
    <s v="25"/>
    <x v="0"/>
    <x v="0"/>
    <x v="35"/>
    <x v="50"/>
    <x v="2"/>
    <x v="0"/>
    <n v="2280000"/>
    <x v="51"/>
  </r>
  <r>
    <x v="21"/>
    <x v="21"/>
    <s v="1"/>
    <s v="26"/>
    <x v="0"/>
    <x v="0"/>
    <x v="36"/>
    <x v="51"/>
    <x v="2"/>
    <x v="0"/>
    <n v="114000"/>
    <x v="27"/>
  </r>
  <r>
    <x v="21"/>
    <x v="21"/>
    <s v="2"/>
    <s v="12"/>
    <x v="0"/>
    <x v="1"/>
    <x v="37"/>
    <x v="52"/>
    <x v="1"/>
    <x v="12"/>
    <m/>
    <x v="50"/>
  </r>
  <r>
    <x v="21"/>
    <x v="21"/>
    <s v="2"/>
    <s v="15"/>
    <x v="0"/>
    <x v="1"/>
    <x v="38"/>
    <x v="53"/>
    <x v="2"/>
    <x v="0"/>
    <n v="2280000"/>
    <x v="51"/>
  </r>
  <r>
    <x v="21"/>
    <x v="21"/>
    <s v="2"/>
    <s v="15"/>
    <x v="0"/>
    <x v="1"/>
    <x v="38"/>
    <x v="54"/>
    <x v="2"/>
    <x v="0"/>
    <n v="114000"/>
    <x v="27"/>
  </r>
  <r>
    <x v="21"/>
    <x v="21"/>
    <s v="3"/>
    <s v="12"/>
    <x v="0"/>
    <x v="2"/>
    <x v="39"/>
    <x v="55"/>
    <x v="1"/>
    <x v="12"/>
    <m/>
    <x v="50"/>
  </r>
  <r>
    <x v="21"/>
    <x v="21"/>
    <s v="3"/>
    <s v="28"/>
    <x v="0"/>
    <x v="2"/>
    <x v="40"/>
    <x v="56"/>
    <x v="2"/>
    <x v="0"/>
    <n v="2280000"/>
    <x v="51"/>
  </r>
  <r>
    <x v="21"/>
    <x v="21"/>
    <s v="3"/>
    <s v="28"/>
    <x v="0"/>
    <x v="2"/>
    <x v="40"/>
    <x v="54"/>
    <x v="2"/>
    <x v="0"/>
    <n v="114000"/>
    <x v="27"/>
  </r>
  <r>
    <x v="21"/>
    <x v="21"/>
    <s v="4"/>
    <s v="12"/>
    <x v="0"/>
    <x v="3"/>
    <x v="41"/>
    <x v="57"/>
    <x v="1"/>
    <x v="13"/>
    <m/>
    <x v="52"/>
  </r>
  <r>
    <x v="21"/>
    <x v="21"/>
    <s v="4"/>
    <s v="28"/>
    <x v="0"/>
    <x v="3"/>
    <x v="42"/>
    <x v="58"/>
    <x v="2"/>
    <x v="0"/>
    <n v="1356250"/>
    <x v="53"/>
  </r>
  <r>
    <x v="21"/>
    <x v="21"/>
    <s v="5"/>
    <s v="3"/>
    <x v="0"/>
    <x v="4"/>
    <x v="30"/>
    <x v="59"/>
    <x v="2"/>
    <x v="0"/>
    <n v="67812.5"/>
    <x v="27"/>
  </r>
  <r>
    <x v="21"/>
    <x v="21"/>
    <s v="5"/>
    <s v="12"/>
    <x v="0"/>
    <x v="4"/>
    <x v="43"/>
    <x v="60"/>
    <x v="1"/>
    <x v="13"/>
    <m/>
    <x v="52"/>
  </r>
  <r>
    <x v="21"/>
    <x v="21"/>
    <s v="5"/>
    <s v="15"/>
    <x v="0"/>
    <x v="4"/>
    <x v="44"/>
    <x v="61"/>
    <x v="2"/>
    <x v="0"/>
    <n v="1356250"/>
    <x v="53"/>
  </r>
  <r>
    <x v="21"/>
    <x v="21"/>
    <s v="5"/>
    <s v="15"/>
    <x v="0"/>
    <x v="4"/>
    <x v="44"/>
    <x v="62"/>
    <x v="2"/>
    <x v="0"/>
    <n v="67812.5"/>
    <x v="27"/>
  </r>
  <r>
    <x v="21"/>
    <x v="21"/>
    <s v="6"/>
    <s v="12"/>
    <x v="0"/>
    <x v="9"/>
    <x v="45"/>
    <x v="63"/>
    <x v="1"/>
    <x v="13"/>
    <m/>
    <x v="52"/>
  </r>
  <r>
    <x v="21"/>
    <x v="21"/>
    <s v="6"/>
    <s v="15"/>
    <x v="0"/>
    <x v="9"/>
    <x v="46"/>
    <x v="64"/>
    <x v="1"/>
    <x v="14"/>
    <m/>
    <x v="54"/>
  </r>
  <r>
    <x v="21"/>
    <x v="21"/>
    <s v="6"/>
    <s v="16"/>
    <x v="0"/>
    <x v="9"/>
    <x v="47"/>
    <x v="65"/>
    <x v="2"/>
    <x v="0"/>
    <n v="750000"/>
    <x v="52"/>
  </r>
  <r>
    <x v="21"/>
    <x v="21"/>
    <s v="6"/>
    <s v="19"/>
    <x v="0"/>
    <x v="9"/>
    <x v="48"/>
    <x v="66"/>
    <x v="2"/>
    <x v="0"/>
    <n v="1356250"/>
    <x v="53"/>
  </r>
  <r>
    <x v="21"/>
    <x v="21"/>
    <s v="6"/>
    <s v="20"/>
    <x v="0"/>
    <x v="9"/>
    <x v="49"/>
    <x v="67"/>
    <x v="2"/>
    <x v="0"/>
    <n v="67812.5"/>
    <x v="27"/>
  </r>
  <r>
    <x v="21"/>
    <x v="21"/>
    <s v="7"/>
    <s v="12"/>
    <x v="0"/>
    <x v="5"/>
    <x v="50"/>
    <x v="68"/>
    <x v="1"/>
    <x v="13"/>
    <m/>
    <x v="52"/>
  </r>
  <r>
    <x v="21"/>
    <x v="21"/>
    <s v="8"/>
    <s v="2"/>
    <x v="0"/>
    <x v="6"/>
    <x v="51"/>
    <x v="69"/>
    <x v="2"/>
    <x v="0"/>
    <n v="1356250"/>
    <x v="53"/>
  </r>
  <r>
    <x v="21"/>
    <x v="21"/>
    <s v="8"/>
    <s v="3"/>
    <x v="0"/>
    <x v="6"/>
    <x v="52"/>
    <x v="67"/>
    <x v="2"/>
    <x v="0"/>
    <n v="67812.5"/>
    <x v="27"/>
  </r>
  <r>
    <x v="21"/>
    <x v="21"/>
    <s v="8"/>
    <s v="12"/>
    <x v="0"/>
    <x v="6"/>
    <x v="53"/>
    <x v="70"/>
    <x v="1"/>
    <x v="13"/>
    <m/>
    <x v="52"/>
  </r>
  <r>
    <x v="21"/>
    <x v="21"/>
    <s v="8"/>
    <s v="16"/>
    <x v="0"/>
    <x v="6"/>
    <x v="54"/>
    <x v="69"/>
    <x v="2"/>
    <x v="0"/>
    <n v="1356250"/>
    <x v="53"/>
  </r>
  <r>
    <x v="21"/>
    <x v="21"/>
    <s v="8"/>
    <s v="17"/>
    <x v="0"/>
    <x v="6"/>
    <x v="55"/>
    <x v="71"/>
    <x v="2"/>
    <x v="0"/>
    <n v="67812.5"/>
    <x v="27"/>
  </r>
  <r>
    <x v="21"/>
    <x v="21"/>
    <s v="9"/>
    <s v="12"/>
    <x v="0"/>
    <x v="10"/>
    <x v="56"/>
    <x v="72"/>
    <x v="1"/>
    <x v="13"/>
    <m/>
    <x v="52"/>
  </r>
  <r>
    <x v="21"/>
    <x v="21"/>
    <s v="9"/>
    <s v="26"/>
    <x v="0"/>
    <x v="10"/>
    <x v="57"/>
    <x v="53"/>
    <x v="2"/>
    <x v="0"/>
    <n v="1356250"/>
    <x v="53"/>
  </r>
  <r>
    <x v="21"/>
    <x v="21"/>
    <s v="9"/>
    <s v="27"/>
    <x v="0"/>
    <x v="10"/>
    <x v="58"/>
    <x v="54"/>
    <x v="2"/>
    <x v="0"/>
    <n v="67812.5"/>
    <x v="27"/>
  </r>
  <r>
    <x v="21"/>
    <x v="21"/>
    <s v="10"/>
    <s v="12"/>
    <x v="0"/>
    <x v="7"/>
    <x v="59"/>
    <x v="73"/>
    <x v="1"/>
    <x v="13"/>
    <m/>
    <x v="52"/>
  </r>
  <r>
    <x v="21"/>
    <x v="21"/>
    <s v="10"/>
    <s v="31"/>
    <x v="0"/>
    <x v="7"/>
    <x v="11"/>
    <x v="53"/>
    <x v="2"/>
    <x v="0"/>
    <n v="1356250"/>
    <x v="53"/>
  </r>
  <r>
    <x v="21"/>
    <x v="21"/>
    <s v="11"/>
    <s v="12"/>
    <x v="0"/>
    <x v="8"/>
    <x v="60"/>
    <x v="74"/>
    <x v="1"/>
    <x v="13"/>
    <m/>
    <x v="55"/>
  </r>
  <r>
    <x v="21"/>
    <x v="21"/>
    <s v="12"/>
    <s v="4"/>
    <x v="0"/>
    <x v="11"/>
    <x v="61"/>
    <x v="54"/>
    <x v="2"/>
    <x v="0"/>
    <n v="1356250"/>
    <x v="56"/>
  </r>
  <r>
    <x v="21"/>
    <x v="21"/>
    <s v="12"/>
    <s v="4"/>
    <x v="0"/>
    <x v="11"/>
    <x v="61"/>
    <x v="54"/>
    <x v="2"/>
    <x v="0"/>
    <n v="135625"/>
    <x v="27"/>
  </r>
  <r>
    <x v="21"/>
    <x v="21"/>
    <s v="12"/>
    <s v="12"/>
    <x v="0"/>
    <x v="11"/>
    <x v="62"/>
    <x v="75"/>
    <x v="1"/>
    <x v="13"/>
    <m/>
    <x v="52"/>
  </r>
  <r>
    <x v="22"/>
    <x v="22"/>
    <s v="2"/>
    <s v="2"/>
    <x v="0"/>
    <x v="1"/>
    <x v="63"/>
    <x v="76"/>
    <x v="1"/>
    <x v="15"/>
    <m/>
    <x v="57"/>
  </r>
  <r>
    <x v="22"/>
    <x v="22"/>
    <s v="2"/>
    <s v="15"/>
    <x v="0"/>
    <x v="1"/>
    <x v="38"/>
    <x v="77"/>
    <x v="2"/>
    <x v="0"/>
    <n v="500000"/>
    <x v="58"/>
  </r>
  <r>
    <x v="22"/>
    <x v="22"/>
    <s v="2"/>
    <s v="15"/>
    <x v="0"/>
    <x v="1"/>
    <x v="38"/>
    <x v="78"/>
    <x v="2"/>
    <x v="0"/>
    <n v="25000"/>
    <x v="27"/>
  </r>
  <r>
    <x v="22"/>
    <x v="22"/>
    <s v="3"/>
    <s v="16"/>
    <x v="0"/>
    <x v="2"/>
    <x v="64"/>
    <x v="79"/>
    <x v="1"/>
    <x v="16"/>
    <m/>
    <x v="59"/>
  </r>
  <r>
    <x v="22"/>
    <x v="22"/>
    <s v="4"/>
    <s v="4"/>
    <x v="0"/>
    <x v="3"/>
    <x v="65"/>
    <x v="80"/>
    <x v="2"/>
    <x v="0"/>
    <n v="457777.4"/>
    <x v="60"/>
  </r>
  <r>
    <x v="22"/>
    <x v="22"/>
    <s v="4"/>
    <s v="4"/>
    <x v="0"/>
    <x v="3"/>
    <x v="65"/>
    <x v="81"/>
    <x v="2"/>
    <x v="0"/>
    <n v="22888.87"/>
    <x v="27"/>
  </r>
  <r>
    <x v="22"/>
    <x v="22"/>
    <s v="4"/>
    <s v="10"/>
    <x v="0"/>
    <x v="3"/>
    <x v="66"/>
    <x v="82"/>
    <x v="1"/>
    <x v="17"/>
    <m/>
    <x v="61"/>
  </r>
  <r>
    <x v="22"/>
    <x v="22"/>
    <s v="4"/>
    <s v="21"/>
    <x v="0"/>
    <x v="3"/>
    <x v="67"/>
    <x v="83"/>
    <x v="2"/>
    <x v="0"/>
    <n v="1630000"/>
    <x v="62"/>
  </r>
  <r>
    <x v="22"/>
    <x v="22"/>
    <s v="4"/>
    <s v="21"/>
    <x v="0"/>
    <x v="3"/>
    <x v="67"/>
    <x v="84"/>
    <x v="2"/>
    <x v="0"/>
    <n v="197000"/>
    <x v="27"/>
  </r>
  <r>
    <x v="22"/>
    <x v="22"/>
    <s v="5"/>
    <s v="10"/>
    <x v="0"/>
    <x v="4"/>
    <x v="68"/>
    <x v="85"/>
    <x v="1"/>
    <x v="17"/>
    <m/>
    <x v="61"/>
  </r>
  <r>
    <x v="22"/>
    <x v="22"/>
    <s v="5"/>
    <s v="12"/>
    <x v="0"/>
    <x v="4"/>
    <x v="43"/>
    <x v="86"/>
    <x v="2"/>
    <x v="0"/>
    <n v="1827000"/>
    <x v="27"/>
  </r>
  <r>
    <x v="22"/>
    <x v="22"/>
    <s v="6"/>
    <s v="10"/>
    <x v="0"/>
    <x v="9"/>
    <x v="69"/>
    <x v="87"/>
    <x v="1"/>
    <x v="18"/>
    <m/>
    <x v="63"/>
  </r>
  <r>
    <x v="22"/>
    <x v="22"/>
    <s v="6"/>
    <s v="14"/>
    <x v="0"/>
    <x v="9"/>
    <x v="70"/>
    <x v="88"/>
    <x v="2"/>
    <x v="0"/>
    <n v="1000000"/>
    <x v="27"/>
  </r>
  <r>
    <x v="22"/>
    <x v="22"/>
    <s v="7"/>
    <s v="10"/>
    <x v="0"/>
    <x v="5"/>
    <x v="71"/>
    <x v="89"/>
    <x v="1"/>
    <x v="19"/>
    <m/>
    <x v="64"/>
  </r>
  <r>
    <x v="22"/>
    <x v="22"/>
    <s v="7"/>
    <s v="13"/>
    <x v="0"/>
    <x v="5"/>
    <x v="72"/>
    <x v="90"/>
    <x v="2"/>
    <x v="0"/>
    <n v="827000"/>
    <x v="65"/>
  </r>
  <r>
    <x v="22"/>
    <x v="22"/>
    <s v="8"/>
    <s v="10"/>
    <x v="0"/>
    <x v="6"/>
    <x v="73"/>
    <x v="91"/>
    <x v="1"/>
    <x v="19"/>
    <m/>
    <x v="63"/>
  </r>
  <r>
    <x v="22"/>
    <x v="22"/>
    <s v="8"/>
    <s v="14"/>
    <x v="0"/>
    <x v="6"/>
    <x v="74"/>
    <x v="92"/>
    <x v="2"/>
    <x v="0"/>
    <n v="1000000"/>
    <x v="27"/>
  </r>
  <r>
    <x v="22"/>
    <x v="22"/>
    <s v="8"/>
    <s v="17"/>
    <x v="0"/>
    <x v="6"/>
    <x v="55"/>
    <x v="93"/>
    <x v="2"/>
    <x v="0"/>
    <n v="500000"/>
    <x v="66"/>
  </r>
  <r>
    <x v="22"/>
    <x v="22"/>
    <s v="9"/>
    <s v="10"/>
    <x v="0"/>
    <x v="10"/>
    <x v="75"/>
    <x v="94"/>
    <x v="1"/>
    <x v="19"/>
    <m/>
    <x v="67"/>
  </r>
  <r>
    <x v="22"/>
    <x v="22"/>
    <s v="10"/>
    <s v="10"/>
    <x v="0"/>
    <x v="7"/>
    <x v="76"/>
    <x v="95"/>
    <x v="1"/>
    <x v="19"/>
    <m/>
    <x v="68"/>
  </r>
  <r>
    <x v="22"/>
    <x v="22"/>
    <s v="10"/>
    <s v="10"/>
    <x v="0"/>
    <x v="7"/>
    <x v="76"/>
    <x v="93"/>
    <x v="2"/>
    <x v="0"/>
    <n v="1150000"/>
    <x v="69"/>
  </r>
  <r>
    <x v="22"/>
    <x v="22"/>
    <s v="11"/>
    <s v="7"/>
    <x v="0"/>
    <x v="8"/>
    <x v="77"/>
    <x v="96"/>
    <x v="2"/>
    <x v="0"/>
    <n v="1000000"/>
    <x v="70"/>
  </r>
  <r>
    <x v="22"/>
    <x v="22"/>
    <s v="11"/>
    <s v="10"/>
    <x v="0"/>
    <x v="8"/>
    <x v="78"/>
    <x v="97"/>
    <x v="1"/>
    <x v="19"/>
    <m/>
    <x v="71"/>
  </r>
  <r>
    <x v="22"/>
    <x v="22"/>
    <s v="12"/>
    <s v="10"/>
    <x v="0"/>
    <x v="11"/>
    <x v="79"/>
    <x v="98"/>
    <x v="1"/>
    <x v="19"/>
    <m/>
    <x v="72"/>
  </r>
  <r>
    <x v="22"/>
    <x v="22"/>
    <s v="12"/>
    <s v="12"/>
    <x v="0"/>
    <x v="11"/>
    <x v="62"/>
    <x v="99"/>
    <x v="2"/>
    <x v="0"/>
    <n v="913500"/>
    <x v="71"/>
  </r>
  <r>
    <x v="22"/>
    <x v="22"/>
    <s v="12"/>
    <s v="12"/>
    <x v="0"/>
    <x v="11"/>
    <x v="62"/>
    <x v="100"/>
    <x v="2"/>
    <x v="0"/>
    <n v="90500"/>
    <x v="27"/>
  </r>
  <r>
    <x v="23"/>
    <x v="23"/>
    <s v="1"/>
    <s v="11"/>
    <x v="0"/>
    <x v="0"/>
    <x v="80"/>
    <x v="101"/>
    <x v="1"/>
    <x v="20"/>
    <m/>
    <x v="73"/>
  </r>
  <r>
    <x v="23"/>
    <x v="23"/>
    <s v="1"/>
    <s v="30"/>
    <x v="0"/>
    <x v="0"/>
    <x v="81"/>
    <x v="102"/>
    <x v="2"/>
    <x v="0"/>
    <n v="722000"/>
    <x v="74"/>
  </r>
  <r>
    <x v="23"/>
    <x v="23"/>
    <s v="2"/>
    <s v="1"/>
    <x v="0"/>
    <x v="1"/>
    <x v="82"/>
    <x v="103"/>
    <x v="1"/>
    <x v="20"/>
    <m/>
    <x v="75"/>
  </r>
  <r>
    <x v="23"/>
    <x v="23"/>
    <s v="3"/>
    <s v="1"/>
    <x v="0"/>
    <x v="2"/>
    <x v="83"/>
    <x v="104"/>
    <x v="1"/>
    <x v="21"/>
    <m/>
    <x v="76"/>
  </r>
  <r>
    <x v="23"/>
    <x v="23"/>
    <s v="3"/>
    <s v="13"/>
    <x v="0"/>
    <x v="2"/>
    <x v="84"/>
    <x v="105"/>
    <x v="2"/>
    <x v="0"/>
    <n v="76000"/>
    <x v="77"/>
  </r>
  <r>
    <x v="23"/>
    <x v="23"/>
    <s v="3"/>
    <s v="14"/>
    <x v="0"/>
    <x v="2"/>
    <x v="85"/>
    <x v="106"/>
    <x v="2"/>
    <x v="0"/>
    <n v="722000"/>
    <x v="27"/>
  </r>
  <r>
    <x v="23"/>
    <x v="23"/>
    <s v="5"/>
    <s v="1"/>
    <x v="0"/>
    <x v="4"/>
    <x v="86"/>
    <x v="107"/>
    <x v="1"/>
    <x v="22"/>
    <m/>
    <x v="78"/>
  </r>
  <r>
    <x v="23"/>
    <x v="23"/>
    <s v="7"/>
    <s v="12"/>
    <x v="0"/>
    <x v="5"/>
    <x v="50"/>
    <x v="108"/>
    <x v="2"/>
    <x v="0"/>
    <n v="1083000"/>
    <x v="79"/>
  </r>
  <r>
    <x v="23"/>
    <x v="23"/>
    <s v="7"/>
    <s v="12"/>
    <x v="0"/>
    <x v="5"/>
    <x v="50"/>
    <x v="109"/>
    <x v="2"/>
    <x v="0"/>
    <n v="57000"/>
    <x v="27"/>
  </r>
  <r>
    <x v="23"/>
    <x v="23"/>
    <s v="8"/>
    <s v="1"/>
    <x v="0"/>
    <x v="6"/>
    <x v="87"/>
    <x v="110"/>
    <x v="1"/>
    <x v="22"/>
    <m/>
    <x v="78"/>
  </r>
  <r>
    <x v="23"/>
    <x v="23"/>
    <s v="10"/>
    <s v="18"/>
    <x v="0"/>
    <x v="7"/>
    <x v="88"/>
    <x v="111"/>
    <x v="2"/>
    <x v="0"/>
    <n v="1140000"/>
    <x v="27"/>
  </r>
  <r>
    <x v="23"/>
    <x v="23"/>
    <s v="11"/>
    <s v="1"/>
    <x v="0"/>
    <x v="8"/>
    <x v="12"/>
    <x v="112"/>
    <x v="1"/>
    <x v="21"/>
    <m/>
    <x v="80"/>
  </r>
  <r>
    <x v="23"/>
    <x v="23"/>
    <s v="12"/>
    <s v="21"/>
    <x v="0"/>
    <x v="11"/>
    <x v="89"/>
    <x v="113"/>
    <x v="2"/>
    <x v="0"/>
    <n v="722000"/>
    <x v="75"/>
  </r>
  <r>
    <x v="23"/>
    <x v="23"/>
    <s v="12"/>
    <s v="21"/>
    <x v="0"/>
    <x v="11"/>
    <x v="89"/>
    <x v="114"/>
    <x v="2"/>
    <x v="0"/>
    <n v="38000"/>
    <x v="27"/>
  </r>
  <r>
    <x v="24"/>
    <x v="24"/>
    <m/>
    <m/>
    <x v="1"/>
    <x v="0"/>
    <x v="16"/>
    <x v="27"/>
    <x v="0"/>
    <x v="0"/>
    <m/>
    <x v="27"/>
  </r>
  <r>
    <x v="25"/>
    <x v="25"/>
    <m/>
    <m/>
    <x v="1"/>
    <x v="0"/>
    <x v="16"/>
    <x v="27"/>
    <x v="0"/>
    <x v="0"/>
    <m/>
    <x v="27"/>
  </r>
  <r>
    <x v="26"/>
    <x v="26"/>
    <s v="1"/>
    <s v="1"/>
    <x v="0"/>
    <x v="0"/>
    <x v="0"/>
    <x v="0"/>
    <x v="0"/>
    <x v="0"/>
    <m/>
    <x v="81"/>
  </r>
  <r>
    <x v="27"/>
    <x v="27"/>
    <s v="1"/>
    <s v="1"/>
    <x v="0"/>
    <x v="0"/>
    <x v="0"/>
    <x v="0"/>
    <x v="0"/>
    <x v="0"/>
    <m/>
    <x v="82"/>
  </r>
  <r>
    <x v="28"/>
    <x v="28"/>
    <s v="1"/>
    <s v="1"/>
    <x v="0"/>
    <x v="0"/>
    <x v="0"/>
    <x v="0"/>
    <x v="0"/>
    <x v="0"/>
    <m/>
    <x v="83"/>
  </r>
  <r>
    <x v="28"/>
    <x v="28"/>
    <s v="2"/>
    <s v="1"/>
    <x v="0"/>
    <x v="1"/>
    <x v="82"/>
    <x v="115"/>
    <x v="1"/>
    <x v="23"/>
    <m/>
    <x v="84"/>
  </r>
  <r>
    <x v="28"/>
    <x v="28"/>
    <s v="3"/>
    <s v="13"/>
    <x v="0"/>
    <x v="2"/>
    <x v="84"/>
    <x v="116"/>
    <x v="2"/>
    <x v="0"/>
    <n v="3000000"/>
    <x v="85"/>
  </r>
  <r>
    <x v="28"/>
    <x v="28"/>
    <s v="4"/>
    <s v="1"/>
    <x v="0"/>
    <x v="3"/>
    <x v="3"/>
    <x v="117"/>
    <x v="1"/>
    <x v="24"/>
    <m/>
    <x v="86"/>
  </r>
  <r>
    <x v="28"/>
    <x v="28"/>
    <s v="4"/>
    <s v="25"/>
    <x v="0"/>
    <x v="3"/>
    <x v="90"/>
    <x v="118"/>
    <x v="2"/>
    <x v="0"/>
    <n v="1000000"/>
    <x v="87"/>
  </r>
  <r>
    <x v="28"/>
    <x v="28"/>
    <s v="6"/>
    <s v="8"/>
    <x v="0"/>
    <x v="9"/>
    <x v="91"/>
    <x v="118"/>
    <x v="2"/>
    <x v="0"/>
    <n v="3762005.91"/>
    <x v="88"/>
  </r>
  <r>
    <x v="28"/>
    <x v="28"/>
    <s v="6"/>
    <s v="9"/>
    <x v="0"/>
    <x v="9"/>
    <x v="92"/>
    <x v="119"/>
    <x v="2"/>
    <x v="0"/>
    <n v="1523843.54"/>
    <x v="89"/>
  </r>
  <r>
    <x v="28"/>
    <x v="28"/>
    <s v="8"/>
    <s v="16"/>
    <x v="0"/>
    <x v="6"/>
    <x v="54"/>
    <x v="120"/>
    <x v="2"/>
    <x v="0"/>
    <n v="2166912"/>
    <x v="90"/>
  </r>
  <r>
    <x v="28"/>
    <x v="28"/>
    <s v="8"/>
    <s v="17"/>
    <x v="0"/>
    <x v="6"/>
    <x v="55"/>
    <x v="121"/>
    <x v="2"/>
    <x v="0"/>
    <n v="255532.02"/>
    <x v="27"/>
  </r>
  <r>
    <x v="29"/>
    <x v="29"/>
    <m/>
    <m/>
    <x v="1"/>
    <x v="0"/>
    <x v="16"/>
    <x v="27"/>
    <x v="0"/>
    <x v="0"/>
    <m/>
    <x v="27"/>
  </r>
  <r>
    <x v="30"/>
    <x v="30"/>
    <s v="1"/>
    <s v="1"/>
    <x v="0"/>
    <x v="0"/>
    <x v="0"/>
    <x v="0"/>
    <x v="0"/>
    <x v="0"/>
    <m/>
    <x v="91"/>
  </r>
  <r>
    <x v="30"/>
    <x v="30"/>
    <s v="3"/>
    <s v="1"/>
    <x v="0"/>
    <x v="2"/>
    <x v="83"/>
    <x v="122"/>
    <x v="1"/>
    <x v="25"/>
    <m/>
    <x v="92"/>
  </r>
  <r>
    <x v="30"/>
    <x v="30"/>
    <s v="4"/>
    <s v="1"/>
    <x v="0"/>
    <x v="3"/>
    <x v="3"/>
    <x v="123"/>
    <x v="1"/>
    <x v="25"/>
    <m/>
    <x v="93"/>
  </r>
  <r>
    <x v="30"/>
    <x v="30"/>
    <s v="4"/>
    <s v="26"/>
    <x v="0"/>
    <x v="3"/>
    <x v="93"/>
    <x v="124"/>
    <x v="2"/>
    <x v="0"/>
    <n v="294000"/>
    <x v="91"/>
  </r>
  <r>
    <x v="30"/>
    <x v="30"/>
    <s v="5"/>
    <s v="1"/>
    <x v="0"/>
    <x v="4"/>
    <x v="86"/>
    <x v="125"/>
    <x v="1"/>
    <x v="25"/>
    <m/>
    <x v="92"/>
  </r>
  <r>
    <x v="30"/>
    <x v="30"/>
    <s v="5"/>
    <s v="15"/>
    <x v="0"/>
    <x v="4"/>
    <x v="44"/>
    <x v="126"/>
    <x v="2"/>
    <x v="0"/>
    <n v="140000"/>
    <x v="94"/>
  </r>
  <r>
    <x v="30"/>
    <x v="30"/>
    <s v="6"/>
    <s v="1"/>
    <x v="0"/>
    <x v="9"/>
    <x v="94"/>
    <x v="127"/>
    <x v="1"/>
    <x v="25"/>
    <m/>
    <x v="95"/>
  </r>
  <r>
    <x v="30"/>
    <x v="30"/>
    <s v="7"/>
    <s v="1"/>
    <x v="0"/>
    <x v="5"/>
    <x v="8"/>
    <x v="128"/>
    <x v="1"/>
    <x v="25"/>
    <m/>
    <x v="96"/>
  </r>
  <r>
    <x v="30"/>
    <x v="30"/>
    <s v="8"/>
    <s v="1"/>
    <x v="0"/>
    <x v="6"/>
    <x v="87"/>
    <x v="129"/>
    <x v="1"/>
    <x v="25"/>
    <m/>
    <x v="97"/>
  </r>
  <r>
    <x v="30"/>
    <x v="30"/>
    <s v="8"/>
    <s v="2"/>
    <x v="0"/>
    <x v="6"/>
    <x v="51"/>
    <x v="130"/>
    <x v="2"/>
    <x v="0"/>
    <n v="140000"/>
    <x v="98"/>
  </r>
  <r>
    <x v="30"/>
    <x v="30"/>
    <s v="8"/>
    <s v="3"/>
    <x v="0"/>
    <x v="6"/>
    <x v="52"/>
    <x v="131"/>
    <x v="2"/>
    <x v="0"/>
    <n v="14000"/>
    <x v="93"/>
  </r>
  <r>
    <x v="30"/>
    <x v="30"/>
    <s v="9"/>
    <s v="1"/>
    <x v="0"/>
    <x v="10"/>
    <x v="95"/>
    <x v="132"/>
    <x v="1"/>
    <x v="25"/>
    <m/>
    <x v="99"/>
  </r>
  <r>
    <x v="30"/>
    <x v="30"/>
    <s v="10"/>
    <s v="1"/>
    <x v="0"/>
    <x v="7"/>
    <x v="10"/>
    <x v="133"/>
    <x v="1"/>
    <x v="25"/>
    <m/>
    <x v="100"/>
  </r>
  <r>
    <x v="30"/>
    <x v="30"/>
    <s v="11"/>
    <s v="1"/>
    <x v="0"/>
    <x v="8"/>
    <x v="12"/>
    <x v="134"/>
    <x v="1"/>
    <x v="25"/>
    <m/>
    <x v="101"/>
  </r>
  <r>
    <x v="30"/>
    <x v="30"/>
    <s v="12"/>
    <s v="1"/>
    <x v="0"/>
    <x v="11"/>
    <x v="96"/>
    <x v="135"/>
    <x v="1"/>
    <x v="25"/>
    <m/>
    <x v="102"/>
  </r>
  <r>
    <x v="31"/>
    <x v="30"/>
    <m/>
    <m/>
    <x v="1"/>
    <x v="0"/>
    <x v="16"/>
    <x v="27"/>
    <x v="0"/>
    <x v="0"/>
    <m/>
    <x v="27"/>
  </r>
  <r>
    <x v="32"/>
    <x v="31"/>
    <s v="1"/>
    <s v="1"/>
    <x v="0"/>
    <x v="0"/>
    <x v="0"/>
    <x v="0"/>
    <x v="0"/>
    <x v="0"/>
    <m/>
    <x v="103"/>
  </r>
  <r>
    <x v="32"/>
    <x v="31"/>
    <s v="1"/>
    <s v="1"/>
    <x v="0"/>
    <x v="0"/>
    <x v="0"/>
    <x v="136"/>
    <x v="1"/>
    <x v="26"/>
    <m/>
    <x v="104"/>
  </r>
  <r>
    <x v="32"/>
    <x v="31"/>
    <s v="1"/>
    <s v="16"/>
    <x v="0"/>
    <x v="0"/>
    <x v="97"/>
    <x v="137"/>
    <x v="2"/>
    <x v="0"/>
    <n v="5113014.8600000003"/>
    <x v="105"/>
  </r>
  <r>
    <x v="32"/>
    <x v="31"/>
    <s v="2"/>
    <s v="1"/>
    <x v="0"/>
    <x v="1"/>
    <x v="82"/>
    <x v="138"/>
    <x v="1"/>
    <x v="26"/>
    <m/>
    <x v="106"/>
  </r>
  <r>
    <x v="32"/>
    <x v="31"/>
    <s v="3"/>
    <s v="1"/>
    <x v="0"/>
    <x v="2"/>
    <x v="83"/>
    <x v="139"/>
    <x v="1"/>
    <x v="26"/>
    <m/>
    <x v="107"/>
  </r>
  <r>
    <x v="32"/>
    <x v="31"/>
    <s v="4"/>
    <s v="1"/>
    <x v="0"/>
    <x v="3"/>
    <x v="3"/>
    <x v="140"/>
    <x v="1"/>
    <x v="26"/>
    <m/>
    <x v="108"/>
  </r>
  <r>
    <x v="32"/>
    <x v="31"/>
    <s v="5"/>
    <s v="1"/>
    <x v="0"/>
    <x v="4"/>
    <x v="86"/>
    <x v="141"/>
    <x v="1"/>
    <x v="26"/>
    <m/>
    <x v="109"/>
  </r>
  <r>
    <x v="32"/>
    <x v="31"/>
    <s v="5"/>
    <s v="31"/>
    <x v="0"/>
    <x v="4"/>
    <x v="7"/>
    <x v="142"/>
    <x v="2"/>
    <x v="0"/>
    <n v="12560000"/>
    <x v="27"/>
  </r>
  <r>
    <x v="32"/>
    <x v="31"/>
    <s v="6"/>
    <s v="1"/>
    <x v="0"/>
    <x v="9"/>
    <x v="94"/>
    <x v="143"/>
    <x v="1"/>
    <x v="26"/>
    <m/>
    <x v="110"/>
  </r>
  <r>
    <x v="32"/>
    <x v="31"/>
    <s v="7"/>
    <s v="1"/>
    <x v="0"/>
    <x v="5"/>
    <x v="8"/>
    <x v="144"/>
    <x v="1"/>
    <x v="26"/>
    <m/>
    <x v="111"/>
  </r>
  <r>
    <x v="32"/>
    <x v="31"/>
    <s v="8"/>
    <s v="1"/>
    <x v="0"/>
    <x v="6"/>
    <x v="87"/>
    <x v="145"/>
    <x v="1"/>
    <x v="26"/>
    <m/>
    <x v="112"/>
  </r>
  <r>
    <x v="32"/>
    <x v="31"/>
    <s v="9"/>
    <s v="1"/>
    <x v="0"/>
    <x v="10"/>
    <x v="95"/>
    <x v="146"/>
    <x v="1"/>
    <x v="26"/>
    <m/>
    <x v="113"/>
  </r>
  <r>
    <x v="32"/>
    <x v="31"/>
    <s v="10"/>
    <s v="1"/>
    <x v="0"/>
    <x v="7"/>
    <x v="10"/>
    <x v="147"/>
    <x v="1"/>
    <x v="26"/>
    <m/>
    <x v="114"/>
  </r>
  <r>
    <x v="32"/>
    <x v="31"/>
    <s v="11"/>
    <s v="1"/>
    <x v="0"/>
    <x v="8"/>
    <x v="12"/>
    <x v="148"/>
    <x v="1"/>
    <x v="26"/>
    <m/>
    <x v="115"/>
  </r>
  <r>
    <x v="32"/>
    <x v="31"/>
    <s v="11"/>
    <s v="17"/>
    <x v="0"/>
    <x v="8"/>
    <x v="98"/>
    <x v="149"/>
    <x v="1"/>
    <x v="0"/>
    <n v="2090000"/>
    <x v="114"/>
  </r>
  <r>
    <x v="32"/>
    <x v="31"/>
    <s v="11"/>
    <s v="17"/>
    <x v="0"/>
    <x v="8"/>
    <x v="98"/>
    <x v="150"/>
    <x v="1"/>
    <x v="0"/>
    <n v="2090000"/>
    <x v="113"/>
  </r>
  <r>
    <x v="32"/>
    <x v="31"/>
    <s v="12"/>
    <s v="1"/>
    <x v="0"/>
    <x v="11"/>
    <x v="96"/>
    <x v="151"/>
    <x v="1"/>
    <x v="26"/>
    <m/>
    <x v="114"/>
  </r>
  <r>
    <x v="33"/>
    <x v="32"/>
    <s v="1"/>
    <s v="1"/>
    <x v="0"/>
    <x v="0"/>
    <x v="0"/>
    <x v="0"/>
    <x v="0"/>
    <x v="0"/>
    <m/>
    <x v="116"/>
  </r>
  <r>
    <x v="33"/>
    <x v="32"/>
    <s v="2"/>
    <s v="5"/>
    <x v="0"/>
    <x v="1"/>
    <x v="99"/>
    <x v="152"/>
    <x v="1"/>
    <x v="27"/>
    <m/>
    <x v="117"/>
  </r>
  <r>
    <x v="33"/>
    <x v="32"/>
    <s v="7"/>
    <s v="21"/>
    <x v="0"/>
    <x v="5"/>
    <x v="100"/>
    <x v="153"/>
    <x v="2"/>
    <x v="0"/>
    <n v="250000"/>
    <x v="118"/>
  </r>
  <r>
    <x v="33"/>
    <x v="32"/>
    <s v="7"/>
    <s v="23"/>
    <x v="0"/>
    <x v="5"/>
    <x v="101"/>
    <x v="154"/>
    <x v="1"/>
    <x v="27"/>
    <m/>
    <x v="119"/>
  </r>
  <r>
    <x v="34"/>
    <x v="33"/>
    <m/>
    <m/>
    <x v="1"/>
    <x v="0"/>
    <x v="16"/>
    <x v="27"/>
    <x v="0"/>
    <x v="0"/>
    <m/>
    <x v="27"/>
  </r>
  <r>
    <x v="35"/>
    <x v="34"/>
    <m/>
    <m/>
    <x v="1"/>
    <x v="0"/>
    <x v="16"/>
    <x v="27"/>
    <x v="0"/>
    <x v="0"/>
    <m/>
    <x v="27"/>
  </r>
  <r>
    <x v="36"/>
    <x v="35"/>
    <m/>
    <m/>
    <x v="1"/>
    <x v="0"/>
    <x v="16"/>
    <x v="27"/>
    <x v="0"/>
    <x v="0"/>
    <m/>
    <x v="27"/>
  </r>
  <r>
    <x v="37"/>
    <x v="36"/>
    <m/>
    <m/>
    <x v="1"/>
    <x v="0"/>
    <x v="16"/>
    <x v="27"/>
    <x v="0"/>
    <x v="0"/>
    <m/>
    <x v="27"/>
  </r>
  <r>
    <x v="38"/>
    <x v="37"/>
    <s v="1"/>
    <s v="1"/>
    <x v="0"/>
    <x v="0"/>
    <x v="0"/>
    <x v="155"/>
    <x v="1"/>
    <x v="14"/>
    <m/>
    <x v="33"/>
  </r>
  <r>
    <x v="38"/>
    <x v="37"/>
    <s v="1"/>
    <s v="1"/>
    <x v="0"/>
    <x v="0"/>
    <x v="0"/>
    <x v="156"/>
    <x v="1"/>
    <x v="28"/>
    <m/>
    <x v="120"/>
  </r>
  <r>
    <x v="38"/>
    <x v="37"/>
    <s v="1"/>
    <s v="20"/>
    <x v="0"/>
    <x v="0"/>
    <x v="102"/>
    <x v="157"/>
    <x v="2"/>
    <x v="0"/>
    <n v="416666.67"/>
    <x v="33"/>
  </r>
  <r>
    <x v="38"/>
    <x v="37"/>
    <s v="1"/>
    <s v="20"/>
    <x v="0"/>
    <x v="0"/>
    <x v="102"/>
    <x v="158"/>
    <x v="2"/>
    <x v="0"/>
    <n v="750000"/>
    <x v="27"/>
  </r>
  <r>
    <x v="38"/>
    <x v="37"/>
    <s v="2"/>
    <s v="1"/>
    <x v="0"/>
    <x v="1"/>
    <x v="82"/>
    <x v="159"/>
    <x v="1"/>
    <x v="14"/>
    <m/>
    <x v="33"/>
  </r>
  <r>
    <x v="38"/>
    <x v="37"/>
    <s v="2"/>
    <s v="1"/>
    <x v="0"/>
    <x v="1"/>
    <x v="82"/>
    <x v="160"/>
    <x v="1"/>
    <x v="28"/>
    <m/>
    <x v="120"/>
  </r>
  <r>
    <x v="38"/>
    <x v="37"/>
    <s v="2"/>
    <s v="17"/>
    <x v="0"/>
    <x v="1"/>
    <x v="103"/>
    <x v="161"/>
    <x v="2"/>
    <x v="0"/>
    <n v="416666.67"/>
    <x v="33"/>
  </r>
  <r>
    <x v="38"/>
    <x v="37"/>
    <s v="2"/>
    <s v="17"/>
    <x v="0"/>
    <x v="1"/>
    <x v="103"/>
    <x v="162"/>
    <x v="2"/>
    <x v="0"/>
    <n v="750000"/>
    <x v="27"/>
  </r>
  <r>
    <x v="38"/>
    <x v="37"/>
    <s v="3"/>
    <s v="1"/>
    <x v="0"/>
    <x v="2"/>
    <x v="83"/>
    <x v="163"/>
    <x v="1"/>
    <x v="14"/>
    <m/>
    <x v="33"/>
  </r>
  <r>
    <x v="38"/>
    <x v="37"/>
    <s v="3"/>
    <s v="1"/>
    <x v="0"/>
    <x v="2"/>
    <x v="83"/>
    <x v="164"/>
    <x v="1"/>
    <x v="28"/>
    <m/>
    <x v="120"/>
  </r>
  <r>
    <x v="38"/>
    <x v="37"/>
    <s v="3"/>
    <s v="10"/>
    <x v="0"/>
    <x v="2"/>
    <x v="104"/>
    <x v="165"/>
    <x v="2"/>
    <x v="0"/>
    <n v="750000"/>
    <x v="121"/>
  </r>
  <r>
    <x v="38"/>
    <x v="37"/>
    <s v="3"/>
    <s v="10"/>
    <x v="0"/>
    <x v="2"/>
    <x v="104"/>
    <x v="166"/>
    <x v="2"/>
    <x v="0"/>
    <n v="416666.67"/>
    <x v="27"/>
  </r>
  <r>
    <x v="38"/>
    <x v="37"/>
    <s v="4"/>
    <s v="1"/>
    <x v="0"/>
    <x v="3"/>
    <x v="3"/>
    <x v="167"/>
    <x v="1"/>
    <x v="29"/>
    <m/>
    <x v="120"/>
  </r>
  <r>
    <x v="38"/>
    <x v="37"/>
    <s v="5"/>
    <s v="1"/>
    <x v="0"/>
    <x v="4"/>
    <x v="86"/>
    <x v="168"/>
    <x v="1"/>
    <x v="29"/>
    <m/>
    <x v="122"/>
  </r>
  <r>
    <x v="38"/>
    <x v="37"/>
    <s v="6"/>
    <s v="1"/>
    <x v="0"/>
    <x v="9"/>
    <x v="94"/>
    <x v="169"/>
    <x v="1"/>
    <x v="29"/>
    <m/>
    <x v="123"/>
  </r>
  <r>
    <x v="38"/>
    <x v="37"/>
    <s v="6"/>
    <s v="9"/>
    <x v="0"/>
    <x v="9"/>
    <x v="92"/>
    <x v="170"/>
    <x v="2"/>
    <x v="0"/>
    <n v="1166666.67"/>
    <x v="122"/>
  </r>
  <r>
    <x v="38"/>
    <x v="37"/>
    <s v="6"/>
    <s v="9"/>
    <x v="0"/>
    <x v="9"/>
    <x v="92"/>
    <x v="171"/>
    <x v="2"/>
    <x v="0"/>
    <n v="1166666.67"/>
    <x v="120"/>
  </r>
  <r>
    <x v="38"/>
    <x v="37"/>
    <s v="6"/>
    <s v="9"/>
    <x v="0"/>
    <x v="9"/>
    <x v="92"/>
    <x v="172"/>
    <x v="2"/>
    <x v="0"/>
    <n v="1166666.67"/>
    <x v="27"/>
  </r>
  <r>
    <x v="38"/>
    <x v="37"/>
    <s v="7"/>
    <s v="1"/>
    <x v="0"/>
    <x v="5"/>
    <x v="8"/>
    <x v="173"/>
    <x v="1"/>
    <x v="29"/>
    <m/>
    <x v="120"/>
  </r>
  <r>
    <x v="38"/>
    <x v="37"/>
    <s v="8"/>
    <s v="1"/>
    <x v="0"/>
    <x v="6"/>
    <x v="87"/>
    <x v="174"/>
    <x v="1"/>
    <x v="29"/>
    <m/>
    <x v="122"/>
  </r>
  <r>
    <x v="38"/>
    <x v="37"/>
    <s v="8"/>
    <s v="10"/>
    <x v="0"/>
    <x v="6"/>
    <x v="73"/>
    <x v="165"/>
    <x v="2"/>
    <x v="0"/>
    <n v="1166666.67"/>
    <x v="120"/>
  </r>
  <r>
    <x v="38"/>
    <x v="37"/>
    <s v="8"/>
    <s v="11"/>
    <x v="0"/>
    <x v="6"/>
    <x v="105"/>
    <x v="165"/>
    <x v="2"/>
    <x v="0"/>
    <n v="1166666.67"/>
    <x v="27"/>
  </r>
  <r>
    <x v="38"/>
    <x v="37"/>
    <s v="9"/>
    <s v="1"/>
    <x v="0"/>
    <x v="10"/>
    <x v="95"/>
    <x v="175"/>
    <x v="1"/>
    <x v="29"/>
    <m/>
    <x v="120"/>
  </r>
  <r>
    <x v="38"/>
    <x v="37"/>
    <s v="10"/>
    <s v="1"/>
    <x v="0"/>
    <x v="7"/>
    <x v="10"/>
    <x v="176"/>
    <x v="1"/>
    <x v="29"/>
    <m/>
    <x v="122"/>
  </r>
  <r>
    <x v="38"/>
    <x v="37"/>
    <s v="10"/>
    <s v="6"/>
    <x v="0"/>
    <x v="7"/>
    <x v="106"/>
    <x v="162"/>
    <x v="2"/>
    <x v="0"/>
    <n v="1166666.67"/>
    <x v="120"/>
  </r>
  <r>
    <x v="38"/>
    <x v="37"/>
    <s v="11"/>
    <s v="1"/>
    <x v="0"/>
    <x v="8"/>
    <x v="12"/>
    <x v="177"/>
    <x v="1"/>
    <x v="29"/>
    <m/>
    <x v="122"/>
  </r>
  <r>
    <x v="38"/>
    <x v="37"/>
    <s v="11"/>
    <s v="17"/>
    <x v="0"/>
    <x v="8"/>
    <x v="98"/>
    <x v="178"/>
    <x v="2"/>
    <x v="0"/>
    <n v="1166666.67"/>
    <x v="120"/>
  </r>
  <r>
    <x v="38"/>
    <x v="37"/>
    <s v="12"/>
    <s v="1"/>
    <x v="0"/>
    <x v="11"/>
    <x v="96"/>
    <x v="179"/>
    <x v="1"/>
    <x v="29"/>
    <m/>
    <x v="122"/>
  </r>
  <r>
    <x v="38"/>
    <x v="37"/>
    <s v="12"/>
    <s v="15"/>
    <x v="0"/>
    <x v="11"/>
    <x v="107"/>
    <x v="165"/>
    <x v="2"/>
    <x v="0"/>
    <n v="1166666.67"/>
    <x v="120"/>
  </r>
  <r>
    <x v="39"/>
    <x v="38"/>
    <m/>
    <m/>
    <x v="1"/>
    <x v="0"/>
    <x v="16"/>
    <x v="27"/>
    <x v="0"/>
    <x v="0"/>
    <m/>
    <x v="27"/>
  </r>
  <r>
    <x v="40"/>
    <x v="39"/>
    <m/>
    <m/>
    <x v="1"/>
    <x v="0"/>
    <x v="16"/>
    <x v="27"/>
    <x v="0"/>
    <x v="0"/>
    <m/>
    <x v="27"/>
  </r>
  <r>
    <x v="41"/>
    <x v="40"/>
    <m/>
    <m/>
    <x v="1"/>
    <x v="0"/>
    <x v="16"/>
    <x v="27"/>
    <x v="0"/>
    <x v="0"/>
    <m/>
    <x v="27"/>
  </r>
  <r>
    <x v="42"/>
    <x v="41"/>
    <m/>
    <m/>
    <x v="1"/>
    <x v="0"/>
    <x v="16"/>
    <x v="27"/>
    <x v="0"/>
    <x v="0"/>
    <m/>
    <x v="27"/>
  </r>
  <r>
    <x v="43"/>
    <x v="42"/>
    <s v="10"/>
    <s v="5"/>
    <x v="0"/>
    <x v="7"/>
    <x v="108"/>
    <x v="180"/>
    <x v="1"/>
    <x v="30"/>
    <m/>
    <x v="124"/>
  </r>
  <r>
    <x v="44"/>
    <x v="43"/>
    <m/>
    <m/>
    <x v="1"/>
    <x v="0"/>
    <x v="16"/>
    <x v="27"/>
    <x v="0"/>
    <x v="0"/>
    <m/>
    <x v="27"/>
  </r>
  <r>
    <x v="45"/>
    <x v="44"/>
    <m/>
    <m/>
    <x v="1"/>
    <x v="0"/>
    <x v="16"/>
    <x v="27"/>
    <x v="0"/>
    <x v="0"/>
    <m/>
    <x v="27"/>
  </r>
  <r>
    <x v="46"/>
    <x v="45"/>
    <s v="2"/>
    <s v="12"/>
    <x v="0"/>
    <x v="1"/>
    <x v="37"/>
    <x v="181"/>
    <x v="1"/>
    <x v="31"/>
    <m/>
    <x v="125"/>
  </r>
  <r>
    <x v="46"/>
    <x v="45"/>
    <s v="2"/>
    <s v="16"/>
    <x v="0"/>
    <x v="1"/>
    <x v="109"/>
    <x v="182"/>
    <x v="2"/>
    <x v="0"/>
    <n v="2812320"/>
    <x v="126"/>
  </r>
  <r>
    <x v="46"/>
    <x v="45"/>
    <s v="2"/>
    <s v="16"/>
    <x v="0"/>
    <x v="1"/>
    <x v="109"/>
    <x v="183"/>
    <x v="2"/>
    <x v="32"/>
    <m/>
    <x v="27"/>
  </r>
  <r>
    <x v="47"/>
    <x v="46"/>
    <m/>
    <m/>
    <x v="1"/>
    <x v="0"/>
    <x v="16"/>
    <x v="27"/>
    <x v="0"/>
    <x v="0"/>
    <m/>
    <x v="27"/>
  </r>
  <r>
    <x v="48"/>
    <x v="47"/>
    <m/>
    <m/>
    <x v="1"/>
    <x v="0"/>
    <x v="16"/>
    <x v="27"/>
    <x v="0"/>
    <x v="0"/>
    <m/>
    <x v="27"/>
  </r>
  <r>
    <x v="49"/>
    <x v="48"/>
    <m/>
    <m/>
    <x v="1"/>
    <x v="0"/>
    <x v="16"/>
    <x v="27"/>
    <x v="0"/>
    <x v="0"/>
    <m/>
    <x v="27"/>
  </r>
  <r>
    <x v="50"/>
    <x v="49"/>
    <m/>
    <m/>
    <x v="1"/>
    <x v="0"/>
    <x v="16"/>
    <x v="27"/>
    <x v="0"/>
    <x v="0"/>
    <m/>
    <x v="27"/>
  </r>
  <r>
    <x v="51"/>
    <x v="50"/>
    <m/>
    <m/>
    <x v="1"/>
    <x v="0"/>
    <x v="16"/>
    <x v="27"/>
    <x v="0"/>
    <x v="0"/>
    <m/>
    <x v="27"/>
  </r>
  <r>
    <x v="52"/>
    <x v="51"/>
    <m/>
    <m/>
    <x v="1"/>
    <x v="0"/>
    <x v="16"/>
    <x v="27"/>
    <x v="0"/>
    <x v="0"/>
    <m/>
    <x v="27"/>
  </r>
  <r>
    <x v="53"/>
    <x v="52"/>
    <s v="3"/>
    <s v="1"/>
    <x v="0"/>
    <x v="2"/>
    <x v="83"/>
    <x v="184"/>
    <x v="1"/>
    <x v="33"/>
    <m/>
    <x v="127"/>
  </r>
  <r>
    <x v="53"/>
    <x v="52"/>
    <s v="3"/>
    <s v="1"/>
    <x v="0"/>
    <x v="2"/>
    <x v="83"/>
    <x v="185"/>
    <x v="2"/>
    <x v="0"/>
    <n v="1033200"/>
    <x v="128"/>
  </r>
  <r>
    <x v="53"/>
    <x v="52"/>
    <s v="5"/>
    <s v="23"/>
    <x v="0"/>
    <x v="4"/>
    <x v="110"/>
    <x v="186"/>
    <x v="2"/>
    <x v="0"/>
    <n v="384300"/>
    <x v="27"/>
  </r>
  <r>
    <x v="53"/>
    <x v="52"/>
    <s v="7"/>
    <s v="8"/>
    <x v="0"/>
    <x v="5"/>
    <x v="111"/>
    <x v="187"/>
    <x v="1"/>
    <x v="34"/>
    <m/>
    <x v="129"/>
  </r>
  <r>
    <x v="53"/>
    <x v="52"/>
    <s v="7"/>
    <s v="25"/>
    <x v="0"/>
    <x v="5"/>
    <x v="112"/>
    <x v="188"/>
    <x v="2"/>
    <x v="0"/>
    <n v="586956.52"/>
    <x v="130"/>
  </r>
  <r>
    <x v="53"/>
    <x v="52"/>
    <s v="7"/>
    <s v="25"/>
    <x v="0"/>
    <x v="5"/>
    <x v="112"/>
    <x v="189"/>
    <x v="2"/>
    <x v="0"/>
    <n v="43043.48"/>
    <x v="27"/>
  </r>
  <r>
    <x v="53"/>
    <x v="52"/>
    <s v="11"/>
    <s v="15"/>
    <x v="0"/>
    <x v="8"/>
    <x v="113"/>
    <x v="190"/>
    <x v="1"/>
    <x v="5"/>
    <m/>
    <x v="30"/>
  </r>
  <r>
    <x v="53"/>
    <x v="52"/>
    <s v="11"/>
    <s v="15"/>
    <x v="0"/>
    <x v="8"/>
    <x v="113"/>
    <x v="191"/>
    <x v="2"/>
    <x v="0"/>
    <n v="20000"/>
    <x v="131"/>
  </r>
  <r>
    <x v="53"/>
    <x v="52"/>
    <s v="11"/>
    <s v="17"/>
    <x v="0"/>
    <x v="8"/>
    <x v="98"/>
    <x v="192"/>
    <x v="2"/>
    <x v="0"/>
    <n v="400000"/>
    <x v="27"/>
  </r>
  <r>
    <x v="54"/>
    <x v="53"/>
    <m/>
    <m/>
    <x v="1"/>
    <x v="0"/>
    <x v="16"/>
    <x v="27"/>
    <x v="0"/>
    <x v="0"/>
    <m/>
    <x v="27"/>
  </r>
  <r>
    <x v="55"/>
    <x v="54"/>
    <m/>
    <m/>
    <x v="1"/>
    <x v="0"/>
    <x v="16"/>
    <x v="27"/>
    <x v="0"/>
    <x v="0"/>
    <m/>
    <x v="27"/>
  </r>
  <r>
    <x v="56"/>
    <x v="55"/>
    <m/>
    <m/>
    <x v="1"/>
    <x v="0"/>
    <x v="16"/>
    <x v="27"/>
    <x v="0"/>
    <x v="0"/>
    <m/>
    <x v="27"/>
  </r>
  <r>
    <x v="57"/>
    <x v="56"/>
    <s v="1"/>
    <s v="17"/>
    <x v="0"/>
    <x v="0"/>
    <x v="114"/>
    <x v="193"/>
    <x v="1"/>
    <x v="35"/>
    <m/>
    <x v="132"/>
  </r>
  <r>
    <x v="57"/>
    <x v="56"/>
    <s v="2"/>
    <s v="13"/>
    <x v="0"/>
    <x v="1"/>
    <x v="115"/>
    <x v="194"/>
    <x v="1"/>
    <x v="36"/>
    <m/>
    <x v="133"/>
  </r>
  <r>
    <x v="57"/>
    <x v="56"/>
    <s v="2"/>
    <s v="16"/>
    <x v="0"/>
    <x v="1"/>
    <x v="109"/>
    <x v="195"/>
    <x v="2"/>
    <x v="0"/>
    <n v="1972130"/>
    <x v="134"/>
  </r>
  <r>
    <x v="57"/>
    <x v="56"/>
    <s v="2"/>
    <s v="16"/>
    <x v="0"/>
    <x v="1"/>
    <x v="109"/>
    <x v="196"/>
    <x v="2"/>
    <x v="0"/>
    <n v="10370"/>
    <x v="135"/>
  </r>
  <r>
    <x v="57"/>
    <x v="56"/>
    <s v="3"/>
    <s v="1"/>
    <x v="0"/>
    <x v="2"/>
    <x v="83"/>
    <x v="197"/>
    <x v="1"/>
    <x v="37"/>
    <m/>
    <x v="136"/>
  </r>
  <r>
    <x v="57"/>
    <x v="56"/>
    <s v="3"/>
    <s v="30"/>
    <x v="0"/>
    <x v="2"/>
    <x v="116"/>
    <x v="198"/>
    <x v="1"/>
    <x v="38"/>
    <m/>
    <x v="137"/>
  </r>
  <r>
    <x v="57"/>
    <x v="56"/>
    <s v="4"/>
    <s v="1"/>
    <x v="0"/>
    <x v="3"/>
    <x v="3"/>
    <x v="199"/>
    <x v="1"/>
    <x v="37"/>
    <m/>
    <x v="138"/>
  </r>
  <r>
    <x v="57"/>
    <x v="56"/>
    <s v="5"/>
    <s v="1"/>
    <x v="0"/>
    <x v="4"/>
    <x v="86"/>
    <x v="200"/>
    <x v="1"/>
    <x v="39"/>
    <m/>
    <x v="139"/>
  </r>
  <r>
    <x v="57"/>
    <x v="56"/>
    <s v="5"/>
    <s v="1"/>
    <x v="0"/>
    <x v="4"/>
    <x v="86"/>
    <x v="201"/>
    <x v="1"/>
    <x v="37"/>
    <m/>
    <x v="140"/>
  </r>
  <r>
    <x v="57"/>
    <x v="56"/>
    <s v="5"/>
    <s v="1"/>
    <x v="0"/>
    <x v="4"/>
    <x v="86"/>
    <x v="202"/>
    <x v="1"/>
    <x v="40"/>
    <m/>
    <x v="141"/>
  </r>
  <r>
    <x v="57"/>
    <x v="56"/>
    <s v="5"/>
    <s v="1"/>
    <x v="0"/>
    <x v="4"/>
    <x v="86"/>
    <x v="203"/>
    <x v="2"/>
    <x v="0"/>
    <n v="26062646.5"/>
    <x v="142"/>
  </r>
  <r>
    <x v="57"/>
    <x v="56"/>
    <s v="6"/>
    <s v="1"/>
    <x v="0"/>
    <x v="9"/>
    <x v="94"/>
    <x v="204"/>
    <x v="1"/>
    <x v="39"/>
    <m/>
    <x v="143"/>
  </r>
  <r>
    <x v="57"/>
    <x v="56"/>
    <s v="6"/>
    <s v="1"/>
    <x v="0"/>
    <x v="9"/>
    <x v="94"/>
    <x v="205"/>
    <x v="1"/>
    <x v="37"/>
    <m/>
    <x v="144"/>
  </r>
  <r>
    <x v="57"/>
    <x v="56"/>
    <s v="6"/>
    <s v="1"/>
    <x v="0"/>
    <x v="9"/>
    <x v="94"/>
    <x v="206"/>
    <x v="1"/>
    <x v="41"/>
    <m/>
    <x v="145"/>
  </r>
  <r>
    <x v="57"/>
    <x v="56"/>
    <s v="7"/>
    <s v="1"/>
    <x v="0"/>
    <x v="5"/>
    <x v="8"/>
    <x v="207"/>
    <x v="1"/>
    <x v="39"/>
    <m/>
    <x v="146"/>
  </r>
  <r>
    <x v="57"/>
    <x v="56"/>
    <s v="7"/>
    <s v="1"/>
    <x v="0"/>
    <x v="5"/>
    <x v="8"/>
    <x v="208"/>
    <x v="1"/>
    <x v="37"/>
    <m/>
    <x v="147"/>
  </r>
  <r>
    <x v="57"/>
    <x v="56"/>
    <s v="7"/>
    <s v="1"/>
    <x v="0"/>
    <x v="5"/>
    <x v="8"/>
    <x v="209"/>
    <x v="1"/>
    <x v="41"/>
    <m/>
    <x v="148"/>
  </r>
  <r>
    <x v="57"/>
    <x v="56"/>
    <s v="8"/>
    <s v="1"/>
    <x v="0"/>
    <x v="6"/>
    <x v="87"/>
    <x v="210"/>
    <x v="1"/>
    <x v="39"/>
    <m/>
    <x v="149"/>
  </r>
  <r>
    <x v="57"/>
    <x v="56"/>
    <s v="8"/>
    <s v="1"/>
    <x v="0"/>
    <x v="6"/>
    <x v="87"/>
    <x v="211"/>
    <x v="1"/>
    <x v="37"/>
    <m/>
    <x v="150"/>
  </r>
  <r>
    <x v="57"/>
    <x v="56"/>
    <s v="8"/>
    <s v="1"/>
    <x v="0"/>
    <x v="6"/>
    <x v="87"/>
    <x v="212"/>
    <x v="1"/>
    <x v="41"/>
    <m/>
    <x v="151"/>
  </r>
  <r>
    <x v="57"/>
    <x v="56"/>
    <s v="9"/>
    <s v="1"/>
    <x v="0"/>
    <x v="10"/>
    <x v="95"/>
    <x v="213"/>
    <x v="1"/>
    <x v="39"/>
    <m/>
    <x v="152"/>
  </r>
  <r>
    <x v="57"/>
    <x v="56"/>
    <s v="9"/>
    <s v="1"/>
    <x v="0"/>
    <x v="10"/>
    <x v="95"/>
    <x v="214"/>
    <x v="1"/>
    <x v="37"/>
    <m/>
    <x v="153"/>
  </r>
  <r>
    <x v="57"/>
    <x v="56"/>
    <s v="9"/>
    <s v="1"/>
    <x v="0"/>
    <x v="10"/>
    <x v="95"/>
    <x v="215"/>
    <x v="1"/>
    <x v="41"/>
    <m/>
    <x v="154"/>
  </r>
  <r>
    <x v="57"/>
    <x v="56"/>
    <s v="10"/>
    <s v="1"/>
    <x v="0"/>
    <x v="7"/>
    <x v="10"/>
    <x v="216"/>
    <x v="1"/>
    <x v="39"/>
    <m/>
    <x v="155"/>
  </r>
  <r>
    <x v="57"/>
    <x v="56"/>
    <s v="10"/>
    <s v="1"/>
    <x v="0"/>
    <x v="7"/>
    <x v="10"/>
    <x v="217"/>
    <x v="1"/>
    <x v="37"/>
    <m/>
    <x v="156"/>
  </r>
  <r>
    <x v="57"/>
    <x v="56"/>
    <s v="10"/>
    <s v="1"/>
    <x v="0"/>
    <x v="7"/>
    <x v="10"/>
    <x v="218"/>
    <x v="1"/>
    <x v="41"/>
    <m/>
    <x v="157"/>
  </r>
  <r>
    <x v="57"/>
    <x v="56"/>
    <s v="11"/>
    <s v="1"/>
    <x v="0"/>
    <x v="8"/>
    <x v="12"/>
    <x v="219"/>
    <x v="1"/>
    <x v="39"/>
    <m/>
    <x v="158"/>
  </r>
  <r>
    <x v="57"/>
    <x v="56"/>
    <s v="11"/>
    <s v="1"/>
    <x v="0"/>
    <x v="8"/>
    <x v="12"/>
    <x v="220"/>
    <x v="1"/>
    <x v="37"/>
    <m/>
    <x v="159"/>
  </r>
  <r>
    <x v="57"/>
    <x v="56"/>
    <s v="11"/>
    <s v="1"/>
    <x v="0"/>
    <x v="8"/>
    <x v="12"/>
    <x v="221"/>
    <x v="1"/>
    <x v="41"/>
    <m/>
    <x v="160"/>
  </r>
  <r>
    <x v="57"/>
    <x v="56"/>
    <s v="11"/>
    <s v="13"/>
    <x v="0"/>
    <x v="8"/>
    <x v="117"/>
    <x v="222"/>
    <x v="1"/>
    <x v="0"/>
    <n v="38430"/>
    <x v="161"/>
  </r>
  <r>
    <x v="57"/>
    <x v="56"/>
    <s v="12"/>
    <s v="1"/>
    <x v="0"/>
    <x v="11"/>
    <x v="96"/>
    <x v="223"/>
    <x v="1"/>
    <x v="39"/>
    <m/>
    <x v="162"/>
  </r>
  <r>
    <x v="57"/>
    <x v="56"/>
    <s v="12"/>
    <s v="1"/>
    <x v="0"/>
    <x v="11"/>
    <x v="96"/>
    <x v="224"/>
    <x v="1"/>
    <x v="37"/>
    <m/>
    <x v="163"/>
  </r>
  <r>
    <x v="57"/>
    <x v="56"/>
    <s v="12"/>
    <s v="1"/>
    <x v="0"/>
    <x v="11"/>
    <x v="96"/>
    <x v="225"/>
    <x v="1"/>
    <x v="41"/>
    <m/>
    <x v="164"/>
  </r>
  <r>
    <x v="58"/>
    <x v="57"/>
    <s v="1"/>
    <s v="9"/>
    <x v="0"/>
    <x v="0"/>
    <x v="118"/>
    <x v="226"/>
    <x v="1"/>
    <x v="42"/>
    <m/>
    <x v="165"/>
  </r>
  <r>
    <x v="58"/>
    <x v="57"/>
    <s v="1"/>
    <s v="24"/>
    <x v="0"/>
    <x v="0"/>
    <x v="119"/>
    <x v="227"/>
    <x v="2"/>
    <x v="0"/>
    <n v="677598.56"/>
    <x v="166"/>
  </r>
  <r>
    <x v="58"/>
    <x v="57"/>
    <s v="1"/>
    <s v="24"/>
    <x v="0"/>
    <x v="0"/>
    <x v="119"/>
    <x v="228"/>
    <x v="2"/>
    <x v="0"/>
    <n v="71326.17"/>
    <x v="27"/>
  </r>
  <r>
    <x v="58"/>
    <x v="57"/>
    <s v="2"/>
    <s v="1"/>
    <x v="0"/>
    <x v="1"/>
    <x v="82"/>
    <x v="229"/>
    <x v="1"/>
    <x v="43"/>
    <m/>
    <x v="167"/>
  </r>
  <r>
    <x v="58"/>
    <x v="57"/>
    <s v="2"/>
    <s v="16"/>
    <x v="0"/>
    <x v="1"/>
    <x v="109"/>
    <x v="230"/>
    <x v="2"/>
    <x v="0"/>
    <n v="401111.12"/>
    <x v="168"/>
  </r>
  <r>
    <x v="58"/>
    <x v="57"/>
    <s v="2"/>
    <s v="16"/>
    <x v="0"/>
    <x v="1"/>
    <x v="109"/>
    <x v="231"/>
    <x v="2"/>
    <x v="0"/>
    <n v="42222.21"/>
    <x v="27"/>
  </r>
  <r>
    <x v="58"/>
    <x v="57"/>
    <s v="3"/>
    <s v="1"/>
    <x v="0"/>
    <x v="2"/>
    <x v="83"/>
    <x v="232"/>
    <x v="1"/>
    <x v="43"/>
    <m/>
    <x v="167"/>
  </r>
  <r>
    <x v="58"/>
    <x v="57"/>
    <s v="3"/>
    <s v="20"/>
    <x v="0"/>
    <x v="2"/>
    <x v="120"/>
    <x v="233"/>
    <x v="2"/>
    <x v="0"/>
    <n v="401111.11"/>
    <x v="169"/>
  </r>
  <r>
    <x v="58"/>
    <x v="57"/>
    <s v="3"/>
    <s v="20"/>
    <x v="0"/>
    <x v="2"/>
    <x v="120"/>
    <x v="234"/>
    <x v="2"/>
    <x v="0"/>
    <n v="42222.22"/>
    <x v="27"/>
  </r>
  <r>
    <x v="58"/>
    <x v="57"/>
    <s v="4"/>
    <s v="1"/>
    <x v="0"/>
    <x v="3"/>
    <x v="3"/>
    <x v="235"/>
    <x v="1"/>
    <x v="43"/>
    <m/>
    <x v="167"/>
  </r>
  <r>
    <x v="58"/>
    <x v="57"/>
    <s v="4"/>
    <s v="28"/>
    <x v="0"/>
    <x v="3"/>
    <x v="42"/>
    <x v="236"/>
    <x v="2"/>
    <x v="0"/>
    <n v="401111.11"/>
    <x v="169"/>
  </r>
  <r>
    <x v="58"/>
    <x v="57"/>
    <s v="4"/>
    <s v="29"/>
    <x v="0"/>
    <x v="3"/>
    <x v="121"/>
    <x v="237"/>
    <x v="2"/>
    <x v="0"/>
    <n v="42222.22"/>
    <x v="27"/>
  </r>
  <r>
    <x v="58"/>
    <x v="57"/>
    <s v="5"/>
    <s v="1"/>
    <x v="0"/>
    <x v="4"/>
    <x v="86"/>
    <x v="238"/>
    <x v="1"/>
    <x v="43"/>
    <m/>
    <x v="167"/>
  </r>
  <r>
    <x v="58"/>
    <x v="57"/>
    <s v="5"/>
    <s v="17"/>
    <x v="0"/>
    <x v="4"/>
    <x v="122"/>
    <x v="239"/>
    <x v="2"/>
    <x v="0"/>
    <n v="401111.11"/>
    <x v="169"/>
  </r>
  <r>
    <x v="58"/>
    <x v="57"/>
    <s v="5"/>
    <s v="17"/>
    <x v="0"/>
    <x v="4"/>
    <x v="122"/>
    <x v="240"/>
    <x v="2"/>
    <x v="0"/>
    <n v="42222.22"/>
    <x v="27"/>
  </r>
  <r>
    <x v="58"/>
    <x v="57"/>
    <s v="6"/>
    <s v="1"/>
    <x v="0"/>
    <x v="9"/>
    <x v="94"/>
    <x v="241"/>
    <x v="1"/>
    <x v="43"/>
    <m/>
    <x v="167"/>
  </r>
  <r>
    <x v="58"/>
    <x v="57"/>
    <s v="6"/>
    <s v="2"/>
    <x v="0"/>
    <x v="9"/>
    <x v="123"/>
    <x v="236"/>
    <x v="2"/>
    <x v="0"/>
    <n v="401111.11"/>
    <x v="169"/>
  </r>
  <r>
    <x v="58"/>
    <x v="57"/>
    <s v="6"/>
    <s v="2"/>
    <x v="0"/>
    <x v="9"/>
    <x v="123"/>
    <x v="242"/>
    <x v="2"/>
    <x v="0"/>
    <n v="42222.22"/>
    <x v="27"/>
  </r>
  <r>
    <x v="58"/>
    <x v="57"/>
    <s v="7"/>
    <s v="1"/>
    <x v="0"/>
    <x v="5"/>
    <x v="8"/>
    <x v="243"/>
    <x v="1"/>
    <x v="43"/>
    <m/>
    <x v="167"/>
  </r>
  <r>
    <x v="58"/>
    <x v="57"/>
    <s v="7"/>
    <s v="11"/>
    <x v="0"/>
    <x v="5"/>
    <x v="124"/>
    <x v="244"/>
    <x v="2"/>
    <x v="0"/>
    <n v="401111.11"/>
    <x v="169"/>
  </r>
  <r>
    <x v="58"/>
    <x v="57"/>
    <s v="7"/>
    <s v="11"/>
    <x v="0"/>
    <x v="5"/>
    <x v="124"/>
    <x v="245"/>
    <x v="2"/>
    <x v="0"/>
    <n v="42222.22"/>
    <x v="27"/>
  </r>
  <r>
    <x v="58"/>
    <x v="57"/>
    <s v="8"/>
    <s v="1"/>
    <x v="0"/>
    <x v="6"/>
    <x v="87"/>
    <x v="246"/>
    <x v="1"/>
    <x v="43"/>
    <m/>
    <x v="167"/>
  </r>
  <r>
    <x v="58"/>
    <x v="57"/>
    <s v="8"/>
    <s v="2"/>
    <x v="0"/>
    <x v="6"/>
    <x v="51"/>
    <x v="247"/>
    <x v="2"/>
    <x v="0"/>
    <n v="401111.11"/>
    <x v="169"/>
  </r>
  <r>
    <x v="58"/>
    <x v="57"/>
    <s v="8"/>
    <s v="2"/>
    <x v="0"/>
    <x v="6"/>
    <x v="51"/>
    <x v="248"/>
    <x v="2"/>
    <x v="0"/>
    <n v="42222.22"/>
    <x v="27"/>
  </r>
  <r>
    <x v="58"/>
    <x v="57"/>
    <s v="9"/>
    <s v="1"/>
    <x v="0"/>
    <x v="10"/>
    <x v="95"/>
    <x v="249"/>
    <x v="1"/>
    <x v="43"/>
    <m/>
    <x v="167"/>
  </r>
  <r>
    <x v="58"/>
    <x v="57"/>
    <s v="9"/>
    <s v="28"/>
    <x v="0"/>
    <x v="10"/>
    <x v="125"/>
    <x v="239"/>
    <x v="2"/>
    <x v="0"/>
    <n v="401111.11"/>
    <x v="169"/>
  </r>
  <r>
    <x v="58"/>
    <x v="57"/>
    <s v="9"/>
    <s v="29"/>
    <x v="0"/>
    <x v="10"/>
    <x v="126"/>
    <x v="248"/>
    <x v="2"/>
    <x v="0"/>
    <n v="42222.22"/>
    <x v="27"/>
  </r>
  <r>
    <x v="58"/>
    <x v="57"/>
    <s v="10"/>
    <s v="1"/>
    <x v="0"/>
    <x v="7"/>
    <x v="10"/>
    <x v="250"/>
    <x v="1"/>
    <x v="43"/>
    <m/>
    <x v="167"/>
  </r>
  <r>
    <x v="58"/>
    <x v="57"/>
    <s v="10"/>
    <s v="16"/>
    <x v="0"/>
    <x v="7"/>
    <x v="127"/>
    <x v="251"/>
    <x v="1"/>
    <x v="0"/>
    <n v="221666.67"/>
    <x v="170"/>
  </r>
  <r>
    <x v="58"/>
    <x v="57"/>
    <s v="11"/>
    <s v="1"/>
    <x v="0"/>
    <x v="8"/>
    <x v="12"/>
    <x v="252"/>
    <x v="1"/>
    <x v="43"/>
    <m/>
    <x v="171"/>
  </r>
  <r>
    <x v="58"/>
    <x v="57"/>
    <s v="11"/>
    <s v="13"/>
    <x v="0"/>
    <x v="8"/>
    <x v="117"/>
    <x v="247"/>
    <x v="2"/>
    <x v="0"/>
    <n v="601666.66"/>
    <x v="172"/>
  </r>
  <r>
    <x v="58"/>
    <x v="57"/>
    <s v="11"/>
    <s v="14"/>
    <x v="0"/>
    <x v="8"/>
    <x v="15"/>
    <x v="253"/>
    <x v="2"/>
    <x v="0"/>
    <n v="63333.33"/>
    <x v="27"/>
  </r>
  <r>
    <x v="58"/>
    <x v="57"/>
    <s v="12"/>
    <s v="1"/>
    <x v="0"/>
    <x v="11"/>
    <x v="96"/>
    <x v="254"/>
    <x v="1"/>
    <x v="43"/>
    <m/>
    <x v="167"/>
  </r>
  <r>
    <x v="58"/>
    <x v="57"/>
    <s v="12"/>
    <s v="20"/>
    <x v="0"/>
    <x v="11"/>
    <x v="128"/>
    <x v="255"/>
    <x v="2"/>
    <x v="0"/>
    <n v="401111.11"/>
    <x v="169"/>
  </r>
  <r>
    <x v="59"/>
    <x v="58"/>
    <m/>
    <m/>
    <x v="1"/>
    <x v="0"/>
    <x v="16"/>
    <x v="27"/>
    <x v="0"/>
    <x v="0"/>
    <m/>
    <x v="27"/>
  </r>
  <r>
    <x v="60"/>
    <x v="59"/>
    <s v="1"/>
    <s v="1"/>
    <x v="0"/>
    <x v="0"/>
    <x v="0"/>
    <x v="0"/>
    <x v="0"/>
    <x v="0"/>
    <m/>
    <x v="173"/>
  </r>
  <r>
    <x v="61"/>
    <x v="60"/>
    <m/>
    <m/>
    <x v="1"/>
    <x v="0"/>
    <x v="16"/>
    <x v="27"/>
    <x v="0"/>
    <x v="0"/>
    <m/>
    <x v="27"/>
  </r>
  <r>
    <x v="62"/>
    <x v="61"/>
    <s v="1"/>
    <s v="1"/>
    <x v="0"/>
    <x v="0"/>
    <x v="0"/>
    <x v="0"/>
    <x v="0"/>
    <x v="0"/>
    <m/>
    <x v="174"/>
  </r>
  <r>
    <x v="62"/>
    <x v="61"/>
    <s v="1"/>
    <s v="26"/>
    <x v="0"/>
    <x v="0"/>
    <x v="36"/>
    <x v="256"/>
    <x v="2"/>
    <x v="0"/>
    <n v="888534.92"/>
    <x v="175"/>
  </r>
  <r>
    <x v="62"/>
    <x v="61"/>
    <s v="1"/>
    <s v="27"/>
    <x v="0"/>
    <x v="0"/>
    <x v="129"/>
    <x v="257"/>
    <x v="2"/>
    <x v="0"/>
    <n v="46765"/>
    <x v="27"/>
  </r>
  <r>
    <x v="62"/>
    <x v="61"/>
    <s v="3"/>
    <s v="1"/>
    <x v="0"/>
    <x v="2"/>
    <x v="83"/>
    <x v="258"/>
    <x v="1"/>
    <x v="44"/>
    <m/>
    <x v="176"/>
  </r>
  <r>
    <x v="62"/>
    <x v="61"/>
    <s v="4"/>
    <s v="3"/>
    <x v="0"/>
    <x v="3"/>
    <x v="130"/>
    <x v="259"/>
    <x v="2"/>
    <x v="0"/>
    <n v="1282500"/>
    <x v="177"/>
  </r>
  <r>
    <x v="62"/>
    <x v="61"/>
    <s v="4"/>
    <s v="3"/>
    <x v="0"/>
    <x v="3"/>
    <x v="130"/>
    <x v="260"/>
    <x v="2"/>
    <x v="0"/>
    <n v="67500"/>
    <x v="27"/>
  </r>
  <r>
    <x v="62"/>
    <x v="61"/>
    <s v="6"/>
    <s v="1"/>
    <x v="0"/>
    <x v="9"/>
    <x v="94"/>
    <x v="261"/>
    <x v="1"/>
    <x v="44"/>
    <m/>
    <x v="176"/>
  </r>
  <r>
    <x v="62"/>
    <x v="61"/>
    <s v="6"/>
    <s v="2"/>
    <x v="0"/>
    <x v="9"/>
    <x v="123"/>
    <x v="262"/>
    <x v="2"/>
    <x v="0"/>
    <n v="1282500"/>
    <x v="177"/>
  </r>
  <r>
    <x v="62"/>
    <x v="61"/>
    <s v="6"/>
    <s v="2"/>
    <x v="0"/>
    <x v="9"/>
    <x v="123"/>
    <x v="263"/>
    <x v="2"/>
    <x v="0"/>
    <n v="67500"/>
    <x v="27"/>
  </r>
  <r>
    <x v="62"/>
    <x v="61"/>
    <s v="9"/>
    <s v="1"/>
    <x v="0"/>
    <x v="10"/>
    <x v="95"/>
    <x v="264"/>
    <x v="1"/>
    <x v="44"/>
    <m/>
    <x v="176"/>
  </r>
  <r>
    <x v="62"/>
    <x v="61"/>
    <s v="11"/>
    <s v="17"/>
    <x v="0"/>
    <x v="8"/>
    <x v="98"/>
    <x v="265"/>
    <x v="2"/>
    <x v="0"/>
    <n v="1282500"/>
    <x v="177"/>
  </r>
  <r>
    <x v="62"/>
    <x v="61"/>
    <s v="11"/>
    <s v="17"/>
    <x v="0"/>
    <x v="8"/>
    <x v="98"/>
    <x v="266"/>
    <x v="2"/>
    <x v="0"/>
    <n v="67500"/>
    <x v="27"/>
  </r>
  <r>
    <x v="62"/>
    <x v="61"/>
    <s v="12"/>
    <s v="1"/>
    <x v="0"/>
    <x v="11"/>
    <x v="96"/>
    <x v="267"/>
    <x v="1"/>
    <x v="44"/>
    <m/>
    <x v="176"/>
  </r>
  <r>
    <x v="63"/>
    <x v="62"/>
    <m/>
    <m/>
    <x v="1"/>
    <x v="0"/>
    <x v="16"/>
    <x v="27"/>
    <x v="0"/>
    <x v="0"/>
    <m/>
    <x v="27"/>
  </r>
  <r>
    <x v="64"/>
    <x v="63"/>
    <m/>
    <m/>
    <x v="1"/>
    <x v="0"/>
    <x v="16"/>
    <x v="27"/>
    <x v="0"/>
    <x v="0"/>
    <m/>
    <x v="27"/>
  </r>
  <r>
    <x v="65"/>
    <x v="64"/>
    <m/>
    <m/>
    <x v="1"/>
    <x v="0"/>
    <x v="16"/>
    <x v="27"/>
    <x v="0"/>
    <x v="0"/>
    <m/>
    <x v="27"/>
  </r>
  <r>
    <x v="66"/>
    <x v="65"/>
    <m/>
    <m/>
    <x v="1"/>
    <x v="0"/>
    <x v="16"/>
    <x v="27"/>
    <x v="0"/>
    <x v="0"/>
    <m/>
    <x v="27"/>
  </r>
  <r>
    <x v="67"/>
    <x v="66"/>
    <m/>
    <m/>
    <x v="1"/>
    <x v="0"/>
    <x v="16"/>
    <x v="27"/>
    <x v="0"/>
    <x v="0"/>
    <m/>
    <x v="27"/>
  </r>
  <r>
    <x v="68"/>
    <x v="66"/>
    <m/>
    <m/>
    <x v="1"/>
    <x v="0"/>
    <x v="16"/>
    <x v="27"/>
    <x v="0"/>
    <x v="0"/>
    <m/>
    <x v="27"/>
  </r>
  <r>
    <x v="69"/>
    <x v="67"/>
    <m/>
    <m/>
    <x v="1"/>
    <x v="0"/>
    <x v="16"/>
    <x v="27"/>
    <x v="0"/>
    <x v="0"/>
    <m/>
    <x v="27"/>
  </r>
  <r>
    <x v="70"/>
    <x v="68"/>
    <m/>
    <m/>
    <x v="1"/>
    <x v="0"/>
    <x v="16"/>
    <x v="27"/>
    <x v="0"/>
    <x v="0"/>
    <m/>
    <x v="27"/>
  </r>
  <r>
    <x v="71"/>
    <x v="69"/>
    <m/>
    <m/>
    <x v="1"/>
    <x v="0"/>
    <x v="16"/>
    <x v="27"/>
    <x v="0"/>
    <x v="0"/>
    <m/>
    <x v="27"/>
  </r>
  <r>
    <x v="72"/>
    <x v="70"/>
    <m/>
    <m/>
    <x v="1"/>
    <x v="0"/>
    <x v="16"/>
    <x v="27"/>
    <x v="0"/>
    <x v="0"/>
    <m/>
    <x v="27"/>
  </r>
  <r>
    <x v="73"/>
    <x v="71"/>
    <m/>
    <m/>
    <x v="1"/>
    <x v="0"/>
    <x v="16"/>
    <x v="27"/>
    <x v="0"/>
    <x v="0"/>
    <m/>
    <x v="27"/>
  </r>
  <r>
    <x v="74"/>
    <x v="72"/>
    <s v="1"/>
    <s v="1"/>
    <x v="0"/>
    <x v="0"/>
    <x v="0"/>
    <x v="0"/>
    <x v="0"/>
    <x v="0"/>
    <m/>
    <x v="178"/>
  </r>
  <r>
    <x v="74"/>
    <x v="72"/>
    <s v="1"/>
    <s v="11"/>
    <x v="0"/>
    <x v="0"/>
    <x v="80"/>
    <x v="268"/>
    <x v="2"/>
    <x v="0"/>
    <n v="500000"/>
    <x v="179"/>
  </r>
  <r>
    <x v="74"/>
    <x v="72"/>
    <s v="1"/>
    <s v="16"/>
    <x v="0"/>
    <x v="0"/>
    <x v="97"/>
    <x v="269"/>
    <x v="1"/>
    <x v="45"/>
    <m/>
    <x v="180"/>
  </r>
  <r>
    <x v="74"/>
    <x v="72"/>
    <s v="1"/>
    <s v="17"/>
    <x v="0"/>
    <x v="0"/>
    <x v="114"/>
    <x v="270"/>
    <x v="2"/>
    <x v="0"/>
    <n v="25000"/>
    <x v="181"/>
  </r>
  <r>
    <x v="74"/>
    <x v="72"/>
    <s v="1"/>
    <s v="17"/>
    <x v="0"/>
    <x v="0"/>
    <x v="114"/>
    <x v="271"/>
    <x v="2"/>
    <x v="0"/>
    <n v="25000"/>
    <x v="182"/>
  </r>
  <r>
    <x v="74"/>
    <x v="72"/>
    <s v="4"/>
    <s v="3"/>
    <x v="0"/>
    <x v="3"/>
    <x v="130"/>
    <x v="272"/>
    <x v="2"/>
    <x v="0"/>
    <n v="500000"/>
    <x v="183"/>
  </r>
  <r>
    <x v="75"/>
    <x v="73"/>
    <m/>
    <m/>
    <x v="1"/>
    <x v="0"/>
    <x v="16"/>
    <x v="27"/>
    <x v="0"/>
    <x v="0"/>
    <m/>
    <x v="27"/>
  </r>
  <r>
    <x v="76"/>
    <x v="74"/>
    <m/>
    <m/>
    <x v="1"/>
    <x v="0"/>
    <x v="16"/>
    <x v="27"/>
    <x v="0"/>
    <x v="0"/>
    <m/>
    <x v="27"/>
  </r>
  <r>
    <x v="77"/>
    <x v="75"/>
    <s v="12"/>
    <s v="22"/>
    <x v="0"/>
    <x v="11"/>
    <x v="131"/>
    <x v="273"/>
    <x v="1"/>
    <x v="46"/>
    <m/>
    <x v="184"/>
  </r>
  <r>
    <x v="77"/>
    <x v="75"/>
    <s v="12"/>
    <s v="29"/>
    <x v="0"/>
    <x v="11"/>
    <x v="132"/>
    <x v="274"/>
    <x v="2"/>
    <x v="0"/>
    <n v="3200000"/>
    <x v="185"/>
  </r>
  <r>
    <x v="77"/>
    <x v="75"/>
    <s v="12"/>
    <s v="29"/>
    <x v="0"/>
    <x v="11"/>
    <x v="132"/>
    <x v="275"/>
    <x v="2"/>
    <x v="0"/>
    <n v="160000"/>
    <x v="27"/>
  </r>
  <r>
    <x v="78"/>
    <x v="76"/>
    <s v="1"/>
    <s v="1"/>
    <x v="0"/>
    <x v="0"/>
    <x v="0"/>
    <x v="0"/>
    <x v="0"/>
    <x v="0"/>
    <m/>
    <x v="186"/>
  </r>
  <r>
    <x v="79"/>
    <x v="77"/>
    <m/>
    <m/>
    <x v="1"/>
    <x v="0"/>
    <x v="16"/>
    <x v="27"/>
    <x v="0"/>
    <x v="0"/>
    <m/>
    <x v="27"/>
  </r>
  <r>
    <x v="80"/>
    <x v="78"/>
    <m/>
    <m/>
    <x v="1"/>
    <x v="0"/>
    <x v="16"/>
    <x v="27"/>
    <x v="0"/>
    <x v="0"/>
    <m/>
    <x v="27"/>
  </r>
  <r>
    <x v="81"/>
    <x v="79"/>
    <m/>
    <m/>
    <x v="1"/>
    <x v="0"/>
    <x v="16"/>
    <x v="27"/>
    <x v="0"/>
    <x v="0"/>
    <m/>
    <x v="27"/>
  </r>
  <r>
    <x v="82"/>
    <x v="80"/>
    <m/>
    <m/>
    <x v="1"/>
    <x v="0"/>
    <x v="16"/>
    <x v="27"/>
    <x v="0"/>
    <x v="0"/>
    <m/>
    <x v="27"/>
  </r>
  <r>
    <x v="83"/>
    <x v="81"/>
    <s v="9"/>
    <s v="12"/>
    <x v="0"/>
    <x v="10"/>
    <x v="56"/>
    <x v="276"/>
    <x v="1"/>
    <x v="47"/>
    <m/>
    <x v="187"/>
  </r>
  <r>
    <x v="83"/>
    <x v="81"/>
    <s v="9"/>
    <s v="15"/>
    <x v="0"/>
    <x v="10"/>
    <x v="133"/>
    <x v="277"/>
    <x v="2"/>
    <x v="0"/>
    <n v="620000"/>
    <x v="27"/>
  </r>
  <r>
    <x v="83"/>
    <x v="81"/>
    <s v="10"/>
    <s v="1"/>
    <x v="0"/>
    <x v="7"/>
    <x v="10"/>
    <x v="278"/>
    <x v="1"/>
    <x v="48"/>
    <m/>
    <x v="188"/>
  </r>
  <r>
    <x v="83"/>
    <x v="81"/>
    <s v="10"/>
    <s v="25"/>
    <x v="0"/>
    <x v="7"/>
    <x v="134"/>
    <x v="279"/>
    <x v="2"/>
    <x v="0"/>
    <n v="1500000"/>
    <x v="27"/>
  </r>
  <r>
    <x v="84"/>
    <x v="82"/>
    <m/>
    <m/>
    <x v="1"/>
    <x v="0"/>
    <x v="16"/>
    <x v="27"/>
    <x v="0"/>
    <x v="0"/>
    <m/>
    <x v="27"/>
  </r>
  <r>
    <x v="85"/>
    <x v="83"/>
    <m/>
    <m/>
    <x v="1"/>
    <x v="0"/>
    <x v="16"/>
    <x v="27"/>
    <x v="0"/>
    <x v="0"/>
    <m/>
    <x v="27"/>
  </r>
  <r>
    <x v="86"/>
    <x v="84"/>
    <s v="1"/>
    <s v="1"/>
    <x v="0"/>
    <x v="0"/>
    <x v="0"/>
    <x v="0"/>
    <x v="0"/>
    <x v="0"/>
    <m/>
    <x v="189"/>
  </r>
  <r>
    <x v="86"/>
    <x v="84"/>
    <s v="5"/>
    <s v="22"/>
    <x v="0"/>
    <x v="4"/>
    <x v="135"/>
    <x v="280"/>
    <x v="1"/>
    <x v="15"/>
    <m/>
    <x v="190"/>
  </r>
  <r>
    <x v="86"/>
    <x v="84"/>
    <s v="5"/>
    <s v="31"/>
    <x v="0"/>
    <x v="4"/>
    <x v="7"/>
    <x v="281"/>
    <x v="2"/>
    <x v="0"/>
    <n v="500000"/>
    <x v="191"/>
  </r>
  <r>
    <x v="86"/>
    <x v="84"/>
    <s v="5"/>
    <s v="31"/>
    <x v="0"/>
    <x v="4"/>
    <x v="7"/>
    <x v="282"/>
    <x v="2"/>
    <x v="0"/>
    <n v="11875"/>
    <x v="27"/>
  </r>
  <r>
    <x v="86"/>
    <x v="84"/>
    <s v="6"/>
    <s v="23"/>
    <x v="0"/>
    <x v="9"/>
    <x v="136"/>
    <x v="283"/>
    <x v="1"/>
    <x v="15"/>
    <m/>
    <x v="57"/>
  </r>
  <r>
    <x v="86"/>
    <x v="84"/>
    <s v="7"/>
    <s v="23"/>
    <x v="0"/>
    <x v="5"/>
    <x v="101"/>
    <x v="284"/>
    <x v="1"/>
    <x v="15"/>
    <m/>
    <x v="192"/>
  </r>
  <r>
    <x v="86"/>
    <x v="84"/>
    <s v="8"/>
    <s v="10"/>
    <x v="0"/>
    <x v="6"/>
    <x v="73"/>
    <x v="285"/>
    <x v="2"/>
    <x v="0"/>
    <n v="500000"/>
    <x v="193"/>
  </r>
  <r>
    <x v="86"/>
    <x v="84"/>
    <s v="8"/>
    <s v="10"/>
    <x v="0"/>
    <x v="6"/>
    <x v="73"/>
    <x v="286"/>
    <x v="2"/>
    <x v="0"/>
    <n v="25000"/>
    <x v="57"/>
  </r>
  <r>
    <x v="86"/>
    <x v="84"/>
    <s v="8"/>
    <s v="23"/>
    <x v="0"/>
    <x v="6"/>
    <x v="137"/>
    <x v="287"/>
    <x v="1"/>
    <x v="15"/>
    <m/>
    <x v="192"/>
  </r>
  <r>
    <x v="86"/>
    <x v="84"/>
    <s v="9"/>
    <s v="23"/>
    <x v="0"/>
    <x v="10"/>
    <x v="138"/>
    <x v="288"/>
    <x v="1"/>
    <x v="15"/>
    <m/>
    <x v="178"/>
  </r>
  <r>
    <x v="86"/>
    <x v="84"/>
    <s v="10"/>
    <s v="23"/>
    <x v="0"/>
    <x v="7"/>
    <x v="139"/>
    <x v="289"/>
    <x v="1"/>
    <x v="49"/>
    <m/>
    <x v="194"/>
  </r>
  <r>
    <x v="86"/>
    <x v="84"/>
    <s v="11"/>
    <s v="1"/>
    <x v="0"/>
    <x v="8"/>
    <x v="12"/>
    <x v="290"/>
    <x v="1"/>
    <x v="15"/>
    <m/>
    <x v="195"/>
  </r>
  <r>
    <x v="86"/>
    <x v="84"/>
    <s v="11"/>
    <s v="21"/>
    <x v="0"/>
    <x v="8"/>
    <x v="140"/>
    <x v="291"/>
    <x v="2"/>
    <x v="0"/>
    <n v="1000000"/>
    <x v="196"/>
  </r>
  <r>
    <x v="86"/>
    <x v="84"/>
    <s v="11"/>
    <s v="21"/>
    <x v="0"/>
    <x v="8"/>
    <x v="140"/>
    <x v="292"/>
    <x v="2"/>
    <x v="0"/>
    <n v="650000"/>
    <x v="197"/>
  </r>
  <r>
    <x v="86"/>
    <x v="84"/>
    <s v="11"/>
    <s v="22"/>
    <x v="0"/>
    <x v="8"/>
    <x v="141"/>
    <x v="293"/>
    <x v="2"/>
    <x v="0"/>
    <n v="50000"/>
    <x v="198"/>
  </r>
  <r>
    <x v="86"/>
    <x v="84"/>
    <s v="11"/>
    <s v="30"/>
    <x v="0"/>
    <x v="8"/>
    <x v="142"/>
    <x v="294"/>
    <x v="2"/>
    <x v="0"/>
    <n v="32500"/>
    <x v="57"/>
  </r>
  <r>
    <x v="86"/>
    <x v="84"/>
    <s v="12"/>
    <s v="1"/>
    <x v="0"/>
    <x v="11"/>
    <x v="96"/>
    <x v="295"/>
    <x v="1"/>
    <x v="15"/>
    <m/>
    <x v="192"/>
  </r>
  <r>
    <x v="87"/>
    <x v="85"/>
    <m/>
    <m/>
    <x v="1"/>
    <x v="0"/>
    <x v="16"/>
    <x v="27"/>
    <x v="0"/>
    <x v="0"/>
    <m/>
    <x v="27"/>
  </r>
  <r>
    <x v="88"/>
    <x v="86"/>
    <m/>
    <m/>
    <x v="1"/>
    <x v="0"/>
    <x v="16"/>
    <x v="27"/>
    <x v="0"/>
    <x v="0"/>
    <m/>
    <x v="27"/>
  </r>
  <r>
    <x v="89"/>
    <x v="87"/>
    <m/>
    <m/>
    <x v="1"/>
    <x v="0"/>
    <x v="16"/>
    <x v="27"/>
    <x v="0"/>
    <x v="0"/>
    <m/>
    <x v="27"/>
  </r>
  <r>
    <x v="90"/>
    <x v="88"/>
    <m/>
    <m/>
    <x v="1"/>
    <x v="0"/>
    <x v="16"/>
    <x v="27"/>
    <x v="0"/>
    <x v="0"/>
    <m/>
    <x v="27"/>
  </r>
  <r>
    <x v="91"/>
    <x v="89"/>
    <s v="7"/>
    <s v="1"/>
    <x v="0"/>
    <x v="5"/>
    <x v="8"/>
    <x v="296"/>
    <x v="1"/>
    <x v="50"/>
    <m/>
    <x v="199"/>
  </r>
  <r>
    <x v="92"/>
    <x v="90"/>
    <s v="1"/>
    <s v="1"/>
    <x v="0"/>
    <x v="0"/>
    <x v="0"/>
    <x v="0"/>
    <x v="0"/>
    <x v="0"/>
    <m/>
    <x v="200"/>
  </r>
  <r>
    <x v="92"/>
    <x v="90"/>
    <s v="1"/>
    <s v="1"/>
    <x v="0"/>
    <x v="0"/>
    <x v="0"/>
    <x v="297"/>
    <x v="1"/>
    <x v="51"/>
    <m/>
    <x v="30"/>
  </r>
  <r>
    <x v="92"/>
    <x v="90"/>
    <s v="1"/>
    <s v="18"/>
    <x v="0"/>
    <x v="0"/>
    <x v="143"/>
    <x v="298"/>
    <x v="2"/>
    <x v="0"/>
    <n v="380000"/>
    <x v="201"/>
  </r>
  <r>
    <x v="92"/>
    <x v="90"/>
    <s v="1"/>
    <s v="19"/>
    <x v="0"/>
    <x v="0"/>
    <x v="144"/>
    <x v="299"/>
    <x v="2"/>
    <x v="0"/>
    <n v="40000"/>
    <x v="27"/>
  </r>
  <r>
    <x v="92"/>
    <x v="90"/>
    <s v="2"/>
    <s v="1"/>
    <x v="0"/>
    <x v="1"/>
    <x v="82"/>
    <x v="300"/>
    <x v="1"/>
    <x v="51"/>
    <m/>
    <x v="131"/>
  </r>
  <r>
    <x v="92"/>
    <x v="90"/>
    <s v="2"/>
    <s v="24"/>
    <x v="0"/>
    <x v="1"/>
    <x v="145"/>
    <x v="301"/>
    <x v="2"/>
    <x v="0"/>
    <n v="380000"/>
    <x v="200"/>
  </r>
  <r>
    <x v="92"/>
    <x v="90"/>
    <s v="2"/>
    <s v="24"/>
    <x v="0"/>
    <x v="1"/>
    <x v="145"/>
    <x v="302"/>
    <x v="2"/>
    <x v="0"/>
    <n v="20000"/>
    <x v="27"/>
  </r>
  <r>
    <x v="92"/>
    <x v="90"/>
    <s v="3"/>
    <s v="1"/>
    <x v="0"/>
    <x v="2"/>
    <x v="83"/>
    <x v="303"/>
    <x v="1"/>
    <x v="51"/>
    <m/>
    <x v="131"/>
  </r>
  <r>
    <x v="92"/>
    <x v="90"/>
    <s v="3"/>
    <s v="28"/>
    <x v="0"/>
    <x v="2"/>
    <x v="40"/>
    <x v="304"/>
    <x v="2"/>
    <x v="0"/>
    <n v="380000"/>
    <x v="200"/>
  </r>
  <r>
    <x v="92"/>
    <x v="90"/>
    <s v="3"/>
    <s v="28"/>
    <x v="0"/>
    <x v="2"/>
    <x v="40"/>
    <x v="305"/>
    <x v="2"/>
    <x v="0"/>
    <n v="20000"/>
    <x v="27"/>
  </r>
  <r>
    <x v="92"/>
    <x v="90"/>
    <s v="4"/>
    <s v="1"/>
    <x v="0"/>
    <x v="3"/>
    <x v="3"/>
    <x v="306"/>
    <x v="1"/>
    <x v="51"/>
    <m/>
    <x v="131"/>
  </r>
  <r>
    <x v="92"/>
    <x v="90"/>
    <s v="4"/>
    <s v="20"/>
    <x v="0"/>
    <x v="3"/>
    <x v="146"/>
    <x v="307"/>
    <x v="2"/>
    <x v="0"/>
    <n v="380000"/>
    <x v="200"/>
  </r>
  <r>
    <x v="92"/>
    <x v="90"/>
    <s v="4"/>
    <s v="21"/>
    <x v="0"/>
    <x v="3"/>
    <x v="67"/>
    <x v="308"/>
    <x v="2"/>
    <x v="0"/>
    <n v="20000"/>
    <x v="27"/>
  </r>
  <r>
    <x v="92"/>
    <x v="90"/>
    <s v="5"/>
    <s v="1"/>
    <x v="0"/>
    <x v="4"/>
    <x v="86"/>
    <x v="309"/>
    <x v="1"/>
    <x v="51"/>
    <m/>
    <x v="131"/>
  </r>
  <r>
    <x v="92"/>
    <x v="90"/>
    <s v="5"/>
    <s v="31"/>
    <x v="0"/>
    <x v="4"/>
    <x v="7"/>
    <x v="310"/>
    <x v="2"/>
    <x v="0"/>
    <n v="380000"/>
    <x v="200"/>
  </r>
  <r>
    <x v="92"/>
    <x v="90"/>
    <s v="5"/>
    <s v="31"/>
    <x v="0"/>
    <x v="4"/>
    <x v="7"/>
    <x v="311"/>
    <x v="2"/>
    <x v="0"/>
    <n v="20000"/>
    <x v="27"/>
  </r>
  <r>
    <x v="92"/>
    <x v="90"/>
    <s v="6"/>
    <s v="1"/>
    <x v="0"/>
    <x v="9"/>
    <x v="94"/>
    <x v="312"/>
    <x v="1"/>
    <x v="51"/>
    <m/>
    <x v="131"/>
  </r>
  <r>
    <x v="92"/>
    <x v="90"/>
    <s v="7"/>
    <s v="1"/>
    <x v="0"/>
    <x v="5"/>
    <x v="8"/>
    <x v="313"/>
    <x v="1"/>
    <x v="51"/>
    <m/>
    <x v="202"/>
  </r>
  <r>
    <x v="92"/>
    <x v="90"/>
    <s v="7"/>
    <s v="17"/>
    <x v="0"/>
    <x v="5"/>
    <x v="147"/>
    <x v="314"/>
    <x v="2"/>
    <x v="0"/>
    <n v="380000"/>
    <x v="30"/>
  </r>
  <r>
    <x v="92"/>
    <x v="90"/>
    <s v="7"/>
    <s v="17"/>
    <x v="0"/>
    <x v="5"/>
    <x v="147"/>
    <x v="311"/>
    <x v="2"/>
    <x v="0"/>
    <n v="20000"/>
    <x v="131"/>
  </r>
  <r>
    <x v="92"/>
    <x v="90"/>
    <s v="7"/>
    <s v="28"/>
    <x v="0"/>
    <x v="5"/>
    <x v="148"/>
    <x v="301"/>
    <x v="2"/>
    <x v="0"/>
    <n v="380000"/>
    <x v="200"/>
  </r>
  <r>
    <x v="92"/>
    <x v="90"/>
    <s v="8"/>
    <s v="1"/>
    <x v="0"/>
    <x v="6"/>
    <x v="87"/>
    <x v="315"/>
    <x v="1"/>
    <x v="51"/>
    <m/>
    <x v="30"/>
  </r>
  <r>
    <x v="92"/>
    <x v="90"/>
    <s v="8"/>
    <s v="28"/>
    <x v="0"/>
    <x v="6"/>
    <x v="149"/>
    <x v="316"/>
    <x v="2"/>
    <x v="0"/>
    <n v="380000"/>
    <x v="201"/>
  </r>
  <r>
    <x v="92"/>
    <x v="90"/>
    <s v="8"/>
    <s v="28"/>
    <x v="0"/>
    <x v="6"/>
    <x v="149"/>
    <x v="317"/>
    <x v="2"/>
    <x v="0"/>
    <n v="40000"/>
    <x v="27"/>
  </r>
  <r>
    <x v="92"/>
    <x v="90"/>
    <s v="9"/>
    <s v="1"/>
    <x v="0"/>
    <x v="10"/>
    <x v="95"/>
    <x v="318"/>
    <x v="1"/>
    <x v="51"/>
    <m/>
    <x v="131"/>
  </r>
  <r>
    <x v="92"/>
    <x v="90"/>
    <s v="10"/>
    <s v="1"/>
    <x v="0"/>
    <x v="7"/>
    <x v="10"/>
    <x v="319"/>
    <x v="1"/>
    <x v="51"/>
    <m/>
    <x v="202"/>
  </r>
  <r>
    <x v="92"/>
    <x v="90"/>
    <s v="10"/>
    <s v="3"/>
    <x v="0"/>
    <x v="7"/>
    <x v="150"/>
    <x v="320"/>
    <x v="2"/>
    <x v="0"/>
    <n v="380000"/>
    <x v="30"/>
  </r>
  <r>
    <x v="92"/>
    <x v="90"/>
    <s v="11"/>
    <s v="1"/>
    <x v="0"/>
    <x v="8"/>
    <x v="12"/>
    <x v="321"/>
    <x v="1"/>
    <x v="51"/>
    <m/>
    <x v="203"/>
  </r>
  <r>
    <x v="92"/>
    <x v="90"/>
    <s v="11"/>
    <s v="1"/>
    <x v="0"/>
    <x v="8"/>
    <x v="12"/>
    <x v="322"/>
    <x v="2"/>
    <x v="0"/>
    <n v="380000"/>
    <x v="204"/>
  </r>
  <r>
    <x v="92"/>
    <x v="90"/>
    <s v="11"/>
    <s v="1"/>
    <x v="0"/>
    <x v="8"/>
    <x v="12"/>
    <x v="323"/>
    <x v="2"/>
    <x v="0"/>
    <n v="40000"/>
    <x v="131"/>
  </r>
  <r>
    <x v="92"/>
    <x v="90"/>
    <s v="11"/>
    <s v="28"/>
    <x v="0"/>
    <x v="8"/>
    <x v="151"/>
    <x v="316"/>
    <x v="2"/>
    <x v="0"/>
    <n v="380000"/>
    <x v="200"/>
  </r>
  <r>
    <x v="92"/>
    <x v="90"/>
    <s v="11"/>
    <s v="28"/>
    <x v="0"/>
    <x v="8"/>
    <x v="151"/>
    <x v="324"/>
    <x v="2"/>
    <x v="0"/>
    <n v="20000"/>
    <x v="27"/>
  </r>
  <r>
    <x v="92"/>
    <x v="90"/>
    <s v="12"/>
    <s v="1"/>
    <x v="0"/>
    <x v="11"/>
    <x v="96"/>
    <x v="325"/>
    <x v="1"/>
    <x v="51"/>
    <m/>
    <x v="131"/>
  </r>
  <r>
    <x v="92"/>
    <x v="90"/>
    <s v="12"/>
    <s v="13"/>
    <x v="0"/>
    <x v="11"/>
    <x v="152"/>
    <x v="326"/>
    <x v="2"/>
    <x v="0"/>
    <n v="380000"/>
    <x v="200"/>
  </r>
  <r>
    <x v="92"/>
    <x v="90"/>
    <s v="12"/>
    <s v="13"/>
    <x v="0"/>
    <x v="11"/>
    <x v="152"/>
    <x v="327"/>
    <x v="2"/>
    <x v="0"/>
    <n v="20000"/>
    <x v="27"/>
  </r>
  <r>
    <x v="93"/>
    <x v="91"/>
    <m/>
    <m/>
    <x v="1"/>
    <x v="0"/>
    <x v="16"/>
    <x v="27"/>
    <x v="0"/>
    <x v="0"/>
    <m/>
    <x v="27"/>
  </r>
  <r>
    <x v="94"/>
    <x v="92"/>
    <m/>
    <m/>
    <x v="1"/>
    <x v="0"/>
    <x v="16"/>
    <x v="27"/>
    <x v="0"/>
    <x v="0"/>
    <m/>
    <x v="27"/>
  </r>
  <r>
    <x v="95"/>
    <x v="93"/>
    <s v="1"/>
    <s v="1"/>
    <x v="0"/>
    <x v="0"/>
    <x v="0"/>
    <x v="0"/>
    <x v="0"/>
    <x v="0"/>
    <m/>
    <x v="205"/>
  </r>
  <r>
    <x v="95"/>
    <x v="93"/>
    <s v="1"/>
    <s v="3"/>
    <x v="0"/>
    <x v="0"/>
    <x v="153"/>
    <x v="328"/>
    <x v="2"/>
    <x v="0"/>
    <n v="1000000"/>
    <x v="206"/>
  </r>
  <r>
    <x v="95"/>
    <x v="93"/>
    <s v="1"/>
    <s v="16"/>
    <x v="0"/>
    <x v="0"/>
    <x v="97"/>
    <x v="329"/>
    <x v="1"/>
    <x v="0"/>
    <n v="215967.74"/>
    <x v="207"/>
  </r>
  <r>
    <x v="95"/>
    <x v="93"/>
    <s v="1"/>
    <s v="16"/>
    <x v="0"/>
    <x v="0"/>
    <x v="97"/>
    <x v="330"/>
    <x v="2"/>
    <x v="0"/>
    <n v="370000"/>
    <x v="208"/>
  </r>
  <r>
    <x v="95"/>
    <x v="93"/>
    <s v="1"/>
    <s v="16"/>
    <x v="0"/>
    <x v="0"/>
    <x v="97"/>
    <x v="331"/>
    <x v="2"/>
    <x v="0"/>
    <n v="132500"/>
    <x v="209"/>
  </r>
  <r>
    <x v="95"/>
    <x v="93"/>
    <s v="1"/>
    <s v="16"/>
    <x v="0"/>
    <x v="0"/>
    <x v="97"/>
    <x v="332"/>
    <x v="2"/>
    <x v="0"/>
    <n v="55000"/>
    <x v="210"/>
  </r>
  <r>
    <x v="95"/>
    <x v="93"/>
    <s v="1"/>
    <s v="21"/>
    <x v="0"/>
    <x v="0"/>
    <x v="154"/>
    <x v="333"/>
    <x v="1"/>
    <x v="34"/>
    <m/>
    <x v="211"/>
  </r>
  <r>
    <x v="95"/>
    <x v="93"/>
    <s v="2"/>
    <s v="21"/>
    <x v="0"/>
    <x v="1"/>
    <x v="155"/>
    <x v="334"/>
    <x v="1"/>
    <x v="34"/>
    <m/>
    <x v="212"/>
  </r>
  <r>
    <x v="95"/>
    <x v="93"/>
    <s v="3"/>
    <s v="21"/>
    <x v="0"/>
    <x v="2"/>
    <x v="156"/>
    <x v="335"/>
    <x v="1"/>
    <x v="34"/>
    <m/>
    <x v="213"/>
  </r>
  <r>
    <x v="95"/>
    <x v="93"/>
    <s v="4"/>
    <s v="21"/>
    <x v="0"/>
    <x v="3"/>
    <x v="67"/>
    <x v="336"/>
    <x v="1"/>
    <x v="34"/>
    <m/>
    <x v="214"/>
  </r>
  <r>
    <x v="95"/>
    <x v="93"/>
    <s v="5"/>
    <s v="21"/>
    <x v="0"/>
    <x v="4"/>
    <x v="157"/>
    <x v="337"/>
    <x v="1"/>
    <x v="34"/>
    <m/>
    <x v="215"/>
  </r>
  <r>
    <x v="95"/>
    <x v="93"/>
    <s v="6"/>
    <s v="16"/>
    <x v="0"/>
    <x v="9"/>
    <x v="47"/>
    <x v="338"/>
    <x v="2"/>
    <x v="0"/>
    <n v="600000"/>
    <x v="216"/>
  </r>
  <r>
    <x v="95"/>
    <x v="93"/>
    <s v="6"/>
    <s v="16"/>
    <x v="0"/>
    <x v="9"/>
    <x v="47"/>
    <x v="339"/>
    <x v="2"/>
    <x v="0"/>
    <n v="600000"/>
    <x v="217"/>
  </r>
  <r>
    <x v="95"/>
    <x v="93"/>
    <s v="6"/>
    <s v="16"/>
    <x v="0"/>
    <x v="9"/>
    <x v="47"/>
    <x v="340"/>
    <x v="2"/>
    <x v="0"/>
    <n v="60000"/>
    <x v="213"/>
  </r>
  <r>
    <x v="95"/>
    <x v="93"/>
    <s v="6"/>
    <s v="21"/>
    <x v="0"/>
    <x v="9"/>
    <x v="158"/>
    <x v="341"/>
    <x v="1"/>
    <x v="34"/>
    <m/>
    <x v="214"/>
  </r>
  <r>
    <x v="95"/>
    <x v="93"/>
    <s v="7"/>
    <s v="18"/>
    <x v="0"/>
    <x v="5"/>
    <x v="159"/>
    <x v="342"/>
    <x v="2"/>
    <x v="0"/>
    <n v="600000"/>
    <x v="218"/>
  </r>
  <r>
    <x v="95"/>
    <x v="93"/>
    <s v="7"/>
    <s v="18"/>
    <x v="0"/>
    <x v="5"/>
    <x v="159"/>
    <x v="343"/>
    <x v="2"/>
    <x v="0"/>
    <n v="30000"/>
    <x v="213"/>
  </r>
  <r>
    <x v="95"/>
    <x v="93"/>
    <s v="7"/>
    <s v="21"/>
    <x v="0"/>
    <x v="5"/>
    <x v="100"/>
    <x v="344"/>
    <x v="1"/>
    <x v="34"/>
    <m/>
    <x v="214"/>
  </r>
  <r>
    <x v="95"/>
    <x v="93"/>
    <s v="7"/>
    <s v="24"/>
    <x v="0"/>
    <x v="5"/>
    <x v="20"/>
    <x v="345"/>
    <x v="2"/>
    <x v="0"/>
    <n v="200000"/>
    <x v="219"/>
  </r>
  <r>
    <x v="95"/>
    <x v="93"/>
    <s v="7"/>
    <s v="26"/>
    <x v="0"/>
    <x v="5"/>
    <x v="160"/>
    <x v="346"/>
    <x v="2"/>
    <x v="0"/>
    <n v="400000"/>
    <x v="218"/>
  </r>
  <r>
    <x v="95"/>
    <x v="93"/>
    <s v="7"/>
    <s v="27"/>
    <x v="0"/>
    <x v="5"/>
    <x v="161"/>
    <x v="347"/>
    <x v="2"/>
    <x v="0"/>
    <n v="30000"/>
    <x v="213"/>
  </r>
  <r>
    <x v="95"/>
    <x v="93"/>
    <s v="8"/>
    <s v="21"/>
    <x v="0"/>
    <x v="6"/>
    <x v="162"/>
    <x v="348"/>
    <x v="1"/>
    <x v="34"/>
    <m/>
    <x v="214"/>
  </r>
  <r>
    <x v="95"/>
    <x v="93"/>
    <s v="9"/>
    <s v="21"/>
    <x v="0"/>
    <x v="10"/>
    <x v="163"/>
    <x v="349"/>
    <x v="1"/>
    <x v="34"/>
    <m/>
    <x v="215"/>
  </r>
  <r>
    <x v="95"/>
    <x v="93"/>
    <s v="10"/>
    <s v="21"/>
    <x v="0"/>
    <x v="7"/>
    <x v="164"/>
    <x v="350"/>
    <x v="1"/>
    <x v="52"/>
    <m/>
    <x v="220"/>
  </r>
  <r>
    <x v="95"/>
    <x v="93"/>
    <s v="11"/>
    <s v="21"/>
    <x v="0"/>
    <x v="8"/>
    <x v="140"/>
    <x v="351"/>
    <x v="1"/>
    <x v="53"/>
    <m/>
    <x v="221"/>
  </r>
  <r>
    <x v="95"/>
    <x v="93"/>
    <s v="12"/>
    <s v="5"/>
    <x v="0"/>
    <x v="11"/>
    <x v="165"/>
    <x v="346"/>
    <x v="2"/>
    <x v="0"/>
    <n v="600000"/>
    <x v="222"/>
  </r>
  <r>
    <x v="95"/>
    <x v="93"/>
    <s v="12"/>
    <s v="5"/>
    <x v="0"/>
    <x v="11"/>
    <x v="165"/>
    <x v="342"/>
    <x v="2"/>
    <x v="0"/>
    <n v="600000"/>
    <x v="223"/>
  </r>
  <r>
    <x v="95"/>
    <x v="93"/>
    <s v="12"/>
    <s v="5"/>
    <x v="0"/>
    <x v="11"/>
    <x v="165"/>
    <x v="352"/>
    <x v="2"/>
    <x v="0"/>
    <n v="105000"/>
    <x v="224"/>
  </r>
  <r>
    <x v="95"/>
    <x v="93"/>
    <s v="12"/>
    <s v="21"/>
    <x v="0"/>
    <x v="11"/>
    <x v="89"/>
    <x v="353"/>
    <x v="1"/>
    <x v="34"/>
    <m/>
    <x v="225"/>
  </r>
  <r>
    <x v="96"/>
    <x v="94"/>
    <s v="1"/>
    <s v="1"/>
    <x v="0"/>
    <x v="0"/>
    <x v="0"/>
    <x v="0"/>
    <x v="0"/>
    <x v="0"/>
    <m/>
    <x v="226"/>
  </r>
  <r>
    <x v="96"/>
    <x v="94"/>
    <s v="1"/>
    <s v="1"/>
    <x v="0"/>
    <x v="0"/>
    <x v="0"/>
    <x v="354"/>
    <x v="1"/>
    <x v="54"/>
    <m/>
    <x v="227"/>
  </r>
  <r>
    <x v="96"/>
    <x v="94"/>
    <s v="1"/>
    <s v="24"/>
    <x v="0"/>
    <x v="0"/>
    <x v="119"/>
    <x v="355"/>
    <x v="2"/>
    <x v="0"/>
    <n v="808698.98"/>
    <x v="228"/>
  </r>
  <r>
    <x v="96"/>
    <x v="94"/>
    <s v="4"/>
    <s v="1"/>
    <x v="0"/>
    <x v="3"/>
    <x v="3"/>
    <x v="356"/>
    <x v="1"/>
    <x v="54"/>
    <m/>
    <x v="229"/>
  </r>
  <r>
    <x v="96"/>
    <x v="94"/>
    <s v="5"/>
    <s v="31"/>
    <x v="0"/>
    <x v="4"/>
    <x v="7"/>
    <x v="357"/>
    <x v="2"/>
    <x v="0"/>
    <n v="1488375"/>
    <x v="27"/>
  </r>
  <r>
    <x v="96"/>
    <x v="94"/>
    <s v="7"/>
    <s v="1"/>
    <x v="0"/>
    <x v="5"/>
    <x v="8"/>
    <x v="358"/>
    <x v="1"/>
    <x v="54"/>
    <m/>
    <x v="228"/>
  </r>
  <r>
    <x v="96"/>
    <x v="94"/>
    <s v="7"/>
    <s v="21"/>
    <x v="0"/>
    <x v="5"/>
    <x v="100"/>
    <x v="359"/>
    <x v="2"/>
    <x v="0"/>
    <n v="744187.5"/>
    <x v="27"/>
  </r>
  <r>
    <x v="96"/>
    <x v="94"/>
    <s v="11"/>
    <s v="23"/>
    <x v="0"/>
    <x v="8"/>
    <x v="166"/>
    <x v="360"/>
    <x v="1"/>
    <x v="54"/>
    <m/>
    <x v="228"/>
  </r>
  <r>
    <x v="96"/>
    <x v="94"/>
    <s v="11"/>
    <s v="27"/>
    <x v="0"/>
    <x v="8"/>
    <x v="32"/>
    <x v="361"/>
    <x v="2"/>
    <x v="0"/>
    <n v="744187.5"/>
    <x v="27"/>
  </r>
  <r>
    <x v="97"/>
    <x v="95"/>
    <s v="1"/>
    <s v="1"/>
    <x v="0"/>
    <x v="0"/>
    <x v="0"/>
    <x v="0"/>
    <x v="0"/>
    <x v="0"/>
    <m/>
    <x v="230"/>
  </r>
  <r>
    <x v="98"/>
    <x v="96"/>
    <s v="1"/>
    <s v="1"/>
    <x v="0"/>
    <x v="0"/>
    <x v="0"/>
    <x v="0"/>
    <x v="0"/>
    <x v="0"/>
    <m/>
    <x v="231"/>
  </r>
  <r>
    <x v="98"/>
    <x v="96"/>
    <s v="2"/>
    <s v="3"/>
    <x v="0"/>
    <x v="1"/>
    <x v="167"/>
    <x v="362"/>
    <x v="2"/>
    <x v="0"/>
    <n v="625000"/>
    <x v="232"/>
  </r>
  <r>
    <x v="98"/>
    <x v="96"/>
    <s v="2"/>
    <s v="6"/>
    <x v="0"/>
    <x v="1"/>
    <x v="168"/>
    <x v="363"/>
    <x v="2"/>
    <x v="0"/>
    <n v="31250"/>
    <x v="27"/>
  </r>
  <r>
    <x v="98"/>
    <x v="96"/>
    <s v="3"/>
    <s v="7"/>
    <x v="0"/>
    <x v="2"/>
    <x v="26"/>
    <x v="364"/>
    <x v="1"/>
    <x v="55"/>
    <m/>
    <x v="231"/>
  </r>
  <r>
    <x v="98"/>
    <x v="96"/>
    <s v="6"/>
    <s v="7"/>
    <x v="0"/>
    <x v="9"/>
    <x v="169"/>
    <x v="365"/>
    <x v="1"/>
    <x v="55"/>
    <m/>
    <x v="233"/>
  </r>
  <r>
    <x v="98"/>
    <x v="96"/>
    <s v="6"/>
    <s v="15"/>
    <x v="0"/>
    <x v="9"/>
    <x v="46"/>
    <x v="366"/>
    <x v="2"/>
    <x v="0"/>
    <n v="625000"/>
    <x v="234"/>
  </r>
  <r>
    <x v="98"/>
    <x v="96"/>
    <s v="6"/>
    <s v="19"/>
    <x v="0"/>
    <x v="9"/>
    <x v="48"/>
    <x v="367"/>
    <x v="2"/>
    <x v="0"/>
    <n v="31250"/>
    <x v="231"/>
  </r>
  <r>
    <x v="98"/>
    <x v="96"/>
    <s v="9"/>
    <s v="7"/>
    <x v="0"/>
    <x v="10"/>
    <x v="170"/>
    <x v="368"/>
    <x v="1"/>
    <x v="55"/>
    <m/>
    <x v="233"/>
  </r>
  <r>
    <x v="98"/>
    <x v="96"/>
    <s v="10"/>
    <s v="3"/>
    <x v="0"/>
    <x v="7"/>
    <x v="150"/>
    <x v="369"/>
    <x v="2"/>
    <x v="0"/>
    <n v="625000"/>
    <x v="234"/>
  </r>
  <r>
    <x v="98"/>
    <x v="96"/>
    <s v="10"/>
    <s v="3"/>
    <x v="0"/>
    <x v="7"/>
    <x v="150"/>
    <x v="370"/>
    <x v="2"/>
    <x v="0"/>
    <n v="625000"/>
    <x v="235"/>
  </r>
  <r>
    <x v="98"/>
    <x v="96"/>
    <s v="10"/>
    <s v="4"/>
    <x v="0"/>
    <x v="7"/>
    <x v="171"/>
    <x v="367"/>
    <x v="2"/>
    <x v="0"/>
    <n v="62500"/>
    <x v="27"/>
  </r>
  <r>
    <x v="98"/>
    <x v="96"/>
    <s v="12"/>
    <s v="7"/>
    <x v="0"/>
    <x v="11"/>
    <x v="172"/>
    <x v="371"/>
    <x v="1"/>
    <x v="55"/>
    <m/>
    <x v="231"/>
  </r>
  <r>
    <x v="99"/>
    <x v="97"/>
    <s v="4"/>
    <s v="23"/>
    <x v="0"/>
    <x v="3"/>
    <x v="173"/>
    <x v="372"/>
    <x v="2"/>
    <x v="0"/>
    <n v="423000"/>
    <x v="236"/>
  </r>
  <r>
    <x v="99"/>
    <x v="97"/>
    <s v="4"/>
    <s v="24"/>
    <x v="0"/>
    <x v="3"/>
    <x v="174"/>
    <x v="373"/>
    <x v="1"/>
    <x v="56"/>
    <m/>
    <x v="237"/>
  </r>
  <r>
    <x v="99"/>
    <x v="97"/>
    <s v="4"/>
    <s v="24"/>
    <x v="0"/>
    <x v="3"/>
    <x v="174"/>
    <x v="374"/>
    <x v="2"/>
    <x v="0"/>
    <n v="21150"/>
    <x v="27"/>
  </r>
  <r>
    <x v="99"/>
    <x v="97"/>
    <s v="5"/>
    <s v="4"/>
    <x v="0"/>
    <x v="4"/>
    <x v="4"/>
    <x v="375"/>
    <x v="2"/>
    <x v="0"/>
    <n v="167400"/>
    <x v="238"/>
  </r>
  <r>
    <x v="99"/>
    <x v="97"/>
    <s v="5"/>
    <s v="5"/>
    <x v="0"/>
    <x v="4"/>
    <x v="175"/>
    <x v="376"/>
    <x v="2"/>
    <x v="0"/>
    <n v="8370"/>
    <x v="239"/>
  </r>
  <r>
    <x v="99"/>
    <x v="97"/>
    <s v="5"/>
    <s v="15"/>
    <x v="0"/>
    <x v="4"/>
    <x v="44"/>
    <x v="377"/>
    <x v="1"/>
    <x v="57"/>
    <m/>
    <x v="27"/>
  </r>
  <r>
    <x v="99"/>
    <x v="97"/>
    <s v="6"/>
    <s v="13"/>
    <x v="0"/>
    <x v="9"/>
    <x v="176"/>
    <x v="378"/>
    <x v="2"/>
    <x v="0"/>
    <n v="167400"/>
    <x v="238"/>
  </r>
  <r>
    <x v="99"/>
    <x v="97"/>
    <s v="6"/>
    <s v="13"/>
    <x v="0"/>
    <x v="9"/>
    <x v="176"/>
    <x v="379"/>
    <x v="2"/>
    <x v="0"/>
    <n v="8370"/>
    <x v="239"/>
  </r>
  <r>
    <x v="99"/>
    <x v="97"/>
    <s v="6"/>
    <s v="15"/>
    <x v="0"/>
    <x v="9"/>
    <x v="46"/>
    <x v="380"/>
    <x v="1"/>
    <x v="57"/>
    <m/>
    <x v="27"/>
  </r>
  <r>
    <x v="99"/>
    <x v="97"/>
    <s v="7"/>
    <s v="15"/>
    <x v="0"/>
    <x v="5"/>
    <x v="177"/>
    <x v="381"/>
    <x v="1"/>
    <x v="57"/>
    <m/>
    <x v="240"/>
  </r>
  <r>
    <x v="99"/>
    <x v="97"/>
    <s v="7"/>
    <s v="17"/>
    <x v="0"/>
    <x v="5"/>
    <x v="147"/>
    <x v="382"/>
    <x v="2"/>
    <x v="0"/>
    <n v="167400"/>
    <x v="241"/>
  </r>
  <r>
    <x v="99"/>
    <x v="97"/>
    <s v="7"/>
    <s v="24"/>
    <x v="0"/>
    <x v="5"/>
    <x v="20"/>
    <x v="383"/>
    <x v="1"/>
    <x v="58"/>
    <m/>
    <x v="242"/>
  </r>
  <r>
    <x v="99"/>
    <x v="97"/>
    <s v="8"/>
    <s v="15"/>
    <x v="0"/>
    <x v="6"/>
    <x v="178"/>
    <x v="384"/>
    <x v="1"/>
    <x v="59"/>
    <m/>
    <x v="243"/>
  </r>
  <r>
    <x v="99"/>
    <x v="97"/>
    <s v="8"/>
    <s v="21"/>
    <x v="0"/>
    <x v="6"/>
    <x v="162"/>
    <x v="385"/>
    <x v="2"/>
    <x v="0"/>
    <n v="350000"/>
    <x v="244"/>
  </r>
  <r>
    <x v="99"/>
    <x v="97"/>
    <s v="9"/>
    <s v="15"/>
    <x v="0"/>
    <x v="10"/>
    <x v="133"/>
    <x v="386"/>
    <x v="1"/>
    <x v="60"/>
    <m/>
    <x v="245"/>
  </r>
  <r>
    <x v="99"/>
    <x v="97"/>
    <s v="9"/>
    <s v="18"/>
    <x v="0"/>
    <x v="10"/>
    <x v="179"/>
    <x v="387"/>
    <x v="2"/>
    <x v="0"/>
    <n v="390000"/>
    <x v="246"/>
  </r>
  <r>
    <x v="99"/>
    <x v="97"/>
    <s v="10"/>
    <s v="15"/>
    <x v="0"/>
    <x v="7"/>
    <x v="180"/>
    <x v="388"/>
    <x v="1"/>
    <x v="60"/>
    <m/>
    <x v="247"/>
  </r>
  <r>
    <x v="99"/>
    <x v="97"/>
    <s v="10"/>
    <s v="23"/>
    <x v="0"/>
    <x v="7"/>
    <x v="139"/>
    <x v="389"/>
    <x v="2"/>
    <x v="0"/>
    <n v="390000"/>
    <x v="248"/>
  </r>
  <r>
    <x v="99"/>
    <x v="97"/>
    <s v="11"/>
    <s v="15"/>
    <x v="0"/>
    <x v="8"/>
    <x v="113"/>
    <x v="390"/>
    <x v="1"/>
    <x v="60"/>
    <m/>
    <x v="249"/>
  </r>
  <r>
    <x v="99"/>
    <x v="97"/>
    <s v="11"/>
    <s v="29"/>
    <x v="0"/>
    <x v="8"/>
    <x v="181"/>
    <x v="385"/>
    <x v="2"/>
    <x v="0"/>
    <n v="390000"/>
    <x v="250"/>
  </r>
  <r>
    <x v="99"/>
    <x v="97"/>
    <s v="12"/>
    <s v="15"/>
    <x v="0"/>
    <x v="11"/>
    <x v="107"/>
    <x v="391"/>
    <x v="1"/>
    <x v="60"/>
    <m/>
    <x v="251"/>
  </r>
  <r>
    <x v="99"/>
    <x v="97"/>
    <s v="12"/>
    <s v="31"/>
    <x v="0"/>
    <x v="11"/>
    <x v="182"/>
    <x v="392"/>
    <x v="2"/>
    <x v="0"/>
    <n v="144640"/>
    <x v="252"/>
  </r>
  <r>
    <x v="100"/>
    <x v="98"/>
    <m/>
    <m/>
    <x v="1"/>
    <x v="0"/>
    <x v="16"/>
    <x v="27"/>
    <x v="0"/>
    <x v="0"/>
    <m/>
    <x v="27"/>
  </r>
  <r>
    <x v="101"/>
    <x v="99"/>
    <s v="1"/>
    <s v="1"/>
    <x v="0"/>
    <x v="0"/>
    <x v="0"/>
    <x v="0"/>
    <x v="0"/>
    <x v="0"/>
    <m/>
    <x v="253"/>
  </r>
  <r>
    <x v="101"/>
    <x v="99"/>
    <s v="1"/>
    <s v="18"/>
    <x v="0"/>
    <x v="0"/>
    <x v="143"/>
    <x v="393"/>
    <x v="2"/>
    <x v="0"/>
    <n v="120015"/>
    <x v="254"/>
  </r>
  <r>
    <x v="101"/>
    <x v="99"/>
    <s v="3"/>
    <s v="13"/>
    <x v="0"/>
    <x v="2"/>
    <x v="84"/>
    <x v="394"/>
    <x v="2"/>
    <x v="0"/>
    <n v="240030"/>
    <x v="27"/>
  </r>
  <r>
    <x v="102"/>
    <x v="99"/>
    <m/>
    <m/>
    <x v="1"/>
    <x v="0"/>
    <x v="16"/>
    <x v="27"/>
    <x v="0"/>
    <x v="0"/>
    <m/>
    <x v="27"/>
  </r>
  <r>
    <x v="103"/>
    <x v="100"/>
    <s v="1"/>
    <s v="1"/>
    <x v="0"/>
    <x v="0"/>
    <x v="0"/>
    <x v="0"/>
    <x v="0"/>
    <x v="0"/>
    <m/>
    <x v="255"/>
  </r>
  <r>
    <x v="103"/>
    <x v="100"/>
    <s v="1"/>
    <s v="1"/>
    <x v="0"/>
    <x v="0"/>
    <x v="0"/>
    <x v="395"/>
    <x v="1"/>
    <x v="61"/>
    <m/>
    <x v="256"/>
  </r>
  <r>
    <x v="103"/>
    <x v="100"/>
    <s v="1"/>
    <s v="1"/>
    <x v="0"/>
    <x v="0"/>
    <x v="0"/>
    <x v="396"/>
    <x v="1"/>
    <x v="62"/>
    <m/>
    <x v="257"/>
  </r>
  <r>
    <x v="103"/>
    <x v="100"/>
    <s v="1"/>
    <s v="1"/>
    <x v="0"/>
    <x v="0"/>
    <x v="0"/>
    <x v="397"/>
    <x v="1"/>
    <x v="63"/>
    <m/>
    <x v="258"/>
  </r>
  <r>
    <x v="103"/>
    <x v="100"/>
    <s v="1"/>
    <s v="15"/>
    <x v="0"/>
    <x v="0"/>
    <x v="183"/>
    <x v="398"/>
    <x v="1"/>
    <x v="64"/>
    <m/>
    <x v="259"/>
  </r>
  <r>
    <x v="103"/>
    <x v="100"/>
    <s v="1"/>
    <s v="28"/>
    <x v="0"/>
    <x v="0"/>
    <x v="184"/>
    <x v="399"/>
    <x v="1"/>
    <x v="65"/>
    <m/>
    <x v="260"/>
  </r>
  <r>
    <x v="103"/>
    <x v="100"/>
    <s v="2"/>
    <s v="1"/>
    <x v="0"/>
    <x v="1"/>
    <x v="82"/>
    <x v="400"/>
    <x v="1"/>
    <x v="66"/>
    <m/>
    <x v="261"/>
  </r>
  <r>
    <x v="103"/>
    <x v="100"/>
    <s v="2"/>
    <s v="5"/>
    <x v="0"/>
    <x v="1"/>
    <x v="99"/>
    <x v="401"/>
    <x v="1"/>
    <x v="67"/>
    <m/>
    <x v="262"/>
  </r>
  <r>
    <x v="103"/>
    <x v="100"/>
    <s v="3"/>
    <s v="1"/>
    <x v="0"/>
    <x v="2"/>
    <x v="83"/>
    <x v="402"/>
    <x v="1"/>
    <x v="68"/>
    <m/>
    <x v="263"/>
  </r>
  <r>
    <x v="103"/>
    <x v="100"/>
    <s v="3"/>
    <s v="1"/>
    <x v="0"/>
    <x v="2"/>
    <x v="83"/>
    <x v="403"/>
    <x v="1"/>
    <x v="0"/>
    <n v="82643.72"/>
    <x v="264"/>
  </r>
  <r>
    <x v="103"/>
    <x v="100"/>
    <s v="3"/>
    <s v="3"/>
    <x v="0"/>
    <x v="2"/>
    <x v="185"/>
    <x v="404"/>
    <x v="2"/>
    <x v="0"/>
    <n v="6247241.7999999998"/>
    <x v="265"/>
  </r>
  <r>
    <x v="103"/>
    <x v="100"/>
    <s v="3"/>
    <s v="3"/>
    <x v="0"/>
    <x v="2"/>
    <x v="185"/>
    <x v="405"/>
    <x v="2"/>
    <x v="0"/>
    <n v="6100.61"/>
    <x v="266"/>
  </r>
  <r>
    <x v="103"/>
    <x v="100"/>
    <s v="3"/>
    <s v="7"/>
    <x v="0"/>
    <x v="2"/>
    <x v="26"/>
    <x v="406"/>
    <x v="2"/>
    <x v="0"/>
    <n v="10181662.5"/>
    <x v="267"/>
  </r>
  <r>
    <x v="103"/>
    <x v="100"/>
    <s v="3"/>
    <s v="7"/>
    <x v="0"/>
    <x v="2"/>
    <x v="26"/>
    <x v="407"/>
    <x v="2"/>
    <x v="0"/>
    <n v="24400.61"/>
    <x v="268"/>
  </r>
  <r>
    <x v="103"/>
    <x v="100"/>
    <s v="3"/>
    <s v="31"/>
    <x v="0"/>
    <x v="2"/>
    <x v="2"/>
    <x v="408"/>
    <x v="1"/>
    <x v="0"/>
    <n v="1029375"/>
    <x v="269"/>
  </r>
  <r>
    <x v="103"/>
    <x v="100"/>
    <s v="3"/>
    <s v="31"/>
    <x v="0"/>
    <x v="2"/>
    <x v="2"/>
    <x v="409"/>
    <x v="1"/>
    <x v="0"/>
    <n v="1029375"/>
    <x v="270"/>
  </r>
  <r>
    <x v="103"/>
    <x v="100"/>
    <s v="3"/>
    <s v="31"/>
    <x v="0"/>
    <x v="2"/>
    <x v="2"/>
    <x v="410"/>
    <x v="2"/>
    <x v="0"/>
    <n v="9427536.4700000007"/>
    <x v="271"/>
  </r>
  <r>
    <x v="103"/>
    <x v="100"/>
    <s v="4"/>
    <s v="1"/>
    <x v="0"/>
    <x v="3"/>
    <x v="3"/>
    <x v="411"/>
    <x v="1"/>
    <x v="69"/>
    <m/>
    <x v="272"/>
  </r>
  <r>
    <x v="103"/>
    <x v="100"/>
    <s v="4"/>
    <s v="10"/>
    <x v="0"/>
    <x v="3"/>
    <x v="66"/>
    <x v="412"/>
    <x v="1"/>
    <x v="0"/>
    <n v="6004.69"/>
    <x v="273"/>
  </r>
  <r>
    <x v="103"/>
    <x v="100"/>
    <s v="4"/>
    <s v="16"/>
    <x v="0"/>
    <x v="3"/>
    <x v="186"/>
    <x v="413"/>
    <x v="2"/>
    <x v="0"/>
    <n v="6343317.4100000001"/>
    <x v="274"/>
  </r>
  <r>
    <x v="103"/>
    <x v="100"/>
    <s v="4"/>
    <s v="16"/>
    <x v="0"/>
    <x v="3"/>
    <x v="186"/>
    <x v="414"/>
    <x v="2"/>
    <x v="0"/>
    <n v="6100"/>
    <x v="275"/>
  </r>
  <r>
    <x v="103"/>
    <x v="100"/>
    <s v="5"/>
    <s v="1"/>
    <x v="0"/>
    <x v="4"/>
    <x v="86"/>
    <x v="415"/>
    <x v="1"/>
    <x v="70"/>
    <m/>
    <x v="276"/>
  </r>
  <r>
    <x v="103"/>
    <x v="100"/>
    <s v="5"/>
    <s v="12"/>
    <x v="0"/>
    <x v="4"/>
    <x v="43"/>
    <x v="416"/>
    <x v="1"/>
    <x v="67"/>
    <m/>
    <x v="277"/>
  </r>
  <r>
    <x v="103"/>
    <x v="100"/>
    <s v="5"/>
    <s v="18"/>
    <x v="0"/>
    <x v="4"/>
    <x v="187"/>
    <x v="417"/>
    <x v="2"/>
    <x v="0"/>
    <n v="6177712.7199999997"/>
    <x v="278"/>
  </r>
  <r>
    <x v="103"/>
    <x v="100"/>
    <s v="5"/>
    <s v="18"/>
    <x v="0"/>
    <x v="4"/>
    <x v="187"/>
    <x v="418"/>
    <x v="2"/>
    <x v="0"/>
    <n v="6100"/>
    <x v="279"/>
  </r>
  <r>
    <x v="103"/>
    <x v="100"/>
    <s v="6"/>
    <s v="1"/>
    <x v="0"/>
    <x v="9"/>
    <x v="94"/>
    <x v="419"/>
    <x v="1"/>
    <x v="70"/>
    <m/>
    <x v="280"/>
  </r>
  <r>
    <x v="103"/>
    <x v="100"/>
    <s v="6"/>
    <s v="14"/>
    <x v="0"/>
    <x v="9"/>
    <x v="70"/>
    <x v="420"/>
    <x v="2"/>
    <x v="0"/>
    <n v="16434522.4"/>
    <x v="281"/>
  </r>
  <r>
    <x v="103"/>
    <x v="100"/>
    <s v="6"/>
    <s v="15"/>
    <x v="0"/>
    <x v="9"/>
    <x v="46"/>
    <x v="421"/>
    <x v="2"/>
    <x v="0"/>
    <n v="6096.96"/>
    <x v="282"/>
  </r>
  <r>
    <x v="103"/>
    <x v="100"/>
    <s v="7"/>
    <s v="1"/>
    <x v="0"/>
    <x v="5"/>
    <x v="8"/>
    <x v="422"/>
    <x v="1"/>
    <x v="70"/>
    <m/>
    <x v="283"/>
  </r>
  <r>
    <x v="103"/>
    <x v="100"/>
    <s v="7"/>
    <s v="8"/>
    <x v="0"/>
    <x v="5"/>
    <x v="111"/>
    <x v="423"/>
    <x v="1"/>
    <x v="67"/>
    <m/>
    <x v="284"/>
  </r>
  <r>
    <x v="103"/>
    <x v="100"/>
    <s v="7"/>
    <s v="20"/>
    <x v="0"/>
    <x v="5"/>
    <x v="188"/>
    <x v="424"/>
    <x v="1"/>
    <x v="71"/>
    <m/>
    <x v="285"/>
  </r>
  <r>
    <x v="103"/>
    <x v="100"/>
    <s v="7"/>
    <s v="26"/>
    <x v="0"/>
    <x v="5"/>
    <x v="160"/>
    <x v="425"/>
    <x v="1"/>
    <x v="67"/>
    <m/>
    <x v="286"/>
  </r>
  <r>
    <x v="103"/>
    <x v="100"/>
    <s v="7"/>
    <s v="31"/>
    <x v="0"/>
    <x v="5"/>
    <x v="189"/>
    <x v="426"/>
    <x v="2"/>
    <x v="0"/>
    <n v="1002687.5"/>
    <x v="287"/>
  </r>
  <r>
    <x v="103"/>
    <x v="100"/>
    <s v="7"/>
    <s v="31"/>
    <x v="0"/>
    <x v="5"/>
    <x v="189"/>
    <x v="427"/>
    <x v="2"/>
    <x v="0"/>
    <n v="6100"/>
    <x v="285"/>
  </r>
  <r>
    <x v="103"/>
    <x v="100"/>
    <s v="8"/>
    <s v="1"/>
    <x v="0"/>
    <x v="6"/>
    <x v="87"/>
    <x v="428"/>
    <x v="1"/>
    <x v="70"/>
    <m/>
    <x v="288"/>
  </r>
  <r>
    <x v="103"/>
    <x v="100"/>
    <s v="8"/>
    <s v="3"/>
    <x v="0"/>
    <x v="6"/>
    <x v="52"/>
    <x v="429"/>
    <x v="2"/>
    <x v="0"/>
    <n v="6337317.4500000002"/>
    <x v="289"/>
  </r>
  <r>
    <x v="103"/>
    <x v="100"/>
    <s v="8"/>
    <s v="4"/>
    <x v="0"/>
    <x v="6"/>
    <x v="190"/>
    <x v="413"/>
    <x v="2"/>
    <x v="0"/>
    <n v="186050"/>
    <x v="290"/>
  </r>
  <r>
    <x v="103"/>
    <x v="100"/>
    <s v="8"/>
    <s v="4"/>
    <x v="0"/>
    <x v="6"/>
    <x v="190"/>
    <x v="430"/>
    <x v="2"/>
    <x v="0"/>
    <n v="12198.48"/>
    <x v="284"/>
  </r>
  <r>
    <x v="103"/>
    <x v="100"/>
    <s v="8"/>
    <s v="9"/>
    <x v="0"/>
    <x v="6"/>
    <x v="191"/>
    <x v="431"/>
    <x v="1"/>
    <x v="72"/>
    <m/>
    <x v="291"/>
  </r>
  <r>
    <x v="103"/>
    <x v="100"/>
    <s v="8"/>
    <s v="9"/>
    <x v="0"/>
    <x v="6"/>
    <x v="191"/>
    <x v="432"/>
    <x v="1"/>
    <x v="0"/>
    <n v="620550"/>
    <x v="292"/>
  </r>
  <r>
    <x v="103"/>
    <x v="100"/>
    <s v="8"/>
    <s v="9"/>
    <x v="0"/>
    <x v="6"/>
    <x v="191"/>
    <x v="433"/>
    <x v="2"/>
    <x v="0"/>
    <n v="6337317.4500000002"/>
    <x v="293"/>
  </r>
  <r>
    <x v="103"/>
    <x v="100"/>
    <s v="8"/>
    <s v="9"/>
    <x v="0"/>
    <x v="6"/>
    <x v="191"/>
    <x v="434"/>
    <x v="2"/>
    <x v="0"/>
    <n v="1002687.5"/>
    <x v="294"/>
  </r>
  <r>
    <x v="103"/>
    <x v="100"/>
    <s v="8"/>
    <s v="9"/>
    <x v="0"/>
    <x v="6"/>
    <x v="191"/>
    <x v="435"/>
    <x v="2"/>
    <x v="0"/>
    <n v="12198.48"/>
    <x v="295"/>
  </r>
  <r>
    <x v="103"/>
    <x v="100"/>
    <s v="8"/>
    <s v="25"/>
    <x v="0"/>
    <x v="6"/>
    <x v="192"/>
    <x v="436"/>
    <x v="2"/>
    <x v="0"/>
    <n v="8000150"/>
    <x v="296"/>
  </r>
  <r>
    <x v="103"/>
    <x v="100"/>
    <s v="8"/>
    <s v="25"/>
    <x v="0"/>
    <x v="6"/>
    <x v="192"/>
    <x v="437"/>
    <x v="2"/>
    <x v="0"/>
    <n v="6100"/>
    <x v="297"/>
  </r>
  <r>
    <x v="103"/>
    <x v="100"/>
    <s v="9"/>
    <s v="1"/>
    <x v="0"/>
    <x v="10"/>
    <x v="95"/>
    <x v="438"/>
    <x v="1"/>
    <x v="70"/>
    <m/>
    <x v="298"/>
  </r>
  <r>
    <x v="103"/>
    <x v="100"/>
    <s v="9"/>
    <s v="14"/>
    <x v="0"/>
    <x v="10"/>
    <x v="193"/>
    <x v="439"/>
    <x v="1"/>
    <x v="0"/>
    <n v="542183.25"/>
    <x v="299"/>
  </r>
  <r>
    <x v="103"/>
    <x v="100"/>
    <s v="9"/>
    <s v="18"/>
    <x v="0"/>
    <x v="10"/>
    <x v="179"/>
    <x v="440"/>
    <x v="2"/>
    <x v="0"/>
    <n v="6337317.4500000002"/>
    <x v="300"/>
  </r>
  <r>
    <x v="103"/>
    <x v="100"/>
    <s v="9"/>
    <s v="18"/>
    <x v="0"/>
    <x v="10"/>
    <x v="179"/>
    <x v="441"/>
    <x v="2"/>
    <x v="0"/>
    <n v="6098.48"/>
    <x v="301"/>
  </r>
  <r>
    <x v="103"/>
    <x v="100"/>
    <s v="9"/>
    <s v="22"/>
    <x v="0"/>
    <x v="10"/>
    <x v="194"/>
    <x v="442"/>
    <x v="1"/>
    <x v="73"/>
    <m/>
    <x v="302"/>
  </r>
  <r>
    <x v="103"/>
    <x v="100"/>
    <s v="9"/>
    <s v="27"/>
    <x v="0"/>
    <x v="10"/>
    <x v="58"/>
    <x v="443"/>
    <x v="1"/>
    <x v="71"/>
    <m/>
    <x v="303"/>
  </r>
  <r>
    <x v="103"/>
    <x v="100"/>
    <s v="9"/>
    <s v="29"/>
    <x v="0"/>
    <x v="10"/>
    <x v="126"/>
    <x v="444"/>
    <x v="1"/>
    <x v="67"/>
    <m/>
    <x v="304"/>
  </r>
  <r>
    <x v="103"/>
    <x v="100"/>
    <s v="10"/>
    <s v="1"/>
    <x v="0"/>
    <x v="7"/>
    <x v="10"/>
    <x v="445"/>
    <x v="1"/>
    <x v="70"/>
    <m/>
    <x v="305"/>
  </r>
  <r>
    <x v="103"/>
    <x v="100"/>
    <s v="11"/>
    <s v="1"/>
    <x v="0"/>
    <x v="8"/>
    <x v="12"/>
    <x v="446"/>
    <x v="1"/>
    <x v="70"/>
    <m/>
    <x v="306"/>
  </r>
  <r>
    <x v="103"/>
    <x v="100"/>
    <s v="11"/>
    <s v="1"/>
    <x v="0"/>
    <x v="8"/>
    <x v="12"/>
    <x v="447"/>
    <x v="1"/>
    <x v="74"/>
    <m/>
    <x v="307"/>
  </r>
  <r>
    <x v="103"/>
    <x v="100"/>
    <s v="11"/>
    <s v="13"/>
    <x v="0"/>
    <x v="8"/>
    <x v="117"/>
    <x v="448"/>
    <x v="1"/>
    <x v="0"/>
    <n v="675266.5"/>
    <x v="308"/>
  </r>
  <r>
    <x v="103"/>
    <x v="100"/>
    <s v="11"/>
    <s v="17"/>
    <x v="0"/>
    <x v="8"/>
    <x v="98"/>
    <x v="449"/>
    <x v="1"/>
    <x v="67"/>
    <m/>
    <x v="309"/>
  </r>
  <r>
    <x v="103"/>
    <x v="100"/>
    <s v="11"/>
    <s v="22"/>
    <x v="0"/>
    <x v="8"/>
    <x v="141"/>
    <x v="450"/>
    <x v="2"/>
    <x v="0"/>
    <n v="6098.48"/>
    <x v="310"/>
  </r>
  <r>
    <x v="103"/>
    <x v="100"/>
    <s v="11"/>
    <s v="22"/>
    <x v="0"/>
    <x v="8"/>
    <x v="141"/>
    <x v="451"/>
    <x v="2"/>
    <x v="0"/>
    <n v="6343415.9299999997"/>
    <x v="311"/>
  </r>
  <r>
    <x v="103"/>
    <x v="100"/>
    <s v="12"/>
    <s v="1"/>
    <x v="0"/>
    <x v="11"/>
    <x v="96"/>
    <x v="452"/>
    <x v="1"/>
    <x v="74"/>
    <m/>
    <x v="312"/>
  </r>
  <r>
    <x v="103"/>
    <x v="100"/>
    <s v="12"/>
    <s v="1"/>
    <x v="0"/>
    <x v="11"/>
    <x v="96"/>
    <x v="453"/>
    <x v="1"/>
    <x v="75"/>
    <m/>
    <x v="313"/>
  </r>
  <r>
    <x v="103"/>
    <x v="100"/>
    <s v="12"/>
    <s v="19"/>
    <x v="0"/>
    <x v="11"/>
    <x v="33"/>
    <x v="454"/>
    <x v="1"/>
    <x v="76"/>
    <m/>
    <x v="314"/>
  </r>
  <r>
    <x v="103"/>
    <x v="100"/>
    <s v="12"/>
    <s v="29"/>
    <x v="0"/>
    <x v="11"/>
    <x v="132"/>
    <x v="455"/>
    <x v="2"/>
    <x v="0"/>
    <n v="186050"/>
    <x v="315"/>
  </r>
  <r>
    <x v="103"/>
    <x v="100"/>
    <s v="12"/>
    <s v="29"/>
    <x v="0"/>
    <x v="11"/>
    <x v="132"/>
    <x v="456"/>
    <x v="2"/>
    <x v="0"/>
    <n v="6100"/>
    <x v="316"/>
  </r>
  <r>
    <x v="104"/>
    <x v="101"/>
    <s v="4"/>
    <s v="28"/>
    <x v="0"/>
    <x v="3"/>
    <x v="42"/>
    <x v="457"/>
    <x v="2"/>
    <x v="0"/>
    <n v="1772400"/>
    <x v="317"/>
  </r>
  <r>
    <x v="104"/>
    <x v="101"/>
    <s v="5"/>
    <s v="2"/>
    <x v="0"/>
    <x v="4"/>
    <x v="29"/>
    <x v="458"/>
    <x v="1"/>
    <x v="77"/>
    <m/>
    <x v="27"/>
  </r>
  <r>
    <x v="104"/>
    <x v="101"/>
    <s v="7"/>
    <s v="27"/>
    <x v="0"/>
    <x v="5"/>
    <x v="161"/>
    <x v="459"/>
    <x v="1"/>
    <x v="78"/>
    <m/>
    <x v="318"/>
  </r>
  <r>
    <x v="104"/>
    <x v="101"/>
    <s v="9"/>
    <s v="7"/>
    <x v="0"/>
    <x v="10"/>
    <x v="170"/>
    <x v="460"/>
    <x v="2"/>
    <x v="0"/>
    <n v="1612800"/>
    <x v="27"/>
  </r>
  <r>
    <x v="104"/>
    <x v="101"/>
    <s v="12"/>
    <s v="20"/>
    <x v="0"/>
    <x v="11"/>
    <x v="128"/>
    <x v="461"/>
    <x v="1"/>
    <x v="79"/>
    <m/>
    <x v="319"/>
  </r>
  <r>
    <x v="104"/>
    <x v="101"/>
    <s v="12"/>
    <s v="20"/>
    <x v="0"/>
    <x v="11"/>
    <x v="128"/>
    <x v="462"/>
    <x v="1"/>
    <x v="0"/>
    <n v="30720"/>
    <x v="320"/>
  </r>
  <r>
    <x v="105"/>
    <x v="102"/>
    <s v="1"/>
    <s v="1"/>
    <x v="0"/>
    <x v="0"/>
    <x v="0"/>
    <x v="0"/>
    <x v="0"/>
    <x v="0"/>
    <m/>
    <x v="321"/>
  </r>
  <r>
    <x v="105"/>
    <x v="102"/>
    <s v="2"/>
    <s v="13"/>
    <x v="0"/>
    <x v="1"/>
    <x v="115"/>
    <x v="463"/>
    <x v="2"/>
    <x v="0"/>
    <n v="1102500"/>
    <x v="322"/>
  </r>
  <r>
    <x v="105"/>
    <x v="102"/>
    <s v="2"/>
    <s v="13"/>
    <x v="0"/>
    <x v="1"/>
    <x v="115"/>
    <x v="464"/>
    <x v="2"/>
    <x v="0"/>
    <n v="297465"/>
    <x v="323"/>
  </r>
  <r>
    <x v="105"/>
    <x v="102"/>
    <s v="2"/>
    <s v="14"/>
    <x v="0"/>
    <x v="1"/>
    <x v="195"/>
    <x v="465"/>
    <x v="1"/>
    <x v="80"/>
    <m/>
    <x v="322"/>
  </r>
  <r>
    <x v="105"/>
    <x v="102"/>
    <s v="3"/>
    <s v="1"/>
    <x v="0"/>
    <x v="2"/>
    <x v="83"/>
    <x v="466"/>
    <x v="1"/>
    <x v="81"/>
    <m/>
    <x v="321"/>
  </r>
  <r>
    <x v="105"/>
    <x v="102"/>
    <s v="5"/>
    <s v="14"/>
    <x v="0"/>
    <x v="4"/>
    <x v="196"/>
    <x v="467"/>
    <x v="1"/>
    <x v="80"/>
    <m/>
    <x v="324"/>
  </r>
  <r>
    <x v="105"/>
    <x v="102"/>
    <s v="6"/>
    <s v="1"/>
    <x v="0"/>
    <x v="9"/>
    <x v="94"/>
    <x v="468"/>
    <x v="1"/>
    <x v="81"/>
    <m/>
    <x v="325"/>
  </r>
  <r>
    <x v="105"/>
    <x v="102"/>
    <s v="7"/>
    <s v="14"/>
    <x v="0"/>
    <x v="5"/>
    <x v="197"/>
    <x v="469"/>
    <x v="2"/>
    <x v="0"/>
    <n v="2383300"/>
    <x v="326"/>
  </r>
  <r>
    <x v="105"/>
    <x v="102"/>
    <s v="7"/>
    <s v="14"/>
    <x v="0"/>
    <x v="5"/>
    <x v="197"/>
    <x v="470"/>
    <x v="2"/>
    <x v="0"/>
    <n v="119165"/>
    <x v="322"/>
  </r>
  <r>
    <x v="105"/>
    <x v="102"/>
    <s v="8"/>
    <s v="14"/>
    <x v="0"/>
    <x v="6"/>
    <x v="74"/>
    <x v="471"/>
    <x v="1"/>
    <x v="80"/>
    <m/>
    <x v="327"/>
  </r>
  <r>
    <x v="105"/>
    <x v="102"/>
    <s v="9"/>
    <s v="1"/>
    <x v="0"/>
    <x v="10"/>
    <x v="95"/>
    <x v="472"/>
    <x v="1"/>
    <x v="81"/>
    <m/>
    <x v="324"/>
  </r>
  <r>
    <x v="105"/>
    <x v="102"/>
    <s v="11"/>
    <s v="14"/>
    <x v="0"/>
    <x v="8"/>
    <x v="15"/>
    <x v="473"/>
    <x v="1"/>
    <x v="80"/>
    <m/>
    <x v="328"/>
  </r>
  <r>
    <x v="105"/>
    <x v="102"/>
    <s v="11"/>
    <s v="15"/>
    <x v="0"/>
    <x v="8"/>
    <x v="113"/>
    <x v="464"/>
    <x v="2"/>
    <x v="0"/>
    <n v="1500000"/>
    <x v="329"/>
  </r>
  <r>
    <x v="105"/>
    <x v="102"/>
    <s v="11"/>
    <s v="16"/>
    <x v="0"/>
    <x v="8"/>
    <x v="198"/>
    <x v="474"/>
    <x v="2"/>
    <x v="0"/>
    <n v="197430"/>
    <x v="322"/>
  </r>
  <r>
    <x v="105"/>
    <x v="102"/>
    <s v="12"/>
    <s v="1"/>
    <x v="0"/>
    <x v="11"/>
    <x v="96"/>
    <x v="475"/>
    <x v="1"/>
    <x v="81"/>
    <m/>
    <x v="321"/>
  </r>
  <r>
    <x v="106"/>
    <x v="103"/>
    <m/>
    <m/>
    <x v="1"/>
    <x v="0"/>
    <x v="16"/>
    <x v="27"/>
    <x v="0"/>
    <x v="0"/>
    <m/>
    <x v="27"/>
  </r>
  <r>
    <x v="107"/>
    <x v="104"/>
    <m/>
    <m/>
    <x v="1"/>
    <x v="0"/>
    <x v="16"/>
    <x v="27"/>
    <x v="0"/>
    <x v="0"/>
    <m/>
    <x v="27"/>
  </r>
  <r>
    <x v="108"/>
    <x v="105"/>
    <m/>
    <m/>
    <x v="1"/>
    <x v="0"/>
    <x v="16"/>
    <x v="27"/>
    <x v="0"/>
    <x v="0"/>
    <m/>
    <x v="27"/>
  </r>
  <r>
    <x v="109"/>
    <x v="106"/>
    <m/>
    <m/>
    <x v="1"/>
    <x v="0"/>
    <x v="16"/>
    <x v="27"/>
    <x v="0"/>
    <x v="0"/>
    <m/>
    <x v="27"/>
  </r>
  <r>
    <x v="110"/>
    <x v="107"/>
    <s v="1"/>
    <s v="1"/>
    <x v="0"/>
    <x v="0"/>
    <x v="0"/>
    <x v="0"/>
    <x v="0"/>
    <x v="0"/>
    <m/>
    <x v="330"/>
  </r>
  <r>
    <x v="111"/>
    <x v="108"/>
    <s v="1"/>
    <s v="1"/>
    <x v="0"/>
    <x v="0"/>
    <x v="0"/>
    <x v="0"/>
    <x v="0"/>
    <x v="0"/>
    <m/>
    <x v="331"/>
  </r>
  <r>
    <x v="111"/>
    <x v="108"/>
    <s v="3"/>
    <s v="22"/>
    <x v="0"/>
    <x v="2"/>
    <x v="199"/>
    <x v="476"/>
    <x v="1"/>
    <x v="82"/>
    <m/>
    <x v="332"/>
  </r>
  <r>
    <x v="111"/>
    <x v="108"/>
    <s v="3"/>
    <s v="23"/>
    <x v="0"/>
    <x v="2"/>
    <x v="200"/>
    <x v="477"/>
    <x v="2"/>
    <x v="0"/>
    <n v="25000"/>
    <x v="331"/>
  </r>
  <r>
    <x v="111"/>
    <x v="108"/>
    <s v="3"/>
    <s v="27"/>
    <x v="0"/>
    <x v="2"/>
    <x v="201"/>
    <x v="478"/>
    <x v="1"/>
    <x v="83"/>
    <m/>
    <x v="333"/>
  </r>
  <r>
    <x v="111"/>
    <x v="108"/>
    <s v="4"/>
    <s v="4"/>
    <x v="0"/>
    <x v="3"/>
    <x v="65"/>
    <x v="479"/>
    <x v="2"/>
    <x v="0"/>
    <n v="110000"/>
    <x v="331"/>
  </r>
  <r>
    <x v="111"/>
    <x v="108"/>
    <s v="4"/>
    <s v="27"/>
    <x v="0"/>
    <x v="3"/>
    <x v="202"/>
    <x v="480"/>
    <x v="1"/>
    <x v="83"/>
    <m/>
    <x v="333"/>
  </r>
  <r>
    <x v="111"/>
    <x v="108"/>
    <s v="5"/>
    <s v="27"/>
    <x v="0"/>
    <x v="4"/>
    <x v="203"/>
    <x v="481"/>
    <x v="1"/>
    <x v="83"/>
    <m/>
    <x v="334"/>
  </r>
  <r>
    <x v="111"/>
    <x v="108"/>
    <s v="6"/>
    <s v="27"/>
    <x v="0"/>
    <x v="9"/>
    <x v="204"/>
    <x v="482"/>
    <x v="1"/>
    <x v="83"/>
    <m/>
    <x v="335"/>
  </r>
  <r>
    <x v="111"/>
    <x v="108"/>
    <s v="7"/>
    <s v="27"/>
    <x v="0"/>
    <x v="5"/>
    <x v="161"/>
    <x v="483"/>
    <x v="1"/>
    <x v="83"/>
    <m/>
    <x v="336"/>
  </r>
  <r>
    <x v="111"/>
    <x v="108"/>
    <s v="8"/>
    <s v="27"/>
    <x v="0"/>
    <x v="6"/>
    <x v="205"/>
    <x v="484"/>
    <x v="1"/>
    <x v="83"/>
    <m/>
    <x v="337"/>
  </r>
  <r>
    <x v="111"/>
    <x v="108"/>
    <s v="9"/>
    <s v="19"/>
    <x v="0"/>
    <x v="10"/>
    <x v="31"/>
    <x v="485"/>
    <x v="2"/>
    <x v="0"/>
    <n v="550000"/>
    <x v="331"/>
  </r>
  <r>
    <x v="111"/>
    <x v="108"/>
    <s v="9"/>
    <s v="27"/>
    <x v="0"/>
    <x v="10"/>
    <x v="58"/>
    <x v="486"/>
    <x v="1"/>
    <x v="83"/>
    <m/>
    <x v="333"/>
  </r>
  <r>
    <x v="111"/>
    <x v="108"/>
    <s v="10"/>
    <s v="27"/>
    <x v="0"/>
    <x v="7"/>
    <x v="206"/>
    <x v="487"/>
    <x v="1"/>
    <x v="83"/>
    <m/>
    <x v="334"/>
  </r>
  <r>
    <x v="111"/>
    <x v="108"/>
    <s v="11"/>
    <s v="27"/>
    <x v="0"/>
    <x v="8"/>
    <x v="32"/>
    <x v="488"/>
    <x v="1"/>
    <x v="83"/>
    <m/>
    <x v="335"/>
  </r>
  <r>
    <x v="111"/>
    <x v="108"/>
    <s v="12"/>
    <s v="27"/>
    <x v="0"/>
    <x v="11"/>
    <x v="207"/>
    <x v="489"/>
    <x v="1"/>
    <x v="83"/>
    <m/>
    <x v="336"/>
  </r>
  <r>
    <x v="112"/>
    <x v="109"/>
    <s v="1"/>
    <s v="1"/>
    <x v="0"/>
    <x v="0"/>
    <x v="0"/>
    <x v="0"/>
    <x v="0"/>
    <x v="0"/>
    <m/>
    <x v="338"/>
  </r>
  <r>
    <x v="112"/>
    <x v="109"/>
    <s v="1"/>
    <s v="1"/>
    <x v="0"/>
    <x v="0"/>
    <x v="0"/>
    <x v="490"/>
    <x v="2"/>
    <x v="0"/>
    <n v="2500"/>
    <x v="27"/>
  </r>
  <r>
    <x v="113"/>
    <x v="110"/>
    <s v="1"/>
    <s v="1"/>
    <x v="0"/>
    <x v="0"/>
    <x v="0"/>
    <x v="0"/>
    <x v="0"/>
    <x v="0"/>
    <m/>
    <x v="339"/>
  </r>
  <r>
    <x v="113"/>
    <x v="110"/>
    <s v="1"/>
    <s v="1"/>
    <x v="0"/>
    <x v="0"/>
    <x v="0"/>
    <x v="491"/>
    <x v="1"/>
    <x v="84"/>
    <m/>
    <x v="340"/>
  </r>
  <r>
    <x v="113"/>
    <x v="110"/>
    <s v="2"/>
    <s v="1"/>
    <x v="0"/>
    <x v="1"/>
    <x v="82"/>
    <x v="492"/>
    <x v="1"/>
    <x v="84"/>
    <m/>
    <x v="341"/>
  </r>
  <r>
    <x v="113"/>
    <x v="110"/>
    <s v="3"/>
    <s v="1"/>
    <x v="0"/>
    <x v="2"/>
    <x v="83"/>
    <x v="493"/>
    <x v="1"/>
    <x v="84"/>
    <m/>
    <x v="342"/>
  </r>
  <r>
    <x v="113"/>
    <x v="110"/>
    <s v="4"/>
    <s v="1"/>
    <x v="0"/>
    <x v="3"/>
    <x v="3"/>
    <x v="494"/>
    <x v="1"/>
    <x v="84"/>
    <m/>
    <x v="343"/>
  </r>
  <r>
    <x v="113"/>
    <x v="110"/>
    <s v="4"/>
    <s v="5"/>
    <x v="0"/>
    <x v="3"/>
    <x v="208"/>
    <x v="495"/>
    <x v="2"/>
    <x v="0"/>
    <n v="126043.72"/>
    <x v="344"/>
  </r>
  <r>
    <x v="113"/>
    <x v="110"/>
    <s v="5"/>
    <s v="1"/>
    <x v="0"/>
    <x v="4"/>
    <x v="86"/>
    <x v="496"/>
    <x v="1"/>
    <x v="84"/>
    <m/>
    <x v="345"/>
  </r>
  <r>
    <x v="113"/>
    <x v="110"/>
    <s v="6"/>
    <s v="1"/>
    <x v="0"/>
    <x v="9"/>
    <x v="94"/>
    <x v="497"/>
    <x v="1"/>
    <x v="84"/>
    <m/>
    <x v="346"/>
  </r>
  <r>
    <x v="113"/>
    <x v="110"/>
    <s v="7"/>
    <s v="1"/>
    <x v="0"/>
    <x v="5"/>
    <x v="8"/>
    <x v="498"/>
    <x v="1"/>
    <x v="84"/>
    <m/>
    <x v="347"/>
  </r>
  <r>
    <x v="113"/>
    <x v="110"/>
    <s v="7"/>
    <s v="17"/>
    <x v="0"/>
    <x v="5"/>
    <x v="147"/>
    <x v="499"/>
    <x v="2"/>
    <x v="0"/>
    <n v="126043.37"/>
    <x v="348"/>
  </r>
  <r>
    <x v="113"/>
    <x v="110"/>
    <s v="8"/>
    <s v="1"/>
    <x v="0"/>
    <x v="6"/>
    <x v="87"/>
    <x v="500"/>
    <x v="1"/>
    <x v="84"/>
    <m/>
    <x v="349"/>
  </r>
  <r>
    <x v="113"/>
    <x v="110"/>
    <s v="8"/>
    <s v="2"/>
    <x v="0"/>
    <x v="6"/>
    <x v="51"/>
    <x v="501"/>
    <x v="2"/>
    <x v="0"/>
    <n v="189065.61"/>
    <x v="350"/>
  </r>
  <r>
    <x v="113"/>
    <x v="110"/>
    <s v="9"/>
    <s v="1"/>
    <x v="0"/>
    <x v="10"/>
    <x v="95"/>
    <x v="502"/>
    <x v="1"/>
    <x v="84"/>
    <m/>
    <x v="351"/>
  </r>
  <r>
    <x v="113"/>
    <x v="110"/>
    <s v="9"/>
    <s v="20"/>
    <x v="0"/>
    <x v="10"/>
    <x v="209"/>
    <x v="503"/>
    <x v="2"/>
    <x v="0"/>
    <n v="126043.74"/>
    <x v="352"/>
  </r>
  <r>
    <x v="113"/>
    <x v="110"/>
    <s v="10"/>
    <s v="1"/>
    <x v="0"/>
    <x v="7"/>
    <x v="10"/>
    <x v="504"/>
    <x v="1"/>
    <x v="84"/>
    <m/>
    <x v="350"/>
  </r>
  <r>
    <x v="113"/>
    <x v="110"/>
    <s v="11"/>
    <s v="1"/>
    <x v="0"/>
    <x v="8"/>
    <x v="12"/>
    <x v="505"/>
    <x v="1"/>
    <x v="84"/>
    <m/>
    <x v="351"/>
  </r>
  <r>
    <x v="113"/>
    <x v="110"/>
    <s v="12"/>
    <s v="1"/>
    <x v="0"/>
    <x v="11"/>
    <x v="96"/>
    <x v="506"/>
    <x v="1"/>
    <x v="84"/>
    <m/>
    <x v="348"/>
  </r>
  <r>
    <x v="114"/>
    <x v="111"/>
    <m/>
    <m/>
    <x v="1"/>
    <x v="0"/>
    <x v="16"/>
    <x v="27"/>
    <x v="0"/>
    <x v="0"/>
    <m/>
    <x v="27"/>
  </r>
  <r>
    <x v="115"/>
    <x v="112"/>
    <m/>
    <m/>
    <x v="1"/>
    <x v="0"/>
    <x v="16"/>
    <x v="27"/>
    <x v="0"/>
    <x v="0"/>
    <m/>
    <x v="27"/>
  </r>
  <r>
    <x v="116"/>
    <x v="113"/>
    <s v="5"/>
    <s v="18"/>
    <x v="0"/>
    <x v="4"/>
    <x v="187"/>
    <x v="507"/>
    <x v="1"/>
    <x v="85"/>
    <m/>
    <x v="353"/>
  </r>
  <r>
    <x v="116"/>
    <x v="113"/>
    <s v="5"/>
    <s v="18"/>
    <x v="0"/>
    <x v="4"/>
    <x v="187"/>
    <x v="508"/>
    <x v="2"/>
    <x v="0"/>
    <n v="1620000"/>
    <x v="27"/>
  </r>
  <r>
    <x v="116"/>
    <x v="113"/>
    <s v="5"/>
    <s v="30"/>
    <x v="0"/>
    <x v="4"/>
    <x v="210"/>
    <x v="509"/>
    <x v="1"/>
    <x v="86"/>
    <m/>
    <x v="354"/>
  </r>
  <r>
    <x v="116"/>
    <x v="113"/>
    <s v="6"/>
    <s v="2"/>
    <x v="0"/>
    <x v="9"/>
    <x v="123"/>
    <x v="510"/>
    <x v="2"/>
    <x v="0"/>
    <n v="2200000"/>
    <x v="27"/>
  </r>
  <r>
    <x v="117"/>
    <x v="114"/>
    <s v="1"/>
    <s v="1"/>
    <x v="0"/>
    <x v="0"/>
    <x v="0"/>
    <x v="511"/>
    <x v="1"/>
    <x v="51"/>
    <m/>
    <x v="131"/>
  </r>
  <r>
    <x v="117"/>
    <x v="114"/>
    <s v="2"/>
    <s v="10"/>
    <x v="0"/>
    <x v="1"/>
    <x v="211"/>
    <x v="512"/>
    <x v="2"/>
    <x v="0"/>
    <n v="400000"/>
    <x v="27"/>
  </r>
  <r>
    <x v="117"/>
    <x v="114"/>
    <s v="3"/>
    <s v="1"/>
    <x v="0"/>
    <x v="2"/>
    <x v="83"/>
    <x v="513"/>
    <x v="1"/>
    <x v="51"/>
    <m/>
    <x v="131"/>
  </r>
  <r>
    <x v="117"/>
    <x v="114"/>
    <s v="4"/>
    <s v="26"/>
    <x v="0"/>
    <x v="3"/>
    <x v="93"/>
    <x v="514"/>
    <x v="2"/>
    <x v="0"/>
    <n v="400000"/>
    <x v="27"/>
  </r>
  <r>
    <x v="117"/>
    <x v="114"/>
    <s v="5"/>
    <s v="1"/>
    <x v="0"/>
    <x v="4"/>
    <x v="86"/>
    <x v="515"/>
    <x v="1"/>
    <x v="51"/>
    <m/>
    <x v="131"/>
  </r>
  <r>
    <x v="117"/>
    <x v="114"/>
    <s v="7"/>
    <s v="1"/>
    <x v="0"/>
    <x v="5"/>
    <x v="8"/>
    <x v="516"/>
    <x v="1"/>
    <x v="51"/>
    <m/>
    <x v="202"/>
  </r>
  <r>
    <x v="117"/>
    <x v="114"/>
    <s v="7"/>
    <s v="14"/>
    <x v="0"/>
    <x v="5"/>
    <x v="197"/>
    <x v="517"/>
    <x v="2"/>
    <x v="0"/>
    <n v="400000"/>
    <x v="131"/>
  </r>
  <r>
    <x v="117"/>
    <x v="114"/>
    <s v="9"/>
    <s v="1"/>
    <x v="0"/>
    <x v="10"/>
    <x v="95"/>
    <x v="518"/>
    <x v="1"/>
    <x v="51"/>
    <m/>
    <x v="202"/>
  </r>
  <r>
    <x v="117"/>
    <x v="114"/>
    <s v="9"/>
    <s v="19"/>
    <x v="0"/>
    <x v="10"/>
    <x v="31"/>
    <x v="517"/>
    <x v="2"/>
    <x v="0"/>
    <n v="400000"/>
    <x v="131"/>
  </r>
  <r>
    <x v="117"/>
    <x v="114"/>
    <s v="11"/>
    <s v="1"/>
    <x v="0"/>
    <x v="8"/>
    <x v="12"/>
    <x v="519"/>
    <x v="1"/>
    <x v="51"/>
    <m/>
    <x v="202"/>
  </r>
  <r>
    <x v="117"/>
    <x v="114"/>
    <s v="11"/>
    <s v="23"/>
    <x v="0"/>
    <x v="8"/>
    <x v="166"/>
    <x v="520"/>
    <x v="2"/>
    <x v="0"/>
    <n v="400000"/>
    <x v="131"/>
  </r>
  <r>
    <x v="118"/>
    <x v="115"/>
    <s v="1"/>
    <s v="1"/>
    <x v="0"/>
    <x v="0"/>
    <x v="0"/>
    <x v="0"/>
    <x v="0"/>
    <x v="0"/>
    <m/>
    <x v="355"/>
  </r>
  <r>
    <x v="118"/>
    <x v="115"/>
    <s v="1"/>
    <s v="1"/>
    <x v="0"/>
    <x v="0"/>
    <x v="0"/>
    <x v="521"/>
    <x v="1"/>
    <x v="87"/>
    <m/>
    <x v="356"/>
  </r>
  <r>
    <x v="118"/>
    <x v="115"/>
    <s v="1"/>
    <s v="1"/>
    <x v="0"/>
    <x v="0"/>
    <x v="0"/>
    <x v="522"/>
    <x v="2"/>
    <x v="0"/>
    <n v="60000"/>
    <x v="27"/>
  </r>
  <r>
    <x v="118"/>
    <x v="115"/>
    <s v="2"/>
    <s v="1"/>
    <x v="0"/>
    <x v="1"/>
    <x v="82"/>
    <x v="523"/>
    <x v="1"/>
    <x v="87"/>
    <m/>
    <x v="357"/>
  </r>
  <r>
    <x v="118"/>
    <x v="115"/>
    <s v="2"/>
    <s v="10"/>
    <x v="0"/>
    <x v="1"/>
    <x v="211"/>
    <x v="524"/>
    <x v="2"/>
    <x v="0"/>
    <n v="270000"/>
    <x v="358"/>
  </r>
  <r>
    <x v="118"/>
    <x v="115"/>
    <s v="2"/>
    <s v="10"/>
    <x v="0"/>
    <x v="1"/>
    <x v="211"/>
    <x v="525"/>
    <x v="2"/>
    <x v="0"/>
    <n v="30000"/>
    <x v="27"/>
  </r>
  <r>
    <x v="118"/>
    <x v="115"/>
    <s v="2"/>
    <s v="21"/>
    <x v="0"/>
    <x v="1"/>
    <x v="155"/>
    <x v="526"/>
    <x v="1"/>
    <x v="88"/>
    <m/>
    <x v="359"/>
  </r>
  <r>
    <x v="118"/>
    <x v="115"/>
    <s v="2"/>
    <s v="23"/>
    <x v="0"/>
    <x v="1"/>
    <x v="212"/>
    <x v="527"/>
    <x v="2"/>
    <x v="0"/>
    <n v="729090"/>
    <x v="360"/>
  </r>
  <r>
    <x v="118"/>
    <x v="115"/>
    <s v="3"/>
    <s v="1"/>
    <x v="0"/>
    <x v="2"/>
    <x v="83"/>
    <x v="528"/>
    <x v="1"/>
    <x v="87"/>
    <m/>
    <x v="361"/>
  </r>
  <r>
    <x v="118"/>
    <x v="115"/>
    <s v="3"/>
    <s v="29"/>
    <x v="0"/>
    <x v="2"/>
    <x v="213"/>
    <x v="529"/>
    <x v="1"/>
    <x v="89"/>
    <m/>
    <x v="362"/>
  </r>
  <r>
    <x v="118"/>
    <x v="115"/>
    <s v="3"/>
    <s v="31"/>
    <x v="0"/>
    <x v="2"/>
    <x v="2"/>
    <x v="530"/>
    <x v="2"/>
    <x v="0"/>
    <n v="270000"/>
    <x v="363"/>
  </r>
  <r>
    <x v="118"/>
    <x v="115"/>
    <s v="3"/>
    <s v="31"/>
    <x v="0"/>
    <x v="2"/>
    <x v="2"/>
    <x v="531"/>
    <x v="2"/>
    <x v="0"/>
    <n v="270000"/>
    <x v="364"/>
  </r>
  <r>
    <x v="118"/>
    <x v="115"/>
    <s v="3"/>
    <s v="31"/>
    <x v="0"/>
    <x v="2"/>
    <x v="2"/>
    <x v="532"/>
    <x v="2"/>
    <x v="0"/>
    <n v="30000"/>
    <x v="365"/>
  </r>
  <r>
    <x v="118"/>
    <x v="115"/>
    <s v="3"/>
    <s v="31"/>
    <x v="0"/>
    <x v="2"/>
    <x v="2"/>
    <x v="533"/>
    <x v="2"/>
    <x v="0"/>
    <n v="30000"/>
    <x v="366"/>
  </r>
  <r>
    <x v="118"/>
    <x v="115"/>
    <s v="4"/>
    <s v="1"/>
    <x v="0"/>
    <x v="3"/>
    <x v="3"/>
    <x v="534"/>
    <x v="1"/>
    <x v="87"/>
    <m/>
    <x v="367"/>
  </r>
  <r>
    <x v="118"/>
    <x v="115"/>
    <s v="4"/>
    <s v="10"/>
    <x v="0"/>
    <x v="3"/>
    <x v="66"/>
    <x v="535"/>
    <x v="2"/>
    <x v="0"/>
    <n v="514060"/>
    <x v="368"/>
  </r>
  <r>
    <x v="118"/>
    <x v="115"/>
    <s v="5"/>
    <s v="1"/>
    <x v="0"/>
    <x v="4"/>
    <x v="86"/>
    <x v="536"/>
    <x v="1"/>
    <x v="87"/>
    <m/>
    <x v="369"/>
  </r>
  <r>
    <x v="118"/>
    <x v="115"/>
    <s v="5"/>
    <s v="1"/>
    <x v="0"/>
    <x v="4"/>
    <x v="86"/>
    <x v="537"/>
    <x v="1"/>
    <x v="90"/>
    <m/>
    <x v="370"/>
  </r>
  <r>
    <x v="118"/>
    <x v="115"/>
    <s v="5"/>
    <s v="3"/>
    <x v="0"/>
    <x v="4"/>
    <x v="30"/>
    <x v="527"/>
    <x v="2"/>
    <x v="0"/>
    <n v="270000"/>
    <x v="371"/>
  </r>
  <r>
    <x v="118"/>
    <x v="115"/>
    <s v="5"/>
    <s v="4"/>
    <x v="0"/>
    <x v="4"/>
    <x v="4"/>
    <x v="538"/>
    <x v="2"/>
    <x v="0"/>
    <n v="270000"/>
    <x v="372"/>
  </r>
  <r>
    <x v="118"/>
    <x v="115"/>
    <s v="5"/>
    <s v="9"/>
    <x v="0"/>
    <x v="4"/>
    <x v="214"/>
    <x v="539"/>
    <x v="2"/>
    <x v="0"/>
    <n v="339677.43"/>
    <x v="373"/>
  </r>
  <r>
    <x v="118"/>
    <x v="115"/>
    <s v="5"/>
    <s v="30"/>
    <x v="0"/>
    <x v="4"/>
    <x v="210"/>
    <x v="540"/>
    <x v="2"/>
    <x v="0"/>
    <n v="162000"/>
    <x v="374"/>
  </r>
  <r>
    <x v="118"/>
    <x v="115"/>
    <s v="5"/>
    <s v="30"/>
    <x v="0"/>
    <x v="4"/>
    <x v="210"/>
    <x v="524"/>
    <x v="2"/>
    <x v="0"/>
    <n v="270000"/>
    <x v="375"/>
  </r>
  <r>
    <x v="118"/>
    <x v="115"/>
    <s v="6"/>
    <s v="1"/>
    <x v="0"/>
    <x v="9"/>
    <x v="94"/>
    <x v="541"/>
    <x v="1"/>
    <x v="87"/>
    <m/>
    <x v="376"/>
  </r>
  <r>
    <x v="118"/>
    <x v="115"/>
    <s v="6"/>
    <s v="1"/>
    <x v="0"/>
    <x v="9"/>
    <x v="94"/>
    <x v="542"/>
    <x v="1"/>
    <x v="90"/>
    <m/>
    <x v="377"/>
  </r>
  <r>
    <x v="118"/>
    <x v="115"/>
    <s v="6"/>
    <s v="1"/>
    <x v="0"/>
    <x v="9"/>
    <x v="94"/>
    <x v="543"/>
    <x v="2"/>
    <x v="0"/>
    <n v="187741.92"/>
    <x v="378"/>
  </r>
  <r>
    <x v="118"/>
    <x v="115"/>
    <s v="7"/>
    <s v="1"/>
    <x v="0"/>
    <x v="5"/>
    <x v="8"/>
    <x v="544"/>
    <x v="1"/>
    <x v="87"/>
    <m/>
    <x v="379"/>
  </r>
  <r>
    <x v="118"/>
    <x v="115"/>
    <s v="7"/>
    <s v="1"/>
    <x v="0"/>
    <x v="5"/>
    <x v="8"/>
    <x v="545"/>
    <x v="1"/>
    <x v="90"/>
    <m/>
    <x v="27"/>
  </r>
  <r>
    <x v="118"/>
    <x v="115"/>
    <s v="7"/>
    <s v="17"/>
    <x v="0"/>
    <x v="5"/>
    <x v="147"/>
    <x v="546"/>
    <x v="2"/>
    <x v="0"/>
    <n v="162000"/>
    <x v="380"/>
  </r>
  <r>
    <x v="118"/>
    <x v="115"/>
    <s v="8"/>
    <s v="1"/>
    <x v="0"/>
    <x v="6"/>
    <x v="87"/>
    <x v="547"/>
    <x v="1"/>
    <x v="87"/>
    <m/>
    <x v="381"/>
  </r>
  <r>
    <x v="118"/>
    <x v="115"/>
    <s v="8"/>
    <s v="1"/>
    <x v="0"/>
    <x v="6"/>
    <x v="87"/>
    <x v="548"/>
    <x v="1"/>
    <x v="90"/>
    <m/>
    <x v="382"/>
  </r>
  <r>
    <x v="118"/>
    <x v="115"/>
    <s v="8"/>
    <s v="2"/>
    <x v="0"/>
    <x v="6"/>
    <x v="51"/>
    <x v="549"/>
    <x v="2"/>
    <x v="0"/>
    <n v="162000"/>
    <x v="383"/>
  </r>
  <r>
    <x v="118"/>
    <x v="115"/>
    <s v="8"/>
    <s v="2"/>
    <x v="0"/>
    <x v="6"/>
    <x v="51"/>
    <x v="550"/>
    <x v="2"/>
    <x v="0"/>
    <n v="18000"/>
    <x v="381"/>
  </r>
  <r>
    <x v="118"/>
    <x v="115"/>
    <s v="8"/>
    <s v="6"/>
    <x v="0"/>
    <x v="6"/>
    <x v="215"/>
    <x v="524"/>
    <x v="2"/>
    <x v="0"/>
    <n v="270000"/>
    <x v="384"/>
  </r>
  <r>
    <x v="118"/>
    <x v="115"/>
    <s v="8"/>
    <s v="7"/>
    <x v="0"/>
    <x v="6"/>
    <x v="216"/>
    <x v="550"/>
    <x v="2"/>
    <x v="0"/>
    <n v="30000"/>
    <x v="380"/>
  </r>
  <r>
    <x v="118"/>
    <x v="115"/>
    <s v="9"/>
    <s v="1"/>
    <x v="0"/>
    <x v="10"/>
    <x v="95"/>
    <x v="551"/>
    <x v="1"/>
    <x v="87"/>
    <m/>
    <x v="381"/>
  </r>
  <r>
    <x v="118"/>
    <x v="115"/>
    <s v="9"/>
    <s v="1"/>
    <x v="0"/>
    <x v="10"/>
    <x v="95"/>
    <x v="552"/>
    <x v="1"/>
    <x v="90"/>
    <m/>
    <x v="382"/>
  </r>
  <r>
    <x v="118"/>
    <x v="115"/>
    <s v="9"/>
    <s v="7"/>
    <x v="0"/>
    <x v="10"/>
    <x v="170"/>
    <x v="524"/>
    <x v="2"/>
    <x v="0"/>
    <n v="270000"/>
    <x v="385"/>
  </r>
  <r>
    <x v="118"/>
    <x v="115"/>
    <s v="9"/>
    <s v="7"/>
    <x v="0"/>
    <x v="10"/>
    <x v="170"/>
    <x v="527"/>
    <x v="2"/>
    <x v="0"/>
    <n v="162000"/>
    <x v="386"/>
  </r>
  <r>
    <x v="118"/>
    <x v="115"/>
    <s v="9"/>
    <s v="8"/>
    <x v="0"/>
    <x v="10"/>
    <x v="217"/>
    <x v="525"/>
    <x v="2"/>
    <x v="0"/>
    <n v="48000"/>
    <x v="380"/>
  </r>
  <r>
    <x v="118"/>
    <x v="115"/>
    <s v="10"/>
    <s v="1"/>
    <x v="0"/>
    <x v="7"/>
    <x v="10"/>
    <x v="553"/>
    <x v="1"/>
    <x v="87"/>
    <m/>
    <x v="381"/>
  </r>
  <r>
    <x v="118"/>
    <x v="115"/>
    <s v="10"/>
    <s v="1"/>
    <x v="0"/>
    <x v="7"/>
    <x v="10"/>
    <x v="554"/>
    <x v="1"/>
    <x v="90"/>
    <m/>
    <x v="382"/>
  </r>
  <r>
    <x v="118"/>
    <x v="115"/>
    <s v="10"/>
    <s v="4"/>
    <x v="0"/>
    <x v="7"/>
    <x v="171"/>
    <x v="538"/>
    <x v="2"/>
    <x v="0"/>
    <n v="270000"/>
    <x v="385"/>
  </r>
  <r>
    <x v="118"/>
    <x v="115"/>
    <s v="10"/>
    <s v="4"/>
    <x v="0"/>
    <x v="7"/>
    <x v="171"/>
    <x v="555"/>
    <x v="2"/>
    <x v="0"/>
    <n v="162000"/>
    <x v="386"/>
  </r>
  <r>
    <x v="118"/>
    <x v="115"/>
    <s v="10"/>
    <s v="4"/>
    <x v="0"/>
    <x v="7"/>
    <x v="171"/>
    <x v="556"/>
    <x v="2"/>
    <x v="0"/>
    <n v="18000"/>
    <x v="384"/>
  </r>
  <r>
    <x v="118"/>
    <x v="115"/>
    <s v="10"/>
    <s v="5"/>
    <x v="0"/>
    <x v="7"/>
    <x v="108"/>
    <x v="550"/>
    <x v="2"/>
    <x v="0"/>
    <n v="48000"/>
    <x v="379"/>
  </r>
  <r>
    <x v="118"/>
    <x v="115"/>
    <s v="10"/>
    <s v="30"/>
    <x v="0"/>
    <x v="7"/>
    <x v="218"/>
    <x v="539"/>
    <x v="2"/>
    <x v="0"/>
    <n v="162000"/>
    <x v="74"/>
  </r>
  <r>
    <x v="118"/>
    <x v="115"/>
    <s v="11"/>
    <s v="1"/>
    <x v="0"/>
    <x v="8"/>
    <x v="12"/>
    <x v="557"/>
    <x v="1"/>
    <x v="87"/>
    <m/>
    <x v="387"/>
  </r>
  <r>
    <x v="118"/>
    <x v="115"/>
    <s v="11"/>
    <s v="1"/>
    <x v="0"/>
    <x v="8"/>
    <x v="12"/>
    <x v="558"/>
    <x v="1"/>
    <x v="90"/>
    <m/>
    <x v="381"/>
  </r>
  <r>
    <x v="118"/>
    <x v="115"/>
    <s v="11"/>
    <s v="6"/>
    <x v="0"/>
    <x v="8"/>
    <x v="219"/>
    <x v="538"/>
    <x v="2"/>
    <x v="0"/>
    <n v="285000"/>
    <x v="388"/>
  </r>
  <r>
    <x v="118"/>
    <x v="115"/>
    <s v="11"/>
    <s v="8"/>
    <x v="0"/>
    <x v="8"/>
    <x v="13"/>
    <x v="559"/>
    <x v="2"/>
    <x v="0"/>
    <n v="33000"/>
    <x v="379"/>
  </r>
  <r>
    <x v="118"/>
    <x v="115"/>
    <s v="12"/>
    <s v="1"/>
    <x v="0"/>
    <x v="11"/>
    <x v="96"/>
    <x v="560"/>
    <x v="1"/>
    <x v="87"/>
    <m/>
    <x v="31"/>
  </r>
  <r>
    <x v="118"/>
    <x v="115"/>
    <s v="12"/>
    <s v="1"/>
    <x v="0"/>
    <x v="11"/>
    <x v="96"/>
    <x v="561"/>
    <x v="1"/>
    <x v="90"/>
    <m/>
    <x v="357"/>
  </r>
  <r>
    <x v="118"/>
    <x v="115"/>
    <s v="12"/>
    <s v="15"/>
    <x v="0"/>
    <x v="11"/>
    <x v="107"/>
    <x v="562"/>
    <x v="2"/>
    <x v="0"/>
    <n v="162000"/>
    <x v="381"/>
  </r>
  <r>
    <x v="119"/>
    <x v="116"/>
    <m/>
    <m/>
    <x v="1"/>
    <x v="0"/>
    <x v="16"/>
    <x v="27"/>
    <x v="0"/>
    <x v="0"/>
    <m/>
    <x v="27"/>
  </r>
  <r>
    <x v="120"/>
    <x v="117"/>
    <m/>
    <m/>
    <x v="1"/>
    <x v="0"/>
    <x v="16"/>
    <x v="27"/>
    <x v="0"/>
    <x v="0"/>
    <m/>
    <x v="27"/>
  </r>
  <r>
    <x v="121"/>
    <x v="118"/>
    <s v="1"/>
    <s v="1"/>
    <x v="0"/>
    <x v="0"/>
    <x v="0"/>
    <x v="0"/>
    <x v="0"/>
    <x v="0"/>
    <m/>
    <x v="389"/>
  </r>
  <r>
    <x v="121"/>
    <x v="118"/>
    <s v="1"/>
    <s v="1"/>
    <x v="0"/>
    <x v="0"/>
    <x v="0"/>
    <x v="563"/>
    <x v="1"/>
    <x v="91"/>
    <m/>
    <x v="390"/>
  </r>
  <r>
    <x v="121"/>
    <x v="118"/>
    <s v="1"/>
    <s v="23"/>
    <x v="0"/>
    <x v="0"/>
    <x v="220"/>
    <x v="564"/>
    <x v="2"/>
    <x v="0"/>
    <n v="2173333.34"/>
    <x v="391"/>
  </r>
  <r>
    <x v="121"/>
    <x v="118"/>
    <s v="1"/>
    <s v="23"/>
    <x v="0"/>
    <x v="0"/>
    <x v="220"/>
    <x v="565"/>
    <x v="2"/>
    <x v="0"/>
    <n v="138666.76999999999"/>
    <x v="392"/>
  </r>
  <r>
    <x v="121"/>
    <x v="118"/>
    <s v="4"/>
    <s v="1"/>
    <x v="0"/>
    <x v="3"/>
    <x v="3"/>
    <x v="566"/>
    <x v="1"/>
    <x v="91"/>
    <m/>
    <x v="393"/>
  </r>
  <r>
    <x v="121"/>
    <x v="118"/>
    <s v="4"/>
    <s v="18"/>
    <x v="0"/>
    <x v="3"/>
    <x v="221"/>
    <x v="567"/>
    <x v="2"/>
    <x v="0"/>
    <n v="2373333.44"/>
    <x v="394"/>
  </r>
  <r>
    <x v="121"/>
    <x v="118"/>
    <s v="4"/>
    <s v="19"/>
    <x v="0"/>
    <x v="3"/>
    <x v="222"/>
    <x v="568"/>
    <x v="2"/>
    <x v="0"/>
    <n v="138666.67000000001"/>
    <x v="395"/>
  </r>
  <r>
    <x v="121"/>
    <x v="118"/>
    <s v="4"/>
    <s v="19"/>
    <x v="0"/>
    <x v="3"/>
    <x v="222"/>
    <x v="569"/>
    <x v="2"/>
    <x v="0"/>
    <n v="400000"/>
    <x v="392"/>
  </r>
  <r>
    <x v="121"/>
    <x v="118"/>
    <s v="7"/>
    <s v="1"/>
    <x v="0"/>
    <x v="5"/>
    <x v="8"/>
    <x v="570"/>
    <x v="1"/>
    <x v="91"/>
    <m/>
    <x v="393"/>
  </r>
  <r>
    <x v="121"/>
    <x v="118"/>
    <s v="8"/>
    <s v="7"/>
    <x v="0"/>
    <x v="6"/>
    <x v="216"/>
    <x v="571"/>
    <x v="2"/>
    <x v="0"/>
    <n v="2573333.44"/>
    <x v="396"/>
  </r>
  <r>
    <x v="121"/>
    <x v="118"/>
    <s v="8"/>
    <s v="8"/>
    <x v="0"/>
    <x v="6"/>
    <x v="9"/>
    <x v="572"/>
    <x v="2"/>
    <x v="0"/>
    <n v="200000"/>
    <x v="397"/>
  </r>
  <r>
    <x v="121"/>
    <x v="118"/>
    <s v="8"/>
    <s v="9"/>
    <x v="0"/>
    <x v="6"/>
    <x v="191"/>
    <x v="565"/>
    <x v="2"/>
    <x v="0"/>
    <n v="138666.67000000001"/>
    <x v="392"/>
  </r>
  <r>
    <x v="121"/>
    <x v="118"/>
    <s v="10"/>
    <s v="1"/>
    <x v="0"/>
    <x v="7"/>
    <x v="10"/>
    <x v="573"/>
    <x v="1"/>
    <x v="91"/>
    <m/>
    <x v="393"/>
  </r>
  <r>
    <x v="121"/>
    <x v="118"/>
    <s v="11"/>
    <s v="13"/>
    <x v="0"/>
    <x v="8"/>
    <x v="117"/>
    <x v="574"/>
    <x v="1"/>
    <x v="0"/>
    <n v="110933.34"/>
    <x v="398"/>
  </r>
  <r>
    <x v="122"/>
    <x v="119"/>
    <s v="1"/>
    <s v="1"/>
    <x v="0"/>
    <x v="0"/>
    <x v="0"/>
    <x v="0"/>
    <x v="0"/>
    <x v="0"/>
    <m/>
    <x v="178"/>
  </r>
  <r>
    <x v="122"/>
    <x v="119"/>
    <s v="1"/>
    <s v="1"/>
    <x v="0"/>
    <x v="0"/>
    <x v="0"/>
    <x v="575"/>
    <x v="1"/>
    <x v="15"/>
    <m/>
    <x v="399"/>
  </r>
  <r>
    <x v="122"/>
    <x v="119"/>
    <s v="1"/>
    <s v="25"/>
    <x v="0"/>
    <x v="0"/>
    <x v="35"/>
    <x v="576"/>
    <x v="2"/>
    <x v="0"/>
    <n v="950000"/>
    <x v="400"/>
  </r>
  <r>
    <x v="122"/>
    <x v="119"/>
    <s v="2"/>
    <s v="1"/>
    <x v="0"/>
    <x v="1"/>
    <x v="82"/>
    <x v="577"/>
    <x v="1"/>
    <x v="15"/>
    <m/>
    <x v="401"/>
  </r>
  <r>
    <x v="122"/>
    <x v="119"/>
    <s v="2"/>
    <s v="9"/>
    <x v="0"/>
    <x v="1"/>
    <x v="223"/>
    <x v="578"/>
    <x v="1"/>
    <x v="92"/>
    <m/>
    <x v="402"/>
  </r>
  <r>
    <x v="122"/>
    <x v="119"/>
    <s v="2"/>
    <s v="23"/>
    <x v="0"/>
    <x v="1"/>
    <x v="212"/>
    <x v="579"/>
    <x v="2"/>
    <x v="0"/>
    <n v="1200000"/>
    <x v="403"/>
  </r>
  <r>
    <x v="122"/>
    <x v="119"/>
    <s v="2"/>
    <s v="23"/>
    <x v="0"/>
    <x v="1"/>
    <x v="212"/>
    <x v="580"/>
    <x v="2"/>
    <x v="0"/>
    <n v="160000"/>
    <x v="178"/>
  </r>
  <r>
    <x v="122"/>
    <x v="119"/>
    <s v="3"/>
    <s v="1"/>
    <x v="0"/>
    <x v="2"/>
    <x v="83"/>
    <x v="581"/>
    <x v="1"/>
    <x v="15"/>
    <m/>
    <x v="399"/>
  </r>
  <r>
    <x v="122"/>
    <x v="119"/>
    <s v="4"/>
    <s v="1"/>
    <x v="0"/>
    <x v="3"/>
    <x v="3"/>
    <x v="582"/>
    <x v="1"/>
    <x v="15"/>
    <m/>
    <x v="404"/>
  </r>
  <r>
    <x v="122"/>
    <x v="119"/>
    <s v="4"/>
    <s v="20"/>
    <x v="0"/>
    <x v="3"/>
    <x v="146"/>
    <x v="583"/>
    <x v="2"/>
    <x v="0"/>
    <n v="475000"/>
    <x v="405"/>
  </r>
  <r>
    <x v="122"/>
    <x v="119"/>
    <s v="4"/>
    <s v="20"/>
    <x v="0"/>
    <x v="3"/>
    <x v="146"/>
    <x v="584"/>
    <x v="2"/>
    <x v="0"/>
    <n v="50000"/>
    <x v="399"/>
  </r>
  <r>
    <x v="122"/>
    <x v="119"/>
    <s v="5"/>
    <s v="1"/>
    <x v="0"/>
    <x v="4"/>
    <x v="86"/>
    <x v="585"/>
    <x v="1"/>
    <x v="15"/>
    <m/>
    <x v="404"/>
  </r>
  <r>
    <x v="122"/>
    <x v="119"/>
    <s v="5"/>
    <s v="23"/>
    <x v="0"/>
    <x v="4"/>
    <x v="110"/>
    <x v="586"/>
    <x v="2"/>
    <x v="0"/>
    <n v="1425000"/>
    <x v="406"/>
  </r>
  <r>
    <x v="122"/>
    <x v="119"/>
    <s v="5"/>
    <s v="24"/>
    <x v="0"/>
    <x v="4"/>
    <x v="18"/>
    <x v="587"/>
    <x v="1"/>
    <x v="93"/>
    <m/>
    <x v="407"/>
  </r>
  <r>
    <x v="122"/>
    <x v="119"/>
    <s v="5"/>
    <s v="24"/>
    <x v="0"/>
    <x v="4"/>
    <x v="18"/>
    <x v="588"/>
    <x v="2"/>
    <x v="0"/>
    <n v="150000"/>
    <x v="408"/>
  </r>
  <r>
    <x v="122"/>
    <x v="119"/>
    <s v="6"/>
    <s v="1"/>
    <x v="0"/>
    <x v="9"/>
    <x v="94"/>
    <x v="589"/>
    <x v="1"/>
    <x v="15"/>
    <m/>
    <x v="409"/>
  </r>
  <r>
    <x v="122"/>
    <x v="119"/>
    <s v="6"/>
    <s v="8"/>
    <x v="0"/>
    <x v="9"/>
    <x v="91"/>
    <x v="590"/>
    <x v="1"/>
    <x v="94"/>
    <m/>
    <x v="410"/>
  </r>
  <r>
    <x v="122"/>
    <x v="119"/>
    <s v="6"/>
    <s v="14"/>
    <x v="0"/>
    <x v="9"/>
    <x v="70"/>
    <x v="591"/>
    <x v="2"/>
    <x v="0"/>
    <n v="3612500"/>
    <x v="411"/>
  </r>
  <r>
    <x v="122"/>
    <x v="119"/>
    <s v="6"/>
    <s v="14"/>
    <x v="0"/>
    <x v="9"/>
    <x v="70"/>
    <x v="191"/>
    <x v="2"/>
    <x v="0"/>
    <n v="425000.01"/>
    <x v="412"/>
  </r>
  <r>
    <x v="122"/>
    <x v="119"/>
    <s v="6"/>
    <s v="21"/>
    <x v="0"/>
    <x v="9"/>
    <x v="158"/>
    <x v="576"/>
    <x v="2"/>
    <x v="0"/>
    <n v="950000"/>
    <x v="413"/>
  </r>
  <r>
    <x v="122"/>
    <x v="119"/>
    <s v="6"/>
    <s v="21"/>
    <x v="0"/>
    <x v="9"/>
    <x v="158"/>
    <x v="592"/>
    <x v="2"/>
    <x v="0"/>
    <n v="760000"/>
    <x v="414"/>
  </r>
  <r>
    <x v="122"/>
    <x v="119"/>
    <s v="6"/>
    <s v="21"/>
    <x v="0"/>
    <x v="9"/>
    <x v="158"/>
    <x v="191"/>
    <x v="2"/>
    <x v="0"/>
    <n v="80000"/>
    <x v="57"/>
  </r>
  <r>
    <x v="122"/>
    <x v="119"/>
    <s v="6"/>
    <s v="28"/>
    <x v="0"/>
    <x v="9"/>
    <x v="224"/>
    <x v="593"/>
    <x v="1"/>
    <x v="95"/>
    <m/>
    <x v="415"/>
  </r>
  <r>
    <x v="122"/>
    <x v="119"/>
    <s v="7"/>
    <s v="1"/>
    <x v="0"/>
    <x v="5"/>
    <x v="8"/>
    <x v="594"/>
    <x v="1"/>
    <x v="15"/>
    <m/>
    <x v="416"/>
  </r>
  <r>
    <x v="122"/>
    <x v="119"/>
    <s v="8"/>
    <s v="1"/>
    <x v="0"/>
    <x v="6"/>
    <x v="87"/>
    <x v="595"/>
    <x v="1"/>
    <x v="15"/>
    <m/>
    <x v="417"/>
  </r>
  <r>
    <x v="122"/>
    <x v="119"/>
    <s v="8"/>
    <s v="1"/>
    <x v="0"/>
    <x v="6"/>
    <x v="87"/>
    <x v="596"/>
    <x v="1"/>
    <x v="5"/>
    <m/>
    <x v="418"/>
  </r>
  <r>
    <x v="122"/>
    <x v="119"/>
    <s v="8"/>
    <s v="15"/>
    <x v="0"/>
    <x v="6"/>
    <x v="178"/>
    <x v="597"/>
    <x v="1"/>
    <x v="15"/>
    <m/>
    <x v="419"/>
  </r>
  <r>
    <x v="122"/>
    <x v="119"/>
    <s v="9"/>
    <s v="1"/>
    <x v="0"/>
    <x v="10"/>
    <x v="95"/>
    <x v="598"/>
    <x v="1"/>
    <x v="15"/>
    <m/>
    <x v="420"/>
  </r>
  <r>
    <x v="122"/>
    <x v="119"/>
    <s v="9"/>
    <s v="1"/>
    <x v="0"/>
    <x v="10"/>
    <x v="95"/>
    <x v="599"/>
    <x v="1"/>
    <x v="5"/>
    <m/>
    <x v="421"/>
  </r>
  <r>
    <x v="122"/>
    <x v="119"/>
    <s v="9"/>
    <s v="13"/>
    <x v="0"/>
    <x v="10"/>
    <x v="225"/>
    <x v="600"/>
    <x v="2"/>
    <x v="0"/>
    <n v="475000"/>
    <x v="422"/>
  </r>
  <r>
    <x v="122"/>
    <x v="119"/>
    <s v="9"/>
    <s v="13"/>
    <x v="0"/>
    <x v="10"/>
    <x v="225"/>
    <x v="601"/>
    <x v="2"/>
    <x v="0"/>
    <n v="50000"/>
    <x v="423"/>
  </r>
  <r>
    <x v="122"/>
    <x v="119"/>
    <s v="9"/>
    <s v="18"/>
    <x v="0"/>
    <x v="10"/>
    <x v="179"/>
    <x v="602"/>
    <x v="2"/>
    <x v="0"/>
    <n v="475000"/>
    <x v="424"/>
  </r>
  <r>
    <x v="122"/>
    <x v="119"/>
    <s v="10"/>
    <s v="1"/>
    <x v="0"/>
    <x v="7"/>
    <x v="10"/>
    <x v="603"/>
    <x v="1"/>
    <x v="15"/>
    <m/>
    <x v="422"/>
  </r>
  <r>
    <x v="122"/>
    <x v="119"/>
    <s v="10"/>
    <s v="1"/>
    <x v="0"/>
    <x v="7"/>
    <x v="10"/>
    <x v="604"/>
    <x v="1"/>
    <x v="5"/>
    <m/>
    <x v="425"/>
  </r>
  <r>
    <x v="122"/>
    <x v="119"/>
    <s v="11"/>
    <s v="1"/>
    <x v="0"/>
    <x v="8"/>
    <x v="12"/>
    <x v="605"/>
    <x v="1"/>
    <x v="15"/>
    <m/>
    <x v="426"/>
  </r>
  <r>
    <x v="122"/>
    <x v="119"/>
    <s v="11"/>
    <s v="1"/>
    <x v="0"/>
    <x v="8"/>
    <x v="12"/>
    <x v="606"/>
    <x v="1"/>
    <x v="5"/>
    <m/>
    <x v="427"/>
  </r>
  <r>
    <x v="122"/>
    <x v="119"/>
    <s v="11"/>
    <s v="9"/>
    <x v="0"/>
    <x v="8"/>
    <x v="14"/>
    <x v="607"/>
    <x v="2"/>
    <x v="0"/>
    <n v="1748000"/>
    <x v="428"/>
  </r>
  <r>
    <x v="122"/>
    <x v="119"/>
    <s v="11"/>
    <s v="9"/>
    <x v="0"/>
    <x v="8"/>
    <x v="14"/>
    <x v="608"/>
    <x v="2"/>
    <x v="0"/>
    <n v="234000"/>
    <x v="429"/>
  </r>
  <r>
    <x v="122"/>
    <x v="119"/>
    <s v="11"/>
    <s v="11"/>
    <x v="0"/>
    <x v="8"/>
    <x v="226"/>
    <x v="609"/>
    <x v="1"/>
    <x v="96"/>
    <m/>
    <x v="430"/>
  </r>
  <r>
    <x v="122"/>
    <x v="119"/>
    <s v="11"/>
    <s v="21"/>
    <x v="0"/>
    <x v="8"/>
    <x v="140"/>
    <x v="610"/>
    <x v="1"/>
    <x v="97"/>
    <m/>
    <x v="431"/>
  </r>
  <r>
    <x v="122"/>
    <x v="119"/>
    <s v="11"/>
    <s v="23"/>
    <x v="0"/>
    <x v="8"/>
    <x v="166"/>
    <x v="579"/>
    <x v="2"/>
    <x v="0"/>
    <n v="855000"/>
    <x v="432"/>
  </r>
  <r>
    <x v="122"/>
    <x v="119"/>
    <s v="12"/>
    <s v="1"/>
    <x v="0"/>
    <x v="11"/>
    <x v="96"/>
    <x v="611"/>
    <x v="1"/>
    <x v="15"/>
    <m/>
    <x v="433"/>
  </r>
  <r>
    <x v="122"/>
    <x v="119"/>
    <s v="12"/>
    <s v="1"/>
    <x v="0"/>
    <x v="11"/>
    <x v="96"/>
    <x v="612"/>
    <x v="1"/>
    <x v="5"/>
    <m/>
    <x v="434"/>
  </r>
  <r>
    <x v="122"/>
    <x v="119"/>
    <s v="12"/>
    <s v="1"/>
    <x v="0"/>
    <x v="11"/>
    <x v="96"/>
    <x v="613"/>
    <x v="1"/>
    <x v="98"/>
    <m/>
    <x v="435"/>
  </r>
  <r>
    <x v="122"/>
    <x v="119"/>
    <s v="12"/>
    <s v="1"/>
    <x v="0"/>
    <x v="11"/>
    <x v="96"/>
    <x v="614"/>
    <x v="1"/>
    <x v="99"/>
    <m/>
    <x v="436"/>
  </r>
  <r>
    <x v="122"/>
    <x v="119"/>
    <s v="12"/>
    <s v="27"/>
    <x v="0"/>
    <x v="11"/>
    <x v="207"/>
    <x v="615"/>
    <x v="2"/>
    <x v="0"/>
    <n v="855000"/>
    <x v="437"/>
  </r>
  <r>
    <x v="122"/>
    <x v="119"/>
    <s v="12"/>
    <s v="29"/>
    <x v="0"/>
    <x v="11"/>
    <x v="132"/>
    <x v="616"/>
    <x v="2"/>
    <x v="0"/>
    <n v="180000"/>
    <x v="438"/>
  </r>
  <r>
    <x v="123"/>
    <x v="120"/>
    <s v="1"/>
    <s v="1"/>
    <x v="0"/>
    <x v="0"/>
    <x v="0"/>
    <x v="0"/>
    <x v="0"/>
    <x v="0"/>
    <m/>
    <x v="439"/>
  </r>
  <r>
    <x v="123"/>
    <x v="120"/>
    <s v="1"/>
    <s v="22"/>
    <x v="0"/>
    <x v="0"/>
    <x v="227"/>
    <x v="617"/>
    <x v="1"/>
    <x v="100"/>
    <m/>
    <x v="30"/>
  </r>
  <r>
    <x v="123"/>
    <x v="120"/>
    <s v="1"/>
    <s v="25"/>
    <x v="0"/>
    <x v="0"/>
    <x v="35"/>
    <x v="618"/>
    <x v="2"/>
    <x v="0"/>
    <n v="180000"/>
    <x v="440"/>
  </r>
  <r>
    <x v="123"/>
    <x v="120"/>
    <s v="2"/>
    <s v="3"/>
    <x v="0"/>
    <x v="1"/>
    <x v="167"/>
    <x v="619"/>
    <x v="2"/>
    <x v="0"/>
    <n v="180000"/>
    <x v="356"/>
  </r>
  <r>
    <x v="123"/>
    <x v="120"/>
    <s v="2"/>
    <s v="6"/>
    <x v="0"/>
    <x v="1"/>
    <x v="168"/>
    <x v="620"/>
    <x v="2"/>
    <x v="0"/>
    <n v="60000"/>
    <x v="27"/>
  </r>
  <r>
    <x v="123"/>
    <x v="120"/>
    <s v="2"/>
    <s v="22"/>
    <x v="0"/>
    <x v="1"/>
    <x v="228"/>
    <x v="621"/>
    <x v="1"/>
    <x v="100"/>
    <m/>
    <x v="441"/>
  </r>
  <r>
    <x v="123"/>
    <x v="120"/>
    <s v="3"/>
    <s v="1"/>
    <x v="0"/>
    <x v="2"/>
    <x v="83"/>
    <x v="622"/>
    <x v="2"/>
    <x v="0"/>
    <n v="180000"/>
    <x v="200"/>
  </r>
  <r>
    <x v="123"/>
    <x v="120"/>
    <s v="3"/>
    <s v="1"/>
    <x v="0"/>
    <x v="2"/>
    <x v="83"/>
    <x v="623"/>
    <x v="2"/>
    <x v="0"/>
    <n v="20000"/>
    <x v="27"/>
  </r>
  <r>
    <x v="123"/>
    <x v="120"/>
    <s v="3"/>
    <s v="22"/>
    <x v="0"/>
    <x v="2"/>
    <x v="199"/>
    <x v="624"/>
    <x v="1"/>
    <x v="100"/>
    <m/>
    <x v="441"/>
  </r>
  <r>
    <x v="123"/>
    <x v="120"/>
    <s v="4"/>
    <s v="21"/>
    <x v="0"/>
    <x v="3"/>
    <x v="67"/>
    <x v="625"/>
    <x v="2"/>
    <x v="0"/>
    <n v="180000"/>
    <x v="200"/>
  </r>
  <r>
    <x v="123"/>
    <x v="120"/>
    <s v="4"/>
    <s v="22"/>
    <x v="0"/>
    <x v="3"/>
    <x v="229"/>
    <x v="626"/>
    <x v="1"/>
    <x v="100"/>
    <m/>
    <x v="439"/>
  </r>
  <r>
    <x v="123"/>
    <x v="120"/>
    <s v="4"/>
    <s v="22"/>
    <x v="0"/>
    <x v="3"/>
    <x v="229"/>
    <x v="627"/>
    <x v="2"/>
    <x v="0"/>
    <n v="20000"/>
    <x v="441"/>
  </r>
  <r>
    <x v="123"/>
    <x v="120"/>
    <s v="4"/>
    <s v="28"/>
    <x v="0"/>
    <x v="3"/>
    <x v="42"/>
    <x v="628"/>
    <x v="2"/>
    <x v="0"/>
    <n v="180000"/>
    <x v="200"/>
  </r>
  <r>
    <x v="123"/>
    <x v="120"/>
    <s v="4"/>
    <s v="29"/>
    <x v="0"/>
    <x v="3"/>
    <x v="121"/>
    <x v="629"/>
    <x v="2"/>
    <x v="0"/>
    <n v="20000"/>
    <x v="27"/>
  </r>
  <r>
    <x v="123"/>
    <x v="120"/>
    <s v="5"/>
    <s v="22"/>
    <x v="0"/>
    <x v="4"/>
    <x v="135"/>
    <x v="630"/>
    <x v="1"/>
    <x v="101"/>
    <m/>
    <x v="442"/>
  </r>
  <r>
    <x v="123"/>
    <x v="120"/>
    <s v="5"/>
    <s v="26"/>
    <x v="0"/>
    <x v="4"/>
    <x v="6"/>
    <x v="631"/>
    <x v="1"/>
    <x v="102"/>
    <m/>
    <x v="443"/>
  </r>
  <r>
    <x v="123"/>
    <x v="120"/>
    <s v="6"/>
    <s v="1"/>
    <x v="0"/>
    <x v="9"/>
    <x v="94"/>
    <x v="632"/>
    <x v="1"/>
    <x v="103"/>
    <m/>
    <x v="444"/>
  </r>
  <r>
    <x v="123"/>
    <x v="120"/>
    <s v="6"/>
    <s v="7"/>
    <x v="0"/>
    <x v="9"/>
    <x v="169"/>
    <x v="633"/>
    <x v="2"/>
    <x v="0"/>
    <n v="450000"/>
    <x v="445"/>
  </r>
  <r>
    <x v="123"/>
    <x v="120"/>
    <s v="6"/>
    <s v="7"/>
    <x v="0"/>
    <x v="9"/>
    <x v="169"/>
    <x v="634"/>
    <x v="2"/>
    <x v="0"/>
    <n v="50000"/>
    <x v="446"/>
  </r>
  <r>
    <x v="123"/>
    <x v="120"/>
    <s v="7"/>
    <s v="1"/>
    <x v="0"/>
    <x v="5"/>
    <x v="8"/>
    <x v="635"/>
    <x v="1"/>
    <x v="100"/>
    <m/>
    <x v="447"/>
  </r>
  <r>
    <x v="123"/>
    <x v="120"/>
    <s v="7"/>
    <s v="1"/>
    <x v="0"/>
    <x v="5"/>
    <x v="8"/>
    <x v="627"/>
    <x v="2"/>
    <x v="0"/>
    <n v="21118.28"/>
    <x v="448"/>
  </r>
  <r>
    <x v="123"/>
    <x v="120"/>
    <s v="7"/>
    <s v="18"/>
    <x v="0"/>
    <x v="5"/>
    <x v="159"/>
    <x v="636"/>
    <x v="2"/>
    <x v="0"/>
    <n v="190064.51"/>
    <x v="441"/>
  </r>
  <r>
    <x v="123"/>
    <x v="120"/>
    <s v="8"/>
    <s v="1"/>
    <x v="0"/>
    <x v="6"/>
    <x v="87"/>
    <x v="637"/>
    <x v="1"/>
    <x v="100"/>
    <m/>
    <x v="131"/>
  </r>
  <r>
    <x v="123"/>
    <x v="120"/>
    <s v="8"/>
    <s v="1"/>
    <x v="0"/>
    <x v="6"/>
    <x v="87"/>
    <x v="633"/>
    <x v="2"/>
    <x v="0"/>
    <n v="360000"/>
    <x v="201"/>
  </r>
  <r>
    <x v="123"/>
    <x v="120"/>
    <s v="9"/>
    <s v="1"/>
    <x v="0"/>
    <x v="10"/>
    <x v="95"/>
    <x v="638"/>
    <x v="1"/>
    <x v="100"/>
    <m/>
    <x v="440"/>
  </r>
  <r>
    <x v="123"/>
    <x v="120"/>
    <s v="9"/>
    <s v="11"/>
    <x v="0"/>
    <x v="10"/>
    <x v="230"/>
    <x v="619"/>
    <x v="2"/>
    <x v="0"/>
    <n v="180000"/>
    <x v="356"/>
  </r>
  <r>
    <x v="123"/>
    <x v="120"/>
    <s v="9"/>
    <s v="26"/>
    <x v="0"/>
    <x v="10"/>
    <x v="57"/>
    <x v="628"/>
    <x v="2"/>
    <x v="0"/>
    <n v="180000"/>
    <x v="449"/>
  </r>
  <r>
    <x v="123"/>
    <x v="120"/>
    <s v="10"/>
    <s v="1"/>
    <x v="0"/>
    <x v="7"/>
    <x v="10"/>
    <x v="639"/>
    <x v="1"/>
    <x v="100"/>
    <m/>
    <x v="450"/>
  </r>
  <r>
    <x v="123"/>
    <x v="120"/>
    <s v="11"/>
    <s v="1"/>
    <x v="0"/>
    <x v="8"/>
    <x v="12"/>
    <x v="640"/>
    <x v="1"/>
    <x v="100"/>
    <m/>
    <x v="451"/>
  </r>
  <r>
    <x v="123"/>
    <x v="120"/>
    <s v="11"/>
    <s v="1"/>
    <x v="0"/>
    <x v="8"/>
    <x v="12"/>
    <x v="633"/>
    <x v="2"/>
    <x v="0"/>
    <n v="180000"/>
    <x v="209"/>
  </r>
  <r>
    <x v="123"/>
    <x v="120"/>
    <s v="11"/>
    <s v="2"/>
    <x v="0"/>
    <x v="8"/>
    <x v="231"/>
    <x v="629"/>
    <x v="2"/>
    <x v="0"/>
    <n v="100000"/>
    <x v="27"/>
  </r>
  <r>
    <x v="124"/>
    <x v="121"/>
    <m/>
    <m/>
    <x v="1"/>
    <x v="0"/>
    <x v="16"/>
    <x v="27"/>
    <x v="0"/>
    <x v="0"/>
    <m/>
    <x v="27"/>
  </r>
  <r>
    <x v="125"/>
    <x v="122"/>
    <s v="1"/>
    <s v="1"/>
    <x v="0"/>
    <x v="0"/>
    <x v="0"/>
    <x v="641"/>
    <x v="1"/>
    <x v="104"/>
    <m/>
    <x v="452"/>
  </r>
  <r>
    <x v="125"/>
    <x v="122"/>
    <s v="1"/>
    <s v="1"/>
    <x v="0"/>
    <x v="0"/>
    <x v="0"/>
    <x v="642"/>
    <x v="1"/>
    <x v="105"/>
    <m/>
    <x v="453"/>
  </r>
  <r>
    <x v="125"/>
    <x v="122"/>
    <s v="1"/>
    <s v="9"/>
    <x v="0"/>
    <x v="0"/>
    <x v="118"/>
    <x v="643"/>
    <x v="2"/>
    <x v="0"/>
    <n v="499833"/>
    <x v="454"/>
  </r>
  <r>
    <x v="125"/>
    <x v="122"/>
    <s v="1"/>
    <s v="9"/>
    <x v="0"/>
    <x v="0"/>
    <x v="118"/>
    <x v="644"/>
    <x v="2"/>
    <x v="0"/>
    <n v="540000"/>
    <x v="455"/>
  </r>
  <r>
    <x v="125"/>
    <x v="122"/>
    <s v="1"/>
    <s v="12"/>
    <x v="0"/>
    <x v="0"/>
    <x v="34"/>
    <x v="645"/>
    <x v="1"/>
    <x v="105"/>
    <m/>
    <x v="456"/>
  </r>
  <r>
    <x v="125"/>
    <x v="122"/>
    <s v="1"/>
    <s v="30"/>
    <x v="0"/>
    <x v="0"/>
    <x v="81"/>
    <x v="646"/>
    <x v="2"/>
    <x v="0"/>
    <n v="499833"/>
    <x v="457"/>
  </r>
  <r>
    <x v="125"/>
    <x v="122"/>
    <s v="1"/>
    <s v="30"/>
    <x v="0"/>
    <x v="0"/>
    <x v="81"/>
    <x v="647"/>
    <x v="2"/>
    <x v="0"/>
    <n v="540000"/>
    <x v="458"/>
  </r>
  <r>
    <x v="125"/>
    <x v="122"/>
    <s v="1"/>
    <s v="30"/>
    <x v="0"/>
    <x v="0"/>
    <x v="81"/>
    <x v="648"/>
    <x v="2"/>
    <x v="0"/>
    <n v="103983.3"/>
    <x v="452"/>
  </r>
  <r>
    <x v="125"/>
    <x v="122"/>
    <s v="2"/>
    <s v="2"/>
    <x v="0"/>
    <x v="1"/>
    <x v="63"/>
    <x v="648"/>
    <x v="2"/>
    <x v="0"/>
    <n v="36500"/>
    <x v="459"/>
  </r>
  <r>
    <x v="125"/>
    <x v="122"/>
    <s v="2"/>
    <s v="24"/>
    <x v="0"/>
    <x v="1"/>
    <x v="145"/>
    <x v="649"/>
    <x v="2"/>
    <x v="0"/>
    <n v="100000"/>
    <x v="129"/>
  </r>
  <r>
    <x v="125"/>
    <x v="122"/>
    <s v="2"/>
    <s v="24"/>
    <x v="0"/>
    <x v="1"/>
    <x v="145"/>
    <x v="650"/>
    <x v="2"/>
    <x v="0"/>
    <n v="630000"/>
    <x v="27"/>
  </r>
  <r>
    <x v="125"/>
    <x v="122"/>
    <s v="3"/>
    <s v="1"/>
    <x v="0"/>
    <x v="2"/>
    <x v="83"/>
    <x v="651"/>
    <x v="1"/>
    <x v="15"/>
    <m/>
    <x v="57"/>
  </r>
  <r>
    <x v="125"/>
    <x v="122"/>
    <s v="3"/>
    <s v="24"/>
    <x v="0"/>
    <x v="2"/>
    <x v="232"/>
    <x v="652"/>
    <x v="1"/>
    <x v="106"/>
    <m/>
    <x v="460"/>
  </r>
  <r>
    <x v="125"/>
    <x v="122"/>
    <s v="4"/>
    <s v="1"/>
    <x v="0"/>
    <x v="3"/>
    <x v="3"/>
    <x v="653"/>
    <x v="1"/>
    <x v="107"/>
    <m/>
    <x v="461"/>
  </r>
  <r>
    <x v="125"/>
    <x v="122"/>
    <s v="5"/>
    <s v="24"/>
    <x v="0"/>
    <x v="4"/>
    <x v="18"/>
    <x v="649"/>
    <x v="2"/>
    <x v="0"/>
    <n v="500000"/>
    <x v="462"/>
  </r>
  <r>
    <x v="125"/>
    <x v="122"/>
    <s v="5"/>
    <s v="24"/>
    <x v="0"/>
    <x v="4"/>
    <x v="18"/>
    <x v="647"/>
    <x v="2"/>
    <x v="0"/>
    <n v="530000"/>
    <x v="463"/>
  </r>
  <r>
    <x v="125"/>
    <x v="122"/>
    <s v="5"/>
    <s v="24"/>
    <x v="0"/>
    <x v="4"/>
    <x v="18"/>
    <x v="654"/>
    <x v="2"/>
    <x v="0"/>
    <n v="56500"/>
    <x v="464"/>
  </r>
  <r>
    <x v="125"/>
    <x v="122"/>
    <s v="6"/>
    <s v="24"/>
    <x v="0"/>
    <x v="9"/>
    <x v="19"/>
    <x v="655"/>
    <x v="1"/>
    <x v="106"/>
    <m/>
    <x v="465"/>
  </r>
  <r>
    <x v="125"/>
    <x v="122"/>
    <s v="7"/>
    <s v="1"/>
    <x v="0"/>
    <x v="5"/>
    <x v="8"/>
    <x v="656"/>
    <x v="1"/>
    <x v="107"/>
    <m/>
    <x v="466"/>
  </r>
  <r>
    <x v="125"/>
    <x v="122"/>
    <s v="7"/>
    <s v="18"/>
    <x v="0"/>
    <x v="5"/>
    <x v="159"/>
    <x v="657"/>
    <x v="2"/>
    <x v="0"/>
    <n v="487867.97"/>
    <x v="467"/>
  </r>
  <r>
    <x v="125"/>
    <x v="122"/>
    <s v="7"/>
    <s v="19"/>
    <x v="0"/>
    <x v="5"/>
    <x v="233"/>
    <x v="658"/>
    <x v="2"/>
    <x v="0"/>
    <n v="142132.01999999999"/>
    <x v="468"/>
  </r>
  <r>
    <x v="125"/>
    <x v="122"/>
    <s v="9"/>
    <s v="12"/>
    <x v="0"/>
    <x v="10"/>
    <x v="56"/>
    <x v="659"/>
    <x v="2"/>
    <x v="0"/>
    <n v="700000"/>
    <x v="469"/>
  </r>
  <r>
    <x v="125"/>
    <x v="122"/>
    <s v="9"/>
    <s v="12"/>
    <x v="0"/>
    <x v="10"/>
    <x v="56"/>
    <x v="647"/>
    <x v="2"/>
    <x v="0"/>
    <n v="520000"/>
    <x v="470"/>
  </r>
  <r>
    <x v="125"/>
    <x v="122"/>
    <s v="9"/>
    <s v="12"/>
    <x v="0"/>
    <x v="10"/>
    <x v="56"/>
    <x v="650"/>
    <x v="2"/>
    <x v="0"/>
    <n v="700000"/>
    <x v="471"/>
  </r>
  <r>
    <x v="125"/>
    <x v="122"/>
    <s v="9"/>
    <s v="13"/>
    <x v="0"/>
    <x v="10"/>
    <x v="225"/>
    <x v="660"/>
    <x v="2"/>
    <x v="0"/>
    <n v="127500"/>
    <x v="472"/>
  </r>
  <r>
    <x v="125"/>
    <x v="122"/>
    <s v="9"/>
    <s v="24"/>
    <x v="0"/>
    <x v="10"/>
    <x v="22"/>
    <x v="661"/>
    <x v="1"/>
    <x v="108"/>
    <m/>
    <x v="473"/>
  </r>
  <r>
    <x v="125"/>
    <x v="122"/>
    <s v="10"/>
    <s v="1"/>
    <x v="0"/>
    <x v="7"/>
    <x v="10"/>
    <x v="662"/>
    <x v="1"/>
    <x v="107"/>
    <m/>
    <x v="474"/>
  </r>
  <r>
    <x v="125"/>
    <x v="122"/>
    <s v="10"/>
    <s v="1"/>
    <x v="0"/>
    <x v="7"/>
    <x v="10"/>
    <x v="663"/>
    <x v="1"/>
    <x v="106"/>
    <m/>
    <x v="475"/>
  </r>
  <r>
    <x v="125"/>
    <x v="122"/>
    <s v="10"/>
    <s v="3"/>
    <x v="0"/>
    <x v="7"/>
    <x v="150"/>
    <x v="664"/>
    <x v="2"/>
    <x v="0"/>
    <n v="74666.67"/>
    <x v="476"/>
  </r>
  <r>
    <x v="125"/>
    <x v="122"/>
    <s v="10"/>
    <s v="17"/>
    <x v="0"/>
    <x v="7"/>
    <x v="23"/>
    <x v="665"/>
    <x v="2"/>
    <x v="0"/>
    <n v="630000"/>
    <x v="477"/>
  </r>
  <r>
    <x v="125"/>
    <x v="122"/>
    <s v="10"/>
    <s v="17"/>
    <x v="0"/>
    <x v="7"/>
    <x v="23"/>
    <x v="666"/>
    <x v="2"/>
    <x v="0"/>
    <n v="700000"/>
    <x v="478"/>
  </r>
  <r>
    <x v="125"/>
    <x v="122"/>
    <s v="10"/>
    <s v="17"/>
    <x v="0"/>
    <x v="7"/>
    <x v="23"/>
    <x v="667"/>
    <x v="2"/>
    <x v="0"/>
    <n v="260000"/>
    <x v="479"/>
  </r>
  <r>
    <x v="125"/>
    <x v="122"/>
    <s v="10"/>
    <s v="18"/>
    <x v="0"/>
    <x v="7"/>
    <x v="88"/>
    <x v="668"/>
    <x v="2"/>
    <x v="0"/>
    <n v="83233.33"/>
    <x v="472"/>
  </r>
  <r>
    <x v="126"/>
    <x v="123"/>
    <s v="1"/>
    <s v="1"/>
    <x v="0"/>
    <x v="0"/>
    <x v="0"/>
    <x v="0"/>
    <x v="0"/>
    <x v="0"/>
    <m/>
    <x v="480"/>
  </r>
  <r>
    <x v="126"/>
    <x v="123"/>
    <s v="1"/>
    <s v="1"/>
    <x v="0"/>
    <x v="0"/>
    <x v="0"/>
    <x v="669"/>
    <x v="1"/>
    <x v="5"/>
    <m/>
    <x v="481"/>
  </r>
  <r>
    <x v="126"/>
    <x v="123"/>
    <s v="2"/>
    <s v="1"/>
    <x v="0"/>
    <x v="1"/>
    <x v="82"/>
    <x v="670"/>
    <x v="1"/>
    <x v="109"/>
    <m/>
    <x v="482"/>
  </r>
  <r>
    <x v="126"/>
    <x v="123"/>
    <s v="2"/>
    <s v="1"/>
    <x v="0"/>
    <x v="1"/>
    <x v="82"/>
    <x v="671"/>
    <x v="2"/>
    <x v="0"/>
    <n v="400000"/>
    <x v="483"/>
  </r>
  <r>
    <x v="126"/>
    <x v="123"/>
    <s v="2"/>
    <s v="2"/>
    <x v="0"/>
    <x v="1"/>
    <x v="63"/>
    <x v="672"/>
    <x v="2"/>
    <x v="0"/>
    <n v="400000"/>
    <x v="484"/>
  </r>
  <r>
    <x v="126"/>
    <x v="123"/>
    <s v="2"/>
    <s v="2"/>
    <x v="0"/>
    <x v="1"/>
    <x v="63"/>
    <x v="673"/>
    <x v="2"/>
    <x v="0"/>
    <n v="400000"/>
    <x v="485"/>
  </r>
  <r>
    <x v="126"/>
    <x v="123"/>
    <s v="3"/>
    <s v="1"/>
    <x v="0"/>
    <x v="2"/>
    <x v="83"/>
    <x v="674"/>
    <x v="1"/>
    <x v="109"/>
    <m/>
    <x v="486"/>
  </r>
  <r>
    <x v="126"/>
    <x v="123"/>
    <s v="3"/>
    <s v="6"/>
    <x v="0"/>
    <x v="2"/>
    <x v="234"/>
    <x v="675"/>
    <x v="2"/>
    <x v="0"/>
    <n v="200000"/>
    <x v="451"/>
  </r>
  <r>
    <x v="126"/>
    <x v="123"/>
    <s v="4"/>
    <s v="1"/>
    <x v="0"/>
    <x v="3"/>
    <x v="3"/>
    <x v="676"/>
    <x v="1"/>
    <x v="109"/>
    <m/>
    <x v="487"/>
  </r>
  <r>
    <x v="126"/>
    <x v="123"/>
    <s v="5"/>
    <s v="1"/>
    <x v="0"/>
    <x v="4"/>
    <x v="86"/>
    <x v="677"/>
    <x v="1"/>
    <x v="109"/>
    <m/>
    <x v="488"/>
  </r>
  <r>
    <x v="126"/>
    <x v="123"/>
    <s v="5"/>
    <s v="15"/>
    <x v="0"/>
    <x v="4"/>
    <x v="44"/>
    <x v="673"/>
    <x v="2"/>
    <x v="0"/>
    <n v="400000"/>
    <x v="357"/>
  </r>
  <r>
    <x v="126"/>
    <x v="123"/>
    <s v="5"/>
    <s v="15"/>
    <x v="0"/>
    <x v="4"/>
    <x v="44"/>
    <x v="658"/>
    <x v="2"/>
    <x v="0"/>
    <n v="70000"/>
    <x v="489"/>
  </r>
  <r>
    <x v="126"/>
    <x v="123"/>
    <s v="6"/>
    <s v="1"/>
    <x v="0"/>
    <x v="9"/>
    <x v="94"/>
    <x v="678"/>
    <x v="1"/>
    <x v="109"/>
    <m/>
    <x v="204"/>
  </r>
  <r>
    <x v="126"/>
    <x v="123"/>
    <s v="6"/>
    <s v="5"/>
    <x v="0"/>
    <x v="9"/>
    <x v="235"/>
    <x v="675"/>
    <x v="2"/>
    <x v="0"/>
    <n v="200000"/>
    <x v="440"/>
  </r>
  <r>
    <x v="126"/>
    <x v="123"/>
    <s v="6"/>
    <s v="6"/>
    <x v="0"/>
    <x v="9"/>
    <x v="236"/>
    <x v="679"/>
    <x v="2"/>
    <x v="0"/>
    <n v="30000"/>
    <x v="490"/>
  </r>
  <r>
    <x v="126"/>
    <x v="123"/>
    <s v="7"/>
    <s v="1"/>
    <x v="0"/>
    <x v="5"/>
    <x v="8"/>
    <x v="680"/>
    <x v="1"/>
    <x v="109"/>
    <m/>
    <x v="30"/>
  </r>
  <r>
    <x v="126"/>
    <x v="123"/>
    <s v="7"/>
    <s v="5"/>
    <x v="0"/>
    <x v="5"/>
    <x v="237"/>
    <x v="681"/>
    <x v="2"/>
    <x v="0"/>
    <n v="200000"/>
    <x v="439"/>
  </r>
  <r>
    <x v="126"/>
    <x v="123"/>
    <s v="7"/>
    <s v="17"/>
    <x v="0"/>
    <x v="5"/>
    <x v="147"/>
    <x v="682"/>
    <x v="2"/>
    <x v="0"/>
    <n v="10000"/>
    <x v="490"/>
  </r>
  <r>
    <x v="126"/>
    <x v="123"/>
    <s v="8"/>
    <s v="1"/>
    <x v="0"/>
    <x v="6"/>
    <x v="87"/>
    <x v="683"/>
    <x v="1"/>
    <x v="109"/>
    <m/>
    <x v="30"/>
  </r>
  <r>
    <x v="126"/>
    <x v="123"/>
    <s v="8"/>
    <s v="7"/>
    <x v="0"/>
    <x v="6"/>
    <x v="216"/>
    <x v="681"/>
    <x v="2"/>
    <x v="0"/>
    <n v="200000"/>
    <x v="439"/>
  </r>
  <r>
    <x v="126"/>
    <x v="123"/>
    <s v="9"/>
    <s v="1"/>
    <x v="0"/>
    <x v="10"/>
    <x v="95"/>
    <x v="684"/>
    <x v="1"/>
    <x v="109"/>
    <m/>
    <x v="491"/>
  </r>
  <r>
    <x v="126"/>
    <x v="123"/>
    <s v="9"/>
    <s v="12"/>
    <x v="0"/>
    <x v="10"/>
    <x v="56"/>
    <x v="685"/>
    <x v="2"/>
    <x v="0"/>
    <n v="200000"/>
    <x v="489"/>
  </r>
  <r>
    <x v="126"/>
    <x v="123"/>
    <s v="10"/>
    <s v="1"/>
    <x v="0"/>
    <x v="7"/>
    <x v="10"/>
    <x v="686"/>
    <x v="1"/>
    <x v="109"/>
    <m/>
    <x v="204"/>
  </r>
  <r>
    <x v="126"/>
    <x v="123"/>
    <s v="10"/>
    <s v="3"/>
    <x v="0"/>
    <x v="7"/>
    <x v="150"/>
    <x v="681"/>
    <x v="2"/>
    <x v="0"/>
    <n v="200000"/>
    <x v="440"/>
  </r>
  <r>
    <x v="126"/>
    <x v="123"/>
    <s v="10"/>
    <s v="3"/>
    <x v="0"/>
    <x v="7"/>
    <x v="150"/>
    <x v="687"/>
    <x v="2"/>
    <x v="0"/>
    <n v="30000"/>
    <x v="490"/>
  </r>
  <r>
    <x v="126"/>
    <x v="123"/>
    <s v="11"/>
    <s v="14"/>
    <x v="0"/>
    <x v="8"/>
    <x v="15"/>
    <x v="681"/>
    <x v="2"/>
    <x v="0"/>
    <n v="200000"/>
    <x v="492"/>
  </r>
  <r>
    <x v="126"/>
    <x v="123"/>
    <s v="11"/>
    <s v="15"/>
    <x v="0"/>
    <x v="8"/>
    <x v="113"/>
    <x v="687"/>
    <x v="2"/>
    <x v="0"/>
    <n v="10000"/>
    <x v="27"/>
  </r>
  <r>
    <x v="126"/>
    <x v="123"/>
    <s v="12"/>
    <s v="1"/>
    <x v="0"/>
    <x v="11"/>
    <x v="96"/>
    <x v="679"/>
    <x v="2"/>
    <x v="0"/>
    <n v="7666.67"/>
    <x v="493"/>
  </r>
  <r>
    <x v="127"/>
    <x v="124"/>
    <m/>
    <m/>
    <x v="1"/>
    <x v="0"/>
    <x v="16"/>
    <x v="27"/>
    <x v="0"/>
    <x v="0"/>
    <m/>
    <x v="27"/>
  </r>
  <r>
    <x v="128"/>
    <x v="125"/>
    <s v="1"/>
    <s v="1"/>
    <x v="0"/>
    <x v="0"/>
    <x v="0"/>
    <x v="688"/>
    <x v="1"/>
    <x v="110"/>
    <m/>
    <x v="494"/>
  </r>
  <r>
    <x v="128"/>
    <x v="125"/>
    <s v="2"/>
    <s v="1"/>
    <x v="0"/>
    <x v="1"/>
    <x v="82"/>
    <x v="689"/>
    <x v="1"/>
    <x v="110"/>
    <m/>
    <x v="495"/>
  </r>
  <r>
    <x v="128"/>
    <x v="125"/>
    <s v="3"/>
    <s v="1"/>
    <x v="0"/>
    <x v="2"/>
    <x v="83"/>
    <x v="690"/>
    <x v="1"/>
    <x v="110"/>
    <m/>
    <x v="496"/>
  </r>
  <r>
    <x v="128"/>
    <x v="125"/>
    <s v="3"/>
    <s v="16"/>
    <x v="0"/>
    <x v="2"/>
    <x v="64"/>
    <x v="691"/>
    <x v="1"/>
    <x v="0"/>
    <n v="792000"/>
    <x v="497"/>
  </r>
  <r>
    <x v="128"/>
    <x v="125"/>
    <s v="3"/>
    <s v="16"/>
    <x v="0"/>
    <x v="2"/>
    <x v="64"/>
    <x v="692"/>
    <x v="1"/>
    <x v="0"/>
    <n v="1584000"/>
    <x v="498"/>
  </r>
  <r>
    <x v="128"/>
    <x v="125"/>
    <s v="4"/>
    <s v="1"/>
    <x v="0"/>
    <x v="3"/>
    <x v="3"/>
    <x v="693"/>
    <x v="1"/>
    <x v="110"/>
    <m/>
    <x v="499"/>
  </r>
  <r>
    <x v="128"/>
    <x v="125"/>
    <s v="5"/>
    <s v="1"/>
    <x v="0"/>
    <x v="4"/>
    <x v="86"/>
    <x v="694"/>
    <x v="1"/>
    <x v="110"/>
    <m/>
    <x v="500"/>
  </r>
  <r>
    <x v="128"/>
    <x v="125"/>
    <s v="5"/>
    <s v="4"/>
    <x v="0"/>
    <x v="4"/>
    <x v="4"/>
    <x v="695"/>
    <x v="2"/>
    <x v="0"/>
    <n v="2508000"/>
    <x v="501"/>
  </r>
  <r>
    <x v="128"/>
    <x v="125"/>
    <s v="5"/>
    <s v="5"/>
    <x v="0"/>
    <x v="4"/>
    <x v="175"/>
    <x v="696"/>
    <x v="2"/>
    <x v="0"/>
    <n v="165000"/>
    <x v="502"/>
  </r>
  <r>
    <x v="128"/>
    <x v="125"/>
    <s v="5"/>
    <s v="9"/>
    <x v="0"/>
    <x v="4"/>
    <x v="214"/>
    <x v="697"/>
    <x v="2"/>
    <x v="0"/>
    <n v="997500"/>
    <x v="503"/>
  </r>
  <r>
    <x v="128"/>
    <x v="125"/>
    <s v="6"/>
    <s v="1"/>
    <x v="0"/>
    <x v="9"/>
    <x v="94"/>
    <x v="698"/>
    <x v="1"/>
    <x v="110"/>
    <m/>
    <x v="504"/>
  </r>
  <r>
    <x v="128"/>
    <x v="125"/>
    <s v="6"/>
    <s v="12"/>
    <x v="0"/>
    <x v="9"/>
    <x v="45"/>
    <x v="699"/>
    <x v="2"/>
    <x v="0"/>
    <n v="3000000"/>
    <x v="505"/>
  </r>
  <r>
    <x v="128"/>
    <x v="125"/>
    <s v="6"/>
    <s v="14"/>
    <x v="0"/>
    <x v="9"/>
    <x v="70"/>
    <x v="700"/>
    <x v="1"/>
    <x v="0"/>
    <n v="77000"/>
    <x v="506"/>
  </r>
  <r>
    <x v="128"/>
    <x v="125"/>
    <s v="6"/>
    <s v="15"/>
    <x v="0"/>
    <x v="9"/>
    <x v="46"/>
    <x v="701"/>
    <x v="1"/>
    <x v="0"/>
    <n v="77000"/>
    <x v="507"/>
  </r>
  <r>
    <x v="128"/>
    <x v="125"/>
    <s v="7"/>
    <s v="1"/>
    <x v="0"/>
    <x v="5"/>
    <x v="8"/>
    <x v="702"/>
    <x v="1"/>
    <x v="110"/>
    <m/>
    <x v="508"/>
  </r>
  <r>
    <x v="128"/>
    <x v="125"/>
    <s v="7"/>
    <s v="21"/>
    <x v="0"/>
    <x v="5"/>
    <x v="100"/>
    <x v="703"/>
    <x v="2"/>
    <x v="0"/>
    <n v="3000000"/>
    <x v="509"/>
  </r>
  <r>
    <x v="128"/>
    <x v="125"/>
    <s v="8"/>
    <s v="1"/>
    <x v="0"/>
    <x v="6"/>
    <x v="87"/>
    <x v="704"/>
    <x v="1"/>
    <x v="110"/>
    <m/>
    <x v="510"/>
  </r>
  <r>
    <x v="128"/>
    <x v="125"/>
    <s v="9"/>
    <s v="1"/>
    <x v="0"/>
    <x v="10"/>
    <x v="95"/>
    <x v="705"/>
    <x v="1"/>
    <x v="110"/>
    <m/>
    <x v="511"/>
  </r>
  <r>
    <x v="128"/>
    <x v="125"/>
    <s v="10"/>
    <s v="1"/>
    <x v="0"/>
    <x v="7"/>
    <x v="10"/>
    <x v="706"/>
    <x v="1"/>
    <x v="110"/>
    <m/>
    <x v="512"/>
  </r>
  <r>
    <x v="128"/>
    <x v="125"/>
    <s v="10"/>
    <s v="11"/>
    <x v="0"/>
    <x v="7"/>
    <x v="238"/>
    <x v="707"/>
    <x v="2"/>
    <x v="0"/>
    <n v="3000000"/>
    <x v="513"/>
  </r>
  <r>
    <x v="128"/>
    <x v="125"/>
    <s v="10"/>
    <s v="11"/>
    <x v="0"/>
    <x v="7"/>
    <x v="238"/>
    <x v="696"/>
    <x v="2"/>
    <x v="0"/>
    <n v="330000"/>
    <x v="514"/>
  </r>
  <r>
    <x v="128"/>
    <x v="125"/>
    <s v="11"/>
    <s v="1"/>
    <x v="0"/>
    <x v="8"/>
    <x v="12"/>
    <x v="708"/>
    <x v="1"/>
    <x v="110"/>
    <m/>
    <x v="515"/>
  </r>
  <r>
    <x v="128"/>
    <x v="125"/>
    <s v="12"/>
    <s v="1"/>
    <x v="0"/>
    <x v="11"/>
    <x v="96"/>
    <x v="709"/>
    <x v="1"/>
    <x v="111"/>
    <m/>
    <x v="516"/>
  </r>
  <r>
    <x v="129"/>
    <x v="126"/>
    <m/>
    <m/>
    <x v="1"/>
    <x v="0"/>
    <x v="16"/>
    <x v="27"/>
    <x v="0"/>
    <x v="0"/>
    <m/>
    <x v="27"/>
  </r>
  <r>
    <x v="130"/>
    <x v="127"/>
    <s v="1"/>
    <s v="1"/>
    <x v="0"/>
    <x v="0"/>
    <x v="0"/>
    <x v="0"/>
    <x v="0"/>
    <x v="0"/>
    <m/>
    <x v="517"/>
  </r>
  <r>
    <x v="130"/>
    <x v="127"/>
    <s v="1"/>
    <s v="1"/>
    <x v="0"/>
    <x v="0"/>
    <x v="0"/>
    <x v="710"/>
    <x v="2"/>
    <x v="0"/>
    <n v="26250"/>
    <x v="518"/>
  </r>
  <r>
    <x v="130"/>
    <x v="127"/>
    <s v="1"/>
    <s v="4"/>
    <x v="0"/>
    <x v="0"/>
    <x v="239"/>
    <x v="711"/>
    <x v="1"/>
    <x v="112"/>
    <m/>
    <x v="519"/>
  </r>
  <r>
    <x v="130"/>
    <x v="127"/>
    <s v="1"/>
    <s v="31"/>
    <x v="0"/>
    <x v="0"/>
    <x v="240"/>
    <x v="712"/>
    <x v="2"/>
    <x v="0"/>
    <n v="1045833.34"/>
    <x v="520"/>
  </r>
  <r>
    <x v="130"/>
    <x v="127"/>
    <s v="2"/>
    <s v="1"/>
    <x v="0"/>
    <x v="1"/>
    <x v="82"/>
    <x v="713"/>
    <x v="1"/>
    <x v="113"/>
    <m/>
    <x v="521"/>
  </r>
  <r>
    <x v="130"/>
    <x v="127"/>
    <s v="2"/>
    <s v="1"/>
    <x v="0"/>
    <x v="1"/>
    <x v="82"/>
    <x v="714"/>
    <x v="2"/>
    <x v="0"/>
    <n v="52291.67"/>
    <x v="522"/>
  </r>
  <r>
    <x v="130"/>
    <x v="127"/>
    <s v="2"/>
    <s v="21"/>
    <x v="0"/>
    <x v="1"/>
    <x v="155"/>
    <x v="715"/>
    <x v="2"/>
    <x v="0"/>
    <n v="1083333.33"/>
    <x v="523"/>
  </r>
  <r>
    <x v="130"/>
    <x v="127"/>
    <s v="2"/>
    <s v="21"/>
    <x v="0"/>
    <x v="1"/>
    <x v="155"/>
    <x v="716"/>
    <x v="2"/>
    <x v="0"/>
    <n v="54166.67"/>
    <x v="524"/>
  </r>
  <r>
    <x v="130"/>
    <x v="127"/>
    <s v="3"/>
    <s v="1"/>
    <x v="0"/>
    <x v="2"/>
    <x v="83"/>
    <x v="717"/>
    <x v="1"/>
    <x v="113"/>
    <m/>
    <x v="522"/>
  </r>
  <r>
    <x v="130"/>
    <x v="127"/>
    <s v="3"/>
    <s v="13"/>
    <x v="0"/>
    <x v="2"/>
    <x v="84"/>
    <x v="718"/>
    <x v="2"/>
    <x v="0"/>
    <n v="978494.62"/>
    <x v="525"/>
  </r>
  <r>
    <x v="130"/>
    <x v="127"/>
    <s v="3"/>
    <s v="13"/>
    <x v="0"/>
    <x v="2"/>
    <x v="84"/>
    <x v="719"/>
    <x v="2"/>
    <x v="0"/>
    <n v="1083333.33"/>
    <x v="526"/>
  </r>
  <r>
    <x v="130"/>
    <x v="127"/>
    <s v="3"/>
    <s v="14"/>
    <x v="0"/>
    <x v="2"/>
    <x v="85"/>
    <x v="720"/>
    <x v="2"/>
    <x v="0"/>
    <n v="103091.4"/>
    <x v="527"/>
  </r>
  <r>
    <x v="130"/>
    <x v="127"/>
    <s v="3"/>
    <s v="15"/>
    <x v="0"/>
    <x v="2"/>
    <x v="241"/>
    <x v="721"/>
    <x v="1"/>
    <x v="15"/>
    <m/>
    <x v="528"/>
  </r>
  <r>
    <x v="130"/>
    <x v="127"/>
    <s v="4"/>
    <s v="1"/>
    <x v="0"/>
    <x v="3"/>
    <x v="3"/>
    <x v="722"/>
    <x v="1"/>
    <x v="113"/>
    <m/>
    <x v="529"/>
  </r>
  <r>
    <x v="130"/>
    <x v="127"/>
    <s v="5"/>
    <s v="1"/>
    <x v="0"/>
    <x v="4"/>
    <x v="86"/>
    <x v="723"/>
    <x v="1"/>
    <x v="113"/>
    <m/>
    <x v="530"/>
  </r>
  <r>
    <x v="130"/>
    <x v="127"/>
    <s v="5"/>
    <s v="15"/>
    <x v="0"/>
    <x v="4"/>
    <x v="44"/>
    <x v="724"/>
    <x v="2"/>
    <x v="0"/>
    <n v="1083333.33"/>
    <x v="531"/>
  </r>
  <r>
    <x v="130"/>
    <x v="127"/>
    <s v="5"/>
    <s v="16"/>
    <x v="0"/>
    <x v="4"/>
    <x v="242"/>
    <x v="725"/>
    <x v="2"/>
    <x v="0"/>
    <n v="54166.67"/>
    <x v="529"/>
  </r>
  <r>
    <x v="130"/>
    <x v="127"/>
    <s v="5"/>
    <s v="25"/>
    <x v="0"/>
    <x v="4"/>
    <x v="243"/>
    <x v="726"/>
    <x v="2"/>
    <x v="0"/>
    <n v="1083333.33"/>
    <x v="532"/>
  </r>
  <r>
    <x v="130"/>
    <x v="127"/>
    <s v="5"/>
    <s v="25"/>
    <x v="0"/>
    <x v="4"/>
    <x v="243"/>
    <x v="724"/>
    <x v="2"/>
    <x v="0"/>
    <n v="525000"/>
    <x v="533"/>
  </r>
  <r>
    <x v="130"/>
    <x v="127"/>
    <s v="5"/>
    <s v="26"/>
    <x v="0"/>
    <x v="4"/>
    <x v="6"/>
    <x v="725"/>
    <x v="2"/>
    <x v="0"/>
    <n v="54166.67"/>
    <x v="527"/>
  </r>
  <r>
    <x v="130"/>
    <x v="127"/>
    <s v="5"/>
    <s v="30"/>
    <x v="0"/>
    <x v="4"/>
    <x v="210"/>
    <x v="727"/>
    <x v="1"/>
    <x v="114"/>
    <m/>
    <x v="534"/>
  </r>
  <r>
    <x v="130"/>
    <x v="127"/>
    <s v="6"/>
    <s v="1"/>
    <x v="0"/>
    <x v="9"/>
    <x v="94"/>
    <x v="728"/>
    <x v="1"/>
    <x v="113"/>
    <m/>
    <x v="535"/>
  </r>
  <r>
    <x v="130"/>
    <x v="127"/>
    <s v="7"/>
    <s v="1"/>
    <x v="0"/>
    <x v="5"/>
    <x v="8"/>
    <x v="729"/>
    <x v="1"/>
    <x v="113"/>
    <m/>
    <x v="536"/>
  </r>
  <r>
    <x v="130"/>
    <x v="127"/>
    <s v="7"/>
    <s v="1"/>
    <x v="0"/>
    <x v="5"/>
    <x v="8"/>
    <x v="730"/>
    <x v="1"/>
    <x v="115"/>
    <m/>
    <x v="537"/>
  </r>
  <r>
    <x v="130"/>
    <x v="127"/>
    <s v="7"/>
    <s v="18"/>
    <x v="0"/>
    <x v="5"/>
    <x v="159"/>
    <x v="731"/>
    <x v="2"/>
    <x v="0"/>
    <n v="1083333.33"/>
    <x v="538"/>
  </r>
  <r>
    <x v="130"/>
    <x v="127"/>
    <s v="7"/>
    <s v="19"/>
    <x v="0"/>
    <x v="5"/>
    <x v="233"/>
    <x v="725"/>
    <x v="2"/>
    <x v="0"/>
    <n v="54166.67"/>
    <x v="539"/>
  </r>
  <r>
    <x v="130"/>
    <x v="127"/>
    <s v="8"/>
    <s v="1"/>
    <x v="0"/>
    <x v="6"/>
    <x v="87"/>
    <x v="732"/>
    <x v="1"/>
    <x v="113"/>
    <m/>
    <x v="537"/>
  </r>
  <r>
    <x v="130"/>
    <x v="127"/>
    <s v="8"/>
    <s v="1"/>
    <x v="0"/>
    <x v="6"/>
    <x v="87"/>
    <x v="733"/>
    <x v="1"/>
    <x v="115"/>
    <m/>
    <x v="540"/>
  </r>
  <r>
    <x v="130"/>
    <x v="127"/>
    <s v="8"/>
    <s v="25"/>
    <x v="0"/>
    <x v="6"/>
    <x v="192"/>
    <x v="734"/>
    <x v="2"/>
    <x v="0"/>
    <n v="1083333.33"/>
    <x v="541"/>
  </r>
  <r>
    <x v="130"/>
    <x v="127"/>
    <s v="8"/>
    <s v="26"/>
    <x v="0"/>
    <x v="6"/>
    <x v="244"/>
    <x v="714"/>
    <x v="2"/>
    <x v="0"/>
    <n v="54166.67"/>
    <x v="542"/>
  </r>
  <r>
    <x v="130"/>
    <x v="127"/>
    <s v="9"/>
    <s v="1"/>
    <x v="0"/>
    <x v="10"/>
    <x v="95"/>
    <x v="735"/>
    <x v="1"/>
    <x v="113"/>
    <m/>
    <x v="540"/>
  </r>
  <r>
    <x v="130"/>
    <x v="127"/>
    <s v="9"/>
    <s v="1"/>
    <x v="0"/>
    <x v="10"/>
    <x v="95"/>
    <x v="736"/>
    <x v="1"/>
    <x v="115"/>
    <m/>
    <x v="543"/>
  </r>
  <r>
    <x v="130"/>
    <x v="127"/>
    <s v="9"/>
    <s v="12"/>
    <x v="0"/>
    <x v="10"/>
    <x v="56"/>
    <x v="737"/>
    <x v="1"/>
    <x v="0"/>
    <n v="108333.33"/>
    <x v="544"/>
  </r>
  <r>
    <x v="130"/>
    <x v="127"/>
    <s v="9"/>
    <s v="12"/>
    <x v="0"/>
    <x v="10"/>
    <x v="56"/>
    <x v="738"/>
    <x v="1"/>
    <x v="0"/>
    <n v="108333.33"/>
    <x v="545"/>
  </r>
  <r>
    <x v="130"/>
    <x v="127"/>
    <s v="9"/>
    <s v="15"/>
    <x v="0"/>
    <x v="10"/>
    <x v="133"/>
    <x v="715"/>
    <x v="2"/>
    <x v="0"/>
    <n v="912777.79"/>
    <x v="546"/>
  </r>
  <r>
    <x v="130"/>
    <x v="127"/>
    <s v="9"/>
    <s v="16"/>
    <x v="0"/>
    <x v="10"/>
    <x v="245"/>
    <x v="739"/>
    <x v="2"/>
    <x v="0"/>
    <n v="45638.89"/>
    <x v="547"/>
  </r>
  <r>
    <x v="130"/>
    <x v="127"/>
    <s v="10"/>
    <s v="1"/>
    <x v="0"/>
    <x v="7"/>
    <x v="10"/>
    <x v="740"/>
    <x v="1"/>
    <x v="113"/>
    <m/>
    <x v="548"/>
  </r>
  <r>
    <x v="130"/>
    <x v="127"/>
    <s v="10"/>
    <s v="1"/>
    <x v="0"/>
    <x v="7"/>
    <x v="10"/>
    <x v="741"/>
    <x v="1"/>
    <x v="115"/>
    <m/>
    <x v="549"/>
  </r>
  <r>
    <x v="130"/>
    <x v="127"/>
    <s v="10"/>
    <s v="12"/>
    <x v="0"/>
    <x v="7"/>
    <x v="59"/>
    <x v="718"/>
    <x v="2"/>
    <x v="0"/>
    <n v="1083333.33"/>
    <x v="550"/>
  </r>
  <r>
    <x v="130"/>
    <x v="127"/>
    <s v="10"/>
    <s v="13"/>
    <x v="0"/>
    <x v="7"/>
    <x v="246"/>
    <x v="716"/>
    <x v="2"/>
    <x v="0"/>
    <n v="54166.67"/>
    <x v="551"/>
  </r>
  <r>
    <x v="130"/>
    <x v="127"/>
    <s v="11"/>
    <s v="1"/>
    <x v="0"/>
    <x v="8"/>
    <x v="12"/>
    <x v="742"/>
    <x v="1"/>
    <x v="113"/>
    <m/>
    <x v="549"/>
  </r>
  <r>
    <x v="130"/>
    <x v="127"/>
    <s v="11"/>
    <s v="1"/>
    <x v="0"/>
    <x v="8"/>
    <x v="12"/>
    <x v="743"/>
    <x v="1"/>
    <x v="115"/>
    <m/>
    <x v="552"/>
  </r>
  <r>
    <x v="130"/>
    <x v="127"/>
    <s v="11"/>
    <s v="14"/>
    <x v="0"/>
    <x v="8"/>
    <x v="15"/>
    <x v="712"/>
    <x v="2"/>
    <x v="0"/>
    <n v="1083333.33"/>
    <x v="553"/>
  </r>
  <r>
    <x v="130"/>
    <x v="127"/>
    <s v="11"/>
    <s v="14"/>
    <x v="0"/>
    <x v="8"/>
    <x v="15"/>
    <x v="715"/>
    <x v="2"/>
    <x v="0"/>
    <n v="441666.67"/>
    <x v="554"/>
  </r>
  <r>
    <x v="130"/>
    <x v="127"/>
    <s v="11"/>
    <s v="15"/>
    <x v="0"/>
    <x v="8"/>
    <x v="113"/>
    <x v="725"/>
    <x v="2"/>
    <x v="0"/>
    <n v="76250"/>
    <x v="551"/>
  </r>
  <r>
    <x v="130"/>
    <x v="127"/>
    <s v="12"/>
    <s v="1"/>
    <x v="0"/>
    <x v="11"/>
    <x v="96"/>
    <x v="744"/>
    <x v="1"/>
    <x v="113"/>
    <m/>
    <x v="549"/>
  </r>
  <r>
    <x v="130"/>
    <x v="127"/>
    <s v="12"/>
    <s v="1"/>
    <x v="0"/>
    <x v="11"/>
    <x v="96"/>
    <x v="745"/>
    <x v="1"/>
    <x v="115"/>
    <m/>
    <x v="552"/>
  </r>
  <r>
    <x v="130"/>
    <x v="127"/>
    <s v="12"/>
    <s v="20"/>
    <x v="0"/>
    <x v="11"/>
    <x v="128"/>
    <x v="724"/>
    <x v="2"/>
    <x v="0"/>
    <n v="2833333.34"/>
    <x v="555"/>
  </r>
  <r>
    <x v="130"/>
    <x v="127"/>
    <s v="12"/>
    <s v="21"/>
    <x v="0"/>
    <x v="11"/>
    <x v="89"/>
    <x v="714"/>
    <x v="2"/>
    <x v="0"/>
    <n v="152500"/>
    <x v="556"/>
  </r>
  <r>
    <x v="131"/>
    <x v="128"/>
    <s v="1"/>
    <s v="1"/>
    <x v="0"/>
    <x v="0"/>
    <x v="0"/>
    <x v="0"/>
    <x v="0"/>
    <x v="0"/>
    <m/>
    <x v="80"/>
  </r>
  <r>
    <x v="131"/>
    <x v="128"/>
    <s v="1"/>
    <s v="6"/>
    <x v="0"/>
    <x v="0"/>
    <x v="247"/>
    <x v="746"/>
    <x v="1"/>
    <x v="20"/>
    <m/>
    <x v="78"/>
  </r>
  <r>
    <x v="131"/>
    <x v="128"/>
    <s v="1"/>
    <s v="31"/>
    <x v="0"/>
    <x v="0"/>
    <x v="240"/>
    <x v="747"/>
    <x v="2"/>
    <x v="0"/>
    <n v="760000"/>
    <x v="73"/>
  </r>
  <r>
    <x v="131"/>
    <x v="128"/>
    <s v="2"/>
    <s v="6"/>
    <x v="0"/>
    <x v="1"/>
    <x v="168"/>
    <x v="748"/>
    <x v="1"/>
    <x v="116"/>
    <m/>
    <x v="557"/>
  </r>
  <r>
    <x v="131"/>
    <x v="128"/>
    <s v="2"/>
    <s v="13"/>
    <x v="0"/>
    <x v="1"/>
    <x v="115"/>
    <x v="749"/>
    <x v="2"/>
    <x v="0"/>
    <n v="380000"/>
    <x v="558"/>
  </r>
  <r>
    <x v="132"/>
    <x v="129"/>
    <m/>
    <m/>
    <x v="1"/>
    <x v="0"/>
    <x v="16"/>
    <x v="27"/>
    <x v="0"/>
    <x v="0"/>
    <m/>
    <x v="27"/>
  </r>
  <r>
    <x v="133"/>
    <x v="130"/>
    <m/>
    <m/>
    <x v="1"/>
    <x v="0"/>
    <x v="16"/>
    <x v="27"/>
    <x v="0"/>
    <x v="0"/>
    <m/>
    <x v="27"/>
  </r>
  <r>
    <x v="134"/>
    <x v="131"/>
    <s v="5"/>
    <s v="18"/>
    <x v="0"/>
    <x v="4"/>
    <x v="187"/>
    <x v="750"/>
    <x v="1"/>
    <x v="117"/>
    <m/>
    <x v="559"/>
  </r>
  <r>
    <x v="134"/>
    <x v="131"/>
    <s v="5"/>
    <s v="25"/>
    <x v="0"/>
    <x v="4"/>
    <x v="243"/>
    <x v="751"/>
    <x v="2"/>
    <x v="0"/>
    <n v="900000"/>
    <x v="210"/>
  </r>
  <r>
    <x v="134"/>
    <x v="131"/>
    <s v="5"/>
    <s v="26"/>
    <x v="0"/>
    <x v="4"/>
    <x v="6"/>
    <x v="752"/>
    <x v="2"/>
    <x v="0"/>
    <n v="45000"/>
    <x v="27"/>
  </r>
  <r>
    <x v="134"/>
    <x v="131"/>
    <s v="5"/>
    <s v="27"/>
    <x v="0"/>
    <x v="4"/>
    <x v="203"/>
    <x v="753"/>
    <x v="1"/>
    <x v="118"/>
    <m/>
    <x v="560"/>
  </r>
  <r>
    <x v="134"/>
    <x v="131"/>
    <s v="8"/>
    <s v="27"/>
    <x v="0"/>
    <x v="6"/>
    <x v="205"/>
    <x v="754"/>
    <x v="1"/>
    <x v="119"/>
    <m/>
    <x v="561"/>
  </r>
  <r>
    <x v="134"/>
    <x v="131"/>
    <s v="9"/>
    <s v="27"/>
    <x v="0"/>
    <x v="10"/>
    <x v="58"/>
    <x v="755"/>
    <x v="1"/>
    <x v="120"/>
    <m/>
    <x v="562"/>
  </r>
  <r>
    <x v="134"/>
    <x v="131"/>
    <s v="12"/>
    <s v="27"/>
    <x v="0"/>
    <x v="11"/>
    <x v="207"/>
    <x v="756"/>
    <x v="1"/>
    <x v="120"/>
    <m/>
    <x v="563"/>
  </r>
  <r>
    <x v="135"/>
    <x v="132"/>
    <s v="1"/>
    <s v="1"/>
    <x v="0"/>
    <x v="0"/>
    <x v="0"/>
    <x v="757"/>
    <x v="1"/>
    <x v="121"/>
    <m/>
    <x v="564"/>
  </r>
  <r>
    <x v="135"/>
    <x v="132"/>
    <s v="2"/>
    <s v="2"/>
    <x v="0"/>
    <x v="1"/>
    <x v="63"/>
    <x v="758"/>
    <x v="2"/>
    <x v="0"/>
    <n v="1140000"/>
    <x v="79"/>
  </r>
  <r>
    <x v="135"/>
    <x v="132"/>
    <s v="2"/>
    <s v="2"/>
    <x v="0"/>
    <x v="1"/>
    <x v="63"/>
    <x v="759"/>
    <x v="2"/>
    <x v="0"/>
    <n v="57000"/>
    <x v="27"/>
  </r>
  <r>
    <x v="135"/>
    <x v="132"/>
    <s v="4"/>
    <s v="1"/>
    <x v="0"/>
    <x v="3"/>
    <x v="3"/>
    <x v="760"/>
    <x v="1"/>
    <x v="122"/>
    <m/>
    <x v="565"/>
  </r>
  <r>
    <x v="135"/>
    <x v="132"/>
    <s v="4"/>
    <s v="10"/>
    <x v="0"/>
    <x v="3"/>
    <x v="66"/>
    <x v="761"/>
    <x v="2"/>
    <x v="0"/>
    <n v="1824000"/>
    <x v="566"/>
  </r>
  <r>
    <x v="135"/>
    <x v="132"/>
    <s v="4"/>
    <s v="10"/>
    <x v="0"/>
    <x v="3"/>
    <x v="66"/>
    <x v="761"/>
    <x v="2"/>
    <x v="0"/>
    <n v="91200"/>
    <x v="27"/>
  </r>
  <r>
    <x v="135"/>
    <x v="132"/>
    <s v="4"/>
    <s v="13"/>
    <x v="0"/>
    <x v="3"/>
    <x v="248"/>
    <x v="762"/>
    <x v="1"/>
    <x v="15"/>
    <m/>
    <x v="57"/>
  </r>
  <r>
    <x v="135"/>
    <x v="132"/>
    <s v="4"/>
    <s v="13"/>
    <x v="0"/>
    <x v="3"/>
    <x v="248"/>
    <x v="763"/>
    <x v="1"/>
    <x v="123"/>
    <m/>
    <x v="567"/>
  </r>
  <r>
    <x v="135"/>
    <x v="132"/>
    <s v="5"/>
    <s v="9"/>
    <x v="0"/>
    <x v="4"/>
    <x v="214"/>
    <x v="764"/>
    <x v="2"/>
    <x v="0"/>
    <n v="425000"/>
    <x v="568"/>
  </r>
  <r>
    <x v="135"/>
    <x v="132"/>
    <s v="5"/>
    <s v="9"/>
    <x v="0"/>
    <x v="4"/>
    <x v="214"/>
    <x v="765"/>
    <x v="2"/>
    <x v="0"/>
    <n v="500000"/>
    <x v="569"/>
  </r>
  <r>
    <x v="135"/>
    <x v="132"/>
    <s v="5"/>
    <s v="10"/>
    <x v="0"/>
    <x v="4"/>
    <x v="68"/>
    <x v="766"/>
    <x v="2"/>
    <x v="0"/>
    <n v="46250"/>
    <x v="27"/>
  </r>
  <r>
    <x v="135"/>
    <x v="132"/>
    <s v="6"/>
    <s v="15"/>
    <x v="0"/>
    <x v="9"/>
    <x v="46"/>
    <x v="767"/>
    <x v="1"/>
    <x v="124"/>
    <m/>
    <x v="570"/>
  </r>
  <r>
    <x v="135"/>
    <x v="132"/>
    <s v="6"/>
    <s v="28"/>
    <x v="0"/>
    <x v="9"/>
    <x v="224"/>
    <x v="768"/>
    <x v="2"/>
    <x v="0"/>
    <n v="7500000"/>
    <x v="571"/>
  </r>
  <r>
    <x v="135"/>
    <x v="132"/>
    <s v="6"/>
    <s v="29"/>
    <x v="0"/>
    <x v="9"/>
    <x v="249"/>
    <x v="766"/>
    <x v="2"/>
    <x v="0"/>
    <n v="375000"/>
    <x v="27"/>
  </r>
  <r>
    <x v="135"/>
    <x v="132"/>
    <s v="7"/>
    <s v="1"/>
    <x v="0"/>
    <x v="5"/>
    <x v="8"/>
    <x v="769"/>
    <x v="1"/>
    <x v="122"/>
    <m/>
    <x v="565"/>
  </r>
  <r>
    <x v="135"/>
    <x v="132"/>
    <s v="7"/>
    <s v="13"/>
    <x v="0"/>
    <x v="5"/>
    <x v="72"/>
    <x v="770"/>
    <x v="1"/>
    <x v="123"/>
    <m/>
    <x v="572"/>
  </r>
  <r>
    <x v="135"/>
    <x v="132"/>
    <s v="8"/>
    <s v="7"/>
    <x v="0"/>
    <x v="6"/>
    <x v="216"/>
    <x v="771"/>
    <x v="1"/>
    <x v="125"/>
    <m/>
    <x v="573"/>
  </r>
  <r>
    <x v="135"/>
    <x v="132"/>
    <s v="9"/>
    <s v="13"/>
    <x v="0"/>
    <x v="10"/>
    <x v="225"/>
    <x v="772"/>
    <x v="2"/>
    <x v="0"/>
    <n v="2810838.71"/>
    <x v="574"/>
  </r>
  <r>
    <x v="135"/>
    <x v="132"/>
    <s v="9"/>
    <s v="14"/>
    <x v="0"/>
    <x v="10"/>
    <x v="193"/>
    <x v="773"/>
    <x v="2"/>
    <x v="0"/>
    <n v="1824000"/>
    <x v="575"/>
  </r>
  <r>
    <x v="135"/>
    <x v="132"/>
    <s v="9"/>
    <s v="14"/>
    <x v="0"/>
    <x v="10"/>
    <x v="193"/>
    <x v="774"/>
    <x v="2"/>
    <x v="0"/>
    <n v="425000"/>
    <x v="576"/>
  </r>
  <r>
    <x v="135"/>
    <x v="132"/>
    <s v="9"/>
    <s v="14"/>
    <x v="0"/>
    <x v="10"/>
    <x v="193"/>
    <x v="759"/>
    <x v="2"/>
    <x v="0"/>
    <n v="252991.94"/>
    <x v="27"/>
  </r>
  <r>
    <x v="135"/>
    <x v="132"/>
    <s v="10"/>
    <s v="1"/>
    <x v="0"/>
    <x v="7"/>
    <x v="10"/>
    <x v="775"/>
    <x v="1"/>
    <x v="122"/>
    <m/>
    <x v="565"/>
  </r>
  <r>
    <x v="135"/>
    <x v="132"/>
    <s v="10"/>
    <s v="1"/>
    <x v="0"/>
    <x v="7"/>
    <x v="10"/>
    <x v="776"/>
    <x v="1"/>
    <x v="126"/>
    <m/>
    <x v="577"/>
  </r>
  <r>
    <x v="135"/>
    <x v="132"/>
    <s v="11"/>
    <s v="3"/>
    <x v="0"/>
    <x v="8"/>
    <x v="250"/>
    <x v="777"/>
    <x v="2"/>
    <x v="0"/>
    <n v="5038161.3"/>
    <x v="578"/>
  </r>
  <r>
    <x v="135"/>
    <x v="132"/>
    <s v="11"/>
    <s v="8"/>
    <x v="0"/>
    <x v="8"/>
    <x v="13"/>
    <x v="778"/>
    <x v="2"/>
    <x v="0"/>
    <n v="1824000"/>
    <x v="579"/>
  </r>
  <r>
    <x v="135"/>
    <x v="132"/>
    <s v="11"/>
    <s v="9"/>
    <x v="0"/>
    <x v="8"/>
    <x v="14"/>
    <x v="779"/>
    <x v="2"/>
    <x v="0"/>
    <n v="343108.07"/>
    <x v="27"/>
  </r>
  <r>
    <x v="136"/>
    <x v="133"/>
    <m/>
    <m/>
    <x v="1"/>
    <x v="0"/>
    <x v="16"/>
    <x v="27"/>
    <x v="0"/>
    <x v="0"/>
    <m/>
    <x v="27"/>
  </r>
  <r>
    <x v="137"/>
    <x v="134"/>
    <m/>
    <m/>
    <x v="1"/>
    <x v="0"/>
    <x v="16"/>
    <x v="27"/>
    <x v="0"/>
    <x v="0"/>
    <m/>
    <x v="27"/>
  </r>
  <r>
    <x v="138"/>
    <x v="135"/>
    <s v="1"/>
    <s v="1"/>
    <x v="0"/>
    <x v="0"/>
    <x v="0"/>
    <x v="0"/>
    <x v="0"/>
    <x v="0"/>
    <m/>
    <x v="580"/>
  </r>
  <r>
    <x v="138"/>
    <x v="135"/>
    <s v="1"/>
    <s v="10"/>
    <x v="0"/>
    <x v="0"/>
    <x v="251"/>
    <x v="780"/>
    <x v="1"/>
    <x v="121"/>
    <m/>
    <x v="581"/>
  </r>
  <r>
    <x v="138"/>
    <x v="135"/>
    <s v="1"/>
    <s v="25"/>
    <x v="0"/>
    <x v="0"/>
    <x v="35"/>
    <x v="781"/>
    <x v="2"/>
    <x v="0"/>
    <n v="1140000"/>
    <x v="582"/>
  </r>
  <r>
    <x v="138"/>
    <x v="135"/>
    <s v="1"/>
    <s v="27"/>
    <x v="0"/>
    <x v="0"/>
    <x v="129"/>
    <x v="782"/>
    <x v="1"/>
    <x v="127"/>
    <m/>
    <x v="583"/>
  </r>
  <r>
    <x v="138"/>
    <x v="135"/>
    <s v="2"/>
    <s v="10"/>
    <x v="0"/>
    <x v="1"/>
    <x v="211"/>
    <x v="783"/>
    <x v="1"/>
    <x v="76"/>
    <m/>
    <x v="584"/>
  </r>
  <r>
    <x v="138"/>
    <x v="135"/>
    <s v="3"/>
    <s v="1"/>
    <x v="0"/>
    <x v="2"/>
    <x v="83"/>
    <x v="784"/>
    <x v="1"/>
    <x v="128"/>
    <m/>
    <x v="585"/>
  </r>
  <r>
    <x v="138"/>
    <x v="135"/>
    <s v="3"/>
    <s v="1"/>
    <x v="0"/>
    <x v="2"/>
    <x v="83"/>
    <x v="781"/>
    <x v="2"/>
    <x v="0"/>
    <n v="3918150"/>
    <x v="586"/>
  </r>
  <r>
    <x v="138"/>
    <x v="135"/>
    <s v="3"/>
    <s v="17"/>
    <x v="0"/>
    <x v="2"/>
    <x v="27"/>
    <x v="785"/>
    <x v="1"/>
    <x v="129"/>
    <m/>
    <x v="587"/>
  </r>
  <r>
    <x v="138"/>
    <x v="135"/>
    <s v="3"/>
    <s v="20"/>
    <x v="0"/>
    <x v="2"/>
    <x v="120"/>
    <x v="786"/>
    <x v="2"/>
    <x v="0"/>
    <n v="1675000"/>
    <x v="588"/>
  </r>
  <r>
    <x v="138"/>
    <x v="135"/>
    <s v="3"/>
    <s v="21"/>
    <x v="0"/>
    <x v="2"/>
    <x v="156"/>
    <x v="787"/>
    <x v="2"/>
    <x v="0"/>
    <n v="750000"/>
    <x v="589"/>
  </r>
  <r>
    <x v="138"/>
    <x v="135"/>
    <s v="4"/>
    <s v="7"/>
    <x v="0"/>
    <x v="3"/>
    <x v="252"/>
    <x v="788"/>
    <x v="2"/>
    <x v="0"/>
    <n v="431157.5"/>
    <x v="590"/>
  </r>
  <r>
    <x v="138"/>
    <x v="135"/>
    <s v="4"/>
    <s v="7"/>
    <x v="0"/>
    <x v="3"/>
    <x v="252"/>
    <x v="789"/>
    <x v="2"/>
    <x v="0"/>
    <n v="1140000"/>
    <x v="591"/>
  </r>
  <r>
    <x v="138"/>
    <x v="135"/>
    <s v="4"/>
    <s v="10"/>
    <x v="0"/>
    <x v="3"/>
    <x v="66"/>
    <x v="790"/>
    <x v="1"/>
    <x v="121"/>
    <m/>
    <x v="27"/>
  </r>
  <r>
    <x v="138"/>
    <x v="135"/>
    <s v="5"/>
    <s v="10"/>
    <x v="0"/>
    <x v="4"/>
    <x v="68"/>
    <x v="791"/>
    <x v="1"/>
    <x v="76"/>
    <m/>
    <x v="592"/>
  </r>
  <r>
    <x v="138"/>
    <x v="135"/>
    <s v="6"/>
    <s v="1"/>
    <x v="0"/>
    <x v="9"/>
    <x v="94"/>
    <x v="792"/>
    <x v="1"/>
    <x v="128"/>
    <m/>
    <x v="593"/>
  </r>
  <r>
    <x v="138"/>
    <x v="135"/>
    <s v="6"/>
    <s v="2"/>
    <x v="0"/>
    <x v="9"/>
    <x v="123"/>
    <x v="793"/>
    <x v="2"/>
    <x v="0"/>
    <n v="3495000"/>
    <x v="594"/>
  </r>
  <r>
    <x v="138"/>
    <x v="135"/>
    <s v="6"/>
    <s v="3"/>
    <x v="0"/>
    <x v="9"/>
    <x v="253"/>
    <x v="794"/>
    <x v="2"/>
    <x v="0"/>
    <n v="174750"/>
    <x v="27"/>
  </r>
  <r>
    <x v="138"/>
    <x v="135"/>
    <s v="7"/>
    <s v="10"/>
    <x v="0"/>
    <x v="5"/>
    <x v="71"/>
    <x v="795"/>
    <x v="1"/>
    <x v="121"/>
    <m/>
    <x v="564"/>
  </r>
  <r>
    <x v="138"/>
    <x v="135"/>
    <s v="7"/>
    <s v="21"/>
    <x v="0"/>
    <x v="5"/>
    <x v="100"/>
    <x v="796"/>
    <x v="1"/>
    <x v="92"/>
    <m/>
    <x v="418"/>
  </r>
  <r>
    <x v="138"/>
    <x v="135"/>
    <s v="7"/>
    <s v="25"/>
    <x v="0"/>
    <x v="5"/>
    <x v="112"/>
    <x v="786"/>
    <x v="2"/>
    <x v="0"/>
    <n v="1140000"/>
    <x v="595"/>
  </r>
  <r>
    <x v="138"/>
    <x v="135"/>
    <s v="8"/>
    <s v="8"/>
    <x v="0"/>
    <x v="6"/>
    <x v="9"/>
    <x v="797"/>
    <x v="2"/>
    <x v="0"/>
    <n v="5020000"/>
    <x v="596"/>
  </r>
  <r>
    <x v="138"/>
    <x v="135"/>
    <s v="8"/>
    <s v="8"/>
    <x v="0"/>
    <x v="6"/>
    <x v="9"/>
    <x v="798"/>
    <x v="2"/>
    <x v="0"/>
    <n v="308000"/>
    <x v="597"/>
  </r>
  <r>
    <x v="138"/>
    <x v="135"/>
    <s v="8"/>
    <s v="10"/>
    <x v="0"/>
    <x v="6"/>
    <x v="73"/>
    <x v="799"/>
    <x v="1"/>
    <x v="76"/>
    <m/>
    <x v="598"/>
  </r>
  <r>
    <x v="138"/>
    <x v="135"/>
    <s v="8"/>
    <s v="15"/>
    <x v="0"/>
    <x v="6"/>
    <x v="178"/>
    <x v="800"/>
    <x v="1"/>
    <x v="130"/>
    <m/>
    <x v="599"/>
  </r>
  <r>
    <x v="138"/>
    <x v="135"/>
    <s v="8"/>
    <s v="21"/>
    <x v="0"/>
    <x v="6"/>
    <x v="162"/>
    <x v="801"/>
    <x v="1"/>
    <x v="131"/>
    <m/>
    <x v="600"/>
  </r>
  <r>
    <x v="138"/>
    <x v="135"/>
    <s v="8"/>
    <s v="23"/>
    <x v="0"/>
    <x v="6"/>
    <x v="137"/>
    <x v="802"/>
    <x v="2"/>
    <x v="0"/>
    <n v="850000"/>
    <x v="601"/>
  </r>
  <r>
    <x v="138"/>
    <x v="135"/>
    <s v="8"/>
    <s v="25"/>
    <x v="0"/>
    <x v="6"/>
    <x v="192"/>
    <x v="803"/>
    <x v="1"/>
    <x v="132"/>
    <m/>
    <x v="602"/>
  </r>
  <r>
    <x v="138"/>
    <x v="135"/>
    <s v="8"/>
    <s v="30"/>
    <x v="0"/>
    <x v="6"/>
    <x v="254"/>
    <x v="786"/>
    <x v="2"/>
    <x v="0"/>
    <n v="9000000"/>
    <x v="603"/>
  </r>
  <r>
    <x v="138"/>
    <x v="135"/>
    <s v="8"/>
    <s v="30"/>
    <x v="0"/>
    <x v="6"/>
    <x v="254"/>
    <x v="804"/>
    <x v="2"/>
    <x v="0"/>
    <n v="492500"/>
    <x v="27"/>
  </r>
  <r>
    <x v="138"/>
    <x v="135"/>
    <s v="9"/>
    <s v="1"/>
    <x v="0"/>
    <x v="10"/>
    <x v="95"/>
    <x v="805"/>
    <x v="1"/>
    <x v="128"/>
    <m/>
    <x v="580"/>
  </r>
  <r>
    <x v="138"/>
    <x v="135"/>
    <s v="9"/>
    <s v="12"/>
    <x v="0"/>
    <x v="10"/>
    <x v="56"/>
    <x v="806"/>
    <x v="2"/>
    <x v="0"/>
    <n v="750000"/>
    <x v="604"/>
  </r>
  <r>
    <x v="138"/>
    <x v="135"/>
    <s v="9"/>
    <s v="13"/>
    <x v="0"/>
    <x v="10"/>
    <x v="225"/>
    <x v="804"/>
    <x v="2"/>
    <x v="0"/>
    <n v="37500"/>
    <x v="27"/>
  </r>
  <r>
    <x v="138"/>
    <x v="135"/>
    <s v="9"/>
    <s v="15"/>
    <x v="0"/>
    <x v="10"/>
    <x v="133"/>
    <x v="807"/>
    <x v="1"/>
    <x v="133"/>
    <m/>
    <x v="605"/>
  </r>
  <r>
    <x v="138"/>
    <x v="135"/>
    <s v="9"/>
    <s v="28"/>
    <x v="0"/>
    <x v="10"/>
    <x v="125"/>
    <x v="786"/>
    <x v="2"/>
    <x v="0"/>
    <n v="3060000"/>
    <x v="606"/>
  </r>
  <r>
    <x v="138"/>
    <x v="135"/>
    <s v="9"/>
    <s v="29"/>
    <x v="0"/>
    <x v="10"/>
    <x v="126"/>
    <x v="804"/>
    <x v="2"/>
    <x v="0"/>
    <n v="153000"/>
    <x v="27"/>
  </r>
  <r>
    <x v="138"/>
    <x v="135"/>
    <s v="10"/>
    <s v="1"/>
    <x v="0"/>
    <x v="7"/>
    <x v="10"/>
    <x v="808"/>
    <x v="2"/>
    <x v="0"/>
    <n v="248000"/>
    <x v="607"/>
  </r>
  <r>
    <x v="138"/>
    <x v="135"/>
    <s v="10"/>
    <s v="10"/>
    <x v="0"/>
    <x v="7"/>
    <x v="76"/>
    <x v="809"/>
    <x v="1"/>
    <x v="121"/>
    <m/>
    <x v="608"/>
  </r>
  <r>
    <x v="138"/>
    <x v="135"/>
    <s v="10"/>
    <s v="12"/>
    <x v="0"/>
    <x v="7"/>
    <x v="59"/>
    <x v="789"/>
    <x v="2"/>
    <x v="0"/>
    <n v="1140000"/>
    <x v="609"/>
  </r>
  <r>
    <x v="138"/>
    <x v="135"/>
    <s v="10"/>
    <s v="25"/>
    <x v="0"/>
    <x v="7"/>
    <x v="134"/>
    <x v="810"/>
    <x v="2"/>
    <x v="0"/>
    <n v="3820000"/>
    <x v="597"/>
  </r>
  <r>
    <x v="138"/>
    <x v="135"/>
    <s v="11"/>
    <s v="10"/>
    <x v="0"/>
    <x v="8"/>
    <x v="78"/>
    <x v="811"/>
    <x v="1"/>
    <x v="76"/>
    <m/>
    <x v="598"/>
  </r>
  <r>
    <x v="138"/>
    <x v="135"/>
    <s v="11"/>
    <s v="25"/>
    <x v="0"/>
    <x v="8"/>
    <x v="255"/>
    <x v="812"/>
    <x v="1"/>
    <x v="132"/>
    <m/>
    <x v="27"/>
  </r>
  <r>
    <x v="138"/>
    <x v="135"/>
    <s v="12"/>
    <s v="1"/>
    <x v="0"/>
    <x v="11"/>
    <x v="96"/>
    <x v="813"/>
    <x v="1"/>
    <x v="128"/>
    <m/>
    <x v="580"/>
  </r>
  <r>
    <x v="138"/>
    <x v="135"/>
    <s v="12"/>
    <s v="13"/>
    <x v="0"/>
    <x v="11"/>
    <x v="152"/>
    <x v="786"/>
    <x v="2"/>
    <x v="0"/>
    <n v="750000"/>
    <x v="604"/>
  </r>
  <r>
    <x v="139"/>
    <x v="136"/>
    <m/>
    <m/>
    <x v="1"/>
    <x v="0"/>
    <x v="16"/>
    <x v="27"/>
    <x v="0"/>
    <x v="0"/>
    <m/>
    <x v="27"/>
  </r>
  <r>
    <x v="140"/>
    <x v="137"/>
    <m/>
    <m/>
    <x v="1"/>
    <x v="0"/>
    <x v="16"/>
    <x v="27"/>
    <x v="0"/>
    <x v="0"/>
    <m/>
    <x v="27"/>
  </r>
  <r>
    <x v="141"/>
    <x v="138"/>
    <s v="2"/>
    <s v="2"/>
    <x v="0"/>
    <x v="1"/>
    <x v="63"/>
    <x v="814"/>
    <x v="1"/>
    <x v="134"/>
    <m/>
    <x v="610"/>
  </r>
  <r>
    <x v="141"/>
    <x v="138"/>
    <s v="2"/>
    <s v="27"/>
    <x v="0"/>
    <x v="1"/>
    <x v="256"/>
    <x v="815"/>
    <x v="2"/>
    <x v="0"/>
    <n v="461428.68"/>
    <x v="611"/>
  </r>
  <r>
    <x v="141"/>
    <x v="138"/>
    <s v="2"/>
    <s v="27"/>
    <x v="0"/>
    <x v="1"/>
    <x v="256"/>
    <x v="816"/>
    <x v="2"/>
    <x v="0"/>
    <n v="48571.32"/>
    <x v="27"/>
  </r>
  <r>
    <x v="141"/>
    <x v="138"/>
    <s v="5"/>
    <s v="2"/>
    <x v="0"/>
    <x v="4"/>
    <x v="29"/>
    <x v="817"/>
    <x v="1"/>
    <x v="134"/>
    <m/>
    <x v="610"/>
  </r>
  <r>
    <x v="141"/>
    <x v="138"/>
    <s v="5"/>
    <s v="11"/>
    <x v="0"/>
    <x v="4"/>
    <x v="257"/>
    <x v="818"/>
    <x v="2"/>
    <x v="0"/>
    <n v="461428.58"/>
    <x v="612"/>
  </r>
  <r>
    <x v="141"/>
    <x v="138"/>
    <s v="5"/>
    <s v="11"/>
    <x v="0"/>
    <x v="4"/>
    <x v="257"/>
    <x v="819"/>
    <x v="2"/>
    <x v="0"/>
    <n v="48571.42"/>
    <x v="27"/>
  </r>
  <r>
    <x v="141"/>
    <x v="138"/>
    <s v="8"/>
    <s v="2"/>
    <x v="0"/>
    <x v="6"/>
    <x v="51"/>
    <x v="820"/>
    <x v="1"/>
    <x v="134"/>
    <m/>
    <x v="610"/>
  </r>
  <r>
    <x v="141"/>
    <x v="138"/>
    <s v="8"/>
    <s v="15"/>
    <x v="0"/>
    <x v="6"/>
    <x v="178"/>
    <x v="821"/>
    <x v="2"/>
    <x v="0"/>
    <n v="461428.58"/>
    <x v="612"/>
  </r>
  <r>
    <x v="141"/>
    <x v="138"/>
    <s v="8"/>
    <s v="16"/>
    <x v="0"/>
    <x v="6"/>
    <x v="54"/>
    <x v="822"/>
    <x v="2"/>
    <x v="0"/>
    <n v="48571.42"/>
    <x v="27"/>
  </r>
  <r>
    <x v="141"/>
    <x v="138"/>
    <s v="11"/>
    <s v="2"/>
    <x v="0"/>
    <x v="8"/>
    <x v="231"/>
    <x v="823"/>
    <x v="1"/>
    <x v="134"/>
    <m/>
    <x v="610"/>
  </r>
  <r>
    <x v="141"/>
    <x v="138"/>
    <s v="12"/>
    <s v="5"/>
    <x v="0"/>
    <x v="11"/>
    <x v="165"/>
    <x v="815"/>
    <x v="2"/>
    <x v="0"/>
    <n v="461428.58"/>
    <x v="612"/>
  </r>
  <r>
    <x v="141"/>
    <x v="138"/>
    <s v="12"/>
    <s v="5"/>
    <x v="0"/>
    <x v="11"/>
    <x v="165"/>
    <x v="824"/>
    <x v="2"/>
    <x v="0"/>
    <n v="48571.42"/>
    <x v="27"/>
  </r>
  <r>
    <x v="142"/>
    <x v="139"/>
    <m/>
    <m/>
    <x v="1"/>
    <x v="0"/>
    <x v="16"/>
    <x v="27"/>
    <x v="0"/>
    <x v="0"/>
    <m/>
    <x v="27"/>
  </r>
  <r>
    <x v="143"/>
    <x v="139"/>
    <m/>
    <m/>
    <x v="1"/>
    <x v="0"/>
    <x v="16"/>
    <x v="27"/>
    <x v="0"/>
    <x v="0"/>
    <m/>
    <x v="27"/>
  </r>
  <r>
    <x v="144"/>
    <x v="140"/>
    <m/>
    <m/>
    <x v="1"/>
    <x v="0"/>
    <x v="16"/>
    <x v="27"/>
    <x v="0"/>
    <x v="0"/>
    <m/>
    <x v="27"/>
  </r>
  <r>
    <x v="145"/>
    <x v="141"/>
    <s v="1"/>
    <s v="9"/>
    <x v="0"/>
    <x v="0"/>
    <x v="118"/>
    <x v="825"/>
    <x v="1"/>
    <x v="6"/>
    <m/>
    <x v="613"/>
  </r>
  <r>
    <x v="145"/>
    <x v="141"/>
    <s v="1"/>
    <s v="18"/>
    <x v="0"/>
    <x v="0"/>
    <x v="143"/>
    <x v="826"/>
    <x v="2"/>
    <x v="0"/>
    <n v="315000"/>
    <x v="27"/>
  </r>
  <r>
    <x v="145"/>
    <x v="141"/>
    <s v="4"/>
    <s v="8"/>
    <x v="0"/>
    <x v="3"/>
    <x v="258"/>
    <x v="827"/>
    <x v="1"/>
    <x v="6"/>
    <m/>
    <x v="613"/>
  </r>
  <r>
    <x v="145"/>
    <x v="141"/>
    <s v="4"/>
    <s v="19"/>
    <x v="0"/>
    <x v="3"/>
    <x v="222"/>
    <x v="828"/>
    <x v="2"/>
    <x v="0"/>
    <n v="315000"/>
    <x v="27"/>
  </r>
  <r>
    <x v="145"/>
    <x v="141"/>
    <s v="7"/>
    <s v="8"/>
    <x v="0"/>
    <x v="5"/>
    <x v="111"/>
    <x v="829"/>
    <x v="1"/>
    <x v="6"/>
    <m/>
    <x v="613"/>
  </r>
  <r>
    <x v="145"/>
    <x v="141"/>
    <s v="7"/>
    <s v="14"/>
    <x v="0"/>
    <x v="5"/>
    <x v="197"/>
    <x v="830"/>
    <x v="2"/>
    <x v="0"/>
    <n v="315000"/>
    <x v="27"/>
  </r>
  <r>
    <x v="145"/>
    <x v="141"/>
    <s v="10"/>
    <s v="8"/>
    <x v="0"/>
    <x v="7"/>
    <x v="259"/>
    <x v="831"/>
    <x v="1"/>
    <x v="6"/>
    <m/>
    <x v="613"/>
  </r>
  <r>
    <x v="145"/>
    <x v="141"/>
    <s v="10"/>
    <s v="18"/>
    <x v="0"/>
    <x v="7"/>
    <x v="88"/>
    <x v="828"/>
    <x v="2"/>
    <x v="0"/>
    <n v="315000"/>
    <x v="27"/>
  </r>
  <r>
    <x v="146"/>
    <x v="142"/>
    <m/>
    <m/>
    <x v="1"/>
    <x v="0"/>
    <x v="16"/>
    <x v="27"/>
    <x v="0"/>
    <x v="0"/>
    <m/>
    <x v="27"/>
  </r>
  <r>
    <x v="147"/>
    <x v="143"/>
    <m/>
    <m/>
    <x v="1"/>
    <x v="0"/>
    <x v="16"/>
    <x v="27"/>
    <x v="0"/>
    <x v="0"/>
    <m/>
    <x v="27"/>
  </r>
  <r>
    <x v="148"/>
    <x v="144"/>
    <m/>
    <m/>
    <x v="1"/>
    <x v="0"/>
    <x v="16"/>
    <x v="27"/>
    <x v="0"/>
    <x v="0"/>
    <m/>
    <x v="27"/>
  </r>
  <r>
    <x v="149"/>
    <x v="145"/>
    <m/>
    <m/>
    <x v="1"/>
    <x v="0"/>
    <x v="16"/>
    <x v="27"/>
    <x v="0"/>
    <x v="0"/>
    <m/>
    <x v="27"/>
  </r>
  <r>
    <x v="150"/>
    <x v="146"/>
    <m/>
    <m/>
    <x v="1"/>
    <x v="0"/>
    <x v="16"/>
    <x v="27"/>
    <x v="0"/>
    <x v="0"/>
    <m/>
    <x v="27"/>
  </r>
  <r>
    <x v="151"/>
    <x v="147"/>
    <m/>
    <m/>
    <x v="1"/>
    <x v="0"/>
    <x v="16"/>
    <x v="27"/>
    <x v="0"/>
    <x v="0"/>
    <m/>
    <x v="27"/>
  </r>
  <r>
    <x v="152"/>
    <x v="148"/>
    <m/>
    <m/>
    <x v="1"/>
    <x v="0"/>
    <x v="16"/>
    <x v="27"/>
    <x v="0"/>
    <x v="0"/>
    <m/>
    <x v="27"/>
  </r>
  <r>
    <x v="153"/>
    <x v="149"/>
    <m/>
    <m/>
    <x v="1"/>
    <x v="0"/>
    <x v="16"/>
    <x v="27"/>
    <x v="0"/>
    <x v="0"/>
    <m/>
    <x v="27"/>
  </r>
  <r>
    <x v="154"/>
    <x v="150"/>
    <m/>
    <m/>
    <x v="1"/>
    <x v="0"/>
    <x v="16"/>
    <x v="27"/>
    <x v="0"/>
    <x v="0"/>
    <m/>
    <x v="27"/>
  </r>
  <r>
    <x v="155"/>
    <x v="151"/>
    <s v="10"/>
    <s v="17"/>
    <x v="0"/>
    <x v="7"/>
    <x v="23"/>
    <x v="832"/>
    <x v="1"/>
    <x v="6"/>
    <m/>
    <x v="613"/>
  </r>
  <r>
    <x v="155"/>
    <x v="151"/>
    <s v="11"/>
    <s v="2"/>
    <x v="0"/>
    <x v="8"/>
    <x v="231"/>
    <x v="833"/>
    <x v="2"/>
    <x v="0"/>
    <n v="285000"/>
    <x v="358"/>
  </r>
  <r>
    <x v="155"/>
    <x v="151"/>
    <s v="11"/>
    <s v="3"/>
    <x v="0"/>
    <x v="8"/>
    <x v="250"/>
    <x v="834"/>
    <x v="2"/>
    <x v="0"/>
    <n v="30000"/>
    <x v="27"/>
  </r>
  <r>
    <x v="156"/>
    <x v="152"/>
    <s v="1"/>
    <s v="1"/>
    <x v="0"/>
    <x v="0"/>
    <x v="0"/>
    <x v="0"/>
    <x v="0"/>
    <x v="0"/>
    <m/>
    <x v="614"/>
  </r>
  <r>
    <x v="157"/>
    <x v="153"/>
    <s v="5"/>
    <s v="5"/>
    <x v="0"/>
    <x v="4"/>
    <x v="175"/>
    <x v="835"/>
    <x v="1"/>
    <x v="135"/>
    <m/>
    <x v="615"/>
  </r>
  <r>
    <x v="157"/>
    <x v="153"/>
    <s v="6"/>
    <s v="7"/>
    <x v="0"/>
    <x v="9"/>
    <x v="169"/>
    <x v="836"/>
    <x v="2"/>
    <x v="0"/>
    <n v="367500"/>
    <x v="27"/>
  </r>
  <r>
    <x v="158"/>
    <x v="154"/>
    <s v="1"/>
    <s v="1"/>
    <x v="0"/>
    <x v="0"/>
    <x v="0"/>
    <x v="0"/>
    <x v="0"/>
    <x v="0"/>
    <m/>
    <x v="616"/>
  </r>
  <r>
    <x v="158"/>
    <x v="154"/>
    <s v="1"/>
    <s v="1"/>
    <x v="0"/>
    <x v="0"/>
    <x v="0"/>
    <x v="837"/>
    <x v="1"/>
    <x v="136"/>
    <m/>
    <x v="617"/>
  </r>
  <r>
    <x v="158"/>
    <x v="154"/>
    <s v="1"/>
    <s v="24"/>
    <x v="0"/>
    <x v="0"/>
    <x v="119"/>
    <x v="838"/>
    <x v="2"/>
    <x v="0"/>
    <n v="3000000"/>
    <x v="618"/>
  </r>
  <r>
    <x v="158"/>
    <x v="154"/>
    <s v="4"/>
    <s v="1"/>
    <x v="0"/>
    <x v="3"/>
    <x v="3"/>
    <x v="839"/>
    <x v="1"/>
    <x v="137"/>
    <m/>
    <x v="619"/>
  </r>
  <r>
    <x v="158"/>
    <x v="154"/>
    <s v="7"/>
    <s v="1"/>
    <x v="0"/>
    <x v="5"/>
    <x v="8"/>
    <x v="840"/>
    <x v="1"/>
    <x v="138"/>
    <m/>
    <x v="620"/>
  </r>
  <r>
    <x v="158"/>
    <x v="154"/>
    <s v="9"/>
    <s v="8"/>
    <x v="0"/>
    <x v="10"/>
    <x v="217"/>
    <x v="841"/>
    <x v="2"/>
    <x v="0"/>
    <n v="1796666.68"/>
    <x v="621"/>
  </r>
  <r>
    <x v="158"/>
    <x v="154"/>
    <s v="10"/>
    <s v="1"/>
    <x v="0"/>
    <x v="7"/>
    <x v="10"/>
    <x v="842"/>
    <x v="1"/>
    <x v="138"/>
    <m/>
    <x v="622"/>
  </r>
  <r>
    <x v="158"/>
    <x v="154"/>
    <s v="11"/>
    <s v="2"/>
    <x v="0"/>
    <x v="8"/>
    <x v="231"/>
    <x v="843"/>
    <x v="2"/>
    <x v="0"/>
    <n v="1000000"/>
    <x v="623"/>
  </r>
  <r>
    <x v="158"/>
    <x v="154"/>
    <s v="11"/>
    <s v="8"/>
    <x v="0"/>
    <x v="8"/>
    <x v="13"/>
    <x v="844"/>
    <x v="2"/>
    <x v="0"/>
    <n v="89833.33"/>
    <x v="624"/>
  </r>
  <r>
    <x v="158"/>
    <x v="154"/>
    <s v="11"/>
    <s v="23"/>
    <x v="0"/>
    <x v="8"/>
    <x v="166"/>
    <x v="845"/>
    <x v="1"/>
    <x v="0"/>
    <n v="703333.34"/>
    <x v="625"/>
  </r>
  <r>
    <x v="159"/>
    <x v="155"/>
    <m/>
    <m/>
    <x v="1"/>
    <x v="0"/>
    <x v="16"/>
    <x v="27"/>
    <x v="0"/>
    <x v="0"/>
    <m/>
    <x v="27"/>
  </r>
  <r>
    <x v="160"/>
    <x v="156"/>
    <s v="2"/>
    <s v="1"/>
    <x v="0"/>
    <x v="1"/>
    <x v="82"/>
    <x v="846"/>
    <x v="1"/>
    <x v="139"/>
    <m/>
    <x v="626"/>
  </r>
  <r>
    <x v="160"/>
    <x v="156"/>
    <s v="2"/>
    <s v="17"/>
    <x v="0"/>
    <x v="1"/>
    <x v="103"/>
    <x v="847"/>
    <x v="2"/>
    <x v="0"/>
    <n v="120000"/>
    <x v="627"/>
  </r>
  <r>
    <x v="160"/>
    <x v="156"/>
    <s v="2"/>
    <s v="17"/>
    <x v="0"/>
    <x v="1"/>
    <x v="103"/>
    <x v="848"/>
    <x v="2"/>
    <x v="0"/>
    <n v="6000"/>
    <x v="27"/>
  </r>
  <r>
    <x v="160"/>
    <x v="156"/>
    <s v="5"/>
    <s v="1"/>
    <x v="0"/>
    <x v="4"/>
    <x v="86"/>
    <x v="849"/>
    <x v="1"/>
    <x v="139"/>
    <m/>
    <x v="626"/>
  </r>
  <r>
    <x v="160"/>
    <x v="156"/>
    <s v="5"/>
    <s v="19"/>
    <x v="0"/>
    <x v="4"/>
    <x v="260"/>
    <x v="850"/>
    <x v="2"/>
    <x v="0"/>
    <n v="126000"/>
    <x v="27"/>
  </r>
  <r>
    <x v="160"/>
    <x v="156"/>
    <s v="8"/>
    <s v="1"/>
    <x v="0"/>
    <x v="6"/>
    <x v="87"/>
    <x v="851"/>
    <x v="1"/>
    <x v="139"/>
    <m/>
    <x v="626"/>
  </r>
  <r>
    <x v="160"/>
    <x v="156"/>
    <s v="8"/>
    <s v="9"/>
    <x v="0"/>
    <x v="6"/>
    <x v="191"/>
    <x v="850"/>
    <x v="2"/>
    <x v="0"/>
    <n v="120000"/>
    <x v="627"/>
  </r>
  <r>
    <x v="160"/>
    <x v="156"/>
    <s v="8"/>
    <s v="9"/>
    <x v="0"/>
    <x v="6"/>
    <x v="191"/>
    <x v="848"/>
    <x v="2"/>
    <x v="0"/>
    <n v="6000"/>
    <x v="27"/>
  </r>
  <r>
    <x v="160"/>
    <x v="156"/>
    <s v="11"/>
    <s v="1"/>
    <x v="0"/>
    <x v="8"/>
    <x v="12"/>
    <x v="852"/>
    <x v="1"/>
    <x v="139"/>
    <m/>
    <x v="626"/>
  </r>
  <r>
    <x v="161"/>
    <x v="157"/>
    <m/>
    <m/>
    <x v="1"/>
    <x v="0"/>
    <x v="16"/>
    <x v="27"/>
    <x v="0"/>
    <x v="0"/>
    <m/>
    <x v="27"/>
  </r>
  <r>
    <x v="162"/>
    <x v="158"/>
    <s v="6"/>
    <s v="15"/>
    <x v="0"/>
    <x v="9"/>
    <x v="46"/>
    <x v="853"/>
    <x v="1"/>
    <x v="140"/>
    <m/>
    <x v="628"/>
  </r>
  <r>
    <x v="162"/>
    <x v="158"/>
    <s v="6"/>
    <s v="15"/>
    <x v="0"/>
    <x v="9"/>
    <x v="46"/>
    <x v="854"/>
    <x v="2"/>
    <x v="0"/>
    <n v="7728000"/>
    <x v="27"/>
  </r>
  <r>
    <x v="163"/>
    <x v="159"/>
    <m/>
    <m/>
    <x v="1"/>
    <x v="0"/>
    <x v="16"/>
    <x v="27"/>
    <x v="0"/>
    <x v="0"/>
    <m/>
    <x v="27"/>
  </r>
  <r>
    <x v="164"/>
    <x v="160"/>
    <m/>
    <m/>
    <x v="1"/>
    <x v="0"/>
    <x v="16"/>
    <x v="27"/>
    <x v="0"/>
    <x v="0"/>
    <m/>
    <x v="27"/>
  </r>
  <r>
    <x v="165"/>
    <x v="161"/>
    <m/>
    <m/>
    <x v="1"/>
    <x v="0"/>
    <x v="16"/>
    <x v="27"/>
    <x v="0"/>
    <x v="0"/>
    <m/>
    <x v="27"/>
  </r>
  <r>
    <x v="166"/>
    <x v="162"/>
    <m/>
    <m/>
    <x v="1"/>
    <x v="0"/>
    <x v="16"/>
    <x v="27"/>
    <x v="0"/>
    <x v="0"/>
    <m/>
    <x v="27"/>
  </r>
  <r>
    <x v="167"/>
    <x v="163"/>
    <s v="1"/>
    <s v="1"/>
    <x v="0"/>
    <x v="0"/>
    <x v="0"/>
    <x v="0"/>
    <x v="0"/>
    <x v="0"/>
    <m/>
    <x v="629"/>
  </r>
  <r>
    <x v="167"/>
    <x v="163"/>
    <s v="1"/>
    <s v="28"/>
    <x v="0"/>
    <x v="0"/>
    <x v="184"/>
    <x v="855"/>
    <x v="1"/>
    <x v="141"/>
    <m/>
    <x v="630"/>
  </r>
  <r>
    <x v="167"/>
    <x v="163"/>
    <s v="3"/>
    <s v="15"/>
    <x v="0"/>
    <x v="2"/>
    <x v="241"/>
    <x v="856"/>
    <x v="2"/>
    <x v="0"/>
    <n v="934699.5"/>
    <x v="631"/>
  </r>
  <r>
    <x v="167"/>
    <x v="163"/>
    <s v="3"/>
    <s v="15"/>
    <x v="0"/>
    <x v="2"/>
    <x v="241"/>
    <x v="857"/>
    <x v="2"/>
    <x v="0"/>
    <n v="103855.5"/>
    <x v="629"/>
  </r>
  <r>
    <x v="167"/>
    <x v="163"/>
    <s v="6"/>
    <s v="6"/>
    <x v="0"/>
    <x v="9"/>
    <x v="236"/>
    <x v="858"/>
    <x v="2"/>
    <x v="0"/>
    <n v="1869399"/>
    <x v="632"/>
  </r>
  <r>
    <x v="167"/>
    <x v="163"/>
    <s v="6"/>
    <s v="7"/>
    <x v="0"/>
    <x v="9"/>
    <x v="169"/>
    <x v="859"/>
    <x v="2"/>
    <x v="0"/>
    <n v="207711"/>
    <x v="27"/>
  </r>
  <r>
    <x v="168"/>
    <x v="164"/>
    <m/>
    <m/>
    <x v="1"/>
    <x v="0"/>
    <x v="16"/>
    <x v="27"/>
    <x v="0"/>
    <x v="0"/>
    <m/>
    <x v="27"/>
  </r>
  <r>
    <x v="169"/>
    <x v="165"/>
    <m/>
    <m/>
    <x v="1"/>
    <x v="0"/>
    <x v="16"/>
    <x v="27"/>
    <x v="0"/>
    <x v="0"/>
    <m/>
    <x v="27"/>
  </r>
  <r>
    <x v="170"/>
    <x v="166"/>
    <s v="1"/>
    <s v="1"/>
    <x v="0"/>
    <x v="0"/>
    <x v="0"/>
    <x v="0"/>
    <x v="0"/>
    <x v="0"/>
    <m/>
    <x v="633"/>
  </r>
  <r>
    <x v="170"/>
    <x v="166"/>
    <s v="1"/>
    <s v="23"/>
    <x v="0"/>
    <x v="0"/>
    <x v="220"/>
    <x v="860"/>
    <x v="1"/>
    <x v="142"/>
    <m/>
    <x v="634"/>
  </r>
  <r>
    <x v="170"/>
    <x v="166"/>
    <s v="1"/>
    <s v="25"/>
    <x v="0"/>
    <x v="0"/>
    <x v="35"/>
    <x v="861"/>
    <x v="2"/>
    <x v="0"/>
    <n v="504000"/>
    <x v="490"/>
  </r>
  <r>
    <x v="170"/>
    <x v="166"/>
    <s v="1"/>
    <s v="26"/>
    <x v="0"/>
    <x v="0"/>
    <x v="36"/>
    <x v="862"/>
    <x v="2"/>
    <x v="0"/>
    <n v="70000"/>
    <x v="635"/>
  </r>
  <r>
    <x v="170"/>
    <x v="166"/>
    <s v="2"/>
    <s v="14"/>
    <x v="0"/>
    <x v="1"/>
    <x v="195"/>
    <x v="863"/>
    <x v="2"/>
    <x v="0"/>
    <n v="252000"/>
    <x v="636"/>
  </r>
  <r>
    <x v="170"/>
    <x v="166"/>
    <s v="2"/>
    <s v="23"/>
    <x v="0"/>
    <x v="1"/>
    <x v="212"/>
    <x v="864"/>
    <x v="1"/>
    <x v="142"/>
    <m/>
    <x v="637"/>
  </r>
  <r>
    <x v="170"/>
    <x v="166"/>
    <s v="3"/>
    <s v="14"/>
    <x v="0"/>
    <x v="2"/>
    <x v="85"/>
    <x v="865"/>
    <x v="2"/>
    <x v="0"/>
    <n v="126000"/>
    <x v="638"/>
  </r>
  <r>
    <x v="170"/>
    <x v="166"/>
    <s v="3"/>
    <s v="23"/>
    <x v="0"/>
    <x v="2"/>
    <x v="200"/>
    <x v="866"/>
    <x v="1"/>
    <x v="142"/>
    <m/>
    <x v="639"/>
  </r>
  <r>
    <x v="170"/>
    <x v="166"/>
    <s v="4"/>
    <s v="7"/>
    <x v="0"/>
    <x v="3"/>
    <x v="252"/>
    <x v="865"/>
    <x v="2"/>
    <x v="0"/>
    <n v="126000"/>
    <x v="640"/>
  </r>
  <r>
    <x v="170"/>
    <x v="166"/>
    <s v="4"/>
    <s v="7"/>
    <x v="0"/>
    <x v="3"/>
    <x v="252"/>
    <x v="867"/>
    <x v="2"/>
    <x v="0"/>
    <n v="42000"/>
    <x v="641"/>
  </r>
  <r>
    <x v="170"/>
    <x v="166"/>
    <s v="4"/>
    <s v="23"/>
    <x v="0"/>
    <x v="3"/>
    <x v="173"/>
    <x v="868"/>
    <x v="1"/>
    <x v="142"/>
    <m/>
    <x v="642"/>
  </r>
  <r>
    <x v="170"/>
    <x v="166"/>
    <s v="5"/>
    <s v="23"/>
    <x v="0"/>
    <x v="4"/>
    <x v="110"/>
    <x v="869"/>
    <x v="1"/>
    <x v="142"/>
    <m/>
    <x v="94"/>
  </r>
  <r>
    <x v="170"/>
    <x v="166"/>
    <s v="6"/>
    <s v="23"/>
    <x v="0"/>
    <x v="9"/>
    <x v="136"/>
    <x v="870"/>
    <x v="1"/>
    <x v="142"/>
    <m/>
    <x v="92"/>
  </r>
  <r>
    <x v="170"/>
    <x v="166"/>
    <s v="7"/>
    <s v="20"/>
    <x v="0"/>
    <x v="5"/>
    <x v="188"/>
    <x v="871"/>
    <x v="2"/>
    <x v="0"/>
    <n v="126000"/>
    <x v="643"/>
  </r>
  <r>
    <x v="170"/>
    <x v="166"/>
    <s v="7"/>
    <s v="23"/>
    <x v="0"/>
    <x v="5"/>
    <x v="101"/>
    <x v="872"/>
    <x v="1"/>
    <x v="142"/>
    <m/>
    <x v="644"/>
  </r>
  <r>
    <x v="170"/>
    <x v="166"/>
    <s v="7"/>
    <s v="25"/>
    <x v="0"/>
    <x v="5"/>
    <x v="112"/>
    <x v="865"/>
    <x v="2"/>
    <x v="0"/>
    <n v="126000"/>
    <x v="645"/>
  </r>
  <r>
    <x v="170"/>
    <x v="166"/>
    <s v="7"/>
    <s v="25"/>
    <x v="0"/>
    <x v="5"/>
    <x v="112"/>
    <x v="873"/>
    <x v="2"/>
    <x v="0"/>
    <n v="42000"/>
    <x v="635"/>
  </r>
  <r>
    <x v="170"/>
    <x v="166"/>
    <s v="8"/>
    <s v="11"/>
    <x v="0"/>
    <x v="6"/>
    <x v="105"/>
    <x v="865"/>
    <x v="2"/>
    <x v="0"/>
    <n v="126000"/>
    <x v="642"/>
  </r>
  <r>
    <x v="170"/>
    <x v="166"/>
    <s v="8"/>
    <s v="23"/>
    <x v="0"/>
    <x v="6"/>
    <x v="137"/>
    <x v="874"/>
    <x v="1"/>
    <x v="142"/>
    <m/>
    <x v="94"/>
  </r>
  <r>
    <x v="170"/>
    <x v="166"/>
    <s v="9"/>
    <s v="13"/>
    <x v="0"/>
    <x v="10"/>
    <x v="225"/>
    <x v="865"/>
    <x v="2"/>
    <x v="0"/>
    <n v="126000"/>
    <x v="637"/>
  </r>
  <r>
    <x v="170"/>
    <x v="166"/>
    <s v="9"/>
    <s v="13"/>
    <x v="0"/>
    <x v="10"/>
    <x v="225"/>
    <x v="875"/>
    <x v="2"/>
    <x v="0"/>
    <n v="28000"/>
    <x v="27"/>
  </r>
  <r>
    <x v="170"/>
    <x v="166"/>
    <s v="9"/>
    <s v="23"/>
    <x v="0"/>
    <x v="10"/>
    <x v="138"/>
    <x v="876"/>
    <x v="1"/>
    <x v="142"/>
    <m/>
    <x v="635"/>
  </r>
  <r>
    <x v="170"/>
    <x v="166"/>
    <s v="10"/>
    <s v="17"/>
    <x v="0"/>
    <x v="7"/>
    <x v="23"/>
    <x v="877"/>
    <x v="2"/>
    <x v="0"/>
    <n v="126000"/>
    <x v="642"/>
  </r>
  <r>
    <x v="170"/>
    <x v="166"/>
    <s v="10"/>
    <s v="23"/>
    <x v="0"/>
    <x v="7"/>
    <x v="139"/>
    <x v="878"/>
    <x v="1"/>
    <x v="142"/>
    <m/>
    <x v="94"/>
  </r>
  <r>
    <x v="170"/>
    <x v="166"/>
    <s v="11"/>
    <s v="20"/>
    <x v="0"/>
    <x v="8"/>
    <x v="261"/>
    <x v="879"/>
    <x v="2"/>
    <x v="0"/>
    <n v="126000"/>
    <x v="637"/>
  </r>
  <r>
    <x v="170"/>
    <x v="166"/>
    <s v="11"/>
    <s v="21"/>
    <x v="0"/>
    <x v="8"/>
    <x v="140"/>
    <x v="880"/>
    <x v="2"/>
    <x v="0"/>
    <n v="28000"/>
    <x v="27"/>
  </r>
  <r>
    <x v="170"/>
    <x v="166"/>
    <s v="11"/>
    <s v="23"/>
    <x v="0"/>
    <x v="8"/>
    <x v="166"/>
    <x v="881"/>
    <x v="1"/>
    <x v="142"/>
    <m/>
    <x v="635"/>
  </r>
  <r>
    <x v="170"/>
    <x v="166"/>
    <s v="12"/>
    <s v="1"/>
    <x v="0"/>
    <x v="11"/>
    <x v="96"/>
    <x v="882"/>
    <x v="2"/>
    <x v="0"/>
    <n v="40880"/>
    <x v="646"/>
  </r>
  <r>
    <x v="170"/>
    <x v="166"/>
    <s v="12"/>
    <s v="15"/>
    <x v="0"/>
    <x v="11"/>
    <x v="107"/>
    <x v="883"/>
    <x v="2"/>
    <x v="0"/>
    <n v="126000"/>
    <x v="647"/>
  </r>
  <r>
    <x v="170"/>
    <x v="166"/>
    <s v="12"/>
    <s v="15"/>
    <x v="0"/>
    <x v="11"/>
    <x v="107"/>
    <x v="884"/>
    <x v="2"/>
    <x v="0"/>
    <n v="14000"/>
    <x v="648"/>
  </r>
  <r>
    <x v="170"/>
    <x v="166"/>
    <s v="12"/>
    <s v="23"/>
    <x v="0"/>
    <x v="11"/>
    <x v="262"/>
    <x v="885"/>
    <x v="1"/>
    <x v="142"/>
    <m/>
    <x v="646"/>
  </r>
  <r>
    <x v="171"/>
    <x v="167"/>
    <m/>
    <m/>
    <x v="1"/>
    <x v="0"/>
    <x v="16"/>
    <x v="27"/>
    <x v="0"/>
    <x v="0"/>
    <m/>
    <x v="27"/>
  </r>
  <r>
    <x v="172"/>
    <x v="168"/>
    <s v="1"/>
    <s v="1"/>
    <x v="0"/>
    <x v="0"/>
    <x v="0"/>
    <x v="0"/>
    <x v="0"/>
    <x v="0"/>
    <m/>
    <x v="649"/>
  </r>
  <r>
    <x v="172"/>
    <x v="168"/>
    <s v="1"/>
    <s v="5"/>
    <x v="0"/>
    <x v="0"/>
    <x v="263"/>
    <x v="886"/>
    <x v="2"/>
    <x v="0"/>
    <n v="50000"/>
    <x v="650"/>
  </r>
  <r>
    <x v="172"/>
    <x v="168"/>
    <s v="1"/>
    <s v="6"/>
    <x v="0"/>
    <x v="0"/>
    <x v="247"/>
    <x v="887"/>
    <x v="2"/>
    <x v="0"/>
    <n v="2500"/>
    <x v="651"/>
  </r>
  <r>
    <x v="172"/>
    <x v="168"/>
    <s v="1"/>
    <s v="25"/>
    <x v="0"/>
    <x v="0"/>
    <x v="35"/>
    <x v="888"/>
    <x v="1"/>
    <x v="58"/>
    <m/>
    <x v="649"/>
  </r>
  <r>
    <x v="172"/>
    <x v="168"/>
    <s v="2"/>
    <s v="25"/>
    <x v="0"/>
    <x v="1"/>
    <x v="264"/>
    <x v="889"/>
    <x v="1"/>
    <x v="58"/>
    <m/>
    <x v="652"/>
  </r>
  <r>
    <x v="172"/>
    <x v="168"/>
    <s v="3"/>
    <s v="25"/>
    <x v="0"/>
    <x v="2"/>
    <x v="265"/>
    <x v="890"/>
    <x v="1"/>
    <x v="58"/>
    <m/>
    <x v="490"/>
  </r>
  <r>
    <x v="172"/>
    <x v="168"/>
    <s v="4"/>
    <s v="25"/>
    <x v="0"/>
    <x v="3"/>
    <x v="90"/>
    <x v="891"/>
    <x v="1"/>
    <x v="58"/>
    <m/>
    <x v="653"/>
  </r>
  <r>
    <x v="172"/>
    <x v="168"/>
    <s v="5"/>
    <s v="25"/>
    <x v="0"/>
    <x v="4"/>
    <x v="243"/>
    <x v="892"/>
    <x v="1"/>
    <x v="58"/>
    <m/>
    <x v="613"/>
  </r>
  <r>
    <x v="172"/>
    <x v="168"/>
    <s v="6"/>
    <s v="14"/>
    <x v="0"/>
    <x v="9"/>
    <x v="70"/>
    <x v="893"/>
    <x v="2"/>
    <x v="0"/>
    <n v="100000"/>
    <x v="654"/>
  </r>
  <r>
    <x v="172"/>
    <x v="168"/>
    <s v="6"/>
    <s v="25"/>
    <x v="0"/>
    <x v="9"/>
    <x v="266"/>
    <x v="894"/>
    <x v="1"/>
    <x v="58"/>
    <m/>
    <x v="655"/>
  </r>
  <r>
    <x v="172"/>
    <x v="168"/>
    <s v="7"/>
    <s v="25"/>
    <x v="0"/>
    <x v="5"/>
    <x v="112"/>
    <x v="895"/>
    <x v="1"/>
    <x v="58"/>
    <m/>
    <x v="656"/>
  </r>
  <r>
    <x v="172"/>
    <x v="168"/>
    <s v="8"/>
    <s v="4"/>
    <x v="0"/>
    <x v="6"/>
    <x v="190"/>
    <x v="896"/>
    <x v="2"/>
    <x v="0"/>
    <n v="100000"/>
    <x v="439"/>
  </r>
  <r>
    <x v="172"/>
    <x v="168"/>
    <s v="8"/>
    <s v="25"/>
    <x v="0"/>
    <x v="6"/>
    <x v="192"/>
    <x v="897"/>
    <x v="1"/>
    <x v="58"/>
    <m/>
    <x v="657"/>
  </r>
  <r>
    <x v="172"/>
    <x v="168"/>
    <s v="9"/>
    <s v="25"/>
    <x v="0"/>
    <x v="10"/>
    <x v="267"/>
    <x v="898"/>
    <x v="1"/>
    <x v="58"/>
    <m/>
    <x v="658"/>
  </r>
  <r>
    <x v="172"/>
    <x v="168"/>
    <s v="10"/>
    <s v="25"/>
    <x v="0"/>
    <x v="7"/>
    <x v="134"/>
    <x v="899"/>
    <x v="1"/>
    <x v="58"/>
    <m/>
    <x v="659"/>
  </r>
  <r>
    <x v="172"/>
    <x v="168"/>
    <s v="11"/>
    <s v="25"/>
    <x v="0"/>
    <x v="8"/>
    <x v="255"/>
    <x v="900"/>
    <x v="1"/>
    <x v="58"/>
    <m/>
    <x v="491"/>
  </r>
  <r>
    <x v="172"/>
    <x v="168"/>
    <s v="12"/>
    <s v="25"/>
    <x v="0"/>
    <x v="11"/>
    <x v="268"/>
    <x v="901"/>
    <x v="1"/>
    <x v="58"/>
    <m/>
    <x v="660"/>
  </r>
  <r>
    <x v="173"/>
    <x v="169"/>
    <m/>
    <m/>
    <x v="1"/>
    <x v="0"/>
    <x v="16"/>
    <x v="27"/>
    <x v="0"/>
    <x v="0"/>
    <m/>
    <x v="27"/>
  </r>
  <r>
    <x v="174"/>
    <x v="170"/>
    <s v="1"/>
    <s v="1"/>
    <x v="0"/>
    <x v="0"/>
    <x v="0"/>
    <x v="0"/>
    <x v="0"/>
    <x v="0"/>
    <m/>
    <x v="661"/>
  </r>
  <r>
    <x v="174"/>
    <x v="170"/>
    <s v="1"/>
    <s v="1"/>
    <x v="0"/>
    <x v="0"/>
    <x v="0"/>
    <x v="902"/>
    <x v="1"/>
    <x v="0"/>
    <n v="95071393.859999999"/>
    <x v="662"/>
  </r>
  <r>
    <x v="174"/>
    <x v="170"/>
    <s v="6"/>
    <s v="19"/>
    <x v="0"/>
    <x v="9"/>
    <x v="48"/>
    <x v="903"/>
    <x v="1"/>
    <x v="143"/>
    <m/>
    <x v="663"/>
  </r>
  <r>
    <x v="174"/>
    <x v="170"/>
    <s v="6"/>
    <s v="23"/>
    <x v="0"/>
    <x v="9"/>
    <x v="136"/>
    <x v="904"/>
    <x v="1"/>
    <x v="144"/>
    <m/>
    <x v="664"/>
  </r>
  <r>
    <x v="174"/>
    <x v="170"/>
    <s v="7"/>
    <s v="27"/>
    <x v="0"/>
    <x v="5"/>
    <x v="161"/>
    <x v="905"/>
    <x v="2"/>
    <x v="0"/>
    <n v="957047418.48000002"/>
    <x v="665"/>
  </r>
  <r>
    <x v="174"/>
    <x v="170"/>
    <s v="7"/>
    <s v="28"/>
    <x v="0"/>
    <x v="5"/>
    <x v="148"/>
    <x v="906"/>
    <x v="2"/>
    <x v="0"/>
    <n v="100741833.52"/>
    <x v="666"/>
  </r>
  <r>
    <x v="174"/>
    <x v="170"/>
    <s v="8"/>
    <s v="4"/>
    <x v="0"/>
    <x v="6"/>
    <x v="190"/>
    <x v="907"/>
    <x v="2"/>
    <x v="0"/>
    <n v="1000000000"/>
    <x v="667"/>
  </r>
  <r>
    <x v="174"/>
    <x v="170"/>
    <s v="8"/>
    <s v="9"/>
    <x v="0"/>
    <x v="6"/>
    <x v="191"/>
    <x v="908"/>
    <x v="2"/>
    <x v="0"/>
    <n v="3042811120.6100001"/>
    <x v="668"/>
  </r>
  <r>
    <x v="174"/>
    <x v="170"/>
    <s v="8"/>
    <s v="9"/>
    <x v="0"/>
    <x v="6"/>
    <x v="191"/>
    <x v="909"/>
    <x v="2"/>
    <x v="0"/>
    <n v="426777517.69999999"/>
    <x v="669"/>
  </r>
  <r>
    <x v="174"/>
    <x v="170"/>
    <s v="8"/>
    <s v="9"/>
    <x v="0"/>
    <x v="6"/>
    <x v="191"/>
    <x v="910"/>
    <x v="2"/>
    <x v="0"/>
    <n v="11575297.51"/>
    <x v="670"/>
  </r>
  <r>
    <x v="174"/>
    <x v="170"/>
    <s v="10"/>
    <s v="24"/>
    <x v="0"/>
    <x v="7"/>
    <x v="24"/>
    <x v="911"/>
    <x v="1"/>
    <x v="145"/>
    <m/>
    <x v="671"/>
  </r>
  <r>
    <x v="175"/>
    <x v="171"/>
    <s v="1"/>
    <s v="1"/>
    <x v="0"/>
    <x v="0"/>
    <x v="0"/>
    <x v="0"/>
    <x v="0"/>
    <x v="0"/>
    <m/>
    <x v="490"/>
  </r>
  <r>
    <x v="175"/>
    <x v="171"/>
    <s v="1"/>
    <s v="20"/>
    <x v="0"/>
    <x v="0"/>
    <x v="102"/>
    <x v="912"/>
    <x v="1"/>
    <x v="109"/>
    <m/>
    <x v="30"/>
  </r>
  <r>
    <x v="175"/>
    <x v="171"/>
    <s v="1"/>
    <s v="20"/>
    <x v="0"/>
    <x v="0"/>
    <x v="102"/>
    <x v="913"/>
    <x v="2"/>
    <x v="0"/>
    <n v="200000"/>
    <x v="439"/>
  </r>
  <r>
    <x v="175"/>
    <x v="171"/>
    <s v="1"/>
    <s v="21"/>
    <x v="0"/>
    <x v="0"/>
    <x v="154"/>
    <x v="914"/>
    <x v="2"/>
    <x v="0"/>
    <n v="10000"/>
    <x v="490"/>
  </r>
  <r>
    <x v="175"/>
    <x v="171"/>
    <s v="2"/>
    <s v="20"/>
    <x v="0"/>
    <x v="1"/>
    <x v="269"/>
    <x v="915"/>
    <x v="1"/>
    <x v="109"/>
    <m/>
    <x v="30"/>
  </r>
  <r>
    <x v="175"/>
    <x v="171"/>
    <s v="2"/>
    <s v="27"/>
    <x v="0"/>
    <x v="1"/>
    <x v="256"/>
    <x v="916"/>
    <x v="2"/>
    <x v="0"/>
    <n v="200000"/>
    <x v="439"/>
  </r>
  <r>
    <x v="175"/>
    <x v="171"/>
    <s v="2"/>
    <s v="27"/>
    <x v="0"/>
    <x v="1"/>
    <x v="256"/>
    <x v="917"/>
    <x v="2"/>
    <x v="0"/>
    <n v="10000"/>
    <x v="490"/>
  </r>
  <r>
    <x v="175"/>
    <x v="171"/>
    <s v="3"/>
    <s v="20"/>
    <x v="0"/>
    <x v="2"/>
    <x v="120"/>
    <x v="918"/>
    <x v="1"/>
    <x v="109"/>
    <m/>
    <x v="30"/>
  </r>
  <r>
    <x v="175"/>
    <x v="171"/>
    <s v="4"/>
    <s v="20"/>
    <x v="0"/>
    <x v="3"/>
    <x v="146"/>
    <x v="919"/>
    <x v="1"/>
    <x v="109"/>
    <m/>
    <x v="129"/>
  </r>
  <r>
    <x v="175"/>
    <x v="171"/>
    <s v="5"/>
    <s v="11"/>
    <x v="0"/>
    <x v="4"/>
    <x v="257"/>
    <x v="920"/>
    <x v="2"/>
    <x v="0"/>
    <n v="200000"/>
    <x v="491"/>
  </r>
  <r>
    <x v="175"/>
    <x v="171"/>
    <s v="5"/>
    <s v="11"/>
    <x v="0"/>
    <x v="4"/>
    <x v="257"/>
    <x v="921"/>
    <x v="2"/>
    <x v="0"/>
    <n v="10000"/>
    <x v="30"/>
  </r>
  <r>
    <x v="175"/>
    <x v="171"/>
    <s v="5"/>
    <s v="20"/>
    <x v="0"/>
    <x v="4"/>
    <x v="270"/>
    <x v="922"/>
    <x v="1"/>
    <x v="109"/>
    <m/>
    <x v="129"/>
  </r>
  <r>
    <x v="175"/>
    <x v="171"/>
    <s v="6"/>
    <s v="20"/>
    <x v="0"/>
    <x v="9"/>
    <x v="49"/>
    <x v="923"/>
    <x v="1"/>
    <x v="109"/>
    <m/>
    <x v="480"/>
  </r>
  <r>
    <x v="175"/>
    <x v="171"/>
    <s v="7"/>
    <s v="20"/>
    <x v="0"/>
    <x v="5"/>
    <x v="188"/>
    <x v="924"/>
    <x v="1"/>
    <x v="109"/>
    <m/>
    <x v="192"/>
  </r>
  <r>
    <x v="175"/>
    <x v="171"/>
    <s v="7"/>
    <s v="25"/>
    <x v="0"/>
    <x v="5"/>
    <x v="112"/>
    <x v="925"/>
    <x v="2"/>
    <x v="0"/>
    <n v="400000"/>
    <x v="672"/>
  </r>
  <r>
    <x v="175"/>
    <x v="171"/>
    <s v="8"/>
    <s v="10"/>
    <x v="0"/>
    <x v="6"/>
    <x v="73"/>
    <x v="926"/>
    <x v="2"/>
    <x v="0"/>
    <n v="400000"/>
    <x v="673"/>
  </r>
  <r>
    <x v="175"/>
    <x v="171"/>
    <s v="8"/>
    <s v="11"/>
    <x v="0"/>
    <x v="6"/>
    <x v="105"/>
    <x v="927"/>
    <x v="2"/>
    <x v="0"/>
    <n v="40000"/>
    <x v="490"/>
  </r>
  <r>
    <x v="175"/>
    <x v="171"/>
    <s v="8"/>
    <s v="20"/>
    <x v="0"/>
    <x v="6"/>
    <x v="271"/>
    <x v="928"/>
    <x v="1"/>
    <x v="109"/>
    <m/>
    <x v="30"/>
  </r>
  <r>
    <x v="175"/>
    <x v="171"/>
    <s v="9"/>
    <s v="20"/>
    <x v="0"/>
    <x v="10"/>
    <x v="209"/>
    <x v="929"/>
    <x v="1"/>
    <x v="109"/>
    <m/>
    <x v="129"/>
  </r>
  <r>
    <x v="175"/>
    <x v="171"/>
    <s v="10"/>
    <s v="20"/>
    <x v="0"/>
    <x v="7"/>
    <x v="272"/>
    <x v="930"/>
    <x v="1"/>
    <x v="109"/>
    <m/>
    <x v="480"/>
  </r>
  <r>
    <x v="175"/>
    <x v="171"/>
    <s v="11"/>
    <s v="20"/>
    <x v="0"/>
    <x v="8"/>
    <x v="261"/>
    <x v="931"/>
    <x v="1"/>
    <x v="109"/>
    <m/>
    <x v="192"/>
  </r>
  <r>
    <x v="175"/>
    <x v="171"/>
    <s v="12"/>
    <s v="7"/>
    <x v="0"/>
    <x v="11"/>
    <x v="172"/>
    <x v="932"/>
    <x v="2"/>
    <x v="0"/>
    <n v="400000"/>
    <x v="672"/>
  </r>
  <r>
    <x v="175"/>
    <x v="171"/>
    <s v="12"/>
    <s v="8"/>
    <x v="0"/>
    <x v="11"/>
    <x v="273"/>
    <x v="933"/>
    <x v="2"/>
    <x v="0"/>
    <n v="20000"/>
    <x v="129"/>
  </r>
  <r>
    <x v="175"/>
    <x v="171"/>
    <s v="12"/>
    <s v="20"/>
    <x v="0"/>
    <x v="11"/>
    <x v="128"/>
    <x v="934"/>
    <x v="1"/>
    <x v="0"/>
    <n v="210000"/>
    <x v="30"/>
  </r>
  <r>
    <x v="175"/>
    <x v="171"/>
    <s v="12"/>
    <s v="20"/>
    <x v="0"/>
    <x v="11"/>
    <x v="128"/>
    <x v="935"/>
    <x v="1"/>
    <x v="0"/>
    <n v="210000"/>
    <x v="490"/>
  </r>
  <r>
    <x v="175"/>
    <x v="171"/>
    <s v="12"/>
    <s v="20"/>
    <x v="0"/>
    <x v="11"/>
    <x v="128"/>
    <x v="936"/>
    <x v="1"/>
    <x v="0"/>
    <n v="210000"/>
    <x v="27"/>
  </r>
  <r>
    <x v="176"/>
    <x v="172"/>
    <m/>
    <m/>
    <x v="1"/>
    <x v="0"/>
    <x v="16"/>
    <x v="27"/>
    <x v="0"/>
    <x v="0"/>
    <m/>
    <x v="27"/>
  </r>
  <r>
    <x v="177"/>
    <x v="173"/>
    <m/>
    <m/>
    <x v="1"/>
    <x v="0"/>
    <x v="16"/>
    <x v="27"/>
    <x v="0"/>
    <x v="0"/>
    <m/>
    <x v="27"/>
  </r>
  <r>
    <x v="178"/>
    <x v="174"/>
    <m/>
    <m/>
    <x v="1"/>
    <x v="0"/>
    <x v="16"/>
    <x v="27"/>
    <x v="0"/>
    <x v="0"/>
    <m/>
    <x v="27"/>
  </r>
  <r>
    <x v="179"/>
    <x v="175"/>
    <s v="1"/>
    <s v="1"/>
    <x v="0"/>
    <x v="0"/>
    <x v="0"/>
    <x v="0"/>
    <x v="0"/>
    <x v="0"/>
    <m/>
    <x v="91"/>
  </r>
  <r>
    <x v="179"/>
    <x v="175"/>
    <s v="1"/>
    <s v="3"/>
    <x v="0"/>
    <x v="0"/>
    <x v="153"/>
    <x v="937"/>
    <x v="1"/>
    <x v="25"/>
    <m/>
    <x v="92"/>
  </r>
  <r>
    <x v="179"/>
    <x v="175"/>
    <s v="2"/>
    <s v="3"/>
    <x v="0"/>
    <x v="1"/>
    <x v="167"/>
    <x v="938"/>
    <x v="1"/>
    <x v="25"/>
    <m/>
    <x v="93"/>
  </r>
  <r>
    <x v="179"/>
    <x v="175"/>
    <s v="3"/>
    <s v="3"/>
    <x v="0"/>
    <x v="2"/>
    <x v="185"/>
    <x v="939"/>
    <x v="1"/>
    <x v="25"/>
    <m/>
    <x v="99"/>
  </r>
  <r>
    <x v="179"/>
    <x v="175"/>
    <s v="3"/>
    <s v="20"/>
    <x v="0"/>
    <x v="2"/>
    <x v="120"/>
    <x v="940"/>
    <x v="2"/>
    <x v="0"/>
    <n v="444000"/>
    <x v="674"/>
  </r>
  <r>
    <x v="179"/>
    <x v="175"/>
    <s v="3"/>
    <s v="21"/>
    <x v="0"/>
    <x v="2"/>
    <x v="156"/>
    <x v="941"/>
    <x v="2"/>
    <x v="0"/>
    <n v="21000"/>
    <x v="675"/>
  </r>
  <r>
    <x v="179"/>
    <x v="175"/>
    <s v="4"/>
    <s v="3"/>
    <x v="0"/>
    <x v="3"/>
    <x v="130"/>
    <x v="942"/>
    <x v="1"/>
    <x v="25"/>
    <m/>
    <x v="485"/>
  </r>
  <r>
    <x v="179"/>
    <x v="175"/>
    <s v="5"/>
    <s v="3"/>
    <x v="0"/>
    <x v="4"/>
    <x v="30"/>
    <x v="943"/>
    <x v="1"/>
    <x v="25"/>
    <m/>
    <x v="676"/>
  </r>
  <r>
    <x v="179"/>
    <x v="175"/>
    <s v="6"/>
    <s v="3"/>
    <x v="0"/>
    <x v="9"/>
    <x v="253"/>
    <x v="944"/>
    <x v="1"/>
    <x v="25"/>
    <m/>
    <x v="677"/>
  </r>
  <r>
    <x v="179"/>
    <x v="175"/>
    <s v="7"/>
    <s v="3"/>
    <x v="0"/>
    <x v="5"/>
    <x v="274"/>
    <x v="945"/>
    <x v="1"/>
    <x v="25"/>
    <m/>
    <x v="678"/>
  </r>
  <r>
    <x v="179"/>
    <x v="175"/>
    <s v="8"/>
    <s v="3"/>
    <x v="0"/>
    <x v="6"/>
    <x v="52"/>
    <x v="946"/>
    <x v="1"/>
    <x v="25"/>
    <m/>
    <x v="679"/>
  </r>
  <r>
    <x v="179"/>
    <x v="175"/>
    <s v="9"/>
    <s v="3"/>
    <x v="0"/>
    <x v="10"/>
    <x v="275"/>
    <x v="947"/>
    <x v="1"/>
    <x v="25"/>
    <m/>
    <x v="680"/>
  </r>
  <r>
    <x v="179"/>
    <x v="175"/>
    <s v="10"/>
    <s v="3"/>
    <x v="0"/>
    <x v="7"/>
    <x v="150"/>
    <x v="948"/>
    <x v="1"/>
    <x v="25"/>
    <m/>
    <x v="681"/>
  </r>
  <r>
    <x v="179"/>
    <x v="175"/>
    <s v="11"/>
    <s v="3"/>
    <x v="0"/>
    <x v="8"/>
    <x v="250"/>
    <x v="949"/>
    <x v="1"/>
    <x v="25"/>
    <m/>
    <x v="682"/>
  </r>
  <r>
    <x v="179"/>
    <x v="175"/>
    <s v="12"/>
    <s v="3"/>
    <x v="0"/>
    <x v="11"/>
    <x v="276"/>
    <x v="950"/>
    <x v="1"/>
    <x v="25"/>
    <m/>
    <x v="683"/>
  </r>
  <r>
    <x v="180"/>
    <x v="176"/>
    <m/>
    <m/>
    <x v="1"/>
    <x v="0"/>
    <x v="16"/>
    <x v="27"/>
    <x v="0"/>
    <x v="0"/>
    <m/>
    <x v="27"/>
  </r>
  <r>
    <x v="181"/>
    <x v="177"/>
    <s v="1"/>
    <s v="1"/>
    <x v="0"/>
    <x v="0"/>
    <x v="0"/>
    <x v="0"/>
    <x v="0"/>
    <x v="0"/>
    <m/>
    <x v="684"/>
  </r>
  <r>
    <x v="181"/>
    <x v="177"/>
    <s v="1"/>
    <s v="1"/>
    <x v="0"/>
    <x v="0"/>
    <x v="0"/>
    <x v="951"/>
    <x v="1"/>
    <x v="117"/>
    <m/>
    <x v="685"/>
  </r>
  <r>
    <x v="181"/>
    <x v="177"/>
    <s v="4"/>
    <s v="1"/>
    <x v="0"/>
    <x v="3"/>
    <x v="3"/>
    <x v="952"/>
    <x v="1"/>
    <x v="117"/>
    <m/>
    <x v="686"/>
  </r>
  <r>
    <x v="181"/>
    <x v="177"/>
    <s v="4"/>
    <s v="25"/>
    <x v="0"/>
    <x v="3"/>
    <x v="90"/>
    <x v="953"/>
    <x v="1"/>
    <x v="146"/>
    <m/>
    <x v="687"/>
  </r>
  <r>
    <x v="181"/>
    <x v="177"/>
    <s v="4"/>
    <s v="28"/>
    <x v="0"/>
    <x v="3"/>
    <x v="42"/>
    <x v="954"/>
    <x v="2"/>
    <x v="0"/>
    <n v="1000000"/>
    <x v="688"/>
  </r>
  <r>
    <x v="181"/>
    <x v="177"/>
    <s v="5"/>
    <s v="26"/>
    <x v="0"/>
    <x v="4"/>
    <x v="6"/>
    <x v="955"/>
    <x v="1"/>
    <x v="147"/>
    <m/>
    <x v="689"/>
  </r>
  <r>
    <x v="181"/>
    <x v="177"/>
    <s v="6"/>
    <s v="26"/>
    <x v="0"/>
    <x v="9"/>
    <x v="277"/>
    <x v="956"/>
    <x v="1"/>
    <x v="147"/>
    <m/>
    <x v="690"/>
  </r>
  <r>
    <x v="181"/>
    <x v="177"/>
    <s v="7"/>
    <s v="1"/>
    <x v="0"/>
    <x v="5"/>
    <x v="8"/>
    <x v="957"/>
    <x v="1"/>
    <x v="117"/>
    <m/>
    <x v="691"/>
  </r>
  <r>
    <x v="181"/>
    <x v="177"/>
    <s v="7"/>
    <s v="3"/>
    <x v="0"/>
    <x v="5"/>
    <x v="274"/>
    <x v="958"/>
    <x v="2"/>
    <x v="0"/>
    <n v="10000000"/>
    <x v="692"/>
  </r>
  <r>
    <x v="181"/>
    <x v="177"/>
    <s v="7"/>
    <s v="26"/>
    <x v="0"/>
    <x v="5"/>
    <x v="160"/>
    <x v="959"/>
    <x v="1"/>
    <x v="147"/>
    <m/>
    <x v="693"/>
  </r>
  <r>
    <x v="181"/>
    <x v="177"/>
    <s v="8"/>
    <s v="26"/>
    <x v="0"/>
    <x v="6"/>
    <x v="244"/>
    <x v="960"/>
    <x v="1"/>
    <x v="147"/>
    <m/>
    <x v="694"/>
  </r>
  <r>
    <x v="181"/>
    <x v="177"/>
    <s v="9"/>
    <s v="26"/>
    <x v="0"/>
    <x v="10"/>
    <x v="57"/>
    <x v="961"/>
    <x v="1"/>
    <x v="147"/>
    <m/>
    <x v="695"/>
  </r>
  <r>
    <x v="181"/>
    <x v="177"/>
    <s v="10"/>
    <s v="1"/>
    <x v="0"/>
    <x v="7"/>
    <x v="10"/>
    <x v="962"/>
    <x v="1"/>
    <x v="117"/>
    <m/>
    <x v="696"/>
  </r>
  <r>
    <x v="181"/>
    <x v="177"/>
    <s v="10"/>
    <s v="26"/>
    <x v="0"/>
    <x v="7"/>
    <x v="278"/>
    <x v="963"/>
    <x v="1"/>
    <x v="147"/>
    <m/>
    <x v="697"/>
  </r>
  <r>
    <x v="181"/>
    <x v="177"/>
    <s v="11"/>
    <s v="26"/>
    <x v="0"/>
    <x v="8"/>
    <x v="279"/>
    <x v="964"/>
    <x v="1"/>
    <x v="147"/>
    <m/>
    <x v="698"/>
  </r>
  <r>
    <x v="181"/>
    <x v="177"/>
    <s v="12"/>
    <s v="26"/>
    <x v="0"/>
    <x v="11"/>
    <x v="280"/>
    <x v="965"/>
    <x v="1"/>
    <x v="147"/>
    <m/>
    <x v="699"/>
  </r>
  <r>
    <x v="182"/>
    <x v="178"/>
    <m/>
    <m/>
    <x v="1"/>
    <x v="0"/>
    <x v="16"/>
    <x v="27"/>
    <x v="0"/>
    <x v="0"/>
    <m/>
    <x v="27"/>
  </r>
  <r>
    <x v="183"/>
    <x v="179"/>
    <m/>
    <m/>
    <x v="1"/>
    <x v="0"/>
    <x v="16"/>
    <x v="27"/>
    <x v="0"/>
    <x v="0"/>
    <m/>
    <x v="27"/>
  </r>
  <r>
    <x v="184"/>
    <x v="180"/>
    <m/>
    <m/>
    <x v="1"/>
    <x v="0"/>
    <x v="16"/>
    <x v="27"/>
    <x v="0"/>
    <x v="0"/>
    <m/>
    <x v="27"/>
  </r>
  <r>
    <x v="185"/>
    <x v="181"/>
    <m/>
    <m/>
    <x v="1"/>
    <x v="0"/>
    <x v="16"/>
    <x v="27"/>
    <x v="0"/>
    <x v="0"/>
    <m/>
    <x v="27"/>
  </r>
  <r>
    <x v="186"/>
    <x v="182"/>
    <s v="1"/>
    <s v="1"/>
    <x v="0"/>
    <x v="0"/>
    <x v="0"/>
    <x v="0"/>
    <x v="0"/>
    <x v="0"/>
    <m/>
    <x v="700"/>
  </r>
  <r>
    <x v="186"/>
    <x v="182"/>
    <s v="6"/>
    <s v="3"/>
    <x v="0"/>
    <x v="9"/>
    <x v="253"/>
    <x v="966"/>
    <x v="1"/>
    <x v="148"/>
    <m/>
    <x v="701"/>
  </r>
  <r>
    <x v="187"/>
    <x v="183"/>
    <s v="1"/>
    <s v="1"/>
    <x v="0"/>
    <x v="0"/>
    <x v="0"/>
    <x v="0"/>
    <x v="0"/>
    <x v="0"/>
    <m/>
    <x v="702"/>
  </r>
  <r>
    <x v="187"/>
    <x v="183"/>
    <s v="1"/>
    <s v="1"/>
    <x v="0"/>
    <x v="0"/>
    <x v="0"/>
    <x v="967"/>
    <x v="1"/>
    <x v="149"/>
    <m/>
    <x v="703"/>
  </r>
  <r>
    <x v="187"/>
    <x v="183"/>
    <s v="2"/>
    <s v="13"/>
    <x v="0"/>
    <x v="1"/>
    <x v="115"/>
    <x v="968"/>
    <x v="2"/>
    <x v="0"/>
    <n v="8104000"/>
    <x v="704"/>
  </r>
  <r>
    <x v="187"/>
    <x v="183"/>
    <s v="2"/>
    <s v="13"/>
    <x v="0"/>
    <x v="1"/>
    <x v="115"/>
    <x v="969"/>
    <x v="2"/>
    <x v="0"/>
    <n v="540000"/>
    <x v="705"/>
  </r>
  <r>
    <x v="187"/>
    <x v="183"/>
    <s v="2"/>
    <s v="28"/>
    <x v="0"/>
    <x v="1"/>
    <x v="281"/>
    <x v="970"/>
    <x v="2"/>
    <x v="0"/>
    <n v="3000000"/>
    <x v="706"/>
  </r>
  <r>
    <x v="187"/>
    <x v="183"/>
    <s v="3"/>
    <s v="24"/>
    <x v="0"/>
    <x v="2"/>
    <x v="232"/>
    <x v="971"/>
    <x v="2"/>
    <x v="0"/>
    <n v="2000000"/>
    <x v="707"/>
  </r>
  <r>
    <x v="187"/>
    <x v="183"/>
    <s v="4"/>
    <s v="1"/>
    <x v="0"/>
    <x v="3"/>
    <x v="3"/>
    <x v="972"/>
    <x v="1"/>
    <x v="149"/>
    <m/>
    <x v="708"/>
  </r>
  <r>
    <x v="187"/>
    <x v="183"/>
    <s v="5"/>
    <s v="12"/>
    <x v="0"/>
    <x v="4"/>
    <x v="43"/>
    <x v="973"/>
    <x v="2"/>
    <x v="0"/>
    <n v="2000000"/>
    <x v="709"/>
  </r>
  <r>
    <x v="187"/>
    <x v="183"/>
    <s v="6"/>
    <s v="1"/>
    <x v="0"/>
    <x v="9"/>
    <x v="94"/>
    <x v="974"/>
    <x v="1"/>
    <x v="150"/>
    <m/>
    <x v="710"/>
  </r>
  <r>
    <x v="187"/>
    <x v="183"/>
    <s v="6"/>
    <s v="22"/>
    <x v="0"/>
    <x v="9"/>
    <x v="282"/>
    <x v="975"/>
    <x v="2"/>
    <x v="0"/>
    <n v="2000000"/>
    <x v="711"/>
  </r>
  <r>
    <x v="187"/>
    <x v="183"/>
    <s v="6"/>
    <s v="23"/>
    <x v="0"/>
    <x v="9"/>
    <x v="136"/>
    <x v="976"/>
    <x v="2"/>
    <x v="0"/>
    <n v="540000"/>
    <x v="712"/>
  </r>
  <r>
    <x v="187"/>
    <x v="183"/>
    <s v="7"/>
    <s v="1"/>
    <x v="0"/>
    <x v="5"/>
    <x v="8"/>
    <x v="977"/>
    <x v="1"/>
    <x v="149"/>
    <m/>
    <x v="713"/>
  </r>
  <r>
    <x v="187"/>
    <x v="183"/>
    <s v="7"/>
    <s v="11"/>
    <x v="0"/>
    <x v="5"/>
    <x v="124"/>
    <x v="978"/>
    <x v="2"/>
    <x v="0"/>
    <n v="2000000"/>
    <x v="714"/>
  </r>
  <r>
    <x v="187"/>
    <x v="183"/>
    <s v="7"/>
    <s v="28"/>
    <x v="0"/>
    <x v="5"/>
    <x v="148"/>
    <x v="979"/>
    <x v="2"/>
    <x v="0"/>
    <n v="2500000"/>
    <x v="715"/>
  </r>
  <r>
    <x v="187"/>
    <x v="183"/>
    <s v="8"/>
    <s v="22"/>
    <x v="0"/>
    <x v="6"/>
    <x v="283"/>
    <x v="975"/>
    <x v="2"/>
    <x v="0"/>
    <n v="2000000"/>
    <x v="716"/>
  </r>
  <r>
    <x v="187"/>
    <x v="183"/>
    <s v="10"/>
    <s v="1"/>
    <x v="0"/>
    <x v="7"/>
    <x v="10"/>
    <x v="980"/>
    <x v="1"/>
    <x v="149"/>
    <m/>
    <x v="717"/>
  </r>
  <r>
    <x v="187"/>
    <x v="183"/>
    <s v="10"/>
    <s v="13"/>
    <x v="0"/>
    <x v="7"/>
    <x v="246"/>
    <x v="981"/>
    <x v="2"/>
    <x v="0"/>
    <n v="4000000"/>
    <x v="718"/>
  </r>
  <r>
    <x v="188"/>
    <x v="184"/>
    <s v="1"/>
    <s v="1"/>
    <x v="0"/>
    <x v="0"/>
    <x v="0"/>
    <x v="0"/>
    <x v="0"/>
    <x v="0"/>
    <m/>
    <x v="719"/>
  </r>
  <r>
    <x v="188"/>
    <x v="184"/>
    <s v="1"/>
    <s v="1"/>
    <x v="0"/>
    <x v="0"/>
    <x v="0"/>
    <x v="982"/>
    <x v="1"/>
    <x v="151"/>
    <m/>
    <x v="720"/>
  </r>
  <r>
    <x v="188"/>
    <x v="184"/>
    <s v="1"/>
    <s v="16"/>
    <x v="0"/>
    <x v="0"/>
    <x v="97"/>
    <x v="983"/>
    <x v="2"/>
    <x v="0"/>
    <n v="713709.68"/>
    <x v="721"/>
  </r>
  <r>
    <x v="188"/>
    <x v="184"/>
    <s v="1"/>
    <s v="17"/>
    <x v="0"/>
    <x v="0"/>
    <x v="114"/>
    <x v="984"/>
    <x v="2"/>
    <x v="0"/>
    <n v="103602.15"/>
    <x v="722"/>
  </r>
  <r>
    <x v="188"/>
    <x v="184"/>
    <s v="2"/>
    <s v="1"/>
    <x v="0"/>
    <x v="1"/>
    <x v="82"/>
    <x v="985"/>
    <x v="1"/>
    <x v="151"/>
    <m/>
    <x v="723"/>
  </r>
  <r>
    <x v="188"/>
    <x v="184"/>
    <s v="2"/>
    <s v="1"/>
    <x v="0"/>
    <x v="1"/>
    <x v="82"/>
    <x v="986"/>
    <x v="1"/>
    <x v="27"/>
    <m/>
    <x v="724"/>
  </r>
  <r>
    <x v="188"/>
    <x v="184"/>
    <s v="2"/>
    <s v="7"/>
    <x v="0"/>
    <x v="1"/>
    <x v="284"/>
    <x v="987"/>
    <x v="2"/>
    <x v="0"/>
    <n v="756250"/>
    <x v="725"/>
  </r>
  <r>
    <x v="188"/>
    <x v="184"/>
    <s v="2"/>
    <s v="8"/>
    <x v="0"/>
    <x v="1"/>
    <x v="1"/>
    <x v="988"/>
    <x v="1"/>
    <x v="0"/>
    <n v="750000"/>
    <x v="726"/>
  </r>
  <r>
    <x v="188"/>
    <x v="184"/>
    <s v="2"/>
    <s v="14"/>
    <x v="0"/>
    <x v="1"/>
    <x v="195"/>
    <x v="989"/>
    <x v="2"/>
    <x v="0"/>
    <n v="1375000"/>
    <x v="727"/>
  </r>
  <r>
    <x v="188"/>
    <x v="184"/>
    <s v="2"/>
    <s v="14"/>
    <x v="0"/>
    <x v="1"/>
    <x v="195"/>
    <x v="990"/>
    <x v="2"/>
    <x v="0"/>
    <n v="68750"/>
    <x v="728"/>
  </r>
  <r>
    <x v="188"/>
    <x v="184"/>
    <s v="3"/>
    <s v="1"/>
    <x v="0"/>
    <x v="2"/>
    <x v="83"/>
    <x v="991"/>
    <x v="1"/>
    <x v="151"/>
    <m/>
    <x v="729"/>
  </r>
  <r>
    <x v="188"/>
    <x v="184"/>
    <s v="3"/>
    <s v="10"/>
    <x v="0"/>
    <x v="2"/>
    <x v="104"/>
    <x v="992"/>
    <x v="2"/>
    <x v="0"/>
    <n v="2000000"/>
    <x v="730"/>
  </r>
  <r>
    <x v="188"/>
    <x v="184"/>
    <s v="3"/>
    <s v="11"/>
    <x v="0"/>
    <x v="2"/>
    <x v="285"/>
    <x v="993"/>
    <x v="2"/>
    <x v="0"/>
    <n v="187500"/>
    <x v="731"/>
  </r>
  <r>
    <x v="188"/>
    <x v="184"/>
    <s v="3"/>
    <s v="12"/>
    <x v="0"/>
    <x v="2"/>
    <x v="39"/>
    <x v="994"/>
    <x v="2"/>
    <x v="0"/>
    <n v="68750"/>
    <x v="732"/>
  </r>
  <r>
    <x v="188"/>
    <x v="184"/>
    <s v="3"/>
    <s v="17"/>
    <x v="0"/>
    <x v="2"/>
    <x v="27"/>
    <x v="995"/>
    <x v="2"/>
    <x v="0"/>
    <n v="2000000"/>
    <x v="733"/>
  </r>
  <r>
    <x v="188"/>
    <x v="184"/>
    <s v="4"/>
    <s v="1"/>
    <x v="0"/>
    <x v="3"/>
    <x v="3"/>
    <x v="996"/>
    <x v="1"/>
    <x v="151"/>
    <m/>
    <x v="734"/>
  </r>
  <r>
    <x v="188"/>
    <x v="184"/>
    <s v="4"/>
    <s v="18"/>
    <x v="0"/>
    <x v="3"/>
    <x v="221"/>
    <x v="997"/>
    <x v="2"/>
    <x v="0"/>
    <n v="2000000"/>
    <x v="735"/>
  </r>
  <r>
    <x v="188"/>
    <x v="184"/>
    <s v="4"/>
    <s v="18"/>
    <x v="0"/>
    <x v="3"/>
    <x v="221"/>
    <x v="998"/>
    <x v="2"/>
    <x v="0"/>
    <n v="118750"/>
    <x v="736"/>
  </r>
  <r>
    <x v="188"/>
    <x v="184"/>
    <s v="4"/>
    <s v="18"/>
    <x v="0"/>
    <x v="3"/>
    <x v="221"/>
    <x v="999"/>
    <x v="2"/>
    <x v="0"/>
    <n v="375000"/>
    <x v="733"/>
  </r>
  <r>
    <x v="188"/>
    <x v="184"/>
    <s v="4"/>
    <s v="19"/>
    <x v="0"/>
    <x v="3"/>
    <x v="222"/>
    <x v="1000"/>
    <x v="2"/>
    <x v="0"/>
    <n v="118750"/>
    <x v="737"/>
  </r>
  <r>
    <x v="188"/>
    <x v="184"/>
    <s v="5"/>
    <s v="1"/>
    <x v="0"/>
    <x v="4"/>
    <x v="86"/>
    <x v="1001"/>
    <x v="1"/>
    <x v="151"/>
    <m/>
    <x v="738"/>
  </r>
  <r>
    <x v="188"/>
    <x v="184"/>
    <s v="5"/>
    <s v="12"/>
    <x v="0"/>
    <x v="4"/>
    <x v="43"/>
    <x v="987"/>
    <x v="2"/>
    <x v="0"/>
    <n v="2395161.29"/>
    <x v="739"/>
  </r>
  <r>
    <x v="188"/>
    <x v="184"/>
    <s v="5"/>
    <s v="12"/>
    <x v="0"/>
    <x v="4"/>
    <x v="43"/>
    <x v="1002"/>
    <x v="2"/>
    <x v="0"/>
    <n v="118750"/>
    <x v="740"/>
  </r>
  <r>
    <x v="188"/>
    <x v="184"/>
    <s v="6"/>
    <s v="1"/>
    <x v="0"/>
    <x v="9"/>
    <x v="94"/>
    <x v="1003"/>
    <x v="1"/>
    <x v="151"/>
    <m/>
    <x v="741"/>
  </r>
  <r>
    <x v="188"/>
    <x v="184"/>
    <s v="6"/>
    <s v="13"/>
    <x v="0"/>
    <x v="9"/>
    <x v="176"/>
    <x v="1004"/>
    <x v="2"/>
    <x v="0"/>
    <n v="2375000"/>
    <x v="739"/>
  </r>
  <r>
    <x v="188"/>
    <x v="184"/>
    <s v="7"/>
    <s v="1"/>
    <x v="0"/>
    <x v="5"/>
    <x v="8"/>
    <x v="1005"/>
    <x v="1"/>
    <x v="152"/>
    <m/>
    <x v="742"/>
  </r>
  <r>
    <x v="188"/>
    <x v="184"/>
    <s v="7"/>
    <s v="1"/>
    <x v="0"/>
    <x v="5"/>
    <x v="8"/>
    <x v="1006"/>
    <x v="1"/>
    <x v="0"/>
    <n v="87500"/>
    <x v="743"/>
  </r>
  <r>
    <x v="188"/>
    <x v="184"/>
    <s v="7"/>
    <s v="18"/>
    <x v="0"/>
    <x v="5"/>
    <x v="159"/>
    <x v="1007"/>
    <x v="2"/>
    <x v="0"/>
    <n v="1625000"/>
    <x v="744"/>
  </r>
  <r>
    <x v="188"/>
    <x v="184"/>
    <s v="7"/>
    <s v="18"/>
    <x v="0"/>
    <x v="5"/>
    <x v="159"/>
    <x v="1008"/>
    <x v="2"/>
    <x v="0"/>
    <n v="1000000"/>
    <x v="745"/>
  </r>
  <r>
    <x v="188"/>
    <x v="184"/>
    <s v="7"/>
    <s v="19"/>
    <x v="0"/>
    <x v="5"/>
    <x v="233"/>
    <x v="1009"/>
    <x v="2"/>
    <x v="0"/>
    <n v="250000"/>
    <x v="746"/>
  </r>
  <r>
    <x v="188"/>
    <x v="184"/>
    <s v="8"/>
    <s v="1"/>
    <x v="0"/>
    <x v="6"/>
    <x v="87"/>
    <x v="1010"/>
    <x v="1"/>
    <x v="152"/>
    <m/>
    <x v="529"/>
  </r>
  <r>
    <x v="188"/>
    <x v="184"/>
    <s v="8"/>
    <s v="14"/>
    <x v="0"/>
    <x v="6"/>
    <x v="74"/>
    <x v="1011"/>
    <x v="2"/>
    <x v="0"/>
    <n v="1287500"/>
    <x v="747"/>
  </r>
  <r>
    <x v="188"/>
    <x v="184"/>
    <s v="8"/>
    <s v="14"/>
    <x v="0"/>
    <x v="6"/>
    <x v="74"/>
    <x v="1012"/>
    <x v="2"/>
    <x v="0"/>
    <n v="68750"/>
    <x v="748"/>
  </r>
  <r>
    <x v="188"/>
    <x v="184"/>
    <s v="9"/>
    <s v="1"/>
    <x v="0"/>
    <x v="10"/>
    <x v="95"/>
    <x v="1013"/>
    <x v="1"/>
    <x v="152"/>
    <m/>
    <x v="749"/>
  </r>
  <r>
    <x v="188"/>
    <x v="184"/>
    <s v="9"/>
    <s v="18"/>
    <x v="0"/>
    <x v="10"/>
    <x v="179"/>
    <x v="1014"/>
    <x v="2"/>
    <x v="0"/>
    <n v="1375000"/>
    <x v="747"/>
  </r>
  <r>
    <x v="188"/>
    <x v="184"/>
    <s v="9"/>
    <s v="18"/>
    <x v="0"/>
    <x v="10"/>
    <x v="179"/>
    <x v="1000"/>
    <x v="2"/>
    <x v="0"/>
    <n v="68750"/>
    <x v="748"/>
  </r>
  <r>
    <x v="188"/>
    <x v="184"/>
    <s v="10"/>
    <s v="1"/>
    <x v="0"/>
    <x v="7"/>
    <x v="10"/>
    <x v="1015"/>
    <x v="1"/>
    <x v="152"/>
    <m/>
    <x v="749"/>
  </r>
  <r>
    <x v="188"/>
    <x v="184"/>
    <s v="10"/>
    <s v="16"/>
    <x v="0"/>
    <x v="7"/>
    <x v="127"/>
    <x v="1016"/>
    <x v="2"/>
    <x v="0"/>
    <n v="1375000"/>
    <x v="747"/>
  </r>
  <r>
    <x v="188"/>
    <x v="184"/>
    <s v="10"/>
    <s v="17"/>
    <x v="0"/>
    <x v="7"/>
    <x v="23"/>
    <x v="1017"/>
    <x v="2"/>
    <x v="0"/>
    <n v="68750"/>
    <x v="748"/>
  </r>
  <r>
    <x v="188"/>
    <x v="184"/>
    <s v="11"/>
    <s v="1"/>
    <x v="0"/>
    <x v="8"/>
    <x v="12"/>
    <x v="1018"/>
    <x v="1"/>
    <x v="152"/>
    <m/>
    <x v="749"/>
  </r>
  <r>
    <x v="188"/>
    <x v="184"/>
    <s v="11"/>
    <s v="13"/>
    <x v="0"/>
    <x v="8"/>
    <x v="117"/>
    <x v="1019"/>
    <x v="2"/>
    <x v="0"/>
    <n v="1375000"/>
    <x v="747"/>
  </r>
  <r>
    <x v="188"/>
    <x v="184"/>
    <s v="12"/>
    <s v="1"/>
    <x v="0"/>
    <x v="11"/>
    <x v="96"/>
    <x v="1020"/>
    <x v="1"/>
    <x v="152"/>
    <m/>
    <x v="750"/>
  </r>
  <r>
    <x v="189"/>
    <x v="185"/>
    <m/>
    <m/>
    <x v="1"/>
    <x v="0"/>
    <x v="16"/>
    <x v="27"/>
    <x v="0"/>
    <x v="0"/>
    <m/>
    <x v="27"/>
  </r>
  <r>
    <x v="190"/>
    <x v="186"/>
    <s v="1"/>
    <s v="1"/>
    <x v="0"/>
    <x v="0"/>
    <x v="0"/>
    <x v="1021"/>
    <x v="1"/>
    <x v="153"/>
    <m/>
    <x v="751"/>
  </r>
  <r>
    <x v="190"/>
    <x v="186"/>
    <s v="2"/>
    <s v="9"/>
    <x v="0"/>
    <x v="1"/>
    <x v="223"/>
    <x v="1022"/>
    <x v="2"/>
    <x v="0"/>
    <n v="683100"/>
    <x v="752"/>
  </r>
  <r>
    <x v="190"/>
    <x v="186"/>
    <s v="2"/>
    <s v="9"/>
    <x v="0"/>
    <x v="1"/>
    <x v="223"/>
    <x v="1023"/>
    <x v="2"/>
    <x v="0"/>
    <n v="34155"/>
    <x v="27"/>
  </r>
  <r>
    <x v="190"/>
    <x v="186"/>
    <s v="4"/>
    <s v="1"/>
    <x v="0"/>
    <x v="3"/>
    <x v="3"/>
    <x v="1024"/>
    <x v="1"/>
    <x v="153"/>
    <m/>
    <x v="751"/>
  </r>
  <r>
    <x v="190"/>
    <x v="186"/>
    <s v="5"/>
    <s v="9"/>
    <x v="0"/>
    <x v="4"/>
    <x v="214"/>
    <x v="1025"/>
    <x v="2"/>
    <x v="0"/>
    <n v="648945"/>
    <x v="753"/>
  </r>
  <r>
    <x v="190"/>
    <x v="186"/>
    <s v="5"/>
    <s v="10"/>
    <x v="0"/>
    <x v="4"/>
    <x v="68"/>
    <x v="1026"/>
    <x v="2"/>
    <x v="0"/>
    <n v="68310"/>
    <x v="27"/>
  </r>
  <r>
    <x v="190"/>
    <x v="186"/>
    <s v="7"/>
    <s v="1"/>
    <x v="0"/>
    <x v="5"/>
    <x v="8"/>
    <x v="1027"/>
    <x v="1"/>
    <x v="153"/>
    <m/>
    <x v="751"/>
  </r>
  <r>
    <x v="190"/>
    <x v="186"/>
    <s v="9"/>
    <s v="25"/>
    <x v="0"/>
    <x v="10"/>
    <x v="267"/>
    <x v="1028"/>
    <x v="2"/>
    <x v="0"/>
    <n v="648945"/>
    <x v="753"/>
  </r>
  <r>
    <x v="190"/>
    <x v="186"/>
    <s v="9"/>
    <s v="25"/>
    <x v="0"/>
    <x v="10"/>
    <x v="267"/>
    <x v="1029"/>
    <x v="2"/>
    <x v="0"/>
    <n v="68310"/>
    <x v="27"/>
  </r>
  <r>
    <x v="190"/>
    <x v="186"/>
    <s v="10"/>
    <s v="1"/>
    <x v="0"/>
    <x v="7"/>
    <x v="10"/>
    <x v="1030"/>
    <x v="1"/>
    <x v="153"/>
    <m/>
    <x v="751"/>
  </r>
  <r>
    <x v="190"/>
    <x v="186"/>
    <s v="12"/>
    <s v="19"/>
    <x v="0"/>
    <x v="11"/>
    <x v="33"/>
    <x v="1031"/>
    <x v="2"/>
    <x v="0"/>
    <n v="648945"/>
    <x v="753"/>
  </r>
  <r>
    <x v="190"/>
    <x v="186"/>
    <s v="12"/>
    <s v="19"/>
    <x v="0"/>
    <x v="11"/>
    <x v="33"/>
    <x v="1029"/>
    <x v="2"/>
    <x v="0"/>
    <n v="68310"/>
    <x v="27"/>
  </r>
  <r>
    <x v="191"/>
    <x v="187"/>
    <s v="1"/>
    <s v="1"/>
    <x v="0"/>
    <x v="0"/>
    <x v="0"/>
    <x v="0"/>
    <x v="0"/>
    <x v="0"/>
    <m/>
    <x v="754"/>
  </r>
  <r>
    <x v="191"/>
    <x v="187"/>
    <s v="1"/>
    <s v="5"/>
    <x v="0"/>
    <x v="0"/>
    <x v="263"/>
    <x v="1032"/>
    <x v="1"/>
    <x v="154"/>
    <m/>
    <x v="755"/>
  </r>
  <r>
    <x v="192"/>
    <x v="188"/>
    <m/>
    <m/>
    <x v="1"/>
    <x v="0"/>
    <x v="16"/>
    <x v="27"/>
    <x v="0"/>
    <x v="0"/>
    <m/>
    <x v="27"/>
  </r>
  <r>
    <x v="193"/>
    <x v="189"/>
    <s v="1"/>
    <s v="1"/>
    <x v="0"/>
    <x v="0"/>
    <x v="0"/>
    <x v="0"/>
    <x v="0"/>
    <x v="0"/>
    <m/>
    <x v="756"/>
  </r>
  <r>
    <x v="193"/>
    <x v="189"/>
    <s v="1"/>
    <s v="18"/>
    <x v="0"/>
    <x v="0"/>
    <x v="143"/>
    <x v="1033"/>
    <x v="1"/>
    <x v="155"/>
    <m/>
    <x v="423"/>
  </r>
  <r>
    <x v="193"/>
    <x v="189"/>
    <s v="4"/>
    <s v="18"/>
    <x v="0"/>
    <x v="3"/>
    <x v="221"/>
    <x v="1034"/>
    <x v="1"/>
    <x v="155"/>
    <m/>
    <x v="757"/>
  </r>
  <r>
    <x v="194"/>
    <x v="190"/>
    <m/>
    <m/>
    <x v="1"/>
    <x v="0"/>
    <x v="16"/>
    <x v="27"/>
    <x v="0"/>
    <x v="0"/>
    <m/>
    <x v="27"/>
  </r>
  <r>
    <x v="195"/>
    <x v="191"/>
    <s v="1"/>
    <s v="1"/>
    <x v="0"/>
    <x v="0"/>
    <x v="0"/>
    <x v="0"/>
    <x v="0"/>
    <x v="0"/>
    <m/>
    <x v="758"/>
  </r>
  <r>
    <x v="195"/>
    <x v="191"/>
    <s v="1"/>
    <s v="1"/>
    <x v="0"/>
    <x v="0"/>
    <x v="0"/>
    <x v="1035"/>
    <x v="1"/>
    <x v="156"/>
    <m/>
    <x v="759"/>
  </r>
  <r>
    <x v="195"/>
    <x v="191"/>
    <s v="1"/>
    <s v="25"/>
    <x v="0"/>
    <x v="0"/>
    <x v="35"/>
    <x v="1036"/>
    <x v="2"/>
    <x v="0"/>
    <n v="3526875"/>
    <x v="760"/>
  </r>
  <r>
    <x v="195"/>
    <x v="191"/>
    <s v="1"/>
    <s v="26"/>
    <x v="0"/>
    <x v="0"/>
    <x v="36"/>
    <x v="1037"/>
    <x v="2"/>
    <x v="0"/>
    <n v="247500"/>
    <x v="761"/>
  </r>
  <r>
    <x v="195"/>
    <x v="191"/>
    <s v="4"/>
    <s v="1"/>
    <x v="0"/>
    <x v="3"/>
    <x v="3"/>
    <x v="1038"/>
    <x v="1"/>
    <x v="156"/>
    <m/>
    <x v="762"/>
  </r>
  <r>
    <x v="195"/>
    <x v="191"/>
    <s v="5"/>
    <s v="18"/>
    <x v="0"/>
    <x v="4"/>
    <x v="187"/>
    <x v="1039"/>
    <x v="2"/>
    <x v="0"/>
    <n v="247500"/>
    <x v="763"/>
  </r>
  <r>
    <x v="195"/>
    <x v="191"/>
    <s v="5"/>
    <s v="19"/>
    <x v="0"/>
    <x v="4"/>
    <x v="260"/>
    <x v="1040"/>
    <x v="2"/>
    <x v="0"/>
    <n v="2351250"/>
    <x v="27"/>
  </r>
  <r>
    <x v="195"/>
    <x v="191"/>
    <s v="7"/>
    <s v="1"/>
    <x v="0"/>
    <x v="5"/>
    <x v="8"/>
    <x v="1041"/>
    <x v="1"/>
    <x v="156"/>
    <m/>
    <x v="761"/>
  </r>
  <r>
    <x v="195"/>
    <x v="191"/>
    <s v="10"/>
    <s v="24"/>
    <x v="0"/>
    <x v="7"/>
    <x v="24"/>
    <x v="1040"/>
    <x v="2"/>
    <x v="0"/>
    <n v="1175625"/>
    <x v="764"/>
  </r>
  <r>
    <x v="195"/>
    <x v="191"/>
    <s v="10"/>
    <s v="25"/>
    <x v="0"/>
    <x v="7"/>
    <x v="134"/>
    <x v="1042"/>
    <x v="2"/>
    <x v="0"/>
    <n v="123750"/>
    <x v="27"/>
  </r>
  <r>
    <x v="196"/>
    <x v="192"/>
    <s v="1"/>
    <s v="1"/>
    <x v="0"/>
    <x v="0"/>
    <x v="0"/>
    <x v="0"/>
    <x v="0"/>
    <x v="0"/>
    <m/>
    <x v="765"/>
  </r>
  <r>
    <x v="196"/>
    <x v="192"/>
    <s v="3"/>
    <s v="10"/>
    <x v="0"/>
    <x v="2"/>
    <x v="104"/>
    <x v="1043"/>
    <x v="1"/>
    <x v="0"/>
    <n v="2016000"/>
    <x v="766"/>
  </r>
  <r>
    <x v="197"/>
    <x v="193"/>
    <m/>
    <m/>
    <x v="1"/>
    <x v="0"/>
    <x v="16"/>
    <x v="27"/>
    <x v="0"/>
    <x v="0"/>
    <m/>
    <x v="27"/>
  </r>
  <r>
    <x v="198"/>
    <x v="194"/>
    <s v="1"/>
    <s v="1"/>
    <x v="0"/>
    <x v="0"/>
    <x v="0"/>
    <x v="0"/>
    <x v="0"/>
    <x v="0"/>
    <m/>
    <x v="767"/>
  </r>
  <r>
    <x v="199"/>
    <x v="195"/>
    <s v="1"/>
    <s v="1"/>
    <x v="0"/>
    <x v="0"/>
    <x v="0"/>
    <x v="0"/>
    <x v="0"/>
    <x v="0"/>
    <m/>
    <x v="768"/>
  </r>
  <r>
    <x v="199"/>
    <x v="195"/>
    <s v="1"/>
    <s v="4"/>
    <x v="0"/>
    <x v="0"/>
    <x v="239"/>
    <x v="1044"/>
    <x v="2"/>
    <x v="0"/>
    <n v="376200"/>
    <x v="769"/>
  </r>
  <r>
    <x v="199"/>
    <x v="195"/>
    <s v="1"/>
    <s v="5"/>
    <x v="0"/>
    <x v="0"/>
    <x v="263"/>
    <x v="1045"/>
    <x v="2"/>
    <x v="0"/>
    <n v="1800"/>
    <x v="27"/>
  </r>
  <r>
    <x v="199"/>
    <x v="195"/>
    <s v="3"/>
    <s v="18"/>
    <x v="0"/>
    <x v="2"/>
    <x v="286"/>
    <x v="1046"/>
    <x v="1"/>
    <x v="157"/>
    <m/>
    <x v="770"/>
  </r>
  <r>
    <x v="199"/>
    <x v="195"/>
    <s v="5"/>
    <s v="5"/>
    <x v="0"/>
    <x v="4"/>
    <x v="175"/>
    <x v="1047"/>
    <x v="2"/>
    <x v="0"/>
    <n v="360000"/>
    <x v="27"/>
  </r>
  <r>
    <x v="199"/>
    <x v="195"/>
    <s v="6"/>
    <s v="6"/>
    <x v="0"/>
    <x v="9"/>
    <x v="236"/>
    <x v="1048"/>
    <x v="1"/>
    <x v="0"/>
    <n v="10000"/>
    <x v="332"/>
  </r>
  <r>
    <x v="199"/>
    <x v="195"/>
    <s v="6"/>
    <s v="18"/>
    <x v="0"/>
    <x v="9"/>
    <x v="287"/>
    <x v="1049"/>
    <x v="1"/>
    <x v="158"/>
    <m/>
    <x v="771"/>
  </r>
  <r>
    <x v="199"/>
    <x v="195"/>
    <s v="8"/>
    <s v="17"/>
    <x v="0"/>
    <x v="6"/>
    <x v="55"/>
    <x v="1050"/>
    <x v="2"/>
    <x v="0"/>
    <n v="368000"/>
    <x v="27"/>
  </r>
  <r>
    <x v="199"/>
    <x v="195"/>
    <s v="8"/>
    <s v="24"/>
    <x v="0"/>
    <x v="6"/>
    <x v="21"/>
    <x v="1051"/>
    <x v="1"/>
    <x v="159"/>
    <m/>
    <x v="772"/>
  </r>
  <r>
    <x v="199"/>
    <x v="195"/>
    <s v="8"/>
    <s v="24"/>
    <x v="0"/>
    <x v="6"/>
    <x v="21"/>
    <x v="1052"/>
    <x v="2"/>
    <x v="0"/>
    <n v="47250"/>
    <x v="27"/>
  </r>
  <r>
    <x v="199"/>
    <x v="195"/>
    <s v="9"/>
    <s v="18"/>
    <x v="0"/>
    <x v="10"/>
    <x v="179"/>
    <x v="1053"/>
    <x v="1"/>
    <x v="158"/>
    <m/>
    <x v="768"/>
  </r>
  <r>
    <x v="199"/>
    <x v="195"/>
    <s v="9"/>
    <s v="20"/>
    <x v="0"/>
    <x v="10"/>
    <x v="209"/>
    <x v="1054"/>
    <x v="1"/>
    <x v="160"/>
    <m/>
    <x v="773"/>
  </r>
  <r>
    <x v="199"/>
    <x v="195"/>
    <s v="9"/>
    <s v="25"/>
    <x v="0"/>
    <x v="10"/>
    <x v="267"/>
    <x v="1055"/>
    <x v="2"/>
    <x v="0"/>
    <n v="53550"/>
    <x v="768"/>
  </r>
  <r>
    <x v="199"/>
    <x v="195"/>
    <s v="12"/>
    <s v="18"/>
    <x v="0"/>
    <x v="11"/>
    <x v="288"/>
    <x v="1056"/>
    <x v="1"/>
    <x v="158"/>
    <m/>
    <x v="774"/>
  </r>
  <r>
    <x v="199"/>
    <x v="195"/>
    <s v="12"/>
    <s v="19"/>
    <x v="0"/>
    <x v="11"/>
    <x v="33"/>
    <x v="1057"/>
    <x v="2"/>
    <x v="0"/>
    <n v="352800"/>
    <x v="775"/>
  </r>
  <r>
    <x v="199"/>
    <x v="195"/>
    <s v="12"/>
    <s v="20"/>
    <x v="0"/>
    <x v="11"/>
    <x v="128"/>
    <x v="1045"/>
    <x v="2"/>
    <x v="0"/>
    <n v="25200"/>
    <x v="768"/>
  </r>
  <r>
    <x v="200"/>
    <x v="196"/>
    <m/>
    <m/>
    <x v="1"/>
    <x v="0"/>
    <x v="16"/>
    <x v="27"/>
    <x v="0"/>
    <x v="0"/>
    <m/>
    <x v="27"/>
  </r>
  <r>
    <x v="201"/>
    <x v="197"/>
    <s v="5"/>
    <s v="9"/>
    <x v="0"/>
    <x v="4"/>
    <x v="214"/>
    <x v="1058"/>
    <x v="1"/>
    <x v="161"/>
    <m/>
    <x v="776"/>
  </r>
  <r>
    <x v="201"/>
    <x v="197"/>
    <s v="8"/>
    <s v="9"/>
    <x v="0"/>
    <x v="6"/>
    <x v="191"/>
    <x v="1059"/>
    <x v="1"/>
    <x v="162"/>
    <m/>
    <x v="777"/>
  </r>
  <r>
    <x v="201"/>
    <x v="197"/>
    <s v="11"/>
    <s v="9"/>
    <x v="0"/>
    <x v="8"/>
    <x v="14"/>
    <x v="1060"/>
    <x v="1"/>
    <x v="162"/>
    <m/>
    <x v="778"/>
  </r>
  <r>
    <x v="202"/>
    <x v="198"/>
    <m/>
    <m/>
    <x v="1"/>
    <x v="0"/>
    <x v="16"/>
    <x v="27"/>
    <x v="0"/>
    <x v="0"/>
    <m/>
    <x v="27"/>
  </r>
  <r>
    <x v="203"/>
    <x v="199"/>
    <m/>
    <m/>
    <x v="1"/>
    <x v="0"/>
    <x v="16"/>
    <x v="27"/>
    <x v="0"/>
    <x v="0"/>
    <m/>
    <x v="27"/>
  </r>
  <r>
    <x v="204"/>
    <x v="200"/>
    <s v="1"/>
    <s v="15"/>
    <x v="0"/>
    <x v="0"/>
    <x v="183"/>
    <x v="1061"/>
    <x v="1"/>
    <x v="163"/>
    <m/>
    <x v="779"/>
  </r>
  <r>
    <x v="204"/>
    <x v="200"/>
    <s v="2"/>
    <s v="10"/>
    <x v="0"/>
    <x v="1"/>
    <x v="211"/>
    <x v="1062"/>
    <x v="2"/>
    <x v="0"/>
    <n v="982823"/>
    <x v="780"/>
  </r>
  <r>
    <x v="204"/>
    <x v="200"/>
    <s v="2"/>
    <s v="10"/>
    <x v="0"/>
    <x v="1"/>
    <x v="211"/>
    <x v="1063"/>
    <x v="2"/>
    <x v="0"/>
    <n v="103454.5"/>
    <x v="27"/>
  </r>
  <r>
    <x v="204"/>
    <x v="200"/>
    <s v="4"/>
    <s v="7"/>
    <x v="0"/>
    <x v="3"/>
    <x v="252"/>
    <x v="1064"/>
    <x v="2"/>
    <x v="0"/>
    <n v="737116.88"/>
    <x v="781"/>
  </r>
  <r>
    <x v="204"/>
    <x v="200"/>
    <s v="4"/>
    <s v="7"/>
    <x v="0"/>
    <x v="3"/>
    <x v="252"/>
    <x v="1065"/>
    <x v="2"/>
    <x v="0"/>
    <n v="77591.25"/>
    <x v="782"/>
  </r>
  <r>
    <x v="204"/>
    <x v="200"/>
    <s v="4"/>
    <s v="15"/>
    <x v="0"/>
    <x v="3"/>
    <x v="289"/>
    <x v="1066"/>
    <x v="1"/>
    <x v="164"/>
    <m/>
    <x v="27"/>
  </r>
  <r>
    <x v="204"/>
    <x v="200"/>
    <s v="7"/>
    <s v="15"/>
    <x v="0"/>
    <x v="5"/>
    <x v="177"/>
    <x v="1067"/>
    <x v="1"/>
    <x v="164"/>
    <m/>
    <x v="783"/>
  </r>
  <r>
    <x v="204"/>
    <x v="200"/>
    <s v="7"/>
    <s v="21"/>
    <x v="0"/>
    <x v="5"/>
    <x v="100"/>
    <x v="1068"/>
    <x v="2"/>
    <x v="0"/>
    <n v="737116.88"/>
    <x v="784"/>
  </r>
  <r>
    <x v="204"/>
    <x v="200"/>
    <s v="7"/>
    <s v="21"/>
    <x v="0"/>
    <x v="5"/>
    <x v="100"/>
    <x v="1069"/>
    <x v="2"/>
    <x v="0"/>
    <n v="77591.25"/>
    <x v="27"/>
  </r>
  <r>
    <x v="204"/>
    <x v="200"/>
    <s v="10"/>
    <s v="10"/>
    <x v="0"/>
    <x v="7"/>
    <x v="76"/>
    <x v="1070"/>
    <x v="2"/>
    <x v="0"/>
    <n v="752635.13"/>
    <x v="785"/>
  </r>
  <r>
    <x v="204"/>
    <x v="200"/>
    <s v="10"/>
    <s v="11"/>
    <x v="0"/>
    <x v="7"/>
    <x v="238"/>
    <x v="1063"/>
    <x v="2"/>
    <x v="0"/>
    <n v="62073"/>
    <x v="782"/>
  </r>
  <r>
    <x v="204"/>
    <x v="200"/>
    <s v="10"/>
    <s v="15"/>
    <x v="0"/>
    <x v="7"/>
    <x v="180"/>
    <x v="1071"/>
    <x v="1"/>
    <x v="164"/>
    <m/>
    <x v="27"/>
  </r>
  <r>
    <x v="205"/>
    <x v="201"/>
    <m/>
    <m/>
    <x v="1"/>
    <x v="0"/>
    <x v="16"/>
    <x v="27"/>
    <x v="0"/>
    <x v="0"/>
    <m/>
    <x v="27"/>
  </r>
  <r>
    <x v="206"/>
    <x v="202"/>
    <s v="1"/>
    <s v="1"/>
    <x v="0"/>
    <x v="0"/>
    <x v="0"/>
    <x v="1072"/>
    <x v="1"/>
    <x v="165"/>
    <m/>
    <x v="786"/>
  </r>
  <r>
    <x v="206"/>
    <x v="202"/>
    <s v="1"/>
    <s v="27"/>
    <x v="0"/>
    <x v="0"/>
    <x v="129"/>
    <x v="1073"/>
    <x v="2"/>
    <x v="0"/>
    <n v="2515500"/>
    <x v="787"/>
  </r>
  <r>
    <x v="206"/>
    <x v="202"/>
    <s v="1"/>
    <s v="30"/>
    <x v="0"/>
    <x v="0"/>
    <x v="81"/>
    <x v="1074"/>
    <x v="2"/>
    <x v="0"/>
    <n v="125775"/>
    <x v="27"/>
  </r>
  <r>
    <x v="206"/>
    <x v="202"/>
    <s v="4"/>
    <s v="1"/>
    <x v="0"/>
    <x v="3"/>
    <x v="3"/>
    <x v="1075"/>
    <x v="1"/>
    <x v="165"/>
    <m/>
    <x v="786"/>
  </r>
  <r>
    <x v="206"/>
    <x v="202"/>
    <s v="4"/>
    <s v="13"/>
    <x v="0"/>
    <x v="3"/>
    <x v="248"/>
    <x v="1076"/>
    <x v="2"/>
    <x v="0"/>
    <n v="2515500"/>
    <x v="787"/>
  </r>
  <r>
    <x v="206"/>
    <x v="202"/>
    <s v="4"/>
    <s v="14"/>
    <x v="0"/>
    <x v="3"/>
    <x v="28"/>
    <x v="1077"/>
    <x v="2"/>
    <x v="0"/>
    <n v="125775"/>
    <x v="27"/>
  </r>
  <r>
    <x v="206"/>
    <x v="202"/>
    <s v="5"/>
    <s v="16"/>
    <x v="0"/>
    <x v="4"/>
    <x v="242"/>
    <x v="1078"/>
    <x v="1"/>
    <x v="166"/>
    <m/>
    <x v="788"/>
  </r>
  <r>
    <x v="206"/>
    <x v="202"/>
    <s v="5"/>
    <s v="18"/>
    <x v="0"/>
    <x v="4"/>
    <x v="187"/>
    <x v="1079"/>
    <x v="2"/>
    <x v="0"/>
    <n v="55000"/>
    <x v="789"/>
  </r>
  <r>
    <x v="206"/>
    <x v="202"/>
    <s v="5"/>
    <s v="19"/>
    <x v="0"/>
    <x v="4"/>
    <x v="260"/>
    <x v="1076"/>
    <x v="2"/>
    <x v="0"/>
    <n v="1100000"/>
    <x v="27"/>
  </r>
  <r>
    <x v="206"/>
    <x v="202"/>
    <s v="7"/>
    <s v="1"/>
    <x v="0"/>
    <x v="5"/>
    <x v="8"/>
    <x v="1080"/>
    <x v="1"/>
    <x v="165"/>
    <m/>
    <x v="786"/>
  </r>
  <r>
    <x v="206"/>
    <x v="202"/>
    <s v="7"/>
    <s v="19"/>
    <x v="0"/>
    <x v="5"/>
    <x v="233"/>
    <x v="1081"/>
    <x v="1"/>
    <x v="167"/>
    <m/>
    <x v="790"/>
  </r>
  <r>
    <x v="206"/>
    <x v="202"/>
    <s v="7"/>
    <s v="20"/>
    <x v="0"/>
    <x v="5"/>
    <x v="188"/>
    <x v="1082"/>
    <x v="2"/>
    <x v="0"/>
    <n v="2515500"/>
    <x v="791"/>
  </r>
  <r>
    <x v="206"/>
    <x v="202"/>
    <s v="7"/>
    <s v="20"/>
    <x v="0"/>
    <x v="5"/>
    <x v="188"/>
    <x v="1083"/>
    <x v="2"/>
    <x v="0"/>
    <n v="125775"/>
    <x v="792"/>
  </r>
  <r>
    <x v="206"/>
    <x v="202"/>
    <s v="7"/>
    <s v="28"/>
    <x v="0"/>
    <x v="5"/>
    <x v="148"/>
    <x v="1084"/>
    <x v="1"/>
    <x v="168"/>
    <m/>
    <x v="793"/>
  </r>
  <r>
    <x v="206"/>
    <x v="202"/>
    <s v="8"/>
    <s v="1"/>
    <x v="0"/>
    <x v="6"/>
    <x v="87"/>
    <x v="1085"/>
    <x v="2"/>
    <x v="0"/>
    <n v="1205000"/>
    <x v="792"/>
  </r>
  <r>
    <x v="206"/>
    <x v="202"/>
    <s v="8"/>
    <s v="1"/>
    <x v="0"/>
    <x v="6"/>
    <x v="87"/>
    <x v="1086"/>
    <x v="2"/>
    <x v="0"/>
    <n v="75967.75"/>
    <x v="794"/>
  </r>
  <r>
    <x v="206"/>
    <x v="202"/>
    <s v="8"/>
    <s v="2"/>
    <x v="0"/>
    <x v="6"/>
    <x v="51"/>
    <x v="1087"/>
    <x v="2"/>
    <x v="0"/>
    <n v="3798.39"/>
    <x v="27"/>
  </r>
  <r>
    <x v="206"/>
    <x v="202"/>
    <s v="9"/>
    <s v="6"/>
    <x v="0"/>
    <x v="10"/>
    <x v="290"/>
    <x v="1088"/>
    <x v="1"/>
    <x v="128"/>
    <m/>
    <x v="580"/>
  </r>
  <r>
    <x v="206"/>
    <x v="202"/>
    <s v="10"/>
    <s v="1"/>
    <x v="0"/>
    <x v="7"/>
    <x v="10"/>
    <x v="1089"/>
    <x v="1"/>
    <x v="165"/>
    <m/>
    <x v="795"/>
  </r>
  <r>
    <x v="206"/>
    <x v="202"/>
    <s v="10"/>
    <s v="17"/>
    <x v="0"/>
    <x v="7"/>
    <x v="23"/>
    <x v="1090"/>
    <x v="2"/>
    <x v="0"/>
    <n v="750000"/>
    <x v="796"/>
  </r>
  <r>
    <x v="206"/>
    <x v="202"/>
    <s v="10"/>
    <s v="17"/>
    <x v="0"/>
    <x v="7"/>
    <x v="23"/>
    <x v="1091"/>
    <x v="2"/>
    <x v="0"/>
    <n v="2515500"/>
    <x v="797"/>
  </r>
  <r>
    <x v="206"/>
    <x v="202"/>
    <s v="10"/>
    <s v="18"/>
    <x v="0"/>
    <x v="7"/>
    <x v="88"/>
    <x v="1092"/>
    <x v="2"/>
    <x v="0"/>
    <n v="163275"/>
    <x v="27"/>
  </r>
  <r>
    <x v="206"/>
    <x v="202"/>
    <s v="10"/>
    <s v="25"/>
    <x v="0"/>
    <x v="7"/>
    <x v="134"/>
    <x v="1093"/>
    <x v="2"/>
    <x v="0"/>
    <n v="555000"/>
    <x v="798"/>
  </r>
  <r>
    <x v="206"/>
    <x v="202"/>
    <s v="11"/>
    <s v="14"/>
    <x v="0"/>
    <x v="8"/>
    <x v="15"/>
    <x v="1094"/>
    <x v="1"/>
    <x v="169"/>
    <m/>
    <x v="27"/>
  </r>
  <r>
    <x v="206"/>
    <x v="202"/>
    <s v="12"/>
    <s v="6"/>
    <x v="0"/>
    <x v="11"/>
    <x v="291"/>
    <x v="1095"/>
    <x v="1"/>
    <x v="128"/>
    <m/>
    <x v="580"/>
  </r>
  <r>
    <x v="206"/>
    <x v="202"/>
    <s v="12"/>
    <s v="15"/>
    <x v="0"/>
    <x v="11"/>
    <x v="107"/>
    <x v="1096"/>
    <x v="2"/>
    <x v="0"/>
    <n v="750000"/>
    <x v="604"/>
  </r>
  <r>
    <x v="206"/>
    <x v="202"/>
    <s v="12"/>
    <s v="15"/>
    <x v="0"/>
    <x v="11"/>
    <x v="107"/>
    <x v="1087"/>
    <x v="2"/>
    <x v="0"/>
    <n v="37500"/>
    <x v="27"/>
  </r>
  <r>
    <x v="207"/>
    <x v="203"/>
    <s v="2"/>
    <s v="6"/>
    <x v="0"/>
    <x v="1"/>
    <x v="168"/>
    <x v="1097"/>
    <x v="1"/>
    <x v="170"/>
    <m/>
    <x v="799"/>
  </r>
  <r>
    <x v="207"/>
    <x v="203"/>
    <s v="3"/>
    <s v="10"/>
    <x v="0"/>
    <x v="2"/>
    <x v="104"/>
    <x v="1098"/>
    <x v="2"/>
    <x v="0"/>
    <n v="1821571"/>
    <x v="27"/>
  </r>
  <r>
    <x v="207"/>
    <x v="203"/>
    <s v="6"/>
    <s v="1"/>
    <x v="0"/>
    <x v="9"/>
    <x v="94"/>
    <x v="1099"/>
    <x v="1"/>
    <x v="171"/>
    <m/>
    <x v="800"/>
  </r>
  <r>
    <x v="207"/>
    <x v="203"/>
    <s v="8"/>
    <s v="18"/>
    <x v="0"/>
    <x v="6"/>
    <x v="292"/>
    <x v="1100"/>
    <x v="2"/>
    <x v="0"/>
    <n v="1800000"/>
    <x v="27"/>
  </r>
  <r>
    <x v="207"/>
    <x v="203"/>
    <s v="9"/>
    <s v="1"/>
    <x v="0"/>
    <x v="10"/>
    <x v="95"/>
    <x v="1101"/>
    <x v="1"/>
    <x v="171"/>
    <m/>
    <x v="800"/>
  </r>
  <r>
    <x v="207"/>
    <x v="203"/>
    <s v="12"/>
    <s v="1"/>
    <x v="0"/>
    <x v="11"/>
    <x v="96"/>
    <x v="1102"/>
    <x v="1"/>
    <x v="171"/>
    <m/>
    <x v="801"/>
  </r>
  <r>
    <x v="207"/>
    <x v="203"/>
    <s v="12"/>
    <s v="11"/>
    <x v="0"/>
    <x v="11"/>
    <x v="293"/>
    <x v="1103"/>
    <x v="1"/>
    <x v="0"/>
    <n v="108000"/>
    <x v="802"/>
  </r>
  <r>
    <x v="207"/>
    <x v="203"/>
    <s v="12"/>
    <s v="22"/>
    <x v="0"/>
    <x v="11"/>
    <x v="131"/>
    <x v="1104"/>
    <x v="2"/>
    <x v="0"/>
    <n v="1800000"/>
    <x v="803"/>
  </r>
  <r>
    <x v="207"/>
    <x v="203"/>
    <s v="12"/>
    <s v="22"/>
    <x v="0"/>
    <x v="11"/>
    <x v="131"/>
    <x v="1105"/>
    <x v="2"/>
    <x v="0"/>
    <n v="1692000"/>
    <x v="27"/>
  </r>
  <r>
    <x v="208"/>
    <x v="204"/>
    <s v="1"/>
    <s v="9"/>
    <x v="0"/>
    <x v="0"/>
    <x v="118"/>
    <x v="1106"/>
    <x v="1"/>
    <x v="172"/>
    <m/>
    <x v="804"/>
  </r>
  <r>
    <x v="208"/>
    <x v="204"/>
    <s v="1"/>
    <s v="27"/>
    <x v="0"/>
    <x v="0"/>
    <x v="129"/>
    <x v="1107"/>
    <x v="2"/>
    <x v="0"/>
    <n v="2083350"/>
    <x v="805"/>
  </r>
  <r>
    <x v="208"/>
    <x v="204"/>
    <s v="1"/>
    <s v="28"/>
    <x v="0"/>
    <x v="0"/>
    <x v="184"/>
    <x v="1108"/>
    <x v="2"/>
    <x v="0"/>
    <n v="219300"/>
    <x v="27"/>
  </r>
  <r>
    <x v="208"/>
    <x v="204"/>
    <s v="4"/>
    <s v="9"/>
    <x v="0"/>
    <x v="3"/>
    <x v="294"/>
    <x v="1109"/>
    <x v="1"/>
    <x v="172"/>
    <m/>
    <x v="804"/>
  </r>
  <r>
    <x v="208"/>
    <x v="204"/>
    <s v="4"/>
    <s v="19"/>
    <x v="0"/>
    <x v="3"/>
    <x v="222"/>
    <x v="1110"/>
    <x v="2"/>
    <x v="0"/>
    <n v="2083350"/>
    <x v="805"/>
  </r>
  <r>
    <x v="208"/>
    <x v="204"/>
    <s v="4"/>
    <s v="19"/>
    <x v="0"/>
    <x v="3"/>
    <x v="222"/>
    <x v="1111"/>
    <x v="2"/>
    <x v="0"/>
    <n v="219300"/>
    <x v="27"/>
  </r>
  <r>
    <x v="208"/>
    <x v="204"/>
    <s v="7"/>
    <s v="9"/>
    <x v="0"/>
    <x v="5"/>
    <x v="295"/>
    <x v="1112"/>
    <x v="1"/>
    <x v="172"/>
    <m/>
    <x v="804"/>
  </r>
  <r>
    <x v="208"/>
    <x v="204"/>
    <s v="7"/>
    <s v="19"/>
    <x v="0"/>
    <x v="5"/>
    <x v="233"/>
    <x v="1113"/>
    <x v="2"/>
    <x v="0"/>
    <n v="2083350"/>
    <x v="805"/>
  </r>
  <r>
    <x v="208"/>
    <x v="204"/>
    <s v="7"/>
    <s v="19"/>
    <x v="0"/>
    <x v="5"/>
    <x v="233"/>
    <x v="1114"/>
    <x v="2"/>
    <x v="0"/>
    <n v="219300"/>
    <x v="27"/>
  </r>
  <r>
    <x v="208"/>
    <x v="204"/>
    <s v="8"/>
    <s v="23"/>
    <x v="0"/>
    <x v="6"/>
    <x v="137"/>
    <x v="1115"/>
    <x v="1"/>
    <x v="173"/>
    <m/>
    <x v="806"/>
  </r>
  <r>
    <x v="208"/>
    <x v="204"/>
    <s v="8"/>
    <s v="30"/>
    <x v="0"/>
    <x v="6"/>
    <x v="254"/>
    <x v="1116"/>
    <x v="2"/>
    <x v="0"/>
    <n v="565250"/>
    <x v="807"/>
  </r>
  <r>
    <x v="208"/>
    <x v="204"/>
    <s v="8"/>
    <s v="30"/>
    <x v="0"/>
    <x v="6"/>
    <x v="254"/>
    <x v="1117"/>
    <x v="2"/>
    <x v="0"/>
    <n v="59500"/>
    <x v="27"/>
  </r>
  <r>
    <x v="208"/>
    <x v="204"/>
    <s v="10"/>
    <s v="9"/>
    <x v="0"/>
    <x v="7"/>
    <x v="296"/>
    <x v="1118"/>
    <x v="1"/>
    <x v="174"/>
    <m/>
    <x v="808"/>
  </r>
  <r>
    <x v="208"/>
    <x v="204"/>
    <s v="11"/>
    <s v="22"/>
    <x v="0"/>
    <x v="8"/>
    <x v="141"/>
    <x v="1119"/>
    <x v="2"/>
    <x v="0"/>
    <n v="2351100"/>
    <x v="805"/>
  </r>
  <r>
    <x v="208"/>
    <x v="204"/>
    <s v="11"/>
    <s v="22"/>
    <x v="0"/>
    <x v="8"/>
    <x v="141"/>
    <x v="1117"/>
    <x v="2"/>
    <x v="0"/>
    <n v="219300"/>
    <x v="27"/>
  </r>
  <r>
    <x v="209"/>
    <x v="205"/>
    <s v="1"/>
    <s v="1"/>
    <x v="0"/>
    <x v="0"/>
    <x v="0"/>
    <x v="0"/>
    <x v="0"/>
    <x v="0"/>
    <m/>
    <x v="192"/>
  </r>
  <r>
    <x v="209"/>
    <x v="205"/>
    <s v="1"/>
    <s v="1"/>
    <x v="0"/>
    <x v="0"/>
    <x v="0"/>
    <x v="1120"/>
    <x v="1"/>
    <x v="175"/>
    <m/>
    <x v="399"/>
  </r>
  <r>
    <x v="209"/>
    <x v="205"/>
    <s v="1"/>
    <s v="19"/>
    <x v="0"/>
    <x v="0"/>
    <x v="144"/>
    <x v="1121"/>
    <x v="2"/>
    <x v="0"/>
    <n v="1050000"/>
    <x v="192"/>
  </r>
  <r>
    <x v="209"/>
    <x v="205"/>
    <s v="1"/>
    <s v="30"/>
    <x v="0"/>
    <x v="0"/>
    <x v="81"/>
    <x v="1122"/>
    <x v="2"/>
    <x v="0"/>
    <n v="1050000"/>
    <x v="27"/>
  </r>
  <r>
    <x v="209"/>
    <x v="205"/>
    <s v="2"/>
    <s v="1"/>
    <x v="0"/>
    <x v="1"/>
    <x v="82"/>
    <x v="1123"/>
    <x v="1"/>
    <x v="175"/>
    <m/>
    <x v="192"/>
  </r>
  <r>
    <x v="209"/>
    <x v="205"/>
    <s v="2"/>
    <s v="28"/>
    <x v="0"/>
    <x v="1"/>
    <x v="281"/>
    <x v="1124"/>
    <x v="2"/>
    <x v="0"/>
    <n v="1050000"/>
    <x v="27"/>
  </r>
  <r>
    <x v="209"/>
    <x v="205"/>
    <s v="3"/>
    <s v="1"/>
    <x v="0"/>
    <x v="2"/>
    <x v="83"/>
    <x v="1125"/>
    <x v="1"/>
    <x v="175"/>
    <m/>
    <x v="192"/>
  </r>
  <r>
    <x v="209"/>
    <x v="205"/>
    <s v="4"/>
    <s v="1"/>
    <x v="0"/>
    <x v="3"/>
    <x v="3"/>
    <x v="1126"/>
    <x v="1"/>
    <x v="175"/>
    <m/>
    <x v="399"/>
  </r>
  <r>
    <x v="209"/>
    <x v="205"/>
    <s v="4"/>
    <s v="3"/>
    <x v="0"/>
    <x v="3"/>
    <x v="130"/>
    <x v="1127"/>
    <x v="2"/>
    <x v="0"/>
    <n v="1050000"/>
    <x v="192"/>
  </r>
  <r>
    <x v="209"/>
    <x v="205"/>
    <s v="4"/>
    <s v="28"/>
    <x v="0"/>
    <x v="3"/>
    <x v="42"/>
    <x v="1128"/>
    <x v="2"/>
    <x v="0"/>
    <n v="1050000"/>
    <x v="27"/>
  </r>
  <r>
    <x v="209"/>
    <x v="205"/>
    <s v="5"/>
    <s v="1"/>
    <x v="0"/>
    <x v="4"/>
    <x v="86"/>
    <x v="1129"/>
    <x v="1"/>
    <x v="175"/>
    <m/>
    <x v="192"/>
  </r>
  <r>
    <x v="209"/>
    <x v="205"/>
    <s v="5"/>
    <s v="31"/>
    <x v="0"/>
    <x v="4"/>
    <x v="7"/>
    <x v="1130"/>
    <x v="2"/>
    <x v="0"/>
    <n v="1050000"/>
    <x v="27"/>
  </r>
  <r>
    <x v="209"/>
    <x v="205"/>
    <s v="6"/>
    <s v="1"/>
    <x v="0"/>
    <x v="9"/>
    <x v="94"/>
    <x v="1131"/>
    <x v="1"/>
    <x v="175"/>
    <m/>
    <x v="192"/>
  </r>
  <r>
    <x v="209"/>
    <x v="205"/>
    <s v="7"/>
    <s v="1"/>
    <x v="0"/>
    <x v="5"/>
    <x v="8"/>
    <x v="1132"/>
    <x v="1"/>
    <x v="175"/>
    <m/>
    <x v="399"/>
  </r>
  <r>
    <x v="209"/>
    <x v="205"/>
    <s v="7"/>
    <s v="12"/>
    <x v="0"/>
    <x v="5"/>
    <x v="50"/>
    <x v="1133"/>
    <x v="2"/>
    <x v="0"/>
    <n v="1050000"/>
    <x v="192"/>
  </r>
  <r>
    <x v="209"/>
    <x v="205"/>
    <s v="7"/>
    <s v="31"/>
    <x v="0"/>
    <x v="5"/>
    <x v="189"/>
    <x v="1134"/>
    <x v="2"/>
    <x v="0"/>
    <n v="1050000"/>
    <x v="27"/>
  </r>
  <r>
    <x v="209"/>
    <x v="205"/>
    <s v="8"/>
    <s v="1"/>
    <x v="0"/>
    <x v="6"/>
    <x v="87"/>
    <x v="1135"/>
    <x v="1"/>
    <x v="175"/>
    <m/>
    <x v="192"/>
  </r>
  <r>
    <x v="209"/>
    <x v="205"/>
    <s v="9"/>
    <s v="1"/>
    <x v="0"/>
    <x v="10"/>
    <x v="95"/>
    <x v="1136"/>
    <x v="1"/>
    <x v="175"/>
    <m/>
    <x v="399"/>
  </r>
  <r>
    <x v="209"/>
    <x v="205"/>
    <s v="9"/>
    <s v="12"/>
    <x v="0"/>
    <x v="10"/>
    <x v="56"/>
    <x v="1124"/>
    <x v="2"/>
    <x v="0"/>
    <n v="1050000"/>
    <x v="192"/>
  </r>
  <r>
    <x v="209"/>
    <x v="205"/>
    <s v="10"/>
    <s v="1"/>
    <x v="0"/>
    <x v="7"/>
    <x v="10"/>
    <x v="1137"/>
    <x v="1"/>
    <x v="175"/>
    <m/>
    <x v="399"/>
  </r>
  <r>
    <x v="209"/>
    <x v="205"/>
    <s v="10"/>
    <s v="10"/>
    <x v="0"/>
    <x v="7"/>
    <x v="76"/>
    <x v="1138"/>
    <x v="2"/>
    <x v="0"/>
    <n v="1050000"/>
    <x v="192"/>
  </r>
  <r>
    <x v="209"/>
    <x v="205"/>
    <s v="11"/>
    <s v="1"/>
    <x v="0"/>
    <x v="8"/>
    <x v="12"/>
    <x v="1139"/>
    <x v="1"/>
    <x v="175"/>
    <m/>
    <x v="399"/>
  </r>
  <r>
    <x v="209"/>
    <x v="205"/>
    <s v="11"/>
    <s v="2"/>
    <x v="0"/>
    <x v="8"/>
    <x v="231"/>
    <x v="1140"/>
    <x v="2"/>
    <x v="0"/>
    <n v="1050000"/>
    <x v="192"/>
  </r>
  <r>
    <x v="209"/>
    <x v="205"/>
    <s v="12"/>
    <s v="1"/>
    <x v="0"/>
    <x v="11"/>
    <x v="96"/>
    <x v="1141"/>
    <x v="1"/>
    <x v="175"/>
    <m/>
    <x v="399"/>
  </r>
  <r>
    <x v="209"/>
    <x v="205"/>
    <s v="12"/>
    <s v="5"/>
    <x v="0"/>
    <x v="11"/>
    <x v="165"/>
    <x v="1124"/>
    <x v="2"/>
    <x v="0"/>
    <n v="1050000"/>
    <x v="192"/>
  </r>
  <r>
    <x v="210"/>
    <x v="206"/>
    <m/>
    <m/>
    <x v="1"/>
    <x v="0"/>
    <x v="16"/>
    <x v="27"/>
    <x v="0"/>
    <x v="0"/>
    <m/>
    <x v="27"/>
  </r>
  <r>
    <x v="211"/>
    <x v="207"/>
    <m/>
    <m/>
    <x v="1"/>
    <x v="0"/>
    <x v="16"/>
    <x v="27"/>
    <x v="0"/>
    <x v="0"/>
    <m/>
    <x v="27"/>
  </r>
  <r>
    <x v="212"/>
    <x v="208"/>
    <m/>
    <m/>
    <x v="1"/>
    <x v="0"/>
    <x v="16"/>
    <x v="27"/>
    <x v="0"/>
    <x v="0"/>
    <m/>
    <x v="27"/>
  </r>
  <r>
    <x v="213"/>
    <x v="209"/>
    <s v="1"/>
    <s v="1"/>
    <x v="0"/>
    <x v="0"/>
    <x v="0"/>
    <x v="0"/>
    <x v="0"/>
    <x v="0"/>
    <m/>
    <x v="809"/>
  </r>
  <r>
    <x v="213"/>
    <x v="209"/>
    <s v="1"/>
    <s v="1"/>
    <x v="0"/>
    <x v="0"/>
    <x v="0"/>
    <x v="1142"/>
    <x v="1"/>
    <x v="0"/>
    <n v="200"/>
    <x v="810"/>
  </r>
  <r>
    <x v="213"/>
    <x v="209"/>
    <s v="1"/>
    <s v="16"/>
    <x v="0"/>
    <x v="0"/>
    <x v="97"/>
    <x v="1143"/>
    <x v="1"/>
    <x v="176"/>
    <m/>
    <x v="91"/>
  </r>
  <r>
    <x v="213"/>
    <x v="209"/>
    <s v="2"/>
    <s v="16"/>
    <x v="0"/>
    <x v="1"/>
    <x v="109"/>
    <x v="1144"/>
    <x v="1"/>
    <x v="176"/>
    <m/>
    <x v="811"/>
  </r>
  <r>
    <x v="213"/>
    <x v="209"/>
    <s v="3"/>
    <s v="2"/>
    <x v="0"/>
    <x v="2"/>
    <x v="297"/>
    <x v="1145"/>
    <x v="2"/>
    <x v="0"/>
    <n v="147000"/>
    <x v="810"/>
  </r>
  <r>
    <x v="213"/>
    <x v="209"/>
    <s v="3"/>
    <s v="16"/>
    <x v="0"/>
    <x v="2"/>
    <x v="64"/>
    <x v="1146"/>
    <x v="1"/>
    <x v="176"/>
    <m/>
    <x v="91"/>
  </r>
  <r>
    <x v="213"/>
    <x v="209"/>
    <s v="4"/>
    <s v="7"/>
    <x v="0"/>
    <x v="3"/>
    <x v="252"/>
    <x v="1147"/>
    <x v="2"/>
    <x v="0"/>
    <n v="73500"/>
    <x v="810"/>
  </r>
  <r>
    <x v="213"/>
    <x v="209"/>
    <s v="4"/>
    <s v="16"/>
    <x v="0"/>
    <x v="3"/>
    <x v="186"/>
    <x v="1148"/>
    <x v="1"/>
    <x v="176"/>
    <m/>
    <x v="91"/>
  </r>
  <r>
    <x v="213"/>
    <x v="209"/>
    <s v="5"/>
    <s v="5"/>
    <x v="0"/>
    <x v="4"/>
    <x v="175"/>
    <x v="1149"/>
    <x v="2"/>
    <x v="0"/>
    <n v="73500"/>
    <x v="810"/>
  </r>
  <r>
    <x v="213"/>
    <x v="209"/>
    <s v="5"/>
    <s v="16"/>
    <x v="0"/>
    <x v="4"/>
    <x v="242"/>
    <x v="1150"/>
    <x v="1"/>
    <x v="176"/>
    <m/>
    <x v="91"/>
  </r>
  <r>
    <x v="213"/>
    <x v="209"/>
    <s v="5"/>
    <s v="30"/>
    <x v="0"/>
    <x v="4"/>
    <x v="210"/>
    <x v="1151"/>
    <x v="2"/>
    <x v="0"/>
    <n v="73500"/>
    <x v="810"/>
  </r>
  <r>
    <x v="213"/>
    <x v="209"/>
    <s v="5"/>
    <s v="31"/>
    <x v="0"/>
    <x v="4"/>
    <x v="7"/>
    <x v="1152"/>
    <x v="2"/>
    <x v="0"/>
    <n v="73500"/>
    <x v="27"/>
  </r>
  <r>
    <x v="213"/>
    <x v="209"/>
    <s v="6"/>
    <s v="16"/>
    <x v="0"/>
    <x v="9"/>
    <x v="47"/>
    <x v="1153"/>
    <x v="1"/>
    <x v="176"/>
    <m/>
    <x v="810"/>
  </r>
  <r>
    <x v="213"/>
    <x v="209"/>
    <s v="7"/>
    <s v="3"/>
    <x v="0"/>
    <x v="5"/>
    <x v="274"/>
    <x v="1154"/>
    <x v="2"/>
    <x v="0"/>
    <n v="73500"/>
    <x v="27"/>
  </r>
  <r>
    <x v="213"/>
    <x v="209"/>
    <s v="7"/>
    <s v="16"/>
    <x v="0"/>
    <x v="5"/>
    <x v="298"/>
    <x v="1155"/>
    <x v="1"/>
    <x v="176"/>
    <m/>
    <x v="810"/>
  </r>
  <r>
    <x v="213"/>
    <x v="209"/>
    <s v="8"/>
    <s v="16"/>
    <x v="0"/>
    <x v="6"/>
    <x v="54"/>
    <x v="1156"/>
    <x v="1"/>
    <x v="176"/>
    <m/>
    <x v="91"/>
  </r>
  <r>
    <x v="213"/>
    <x v="209"/>
    <s v="9"/>
    <s v="7"/>
    <x v="0"/>
    <x v="10"/>
    <x v="170"/>
    <x v="1149"/>
    <x v="2"/>
    <x v="0"/>
    <n v="147000"/>
    <x v="27"/>
  </r>
  <r>
    <x v="213"/>
    <x v="209"/>
    <s v="9"/>
    <s v="16"/>
    <x v="0"/>
    <x v="10"/>
    <x v="245"/>
    <x v="1157"/>
    <x v="1"/>
    <x v="176"/>
    <m/>
    <x v="810"/>
  </r>
  <r>
    <x v="213"/>
    <x v="209"/>
    <s v="10"/>
    <s v="16"/>
    <x v="0"/>
    <x v="7"/>
    <x v="127"/>
    <x v="1158"/>
    <x v="1"/>
    <x v="176"/>
    <m/>
    <x v="91"/>
  </r>
  <r>
    <x v="213"/>
    <x v="209"/>
    <s v="11"/>
    <s v="16"/>
    <x v="0"/>
    <x v="8"/>
    <x v="198"/>
    <x v="1159"/>
    <x v="1"/>
    <x v="176"/>
    <m/>
    <x v="811"/>
  </r>
  <r>
    <x v="213"/>
    <x v="209"/>
    <s v="12"/>
    <s v="4"/>
    <x v="0"/>
    <x v="11"/>
    <x v="61"/>
    <x v="1160"/>
    <x v="2"/>
    <x v="0"/>
    <n v="147000"/>
    <x v="810"/>
  </r>
  <r>
    <x v="213"/>
    <x v="209"/>
    <s v="12"/>
    <s v="16"/>
    <x v="0"/>
    <x v="11"/>
    <x v="299"/>
    <x v="1161"/>
    <x v="1"/>
    <x v="176"/>
    <m/>
    <x v="91"/>
  </r>
  <r>
    <x v="214"/>
    <x v="210"/>
    <m/>
    <m/>
    <x v="1"/>
    <x v="0"/>
    <x v="16"/>
    <x v="27"/>
    <x v="0"/>
    <x v="0"/>
    <m/>
    <x v="27"/>
  </r>
  <r>
    <x v="215"/>
    <x v="211"/>
    <m/>
    <m/>
    <x v="1"/>
    <x v="0"/>
    <x v="16"/>
    <x v="27"/>
    <x v="0"/>
    <x v="0"/>
    <m/>
    <x v="27"/>
  </r>
  <r>
    <x v="216"/>
    <x v="212"/>
    <s v="8"/>
    <s v="16"/>
    <x v="0"/>
    <x v="6"/>
    <x v="54"/>
    <x v="1162"/>
    <x v="1"/>
    <x v="177"/>
    <m/>
    <x v="812"/>
  </r>
  <r>
    <x v="216"/>
    <x v="212"/>
    <s v="9"/>
    <s v="21"/>
    <x v="0"/>
    <x v="10"/>
    <x v="163"/>
    <x v="1163"/>
    <x v="2"/>
    <x v="0"/>
    <n v="2467500"/>
    <x v="27"/>
  </r>
  <r>
    <x v="217"/>
    <x v="213"/>
    <m/>
    <m/>
    <x v="1"/>
    <x v="0"/>
    <x v="16"/>
    <x v="27"/>
    <x v="0"/>
    <x v="0"/>
    <m/>
    <x v="27"/>
  </r>
  <r>
    <x v="218"/>
    <x v="214"/>
    <s v="7"/>
    <s v="1"/>
    <x v="0"/>
    <x v="5"/>
    <x v="8"/>
    <x v="1164"/>
    <x v="1"/>
    <x v="178"/>
    <m/>
    <x v="813"/>
  </r>
  <r>
    <x v="218"/>
    <x v="214"/>
    <s v="8"/>
    <s v="7"/>
    <x v="0"/>
    <x v="6"/>
    <x v="216"/>
    <x v="1165"/>
    <x v="2"/>
    <x v="0"/>
    <n v="975000"/>
    <x v="814"/>
  </r>
  <r>
    <x v="218"/>
    <x v="214"/>
    <s v="9"/>
    <s v="26"/>
    <x v="0"/>
    <x v="10"/>
    <x v="57"/>
    <x v="1166"/>
    <x v="2"/>
    <x v="0"/>
    <n v="840000"/>
    <x v="815"/>
  </r>
  <r>
    <x v="218"/>
    <x v="214"/>
    <s v="10"/>
    <s v="1"/>
    <x v="0"/>
    <x v="7"/>
    <x v="10"/>
    <x v="1167"/>
    <x v="1"/>
    <x v="179"/>
    <m/>
    <x v="816"/>
  </r>
  <r>
    <x v="219"/>
    <x v="215"/>
    <s v="1"/>
    <s v="1"/>
    <x v="0"/>
    <x v="0"/>
    <x v="0"/>
    <x v="0"/>
    <x v="0"/>
    <x v="0"/>
    <m/>
    <x v="817"/>
  </r>
  <r>
    <x v="220"/>
    <x v="216"/>
    <s v="1"/>
    <s v="1"/>
    <x v="0"/>
    <x v="0"/>
    <x v="0"/>
    <x v="0"/>
    <x v="0"/>
    <x v="0"/>
    <m/>
    <x v="818"/>
  </r>
  <r>
    <x v="220"/>
    <x v="216"/>
    <s v="1"/>
    <s v="1"/>
    <x v="0"/>
    <x v="0"/>
    <x v="0"/>
    <x v="1168"/>
    <x v="1"/>
    <x v="180"/>
    <m/>
    <x v="819"/>
  </r>
  <r>
    <x v="220"/>
    <x v="216"/>
    <s v="2"/>
    <s v="3"/>
    <x v="0"/>
    <x v="1"/>
    <x v="167"/>
    <x v="1169"/>
    <x v="2"/>
    <x v="0"/>
    <n v="403200"/>
    <x v="818"/>
  </r>
  <r>
    <x v="220"/>
    <x v="216"/>
    <s v="4"/>
    <s v="1"/>
    <x v="0"/>
    <x v="3"/>
    <x v="3"/>
    <x v="1170"/>
    <x v="1"/>
    <x v="180"/>
    <m/>
    <x v="819"/>
  </r>
  <r>
    <x v="220"/>
    <x v="216"/>
    <s v="4"/>
    <s v="10"/>
    <x v="0"/>
    <x v="3"/>
    <x v="66"/>
    <x v="1171"/>
    <x v="2"/>
    <x v="0"/>
    <n v="403200"/>
    <x v="818"/>
  </r>
  <r>
    <x v="220"/>
    <x v="216"/>
    <s v="7"/>
    <s v="1"/>
    <x v="0"/>
    <x v="5"/>
    <x v="8"/>
    <x v="1172"/>
    <x v="1"/>
    <x v="181"/>
    <m/>
    <x v="820"/>
  </r>
  <r>
    <x v="220"/>
    <x v="216"/>
    <s v="7"/>
    <s v="28"/>
    <x v="0"/>
    <x v="5"/>
    <x v="148"/>
    <x v="1173"/>
    <x v="2"/>
    <x v="0"/>
    <n v="128000"/>
    <x v="821"/>
  </r>
  <r>
    <x v="220"/>
    <x v="216"/>
    <s v="8"/>
    <s v="1"/>
    <x v="0"/>
    <x v="6"/>
    <x v="87"/>
    <x v="1174"/>
    <x v="1"/>
    <x v="182"/>
    <m/>
    <x v="822"/>
  </r>
  <r>
    <x v="220"/>
    <x v="216"/>
    <s v="8"/>
    <s v="22"/>
    <x v="0"/>
    <x v="6"/>
    <x v="283"/>
    <x v="1175"/>
    <x v="2"/>
    <x v="0"/>
    <n v="256000"/>
    <x v="823"/>
  </r>
  <r>
    <x v="220"/>
    <x v="216"/>
    <s v="8"/>
    <s v="23"/>
    <x v="0"/>
    <x v="6"/>
    <x v="137"/>
    <x v="1176"/>
    <x v="2"/>
    <x v="0"/>
    <n v="19200.349999999999"/>
    <x v="27"/>
  </r>
  <r>
    <x v="220"/>
    <x v="216"/>
    <s v="10"/>
    <s v="1"/>
    <x v="0"/>
    <x v="7"/>
    <x v="10"/>
    <x v="1177"/>
    <x v="1"/>
    <x v="180"/>
    <m/>
    <x v="775"/>
  </r>
  <r>
    <x v="220"/>
    <x v="216"/>
    <s v="11"/>
    <s v="1"/>
    <x v="0"/>
    <x v="8"/>
    <x v="12"/>
    <x v="1178"/>
    <x v="2"/>
    <x v="0"/>
    <n v="403200"/>
    <x v="27"/>
  </r>
  <r>
    <x v="221"/>
    <x v="217"/>
    <s v="1"/>
    <s v="1"/>
    <x v="0"/>
    <x v="0"/>
    <x v="0"/>
    <x v="1179"/>
    <x v="1"/>
    <x v="183"/>
    <m/>
    <x v="824"/>
  </r>
  <r>
    <x v="221"/>
    <x v="217"/>
    <s v="1"/>
    <s v="17"/>
    <x v="0"/>
    <x v="0"/>
    <x v="114"/>
    <x v="1180"/>
    <x v="2"/>
    <x v="0"/>
    <n v="1481088"/>
    <x v="27"/>
  </r>
  <r>
    <x v="221"/>
    <x v="217"/>
    <s v="4"/>
    <s v="1"/>
    <x v="0"/>
    <x v="3"/>
    <x v="3"/>
    <x v="1181"/>
    <x v="1"/>
    <x v="184"/>
    <m/>
    <x v="825"/>
  </r>
  <r>
    <x v="221"/>
    <x v="217"/>
    <s v="4"/>
    <s v="10"/>
    <x v="0"/>
    <x v="3"/>
    <x v="66"/>
    <x v="1182"/>
    <x v="2"/>
    <x v="0"/>
    <n v="1650000"/>
    <x v="27"/>
  </r>
  <r>
    <x v="221"/>
    <x v="217"/>
    <s v="7"/>
    <s v="1"/>
    <x v="0"/>
    <x v="5"/>
    <x v="8"/>
    <x v="1183"/>
    <x v="1"/>
    <x v="184"/>
    <m/>
    <x v="825"/>
  </r>
  <r>
    <x v="221"/>
    <x v="217"/>
    <s v="7"/>
    <s v="14"/>
    <x v="0"/>
    <x v="5"/>
    <x v="197"/>
    <x v="1184"/>
    <x v="2"/>
    <x v="0"/>
    <n v="1650000"/>
    <x v="27"/>
  </r>
  <r>
    <x v="221"/>
    <x v="217"/>
    <s v="10"/>
    <s v="1"/>
    <x v="0"/>
    <x v="7"/>
    <x v="10"/>
    <x v="1185"/>
    <x v="1"/>
    <x v="184"/>
    <m/>
    <x v="825"/>
  </r>
  <r>
    <x v="221"/>
    <x v="217"/>
    <s v="10"/>
    <s v="3"/>
    <x v="0"/>
    <x v="7"/>
    <x v="150"/>
    <x v="1182"/>
    <x v="2"/>
    <x v="0"/>
    <n v="1650000"/>
    <x v="27"/>
  </r>
  <r>
    <x v="221"/>
    <x v="217"/>
    <s v="12"/>
    <s v="7"/>
    <x v="0"/>
    <x v="11"/>
    <x v="172"/>
    <x v="1186"/>
    <x v="1"/>
    <x v="184"/>
    <m/>
    <x v="825"/>
  </r>
  <r>
    <x v="221"/>
    <x v="217"/>
    <s v="12"/>
    <s v="15"/>
    <x v="0"/>
    <x v="11"/>
    <x v="107"/>
    <x v="1184"/>
    <x v="2"/>
    <x v="0"/>
    <n v="1650000"/>
    <x v="27"/>
  </r>
  <r>
    <x v="222"/>
    <x v="218"/>
    <s v="2"/>
    <s v="10"/>
    <x v="0"/>
    <x v="1"/>
    <x v="211"/>
    <x v="1187"/>
    <x v="1"/>
    <x v="185"/>
    <m/>
    <x v="399"/>
  </r>
  <r>
    <x v="222"/>
    <x v="218"/>
    <s v="2"/>
    <s v="10"/>
    <x v="0"/>
    <x v="1"/>
    <x v="211"/>
    <x v="1188"/>
    <x v="2"/>
    <x v="0"/>
    <n v="2100000"/>
    <x v="27"/>
  </r>
  <r>
    <x v="222"/>
    <x v="218"/>
    <s v="5"/>
    <s v="10"/>
    <x v="0"/>
    <x v="4"/>
    <x v="68"/>
    <x v="1189"/>
    <x v="1"/>
    <x v="185"/>
    <m/>
    <x v="399"/>
  </r>
  <r>
    <x v="222"/>
    <x v="218"/>
    <s v="5"/>
    <s v="11"/>
    <x v="0"/>
    <x v="4"/>
    <x v="257"/>
    <x v="1190"/>
    <x v="2"/>
    <x v="0"/>
    <n v="2100000"/>
    <x v="27"/>
  </r>
  <r>
    <x v="222"/>
    <x v="218"/>
    <s v="8"/>
    <s v="2"/>
    <x v="0"/>
    <x v="6"/>
    <x v="51"/>
    <x v="1191"/>
    <x v="2"/>
    <x v="0"/>
    <n v="2100000"/>
    <x v="826"/>
  </r>
  <r>
    <x v="222"/>
    <x v="218"/>
    <s v="8"/>
    <s v="10"/>
    <x v="0"/>
    <x v="6"/>
    <x v="73"/>
    <x v="1192"/>
    <x v="1"/>
    <x v="185"/>
    <m/>
    <x v="27"/>
  </r>
  <r>
    <x v="222"/>
    <x v="218"/>
    <s v="11"/>
    <s v="10"/>
    <x v="0"/>
    <x v="8"/>
    <x v="78"/>
    <x v="1193"/>
    <x v="1"/>
    <x v="185"/>
    <m/>
    <x v="399"/>
  </r>
  <r>
    <x v="222"/>
    <x v="218"/>
    <s v="11"/>
    <s v="21"/>
    <x v="0"/>
    <x v="8"/>
    <x v="140"/>
    <x v="1194"/>
    <x v="2"/>
    <x v="0"/>
    <n v="2100000"/>
    <x v="27"/>
  </r>
  <r>
    <x v="223"/>
    <x v="219"/>
    <m/>
    <m/>
    <x v="1"/>
    <x v="0"/>
    <x v="16"/>
    <x v="27"/>
    <x v="0"/>
    <x v="0"/>
    <m/>
    <x v="27"/>
  </r>
  <r>
    <x v="224"/>
    <x v="220"/>
    <m/>
    <m/>
    <x v="1"/>
    <x v="0"/>
    <x v="16"/>
    <x v="27"/>
    <x v="0"/>
    <x v="0"/>
    <m/>
    <x v="27"/>
  </r>
  <r>
    <x v="225"/>
    <x v="221"/>
    <m/>
    <m/>
    <x v="1"/>
    <x v="0"/>
    <x v="16"/>
    <x v="27"/>
    <x v="0"/>
    <x v="0"/>
    <m/>
    <x v="27"/>
  </r>
  <r>
    <x v="226"/>
    <x v="222"/>
    <m/>
    <m/>
    <x v="1"/>
    <x v="0"/>
    <x v="16"/>
    <x v="27"/>
    <x v="0"/>
    <x v="0"/>
    <m/>
    <x v="27"/>
  </r>
  <r>
    <x v="227"/>
    <x v="223"/>
    <m/>
    <m/>
    <x v="1"/>
    <x v="0"/>
    <x v="16"/>
    <x v="27"/>
    <x v="0"/>
    <x v="0"/>
    <m/>
    <x v="27"/>
  </r>
  <r>
    <x v="228"/>
    <x v="224"/>
    <m/>
    <m/>
    <x v="1"/>
    <x v="0"/>
    <x v="16"/>
    <x v="27"/>
    <x v="0"/>
    <x v="0"/>
    <m/>
    <x v="27"/>
  </r>
  <r>
    <x v="229"/>
    <x v="225"/>
    <m/>
    <m/>
    <x v="1"/>
    <x v="0"/>
    <x v="16"/>
    <x v="27"/>
    <x v="0"/>
    <x v="0"/>
    <m/>
    <x v="27"/>
  </r>
  <r>
    <x v="230"/>
    <x v="226"/>
    <m/>
    <m/>
    <x v="1"/>
    <x v="0"/>
    <x v="16"/>
    <x v="27"/>
    <x v="0"/>
    <x v="0"/>
    <m/>
    <x v="27"/>
  </r>
  <r>
    <x v="231"/>
    <x v="227"/>
    <s v="1"/>
    <s v="1"/>
    <x v="0"/>
    <x v="0"/>
    <x v="0"/>
    <x v="0"/>
    <x v="0"/>
    <x v="0"/>
    <m/>
    <x v="827"/>
  </r>
  <r>
    <x v="231"/>
    <x v="227"/>
    <s v="10"/>
    <s v="24"/>
    <x v="0"/>
    <x v="7"/>
    <x v="24"/>
    <x v="1195"/>
    <x v="2"/>
    <x v="0"/>
    <n v="3919104"/>
    <x v="828"/>
  </r>
  <r>
    <x v="231"/>
    <x v="227"/>
    <s v="10"/>
    <s v="25"/>
    <x v="0"/>
    <x v="7"/>
    <x v="134"/>
    <x v="1196"/>
    <x v="2"/>
    <x v="0"/>
    <n v="435456"/>
    <x v="27"/>
  </r>
  <r>
    <x v="232"/>
    <x v="228"/>
    <s v="1"/>
    <s v="1"/>
    <x v="0"/>
    <x v="0"/>
    <x v="0"/>
    <x v="0"/>
    <x v="0"/>
    <x v="0"/>
    <m/>
    <x v="829"/>
  </r>
  <r>
    <x v="233"/>
    <x v="229"/>
    <m/>
    <m/>
    <x v="1"/>
    <x v="0"/>
    <x v="16"/>
    <x v="27"/>
    <x v="0"/>
    <x v="0"/>
    <m/>
    <x v="27"/>
  </r>
  <r>
    <x v="234"/>
    <x v="230"/>
    <s v="1"/>
    <s v="1"/>
    <x v="0"/>
    <x v="0"/>
    <x v="0"/>
    <x v="0"/>
    <x v="0"/>
    <x v="0"/>
    <m/>
    <x v="830"/>
  </r>
  <r>
    <x v="234"/>
    <x v="230"/>
    <s v="1"/>
    <s v="8"/>
    <x v="0"/>
    <x v="0"/>
    <x v="300"/>
    <x v="1197"/>
    <x v="1"/>
    <x v="186"/>
    <m/>
    <x v="831"/>
  </r>
  <r>
    <x v="234"/>
    <x v="230"/>
    <s v="2"/>
    <s v="3"/>
    <x v="0"/>
    <x v="1"/>
    <x v="167"/>
    <x v="1198"/>
    <x v="2"/>
    <x v="0"/>
    <n v="545737.5"/>
    <x v="830"/>
  </r>
  <r>
    <x v="234"/>
    <x v="230"/>
    <s v="4"/>
    <s v="8"/>
    <x v="0"/>
    <x v="3"/>
    <x v="258"/>
    <x v="1199"/>
    <x v="1"/>
    <x v="186"/>
    <m/>
    <x v="831"/>
  </r>
  <r>
    <x v="234"/>
    <x v="230"/>
    <s v="4"/>
    <s v="13"/>
    <x v="0"/>
    <x v="3"/>
    <x v="248"/>
    <x v="1200"/>
    <x v="2"/>
    <x v="0"/>
    <n v="545737.5"/>
    <x v="830"/>
  </r>
  <r>
    <x v="234"/>
    <x v="230"/>
    <s v="7"/>
    <s v="8"/>
    <x v="0"/>
    <x v="5"/>
    <x v="111"/>
    <x v="1201"/>
    <x v="1"/>
    <x v="186"/>
    <m/>
    <x v="831"/>
  </r>
  <r>
    <x v="234"/>
    <x v="230"/>
    <s v="7"/>
    <s v="19"/>
    <x v="0"/>
    <x v="5"/>
    <x v="233"/>
    <x v="1202"/>
    <x v="2"/>
    <x v="0"/>
    <n v="545737"/>
    <x v="832"/>
  </r>
  <r>
    <x v="234"/>
    <x v="230"/>
    <s v="10"/>
    <s v="8"/>
    <x v="0"/>
    <x v="7"/>
    <x v="259"/>
    <x v="1203"/>
    <x v="1"/>
    <x v="186"/>
    <m/>
    <x v="833"/>
  </r>
  <r>
    <x v="234"/>
    <x v="230"/>
    <s v="10"/>
    <s v="12"/>
    <x v="0"/>
    <x v="7"/>
    <x v="59"/>
    <x v="1204"/>
    <x v="2"/>
    <x v="0"/>
    <n v="545737"/>
    <x v="834"/>
  </r>
  <r>
    <x v="235"/>
    <x v="231"/>
    <m/>
    <m/>
    <x v="1"/>
    <x v="0"/>
    <x v="16"/>
    <x v="27"/>
    <x v="0"/>
    <x v="0"/>
    <m/>
    <x v="27"/>
  </r>
  <r>
    <x v="236"/>
    <x v="232"/>
    <m/>
    <m/>
    <x v="1"/>
    <x v="0"/>
    <x v="16"/>
    <x v="27"/>
    <x v="0"/>
    <x v="0"/>
    <m/>
    <x v="27"/>
  </r>
  <r>
    <x v="237"/>
    <x v="233"/>
    <m/>
    <m/>
    <x v="1"/>
    <x v="0"/>
    <x v="16"/>
    <x v="27"/>
    <x v="0"/>
    <x v="0"/>
    <m/>
    <x v="27"/>
  </r>
  <r>
    <x v="238"/>
    <x v="234"/>
    <m/>
    <m/>
    <x v="1"/>
    <x v="0"/>
    <x v="16"/>
    <x v="27"/>
    <x v="0"/>
    <x v="0"/>
    <m/>
    <x v="27"/>
  </r>
  <r>
    <x v="239"/>
    <x v="235"/>
    <m/>
    <m/>
    <x v="1"/>
    <x v="0"/>
    <x v="16"/>
    <x v="27"/>
    <x v="0"/>
    <x v="0"/>
    <m/>
    <x v="27"/>
  </r>
  <r>
    <x v="240"/>
    <x v="236"/>
    <s v="1"/>
    <s v="1"/>
    <x v="0"/>
    <x v="0"/>
    <x v="0"/>
    <x v="0"/>
    <x v="0"/>
    <x v="0"/>
    <m/>
    <x v="835"/>
  </r>
  <r>
    <x v="240"/>
    <x v="236"/>
    <s v="1"/>
    <s v="1"/>
    <x v="0"/>
    <x v="0"/>
    <x v="0"/>
    <x v="1205"/>
    <x v="1"/>
    <x v="187"/>
    <m/>
    <x v="836"/>
  </r>
  <r>
    <x v="240"/>
    <x v="236"/>
    <s v="1"/>
    <s v="1"/>
    <x v="0"/>
    <x v="0"/>
    <x v="0"/>
    <x v="1206"/>
    <x v="1"/>
    <x v="188"/>
    <m/>
    <x v="837"/>
  </r>
  <r>
    <x v="240"/>
    <x v="236"/>
    <s v="1"/>
    <s v="1"/>
    <x v="0"/>
    <x v="0"/>
    <x v="0"/>
    <x v="1207"/>
    <x v="1"/>
    <x v="189"/>
    <m/>
    <x v="838"/>
  </r>
  <r>
    <x v="240"/>
    <x v="236"/>
    <s v="1"/>
    <s v="20"/>
    <x v="0"/>
    <x v="0"/>
    <x v="102"/>
    <x v="1208"/>
    <x v="2"/>
    <x v="0"/>
    <n v="16000000"/>
    <x v="839"/>
  </r>
  <r>
    <x v="240"/>
    <x v="236"/>
    <s v="1"/>
    <s v="21"/>
    <x v="0"/>
    <x v="0"/>
    <x v="154"/>
    <x v="1209"/>
    <x v="2"/>
    <x v="0"/>
    <n v="800000"/>
    <x v="840"/>
  </r>
  <r>
    <x v="240"/>
    <x v="236"/>
    <s v="2"/>
    <s v="1"/>
    <x v="0"/>
    <x v="1"/>
    <x v="82"/>
    <x v="1210"/>
    <x v="1"/>
    <x v="187"/>
    <m/>
    <x v="838"/>
  </r>
  <r>
    <x v="240"/>
    <x v="236"/>
    <s v="2"/>
    <s v="28"/>
    <x v="0"/>
    <x v="1"/>
    <x v="281"/>
    <x v="1211"/>
    <x v="2"/>
    <x v="0"/>
    <n v="16000000"/>
    <x v="839"/>
  </r>
  <r>
    <x v="240"/>
    <x v="236"/>
    <s v="2"/>
    <s v="28"/>
    <x v="0"/>
    <x v="1"/>
    <x v="281"/>
    <x v="1212"/>
    <x v="2"/>
    <x v="0"/>
    <n v="800000"/>
    <x v="840"/>
  </r>
  <r>
    <x v="240"/>
    <x v="236"/>
    <s v="3"/>
    <s v="1"/>
    <x v="0"/>
    <x v="2"/>
    <x v="83"/>
    <x v="1213"/>
    <x v="1"/>
    <x v="187"/>
    <m/>
    <x v="838"/>
  </r>
  <r>
    <x v="240"/>
    <x v="236"/>
    <s v="3"/>
    <s v="1"/>
    <x v="0"/>
    <x v="2"/>
    <x v="83"/>
    <x v="1214"/>
    <x v="1"/>
    <x v="190"/>
    <m/>
    <x v="841"/>
  </r>
  <r>
    <x v="240"/>
    <x v="236"/>
    <s v="3"/>
    <s v="21"/>
    <x v="0"/>
    <x v="2"/>
    <x v="156"/>
    <x v="1215"/>
    <x v="2"/>
    <x v="0"/>
    <n v="10000000"/>
    <x v="842"/>
  </r>
  <r>
    <x v="240"/>
    <x v="236"/>
    <s v="3"/>
    <s v="21"/>
    <x v="0"/>
    <x v="2"/>
    <x v="156"/>
    <x v="1216"/>
    <x v="2"/>
    <x v="0"/>
    <n v="500000"/>
    <x v="843"/>
  </r>
  <r>
    <x v="240"/>
    <x v="236"/>
    <s v="4"/>
    <s v="1"/>
    <x v="0"/>
    <x v="3"/>
    <x v="3"/>
    <x v="1217"/>
    <x v="1"/>
    <x v="187"/>
    <m/>
    <x v="844"/>
  </r>
  <r>
    <x v="240"/>
    <x v="236"/>
    <s v="4"/>
    <s v="3"/>
    <x v="0"/>
    <x v="3"/>
    <x v="130"/>
    <x v="1218"/>
    <x v="2"/>
    <x v="0"/>
    <n v="16000000"/>
    <x v="845"/>
  </r>
  <r>
    <x v="240"/>
    <x v="236"/>
    <s v="4"/>
    <s v="4"/>
    <x v="0"/>
    <x v="3"/>
    <x v="65"/>
    <x v="1219"/>
    <x v="2"/>
    <x v="0"/>
    <n v="1600000"/>
    <x v="846"/>
  </r>
  <r>
    <x v="240"/>
    <x v="236"/>
    <s v="5"/>
    <s v="1"/>
    <x v="0"/>
    <x v="4"/>
    <x v="86"/>
    <x v="1220"/>
    <x v="1"/>
    <x v="187"/>
    <m/>
    <x v="847"/>
  </r>
  <r>
    <x v="240"/>
    <x v="236"/>
    <s v="5"/>
    <s v="4"/>
    <x v="0"/>
    <x v="4"/>
    <x v="4"/>
    <x v="1221"/>
    <x v="2"/>
    <x v="0"/>
    <n v="16000000"/>
    <x v="843"/>
  </r>
  <r>
    <x v="240"/>
    <x v="236"/>
    <s v="5"/>
    <s v="11"/>
    <x v="0"/>
    <x v="4"/>
    <x v="257"/>
    <x v="1222"/>
    <x v="2"/>
    <x v="0"/>
    <n v="4000000"/>
    <x v="848"/>
  </r>
  <r>
    <x v="240"/>
    <x v="236"/>
    <s v="5"/>
    <s v="11"/>
    <x v="0"/>
    <x v="4"/>
    <x v="257"/>
    <x v="1223"/>
    <x v="2"/>
    <x v="0"/>
    <n v="200000"/>
    <x v="849"/>
  </r>
  <r>
    <x v="240"/>
    <x v="236"/>
    <s v="6"/>
    <s v="1"/>
    <x v="0"/>
    <x v="9"/>
    <x v="94"/>
    <x v="1224"/>
    <x v="1"/>
    <x v="187"/>
    <m/>
    <x v="850"/>
  </r>
  <r>
    <x v="240"/>
    <x v="236"/>
    <s v="6"/>
    <s v="1"/>
    <x v="0"/>
    <x v="9"/>
    <x v="94"/>
    <x v="1225"/>
    <x v="1"/>
    <x v="190"/>
    <m/>
    <x v="844"/>
  </r>
  <r>
    <x v="240"/>
    <x v="236"/>
    <s v="6"/>
    <s v="5"/>
    <x v="0"/>
    <x v="9"/>
    <x v="235"/>
    <x v="1226"/>
    <x v="2"/>
    <x v="0"/>
    <n v="16000000"/>
    <x v="845"/>
  </r>
  <r>
    <x v="240"/>
    <x v="236"/>
    <s v="6"/>
    <s v="5"/>
    <x v="0"/>
    <x v="9"/>
    <x v="235"/>
    <x v="1227"/>
    <x v="2"/>
    <x v="0"/>
    <n v="800000"/>
    <x v="843"/>
  </r>
  <r>
    <x v="240"/>
    <x v="236"/>
    <s v="6"/>
    <s v="5"/>
    <x v="0"/>
    <x v="9"/>
    <x v="235"/>
    <x v="1228"/>
    <x v="2"/>
    <x v="0"/>
    <n v="16000000"/>
    <x v="851"/>
  </r>
  <r>
    <x v="240"/>
    <x v="236"/>
    <s v="6"/>
    <s v="5"/>
    <x v="0"/>
    <x v="9"/>
    <x v="235"/>
    <x v="191"/>
    <x v="2"/>
    <x v="0"/>
    <n v="800000"/>
    <x v="852"/>
  </r>
  <r>
    <x v="240"/>
    <x v="236"/>
    <s v="7"/>
    <s v="1"/>
    <x v="0"/>
    <x v="5"/>
    <x v="8"/>
    <x v="1229"/>
    <x v="1"/>
    <x v="187"/>
    <m/>
    <x v="843"/>
  </r>
  <r>
    <x v="240"/>
    <x v="236"/>
    <s v="8"/>
    <s v="1"/>
    <x v="0"/>
    <x v="6"/>
    <x v="87"/>
    <x v="1230"/>
    <x v="1"/>
    <x v="187"/>
    <m/>
    <x v="844"/>
  </r>
  <r>
    <x v="240"/>
    <x v="236"/>
    <s v="8"/>
    <s v="10"/>
    <x v="0"/>
    <x v="6"/>
    <x v="73"/>
    <x v="1231"/>
    <x v="1"/>
    <x v="0"/>
    <n v="16000000"/>
    <x v="845"/>
  </r>
  <r>
    <x v="240"/>
    <x v="236"/>
    <s v="8"/>
    <s v="10"/>
    <x v="0"/>
    <x v="6"/>
    <x v="73"/>
    <x v="1232"/>
    <x v="1"/>
    <x v="0"/>
    <n v="10607682.5"/>
    <x v="853"/>
  </r>
  <r>
    <x v="240"/>
    <x v="236"/>
    <s v="8"/>
    <s v="11"/>
    <x v="0"/>
    <x v="6"/>
    <x v="105"/>
    <x v="1233"/>
    <x v="2"/>
    <x v="0"/>
    <n v="1600000"/>
    <x v="854"/>
  </r>
  <r>
    <x v="240"/>
    <x v="236"/>
    <s v="9"/>
    <s v="1"/>
    <x v="0"/>
    <x v="10"/>
    <x v="95"/>
    <x v="1234"/>
    <x v="1"/>
    <x v="187"/>
    <m/>
    <x v="855"/>
  </r>
  <r>
    <x v="240"/>
    <x v="236"/>
    <s v="9"/>
    <s v="1"/>
    <x v="0"/>
    <x v="10"/>
    <x v="95"/>
    <x v="1235"/>
    <x v="1"/>
    <x v="190"/>
    <m/>
    <x v="856"/>
  </r>
  <r>
    <x v="240"/>
    <x v="236"/>
    <s v="9"/>
    <s v="5"/>
    <x v="0"/>
    <x v="10"/>
    <x v="301"/>
    <x v="1236"/>
    <x v="2"/>
    <x v="0"/>
    <n v="800000"/>
    <x v="857"/>
  </r>
  <r>
    <x v="240"/>
    <x v="236"/>
    <s v="9"/>
    <s v="20"/>
    <x v="0"/>
    <x v="10"/>
    <x v="209"/>
    <x v="1237"/>
    <x v="1"/>
    <x v="0"/>
    <n v="5392317.5"/>
    <x v="858"/>
  </r>
  <r>
    <x v="240"/>
    <x v="236"/>
    <s v="9"/>
    <s v="20"/>
    <x v="0"/>
    <x v="10"/>
    <x v="209"/>
    <x v="1238"/>
    <x v="1"/>
    <x v="0"/>
    <n v="16000000"/>
    <x v="859"/>
  </r>
  <r>
    <x v="240"/>
    <x v="236"/>
    <s v="9"/>
    <s v="20"/>
    <x v="0"/>
    <x v="10"/>
    <x v="209"/>
    <x v="1239"/>
    <x v="1"/>
    <x v="0"/>
    <n v="5215365"/>
    <x v="860"/>
  </r>
  <r>
    <x v="240"/>
    <x v="236"/>
    <s v="10"/>
    <s v="1"/>
    <x v="0"/>
    <x v="7"/>
    <x v="10"/>
    <x v="1240"/>
    <x v="1"/>
    <x v="187"/>
    <m/>
    <x v="861"/>
  </r>
  <r>
    <x v="240"/>
    <x v="236"/>
    <s v="11"/>
    <s v="1"/>
    <x v="0"/>
    <x v="8"/>
    <x v="12"/>
    <x v="1241"/>
    <x v="1"/>
    <x v="187"/>
    <m/>
    <x v="862"/>
  </r>
  <r>
    <x v="240"/>
    <x v="236"/>
    <s v="12"/>
    <s v="1"/>
    <x v="0"/>
    <x v="11"/>
    <x v="96"/>
    <x v="1242"/>
    <x v="1"/>
    <x v="187"/>
    <m/>
    <x v="863"/>
  </r>
  <r>
    <x v="240"/>
    <x v="236"/>
    <s v="12"/>
    <s v="1"/>
    <x v="0"/>
    <x v="11"/>
    <x v="96"/>
    <x v="1243"/>
    <x v="1"/>
    <x v="190"/>
    <m/>
    <x v="864"/>
  </r>
  <r>
    <x v="241"/>
    <x v="237"/>
    <m/>
    <m/>
    <x v="1"/>
    <x v="0"/>
    <x v="16"/>
    <x v="27"/>
    <x v="0"/>
    <x v="0"/>
    <m/>
    <x v="27"/>
  </r>
  <r>
    <x v="242"/>
    <x v="238"/>
    <m/>
    <m/>
    <x v="1"/>
    <x v="0"/>
    <x v="16"/>
    <x v="27"/>
    <x v="0"/>
    <x v="0"/>
    <m/>
    <x v="27"/>
  </r>
  <r>
    <x v="243"/>
    <x v="239"/>
    <m/>
    <m/>
    <x v="1"/>
    <x v="0"/>
    <x v="16"/>
    <x v="27"/>
    <x v="0"/>
    <x v="0"/>
    <m/>
    <x v="27"/>
  </r>
  <r>
    <x v="244"/>
    <x v="240"/>
    <m/>
    <m/>
    <x v="1"/>
    <x v="0"/>
    <x v="16"/>
    <x v="27"/>
    <x v="0"/>
    <x v="0"/>
    <m/>
    <x v="27"/>
  </r>
  <r>
    <x v="245"/>
    <x v="241"/>
    <m/>
    <m/>
    <x v="1"/>
    <x v="0"/>
    <x v="16"/>
    <x v="27"/>
    <x v="0"/>
    <x v="0"/>
    <m/>
    <x v="27"/>
  </r>
  <r>
    <x v="246"/>
    <x v="242"/>
    <s v="1"/>
    <s v="1"/>
    <x v="0"/>
    <x v="0"/>
    <x v="0"/>
    <x v="0"/>
    <x v="0"/>
    <x v="0"/>
    <m/>
    <x v="865"/>
  </r>
  <r>
    <x v="246"/>
    <x v="242"/>
    <s v="1"/>
    <s v="1"/>
    <x v="0"/>
    <x v="0"/>
    <x v="0"/>
    <x v="1244"/>
    <x v="1"/>
    <x v="191"/>
    <m/>
    <x v="866"/>
  </r>
  <r>
    <x v="246"/>
    <x v="242"/>
    <s v="2"/>
    <s v="1"/>
    <x v="0"/>
    <x v="1"/>
    <x v="82"/>
    <x v="1245"/>
    <x v="1"/>
    <x v="191"/>
    <m/>
    <x v="867"/>
  </r>
  <r>
    <x v="246"/>
    <x v="242"/>
    <s v="3"/>
    <s v="1"/>
    <x v="0"/>
    <x v="2"/>
    <x v="83"/>
    <x v="1246"/>
    <x v="1"/>
    <x v="191"/>
    <m/>
    <x v="868"/>
  </r>
  <r>
    <x v="246"/>
    <x v="242"/>
    <s v="4"/>
    <s v="1"/>
    <x v="0"/>
    <x v="3"/>
    <x v="3"/>
    <x v="1247"/>
    <x v="1"/>
    <x v="191"/>
    <m/>
    <x v="869"/>
  </r>
  <r>
    <x v="246"/>
    <x v="242"/>
    <s v="5"/>
    <s v="1"/>
    <x v="0"/>
    <x v="4"/>
    <x v="86"/>
    <x v="1248"/>
    <x v="1"/>
    <x v="191"/>
    <m/>
    <x v="870"/>
  </r>
  <r>
    <x v="246"/>
    <x v="242"/>
    <s v="5"/>
    <s v="30"/>
    <x v="0"/>
    <x v="4"/>
    <x v="210"/>
    <x v="1249"/>
    <x v="2"/>
    <x v="0"/>
    <n v="13288972.82"/>
    <x v="871"/>
  </r>
  <r>
    <x v="246"/>
    <x v="242"/>
    <s v="6"/>
    <s v="1"/>
    <x v="0"/>
    <x v="9"/>
    <x v="94"/>
    <x v="1250"/>
    <x v="1"/>
    <x v="191"/>
    <m/>
    <x v="872"/>
  </r>
  <r>
    <x v="246"/>
    <x v="242"/>
    <s v="7"/>
    <s v="1"/>
    <x v="0"/>
    <x v="5"/>
    <x v="8"/>
    <x v="1251"/>
    <x v="1"/>
    <x v="192"/>
    <m/>
    <x v="873"/>
  </r>
  <r>
    <x v="246"/>
    <x v="242"/>
    <s v="9"/>
    <s v="19"/>
    <x v="0"/>
    <x v="10"/>
    <x v="31"/>
    <x v="1252"/>
    <x v="2"/>
    <x v="0"/>
    <n v="129600"/>
    <x v="874"/>
  </r>
  <r>
    <x v="246"/>
    <x v="242"/>
    <s v="9"/>
    <s v="19"/>
    <x v="0"/>
    <x v="10"/>
    <x v="31"/>
    <x v="1253"/>
    <x v="2"/>
    <x v="0"/>
    <n v="6480"/>
    <x v="875"/>
  </r>
  <r>
    <x v="246"/>
    <x v="242"/>
    <s v="9"/>
    <s v="30"/>
    <x v="0"/>
    <x v="10"/>
    <x v="302"/>
    <x v="1254"/>
    <x v="2"/>
    <x v="0"/>
    <n v="926221.94"/>
    <x v="27"/>
  </r>
  <r>
    <x v="246"/>
    <x v="242"/>
    <s v="9"/>
    <s v="30"/>
    <x v="0"/>
    <x v="10"/>
    <x v="302"/>
    <x v="1255"/>
    <x v="2"/>
    <x v="0"/>
    <n v="446278.06"/>
    <x v="876"/>
  </r>
  <r>
    <x v="247"/>
    <x v="243"/>
    <s v="1"/>
    <s v="1"/>
    <x v="0"/>
    <x v="0"/>
    <x v="0"/>
    <x v="0"/>
    <x v="0"/>
    <x v="0"/>
    <m/>
    <x v="559"/>
  </r>
  <r>
    <x v="247"/>
    <x v="243"/>
    <s v="4"/>
    <s v="7"/>
    <x v="0"/>
    <x v="3"/>
    <x v="252"/>
    <x v="1256"/>
    <x v="2"/>
    <x v="0"/>
    <n v="850500"/>
    <x v="877"/>
  </r>
  <r>
    <x v="247"/>
    <x v="243"/>
    <s v="4"/>
    <s v="10"/>
    <x v="0"/>
    <x v="3"/>
    <x v="66"/>
    <x v="1257"/>
    <x v="2"/>
    <x v="0"/>
    <n v="47250"/>
    <x v="772"/>
  </r>
  <r>
    <x v="247"/>
    <x v="243"/>
    <s v="4"/>
    <s v="28"/>
    <x v="0"/>
    <x v="3"/>
    <x v="42"/>
    <x v="1258"/>
    <x v="1"/>
    <x v="193"/>
    <m/>
    <x v="813"/>
  </r>
  <r>
    <x v="247"/>
    <x v="243"/>
    <s v="5"/>
    <s v="17"/>
    <x v="0"/>
    <x v="4"/>
    <x v="122"/>
    <x v="1259"/>
    <x v="2"/>
    <x v="0"/>
    <n v="900000"/>
    <x v="764"/>
  </r>
  <r>
    <x v="247"/>
    <x v="243"/>
    <s v="5"/>
    <s v="17"/>
    <x v="0"/>
    <x v="4"/>
    <x v="122"/>
    <x v="1260"/>
    <x v="2"/>
    <x v="0"/>
    <n v="91500"/>
    <x v="878"/>
  </r>
  <r>
    <x v="247"/>
    <x v="243"/>
    <s v="8"/>
    <s v="1"/>
    <x v="0"/>
    <x v="6"/>
    <x v="87"/>
    <x v="1261"/>
    <x v="1"/>
    <x v="117"/>
    <m/>
    <x v="879"/>
  </r>
  <r>
    <x v="247"/>
    <x v="243"/>
    <s v="8"/>
    <s v="18"/>
    <x v="0"/>
    <x v="6"/>
    <x v="292"/>
    <x v="1262"/>
    <x v="2"/>
    <x v="0"/>
    <n v="900000"/>
    <x v="880"/>
  </r>
  <r>
    <x v="248"/>
    <x v="244"/>
    <s v="11"/>
    <s v="22"/>
    <x v="0"/>
    <x v="8"/>
    <x v="141"/>
    <x v="1263"/>
    <x v="1"/>
    <x v="146"/>
    <m/>
    <x v="178"/>
  </r>
  <r>
    <x v="248"/>
    <x v="244"/>
    <s v="11"/>
    <s v="23"/>
    <x v="0"/>
    <x v="8"/>
    <x v="166"/>
    <x v="1264"/>
    <x v="2"/>
    <x v="0"/>
    <n v="1575000"/>
    <x v="27"/>
  </r>
  <r>
    <x v="249"/>
    <x v="245"/>
    <m/>
    <m/>
    <x v="1"/>
    <x v="0"/>
    <x v="16"/>
    <x v="27"/>
    <x v="0"/>
    <x v="0"/>
    <m/>
    <x v="27"/>
  </r>
  <r>
    <x v="250"/>
    <x v="246"/>
    <m/>
    <m/>
    <x v="1"/>
    <x v="0"/>
    <x v="16"/>
    <x v="27"/>
    <x v="0"/>
    <x v="0"/>
    <m/>
    <x v="27"/>
  </r>
  <r>
    <x v="251"/>
    <x v="247"/>
    <m/>
    <m/>
    <x v="1"/>
    <x v="0"/>
    <x v="16"/>
    <x v="27"/>
    <x v="0"/>
    <x v="0"/>
    <m/>
    <x v="27"/>
  </r>
  <r>
    <x v="252"/>
    <x v="248"/>
    <m/>
    <m/>
    <x v="1"/>
    <x v="0"/>
    <x v="16"/>
    <x v="27"/>
    <x v="0"/>
    <x v="0"/>
    <m/>
    <x v="27"/>
  </r>
  <r>
    <x v="253"/>
    <x v="249"/>
    <s v="4"/>
    <s v="18"/>
    <x v="0"/>
    <x v="3"/>
    <x v="221"/>
    <x v="1265"/>
    <x v="1"/>
    <x v="194"/>
    <m/>
    <x v="881"/>
  </r>
  <r>
    <x v="253"/>
    <x v="249"/>
    <s v="4"/>
    <s v="18"/>
    <x v="0"/>
    <x v="3"/>
    <x v="221"/>
    <x v="1266"/>
    <x v="2"/>
    <x v="0"/>
    <n v="934500"/>
    <x v="27"/>
  </r>
  <r>
    <x v="254"/>
    <x v="250"/>
    <s v="1"/>
    <s v="1"/>
    <x v="0"/>
    <x v="0"/>
    <x v="0"/>
    <x v="0"/>
    <x v="0"/>
    <x v="0"/>
    <m/>
    <x v="882"/>
  </r>
  <r>
    <x v="255"/>
    <x v="251"/>
    <m/>
    <m/>
    <x v="1"/>
    <x v="0"/>
    <x v="16"/>
    <x v="27"/>
    <x v="0"/>
    <x v="0"/>
    <m/>
    <x v="27"/>
  </r>
  <r>
    <x v="256"/>
    <x v="252"/>
    <s v="1"/>
    <s v="1"/>
    <x v="0"/>
    <x v="0"/>
    <x v="0"/>
    <x v="0"/>
    <x v="0"/>
    <x v="0"/>
    <m/>
    <x v="768"/>
  </r>
  <r>
    <x v="256"/>
    <x v="252"/>
    <s v="1"/>
    <s v="1"/>
    <x v="0"/>
    <x v="0"/>
    <x v="0"/>
    <x v="1267"/>
    <x v="1"/>
    <x v="139"/>
    <m/>
    <x v="883"/>
  </r>
  <r>
    <x v="256"/>
    <x v="252"/>
    <s v="2"/>
    <s v="1"/>
    <x v="0"/>
    <x v="1"/>
    <x v="82"/>
    <x v="1268"/>
    <x v="1"/>
    <x v="139"/>
    <m/>
    <x v="129"/>
  </r>
  <r>
    <x v="256"/>
    <x v="252"/>
    <s v="2"/>
    <s v="14"/>
    <x v="0"/>
    <x v="1"/>
    <x v="195"/>
    <x v="1269"/>
    <x v="2"/>
    <x v="0"/>
    <n v="60000"/>
    <x v="884"/>
  </r>
  <r>
    <x v="256"/>
    <x v="252"/>
    <s v="3"/>
    <s v="1"/>
    <x v="0"/>
    <x v="2"/>
    <x v="83"/>
    <x v="1270"/>
    <x v="1"/>
    <x v="139"/>
    <m/>
    <x v="885"/>
  </r>
  <r>
    <x v="256"/>
    <x v="252"/>
    <s v="6"/>
    <s v="13"/>
    <x v="0"/>
    <x v="9"/>
    <x v="176"/>
    <x v="1271"/>
    <x v="2"/>
    <x v="0"/>
    <n v="200000"/>
    <x v="886"/>
  </r>
  <r>
    <x v="257"/>
    <x v="253"/>
    <s v="1"/>
    <s v="1"/>
    <x v="0"/>
    <x v="0"/>
    <x v="0"/>
    <x v="0"/>
    <x v="0"/>
    <x v="0"/>
    <m/>
    <x v="768"/>
  </r>
  <r>
    <x v="257"/>
    <x v="253"/>
    <s v="1"/>
    <s v="13"/>
    <x v="0"/>
    <x v="0"/>
    <x v="303"/>
    <x v="1272"/>
    <x v="2"/>
    <x v="0"/>
    <n v="350000"/>
    <x v="637"/>
  </r>
  <r>
    <x v="257"/>
    <x v="253"/>
    <s v="1"/>
    <s v="13"/>
    <x v="0"/>
    <x v="0"/>
    <x v="303"/>
    <x v="1273"/>
    <x v="2"/>
    <x v="0"/>
    <n v="28000"/>
    <x v="27"/>
  </r>
  <r>
    <x v="257"/>
    <x v="253"/>
    <s v="2"/>
    <s v="13"/>
    <x v="0"/>
    <x v="1"/>
    <x v="115"/>
    <x v="1274"/>
    <x v="2"/>
    <x v="0"/>
    <n v="200000"/>
    <x v="887"/>
  </r>
  <r>
    <x v="257"/>
    <x v="253"/>
    <s v="2"/>
    <s v="24"/>
    <x v="0"/>
    <x v="1"/>
    <x v="145"/>
    <x v="1275"/>
    <x v="1"/>
    <x v="158"/>
    <m/>
    <x v="888"/>
  </r>
  <r>
    <x v="257"/>
    <x v="253"/>
    <s v="4"/>
    <s v="10"/>
    <x v="0"/>
    <x v="3"/>
    <x v="66"/>
    <x v="1276"/>
    <x v="1"/>
    <x v="195"/>
    <m/>
    <x v="889"/>
  </r>
  <r>
    <x v="257"/>
    <x v="253"/>
    <s v="4"/>
    <s v="11"/>
    <x v="0"/>
    <x v="3"/>
    <x v="17"/>
    <x v="1277"/>
    <x v="1"/>
    <x v="196"/>
    <m/>
    <x v="890"/>
  </r>
  <r>
    <x v="257"/>
    <x v="253"/>
    <s v="4"/>
    <s v="21"/>
    <x v="0"/>
    <x v="3"/>
    <x v="67"/>
    <x v="1278"/>
    <x v="2"/>
    <x v="0"/>
    <n v="400000"/>
    <x v="891"/>
  </r>
  <r>
    <x v="257"/>
    <x v="253"/>
    <s v="5"/>
    <s v="24"/>
    <x v="0"/>
    <x v="4"/>
    <x v="18"/>
    <x v="1279"/>
    <x v="1"/>
    <x v="158"/>
    <m/>
    <x v="892"/>
  </r>
  <r>
    <x v="257"/>
    <x v="253"/>
    <s v="8"/>
    <s v="1"/>
    <x v="0"/>
    <x v="6"/>
    <x v="87"/>
    <x v="1280"/>
    <x v="1"/>
    <x v="139"/>
    <m/>
    <x v="893"/>
  </r>
  <r>
    <x v="257"/>
    <x v="253"/>
    <s v="8"/>
    <s v="24"/>
    <x v="0"/>
    <x v="6"/>
    <x v="21"/>
    <x v="1281"/>
    <x v="1"/>
    <x v="197"/>
    <m/>
    <x v="894"/>
  </r>
  <r>
    <x v="257"/>
    <x v="253"/>
    <s v="9"/>
    <s v="1"/>
    <x v="0"/>
    <x v="10"/>
    <x v="95"/>
    <x v="1282"/>
    <x v="1"/>
    <x v="198"/>
    <m/>
    <x v="895"/>
  </r>
  <r>
    <x v="257"/>
    <x v="253"/>
    <s v="9"/>
    <s v="1"/>
    <x v="0"/>
    <x v="10"/>
    <x v="95"/>
    <x v="1283"/>
    <x v="1"/>
    <x v="139"/>
    <m/>
    <x v="896"/>
  </r>
  <r>
    <x v="257"/>
    <x v="253"/>
    <s v="9"/>
    <s v="14"/>
    <x v="0"/>
    <x v="10"/>
    <x v="193"/>
    <x v="1284"/>
    <x v="2"/>
    <x v="0"/>
    <n v="600000"/>
    <x v="897"/>
  </r>
  <r>
    <x v="257"/>
    <x v="253"/>
    <s v="9"/>
    <s v="26"/>
    <x v="0"/>
    <x v="10"/>
    <x v="57"/>
    <x v="1285"/>
    <x v="1"/>
    <x v="135"/>
    <m/>
    <x v="898"/>
  </r>
  <r>
    <x v="257"/>
    <x v="253"/>
    <s v="10"/>
    <s v="1"/>
    <x v="0"/>
    <x v="7"/>
    <x v="10"/>
    <x v="1286"/>
    <x v="1"/>
    <x v="139"/>
    <m/>
    <x v="899"/>
  </r>
  <r>
    <x v="257"/>
    <x v="253"/>
    <s v="11"/>
    <s v="1"/>
    <x v="0"/>
    <x v="8"/>
    <x v="12"/>
    <x v="1287"/>
    <x v="1"/>
    <x v="139"/>
    <m/>
    <x v="900"/>
  </r>
  <r>
    <x v="257"/>
    <x v="253"/>
    <s v="11"/>
    <s v="1"/>
    <x v="0"/>
    <x v="8"/>
    <x v="12"/>
    <x v="1288"/>
    <x v="1"/>
    <x v="199"/>
    <m/>
    <x v="901"/>
  </r>
  <r>
    <x v="257"/>
    <x v="253"/>
    <s v="12"/>
    <s v="1"/>
    <x v="0"/>
    <x v="11"/>
    <x v="96"/>
    <x v="1289"/>
    <x v="1"/>
    <x v="198"/>
    <m/>
    <x v="902"/>
  </r>
  <r>
    <x v="257"/>
    <x v="253"/>
    <s v="12"/>
    <s v="1"/>
    <x v="0"/>
    <x v="11"/>
    <x v="96"/>
    <x v="1290"/>
    <x v="1"/>
    <x v="139"/>
    <m/>
    <x v="903"/>
  </r>
  <r>
    <x v="258"/>
    <x v="254"/>
    <m/>
    <m/>
    <x v="1"/>
    <x v="0"/>
    <x v="16"/>
    <x v="27"/>
    <x v="0"/>
    <x v="0"/>
    <m/>
    <x v="27"/>
  </r>
  <r>
    <x v="259"/>
    <x v="255"/>
    <m/>
    <m/>
    <x v="1"/>
    <x v="0"/>
    <x v="16"/>
    <x v="27"/>
    <x v="0"/>
    <x v="0"/>
    <m/>
    <x v="27"/>
  </r>
  <r>
    <x v="260"/>
    <x v="256"/>
    <m/>
    <m/>
    <x v="1"/>
    <x v="0"/>
    <x v="16"/>
    <x v="27"/>
    <x v="0"/>
    <x v="0"/>
    <m/>
    <x v="27"/>
  </r>
  <r>
    <x v="261"/>
    <x v="257"/>
    <s v="6"/>
    <s v="8"/>
    <x v="0"/>
    <x v="9"/>
    <x v="91"/>
    <x v="1291"/>
    <x v="1"/>
    <x v="200"/>
    <m/>
    <x v="904"/>
  </r>
  <r>
    <x v="261"/>
    <x v="257"/>
    <s v="6"/>
    <s v="13"/>
    <x v="0"/>
    <x v="9"/>
    <x v="176"/>
    <x v="1292"/>
    <x v="2"/>
    <x v="0"/>
    <n v="1461130"/>
    <x v="905"/>
  </r>
  <r>
    <x v="262"/>
    <x v="258"/>
    <s v="1"/>
    <s v="1"/>
    <x v="0"/>
    <x v="0"/>
    <x v="0"/>
    <x v="1293"/>
    <x v="1"/>
    <x v="201"/>
    <m/>
    <x v="906"/>
  </r>
  <r>
    <x v="262"/>
    <x v="258"/>
    <s v="4"/>
    <s v="1"/>
    <x v="0"/>
    <x v="3"/>
    <x v="3"/>
    <x v="1294"/>
    <x v="1"/>
    <x v="201"/>
    <m/>
    <x v="907"/>
  </r>
  <r>
    <x v="262"/>
    <x v="258"/>
    <s v="7"/>
    <s v="1"/>
    <x v="0"/>
    <x v="5"/>
    <x v="8"/>
    <x v="1295"/>
    <x v="1"/>
    <x v="201"/>
    <m/>
    <x v="908"/>
  </r>
  <r>
    <x v="262"/>
    <x v="258"/>
    <s v="7"/>
    <s v="5"/>
    <x v="0"/>
    <x v="5"/>
    <x v="237"/>
    <x v="1296"/>
    <x v="2"/>
    <x v="0"/>
    <n v="2013000"/>
    <x v="907"/>
  </r>
  <r>
    <x v="262"/>
    <x v="258"/>
    <s v="9"/>
    <s v="29"/>
    <x v="0"/>
    <x v="10"/>
    <x v="126"/>
    <x v="1297"/>
    <x v="2"/>
    <x v="0"/>
    <n v="1500000"/>
    <x v="909"/>
  </r>
  <r>
    <x v="262"/>
    <x v="258"/>
    <s v="10"/>
    <s v="1"/>
    <x v="0"/>
    <x v="7"/>
    <x v="10"/>
    <x v="1298"/>
    <x v="1"/>
    <x v="201"/>
    <m/>
    <x v="910"/>
  </r>
  <r>
    <x v="262"/>
    <x v="258"/>
    <s v="11"/>
    <s v="8"/>
    <x v="0"/>
    <x v="8"/>
    <x v="13"/>
    <x v="1299"/>
    <x v="1"/>
    <x v="0"/>
    <n v="20130"/>
    <x v="911"/>
  </r>
  <r>
    <x v="263"/>
    <x v="259"/>
    <s v="1"/>
    <s v="1"/>
    <x v="0"/>
    <x v="0"/>
    <x v="0"/>
    <x v="0"/>
    <x v="0"/>
    <x v="0"/>
    <m/>
    <x v="912"/>
  </r>
  <r>
    <x v="263"/>
    <x v="259"/>
    <s v="1"/>
    <s v="1"/>
    <x v="0"/>
    <x v="0"/>
    <x v="0"/>
    <x v="1300"/>
    <x v="1"/>
    <x v="15"/>
    <m/>
    <x v="913"/>
  </r>
  <r>
    <x v="263"/>
    <x v="259"/>
    <s v="1"/>
    <s v="17"/>
    <x v="0"/>
    <x v="0"/>
    <x v="114"/>
    <x v="1301"/>
    <x v="2"/>
    <x v="0"/>
    <n v="1500000"/>
    <x v="914"/>
  </r>
  <r>
    <x v="263"/>
    <x v="259"/>
    <s v="2"/>
    <s v="1"/>
    <x v="0"/>
    <x v="1"/>
    <x v="82"/>
    <x v="1302"/>
    <x v="1"/>
    <x v="15"/>
    <m/>
    <x v="915"/>
  </r>
  <r>
    <x v="263"/>
    <x v="259"/>
    <s v="2"/>
    <s v="1"/>
    <x v="0"/>
    <x v="1"/>
    <x v="82"/>
    <x v="1303"/>
    <x v="2"/>
    <x v="0"/>
    <n v="1000000"/>
    <x v="916"/>
  </r>
  <r>
    <x v="263"/>
    <x v="259"/>
    <s v="2"/>
    <s v="8"/>
    <x v="0"/>
    <x v="1"/>
    <x v="1"/>
    <x v="1304"/>
    <x v="2"/>
    <x v="0"/>
    <n v="1500000"/>
    <x v="917"/>
  </r>
  <r>
    <x v="263"/>
    <x v="259"/>
    <s v="3"/>
    <s v="1"/>
    <x v="0"/>
    <x v="2"/>
    <x v="83"/>
    <x v="1305"/>
    <x v="1"/>
    <x v="15"/>
    <m/>
    <x v="918"/>
  </r>
  <r>
    <x v="263"/>
    <x v="259"/>
    <s v="3"/>
    <s v="31"/>
    <x v="0"/>
    <x v="2"/>
    <x v="2"/>
    <x v="1304"/>
    <x v="2"/>
    <x v="0"/>
    <n v="1300000"/>
    <x v="919"/>
  </r>
  <r>
    <x v="263"/>
    <x v="259"/>
    <s v="4"/>
    <s v="1"/>
    <x v="0"/>
    <x v="3"/>
    <x v="3"/>
    <x v="1306"/>
    <x v="1"/>
    <x v="15"/>
    <m/>
    <x v="920"/>
  </r>
  <r>
    <x v="263"/>
    <x v="259"/>
    <s v="5"/>
    <s v="1"/>
    <x v="0"/>
    <x v="4"/>
    <x v="86"/>
    <x v="1307"/>
    <x v="1"/>
    <x v="15"/>
    <m/>
    <x v="921"/>
  </r>
  <r>
    <x v="263"/>
    <x v="259"/>
    <s v="5"/>
    <s v="30"/>
    <x v="0"/>
    <x v="4"/>
    <x v="210"/>
    <x v="1308"/>
    <x v="1"/>
    <x v="146"/>
    <m/>
    <x v="922"/>
  </r>
  <r>
    <x v="263"/>
    <x v="259"/>
    <s v="6"/>
    <s v="1"/>
    <x v="0"/>
    <x v="9"/>
    <x v="94"/>
    <x v="1309"/>
    <x v="1"/>
    <x v="15"/>
    <m/>
    <x v="923"/>
  </r>
  <r>
    <x v="263"/>
    <x v="259"/>
    <s v="7"/>
    <s v="1"/>
    <x v="0"/>
    <x v="5"/>
    <x v="8"/>
    <x v="1310"/>
    <x v="1"/>
    <x v="15"/>
    <m/>
    <x v="924"/>
  </r>
  <r>
    <x v="263"/>
    <x v="259"/>
    <s v="7"/>
    <s v="18"/>
    <x v="0"/>
    <x v="5"/>
    <x v="159"/>
    <x v="1311"/>
    <x v="2"/>
    <x v="0"/>
    <n v="1000000"/>
    <x v="925"/>
  </r>
  <r>
    <x v="263"/>
    <x v="259"/>
    <s v="8"/>
    <s v="1"/>
    <x v="0"/>
    <x v="6"/>
    <x v="87"/>
    <x v="1312"/>
    <x v="1"/>
    <x v="15"/>
    <m/>
    <x v="926"/>
  </r>
  <r>
    <x v="263"/>
    <x v="259"/>
    <s v="8"/>
    <s v="8"/>
    <x v="0"/>
    <x v="6"/>
    <x v="9"/>
    <x v="1313"/>
    <x v="2"/>
    <x v="0"/>
    <n v="1000000"/>
    <x v="927"/>
  </r>
  <r>
    <x v="263"/>
    <x v="259"/>
    <s v="9"/>
    <s v="1"/>
    <x v="0"/>
    <x v="10"/>
    <x v="95"/>
    <x v="1314"/>
    <x v="1"/>
    <x v="15"/>
    <m/>
    <x v="928"/>
  </r>
  <r>
    <x v="263"/>
    <x v="259"/>
    <s v="10"/>
    <s v="1"/>
    <x v="0"/>
    <x v="7"/>
    <x v="10"/>
    <x v="1315"/>
    <x v="1"/>
    <x v="15"/>
    <m/>
    <x v="929"/>
  </r>
  <r>
    <x v="263"/>
    <x v="259"/>
    <s v="11"/>
    <s v="1"/>
    <x v="0"/>
    <x v="8"/>
    <x v="12"/>
    <x v="1316"/>
    <x v="1"/>
    <x v="15"/>
    <m/>
    <x v="930"/>
  </r>
  <r>
    <x v="263"/>
    <x v="259"/>
    <s v="12"/>
    <s v="1"/>
    <x v="0"/>
    <x v="11"/>
    <x v="96"/>
    <x v="1317"/>
    <x v="1"/>
    <x v="15"/>
    <m/>
    <x v="931"/>
  </r>
  <r>
    <x v="264"/>
    <x v="260"/>
    <s v="1"/>
    <s v="1"/>
    <x v="0"/>
    <x v="0"/>
    <x v="0"/>
    <x v="0"/>
    <x v="0"/>
    <x v="0"/>
    <m/>
    <x v="932"/>
  </r>
  <r>
    <x v="264"/>
    <x v="260"/>
    <s v="1"/>
    <s v="19"/>
    <x v="0"/>
    <x v="0"/>
    <x v="144"/>
    <x v="1318"/>
    <x v="1"/>
    <x v="15"/>
    <m/>
    <x v="933"/>
  </r>
  <r>
    <x v="264"/>
    <x v="260"/>
    <s v="2"/>
    <s v="18"/>
    <x v="0"/>
    <x v="1"/>
    <x v="304"/>
    <x v="1319"/>
    <x v="1"/>
    <x v="202"/>
    <m/>
    <x v="934"/>
  </r>
  <r>
    <x v="264"/>
    <x v="260"/>
    <s v="3"/>
    <s v="3"/>
    <x v="0"/>
    <x v="2"/>
    <x v="185"/>
    <x v="1320"/>
    <x v="2"/>
    <x v="0"/>
    <n v="2000000"/>
    <x v="935"/>
  </r>
  <r>
    <x v="264"/>
    <x v="260"/>
    <s v="3"/>
    <s v="17"/>
    <x v="0"/>
    <x v="2"/>
    <x v="27"/>
    <x v="1303"/>
    <x v="2"/>
    <x v="0"/>
    <n v="1500000"/>
    <x v="936"/>
  </r>
  <r>
    <x v="264"/>
    <x v="260"/>
    <s v="3"/>
    <s v="31"/>
    <x v="0"/>
    <x v="2"/>
    <x v="2"/>
    <x v="1321"/>
    <x v="1"/>
    <x v="94"/>
    <m/>
    <x v="937"/>
  </r>
  <r>
    <x v="264"/>
    <x v="260"/>
    <s v="5"/>
    <s v="1"/>
    <x v="0"/>
    <x v="4"/>
    <x v="86"/>
    <x v="1322"/>
    <x v="1"/>
    <x v="203"/>
    <m/>
    <x v="938"/>
  </r>
  <r>
    <x v="264"/>
    <x v="260"/>
    <s v="6"/>
    <s v="1"/>
    <x v="0"/>
    <x v="9"/>
    <x v="94"/>
    <x v="1323"/>
    <x v="1"/>
    <x v="203"/>
    <m/>
    <x v="939"/>
  </r>
  <r>
    <x v="264"/>
    <x v="260"/>
    <s v="6"/>
    <s v="29"/>
    <x v="0"/>
    <x v="9"/>
    <x v="249"/>
    <x v="1324"/>
    <x v="2"/>
    <x v="0"/>
    <n v="189000"/>
    <x v="940"/>
  </r>
  <r>
    <x v="264"/>
    <x v="260"/>
    <s v="7"/>
    <s v="1"/>
    <x v="0"/>
    <x v="5"/>
    <x v="8"/>
    <x v="1325"/>
    <x v="1"/>
    <x v="203"/>
    <m/>
    <x v="941"/>
  </r>
  <r>
    <x v="265"/>
    <x v="261"/>
    <m/>
    <m/>
    <x v="1"/>
    <x v="0"/>
    <x v="16"/>
    <x v="27"/>
    <x v="0"/>
    <x v="0"/>
    <m/>
    <x v="27"/>
  </r>
  <r>
    <x v="266"/>
    <x v="262"/>
    <m/>
    <m/>
    <x v="1"/>
    <x v="0"/>
    <x v="16"/>
    <x v="27"/>
    <x v="0"/>
    <x v="0"/>
    <m/>
    <x v="27"/>
  </r>
  <r>
    <x v="267"/>
    <x v="263"/>
    <s v="1"/>
    <s v="1"/>
    <x v="0"/>
    <x v="0"/>
    <x v="0"/>
    <x v="0"/>
    <x v="0"/>
    <x v="0"/>
    <m/>
    <x v="942"/>
  </r>
  <r>
    <x v="267"/>
    <x v="263"/>
    <s v="1"/>
    <s v="1"/>
    <x v="0"/>
    <x v="0"/>
    <x v="0"/>
    <x v="1326"/>
    <x v="1"/>
    <x v="204"/>
    <m/>
    <x v="943"/>
  </r>
  <r>
    <x v="267"/>
    <x v="263"/>
    <s v="2"/>
    <s v="1"/>
    <x v="0"/>
    <x v="1"/>
    <x v="82"/>
    <x v="1327"/>
    <x v="1"/>
    <x v="204"/>
    <m/>
    <x v="944"/>
  </r>
  <r>
    <x v="267"/>
    <x v="263"/>
    <s v="2"/>
    <s v="14"/>
    <x v="0"/>
    <x v="1"/>
    <x v="195"/>
    <x v="1328"/>
    <x v="1"/>
    <x v="0"/>
    <n v="423942.77"/>
    <x v="945"/>
  </r>
  <r>
    <x v="267"/>
    <x v="263"/>
    <s v="3"/>
    <s v="1"/>
    <x v="0"/>
    <x v="2"/>
    <x v="83"/>
    <x v="1329"/>
    <x v="1"/>
    <x v="204"/>
    <m/>
    <x v="946"/>
  </r>
  <r>
    <x v="267"/>
    <x v="263"/>
    <s v="3"/>
    <s v="14"/>
    <x v="0"/>
    <x v="2"/>
    <x v="85"/>
    <x v="1330"/>
    <x v="2"/>
    <x v="0"/>
    <n v="1367708.34"/>
    <x v="947"/>
  </r>
  <r>
    <x v="267"/>
    <x v="263"/>
    <s v="3"/>
    <s v="15"/>
    <x v="0"/>
    <x v="2"/>
    <x v="241"/>
    <x v="1331"/>
    <x v="2"/>
    <x v="0"/>
    <n v="81249.990000000005"/>
    <x v="948"/>
  </r>
  <r>
    <x v="267"/>
    <x v="263"/>
    <s v="4"/>
    <s v="1"/>
    <x v="0"/>
    <x v="3"/>
    <x v="3"/>
    <x v="1332"/>
    <x v="1"/>
    <x v="204"/>
    <m/>
    <x v="949"/>
  </r>
  <r>
    <x v="267"/>
    <x v="263"/>
    <s v="4"/>
    <s v="3"/>
    <x v="0"/>
    <x v="3"/>
    <x v="130"/>
    <x v="1333"/>
    <x v="2"/>
    <x v="0"/>
    <n v="798958.35"/>
    <x v="950"/>
  </r>
  <r>
    <x v="267"/>
    <x v="263"/>
    <s v="4"/>
    <s v="3"/>
    <x v="0"/>
    <x v="3"/>
    <x v="130"/>
    <x v="1334"/>
    <x v="2"/>
    <x v="0"/>
    <n v="54166.66"/>
    <x v="951"/>
  </r>
  <r>
    <x v="267"/>
    <x v="263"/>
    <s v="5"/>
    <s v="1"/>
    <x v="0"/>
    <x v="4"/>
    <x v="86"/>
    <x v="1335"/>
    <x v="1"/>
    <x v="204"/>
    <m/>
    <x v="952"/>
  </r>
  <r>
    <x v="267"/>
    <x v="263"/>
    <s v="6"/>
    <s v="1"/>
    <x v="0"/>
    <x v="9"/>
    <x v="94"/>
    <x v="1336"/>
    <x v="1"/>
    <x v="205"/>
    <m/>
    <x v="953"/>
  </r>
  <r>
    <x v="267"/>
    <x v="263"/>
    <s v="7"/>
    <s v="1"/>
    <x v="0"/>
    <x v="5"/>
    <x v="8"/>
    <x v="1337"/>
    <x v="1"/>
    <x v="206"/>
    <m/>
    <x v="954"/>
  </r>
  <r>
    <x v="267"/>
    <x v="263"/>
    <s v="7"/>
    <s v="6"/>
    <x v="0"/>
    <x v="5"/>
    <x v="305"/>
    <x v="1338"/>
    <x v="1"/>
    <x v="207"/>
    <m/>
    <x v="955"/>
  </r>
  <r>
    <x v="267"/>
    <x v="263"/>
    <s v="7"/>
    <s v="11"/>
    <x v="0"/>
    <x v="5"/>
    <x v="124"/>
    <x v="1339"/>
    <x v="2"/>
    <x v="0"/>
    <n v="2075000"/>
    <x v="956"/>
  </r>
  <r>
    <x v="267"/>
    <x v="263"/>
    <s v="7"/>
    <s v="14"/>
    <x v="0"/>
    <x v="5"/>
    <x v="197"/>
    <x v="1340"/>
    <x v="2"/>
    <x v="0"/>
    <n v="972916.67"/>
    <x v="957"/>
  </r>
  <r>
    <x v="267"/>
    <x v="263"/>
    <s v="7"/>
    <s v="15"/>
    <x v="0"/>
    <x v="5"/>
    <x v="177"/>
    <x v="1341"/>
    <x v="2"/>
    <x v="0"/>
    <n v="160833.32999999999"/>
    <x v="958"/>
  </r>
  <r>
    <x v="267"/>
    <x v="263"/>
    <s v="8"/>
    <s v="1"/>
    <x v="0"/>
    <x v="6"/>
    <x v="87"/>
    <x v="1342"/>
    <x v="1"/>
    <x v="206"/>
    <m/>
    <x v="959"/>
  </r>
  <r>
    <x v="267"/>
    <x v="263"/>
    <s v="8"/>
    <s v="17"/>
    <x v="0"/>
    <x v="6"/>
    <x v="55"/>
    <x v="1343"/>
    <x v="1"/>
    <x v="15"/>
    <m/>
    <x v="960"/>
  </r>
  <r>
    <x v="267"/>
    <x v="263"/>
    <s v="8"/>
    <s v="21"/>
    <x v="0"/>
    <x v="6"/>
    <x v="162"/>
    <x v="1330"/>
    <x v="2"/>
    <x v="0"/>
    <n v="500000"/>
    <x v="961"/>
  </r>
  <r>
    <x v="267"/>
    <x v="263"/>
    <s v="9"/>
    <s v="1"/>
    <x v="0"/>
    <x v="10"/>
    <x v="95"/>
    <x v="1344"/>
    <x v="1"/>
    <x v="206"/>
    <m/>
    <x v="962"/>
  </r>
  <r>
    <x v="267"/>
    <x v="263"/>
    <s v="10"/>
    <s v="1"/>
    <x v="0"/>
    <x v="7"/>
    <x v="10"/>
    <x v="1345"/>
    <x v="1"/>
    <x v="206"/>
    <m/>
    <x v="963"/>
  </r>
  <r>
    <x v="267"/>
    <x v="263"/>
    <s v="11"/>
    <s v="1"/>
    <x v="0"/>
    <x v="8"/>
    <x v="12"/>
    <x v="1346"/>
    <x v="1"/>
    <x v="206"/>
    <m/>
    <x v="964"/>
  </r>
  <r>
    <x v="267"/>
    <x v="263"/>
    <s v="11"/>
    <s v="16"/>
    <x v="0"/>
    <x v="8"/>
    <x v="198"/>
    <x v="1347"/>
    <x v="2"/>
    <x v="0"/>
    <n v="945833.34"/>
    <x v="965"/>
  </r>
  <r>
    <x v="267"/>
    <x v="263"/>
    <s v="11"/>
    <s v="20"/>
    <x v="0"/>
    <x v="8"/>
    <x v="261"/>
    <x v="1348"/>
    <x v="2"/>
    <x v="0"/>
    <n v="80937.5"/>
    <x v="966"/>
  </r>
  <r>
    <x v="267"/>
    <x v="263"/>
    <s v="12"/>
    <s v="1"/>
    <x v="0"/>
    <x v="11"/>
    <x v="96"/>
    <x v="1349"/>
    <x v="1"/>
    <x v="206"/>
    <m/>
    <x v="967"/>
  </r>
  <r>
    <x v="267"/>
    <x v="263"/>
    <s v="12"/>
    <s v="28"/>
    <x v="0"/>
    <x v="11"/>
    <x v="306"/>
    <x v="1350"/>
    <x v="1"/>
    <x v="208"/>
    <m/>
    <x v="968"/>
  </r>
  <r>
    <x v="268"/>
    <x v="264"/>
    <m/>
    <m/>
    <x v="1"/>
    <x v="0"/>
    <x v="16"/>
    <x v="27"/>
    <x v="0"/>
    <x v="0"/>
    <m/>
    <x v="27"/>
  </r>
  <r>
    <x v="269"/>
    <x v="265"/>
    <m/>
    <m/>
    <x v="1"/>
    <x v="0"/>
    <x v="16"/>
    <x v="27"/>
    <x v="0"/>
    <x v="0"/>
    <m/>
    <x v="27"/>
  </r>
  <r>
    <x v="270"/>
    <x v="266"/>
    <m/>
    <m/>
    <x v="1"/>
    <x v="0"/>
    <x v="16"/>
    <x v="27"/>
    <x v="0"/>
    <x v="0"/>
    <m/>
    <x v="27"/>
  </r>
  <r>
    <x v="271"/>
    <x v="267"/>
    <m/>
    <m/>
    <x v="1"/>
    <x v="0"/>
    <x v="16"/>
    <x v="27"/>
    <x v="0"/>
    <x v="0"/>
    <m/>
    <x v="27"/>
  </r>
  <r>
    <x v="272"/>
    <x v="268"/>
    <s v="1"/>
    <s v="1"/>
    <x v="0"/>
    <x v="0"/>
    <x v="0"/>
    <x v="0"/>
    <x v="0"/>
    <x v="0"/>
    <m/>
    <x v="969"/>
  </r>
  <r>
    <x v="273"/>
    <x v="269"/>
    <m/>
    <m/>
    <x v="1"/>
    <x v="0"/>
    <x v="16"/>
    <x v="27"/>
    <x v="0"/>
    <x v="0"/>
    <m/>
    <x v="27"/>
  </r>
  <r>
    <x v="274"/>
    <x v="270"/>
    <m/>
    <m/>
    <x v="1"/>
    <x v="0"/>
    <x v="16"/>
    <x v="27"/>
    <x v="0"/>
    <x v="0"/>
    <m/>
    <x v="27"/>
  </r>
  <r>
    <x v="275"/>
    <x v="271"/>
    <m/>
    <m/>
    <x v="1"/>
    <x v="0"/>
    <x v="16"/>
    <x v="27"/>
    <x v="0"/>
    <x v="0"/>
    <m/>
    <x v="27"/>
  </r>
  <r>
    <x v="276"/>
    <x v="272"/>
    <m/>
    <m/>
    <x v="1"/>
    <x v="0"/>
    <x v="16"/>
    <x v="27"/>
    <x v="0"/>
    <x v="0"/>
    <m/>
    <x v="27"/>
  </r>
  <r>
    <x v="277"/>
    <x v="273"/>
    <s v="1"/>
    <s v="1"/>
    <x v="0"/>
    <x v="0"/>
    <x v="0"/>
    <x v="0"/>
    <x v="0"/>
    <x v="0"/>
    <m/>
    <x v="970"/>
  </r>
  <r>
    <x v="277"/>
    <x v="273"/>
    <s v="1"/>
    <s v="1"/>
    <x v="0"/>
    <x v="0"/>
    <x v="0"/>
    <x v="1351"/>
    <x v="1"/>
    <x v="209"/>
    <m/>
    <x v="971"/>
  </r>
  <r>
    <x v="277"/>
    <x v="273"/>
    <s v="1"/>
    <s v="10"/>
    <x v="0"/>
    <x v="0"/>
    <x v="251"/>
    <x v="1352"/>
    <x v="2"/>
    <x v="0"/>
    <n v="6331500"/>
    <x v="972"/>
  </r>
  <r>
    <x v="277"/>
    <x v="273"/>
    <s v="1"/>
    <s v="11"/>
    <x v="0"/>
    <x v="0"/>
    <x v="80"/>
    <x v="1353"/>
    <x v="1"/>
    <x v="0"/>
    <n v="47250"/>
    <x v="970"/>
  </r>
  <r>
    <x v="277"/>
    <x v="273"/>
    <s v="3"/>
    <s v="14"/>
    <x v="0"/>
    <x v="2"/>
    <x v="85"/>
    <x v="1354"/>
    <x v="2"/>
    <x v="0"/>
    <n v="6222125"/>
    <x v="973"/>
  </r>
  <r>
    <x v="277"/>
    <x v="273"/>
    <s v="3"/>
    <s v="15"/>
    <x v="0"/>
    <x v="2"/>
    <x v="241"/>
    <x v="1355"/>
    <x v="1"/>
    <x v="0"/>
    <n v="156625"/>
    <x v="974"/>
  </r>
  <r>
    <x v="277"/>
    <x v="273"/>
    <s v="4"/>
    <s v="1"/>
    <x v="0"/>
    <x v="3"/>
    <x v="3"/>
    <x v="1356"/>
    <x v="1"/>
    <x v="209"/>
    <m/>
    <x v="970"/>
  </r>
  <r>
    <x v="277"/>
    <x v="273"/>
    <s v="6"/>
    <s v="5"/>
    <x v="0"/>
    <x v="9"/>
    <x v="235"/>
    <x v="1357"/>
    <x v="1"/>
    <x v="0"/>
    <n v="125125"/>
    <x v="975"/>
  </r>
  <r>
    <x v="277"/>
    <x v="273"/>
    <s v="6"/>
    <s v="5"/>
    <x v="0"/>
    <x v="9"/>
    <x v="235"/>
    <x v="1358"/>
    <x v="2"/>
    <x v="0"/>
    <n v="6253625"/>
    <x v="974"/>
  </r>
  <r>
    <x v="277"/>
    <x v="273"/>
    <s v="7"/>
    <s v="1"/>
    <x v="0"/>
    <x v="5"/>
    <x v="8"/>
    <x v="1359"/>
    <x v="1"/>
    <x v="209"/>
    <m/>
    <x v="970"/>
  </r>
  <r>
    <x v="277"/>
    <x v="273"/>
    <s v="9"/>
    <s v="18"/>
    <x v="0"/>
    <x v="10"/>
    <x v="179"/>
    <x v="1360"/>
    <x v="2"/>
    <x v="0"/>
    <n v="6321000"/>
    <x v="976"/>
  </r>
  <r>
    <x v="277"/>
    <x v="273"/>
    <s v="10"/>
    <s v="1"/>
    <x v="0"/>
    <x v="7"/>
    <x v="10"/>
    <x v="1361"/>
    <x v="1"/>
    <x v="209"/>
    <m/>
    <x v="977"/>
  </r>
  <r>
    <x v="277"/>
    <x v="273"/>
    <s v="11"/>
    <s v="20"/>
    <x v="0"/>
    <x v="8"/>
    <x v="261"/>
    <x v="1362"/>
    <x v="2"/>
    <x v="0"/>
    <n v="6221250"/>
    <x v="978"/>
  </r>
  <r>
    <x v="277"/>
    <x v="273"/>
    <s v="12"/>
    <s v="1"/>
    <x v="0"/>
    <x v="11"/>
    <x v="96"/>
    <x v="1363"/>
    <x v="2"/>
    <x v="0"/>
    <n v="215250"/>
    <x v="974"/>
  </r>
  <r>
    <x v="278"/>
    <x v="274"/>
    <m/>
    <m/>
    <x v="1"/>
    <x v="0"/>
    <x v="16"/>
    <x v="27"/>
    <x v="0"/>
    <x v="0"/>
    <m/>
    <x v="27"/>
  </r>
  <r>
    <x v="279"/>
    <x v="275"/>
    <m/>
    <m/>
    <x v="1"/>
    <x v="0"/>
    <x v="16"/>
    <x v="27"/>
    <x v="0"/>
    <x v="0"/>
    <m/>
    <x v="27"/>
  </r>
  <r>
    <x v="280"/>
    <x v="275"/>
    <m/>
    <m/>
    <x v="1"/>
    <x v="0"/>
    <x v="16"/>
    <x v="27"/>
    <x v="0"/>
    <x v="0"/>
    <m/>
    <x v="27"/>
  </r>
  <r>
    <x v="281"/>
    <x v="276"/>
    <s v="1"/>
    <s v="1"/>
    <x v="0"/>
    <x v="0"/>
    <x v="0"/>
    <x v="0"/>
    <x v="0"/>
    <x v="0"/>
    <m/>
    <x v="979"/>
  </r>
  <r>
    <x v="281"/>
    <x v="276"/>
    <s v="4"/>
    <s v="10"/>
    <x v="0"/>
    <x v="3"/>
    <x v="66"/>
    <x v="1364"/>
    <x v="2"/>
    <x v="0"/>
    <n v="417960"/>
    <x v="980"/>
  </r>
  <r>
    <x v="281"/>
    <x v="276"/>
    <s v="4"/>
    <s v="10"/>
    <x v="0"/>
    <x v="3"/>
    <x v="66"/>
    <x v="1365"/>
    <x v="2"/>
    <x v="0"/>
    <n v="76440"/>
    <x v="27"/>
  </r>
  <r>
    <x v="282"/>
    <x v="277"/>
    <s v="1"/>
    <s v="1"/>
    <x v="0"/>
    <x v="0"/>
    <x v="0"/>
    <x v="0"/>
    <x v="0"/>
    <x v="0"/>
    <m/>
    <x v="981"/>
  </r>
  <r>
    <x v="282"/>
    <x v="277"/>
    <s v="1"/>
    <s v="1"/>
    <x v="0"/>
    <x v="0"/>
    <x v="0"/>
    <x v="1366"/>
    <x v="1"/>
    <x v="210"/>
    <m/>
    <x v="982"/>
  </r>
  <r>
    <x v="282"/>
    <x v="277"/>
    <s v="1"/>
    <s v="12"/>
    <x v="0"/>
    <x v="0"/>
    <x v="34"/>
    <x v="1367"/>
    <x v="2"/>
    <x v="0"/>
    <n v="6112027.96"/>
    <x v="983"/>
  </r>
  <r>
    <x v="282"/>
    <x v="277"/>
    <s v="1"/>
    <s v="13"/>
    <x v="0"/>
    <x v="0"/>
    <x v="303"/>
    <x v="1368"/>
    <x v="2"/>
    <x v="0"/>
    <n v="666597.05000000005"/>
    <x v="984"/>
  </r>
  <r>
    <x v="282"/>
    <x v="277"/>
    <s v="2"/>
    <s v="1"/>
    <x v="0"/>
    <x v="1"/>
    <x v="82"/>
    <x v="1369"/>
    <x v="1"/>
    <x v="210"/>
    <m/>
    <x v="985"/>
  </r>
  <r>
    <x v="282"/>
    <x v="277"/>
    <s v="2"/>
    <s v="22"/>
    <x v="0"/>
    <x v="1"/>
    <x v="228"/>
    <x v="1370"/>
    <x v="2"/>
    <x v="0"/>
    <n v="5515541.6600000001"/>
    <x v="986"/>
  </r>
  <r>
    <x v="282"/>
    <x v="277"/>
    <s v="2"/>
    <s v="23"/>
    <x v="0"/>
    <x v="1"/>
    <x v="212"/>
    <x v="1371"/>
    <x v="2"/>
    <x v="0"/>
    <n v="580583.34"/>
    <x v="984"/>
  </r>
  <r>
    <x v="282"/>
    <x v="277"/>
    <s v="3"/>
    <s v="1"/>
    <x v="0"/>
    <x v="2"/>
    <x v="83"/>
    <x v="1372"/>
    <x v="1"/>
    <x v="210"/>
    <m/>
    <x v="985"/>
  </r>
  <r>
    <x v="282"/>
    <x v="277"/>
    <s v="3"/>
    <s v="27"/>
    <x v="0"/>
    <x v="2"/>
    <x v="201"/>
    <x v="1373"/>
    <x v="2"/>
    <x v="0"/>
    <n v="5515541.6699999999"/>
    <x v="987"/>
  </r>
  <r>
    <x v="282"/>
    <x v="277"/>
    <s v="4"/>
    <s v="1"/>
    <x v="0"/>
    <x v="3"/>
    <x v="3"/>
    <x v="1374"/>
    <x v="1"/>
    <x v="211"/>
    <m/>
    <x v="988"/>
  </r>
  <r>
    <x v="282"/>
    <x v="277"/>
    <s v="5"/>
    <s v="1"/>
    <x v="0"/>
    <x v="4"/>
    <x v="86"/>
    <x v="1375"/>
    <x v="1"/>
    <x v="210"/>
    <m/>
    <x v="989"/>
  </r>
  <r>
    <x v="282"/>
    <x v="277"/>
    <s v="5"/>
    <s v="8"/>
    <x v="0"/>
    <x v="4"/>
    <x v="5"/>
    <x v="1376"/>
    <x v="1"/>
    <x v="0"/>
    <n v="564166.65"/>
    <x v="990"/>
  </r>
  <r>
    <x v="282"/>
    <x v="277"/>
    <s v="5"/>
    <s v="8"/>
    <x v="0"/>
    <x v="4"/>
    <x v="5"/>
    <x v="1377"/>
    <x v="1"/>
    <x v="0"/>
    <n v="104800"/>
    <x v="991"/>
  </r>
  <r>
    <x v="282"/>
    <x v="277"/>
    <s v="5"/>
    <s v="8"/>
    <x v="0"/>
    <x v="4"/>
    <x v="5"/>
    <x v="1378"/>
    <x v="1"/>
    <x v="0"/>
    <n v="149066.66"/>
    <x v="992"/>
  </r>
  <r>
    <x v="282"/>
    <x v="277"/>
    <s v="5"/>
    <s v="11"/>
    <x v="0"/>
    <x v="4"/>
    <x v="257"/>
    <x v="1379"/>
    <x v="1"/>
    <x v="0"/>
    <n v="800619.79"/>
    <x v="993"/>
  </r>
  <r>
    <x v="282"/>
    <x v="277"/>
    <s v="5"/>
    <s v="12"/>
    <x v="0"/>
    <x v="4"/>
    <x v="43"/>
    <x v="1380"/>
    <x v="1"/>
    <x v="0"/>
    <n v="590694.79"/>
    <x v="994"/>
  </r>
  <r>
    <x v="282"/>
    <x v="277"/>
    <s v="5"/>
    <s v="12"/>
    <x v="0"/>
    <x v="4"/>
    <x v="43"/>
    <x v="1381"/>
    <x v="2"/>
    <x v="0"/>
    <n v="680291.67"/>
    <x v="995"/>
  </r>
  <r>
    <x v="282"/>
    <x v="277"/>
    <s v="5"/>
    <s v="12"/>
    <x v="0"/>
    <x v="4"/>
    <x v="43"/>
    <x v="1382"/>
    <x v="2"/>
    <x v="0"/>
    <n v="426100.01"/>
    <x v="996"/>
  </r>
  <r>
    <x v="282"/>
    <x v="277"/>
    <s v="5"/>
    <s v="16"/>
    <x v="0"/>
    <x v="4"/>
    <x v="242"/>
    <x v="1383"/>
    <x v="2"/>
    <x v="0"/>
    <n v="4720338.54"/>
    <x v="997"/>
  </r>
  <r>
    <x v="282"/>
    <x v="277"/>
    <s v="5"/>
    <s v="16"/>
    <x v="0"/>
    <x v="4"/>
    <x v="242"/>
    <x v="1384"/>
    <x v="2"/>
    <x v="0"/>
    <n v="4720338.54"/>
    <x v="998"/>
  </r>
  <r>
    <x v="282"/>
    <x v="277"/>
    <s v="5"/>
    <s v="17"/>
    <x v="0"/>
    <x v="4"/>
    <x v="122"/>
    <x v="1385"/>
    <x v="1"/>
    <x v="0"/>
    <n v="795203.12"/>
    <x v="999"/>
  </r>
  <r>
    <x v="282"/>
    <x v="277"/>
    <s v="5"/>
    <s v="17"/>
    <x v="0"/>
    <x v="4"/>
    <x v="122"/>
    <x v="1386"/>
    <x v="1"/>
    <x v="0"/>
    <n v="795203.12"/>
    <x v="1000"/>
  </r>
  <r>
    <x v="282"/>
    <x v="277"/>
    <s v="6"/>
    <s v="1"/>
    <x v="0"/>
    <x v="9"/>
    <x v="94"/>
    <x v="1387"/>
    <x v="1"/>
    <x v="212"/>
    <m/>
    <x v="1001"/>
  </r>
  <r>
    <x v="282"/>
    <x v="277"/>
    <s v="7"/>
    <s v="1"/>
    <x v="0"/>
    <x v="5"/>
    <x v="8"/>
    <x v="1388"/>
    <x v="1"/>
    <x v="213"/>
    <m/>
    <x v="1002"/>
  </r>
  <r>
    <x v="282"/>
    <x v="277"/>
    <s v="7"/>
    <s v="3"/>
    <x v="0"/>
    <x v="5"/>
    <x v="274"/>
    <x v="1389"/>
    <x v="1"/>
    <x v="0"/>
    <n v="800619.79"/>
    <x v="1003"/>
  </r>
  <r>
    <x v="282"/>
    <x v="277"/>
    <s v="7"/>
    <s v="4"/>
    <x v="0"/>
    <x v="5"/>
    <x v="307"/>
    <x v="1390"/>
    <x v="2"/>
    <x v="0"/>
    <n v="4720338.54"/>
    <x v="1004"/>
  </r>
  <r>
    <x v="282"/>
    <x v="277"/>
    <s v="7"/>
    <s v="5"/>
    <x v="0"/>
    <x v="5"/>
    <x v="237"/>
    <x v="1391"/>
    <x v="2"/>
    <x v="0"/>
    <n v="575166.71"/>
    <x v="1005"/>
  </r>
  <r>
    <x v="282"/>
    <x v="277"/>
    <s v="7"/>
    <s v="21"/>
    <x v="0"/>
    <x v="5"/>
    <x v="100"/>
    <x v="1383"/>
    <x v="2"/>
    <x v="0"/>
    <n v="4720338.54"/>
    <x v="1006"/>
  </r>
  <r>
    <x v="282"/>
    <x v="277"/>
    <s v="7"/>
    <s v="22"/>
    <x v="0"/>
    <x v="5"/>
    <x v="308"/>
    <x v="1392"/>
    <x v="2"/>
    <x v="0"/>
    <n v="580583.34"/>
    <x v="1007"/>
  </r>
  <r>
    <x v="282"/>
    <x v="277"/>
    <s v="8"/>
    <s v="1"/>
    <x v="0"/>
    <x v="6"/>
    <x v="87"/>
    <x v="1393"/>
    <x v="1"/>
    <x v="214"/>
    <m/>
    <x v="1008"/>
  </r>
  <r>
    <x v="282"/>
    <x v="277"/>
    <s v="8"/>
    <s v="31"/>
    <x v="0"/>
    <x v="6"/>
    <x v="309"/>
    <x v="1370"/>
    <x v="2"/>
    <x v="0"/>
    <n v="4305188.54"/>
    <x v="1009"/>
  </r>
  <r>
    <x v="282"/>
    <x v="277"/>
    <s v="9"/>
    <s v="1"/>
    <x v="0"/>
    <x v="10"/>
    <x v="95"/>
    <x v="1394"/>
    <x v="1"/>
    <x v="214"/>
    <m/>
    <x v="1010"/>
  </r>
  <r>
    <x v="282"/>
    <x v="277"/>
    <s v="9"/>
    <s v="6"/>
    <x v="0"/>
    <x v="10"/>
    <x v="290"/>
    <x v="1395"/>
    <x v="2"/>
    <x v="0"/>
    <n v="536883.34"/>
    <x v="1011"/>
  </r>
  <r>
    <x v="282"/>
    <x v="277"/>
    <s v="9"/>
    <s v="22"/>
    <x v="0"/>
    <x v="10"/>
    <x v="194"/>
    <x v="1396"/>
    <x v="1"/>
    <x v="0"/>
    <n v="247686.68"/>
    <x v="1012"/>
  </r>
  <r>
    <x v="282"/>
    <x v="277"/>
    <s v="9"/>
    <s v="26"/>
    <x v="0"/>
    <x v="10"/>
    <x v="57"/>
    <x v="1384"/>
    <x v="2"/>
    <x v="0"/>
    <n v="5542141.6600000001"/>
    <x v="1013"/>
  </r>
  <r>
    <x v="282"/>
    <x v="277"/>
    <s v="9"/>
    <s v="26"/>
    <x v="0"/>
    <x v="10"/>
    <x v="57"/>
    <x v="1397"/>
    <x v="2"/>
    <x v="0"/>
    <n v="583383.34"/>
    <x v="1014"/>
  </r>
  <r>
    <x v="282"/>
    <x v="277"/>
    <s v="10"/>
    <s v="1"/>
    <x v="0"/>
    <x v="7"/>
    <x v="10"/>
    <x v="1398"/>
    <x v="1"/>
    <x v="214"/>
    <m/>
    <x v="1015"/>
  </r>
  <r>
    <x v="282"/>
    <x v="277"/>
    <s v="10"/>
    <s v="20"/>
    <x v="0"/>
    <x v="7"/>
    <x v="272"/>
    <x v="1384"/>
    <x v="2"/>
    <x v="0"/>
    <n v="5785408.0999999996"/>
    <x v="1016"/>
  </r>
  <r>
    <x v="282"/>
    <x v="277"/>
    <s v="11"/>
    <s v="1"/>
    <x v="0"/>
    <x v="8"/>
    <x v="12"/>
    <x v="1399"/>
    <x v="1"/>
    <x v="214"/>
    <m/>
    <x v="1017"/>
  </r>
  <r>
    <x v="282"/>
    <x v="277"/>
    <s v="11"/>
    <s v="17"/>
    <x v="0"/>
    <x v="8"/>
    <x v="98"/>
    <x v="1370"/>
    <x v="2"/>
    <x v="0"/>
    <n v="5242891.66"/>
    <x v="1018"/>
  </r>
  <r>
    <x v="282"/>
    <x v="277"/>
    <s v="12"/>
    <s v="1"/>
    <x v="0"/>
    <x v="11"/>
    <x v="96"/>
    <x v="1400"/>
    <x v="1"/>
    <x v="214"/>
    <m/>
    <x v="1019"/>
  </r>
  <r>
    <x v="282"/>
    <x v="277"/>
    <s v="12"/>
    <s v="18"/>
    <x v="0"/>
    <x v="11"/>
    <x v="288"/>
    <x v="1370"/>
    <x v="2"/>
    <x v="0"/>
    <n v="5242891.66"/>
    <x v="1020"/>
  </r>
  <r>
    <x v="282"/>
    <x v="277"/>
    <s v="12"/>
    <s v="19"/>
    <x v="0"/>
    <x v="11"/>
    <x v="33"/>
    <x v="1401"/>
    <x v="2"/>
    <x v="0"/>
    <n v="1120183.3600000001"/>
    <x v="1021"/>
  </r>
  <r>
    <x v="283"/>
    <x v="278"/>
    <s v="1"/>
    <s v="1"/>
    <x v="0"/>
    <x v="0"/>
    <x v="0"/>
    <x v="0"/>
    <x v="0"/>
    <x v="0"/>
    <m/>
    <x v="1022"/>
  </r>
  <r>
    <x v="283"/>
    <x v="278"/>
    <s v="2"/>
    <s v="1"/>
    <x v="0"/>
    <x v="1"/>
    <x v="82"/>
    <x v="1402"/>
    <x v="1"/>
    <x v="215"/>
    <m/>
    <x v="1023"/>
  </r>
  <r>
    <x v="283"/>
    <x v="278"/>
    <s v="4"/>
    <s v="28"/>
    <x v="0"/>
    <x v="3"/>
    <x v="42"/>
    <x v="1403"/>
    <x v="2"/>
    <x v="0"/>
    <n v="400000"/>
    <x v="1024"/>
  </r>
  <r>
    <x v="283"/>
    <x v="278"/>
    <s v="5"/>
    <s v="1"/>
    <x v="0"/>
    <x v="4"/>
    <x v="86"/>
    <x v="1404"/>
    <x v="1"/>
    <x v="216"/>
    <m/>
    <x v="1025"/>
  </r>
  <r>
    <x v="283"/>
    <x v="278"/>
    <s v="5"/>
    <s v="3"/>
    <x v="0"/>
    <x v="4"/>
    <x v="30"/>
    <x v="1405"/>
    <x v="2"/>
    <x v="0"/>
    <n v="84500"/>
    <x v="1026"/>
  </r>
  <r>
    <x v="283"/>
    <x v="278"/>
    <s v="5"/>
    <s v="4"/>
    <x v="0"/>
    <x v="4"/>
    <x v="4"/>
    <x v="1406"/>
    <x v="2"/>
    <x v="0"/>
    <n v="450000"/>
    <x v="1027"/>
  </r>
  <r>
    <x v="283"/>
    <x v="278"/>
    <s v="5"/>
    <s v="4"/>
    <x v="0"/>
    <x v="4"/>
    <x v="4"/>
    <x v="1407"/>
    <x v="2"/>
    <x v="0"/>
    <n v="18000"/>
    <x v="1022"/>
  </r>
  <r>
    <x v="283"/>
    <x v="278"/>
    <s v="8"/>
    <s v="1"/>
    <x v="0"/>
    <x v="6"/>
    <x v="87"/>
    <x v="1408"/>
    <x v="1"/>
    <x v="215"/>
    <m/>
    <x v="1023"/>
  </r>
  <r>
    <x v="283"/>
    <x v="278"/>
    <s v="9"/>
    <s v="20"/>
    <x v="0"/>
    <x v="10"/>
    <x v="209"/>
    <x v="1409"/>
    <x v="2"/>
    <x v="0"/>
    <n v="472313.87"/>
    <x v="27"/>
  </r>
  <r>
    <x v="283"/>
    <x v="278"/>
    <s v="11"/>
    <s v="1"/>
    <x v="0"/>
    <x v="8"/>
    <x v="12"/>
    <x v="1410"/>
    <x v="1"/>
    <x v="217"/>
    <m/>
    <x v="1028"/>
  </r>
  <r>
    <x v="284"/>
    <x v="279"/>
    <m/>
    <m/>
    <x v="1"/>
    <x v="0"/>
    <x v="16"/>
    <x v="27"/>
    <x v="0"/>
    <x v="0"/>
    <m/>
    <x v="27"/>
  </r>
  <r>
    <x v="285"/>
    <x v="280"/>
    <m/>
    <m/>
    <x v="1"/>
    <x v="0"/>
    <x v="16"/>
    <x v="27"/>
    <x v="0"/>
    <x v="0"/>
    <m/>
    <x v="27"/>
  </r>
  <r>
    <x v="286"/>
    <x v="281"/>
    <s v="1"/>
    <s v="1"/>
    <x v="0"/>
    <x v="0"/>
    <x v="0"/>
    <x v="0"/>
    <x v="0"/>
    <x v="0"/>
    <m/>
    <x v="1029"/>
  </r>
  <r>
    <x v="286"/>
    <x v="281"/>
    <s v="1"/>
    <s v="24"/>
    <x v="0"/>
    <x v="0"/>
    <x v="119"/>
    <x v="1411"/>
    <x v="2"/>
    <x v="0"/>
    <n v="920000"/>
    <x v="1030"/>
  </r>
  <r>
    <x v="286"/>
    <x v="281"/>
    <s v="1"/>
    <s v="29"/>
    <x v="0"/>
    <x v="0"/>
    <x v="310"/>
    <x v="1412"/>
    <x v="1"/>
    <x v="218"/>
    <m/>
    <x v="1029"/>
  </r>
  <r>
    <x v="286"/>
    <x v="281"/>
    <s v="2"/>
    <s v="3"/>
    <x v="0"/>
    <x v="1"/>
    <x v="167"/>
    <x v="1413"/>
    <x v="2"/>
    <x v="0"/>
    <n v="1840000"/>
    <x v="27"/>
  </r>
  <r>
    <x v="286"/>
    <x v="281"/>
    <s v="2"/>
    <s v="28"/>
    <x v="0"/>
    <x v="1"/>
    <x v="281"/>
    <x v="1414"/>
    <x v="1"/>
    <x v="218"/>
    <m/>
    <x v="1030"/>
  </r>
  <r>
    <x v="286"/>
    <x v="281"/>
    <s v="3"/>
    <s v="17"/>
    <x v="0"/>
    <x v="2"/>
    <x v="27"/>
    <x v="1415"/>
    <x v="2"/>
    <x v="0"/>
    <n v="920000"/>
    <x v="27"/>
  </r>
  <r>
    <x v="286"/>
    <x v="281"/>
    <s v="3"/>
    <s v="31"/>
    <x v="0"/>
    <x v="2"/>
    <x v="2"/>
    <x v="1416"/>
    <x v="1"/>
    <x v="218"/>
    <m/>
    <x v="1030"/>
  </r>
  <r>
    <x v="286"/>
    <x v="281"/>
    <s v="4"/>
    <s v="30"/>
    <x v="0"/>
    <x v="3"/>
    <x v="311"/>
    <x v="1417"/>
    <x v="1"/>
    <x v="218"/>
    <m/>
    <x v="1029"/>
  </r>
  <r>
    <x v="286"/>
    <x v="281"/>
    <s v="5"/>
    <s v="31"/>
    <x v="0"/>
    <x v="4"/>
    <x v="7"/>
    <x v="1418"/>
    <x v="1"/>
    <x v="218"/>
    <m/>
    <x v="1031"/>
  </r>
  <r>
    <x v="286"/>
    <x v="281"/>
    <s v="6"/>
    <s v="2"/>
    <x v="0"/>
    <x v="9"/>
    <x v="123"/>
    <x v="1419"/>
    <x v="2"/>
    <x v="0"/>
    <n v="920000"/>
    <x v="1029"/>
  </r>
  <r>
    <x v="286"/>
    <x v="281"/>
    <s v="6"/>
    <s v="2"/>
    <x v="0"/>
    <x v="9"/>
    <x v="123"/>
    <x v="1420"/>
    <x v="2"/>
    <x v="0"/>
    <n v="920000"/>
    <x v="1030"/>
  </r>
  <r>
    <x v="286"/>
    <x v="281"/>
    <s v="6"/>
    <s v="30"/>
    <x v="0"/>
    <x v="9"/>
    <x v="312"/>
    <x v="1421"/>
    <x v="1"/>
    <x v="218"/>
    <m/>
    <x v="1029"/>
  </r>
  <r>
    <x v="286"/>
    <x v="281"/>
    <s v="7"/>
    <s v="1"/>
    <x v="0"/>
    <x v="5"/>
    <x v="8"/>
    <x v="1422"/>
    <x v="1"/>
    <x v="218"/>
    <m/>
    <x v="1031"/>
  </r>
  <r>
    <x v="286"/>
    <x v="281"/>
    <s v="7"/>
    <s v="5"/>
    <x v="0"/>
    <x v="5"/>
    <x v="237"/>
    <x v="1423"/>
    <x v="2"/>
    <x v="0"/>
    <n v="920000"/>
    <x v="1029"/>
  </r>
  <r>
    <x v="286"/>
    <x v="281"/>
    <s v="7"/>
    <s v="5"/>
    <x v="0"/>
    <x v="5"/>
    <x v="237"/>
    <x v="1424"/>
    <x v="2"/>
    <x v="0"/>
    <n v="920000"/>
    <x v="1030"/>
  </r>
  <r>
    <x v="286"/>
    <x v="281"/>
    <s v="8"/>
    <s v="21"/>
    <x v="0"/>
    <x v="6"/>
    <x v="162"/>
    <x v="1425"/>
    <x v="2"/>
    <x v="0"/>
    <n v="920000"/>
    <x v="27"/>
  </r>
  <r>
    <x v="286"/>
    <x v="281"/>
    <s v="8"/>
    <s v="31"/>
    <x v="0"/>
    <x v="6"/>
    <x v="309"/>
    <x v="1426"/>
    <x v="1"/>
    <x v="218"/>
    <m/>
    <x v="1030"/>
  </r>
  <r>
    <x v="286"/>
    <x v="281"/>
    <s v="9"/>
    <s v="30"/>
    <x v="0"/>
    <x v="10"/>
    <x v="302"/>
    <x v="1427"/>
    <x v="1"/>
    <x v="218"/>
    <m/>
    <x v="1029"/>
  </r>
  <r>
    <x v="286"/>
    <x v="281"/>
    <s v="10"/>
    <s v="24"/>
    <x v="0"/>
    <x v="7"/>
    <x v="24"/>
    <x v="1428"/>
    <x v="2"/>
    <x v="0"/>
    <n v="920000"/>
    <x v="1030"/>
  </r>
  <r>
    <x v="286"/>
    <x v="281"/>
    <s v="10"/>
    <s v="31"/>
    <x v="0"/>
    <x v="7"/>
    <x v="11"/>
    <x v="1429"/>
    <x v="1"/>
    <x v="218"/>
    <m/>
    <x v="1029"/>
  </r>
  <r>
    <x v="286"/>
    <x v="281"/>
    <s v="11"/>
    <s v="3"/>
    <x v="0"/>
    <x v="8"/>
    <x v="250"/>
    <x v="1423"/>
    <x v="2"/>
    <x v="0"/>
    <n v="920000"/>
    <x v="1030"/>
  </r>
  <r>
    <x v="286"/>
    <x v="281"/>
    <s v="11"/>
    <s v="30"/>
    <x v="0"/>
    <x v="8"/>
    <x v="142"/>
    <x v="1430"/>
    <x v="1"/>
    <x v="219"/>
    <m/>
    <x v="1032"/>
  </r>
  <r>
    <x v="286"/>
    <x v="281"/>
    <s v="12"/>
    <s v="11"/>
    <x v="0"/>
    <x v="11"/>
    <x v="293"/>
    <x v="1431"/>
    <x v="2"/>
    <x v="0"/>
    <n v="920000"/>
    <x v="789"/>
  </r>
  <r>
    <x v="286"/>
    <x v="281"/>
    <s v="12"/>
    <s v="31"/>
    <x v="0"/>
    <x v="11"/>
    <x v="182"/>
    <x v="1432"/>
    <x v="1"/>
    <x v="219"/>
    <m/>
    <x v="354"/>
  </r>
  <r>
    <x v="287"/>
    <x v="282"/>
    <m/>
    <m/>
    <x v="1"/>
    <x v="0"/>
    <x v="16"/>
    <x v="27"/>
    <x v="0"/>
    <x v="0"/>
    <m/>
    <x v="27"/>
  </r>
  <r>
    <x v="288"/>
    <x v="283"/>
    <m/>
    <m/>
    <x v="1"/>
    <x v="0"/>
    <x v="16"/>
    <x v="27"/>
    <x v="0"/>
    <x v="0"/>
    <m/>
    <x v="27"/>
  </r>
  <r>
    <x v="289"/>
    <x v="284"/>
    <m/>
    <m/>
    <x v="1"/>
    <x v="0"/>
    <x v="16"/>
    <x v="27"/>
    <x v="0"/>
    <x v="0"/>
    <m/>
    <x v="27"/>
  </r>
  <r>
    <x v="290"/>
    <x v="285"/>
    <m/>
    <m/>
    <x v="1"/>
    <x v="0"/>
    <x v="16"/>
    <x v="27"/>
    <x v="0"/>
    <x v="0"/>
    <m/>
    <x v="27"/>
  </r>
  <r>
    <x v="291"/>
    <x v="286"/>
    <s v="1"/>
    <s v="18"/>
    <x v="0"/>
    <x v="0"/>
    <x v="143"/>
    <x v="1433"/>
    <x v="1"/>
    <x v="15"/>
    <m/>
    <x v="57"/>
  </r>
  <r>
    <x v="291"/>
    <x v="286"/>
    <s v="1"/>
    <s v="20"/>
    <x v="0"/>
    <x v="0"/>
    <x v="102"/>
    <x v="1434"/>
    <x v="2"/>
    <x v="0"/>
    <n v="500000"/>
    <x v="58"/>
  </r>
  <r>
    <x v="291"/>
    <x v="286"/>
    <s v="1"/>
    <s v="22"/>
    <x v="0"/>
    <x v="0"/>
    <x v="227"/>
    <x v="1435"/>
    <x v="2"/>
    <x v="0"/>
    <n v="25000"/>
    <x v="27"/>
  </r>
  <r>
    <x v="291"/>
    <x v="286"/>
    <s v="1"/>
    <s v="31"/>
    <x v="0"/>
    <x v="0"/>
    <x v="240"/>
    <x v="1436"/>
    <x v="1"/>
    <x v="146"/>
    <m/>
    <x v="178"/>
  </r>
  <r>
    <x v="291"/>
    <x v="286"/>
    <s v="2"/>
    <s v="24"/>
    <x v="0"/>
    <x v="1"/>
    <x v="145"/>
    <x v="1437"/>
    <x v="2"/>
    <x v="0"/>
    <n v="1500000"/>
    <x v="333"/>
  </r>
  <r>
    <x v="291"/>
    <x v="286"/>
    <s v="2"/>
    <s v="24"/>
    <x v="0"/>
    <x v="1"/>
    <x v="145"/>
    <x v="1438"/>
    <x v="2"/>
    <x v="0"/>
    <n v="75000"/>
    <x v="27"/>
  </r>
  <r>
    <x v="291"/>
    <x v="286"/>
    <s v="3"/>
    <s v="1"/>
    <x v="0"/>
    <x v="2"/>
    <x v="83"/>
    <x v="1439"/>
    <x v="1"/>
    <x v="146"/>
    <m/>
    <x v="178"/>
  </r>
  <r>
    <x v="291"/>
    <x v="286"/>
    <s v="4"/>
    <s v="1"/>
    <x v="0"/>
    <x v="3"/>
    <x v="3"/>
    <x v="1440"/>
    <x v="1"/>
    <x v="220"/>
    <m/>
    <x v="1033"/>
  </r>
  <r>
    <x v="291"/>
    <x v="286"/>
    <s v="5"/>
    <s v="1"/>
    <x v="0"/>
    <x v="4"/>
    <x v="86"/>
    <x v="1441"/>
    <x v="1"/>
    <x v="221"/>
    <m/>
    <x v="1034"/>
  </r>
  <r>
    <x v="291"/>
    <x v="286"/>
    <s v="5"/>
    <s v="2"/>
    <x v="0"/>
    <x v="4"/>
    <x v="29"/>
    <x v="1442"/>
    <x v="2"/>
    <x v="0"/>
    <n v="1500000"/>
    <x v="1035"/>
  </r>
  <r>
    <x v="291"/>
    <x v="286"/>
    <s v="5"/>
    <s v="3"/>
    <x v="0"/>
    <x v="4"/>
    <x v="30"/>
    <x v="1443"/>
    <x v="2"/>
    <x v="0"/>
    <n v="75000"/>
    <x v="1036"/>
  </r>
  <r>
    <x v="291"/>
    <x v="286"/>
    <s v="5"/>
    <s v="25"/>
    <x v="0"/>
    <x v="4"/>
    <x v="243"/>
    <x v="1444"/>
    <x v="2"/>
    <x v="0"/>
    <n v="1575000"/>
    <x v="1033"/>
  </r>
  <r>
    <x v="291"/>
    <x v="286"/>
    <s v="6"/>
    <s v="1"/>
    <x v="0"/>
    <x v="9"/>
    <x v="94"/>
    <x v="1445"/>
    <x v="1"/>
    <x v="221"/>
    <m/>
    <x v="1034"/>
  </r>
  <r>
    <x v="291"/>
    <x v="286"/>
    <s v="7"/>
    <s v="1"/>
    <x v="0"/>
    <x v="5"/>
    <x v="8"/>
    <x v="1446"/>
    <x v="1"/>
    <x v="222"/>
    <m/>
    <x v="1037"/>
  </r>
  <r>
    <x v="291"/>
    <x v="286"/>
    <s v="7"/>
    <s v="19"/>
    <x v="0"/>
    <x v="5"/>
    <x v="233"/>
    <x v="1447"/>
    <x v="2"/>
    <x v="0"/>
    <n v="1000000"/>
    <x v="1038"/>
  </r>
  <r>
    <x v="291"/>
    <x v="286"/>
    <s v="7"/>
    <s v="19"/>
    <x v="0"/>
    <x v="5"/>
    <x v="233"/>
    <x v="1448"/>
    <x v="2"/>
    <x v="0"/>
    <n v="122500"/>
    <x v="1039"/>
  </r>
  <r>
    <x v="291"/>
    <x v="286"/>
    <s v="7"/>
    <s v="27"/>
    <x v="0"/>
    <x v="5"/>
    <x v="161"/>
    <x v="1449"/>
    <x v="2"/>
    <x v="0"/>
    <n v="4000000"/>
    <x v="1040"/>
  </r>
  <r>
    <x v="291"/>
    <x v="286"/>
    <s v="7"/>
    <s v="28"/>
    <x v="0"/>
    <x v="5"/>
    <x v="148"/>
    <x v="1450"/>
    <x v="1"/>
    <x v="0"/>
    <n v="260000"/>
    <x v="1041"/>
  </r>
  <r>
    <x v="291"/>
    <x v="286"/>
    <s v="7"/>
    <s v="28"/>
    <x v="0"/>
    <x v="5"/>
    <x v="148"/>
    <x v="1451"/>
    <x v="2"/>
    <x v="0"/>
    <n v="150000"/>
    <x v="1042"/>
  </r>
  <r>
    <x v="292"/>
    <x v="287"/>
    <m/>
    <m/>
    <x v="1"/>
    <x v="0"/>
    <x v="16"/>
    <x v="27"/>
    <x v="0"/>
    <x v="0"/>
    <m/>
    <x v="27"/>
  </r>
  <r>
    <x v="293"/>
    <x v="288"/>
    <m/>
    <m/>
    <x v="1"/>
    <x v="0"/>
    <x v="16"/>
    <x v="27"/>
    <x v="0"/>
    <x v="0"/>
    <m/>
    <x v="27"/>
  </r>
  <r>
    <x v="294"/>
    <x v="289"/>
    <m/>
    <m/>
    <x v="1"/>
    <x v="0"/>
    <x v="16"/>
    <x v="27"/>
    <x v="0"/>
    <x v="0"/>
    <m/>
    <x v="27"/>
  </r>
  <r>
    <x v="295"/>
    <x v="290"/>
    <m/>
    <m/>
    <x v="1"/>
    <x v="0"/>
    <x v="16"/>
    <x v="27"/>
    <x v="0"/>
    <x v="0"/>
    <m/>
    <x v="27"/>
  </r>
  <r>
    <x v="296"/>
    <x v="291"/>
    <s v="1"/>
    <s v="1"/>
    <x v="0"/>
    <x v="0"/>
    <x v="0"/>
    <x v="0"/>
    <x v="0"/>
    <x v="0"/>
    <m/>
    <x v="1043"/>
  </r>
  <r>
    <x v="296"/>
    <x v="291"/>
    <s v="1"/>
    <s v="1"/>
    <x v="0"/>
    <x v="0"/>
    <x v="0"/>
    <x v="1452"/>
    <x v="1"/>
    <x v="223"/>
    <m/>
    <x v="1044"/>
  </r>
  <r>
    <x v="296"/>
    <x v="291"/>
    <s v="2"/>
    <s v="28"/>
    <x v="0"/>
    <x v="1"/>
    <x v="281"/>
    <x v="1453"/>
    <x v="2"/>
    <x v="0"/>
    <n v="1152360"/>
    <x v="1045"/>
  </r>
  <r>
    <x v="296"/>
    <x v="291"/>
    <s v="2"/>
    <s v="28"/>
    <x v="0"/>
    <x v="1"/>
    <x v="281"/>
    <x v="1454"/>
    <x v="2"/>
    <x v="0"/>
    <n v="43650"/>
    <x v="1046"/>
  </r>
  <r>
    <x v="296"/>
    <x v="291"/>
    <s v="2"/>
    <s v="28"/>
    <x v="0"/>
    <x v="1"/>
    <x v="281"/>
    <x v="1455"/>
    <x v="2"/>
    <x v="0"/>
    <n v="13968"/>
    <x v="27"/>
  </r>
  <r>
    <x v="297"/>
    <x v="292"/>
    <m/>
    <m/>
    <x v="1"/>
    <x v="0"/>
    <x v="16"/>
    <x v="27"/>
    <x v="0"/>
    <x v="0"/>
    <m/>
    <x v="27"/>
  </r>
  <r>
    <x v="0"/>
    <x v="0"/>
    <s v="3"/>
    <s v="1"/>
    <x v="2"/>
    <x v="2"/>
    <x v="313"/>
    <x v="1456"/>
    <x v="1"/>
    <x v="224"/>
    <m/>
    <x v="1047"/>
  </r>
  <r>
    <x v="0"/>
    <x v="0"/>
    <s v="4"/>
    <s v="9"/>
    <x v="2"/>
    <x v="3"/>
    <x v="314"/>
    <x v="1457"/>
    <x v="1"/>
    <x v="0"/>
    <n v="1290000"/>
    <x v="1048"/>
  </r>
  <r>
    <x v="0"/>
    <x v="0"/>
    <s v="5"/>
    <s v="31"/>
    <x v="2"/>
    <x v="4"/>
    <x v="315"/>
    <x v="1458"/>
    <x v="1"/>
    <x v="225"/>
    <m/>
    <x v="1049"/>
  </r>
  <r>
    <x v="0"/>
    <x v="0"/>
    <s v="6"/>
    <s v="17"/>
    <x v="2"/>
    <x v="9"/>
    <x v="316"/>
    <x v="1459"/>
    <x v="2"/>
    <x v="0"/>
    <n v="8551712.9399999995"/>
    <x v="1050"/>
  </r>
  <r>
    <x v="0"/>
    <x v="0"/>
    <s v="8"/>
    <s v="20"/>
    <x v="2"/>
    <x v="6"/>
    <x v="317"/>
    <x v="1460"/>
    <x v="1"/>
    <x v="225"/>
    <m/>
    <x v="1051"/>
  </r>
  <r>
    <x v="0"/>
    <x v="0"/>
    <s v="9"/>
    <s v="6"/>
    <x v="2"/>
    <x v="10"/>
    <x v="318"/>
    <x v="1461"/>
    <x v="2"/>
    <x v="0"/>
    <n v="1000000"/>
    <x v="1052"/>
  </r>
  <r>
    <x v="0"/>
    <x v="0"/>
    <s v="9"/>
    <s v="6"/>
    <x v="2"/>
    <x v="10"/>
    <x v="318"/>
    <x v="1462"/>
    <x v="2"/>
    <x v="0"/>
    <n v="1198287.06"/>
    <x v="1053"/>
  </r>
  <r>
    <x v="0"/>
    <x v="0"/>
    <s v="12"/>
    <s v="23"/>
    <x v="2"/>
    <x v="11"/>
    <x v="319"/>
    <x v="1463"/>
    <x v="2"/>
    <x v="0"/>
    <n v="7605000"/>
    <x v="1054"/>
  </r>
  <r>
    <x v="0"/>
    <x v="0"/>
    <s v="12"/>
    <s v="23"/>
    <x v="2"/>
    <x v="11"/>
    <x v="319"/>
    <x v="1464"/>
    <x v="2"/>
    <x v="0"/>
    <n v="780000"/>
    <x v="1055"/>
  </r>
  <r>
    <x v="1"/>
    <x v="1"/>
    <m/>
    <m/>
    <x v="1"/>
    <x v="0"/>
    <x v="16"/>
    <x v="27"/>
    <x v="0"/>
    <x v="0"/>
    <m/>
    <x v="27"/>
  </r>
  <r>
    <x v="2"/>
    <x v="2"/>
    <s v="10"/>
    <s v="13"/>
    <x v="2"/>
    <x v="7"/>
    <x v="320"/>
    <x v="1465"/>
    <x v="1"/>
    <x v="226"/>
    <m/>
    <x v="1056"/>
  </r>
  <r>
    <x v="2"/>
    <x v="2"/>
    <s v="10"/>
    <s v="13"/>
    <x v="2"/>
    <x v="7"/>
    <x v="320"/>
    <x v="1466"/>
    <x v="2"/>
    <x v="0"/>
    <n v="499875"/>
    <x v="27"/>
  </r>
  <r>
    <x v="2"/>
    <x v="2"/>
    <s v="12"/>
    <s v="19"/>
    <x v="2"/>
    <x v="11"/>
    <x v="321"/>
    <x v="1467"/>
    <x v="1"/>
    <x v="227"/>
    <m/>
    <x v="1057"/>
  </r>
  <r>
    <x v="3"/>
    <x v="3"/>
    <s v="1"/>
    <s v="4"/>
    <x v="2"/>
    <x v="0"/>
    <x v="322"/>
    <x v="1468"/>
    <x v="1"/>
    <x v="228"/>
    <m/>
    <x v="1058"/>
  </r>
  <r>
    <x v="3"/>
    <x v="3"/>
    <s v="1"/>
    <s v="15"/>
    <x v="2"/>
    <x v="0"/>
    <x v="323"/>
    <x v="1459"/>
    <x v="2"/>
    <x v="0"/>
    <n v="600000"/>
    <x v="27"/>
  </r>
  <r>
    <x v="3"/>
    <x v="3"/>
    <s v="4"/>
    <s v="1"/>
    <x v="2"/>
    <x v="3"/>
    <x v="324"/>
    <x v="1469"/>
    <x v="1"/>
    <x v="228"/>
    <m/>
    <x v="1058"/>
  </r>
  <r>
    <x v="3"/>
    <x v="3"/>
    <s v="4"/>
    <s v="14"/>
    <x v="2"/>
    <x v="3"/>
    <x v="325"/>
    <x v="1470"/>
    <x v="2"/>
    <x v="0"/>
    <n v="600000"/>
    <x v="27"/>
  </r>
  <r>
    <x v="3"/>
    <x v="3"/>
    <s v="7"/>
    <s v="1"/>
    <x v="2"/>
    <x v="5"/>
    <x v="326"/>
    <x v="1471"/>
    <x v="1"/>
    <x v="228"/>
    <m/>
    <x v="1058"/>
  </r>
  <r>
    <x v="3"/>
    <x v="3"/>
    <s v="7"/>
    <s v="14"/>
    <x v="2"/>
    <x v="5"/>
    <x v="327"/>
    <x v="1472"/>
    <x v="2"/>
    <x v="0"/>
    <n v="600000"/>
    <x v="27"/>
  </r>
  <r>
    <x v="3"/>
    <x v="3"/>
    <s v="9"/>
    <s v="22"/>
    <x v="2"/>
    <x v="10"/>
    <x v="328"/>
    <x v="1473"/>
    <x v="1"/>
    <x v="229"/>
    <m/>
    <x v="1059"/>
  </r>
  <r>
    <x v="3"/>
    <x v="3"/>
    <s v="10"/>
    <s v="26"/>
    <x v="2"/>
    <x v="7"/>
    <x v="329"/>
    <x v="1474"/>
    <x v="2"/>
    <x v="0"/>
    <n v="535483.87"/>
    <x v="27"/>
  </r>
  <r>
    <x v="4"/>
    <x v="4"/>
    <m/>
    <m/>
    <x v="1"/>
    <x v="0"/>
    <x v="16"/>
    <x v="27"/>
    <x v="0"/>
    <x v="0"/>
    <m/>
    <x v="27"/>
  </r>
  <r>
    <x v="5"/>
    <x v="5"/>
    <m/>
    <m/>
    <x v="1"/>
    <x v="0"/>
    <x v="16"/>
    <x v="27"/>
    <x v="0"/>
    <x v="0"/>
    <m/>
    <x v="27"/>
  </r>
  <r>
    <x v="6"/>
    <x v="6"/>
    <m/>
    <m/>
    <x v="1"/>
    <x v="0"/>
    <x v="16"/>
    <x v="27"/>
    <x v="0"/>
    <x v="0"/>
    <m/>
    <x v="27"/>
  </r>
  <r>
    <x v="7"/>
    <x v="7"/>
    <s v="10"/>
    <s v="11"/>
    <x v="2"/>
    <x v="7"/>
    <x v="330"/>
    <x v="1475"/>
    <x v="1"/>
    <x v="48"/>
    <m/>
    <x v="188"/>
  </r>
  <r>
    <x v="7"/>
    <x v="7"/>
    <s v="10"/>
    <s v="11"/>
    <x v="2"/>
    <x v="7"/>
    <x v="330"/>
    <x v="1476"/>
    <x v="1"/>
    <x v="230"/>
    <m/>
    <x v="1060"/>
  </r>
  <r>
    <x v="7"/>
    <x v="7"/>
    <s v="11"/>
    <s v="1"/>
    <x v="2"/>
    <x v="8"/>
    <x v="331"/>
    <x v="1477"/>
    <x v="1"/>
    <x v="231"/>
    <m/>
    <x v="1061"/>
  </r>
  <r>
    <x v="7"/>
    <x v="7"/>
    <s v="12"/>
    <s v="3"/>
    <x v="2"/>
    <x v="11"/>
    <x v="332"/>
    <x v="1478"/>
    <x v="1"/>
    <x v="231"/>
    <m/>
    <x v="1062"/>
  </r>
  <r>
    <x v="7"/>
    <x v="7"/>
    <s v="12"/>
    <s v="22"/>
    <x v="2"/>
    <x v="11"/>
    <x v="333"/>
    <x v="1479"/>
    <x v="1"/>
    <x v="232"/>
    <m/>
    <x v="1063"/>
  </r>
  <r>
    <x v="8"/>
    <x v="8"/>
    <s v="4"/>
    <s v="12"/>
    <x v="2"/>
    <x v="3"/>
    <x v="334"/>
    <x v="1480"/>
    <x v="1"/>
    <x v="233"/>
    <m/>
    <x v="1064"/>
  </r>
  <r>
    <x v="8"/>
    <x v="8"/>
    <s v="4"/>
    <s v="12"/>
    <x v="2"/>
    <x v="3"/>
    <x v="334"/>
    <x v="1481"/>
    <x v="2"/>
    <x v="0"/>
    <n v="2799000"/>
    <x v="1065"/>
  </r>
  <r>
    <x v="8"/>
    <x v="8"/>
    <s v="4"/>
    <s v="13"/>
    <x v="2"/>
    <x v="3"/>
    <x v="335"/>
    <x v="1481"/>
    <x v="2"/>
    <x v="0"/>
    <n v="1362000"/>
    <x v="1066"/>
  </r>
  <r>
    <x v="8"/>
    <x v="8"/>
    <s v="4"/>
    <s v="15"/>
    <x v="2"/>
    <x v="3"/>
    <x v="336"/>
    <x v="1482"/>
    <x v="1"/>
    <x v="234"/>
    <m/>
    <x v="1067"/>
  </r>
  <r>
    <x v="8"/>
    <x v="8"/>
    <s v="5"/>
    <s v="18"/>
    <x v="2"/>
    <x v="4"/>
    <x v="337"/>
    <x v="1481"/>
    <x v="2"/>
    <x v="0"/>
    <n v="300000"/>
    <x v="1068"/>
  </r>
  <r>
    <x v="8"/>
    <x v="8"/>
    <s v="6"/>
    <s v="6"/>
    <x v="2"/>
    <x v="9"/>
    <x v="338"/>
    <x v="1483"/>
    <x v="1"/>
    <x v="235"/>
    <m/>
    <x v="1069"/>
  </r>
  <r>
    <x v="8"/>
    <x v="8"/>
    <s v="6"/>
    <s v="10"/>
    <x v="2"/>
    <x v="9"/>
    <x v="339"/>
    <x v="1484"/>
    <x v="1"/>
    <x v="235"/>
    <m/>
    <x v="1070"/>
  </r>
  <r>
    <x v="8"/>
    <x v="8"/>
    <s v="7"/>
    <s v="1"/>
    <x v="2"/>
    <x v="5"/>
    <x v="326"/>
    <x v="1485"/>
    <x v="1"/>
    <x v="236"/>
    <m/>
    <x v="1071"/>
  </r>
  <r>
    <x v="8"/>
    <x v="8"/>
    <s v="7"/>
    <s v="1"/>
    <x v="2"/>
    <x v="5"/>
    <x v="326"/>
    <x v="1486"/>
    <x v="1"/>
    <x v="237"/>
    <m/>
    <x v="1072"/>
  </r>
  <r>
    <x v="8"/>
    <x v="8"/>
    <s v="7"/>
    <s v="1"/>
    <x v="2"/>
    <x v="5"/>
    <x v="326"/>
    <x v="1487"/>
    <x v="1"/>
    <x v="235"/>
    <m/>
    <x v="1073"/>
  </r>
  <r>
    <x v="8"/>
    <x v="8"/>
    <s v="7"/>
    <s v="2"/>
    <x v="2"/>
    <x v="5"/>
    <x v="340"/>
    <x v="1488"/>
    <x v="1"/>
    <x v="235"/>
    <m/>
    <x v="1074"/>
  </r>
  <r>
    <x v="8"/>
    <x v="8"/>
    <s v="9"/>
    <s v="1"/>
    <x v="2"/>
    <x v="10"/>
    <x v="341"/>
    <x v="1489"/>
    <x v="1"/>
    <x v="235"/>
    <m/>
    <x v="1075"/>
  </r>
  <r>
    <x v="8"/>
    <x v="8"/>
    <s v="9"/>
    <s v="1"/>
    <x v="2"/>
    <x v="10"/>
    <x v="341"/>
    <x v="1490"/>
    <x v="1"/>
    <x v="235"/>
    <m/>
    <x v="1076"/>
  </r>
  <r>
    <x v="8"/>
    <x v="8"/>
    <s v="9"/>
    <s v="28"/>
    <x v="2"/>
    <x v="10"/>
    <x v="342"/>
    <x v="1491"/>
    <x v="1"/>
    <x v="235"/>
    <m/>
    <x v="1077"/>
  </r>
  <r>
    <x v="8"/>
    <x v="8"/>
    <s v="9"/>
    <s v="28"/>
    <x v="2"/>
    <x v="10"/>
    <x v="342"/>
    <x v="1492"/>
    <x v="2"/>
    <x v="0"/>
    <n v="834255.81"/>
    <x v="1078"/>
  </r>
  <r>
    <x v="8"/>
    <x v="8"/>
    <s v="10"/>
    <s v="20"/>
    <x v="2"/>
    <x v="7"/>
    <x v="343"/>
    <x v="1492"/>
    <x v="2"/>
    <x v="0"/>
    <n v="908201.61"/>
    <x v="27"/>
  </r>
  <r>
    <x v="9"/>
    <x v="9"/>
    <m/>
    <m/>
    <x v="1"/>
    <x v="0"/>
    <x v="16"/>
    <x v="27"/>
    <x v="0"/>
    <x v="0"/>
    <m/>
    <x v="27"/>
  </r>
  <r>
    <x v="10"/>
    <x v="10"/>
    <m/>
    <m/>
    <x v="1"/>
    <x v="0"/>
    <x v="16"/>
    <x v="27"/>
    <x v="0"/>
    <x v="0"/>
    <m/>
    <x v="27"/>
  </r>
  <r>
    <x v="11"/>
    <x v="11"/>
    <s v="1"/>
    <s v="1"/>
    <x v="2"/>
    <x v="0"/>
    <x v="344"/>
    <x v="0"/>
    <x v="0"/>
    <x v="0"/>
    <m/>
    <x v="39"/>
  </r>
  <r>
    <x v="12"/>
    <x v="12"/>
    <s v="5"/>
    <s v="21"/>
    <x v="2"/>
    <x v="4"/>
    <x v="345"/>
    <x v="1493"/>
    <x v="1"/>
    <x v="238"/>
    <m/>
    <x v="1079"/>
  </r>
  <r>
    <x v="12"/>
    <x v="12"/>
    <s v="5"/>
    <s v="21"/>
    <x v="2"/>
    <x v="4"/>
    <x v="345"/>
    <x v="1494"/>
    <x v="2"/>
    <x v="0"/>
    <n v="1880000"/>
    <x v="1080"/>
  </r>
  <r>
    <x v="12"/>
    <x v="12"/>
    <s v="8"/>
    <s v="11"/>
    <x v="2"/>
    <x v="6"/>
    <x v="346"/>
    <x v="1495"/>
    <x v="1"/>
    <x v="0"/>
    <n v="1515750"/>
    <x v="1081"/>
  </r>
  <r>
    <x v="13"/>
    <x v="13"/>
    <s v="7"/>
    <s v="29"/>
    <x v="2"/>
    <x v="5"/>
    <x v="347"/>
    <x v="1496"/>
    <x v="1"/>
    <x v="239"/>
    <m/>
    <x v="1082"/>
  </r>
  <r>
    <x v="13"/>
    <x v="13"/>
    <s v="8"/>
    <s v="25"/>
    <x v="2"/>
    <x v="6"/>
    <x v="348"/>
    <x v="1497"/>
    <x v="2"/>
    <x v="0"/>
    <n v="226000"/>
    <x v="1083"/>
  </r>
  <r>
    <x v="13"/>
    <x v="13"/>
    <s v="8"/>
    <s v="25"/>
    <x v="2"/>
    <x v="6"/>
    <x v="348"/>
    <x v="1498"/>
    <x v="2"/>
    <x v="0"/>
    <n v="169500"/>
    <x v="1084"/>
  </r>
  <r>
    <x v="13"/>
    <x v="13"/>
    <s v="8"/>
    <s v="25"/>
    <x v="2"/>
    <x v="6"/>
    <x v="348"/>
    <x v="1499"/>
    <x v="2"/>
    <x v="0"/>
    <n v="24295"/>
    <x v="1085"/>
  </r>
  <r>
    <x v="13"/>
    <x v="13"/>
    <s v="8"/>
    <s v="25"/>
    <x v="2"/>
    <x v="6"/>
    <x v="348"/>
    <x v="1500"/>
    <x v="2"/>
    <x v="0"/>
    <n v="2009705"/>
    <x v="27"/>
  </r>
  <r>
    <x v="14"/>
    <x v="14"/>
    <s v="1"/>
    <s v="1"/>
    <x v="2"/>
    <x v="0"/>
    <x v="344"/>
    <x v="0"/>
    <x v="0"/>
    <x v="0"/>
    <m/>
    <x v="40"/>
  </r>
  <r>
    <x v="15"/>
    <x v="15"/>
    <s v="12"/>
    <s v="3"/>
    <x v="2"/>
    <x v="11"/>
    <x v="332"/>
    <x v="1501"/>
    <x v="1"/>
    <x v="240"/>
    <m/>
    <x v="1086"/>
  </r>
  <r>
    <x v="15"/>
    <x v="15"/>
    <s v="12"/>
    <s v="8"/>
    <x v="2"/>
    <x v="11"/>
    <x v="349"/>
    <x v="1466"/>
    <x v="2"/>
    <x v="0"/>
    <n v="1157264"/>
    <x v="27"/>
  </r>
  <r>
    <x v="16"/>
    <x v="16"/>
    <s v="1"/>
    <s v="1"/>
    <x v="2"/>
    <x v="0"/>
    <x v="344"/>
    <x v="0"/>
    <x v="0"/>
    <x v="0"/>
    <m/>
    <x v="1087"/>
  </r>
  <r>
    <x v="16"/>
    <x v="16"/>
    <s v="1"/>
    <s v="1"/>
    <x v="2"/>
    <x v="0"/>
    <x v="344"/>
    <x v="1502"/>
    <x v="1"/>
    <x v="241"/>
    <m/>
    <x v="1088"/>
  </r>
  <r>
    <x v="16"/>
    <x v="16"/>
    <s v="1"/>
    <s v="14"/>
    <x v="2"/>
    <x v="0"/>
    <x v="350"/>
    <x v="1503"/>
    <x v="2"/>
    <x v="0"/>
    <n v="67657.87"/>
    <x v="1089"/>
  </r>
  <r>
    <x v="16"/>
    <x v="16"/>
    <s v="1"/>
    <s v="29"/>
    <x v="2"/>
    <x v="0"/>
    <x v="351"/>
    <x v="1504"/>
    <x v="1"/>
    <x v="241"/>
    <m/>
    <x v="1090"/>
  </r>
  <r>
    <x v="16"/>
    <x v="16"/>
    <s v="2"/>
    <s v="5"/>
    <x v="2"/>
    <x v="1"/>
    <x v="352"/>
    <x v="1503"/>
    <x v="2"/>
    <x v="0"/>
    <n v="155462.37"/>
    <x v="1091"/>
  </r>
  <r>
    <x v="16"/>
    <x v="16"/>
    <s v="3"/>
    <s v="10"/>
    <x v="2"/>
    <x v="2"/>
    <x v="353"/>
    <x v="1505"/>
    <x v="2"/>
    <x v="0"/>
    <n v="63923.8"/>
    <x v="1092"/>
  </r>
  <r>
    <x v="16"/>
    <x v="16"/>
    <s v="4"/>
    <s v="22"/>
    <x v="2"/>
    <x v="3"/>
    <x v="354"/>
    <x v="1506"/>
    <x v="2"/>
    <x v="0"/>
    <n v="0.45"/>
    <x v="27"/>
  </r>
  <r>
    <x v="17"/>
    <x v="17"/>
    <s v="1"/>
    <s v="1"/>
    <x v="2"/>
    <x v="0"/>
    <x v="344"/>
    <x v="1507"/>
    <x v="1"/>
    <x v="242"/>
    <m/>
    <x v="1093"/>
  </r>
  <r>
    <x v="17"/>
    <x v="17"/>
    <s v="3"/>
    <s v="15"/>
    <x v="2"/>
    <x v="2"/>
    <x v="355"/>
    <x v="1508"/>
    <x v="2"/>
    <x v="0"/>
    <n v="283500"/>
    <x v="1094"/>
  </r>
  <r>
    <x v="17"/>
    <x v="17"/>
    <s v="3"/>
    <s v="15"/>
    <x v="2"/>
    <x v="2"/>
    <x v="355"/>
    <x v="1509"/>
    <x v="2"/>
    <x v="0"/>
    <n v="31500"/>
    <x v="1095"/>
  </r>
  <r>
    <x v="17"/>
    <x v="17"/>
    <s v="3"/>
    <s v="23"/>
    <x v="2"/>
    <x v="2"/>
    <x v="356"/>
    <x v="1510"/>
    <x v="1"/>
    <x v="242"/>
    <m/>
    <x v="1096"/>
  </r>
  <r>
    <x v="17"/>
    <x v="17"/>
    <s v="6"/>
    <s v="1"/>
    <x v="2"/>
    <x v="9"/>
    <x v="357"/>
    <x v="1511"/>
    <x v="1"/>
    <x v="243"/>
    <m/>
    <x v="1097"/>
  </r>
  <r>
    <x v="17"/>
    <x v="17"/>
    <s v="6"/>
    <s v="30"/>
    <x v="2"/>
    <x v="9"/>
    <x v="358"/>
    <x v="1464"/>
    <x v="2"/>
    <x v="0"/>
    <n v="31500"/>
    <x v="1098"/>
  </r>
  <r>
    <x v="17"/>
    <x v="17"/>
    <s v="6"/>
    <s v="30"/>
    <x v="2"/>
    <x v="9"/>
    <x v="358"/>
    <x v="1492"/>
    <x v="2"/>
    <x v="0"/>
    <n v="283500"/>
    <x v="1099"/>
  </r>
  <r>
    <x v="17"/>
    <x v="17"/>
    <s v="7"/>
    <s v="1"/>
    <x v="2"/>
    <x v="5"/>
    <x v="326"/>
    <x v="1512"/>
    <x v="1"/>
    <x v="242"/>
    <m/>
    <x v="1100"/>
  </r>
  <r>
    <x v="17"/>
    <x v="17"/>
    <s v="7"/>
    <s v="8"/>
    <x v="2"/>
    <x v="5"/>
    <x v="359"/>
    <x v="1513"/>
    <x v="2"/>
    <x v="0"/>
    <n v="129000"/>
    <x v="1101"/>
  </r>
  <r>
    <x v="17"/>
    <x v="17"/>
    <s v="10"/>
    <s v="11"/>
    <x v="2"/>
    <x v="7"/>
    <x v="330"/>
    <x v="1472"/>
    <x v="2"/>
    <x v="0"/>
    <n v="283500"/>
    <x v="1102"/>
  </r>
  <r>
    <x v="17"/>
    <x v="17"/>
    <s v="10"/>
    <s v="11"/>
    <x v="2"/>
    <x v="7"/>
    <x v="330"/>
    <x v="1514"/>
    <x v="2"/>
    <x v="0"/>
    <n v="31500"/>
    <x v="1103"/>
  </r>
  <r>
    <x v="17"/>
    <x v="17"/>
    <s v="11"/>
    <s v="1"/>
    <x v="2"/>
    <x v="8"/>
    <x v="331"/>
    <x v="1515"/>
    <x v="1"/>
    <x v="242"/>
    <m/>
    <x v="252"/>
  </r>
  <r>
    <x v="17"/>
    <x v="17"/>
    <s v="11"/>
    <s v="9"/>
    <x v="2"/>
    <x v="8"/>
    <x v="360"/>
    <x v="1516"/>
    <x v="2"/>
    <x v="0"/>
    <n v="70875"/>
    <x v="1093"/>
  </r>
  <r>
    <x v="17"/>
    <x v="17"/>
    <s v="12"/>
    <s v="22"/>
    <x v="2"/>
    <x v="11"/>
    <x v="333"/>
    <x v="1474"/>
    <x v="2"/>
    <x v="0"/>
    <n v="283500"/>
    <x v="1094"/>
  </r>
  <r>
    <x v="17"/>
    <x v="17"/>
    <s v="12"/>
    <s v="22"/>
    <x v="2"/>
    <x v="11"/>
    <x v="333"/>
    <x v="1517"/>
    <x v="2"/>
    <x v="0"/>
    <n v="31500"/>
    <x v="1095"/>
  </r>
  <r>
    <x v="17"/>
    <x v="17"/>
    <s v="12"/>
    <s v="22"/>
    <x v="2"/>
    <x v="11"/>
    <x v="333"/>
    <x v="1518"/>
    <x v="2"/>
    <x v="0"/>
    <n v="23625"/>
    <x v="27"/>
  </r>
  <r>
    <x v="18"/>
    <x v="18"/>
    <s v="1"/>
    <s v="1"/>
    <x v="2"/>
    <x v="0"/>
    <x v="344"/>
    <x v="0"/>
    <x v="0"/>
    <x v="0"/>
    <m/>
    <x v="801"/>
  </r>
  <r>
    <x v="18"/>
    <x v="18"/>
    <s v="1"/>
    <s v="27"/>
    <x v="2"/>
    <x v="0"/>
    <x v="361"/>
    <x v="1519"/>
    <x v="2"/>
    <x v="0"/>
    <n v="3600000"/>
    <x v="27"/>
  </r>
  <r>
    <x v="18"/>
    <x v="18"/>
    <s v="3"/>
    <s v="15"/>
    <x v="2"/>
    <x v="2"/>
    <x v="355"/>
    <x v="1520"/>
    <x v="1"/>
    <x v="244"/>
    <m/>
    <x v="1104"/>
  </r>
  <r>
    <x v="18"/>
    <x v="18"/>
    <s v="4"/>
    <s v="28"/>
    <x v="2"/>
    <x v="3"/>
    <x v="362"/>
    <x v="1521"/>
    <x v="2"/>
    <x v="0"/>
    <n v="3300000"/>
    <x v="27"/>
  </r>
  <r>
    <x v="18"/>
    <x v="18"/>
    <s v="6"/>
    <s v="16"/>
    <x v="2"/>
    <x v="9"/>
    <x v="363"/>
    <x v="1522"/>
    <x v="1"/>
    <x v="244"/>
    <m/>
    <x v="1104"/>
  </r>
  <r>
    <x v="18"/>
    <x v="18"/>
    <s v="6"/>
    <s v="16"/>
    <x v="2"/>
    <x v="9"/>
    <x v="363"/>
    <x v="1523"/>
    <x v="1"/>
    <x v="0"/>
    <n v="99000"/>
    <x v="1105"/>
  </r>
  <r>
    <x v="18"/>
    <x v="18"/>
    <s v="6"/>
    <s v="30"/>
    <x v="2"/>
    <x v="9"/>
    <x v="358"/>
    <x v="1459"/>
    <x v="2"/>
    <x v="0"/>
    <n v="3201000"/>
    <x v="27"/>
  </r>
  <r>
    <x v="18"/>
    <x v="18"/>
    <s v="9"/>
    <s v="14"/>
    <x v="2"/>
    <x v="10"/>
    <x v="364"/>
    <x v="1524"/>
    <x v="1"/>
    <x v="244"/>
    <m/>
    <x v="1104"/>
  </r>
  <r>
    <x v="18"/>
    <x v="18"/>
    <s v="9"/>
    <s v="24"/>
    <x v="2"/>
    <x v="10"/>
    <x v="365"/>
    <x v="1463"/>
    <x v="2"/>
    <x v="0"/>
    <n v="3300000"/>
    <x v="27"/>
  </r>
  <r>
    <x v="18"/>
    <x v="18"/>
    <s v="12"/>
    <s v="3"/>
    <x v="2"/>
    <x v="11"/>
    <x v="332"/>
    <x v="1525"/>
    <x v="1"/>
    <x v="244"/>
    <m/>
    <x v="1104"/>
  </r>
  <r>
    <x v="19"/>
    <x v="19"/>
    <m/>
    <m/>
    <x v="1"/>
    <x v="0"/>
    <x v="16"/>
    <x v="27"/>
    <x v="0"/>
    <x v="0"/>
    <m/>
    <x v="27"/>
  </r>
  <r>
    <x v="20"/>
    <x v="20"/>
    <s v="1"/>
    <s v="1"/>
    <x v="2"/>
    <x v="0"/>
    <x v="344"/>
    <x v="0"/>
    <x v="0"/>
    <x v="0"/>
    <m/>
    <x v="1106"/>
  </r>
  <r>
    <x v="20"/>
    <x v="20"/>
    <s v="2"/>
    <s v="20"/>
    <x v="2"/>
    <x v="1"/>
    <x v="366"/>
    <x v="1526"/>
    <x v="1"/>
    <x v="245"/>
    <m/>
    <x v="1107"/>
  </r>
  <r>
    <x v="20"/>
    <x v="20"/>
    <s v="2"/>
    <s v="23"/>
    <x v="2"/>
    <x v="1"/>
    <x v="367"/>
    <x v="1527"/>
    <x v="2"/>
    <x v="0"/>
    <n v="39312415.829999998"/>
    <x v="1108"/>
  </r>
  <r>
    <x v="20"/>
    <x v="20"/>
    <s v="2"/>
    <s v="23"/>
    <x v="2"/>
    <x v="1"/>
    <x v="367"/>
    <x v="1528"/>
    <x v="2"/>
    <x v="0"/>
    <n v="2059588.66"/>
    <x v="27"/>
  </r>
  <r>
    <x v="20"/>
    <x v="20"/>
    <s v="4"/>
    <s v="1"/>
    <x v="2"/>
    <x v="3"/>
    <x v="324"/>
    <x v="1529"/>
    <x v="1"/>
    <x v="246"/>
    <m/>
    <x v="1109"/>
  </r>
  <r>
    <x v="20"/>
    <x v="20"/>
    <s v="4"/>
    <s v="16"/>
    <x v="2"/>
    <x v="3"/>
    <x v="368"/>
    <x v="1530"/>
    <x v="2"/>
    <x v="0"/>
    <n v="69420000"/>
    <x v="1110"/>
  </r>
  <r>
    <x v="20"/>
    <x v="20"/>
    <s v="4"/>
    <s v="16"/>
    <x v="2"/>
    <x v="3"/>
    <x v="368"/>
    <x v="1531"/>
    <x v="2"/>
    <x v="0"/>
    <n v="7120000"/>
    <x v="27"/>
  </r>
  <r>
    <x v="20"/>
    <x v="20"/>
    <s v="6"/>
    <s v="3"/>
    <x v="2"/>
    <x v="9"/>
    <x v="369"/>
    <x v="1532"/>
    <x v="1"/>
    <x v="247"/>
    <m/>
    <x v="1111"/>
  </r>
  <r>
    <x v="20"/>
    <x v="20"/>
    <s v="6"/>
    <s v="24"/>
    <x v="2"/>
    <x v="9"/>
    <x v="370"/>
    <x v="1533"/>
    <x v="1"/>
    <x v="248"/>
    <m/>
    <x v="1112"/>
  </r>
  <r>
    <x v="20"/>
    <x v="20"/>
    <s v="6"/>
    <s v="29"/>
    <x v="2"/>
    <x v="9"/>
    <x v="371"/>
    <x v="1534"/>
    <x v="2"/>
    <x v="0"/>
    <n v="37792078"/>
    <x v="1113"/>
  </r>
  <r>
    <x v="20"/>
    <x v="20"/>
    <s v="6"/>
    <s v="29"/>
    <x v="2"/>
    <x v="9"/>
    <x v="371"/>
    <x v="1461"/>
    <x v="2"/>
    <x v="0"/>
    <n v="8044237.5"/>
    <x v="1114"/>
  </r>
  <r>
    <x v="20"/>
    <x v="20"/>
    <s v="8"/>
    <s v="4"/>
    <x v="2"/>
    <x v="6"/>
    <x v="372"/>
    <x v="1535"/>
    <x v="1"/>
    <x v="249"/>
    <m/>
    <x v="1115"/>
  </r>
  <r>
    <x v="20"/>
    <x v="20"/>
    <s v="8"/>
    <s v="5"/>
    <x v="2"/>
    <x v="6"/>
    <x v="373"/>
    <x v="1492"/>
    <x v="2"/>
    <x v="0"/>
    <n v="33541639.629999999"/>
    <x v="1116"/>
  </r>
  <r>
    <x v="20"/>
    <x v="20"/>
    <s v="8"/>
    <s v="5"/>
    <x v="2"/>
    <x v="6"/>
    <x v="373"/>
    <x v="1536"/>
    <x v="2"/>
    <x v="0"/>
    <n v="7097598"/>
    <x v="1117"/>
  </r>
  <r>
    <x v="20"/>
    <x v="20"/>
    <s v="8"/>
    <s v="24"/>
    <x v="2"/>
    <x v="6"/>
    <x v="374"/>
    <x v="1537"/>
    <x v="2"/>
    <x v="0"/>
    <n v="1039620"/>
    <x v="1118"/>
  </r>
  <r>
    <x v="20"/>
    <x v="20"/>
    <s v="8"/>
    <s v="24"/>
    <x v="2"/>
    <x v="6"/>
    <x v="374"/>
    <x v="1538"/>
    <x v="2"/>
    <x v="0"/>
    <n v="21312210"/>
    <x v="27"/>
  </r>
  <r>
    <x v="20"/>
    <x v="20"/>
    <s v="11"/>
    <s v="19"/>
    <x v="2"/>
    <x v="8"/>
    <x v="375"/>
    <x v="1539"/>
    <x v="1"/>
    <x v="250"/>
    <m/>
    <x v="1119"/>
  </r>
  <r>
    <x v="20"/>
    <x v="20"/>
    <s v="11"/>
    <s v="27"/>
    <x v="2"/>
    <x v="8"/>
    <x v="376"/>
    <x v="1540"/>
    <x v="2"/>
    <x v="0"/>
    <n v="3518915.4"/>
    <x v="1120"/>
  </r>
  <r>
    <x v="20"/>
    <x v="20"/>
    <s v="11"/>
    <s v="27"/>
    <x v="2"/>
    <x v="8"/>
    <x v="376"/>
    <x v="1541"/>
    <x v="2"/>
    <x v="0"/>
    <n v="360914.4"/>
    <x v="27"/>
  </r>
  <r>
    <x v="20"/>
    <x v="20"/>
    <s v="12"/>
    <s v="1"/>
    <x v="2"/>
    <x v="11"/>
    <x v="377"/>
    <x v="1542"/>
    <x v="1"/>
    <x v="251"/>
    <m/>
    <x v="1121"/>
  </r>
  <r>
    <x v="20"/>
    <x v="20"/>
    <s v="12"/>
    <s v="1"/>
    <x v="2"/>
    <x v="11"/>
    <x v="377"/>
    <x v="1543"/>
    <x v="1"/>
    <x v="252"/>
    <m/>
    <x v="1122"/>
  </r>
  <r>
    <x v="20"/>
    <x v="20"/>
    <s v="12"/>
    <s v="31"/>
    <x v="2"/>
    <x v="11"/>
    <x v="378"/>
    <x v="1544"/>
    <x v="1"/>
    <x v="245"/>
    <m/>
    <x v="1123"/>
  </r>
  <r>
    <x v="21"/>
    <x v="21"/>
    <m/>
    <m/>
    <x v="1"/>
    <x v="0"/>
    <x v="16"/>
    <x v="27"/>
    <x v="0"/>
    <x v="0"/>
    <m/>
    <x v="27"/>
  </r>
  <r>
    <x v="22"/>
    <x v="22"/>
    <m/>
    <m/>
    <x v="1"/>
    <x v="0"/>
    <x v="16"/>
    <x v="27"/>
    <x v="0"/>
    <x v="0"/>
    <m/>
    <x v="27"/>
  </r>
  <r>
    <x v="23"/>
    <x v="23"/>
    <s v="1"/>
    <s v="1"/>
    <x v="2"/>
    <x v="0"/>
    <x v="344"/>
    <x v="1545"/>
    <x v="1"/>
    <x v="90"/>
    <m/>
    <x v="1124"/>
  </r>
  <r>
    <x v="23"/>
    <x v="23"/>
    <s v="2"/>
    <s v="1"/>
    <x v="2"/>
    <x v="1"/>
    <x v="379"/>
    <x v="1546"/>
    <x v="1"/>
    <x v="90"/>
    <m/>
    <x v="770"/>
  </r>
  <r>
    <x v="23"/>
    <x v="23"/>
    <s v="2"/>
    <s v="11"/>
    <x v="2"/>
    <x v="1"/>
    <x v="380"/>
    <x v="1547"/>
    <x v="2"/>
    <x v="0"/>
    <n v="180000"/>
    <x v="1124"/>
  </r>
  <r>
    <x v="23"/>
    <x v="23"/>
    <s v="2"/>
    <s v="26"/>
    <x v="2"/>
    <x v="1"/>
    <x v="381"/>
    <x v="1548"/>
    <x v="1"/>
    <x v="90"/>
    <m/>
    <x v="770"/>
  </r>
  <r>
    <x v="23"/>
    <x v="23"/>
    <s v="3"/>
    <s v="5"/>
    <x v="2"/>
    <x v="2"/>
    <x v="382"/>
    <x v="1549"/>
    <x v="2"/>
    <x v="0"/>
    <n v="180000"/>
    <x v="1124"/>
  </r>
  <r>
    <x v="23"/>
    <x v="23"/>
    <s v="3"/>
    <s v="22"/>
    <x v="2"/>
    <x v="2"/>
    <x v="383"/>
    <x v="1550"/>
    <x v="1"/>
    <x v="253"/>
    <m/>
    <x v="1125"/>
  </r>
  <r>
    <x v="23"/>
    <x v="23"/>
    <s v="3"/>
    <s v="29"/>
    <x v="2"/>
    <x v="2"/>
    <x v="384"/>
    <x v="1551"/>
    <x v="1"/>
    <x v="254"/>
    <m/>
    <x v="1126"/>
  </r>
  <r>
    <x v="23"/>
    <x v="23"/>
    <s v="3"/>
    <s v="29"/>
    <x v="2"/>
    <x v="2"/>
    <x v="384"/>
    <x v="1552"/>
    <x v="2"/>
    <x v="0"/>
    <n v="249375"/>
    <x v="1127"/>
  </r>
  <r>
    <x v="23"/>
    <x v="23"/>
    <s v="4"/>
    <s v="26"/>
    <x v="2"/>
    <x v="3"/>
    <x v="385"/>
    <x v="1553"/>
    <x v="2"/>
    <x v="0"/>
    <n v="180000"/>
    <x v="1128"/>
  </r>
  <r>
    <x v="23"/>
    <x v="23"/>
    <s v="5"/>
    <s v="1"/>
    <x v="2"/>
    <x v="4"/>
    <x v="386"/>
    <x v="1554"/>
    <x v="1"/>
    <x v="90"/>
    <m/>
    <x v="1127"/>
  </r>
  <r>
    <x v="23"/>
    <x v="23"/>
    <s v="5"/>
    <s v="20"/>
    <x v="2"/>
    <x v="4"/>
    <x v="387"/>
    <x v="1555"/>
    <x v="2"/>
    <x v="0"/>
    <n v="75600"/>
    <x v="1129"/>
  </r>
  <r>
    <x v="23"/>
    <x v="23"/>
    <s v="5"/>
    <s v="20"/>
    <x v="2"/>
    <x v="4"/>
    <x v="387"/>
    <x v="1556"/>
    <x v="2"/>
    <x v="0"/>
    <n v="4200"/>
    <x v="1130"/>
  </r>
  <r>
    <x v="23"/>
    <x v="23"/>
    <s v="5"/>
    <s v="25"/>
    <x v="2"/>
    <x v="4"/>
    <x v="388"/>
    <x v="1557"/>
    <x v="2"/>
    <x v="0"/>
    <n v="4200"/>
    <x v="1131"/>
  </r>
  <r>
    <x v="23"/>
    <x v="23"/>
    <s v="6"/>
    <s v="1"/>
    <x v="2"/>
    <x v="9"/>
    <x v="357"/>
    <x v="1558"/>
    <x v="1"/>
    <x v="90"/>
    <m/>
    <x v="1132"/>
  </r>
  <r>
    <x v="23"/>
    <x v="23"/>
    <s v="6"/>
    <s v="8"/>
    <x v="2"/>
    <x v="9"/>
    <x v="389"/>
    <x v="1559"/>
    <x v="1"/>
    <x v="0"/>
    <n v="36000"/>
    <x v="1133"/>
  </r>
  <r>
    <x v="23"/>
    <x v="23"/>
    <s v="6"/>
    <s v="16"/>
    <x v="2"/>
    <x v="9"/>
    <x v="363"/>
    <x v="1560"/>
    <x v="2"/>
    <x v="0"/>
    <n v="9000"/>
    <x v="1134"/>
  </r>
  <r>
    <x v="23"/>
    <x v="23"/>
    <s v="6"/>
    <s v="16"/>
    <x v="2"/>
    <x v="9"/>
    <x v="363"/>
    <x v="1492"/>
    <x v="2"/>
    <x v="0"/>
    <n v="162000"/>
    <x v="1135"/>
  </r>
  <r>
    <x v="23"/>
    <x v="23"/>
    <s v="6"/>
    <s v="22"/>
    <x v="2"/>
    <x v="9"/>
    <x v="390"/>
    <x v="1561"/>
    <x v="1"/>
    <x v="90"/>
    <m/>
    <x v="1136"/>
  </r>
  <r>
    <x v="23"/>
    <x v="23"/>
    <s v="6"/>
    <s v="25"/>
    <x v="2"/>
    <x v="9"/>
    <x v="391"/>
    <x v="1492"/>
    <x v="2"/>
    <x v="0"/>
    <n v="9000"/>
    <x v="1133"/>
  </r>
  <r>
    <x v="23"/>
    <x v="23"/>
    <s v="7"/>
    <s v="8"/>
    <x v="2"/>
    <x v="5"/>
    <x v="359"/>
    <x v="1562"/>
    <x v="2"/>
    <x v="0"/>
    <n v="144000"/>
    <x v="1131"/>
  </r>
  <r>
    <x v="23"/>
    <x v="23"/>
    <s v="7"/>
    <s v="29"/>
    <x v="2"/>
    <x v="5"/>
    <x v="347"/>
    <x v="1563"/>
    <x v="1"/>
    <x v="90"/>
    <m/>
    <x v="1132"/>
  </r>
  <r>
    <x v="23"/>
    <x v="23"/>
    <s v="8"/>
    <s v="10"/>
    <x v="2"/>
    <x v="6"/>
    <x v="392"/>
    <x v="1564"/>
    <x v="2"/>
    <x v="0"/>
    <n v="171000"/>
    <x v="1137"/>
  </r>
  <r>
    <x v="23"/>
    <x v="23"/>
    <s v="8"/>
    <s v="10"/>
    <x v="2"/>
    <x v="6"/>
    <x v="392"/>
    <x v="1565"/>
    <x v="2"/>
    <x v="0"/>
    <n v="9000"/>
    <x v="1131"/>
  </r>
  <r>
    <x v="23"/>
    <x v="23"/>
    <s v="9"/>
    <s v="1"/>
    <x v="2"/>
    <x v="10"/>
    <x v="341"/>
    <x v="1566"/>
    <x v="1"/>
    <x v="90"/>
    <m/>
    <x v="1132"/>
  </r>
  <r>
    <x v="23"/>
    <x v="23"/>
    <s v="9"/>
    <s v="3"/>
    <x v="2"/>
    <x v="10"/>
    <x v="393"/>
    <x v="1567"/>
    <x v="2"/>
    <x v="0"/>
    <n v="171000"/>
    <x v="1137"/>
  </r>
  <r>
    <x v="23"/>
    <x v="23"/>
    <s v="9"/>
    <s v="3"/>
    <x v="2"/>
    <x v="10"/>
    <x v="393"/>
    <x v="1568"/>
    <x v="2"/>
    <x v="0"/>
    <n v="9000"/>
    <x v="1131"/>
  </r>
  <r>
    <x v="23"/>
    <x v="23"/>
    <s v="9"/>
    <s v="21"/>
    <x v="2"/>
    <x v="10"/>
    <x v="394"/>
    <x v="1569"/>
    <x v="1"/>
    <x v="90"/>
    <m/>
    <x v="1132"/>
  </r>
  <r>
    <x v="23"/>
    <x v="23"/>
    <s v="10"/>
    <s v="27"/>
    <x v="2"/>
    <x v="7"/>
    <x v="395"/>
    <x v="1570"/>
    <x v="1"/>
    <x v="90"/>
    <m/>
    <x v="1138"/>
  </r>
  <r>
    <x v="23"/>
    <x v="23"/>
    <s v="11"/>
    <s v="8"/>
    <x v="2"/>
    <x v="8"/>
    <x v="396"/>
    <x v="1571"/>
    <x v="1"/>
    <x v="0"/>
    <n v="7200"/>
    <x v="1139"/>
  </r>
  <r>
    <x v="23"/>
    <x v="23"/>
    <s v="11"/>
    <s v="8"/>
    <x v="2"/>
    <x v="8"/>
    <x v="396"/>
    <x v="1572"/>
    <x v="1"/>
    <x v="0"/>
    <n v="3600"/>
    <x v="1140"/>
  </r>
  <r>
    <x v="23"/>
    <x v="23"/>
    <s v="12"/>
    <s v="3"/>
    <x v="2"/>
    <x v="11"/>
    <x v="332"/>
    <x v="1573"/>
    <x v="1"/>
    <x v="90"/>
    <m/>
    <x v="1141"/>
  </r>
  <r>
    <x v="23"/>
    <x v="23"/>
    <s v="12"/>
    <s v="22"/>
    <x v="2"/>
    <x v="11"/>
    <x v="333"/>
    <x v="1574"/>
    <x v="2"/>
    <x v="0"/>
    <n v="164161"/>
    <x v="1142"/>
  </r>
  <r>
    <x v="23"/>
    <x v="23"/>
    <s v="12"/>
    <s v="22"/>
    <x v="2"/>
    <x v="11"/>
    <x v="333"/>
    <x v="1575"/>
    <x v="2"/>
    <x v="0"/>
    <n v="167580"/>
    <x v="1143"/>
  </r>
  <r>
    <x v="23"/>
    <x v="23"/>
    <s v="12"/>
    <s v="22"/>
    <x v="2"/>
    <x v="11"/>
    <x v="333"/>
    <x v="1576"/>
    <x v="2"/>
    <x v="0"/>
    <n v="17459"/>
    <x v="1132"/>
  </r>
  <r>
    <x v="24"/>
    <x v="24"/>
    <s v="1"/>
    <s v="8"/>
    <x v="2"/>
    <x v="0"/>
    <x v="397"/>
    <x v="1577"/>
    <x v="1"/>
    <x v="255"/>
    <m/>
    <x v="1144"/>
  </r>
  <r>
    <x v="24"/>
    <x v="24"/>
    <s v="1"/>
    <s v="13"/>
    <x v="2"/>
    <x v="0"/>
    <x v="398"/>
    <x v="1578"/>
    <x v="2"/>
    <x v="0"/>
    <n v="1343750"/>
    <x v="1145"/>
  </r>
  <r>
    <x v="24"/>
    <x v="24"/>
    <s v="1"/>
    <s v="21"/>
    <x v="2"/>
    <x v="0"/>
    <x v="399"/>
    <x v="1579"/>
    <x v="2"/>
    <x v="0"/>
    <n v="2418750"/>
    <x v="1146"/>
  </r>
  <r>
    <x v="24"/>
    <x v="24"/>
    <s v="3"/>
    <s v="5"/>
    <x v="2"/>
    <x v="2"/>
    <x v="382"/>
    <x v="1580"/>
    <x v="2"/>
    <x v="0"/>
    <n v="2451000"/>
    <x v="1147"/>
  </r>
  <r>
    <x v="24"/>
    <x v="24"/>
    <s v="3"/>
    <s v="25"/>
    <x v="2"/>
    <x v="2"/>
    <x v="400"/>
    <x v="1581"/>
    <x v="1"/>
    <x v="256"/>
    <m/>
    <x v="1148"/>
  </r>
  <r>
    <x v="24"/>
    <x v="24"/>
    <s v="3"/>
    <s v="25"/>
    <x v="2"/>
    <x v="2"/>
    <x v="400"/>
    <x v="1582"/>
    <x v="1"/>
    <x v="257"/>
    <m/>
    <x v="1149"/>
  </r>
  <r>
    <x v="24"/>
    <x v="24"/>
    <s v="3"/>
    <s v="25"/>
    <x v="2"/>
    <x v="2"/>
    <x v="400"/>
    <x v="1583"/>
    <x v="1"/>
    <x v="257"/>
    <m/>
    <x v="1150"/>
  </r>
  <r>
    <x v="24"/>
    <x v="24"/>
    <s v="4"/>
    <s v="21"/>
    <x v="2"/>
    <x v="3"/>
    <x v="401"/>
    <x v="1506"/>
    <x v="2"/>
    <x v="258"/>
    <m/>
    <x v="1151"/>
  </r>
  <r>
    <x v="24"/>
    <x v="24"/>
    <s v="6"/>
    <s v="10"/>
    <x v="2"/>
    <x v="9"/>
    <x v="339"/>
    <x v="1492"/>
    <x v="2"/>
    <x v="0"/>
    <n v="3000000"/>
    <x v="1152"/>
  </r>
  <r>
    <x v="24"/>
    <x v="24"/>
    <s v="6"/>
    <s v="10"/>
    <x v="2"/>
    <x v="9"/>
    <x v="339"/>
    <x v="1492"/>
    <x v="2"/>
    <x v="0"/>
    <n v="3000000"/>
    <x v="1153"/>
  </r>
  <r>
    <x v="24"/>
    <x v="24"/>
    <s v="6"/>
    <s v="11"/>
    <x v="2"/>
    <x v="9"/>
    <x v="402"/>
    <x v="1492"/>
    <x v="2"/>
    <x v="0"/>
    <n v="3000000"/>
    <x v="1154"/>
  </r>
  <r>
    <x v="24"/>
    <x v="24"/>
    <s v="6"/>
    <s v="11"/>
    <x v="2"/>
    <x v="9"/>
    <x v="402"/>
    <x v="1492"/>
    <x v="2"/>
    <x v="0"/>
    <n v="3000000"/>
    <x v="1155"/>
  </r>
  <r>
    <x v="24"/>
    <x v="24"/>
    <s v="6"/>
    <s v="11"/>
    <x v="2"/>
    <x v="9"/>
    <x v="402"/>
    <x v="1492"/>
    <x v="2"/>
    <x v="0"/>
    <n v="3000000"/>
    <x v="1156"/>
  </r>
  <r>
    <x v="24"/>
    <x v="24"/>
    <s v="6"/>
    <s v="11"/>
    <x v="2"/>
    <x v="9"/>
    <x v="402"/>
    <x v="1492"/>
    <x v="2"/>
    <x v="0"/>
    <n v="179000"/>
    <x v="1157"/>
  </r>
  <r>
    <x v="24"/>
    <x v="24"/>
    <s v="6"/>
    <s v="11"/>
    <x v="2"/>
    <x v="9"/>
    <x v="402"/>
    <x v="1506"/>
    <x v="2"/>
    <x v="259"/>
    <m/>
    <x v="27"/>
  </r>
  <r>
    <x v="25"/>
    <x v="25"/>
    <m/>
    <m/>
    <x v="1"/>
    <x v="0"/>
    <x v="16"/>
    <x v="27"/>
    <x v="0"/>
    <x v="0"/>
    <m/>
    <x v="27"/>
  </r>
  <r>
    <x v="26"/>
    <x v="26"/>
    <m/>
    <m/>
    <x v="1"/>
    <x v="0"/>
    <x v="16"/>
    <x v="27"/>
    <x v="0"/>
    <x v="0"/>
    <m/>
    <x v="27"/>
  </r>
  <r>
    <x v="27"/>
    <x v="27"/>
    <m/>
    <m/>
    <x v="1"/>
    <x v="0"/>
    <x v="16"/>
    <x v="27"/>
    <x v="0"/>
    <x v="0"/>
    <m/>
    <x v="27"/>
  </r>
  <r>
    <x v="28"/>
    <x v="28"/>
    <m/>
    <m/>
    <x v="1"/>
    <x v="0"/>
    <x v="16"/>
    <x v="27"/>
    <x v="0"/>
    <x v="0"/>
    <m/>
    <x v="27"/>
  </r>
  <r>
    <x v="29"/>
    <x v="29"/>
    <s v="1"/>
    <s v="1"/>
    <x v="2"/>
    <x v="0"/>
    <x v="344"/>
    <x v="0"/>
    <x v="0"/>
    <x v="0"/>
    <m/>
    <x v="1158"/>
  </r>
  <r>
    <x v="29"/>
    <x v="29"/>
    <s v="1"/>
    <s v="29"/>
    <x v="2"/>
    <x v="0"/>
    <x v="351"/>
    <x v="1584"/>
    <x v="1"/>
    <x v="260"/>
    <m/>
    <x v="1159"/>
  </r>
  <r>
    <x v="29"/>
    <x v="29"/>
    <s v="2"/>
    <s v="1"/>
    <x v="2"/>
    <x v="1"/>
    <x v="379"/>
    <x v="1585"/>
    <x v="2"/>
    <x v="0"/>
    <n v="645000"/>
    <x v="1160"/>
  </r>
  <r>
    <x v="29"/>
    <x v="29"/>
    <s v="2"/>
    <s v="25"/>
    <x v="2"/>
    <x v="1"/>
    <x v="403"/>
    <x v="1586"/>
    <x v="1"/>
    <x v="261"/>
    <m/>
    <x v="1161"/>
  </r>
  <r>
    <x v="29"/>
    <x v="29"/>
    <s v="2"/>
    <s v="26"/>
    <x v="2"/>
    <x v="1"/>
    <x v="381"/>
    <x v="1587"/>
    <x v="2"/>
    <x v="0"/>
    <n v="322500"/>
    <x v="1162"/>
  </r>
  <r>
    <x v="30"/>
    <x v="30"/>
    <s v="1"/>
    <s v="1"/>
    <x v="2"/>
    <x v="0"/>
    <x v="344"/>
    <x v="0"/>
    <x v="0"/>
    <x v="0"/>
    <m/>
    <x v="1163"/>
  </r>
  <r>
    <x v="31"/>
    <x v="30"/>
    <m/>
    <m/>
    <x v="1"/>
    <x v="0"/>
    <x v="16"/>
    <x v="27"/>
    <x v="0"/>
    <x v="0"/>
    <m/>
    <x v="27"/>
  </r>
  <r>
    <x v="32"/>
    <x v="31"/>
    <s v="1"/>
    <s v="1"/>
    <x v="2"/>
    <x v="0"/>
    <x v="344"/>
    <x v="1588"/>
    <x v="1"/>
    <x v="26"/>
    <m/>
    <x v="110"/>
  </r>
  <r>
    <x v="32"/>
    <x v="31"/>
    <s v="2"/>
    <s v="1"/>
    <x v="2"/>
    <x v="1"/>
    <x v="379"/>
    <x v="1589"/>
    <x v="1"/>
    <x v="26"/>
    <m/>
    <x v="111"/>
  </r>
  <r>
    <x v="32"/>
    <x v="31"/>
    <s v="2"/>
    <s v="12"/>
    <x v="2"/>
    <x v="1"/>
    <x v="404"/>
    <x v="1590"/>
    <x v="2"/>
    <x v="0"/>
    <n v="4180000"/>
    <x v="27"/>
  </r>
  <r>
    <x v="32"/>
    <x v="31"/>
    <s v="2"/>
    <s v="26"/>
    <x v="2"/>
    <x v="1"/>
    <x v="381"/>
    <x v="1591"/>
    <x v="1"/>
    <x v="26"/>
    <m/>
    <x v="110"/>
  </r>
  <r>
    <x v="32"/>
    <x v="31"/>
    <s v="3"/>
    <s v="22"/>
    <x v="2"/>
    <x v="2"/>
    <x v="383"/>
    <x v="1592"/>
    <x v="1"/>
    <x v="26"/>
    <m/>
    <x v="111"/>
  </r>
  <r>
    <x v="32"/>
    <x v="31"/>
    <s v="4"/>
    <s v="26"/>
    <x v="2"/>
    <x v="3"/>
    <x v="385"/>
    <x v="1593"/>
    <x v="1"/>
    <x v="26"/>
    <m/>
    <x v="112"/>
  </r>
  <r>
    <x v="32"/>
    <x v="31"/>
    <s v="5"/>
    <s v="25"/>
    <x v="2"/>
    <x v="4"/>
    <x v="388"/>
    <x v="1594"/>
    <x v="2"/>
    <x v="0"/>
    <n v="4180000"/>
    <x v="110"/>
  </r>
  <r>
    <x v="32"/>
    <x v="31"/>
    <s v="6"/>
    <s v="1"/>
    <x v="2"/>
    <x v="9"/>
    <x v="357"/>
    <x v="1595"/>
    <x v="1"/>
    <x v="26"/>
    <m/>
    <x v="111"/>
  </r>
  <r>
    <x v="32"/>
    <x v="31"/>
    <s v="6"/>
    <s v="22"/>
    <x v="2"/>
    <x v="9"/>
    <x v="390"/>
    <x v="1596"/>
    <x v="1"/>
    <x v="26"/>
    <m/>
    <x v="112"/>
  </r>
  <r>
    <x v="32"/>
    <x v="31"/>
    <s v="7"/>
    <s v="30"/>
    <x v="2"/>
    <x v="5"/>
    <x v="405"/>
    <x v="1597"/>
    <x v="1"/>
    <x v="26"/>
    <m/>
    <x v="113"/>
  </r>
  <r>
    <x v="32"/>
    <x v="31"/>
    <s v="8"/>
    <s v="3"/>
    <x v="2"/>
    <x v="6"/>
    <x v="406"/>
    <x v="1492"/>
    <x v="2"/>
    <x v="0"/>
    <n v="5000000"/>
    <x v="184"/>
  </r>
  <r>
    <x v="32"/>
    <x v="31"/>
    <s v="9"/>
    <s v="1"/>
    <x v="2"/>
    <x v="10"/>
    <x v="341"/>
    <x v="1598"/>
    <x v="1"/>
    <x v="26"/>
    <m/>
    <x v="1164"/>
  </r>
  <r>
    <x v="32"/>
    <x v="31"/>
    <s v="9"/>
    <s v="16"/>
    <x v="2"/>
    <x v="10"/>
    <x v="407"/>
    <x v="1492"/>
    <x v="2"/>
    <x v="0"/>
    <n v="5450000"/>
    <x v="27"/>
  </r>
  <r>
    <x v="32"/>
    <x v="31"/>
    <s v="9"/>
    <s v="23"/>
    <x v="2"/>
    <x v="10"/>
    <x v="408"/>
    <x v="1599"/>
    <x v="1"/>
    <x v="26"/>
    <m/>
    <x v="110"/>
  </r>
  <r>
    <x v="32"/>
    <x v="31"/>
    <s v="10"/>
    <s v="27"/>
    <x v="2"/>
    <x v="7"/>
    <x v="395"/>
    <x v="1600"/>
    <x v="1"/>
    <x v="26"/>
    <m/>
    <x v="111"/>
  </r>
  <r>
    <x v="32"/>
    <x v="31"/>
    <s v="12"/>
    <s v="3"/>
    <x v="2"/>
    <x v="11"/>
    <x v="332"/>
    <x v="1601"/>
    <x v="1"/>
    <x v="26"/>
    <m/>
    <x v="112"/>
  </r>
  <r>
    <x v="33"/>
    <x v="32"/>
    <m/>
    <m/>
    <x v="1"/>
    <x v="0"/>
    <x v="16"/>
    <x v="27"/>
    <x v="0"/>
    <x v="0"/>
    <m/>
    <x v="27"/>
  </r>
  <r>
    <x v="34"/>
    <x v="33"/>
    <s v="6"/>
    <s v="23"/>
    <x v="2"/>
    <x v="9"/>
    <x v="409"/>
    <x v="1602"/>
    <x v="1"/>
    <x v="262"/>
    <m/>
    <x v="1165"/>
  </r>
  <r>
    <x v="34"/>
    <x v="33"/>
    <s v="7"/>
    <s v="8"/>
    <x v="2"/>
    <x v="5"/>
    <x v="359"/>
    <x v="1603"/>
    <x v="1"/>
    <x v="263"/>
    <m/>
    <x v="1166"/>
  </r>
  <r>
    <x v="34"/>
    <x v="33"/>
    <s v="7"/>
    <s v="26"/>
    <x v="2"/>
    <x v="5"/>
    <x v="410"/>
    <x v="1564"/>
    <x v="2"/>
    <x v="0"/>
    <n v="1029102.77"/>
    <x v="1167"/>
  </r>
  <r>
    <x v="34"/>
    <x v="33"/>
    <s v="8"/>
    <s v="25"/>
    <x v="2"/>
    <x v="6"/>
    <x v="348"/>
    <x v="1567"/>
    <x v="2"/>
    <x v="0"/>
    <n v="357007.5"/>
    <x v="27"/>
  </r>
  <r>
    <x v="34"/>
    <x v="33"/>
    <s v="9"/>
    <s v="1"/>
    <x v="2"/>
    <x v="10"/>
    <x v="341"/>
    <x v="1604"/>
    <x v="1"/>
    <x v="264"/>
    <m/>
    <x v="1168"/>
  </r>
  <r>
    <x v="34"/>
    <x v="33"/>
    <s v="9"/>
    <s v="24"/>
    <x v="2"/>
    <x v="10"/>
    <x v="365"/>
    <x v="1605"/>
    <x v="2"/>
    <x v="0"/>
    <n v="332638.21999999997"/>
    <x v="27"/>
  </r>
  <r>
    <x v="34"/>
    <x v="33"/>
    <s v="10"/>
    <s v="26"/>
    <x v="2"/>
    <x v="7"/>
    <x v="329"/>
    <x v="1606"/>
    <x v="1"/>
    <x v="265"/>
    <m/>
    <x v="1169"/>
  </r>
  <r>
    <x v="34"/>
    <x v="33"/>
    <s v="12"/>
    <s v="1"/>
    <x v="2"/>
    <x v="11"/>
    <x v="377"/>
    <x v="1607"/>
    <x v="2"/>
    <x v="0"/>
    <n v="385665.07"/>
    <x v="27"/>
  </r>
  <r>
    <x v="34"/>
    <x v="33"/>
    <s v="12"/>
    <s v="1"/>
    <x v="2"/>
    <x v="11"/>
    <x v="377"/>
    <x v="1608"/>
    <x v="1"/>
    <x v="266"/>
    <m/>
    <x v="1170"/>
  </r>
  <r>
    <x v="34"/>
    <x v="33"/>
    <s v="12"/>
    <s v="29"/>
    <x v="2"/>
    <x v="11"/>
    <x v="411"/>
    <x v="1609"/>
    <x v="2"/>
    <x v="0"/>
    <n v="810"/>
    <x v="27"/>
  </r>
  <r>
    <x v="35"/>
    <x v="34"/>
    <m/>
    <m/>
    <x v="1"/>
    <x v="0"/>
    <x v="16"/>
    <x v="27"/>
    <x v="0"/>
    <x v="0"/>
    <m/>
    <x v="27"/>
  </r>
  <r>
    <x v="36"/>
    <x v="35"/>
    <s v="1"/>
    <s v="1"/>
    <x v="2"/>
    <x v="0"/>
    <x v="344"/>
    <x v="0"/>
    <x v="0"/>
    <x v="0"/>
    <m/>
    <x v="1171"/>
  </r>
  <r>
    <x v="36"/>
    <x v="35"/>
    <s v="1"/>
    <s v="1"/>
    <x v="2"/>
    <x v="0"/>
    <x v="344"/>
    <x v="1610"/>
    <x v="1"/>
    <x v="267"/>
    <m/>
    <x v="1172"/>
  </r>
  <r>
    <x v="36"/>
    <x v="35"/>
    <s v="1"/>
    <s v="11"/>
    <x v="2"/>
    <x v="0"/>
    <x v="412"/>
    <x v="1611"/>
    <x v="2"/>
    <x v="0"/>
    <n v="217648.8"/>
    <x v="1171"/>
  </r>
  <r>
    <x v="36"/>
    <x v="35"/>
    <s v="2"/>
    <s v="1"/>
    <x v="2"/>
    <x v="1"/>
    <x v="379"/>
    <x v="1612"/>
    <x v="1"/>
    <x v="267"/>
    <m/>
    <x v="1172"/>
  </r>
  <r>
    <x v="36"/>
    <x v="35"/>
    <s v="2"/>
    <s v="11"/>
    <x v="2"/>
    <x v="1"/>
    <x v="380"/>
    <x v="1613"/>
    <x v="2"/>
    <x v="0"/>
    <n v="217648.8"/>
    <x v="1171"/>
  </r>
  <r>
    <x v="36"/>
    <x v="35"/>
    <s v="2"/>
    <s v="26"/>
    <x v="2"/>
    <x v="1"/>
    <x v="381"/>
    <x v="1614"/>
    <x v="1"/>
    <x v="267"/>
    <m/>
    <x v="1172"/>
  </r>
  <r>
    <x v="36"/>
    <x v="35"/>
    <s v="3"/>
    <s v="22"/>
    <x v="2"/>
    <x v="2"/>
    <x v="383"/>
    <x v="1615"/>
    <x v="1"/>
    <x v="267"/>
    <m/>
    <x v="1173"/>
  </r>
  <r>
    <x v="36"/>
    <x v="35"/>
    <s v="4"/>
    <s v="1"/>
    <x v="2"/>
    <x v="3"/>
    <x v="324"/>
    <x v="1616"/>
    <x v="2"/>
    <x v="0"/>
    <n v="217648.8"/>
    <x v="1172"/>
  </r>
  <r>
    <x v="36"/>
    <x v="35"/>
    <s v="4"/>
    <s v="27"/>
    <x v="2"/>
    <x v="3"/>
    <x v="413"/>
    <x v="1557"/>
    <x v="2"/>
    <x v="0"/>
    <n v="217648.8"/>
    <x v="1171"/>
  </r>
  <r>
    <x v="36"/>
    <x v="35"/>
    <s v="5"/>
    <s v="1"/>
    <x v="2"/>
    <x v="4"/>
    <x v="386"/>
    <x v="1617"/>
    <x v="1"/>
    <x v="267"/>
    <m/>
    <x v="1172"/>
  </r>
  <r>
    <x v="36"/>
    <x v="35"/>
    <s v="5"/>
    <s v="4"/>
    <x v="2"/>
    <x v="4"/>
    <x v="414"/>
    <x v="1506"/>
    <x v="2"/>
    <x v="268"/>
    <m/>
    <x v="1174"/>
  </r>
  <r>
    <x v="36"/>
    <x v="35"/>
    <s v="5"/>
    <s v="31"/>
    <x v="2"/>
    <x v="4"/>
    <x v="315"/>
    <x v="1618"/>
    <x v="2"/>
    <x v="0"/>
    <n v="217648.8"/>
    <x v="27"/>
  </r>
  <r>
    <x v="36"/>
    <x v="35"/>
    <s v="6"/>
    <s v="1"/>
    <x v="2"/>
    <x v="9"/>
    <x v="357"/>
    <x v="1619"/>
    <x v="1"/>
    <x v="267"/>
    <m/>
    <x v="1174"/>
  </r>
  <r>
    <x v="36"/>
    <x v="35"/>
    <s v="6"/>
    <s v="2"/>
    <x v="2"/>
    <x v="9"/>
    <x v="415"/>
    <x v="1620"/>
    <x v="1"/>
    <x v="0"/>
    <n v="13058.93"/>
    <x v="1175"/>
  </r>
  <r>
    <x v="36"/>
    <x v="35"/>
    <s v="6"/>
    <s v="22"/>
    <x v="2"/>
    <x v="9"/>
    <x v="390"/>
    <x v="1621"/>
    <x v="1"/>
    <x v="267"/>
    <m/>
    <x v="1176"/>
  </r>
  <r>
    <x v="36"/>
    <x v="35"/>
    <s v="7"/>
    <s v="7"/>
    <x v="2"/>
    <x v="5"/>
    <x v="416"/>
    <x v="1562"/>
    <x v="2"/>
    <x v="0"/>
    <n v="204590.67"/>
    <x v="1177"/>
  </r>
  <r>
    <x v="36"/>
    <x v="35"/>
    <s v="8"/>
    <s v="1"/>
    <x v="2"/>
    <x v="6"/>
    <x v="417"/>
    <x v="1622"/>
    <x v="1"/>
    <x v="267"/>
    <m/>
    <x v="1178"/>
  </r>
  <r>
    <x v="36"/>
    <x v="35"/>
    <s v="8"/>
    <s v="19"/>
    <x v="2"/>
    <x v="6"/>
    <x v="418"/>
    <x v="1564"/>
    <x v="2"/>
    <x v="0"/>
    <n v="217648.8"/>
    <x v="1177"/>
  </r>
  <r>
    <x v="36"/>
    <x v="35"/>
    <s v="9"/>
    <s v="1"/>
    <x v="2"/>
    <x v="10"/>
    <x v="341"/>
    <x v="1623"/>
    <x v="1"/>
    <x v="269"/>
    <m/>
    <x v="1179"/>
  </r>
  <r>
    <x v="36"/>
    <x v="35"/>
    <s v="10"/>
    <s v="1"/>
    <x v="2"/>
    <x v="7"/>
    <x v="419"/>
    <x v="1624"/>
    <x v="1"/>
    <x v="269"/>
    <m/>
    <x v="1180"/>
  </r>
  <r>
    <x v="36"/>
    <x v="35"/>
    <s v="10"/>
    <s v="1"/>
    <x v="2"/>
    <x v="7"/>
    <x v="419"/>
    <x v="1625"/>
    <x v="1"/>
    <x v="0"/>
    <n v="15480"/>
    <x v="1181"/>
  </r>
  <r>
    <x v="36"/>
    <x v="35"/>
    <s v="10"/>
    <s v="5"/>
    <x v="2"/>
    <x v="7"/>
    <x v="420"/>
    <x v="1626"/>
    <x v="2"/>
    <x v="0"/>
    <n v="217648.8"/>
    <x v="1182"/>
  </r>
  <r>
    <x v="37"/>
    <x v="36"/>
    <s v="2"/>
    <s v="8"/>
    <x v="2"/>
    <x v="1"/>
    <x v="421"/>
    <x v="1627"/>
    <x v="1"/>
    <x v="270"/>
    <m/>
    <x v="1183"/>
  </r>
  <r>
    <x v="37"/>
    <x v="36"/>
    <s v="3"/>
    <s v="1"/>
    <x v="2"/>
    <x v="2"/>
    <x v="313"/>
    <x v="1628"/>
    <x v="2"/>
    <x v="0"/>
    <n v="2112000"/>
    <x v="27"/>
  </r>
  <r>
    <x v="38"/>
    <x v="37"/>
    <s v="1"/>
    <s v="1"/>
    <x v="2"/>
    <x v="0"/>
    <x v="344"/>
    <x v="0"/>
    <x v="0"/>
    <x v="0"/>
    <m/>
    <x v="1184"/>
  </r>
  <r>
    <x v="38"/>
    <x v="37"/>
    <s v="1"/>
    <s v="8"/>
    <x v="2"/>
    <x v="0"/>
    <x v="397"/>
    <x v="1629"/>
    <x v="1"/>
    <x v="271"/>
    <m/>
    <x v="1185"/>
  </r>
  <r>
    <x v="38"/>
    <x v="37"/>
    <s v="1"/>
    <s v="15"/>
    <x v="2"/>
    <x v="0"/>
    <x v="323"/>
    <x v="1630"/>
    <x v="2"/>
    <x v="0"/>
    <n v="2346666.67"/>
    <x v="1184"/>
  </r>
  <r>
    <x v="38"/>
    <x v="37"/>
    <s v="1"/>
    <s v="20"/>
    <x v="2"/>
    <x v="0"/>
    <x v="422"/>
    <x v="1631"/>
    <x v="1"/>
    <x v="271"/>
    <m/>
    <x v="1185"/>
  </r>
  <r>
    <x v="38"/>
    <x v="37"/>
    <s v="1"/>
    <s v="29"/>
    <x v="2"/>
    <x v="0"/>
    <x v="351"/>
    <x v="1587"/>
    <x v="2"/>
    <x v="0"/>
    <n v="2346666.67"/>
    <x v="1184"/>
  </r>
  <r>
    <x v="38"/>
    <x v="37"/>
    <s v="2"/>
    <s v="22"/>
    <x v="2"/>
    <x v="1"/>
    <x v="423"/>
    <x v="1632"/>
    <x v="1"/>
    <x v="271"/>
    <m/>
    <x v="1185"/>
  </r>
  <r>
    <x v="38"/>
    <x v="37"/>
    <s v="3"/>
    <s v="12"/>
    <x v="2"/>
    <x v="2"/>
    <x v="424"/>
    <x v="1633"/>
    <x v="2"/>
    <x v="0"/>
    <n v="2346666.67"/>
    <x v="1184"/>
  </r>
  <r>
    <x v="38"/>
    <x v="37"/>
    <s v="3"/>
    <s v="24"/>
    <x v="2"/>
    <x v="2"/>
    <x v="425"/>
    <x v="1634"/>
    <x v="1"/>
    <x v="272"/>
    <m/>
    <x v="1186"/>
  </r>
  <r>
    <x v="38"/>
    <x v="37"/>
    <s v="3"/>
    <s v="24"/>
    <x v="2"/>
    <x v="2"/>
    <x v="425"/>
    <x v="1633"/>
    <x v="2"/>
    <x v="0"/>
    <n v="24260"/>
    <x v="1184"/>
  </r>
  <r>
    <x v="38"/>
    <x v="37"/>
    <s v="4"/>
    <s v="12"/>
    <x v="2"/>
    <x v="3"/>
    <x v="334"/>
    <x v="1635"/>
    <x v="1"/>
    <x v="271"/>
    <m/>
    <x v="1185"/>
  </r>
  <r>
    <x v="38"/>
    <x v="37"/>
    <s v="4"/>
    <s v="23"/>
    <x v="2"/>
    <x v="3"/>
    <x v="426"/>
    <x v="1557"/>
    <x v="2"/>
    <x v="0"/>
    <n v="2346666.67"/>
    <x v="1184"/>
  </r>
  <r>
    <x v="38"/>
    <x v="37"/>
    <s v="4"/>
    <s v="26"/>
    <x v="2"/>
    <x v="3"/>
    <x v="385"/>
    <x v="1636"/>
    <x v="1"/>
    <x v="271"/>
    <m/>
    <x v="1185"/>
  </r>
  <r>
    <x v="38"/>
    <x v="37"/>
    <s v="5"/>
    <s v="4"/>
    <x v="2"/>
    <x v="4"/>
    <x v="414"/>
    <x v="1506"/>
    <x v="2"/>
    <x v="273"/>
    <m/>
    <x v="1187"/>
  </r>
  <r>
    <x v="38"/>
    <x v="37"/>
    <s v="5"/>
    <s v="7"/>
    <x v="2"/>
    <x v="4"/>
    <x v="427"/>
    <x v="1637"/>
    <x v="2"/>
    <x v="0"/>
    <n v="2346666.67"/>
    <x v="27"/>
  </r>
  <r>
    <x v="38"/>
    <x v="37"/>
    <s v="6"/>
    <s v="1"/>
    <x v="2"/>
    <x v="9"/>
    <x v="357"/>
    <x v="1638"/>
    <x v="1"/>
    <x v="271"/>
    <m/>
    <x v="1187"/>
  </r>
  <r>
    <x v="38"/>
    <x v="37"/>
    <s v="6"/>
    <s v="2"/>
    <x v="2"/>
    <x v="9"/>
    <x v="415"/>
    <x v="1639"/>
    <x v="1"/>
    <x v="0"/>
    <n v="93866.67"/>
    <x v="1188"/>
  </r>
  <r>
    <x v="38"/>
    <x v="37"/>
    <s v="6"/>
    <s v="4"/>
    <x v="2"/>
    <x v="9"/>
    <x v="428"/>
    <x v="1562"/>
    <x v="2"/>
    <x v="0"/>
    <n v="2346666.67"/>
    <x v="1189"/>
  </r>
  <r>
    <x v="38"/>
    <x v="37"/>
    <s v="7"/>
    <s v="23"/>
    <x v="2"/>
    <x v="5"/>
    <x v="429"/>
    <x v="1640"/>
    <x v="1"/>
    <x v="271"/>
    <m/>
    <x v="1188"/>
  </r>
  <r>
    <x v="38"/>
    <x v="37"/>
    <s v="7"/>
    <s v="29"/>
    <x v="2"/>
    <x v="5"/>
    <x v="347"/>
    <x v="1641"/>
    <x v="1"/>
    <x v="271"/>
    <m/>
    <x v="1190"/>
  </r>
  <r>
    <x v="38"/>
    <x v="37"/>
    <s v="7"/>
    <s v="30"/>
    <x v="2"/>
    <x v="5"/>
    <x v="405"/>
    <x v="1564"/>
    <x v="2"/>
    <x v="0"/>
    <n v="2252800"/>
    <x v="1187"/>
  </r>
  <r>
    <x v="38"/>
    <x v="37"/>
    <s v="8"/>
    <s v="6"/>
    <x v="2"/>
    <x v="6"/>
    <x v="430"/>
    <x v="1567"/>
    <x v="2"/>
    <x v="0"/>
    <n v="2346666.67"/>
    <x v="27"/>
  </r>
  <r>
    <x v="38"/>
    <x v="37"/>
    <s v="9"/>
    <s v="1"/>
    <x v="2"/>
    <x v="10"/>
    <x v="341"/>
    <x v="1642"/>
    <x v="1"/>
    <x v="271"/>
    <m/>
    <x v="1187"/>
  </r>
  <r>
    <x v="38"/>
    <x v="37"/>
    <s v="9"/>
    <s v="17"/>
    <x v="2"/>
    <x v="10"/>
    <x v="431"/>
    <x v="1643"/>
    <x v="2"/>
    <x v="0"/>
    <n v="2346666.67"/>
    <x v="27"/>
  </r>
  <r>
    <x v="38"/>
    <x v="37"/>
    <s v="10"/>
    <s v="8"/>
    <x v="2"/>
    <x v="7"/>
    <x v="432"/>
    <x v="1644"/>
    <x v="1"/>
    <x v="271"/>
    <m/>
    <x v="1187"/>
  </r>
  <r>
    <x v="38"/>
    <x v="37"/>
    <s v="10"/>
    <s v="8"/>
    <x v="2"/>
    <x v="7"/>
    <x v="432"/>
    <x v="1645"/>
    <x v="1"/>
    <x v="274"/>
    <m/>
    <x v="1191"/>
  </r>
  <r>
    <x v="38"/>
    <x v="37"/>
    <s v="10"/>
    <s v="11"/>
    <x v="2"/>
    <x v="7"/>
    <x v="330"/>
    <x v="1646"/>
    <x v="1"/>
    <x v="202"/>
    <m/>
    <x v="1192"/>
  </r>
  <r>
    <x v="38"/>
    <x v="37"/>
    <s v="10"/>
    <s v="15"/>
    <x v="2"/>
    <x v="7"/>
    <x v="433"/>
    <x v="1574"/>
    <x v="2"/>
    <x v="0"/>
    <n v="2346666.67"/>
    <x v="1193"/>
  </r>
  <r>
    <x v="38"/>
    <x v="37"/>
    <s v="10"/>
    <s v="15"/>
    <x v="2"/>
    <x v="7"/>
    <x v="433"/>
    <x v="1647"/>
    <x v="2"/>
    <x v="0"/>
    <n v="350000"/>
    <x v="1194"/>
  </r>
  <r>
    <x v="38"/>
    <x v="37"/>
    <s v="10"/>
    <s v="28"/>
    <x v="2"/>
    <x v="7"/>
    <x v="434"/>
    <x v="1648"/>
    <x v="1"/>
    <x v="271"/>
    <m/>
    <x v="1191"/>
  </r>
  <r>
    <x v="38"/>
    <x v="37"/>
    <s v="10"/>
    <s v="29"/>
    <x v="2"/>
    <x v="7"/>
    <x v="435"/>
    <x v="1649"/>
    <x v="2"/>
    <x v="0"/>
    <n v="1292000"/>
    <x v="1187"/>
  </r>
  <r>
    <x v="38"/>
    <x v="37"/>
    <s v="11"/>
    <s v="17"/>
    <x v="2"/>
    <x v="8"/>
    <x v="436"/>
    <x v="1650"/>
    <x v="1"/>
    <x v="271"/>
    <m/>
    <x v="1195"/>
  </r>
  <r>
    <x v="38"/>
    <x v="37"/>
    <s v="11"/>
    <s v="26"/>
    <x v="2"/>
    <x v="8"/>
    <x v="437"/>
    <x v="1575"/>
    <x v="2"/>
    <x v="0"/>
    <n v="2346666.67"/>
    <x v="1187"/>
  </r>
  <r>
    <x v="38"/>
    <x v="37"/>
    <s v="11"/>
    <s v="26"/>
    <x v="2"/>
    <x v="8"/>
    <x v="437"/>
    <x v="1651"/>
    <x v="2"/>
    <x v="0"/>
    <n v="2346666.67"/>
    <x v="27"/>
  </r>
  <r>
    <x v="39"/>
    <x v="38"/>
    <m/>
    <m/>
    <x v="1"/>
    <x v="0"/>
    <x v="16"/>
    <x v="27"/>
    <x v="0"/>
    <x v="0"/>
    <m/>
    <x v="27"/>
  </r>
  <r>
    <x v="40"/>
    <x v="39"/>
    <s v="10"/>
    <s v="24"/>
    <x v="2"/>
    <x v="7"/>
    <x v="438"/>
    <x v="1652"/>
    <x v="1"/>
    <x v="275"/>
    <m/>
    <x v="1196"/>
  </r>
  <r>
    <x v="40"/>
    <x v="39"/>
    <s v="10"/>
    <s v="24"/>
    <x v="2"/>
    <x v="7"/>
    <x v="438"/>
    <x v="1481"/>
    <x v="2"/>
    <x v="0"/>
    <n v="198875"/>
    <x v="27"/>
  </r>
  <r>
    <x v="41"/>
    <x v="40"/>
    <m/>
    <m/>
    <x v="1"/>
    <x v="0"/>
    <x v="16"/>
    <x v="27"/>
    <x v="0"/>
    <x v="0"/>
    <m/>
    <x v="27"/>
  </r>
  <r>
    <x v="42"/>
    <x v="41"/>
    <m/>
    <m/>
    <x v="1"/>
    <x v="0"/>
    <x v="16"/>
    <x v="27"/>
    <x v="0"/>
    <x v="0"/>
    <m/>
    <x v="27"/>
  </r>
  <r>
    <x v="43"/>
    <x v="42"/>
    <m/>
    <m/>
    <x v="1"/>
    <x v="0"/>
    <x v="16"/>
    <x v="27"/>
    <x v="0"/>
    <x v="0"/>
    <m/>
    <x v="27"/>
  </r>
  <r>
    <x v="44"/>
    <x v="43"/>
    <m/>
    <m/>
    <x v="1"/>
    <x v="0"/>
    <x v="16"/>
    <x v="27"/>
    <x v="0"/>
    <x v="0"/>
    <m/>
    <x v="27"/>
  </r>
  <r>
    <x v="45"/>
    <x v="44"/>
    <s v="4"/>
    <s v="13"/>
    <x v="2"/>
    <x v="3"/>
    <x v="335"/>
    <x v="1653"/>
    <x v="1"/>
    <x v="276"/>
    <m/>
    <x v="202"/>
  </r>
  <r>
    <x v="45"/>
    <x v="44"/>
    <s v="4"/>
    <s v="13"/>
    <x v="2"/>
    <x v="3"/>
    <x v="335"/>
    <x v="1552"/>
    <x v="2"/>
    <x v="0"/>
    <n v="800000"/>
    <x v="27"/>
  </r>
  <r>
    <x v="46"/>
    <x v="45"/>
    <m/>
    <m/>
    <x v="1"/>
    <x v="0"/>
    <x v="16"/>
    <x v="27"/>
    <x v="0"/>
    <x v="0"/>
    <m/>
    <x v="27"/>
  </r>
  <r>
    <x v="47"/>
    <x v="46"/>
    <m/>
    <m/>
    <x v="1"/>
    <x v="0"/>
    <x v="16"/>
    <x v="27"/>
    <x v="0"/>
    <x v="0"/>
    <m/>
    <x v="27"/>
  </r>
  <r>
    <x v="48"/>
    <x v="47"/>
    <s v="1"/>
    <s v="1"/>
    <x v="2"/>
    <x v="0"/>
    <x v="344"/>
    <x v="0"/>
    <x v="0"/>
    <x v="0"/>
    <m/>
    <x v="1197"/>
  </r>
  <r>
    <x v="49"/>
    <x v="48"/>
    <m/>
    <m/>
    <x v="1"/>
    <x v="0"/>
    <x v="16"/>
    <x v="27"/>
    <x v="0"/>
    <x v="0"/>
    <m/>
    <x v="27"/>
  </r>
  <r>
    <x v="50"/>
    <x v="49"/>
    <s v="1"/>
    <s v="1"/>
    <x v="2"/>
    <x v="0"/>
    <x v="344"/>
    <x v="1654"/>
    <x v="1"/>
    <x v="277"/>
    <m/>
    <x v="1198"/>
  </r>
  <r>
    <x v="50"/>
    <x v="49"/>
    <s v="1"/>
    <s v="22"/>
    <x v="2"/>
    <x v="0"/>
    <x v="439"/>
    <x v="1459"/>
    <x v="2"/>
    <x v="0"/>
    <n v="940500"/>
    <x v="1199"/>
  </r>
  <r>
    <x v="50"/>
    <x v="49"/>
    <s v="1"/>
    <s v="22"/>
    <x v="2"/>
    <x v="0"/>
    <x v="439"/>
    <x v="1655"/>
    <x v="2"/>
    <x v="0"/>
    <n v="49500"/>
    <x v="27"/>
  </r>
  <r>
    <x v="50"/>
    <x v="49"/>
    <s v="3"/>
    <s v="23"/>
    <x v="2"/>
    <x v="2"/>
    <x v="356"/>
    <x v="1656"/>
    <x v="1"/>
    <x v="277"/>
    <m/>
    <x v="1198"/>
  </r>
  <r>
    <x v="50"/>
    <x v="49"/>
    <s v="4"/>
    <s v="16"/>
    <x v="2"/>
    <x v="3"/>
    <x v="368"/>
    <x v="1463"/>
    <x v="2"/>
    <x v="0"/>
    <n v="940500"/>
    <x v="1199"/>
  </r>
  <r>
    <x v="50"/>
    <x v="49"/>
    <s v="4"/>
    <s v="16"/>
    <x v="2"/>
    <x v="3"/>
    <x v="368"/>
    <x v="1464"/>
    <x v="2"/>
    <x v="0"/>
    <n v="49500"/>
    <x v="27"/>
  </r>
  <r>
    <x v="50"/>
    <x v="49"/>
    <s v="7"/>
    <s v="1"/>
    <x v="2"/>
    <x v="5"/>
    <x v="326"/>
    <x v="1657"/>
    <x v="1"/>
    <x v="277"/>
    <m/>
    <x v="1198"/>
  </r>
  <r>
    <x v="50"/>
    <x v="49"/>
    <s v="7"/>
    <s v="1"/>
    <x v="2"/>
    <x v="5"/>
    <x v="326"/>
    <x v="1658"/>
    <x v="1"/>
    <x v="0"/>
    <n v="19800"/>
    <x v="1200"/>
  </r>
  <r>
    <x v="50"/>
    <x v="49"/>
    <s v="7"/>
    <s v="30"/>
    <x v="2"/>
    <x v="5"/>
    <x v="405"/>
    <x v="1472"/>
    <x v="2"/>
    <x v="0"/>
    <n v="921690"/>
    <x v="1201"/>
  </r>
  <r>
    <x v="50"/>
    <x v="49"/>
    <s v="7"/>
    <s v="30"/>
    <x v="2"/>
    <x v="5"/>
    <x v="405"/>
    <x v="1514"/>
    <x v="2"/>
    <x v="0"/>
    <n v="49500"/>
    <x v="1202"/>
  </r>
  <r>
    <x v="50"/>
    <x v="49"/>
    <s v="9"/>
    <s v="23"/>
    <x v="2"/>
    <x v="10"/>
    <x v="408"/>
    <x v="1659"/>
    <x v="1"/>
    <x v="277"/>
    <m/>
    <x v="1203"/>
  </r>
  <r>
    <x v="50"/>
    <x v="49"/>
    <s v="11"/>
    <s v="12"/>
    <x v="2"/>
    <x v="8"/>
    <x v="440"/>
    <x v="1474"/>
    <x v="2"/>
    <x v="0"/>
    <n v="940500"/>
    <x v="1201"/>
  </r>
  <r>
    <x v="50"/>
    <x v="49"/>
    <s v="11"/>
    <s v="12"/>
    <x v="2"/>
    <x v="8"/>
    <x v="440"/>
    <x v="1517"/>
    <x v="2"/>
    <x v="0"/>
    <n v="49500"/>
    <x v="1202"/>
  </r>
  <r>
    <x v="51"/>
    <x v="50"/>
    <m/>
    <m/>
    <x v="1"/>
    <x v="0"/>
    <x v="16"/>
    <x v="27"/>
    <x v="0"/>
    <x v="0"/>
    <m/>
    <x v="27"/>
  </r>
  <r>
    <x v="52"/>
    <x v="51"/>
    <s v="1"/>
    <s v="1"/>
    <x v="2"/>
    <x v="0"/>
    <x v="344"/>
    <x v="0"/>
    <x v="0"/>
    <x v="0"/>
    <m/>
    <x v="1204"/>
  </r>
  <r>
    <x v="52"/>
    <x v="51"/>
    <s v="1"/>
    <s v="7"/>
    <x v="2"/>
    <x v="0"/>
    <x v="441"/>
    <x v="1611"/>
    <x v="2"/>
    <x v="0"/>
    <n v="53750"/>
    <x v="1205"/>
  </r>
  <r>
    <x v="52"/>
    <x v="51"/>
    <s v="2"/>
    <s v="1"/>
    <x v="2"/>
    <x v="1"/>
    <x v="379"/>
    <x v="1660"/>
    <x v="1"/>
    <x v="278"/>
    <m/>
    <x v="1204"/>
  </r>
  <r>
    <x v="52"/>
    <x v="51"/>
    <s v="2"/>
    <s v="9"/>
    <x v="2"/>
    <x v="1"/>
    <x v="442"/>
    <x v="1587"/>
    <x v="2"/>
    <x v="0"/>
    <n v="53250"/>
    <x v="27"/>
  </r>
  <r>
    <x v="52"/>
    <x v="51"/>
    <s v="2"/>
    <s v="9"/>
    <x v="2"/>
    <x v="1"/>
    <x v="442"/>
    <x v="1661"/>
    <x v="2"/>
    <x v="0"/>
    <n v="537.5"/>
    <x v="1206"/>
  </r>
  <r>
    <x v="52"/>
    <x v="51"/>
    <s v="3"/>
    <s v="1"/>
    <x v="2"/>
    <x v="2"/>
    <x v="313"/>
    <x v="1662"/>
    <x v="1"/>
    <x v="278"/>
    <m/>
    <x v="1207"/>
  </r>
  <r>
    <x v="52"/>
    <x v="51"/>
    <s v="3"/>
    <s v="5"/>
    <x v="2"/>
    <x v="2"/>
    <x v="382"/>
    <x v="1663"/>
    <x v="2"/>
    <x v="0"/>
    <n v="53250"/>
    <x v="1208"/>
  </r>
  <r>
    <x v="52"/>
    <x v="51"/>
    <s v="4"/>
    <s v="1"/>
    <x v="2"/>
    <x v="3"/>
    <x v="324"/>
    <x v="1664"/>
    <x v="1"/>
    <x v="278"/>
    <m/>
    <x v="1209"/>
  </r>
  <r>
    <x v="52"/>
    <x v="51"/>
    <s v="4"/>
    <s v="8"/>
    <x v="2"/>
    <x v="3"/>
    <x v="443"/>
    <x v="1557"/>
    <x v="2"/>
    <x v="0"/>
    <n v="53750"/>
    <x v="1208"/>
  </r>
  <r>
    <x v="52"/>
    <x v="51"/>
    <s v="4"/>
    <s v="21"/>
    <x v="2"/>
    <x v="3"/>
    <x v="401"/>
    <x v="1506"/>
    <x v="2"/>
    <x v="279"/>
    <m/>
    <x v="27"/>
  </r>
  <r>
    <x v="52"/>
    <x v="51"/>
    <s v="5"/>
    <s v="1"/>
    <x v="2"/>
    <x v="4"/>
    <x v="386"/>
    <x v="1665"/>
    <x v="1"/>
    <x v="278"/>
    <m/>
    <x v="1210"/>
  </r>
  <r>
    <x v="52"/>
    <x v="51"/>
    <s v="5"/>
    <s v="10"/>
    <x v="2"/>
    <x v="4"/>
    <x v="444"/>
    <x v="1637"/>
    <x v="2"/>
    <x v="0"/>
    <n v="53750"/>
    <x v="27"/>
  </r>
  <r>
    <x v="52"/>
    <x v="51"/>
    <s v="6"/>
    <s v="1"/>
    <x v="2"/>
    <x v="9"/>
    <x v="357"/>
    <x v="1666"/>
    <x v="1"/>
    <x v="278"/>
    <m/>
    <x v="1210"/>
  </r>
  <r>
    <x v="52"/>
    <x v="51"/>
    <s v="6"/>
    <s v="7"/>
    <x v="2"/>
    <x v="9"/>
    <x v="445"/>
    <x v="1562"/>
    <x v="2"/>
    <x v="0"/>
    <n v="53500"/>
    <x v="1211"/>
  </r>
  <r>
    <x v="52"/>
    <x v="51"/>
    <s v="6"/>
    <s v="28"/>
    <x v="2"/>
    <x v="9"/>
    <x v="446"/>
    <x v="1667"/>
    <x v="1"/>
    <x v="278"/>
    <m/>
    <x v="1212"/>
  </r>
  <r>
    <x v="52"/>
    <x v="51"/>
    <s v="7"/>
    <s v="2"/>
    <x v="2"/>
    <x v="5"/>
    <x v="340"/>
    <x v="1564"/>
    <x v="2"/>
    <x v="0"/>
    <n v="53500"/>
    <x v="1213"/>
  </r>
  <r>
    <x v="52"/>
    <x v="51"/>
    <s v="8"/>
    <s v="1"/>
    <x v="2"/>
    <x v="6"/>
    <x v="417"/>
    <x v="1668"/>
    <x v="1"/>
    <x v="278"/>
    <m/>
    <x v="1214"/>
  </r>
  <r>
    <x v="52"/>
    <x v="51"/>
    <s v="8"/>
    <s v="4"/>
    <x v="2"/>
    <x v="6"/>
    <x v="372"/>
    <x v="1492"/>
    <x v="2"/>
    <x v="0"/>
    <n v="54250"/>
    <x v="27"/>
  </r>
  <r>
    <x v="52"/>
    <x v="51"/>
    <s v="9"/>
    <s v="1"/>
    <x v="2"/>
    <x v="10"/>
    <x v="341"/>
    <x v="1669"/>
    <x v="1"/>
    <x v="278"/>
    <m/>
    <x v="1210"/>
  </r>
  <r>
    <x v="52"/>
    <x v="51"/>
    <s v="9"/>
    <s v="7"/>
    <x v="2"/>
    <x v="10"/>
    <x v="447"/>
    <x v="1643"/>
    <x v="2"/>
    <x v="0"/>
    <n v="54250"/>
    <x v="1205"/>
  </r>
  <r>
    <x v="52"/>
    <x v="51"/>
    <s v="9"/>
    <s v="23"/>
    <x v="2"/>
    <x v="10"/>
    <x v="408"/>
    <x v="1670"/>
    <x v="1"/>
    <x v="280"/>
    <m/>
    <x v="1215"/>
  </r>
  <r>
    <x v="52"/>
    <x v="51"/>
    <s v="9"/>
    <s v="27"/>
    <x v="2"/>
    <x v="10"/>
    <x v="448"/>
    <x v="1605"/>
    <x v="2"/>
    <x v="0"/>
    <n v="43346.77"/>
    <x v="1205"/>
  </r>
  <r>
    <x v="52"/>
    <x v="51"/>
    <s v="11"/>
    <s v="1"/>
    <x v="2"/>
    <x v="8"/>
    <x v="331"/>
    <x v="1671"/>
    <x v="1"/>
    <x v="278"/>
    <m/>
    <x v="1204"/>
  </r>
  <r>
    <x v="52"/>
    <x v="51"/>
    <s v="11"/>
    <s v="2"/>
    <x v="2"/>
    <x v="8"/>
    <x v="449"/>
    <x v="1575"/>
    <x v="2"/>
    <x v="0"/>
    <n v="53750"/>
    <x v="1205"/>
  </r>
  <r>
    <x v="53"/>
    <x v="52"/>
    <m/>
    <m/>
    <x v="1"/>
    <x v="0"/>
    <x v="16"/>
    <x v="27"/>
    <x v="0"/>
    <x v="0"/>
    <m/>
    <x v="27"/>
  </r>
  <r>
    <x v="54"/>
    <x v="53"/>
    <s v="1"/>
    <s v="1"/>
    <x v="2"/>
    <x v="0"/>
    <x v="344"/>
    <x v="1672"/>
    <x v="1"/>
    <x v="281"/>
    <m/>
    <x v="1216"/>
  </r>
  <r>
    <x v="54"/>
    <x v="53"/>
    <s v="2"/>
    <s v="1"/>
    <x v="2"/>
    <x v="1"/>
    <x v="379"/>
    <x v="1673"/>
    <x v="1"/>
    <x v="281"/>
    <m/>
    <x v="1217"/>
  </r>
  <r>
    <x v="54"/>
    <x v="53"/>
    <s v="2"/>
    <s v="25"/>
    <x v="2"/>
    <x v="1"/>
    <x v="403"/>
    <x v="1590"/>
    <x v="2"/>
    <x v="0"/>
    <n v="537500"/>
    <x v="27"/>
  </r>
  <r>
    <x v="54"/>
    <x v="53"/>
    <s v="2"/>
    <s v="26"/>
    <x v="2"/>
    <x v="1"/>
    <x v="381"/>
    <x v="1674"/>
    <x v="1"/>
    <x v="281"/>
    <m/>
    <x v="1216"/>
  </r>
  <r>
    <x v="54"/>
    <x v="53"/>
    <s v="4"/>
    <s v="1"/>
    <x v="2"/>
    <x v="3"/>
    <x v="324"/>
    <x v="1675"/>
    <x v="1"/>
    <x v="281"/>
    <m/>
    <x v="1217"/>
  </r>
  <r>
    <x v="54"/>
    <x v="53"/>
    <s v="4"/>
    <s v="8"/>
    <x v="2"/>
    <x v="3"/>
    <x v="443"/>
    <x v="1553"/>
    <x v="2"/>
    <x v="0"/>
    <n v="268750"/>
    <x v="1216"/>
  </r>
  <r>
    <x v="54"/>
    <x v="53"/>
    <s v="4"/>
    <s v="29"/>
    <x v="2"/>
    <x v="3"/>
    <x v="450"/>
    <x v="1557"/>
    <x v="2"/>
    <x v="0"/>
    <n v="268750"/>
    <x v="27"/>
  </r>
  <r>
    <x v="54"/>
    <x v="53"/>
    <s v="5"/>
    <s v="1"/>
    <x v="2"/>
    <x v="4"/>
    <x v="386"/>
    <x v="1676"/>
    <x v="1"/>
    <x v="281"/>
    <m/>
    <x v="1216"/>
  </r>
  <r>
    <x v="54"/>
    <x v="53"/>
    <s v="6"/>
    <s v="1"/>
    <x v="2"/>
    <x v="9"/>
    <x v="357"/>
    <x v="1677"/>
    <x v="1"/>
    <x v="281"/>
    <m/>
    <x v="1217"/>
  </r>
  <r>
    <x v="54"/>
    <x v="53"/>
    <s v="6"/>
    <s v="2"/>
    <x v="2"/>
    <x v="9"/>
    <x v="415"/>
    <x v="1678"/>
    <x v="1"/>
    <x v="0"/>
    <n v="8062.5"/>
    <x v="1218"/>
  </r>
  <r>
    <x v="54"/>
    <x v="53"/>
    <s v="6"/>
    <s v="24"/>
    <x v="2"/>
    <x v="9"/>
    <x v="370"/>
    <x v="1679"/>
    <x v="1"/>
    <x v="281"/>
    <m/>
    <x v="1219"/>
  </r>
  <r>
    <x v="54"/>
    <x v="53"/>
    <s v="6"/>
    <s v="30"/>
    <x v="2"/>
    <x v="9"/>
    <x v="358"/>
    <x v="1637"/>
    <x v="2"/>
    <x v="0"/>
    <n v="260687.5"/>
    <x v="1217"/>
  </r>
  <r>
    <x v="54"/>
    <x v="53"/>
    <s v="8"/>
    <s v="1"/>
    <x v="2"/>
    <x v="6"/>
    <x v="417"/>
    <x v="1680"/>
    <x v="1"/>
    <x v="281"/>
    <m/>
    <x v="1220"/>
  </r>
  <r>
    <x v="54"/>
    <x v="53"/>
    <s v="8"/>
    <s v="2"/>
    <x v="2"/>
    <x v="6"/>
    <x v="451"/>
    <x v="1562"/>
    <x v="2"/>
    <x v="0"/>
    <n v="268750"/>
    <x v="1217"/>
  </r>
  <r>
    <x v="54"/>
    <x v="53"/>
    <s v="9"/>
    <s v="1"/>
    <x v="2"/>
    <x v="10"/>
    <x v="341"/>
    <x v="1681"/>
    <x v="1"/>
    <x v="281"/>
    <m/>
    <x v="1220"/>
  </r>
  <r>
    <x v="54"/>
    <x v="53"/>
    <s v="9"/>
    <s v="14"/>
    <x v="2"/>
    <x v="10"/>
    <x v="364"/>
    <x v="1564"/>
    <x v="2"/>
    <x v="0"/>
    <n v="268750"/>
    <x v="1217"/>
  </r>
  <r>
    <x v="54"/>
    <x v="53"/>
    <s v="9"/>
    <s v="23"/>
    <x v="2"/>
    <x v="10"/>
    <x v="408"/>
    <x v="1682"/>
    <x v="1"/>
    <x v="282"/>
    <m/>
    <x v="1221"/>
  </r>
  <r>
    <x v="54"/>
    <x v="53"/>
    <s v="9"/>
    <s v="24"/>
    <x v="2"/>
    <x v="10"/>
    <x v="365"/>
    <x v="1492"/>
    <x v="2"/>
    <x v="0"/>
    <n v="150000"/>
    <x v="1222"/>
  </r>
  <r>
    <x v="54"/>
    <x v="53"/>
    <s v="11"/>
    <s v="1"/>
    <x v="2"/>
    <x v="8"/>
    <x v="331"/>
    <x v="1683"/>
    <x v="1"/>
    <x v="281"/>
    <m/>
    <x v="1223"/>
  </r>
  <r>
    <x v="54"/>
    <x v="53"/>
    <s v="11"/>
    <s v="1"/>
    <x v="2"/>
    <x v="8"/>
    <x v="331"/>
    <x v="1684"/>
    <x v="1"/>
    <x v="0"/>
    <n v="8062.5"/>
    <x v="1224"/>
  </r>
  <r>
    <x v="54"/>
    <x v="53"/>
    <s v="11"/>
    <s v="22"/>
    <x v="2"/>
    <x v="8"/>
    <x v="452"/>
    <x v="1492"/>
    <x v="2"/>
    <x v="0"/>
    <n v="485483.87"/>
    <x v="1225"/>
  </r>
  <r>
    <x v="54"/>
    <x v="53"/>
    <s v="12"/>
    <s v="3"/>
    <x v="2"/>
    <x v="11"/>
    <x v="332"/>
    <x v="1685"/>
    <x v="1"/>
    <x v="281"/>
    <m/>
    <x v="1226"/>
  </r>
  <r>
    <x v="55"/>
    <x v="54"/>
    <m/>
    <m/>
    <x v="1"/>
    <x v="0"/>
    <x v="16"/>
    <x v="27"/>
    <x v="0"/>
    <x v="0"/>
    <m/>
    <x v="27"/>
  </r>
  <r>
    <x v="56"/>
    <x v="55"/>
    <m/>
    <m/>
    <x v="1"/>
    <x v="0"/>
    <x v="16"/>
    <x v="27"/>
    <x v="0"/>
    <x v="0"/>
    <m/>
    <x v="27"/>
  </r>
  <r>
    <x v="57"/>
    <x v="56"/>
    <s v="1"/>
    <s v="1"/>
    <x v="2"/>
    <x v="0"/>
    <x v="344"/>
    <x v="0"/>
    <x v="0"/>
    <x v="0"/>
    <m/>
    <x v="1227"/>
  </r>
  <r>
    <x v="57"/>
    <x v="56"/>
    <s v="1"/>
    <s v="12"/>
    <x v="2"/>
    <x v="0"/>
    <x v="453"/>
    <x v="1686"/>
    <x v="2"/>
    <x v="0"/>
    <n v="4743571.49"/>
    <x v="27"/>
  </r>
  <r>
    <x v="57"/>
    <x v="56"/>
    <s v="1"/>
    <s v="15"/>
    <x v="2"/>
    <x v="0"/>
    <x v="323"/>
    <x v="1687"/>
    <x v="1"/>
    <x v="283"/>
    <m/>
    <x v="1228"/>
  </r>
  <r>
    <x v="57"/>
    <x v="56"/>
    <s v="1"/>
    <s v="15"/>
    <x v="2"/>
    <x v="0"/>
    <x v="323"/>
    <x v="1688"/>
    <x v="1"/>
    <x v="283"/>
    <m/>
    <x v="1229"/>
  </r>
  <r>
    <x v="57"/>
    <x v="56"/>
    <s v="1"/>
    <s v="15"/>
    <x v="2"/>
    <x v="0"/>
    <x v="323"/>
    <x v="1689"/>
    <x v="1"/>
    <x v="284"/>
    <m/>
    <x v="1230"/>
  </r>
  <r>
    <x v="57"/>
    <x v="56"/>
    <s v="1"/>
    <s v="15"/>
    <x v="2"/>
    <x v="0"/>
    <x v="323"/>
    <x v="1690"/>
    <x v="1"/>
    <x v="285"/>
    <m/>
    <x v="1231"/>
  </r>
  <r>
    <x v="57"/>
    <x v="56"/>
    <s v="1"/>
    <s v="15"/>
    <x v="2"/>
    <x v="0"/>
    <x v="323"/>
    <x v="1691"/>
    <x v="1"/>
    <x v="283"/>
    <m/>
    <x v="1232"/>
  </r>
  <r>
    <x v="57"/>
    <x v="56"/>
    <s v="1"/>
    <s v="15"/>
    <x v="2"/>
    <x v="0"/>
    <x v="323"/>
    <x v="1692"/>
    <x v="1"/>
    <x v="286"/>
    <m/>
    <x v="1233"/>
  </r>
  <r>
    <x v="57"/>
    <x v="56"/>
    <s v="1"/>
    <s v="15"/>
    <x v="2"/>
    <x v="0"/>
    <x v="323"/>
    <x v="1693"/>
    <x v="1"/>
    <x v="287"/>
    <m/>
    <x v="1234"/>
  </r>
  <r>
    <x v="57"/>
    <x v="56"/>
    <s v="1"/>
    <s v="15"/>
    <x v="2"/>
    <x v="0"/>
    <x v="323"/>
    <x v="1694"/>
    <x v="1"/>
    <x v="288"/>
    <m/>
    <x v="1235"/>
  </r>
  <r>
    <x v="57"/>
    <x v="56"/>
    <s v="1"/>
    <s v="15"/>
    <x v="2"/>
    <x v="0"/>
    <x v="323"/>
    <x v="1695"/>
    <x v="1"/>
    <x v="289"/>
    <m/>
    <x v="1236"/>
  </r>
  <r>
    <x v="57"/>
    <x v="56"/>
    <s v="2"/>
    <s v="4"/>
    <x v="2"/>
    <x v="1"/>
    <x v="454"/>
    <x v="1696"/>
    <x v="2"/>
    <x v="0"/>
    <n v="4455912.29"/>
    <x v="27"/>
  </r>
  <r>
    <x v="57"/>
    <x v="56"/>
    <s v="2"/>
    <s v="16"/>
    <x v="2"/>
    <x v="1"/>
    <x v="455"/>
    <x v="1697"/>
    <x v="1"/>
    <x v="290"/>
    <m/>
    <x v="1237"/>
  </r>
  <r>
    <x v="57"/>
    <x v="56"/>
    <s v="2"/>
    <s v="16"/>
    <x v="2"/>
    <x v="1"/>
    <x v="455"/>
    <x v="1698"/>
    <x v="1"/>
    <x v="290"/>
    <m/>
    <x v="1238"/>
  </r>
  <r>
    <x v="57"/>
    <x v="56"/>
    <s v="2"/>
    <s v="16"/>
    <x v="2"/>
    <x v="1"/>
    <x v="455"/>
    <x v="1699"/>
    <x v="1"/>
    <x v="291"/>
    <m/>
    <x v="1239"/>
  </r>
  <r>
    <x v="57"/>
    <x v="56"/>
    <s v="2"/>
    <s v="16"/>
    <x v="2"/>
    <x v="1"/>
    <x v="455"/>
    <x v="1700"/>
    <x v="1"/>
    <x v="292"/>
    <m/>
    <x v="1240"/>
  </r>
  <r>
    <x v="57"/>
    <x v="56"/>
    <s v="2"/>
    <s v="16"/>
    <x v="2"/>
    <x v="1"/>
    <x v="455"/>
    <x v="1701"/>
    <x v="1"/>
    <x v="290"/>
    <m/>
    <x v="1241"/>
  </r>
  <r>
    <x v="57"/>
    <x v="56"/>
    <s v="2"/>
    <s v="16"/>
    <x v="2"/>
    <x v="1"/>
    <x v="455"/>
    <x v="1702"/>
    <x v="1"/>
    <x v="293"/>
    <m/>
    <x v="1242"/>
  </r>
  <r>
    <x v="57"/>
    <x v="56"/>
    <s v="2"/>
    <s v="16"/>
    <x v="2"/>
    <x v="1"/>
    <x v="455"/>
    <x v="1703"/>
    <x v="1"/>
    <x v="294"/>
    <m/>
    <x v="1243"/>
  </r>
  <r>
    <x v="57"/>
    <x v="56"/>
    <s v="2"/>
    <s v="16"/>
    <x v="2"/>
    <x v="1"/>
    <x v="455"/>
    <x v="1704"/>
    <x v="1"/>
    <x v="295"/>
    <m/>
    <x v="1244"/>
  </r>
  <r>
    <x v="57"/>
    <x v="56"/>
    <s v="2"/>
    <s v="16"/>
    <x v="2"/>
    <x v="1"/>
    <x v="455"/>
    <x v="1705"/>
    <x v="1"/>
    <x v="296"/>
    <m/>
    <x v="1245"/>
  </r>
  <r>
    <x v="57"/>
    <x v="56"/>
    <s v="2"/>
    <s v="16"/>
    <x v="2"/>
    <x v="1"/>
    <x v="455"/>
    <x v="1706"/>
    <x v="1"/>
    <x v="297"/>
    <m/>
    <x v="1246"/>
  </r>
  <r>
    <x v="57"/>
    <x v="56"/>
    <s v="3"/>
    <s v="1"/>
    <x v="2"/>
    <x v="2"/>
    <x v="313"/>
    <x v="1707"/>
    <x v="1"/>
    <x v="290"/>
    <m/>
    <x v="1247"/>
  </r>
  <r>
    <x v="57"/>
    <x v="56"/>
    <s v="3"/>
    <s v="1"/>
    <x v="2"/>
    <x v="2"/>
    <x v="313"/>
    <x v="1708"/>
    <x v="1"/>
    <x v="290"/>
    <m/>
    <x v="1248"/>
  </r>
  <r>
    <x v="57"/>
    <x v="56"/>
    <s v="3"/>
    <s v="1"/>
    <x v="2"/>
    <x v="2"/>
    <x v="313"/>
    <x v="1709"/>
    <x v="1"/>
    <x v="291"/>
    <m/>
    <x v="1249"/>
  </r>
  <r>
    <x v="57"/>
    <x v="56"/>
    <s v="3"/>
    <s v="1"/>
    <x v="2"/>
    <x v="2"/>
    <x v="313"/>
    <x v="1710"/>
    <x v="1"/>
    <x v="292"/>
    <m/>
    <x v="1250"/>
  </r>
  <r>
    <x v="57"/>
    <x v="56"/>
    <s v="3"/>
    <s v="1"/>
    <x v="2"/>
    <x v="2"/>
    <x v="313"/>
    <x v="1711"/>
    <x v="1"/>
    <x v="290"/>
    <m/>
    <x v="1251"/>
  </r>
  <r>
    <x v="57"/>
    <x v="56"/>
    <s v="3"/>
    <s v="1"/>
    <x v="2"/>
    <x v="2"/>
    <x v="313"/>
    <x v="1712"/>
    <x v="1"/>
    <x v="293"/>
    <m/>
    <x v="1252"/>
  </r>
  <r>
    <x v="57"/>
    <x v="56"/>
    <s v="3"/>
    <s v="1"/>
    <x v="2"/>
    <x v="2"/>
    <x v="313"/>
    <x v="1713"/>
    <x v="1"/>
    <x v="294"/>
    <m/>
    <x v="1253"/>
  </r>
  <r>
    <x v="57"/>
    <x v="56"/>
    <s v="3"/>
    <s v="1"/>
    <x v="2"/>
    <x v="2"/>
    <x v="313"/>
    <x v="1714"/>
    <x v="1"/>
    <x v="295"/>
    <m/>
    <x v="1254"/>
  </r>
  <r>
    <x v="57"/>
    <x v="56"/>
    <s v="3"/>
    <s v="1"/>
    <x v="2"/>
    <x v="2"/>
    <x v="313"/>
    <x v="1715"/>
    <x v="1"/>
    <x v="296"/>
    <m/>
    <x v="1255"/>
  </r>
  <r>
    <x v="57"/>
    <x v="56"/>
    <s v="3"/>
    <s v="2"/>
    <x v="2"/>
    <x v="2"/>
    <x v="456"/>
    <x v="1696"/>
    <x v="2"/>
    <x v="0"/>
    <n v="4515499.49"/>
    <x v="1245"/>
  </r>
  <r>
    <x v="57"/>
    <x v="56"/>
    <s v="4"/>
    <s v="7"/>
    <x v="2"/>
    <x v="3"/>
    <x v="457"/>
    <x v="1696"/>
    <x v="2"/>
    <x v="0"/>
    <n v="4432939.49"/>
    <x v="27"/>
  </r>
  <r>
    <x v="57"/>
    <x v="56"/>
    <s v="4"/>
    <s v="7"/>
    <x v="2"/>
    <x v="3"/>
    <x v="457"/>
    <x v="1716"/>
    <x v="1"/>
    <x v="298"/>
    <m/>
    <x v="1256"/>
  </r>
  <r>
    <x v="57"/>
    <x v="56"/>
    <s v="4"/>
    <s v="30"/>
    <x v="2"/>
    <x v="3"/>
    <x v="458"/>
    <x v="1717"/>
    <x v="1"/>
    <x v="0"/>
    <n v="3702300"/>
    <x v="1257"/>
  </r>
  <r>
    <x v="57"/>
    <x v="56"/>
    <s v="4"/>
    <s v="30"/>
    <x v="2"/>
    <x v="3"/>
    <x v="458"/>
    <x v="1718"/>
    <x v="1"/>
    <x v="0"/>
    <n v="7713.13"/>
    <x v="1258"/>
  </r>
  <r>
    <x v="57"/>
    <x v="56"/>
    <s v="5"/>
    <s v="10"/>
    <x v="2"/>
    <x v="4"/>
    <x v="444"/>
    <x v="1719"/>
    <x v="1"/>
    <x v="299"/>
    <m/>
    <x v="1259"/>
  </r>
  <r>
    <x v="57"/>
    <x v="56"/>
    <s v="5"/>
    <s v="14"/>
    <x v="2"/>
    <x v="4"/>
    <x v="459"/>
    <x v="1720"/>
    <x v="2"/>
    <x v="0"/>
    <n v="8840219.7100000009"/>
    <x v="27"/>
  </r>
  <r>
    <x v="57"/>
    <x v="56"/>
    <s v="6"/>
    <s v="1"/>
    <x v="2"/>
    <x v="9"/>
    <x v="357"/>
    <x v="1721"/>
    <x v="1"/>
    <x v="299"/>
    <m/>
    <x v="1260"/>
  </r>
  <r>
    <x v="57"/>
    <x v="56"/>
    <s v="6"/>
    <s v="25"/>
    <x v="2"/>
    <x v="9"/>
    <x v="391"/>
    <x v="1696"/>
    <x v="2"/>
    <x v="0"/>
    <n v="4731940.4800000004"/>
    <x v="27"/>
  </r>
  <r>
    <x v="57"/>
    <x v="56"/>
    <s v="7"/>
    <s v="2"/>
    <x v="2"/>
    <x v="5"/>
    <x v="340"/>
    <x v="1722"/>
    <x v="1"/>
    <x v="300"/>
    <m/>
    <x v="1261"/>
  </r>
  <r>
    <x v="57"/>
    <x v="56"/>
    <s v="7"/>
    <s v="13"/>
    <x v="2"/>
    <x v="5"/>
    <x v="460"/>
    <x v="1723"/>
    <x v="1"/>
    <x v="301"/>
    <m/>
    <x v="1262"/>
  </r>
  <r>
    <x v="57"/>
    <x v="56"/>
    <s v="7"/>
    <s v="26"/>
    <x v="2"/>
    <x v="5"/>
    <x v="410"/>
    <x v="1724"/>
    <x v="2"/>
    <x v="0"/>
    <n v="10795404.35"/>
    <x v="27"/>
  </r>
  <r>
    <x v="57"/>
    <x v="56"/>
    <s v="8"/>
    <s v="3"/>
    <x v="2"/>
    <x v="6"/>
    <x v="406"/>
    <x v="1725"/>
    <x v="1"/>
    <x v="302"/>
    <m/>
    <x v="1263"/>
  </r>
  <r>
    <x v="57"/>
    <x v="56"/>
    <s v="8"/>
    <s v="25"/>
    <x v="2"/>
    <x v="6"/>
    <x v="348"/>
    <x v="1696"/>
    <x v="2"/>
    <x v="0"/>
    <n v="5877185.2800000003"/>
    <x v="27"/>
  </r>
  <r>
    <x v="57"/>
    <x v="56"/>
    <s v="9"/>
    <s v="2"/>
    <x v="2"/>
    <x v="10"/>
    <x v="461"/>
    <x v="1726"/>
    <x v="1"/>
    <x v="303"/>
    <m/>
    <x v="1264"/>
  </r>
  <r>
    <x v="57"/>
    <x v="56"/>
    <s v="9"/>
    <s v="2"/>
    <x v="2"/>
    <x v="10"/>
    <x v="461"/>
    <x v="1727"/>
    <x v="1"/>
    <x v="0"/>
    <n v="15867"/>
    <x v="1265"/>
  </r>
  <r>
    <x v="57"/>
    <x v="56"/>
    <s v="9"/>
    <s v="2"/>
    <x v="2"/>
    <x v="10"/>
    <x v="461"/>
    <x v="1728"/>
    <x v="1"/>
    <x v="0"/>
    <n v="19366.560000000001"/>
    <x v="1266"/>
  </r>
  <r>
    <x v="57"/>
    <x v="56"/>
    <s v="9"/>
    <s v="2"/>
    <x v="2"/>
    <x v="10"/>
    <x v="461"/>
    <x v="1729"/>
    <x v="1"/>
    <x v="0"/>
    <n v="3966.75"/>
    <x v="1267"/>
  </r>
  <r>
    <x v="57"/>
    <x v="56"/>
    <s v="9"/>
    <s v="28"/>
    <x v="2"/>
    <x v="10"/>
    <x v="342"/>
    <x v="1696"/>
    <x v="2"/>
    <x v="0"/>
    <n v="6455031.7999999998"/>
    <x v="1268"/>
  </r>
  <r>
    <x v="57"/>
    <x v="56"/>
    <s v="10"/>
    <s v="4"/>
    <x v="2"/>
    <x v="7"/>
    <x v="462"/>
    <x v="1730"/>
    <x v="1"/>
    <x v="304"/>
    <m/>
    <x v="1269"/>
  </r>
  <r>
    <x v="57"/>
    <x v="56"/>
    <s v="10"/>
    <s v="22"/>
    <x v="2"/>
    <x v="7"/>
    <x v="463"/>
    <x v="1696"/>
    <x v="2"/>
    <x v="0"/>
    <n v="6141638.4500000002"/>
    <x v="27"/>
  </r>
  <r>
    <x v="57"/>
    <x v="56"/>
    <s v="11"/>
    <s v="1"/>
    <x v="2"/>
    <x v="8"/>
    <x v="331"/>
    <x v="1731"/>
    <x v="1"/>
    <x v="305"/>
    <m/>
    <x v="1270"/>
  </r>
  <r>
    <x v="57"/>
    <x v="56"/>
    <s v="11"/>
    <s v="3"/>
    <x v="2"/>
    <x v="8"/>
    <x v="464"/>
    <x v="1696"/>
    <x v="2"/>
    <x v="0"/>
    <n v="5982965.2800000003"/>
    <x v="27"/>
  </r>
  <r>
    <x v="57"/>
    <x v="56"/>
    <s v="11"/>
    <s v="30"/>
    <x v="2"/>
    <x v="8"/>
    <x v="465"/>
    <x v="1732"/>
    <x v="1"/>
    <x v="305"/>
    <m/>
    <x v="1270"/>
  </r>
  <r>
    <x v="57"/>
    <x v="56"/>
    <s v="12"/>
    <s v="1"/>
    <x v="2"/>
    <x v="11"/>
    <x v="377"/>
    <x v="1724"/>
    <x v="2"/>
    <x v="0"/>
    <n v="5982965.2800000003"/>
    <x v="27"/>
  </r>
  <r>
    <x v="58"/>
    <x v="57"/>
    <m/>
    <m/>
    <x v="1"/>
    <x v="0"/>
    <x v="16"/>
    <x v="27"/>
    <x v="0"/>
    <x v="0"/>
    <m/>
    <x v="27"/>
  </r>
  <r>
    <x v="59"/>
    <x v="58"/>
    <m/>
    <m/>
    <x v="1"/>
    <x v="0"/>
    <x v="16"/>
    <x v="27"/>
    <x v="0"/>
    <x v="0"/>
    <m/>
    <x v="27"/>
  </r>
  <r>
    <x v="60"/>
    <x v="59"/>
    <m/>
    <m/>
    <x v="1"/>
    <x v="0"/>
    <x v="16"/>
    <x v="27"/>
    <x v="0"/>
    <x v="0"/>
    <m/>
    <x v="27"/>
  </r>
  <r>
    <x v="61"/>
    <x v="60"/>
    <m/>
    <m/>
    <x v="1"/>
    <x v="0"/>
    <x v="16"/>
    <x v="27"/>
    <x v="0"/>
    <x v="0"/>
    <m/>
    <x v="27"/>
  </r>
  <r>
    <x v="62"/>
    <x v="61"/>
    <m/>
    <m/>
    <x v="1"/>
    <x v="0"/>
    <x v="16"/>
    <x v="27"/>
    <x v="0"/>
    <x v="0"/>
    <m/>
    <x v="27"/>
  </r>
  <r>
    <x v="63"/>
    <x v="62"/>
    <s v="11"/>
    <s v="22"/>
    <x v="2"/>
    <x v="8"/>
    <x v="452"/>
    <x v="1733"/>
    <x v="1"/>
    <x v="306"/>
    <m/>
    <x v="1271"/>
  </r>
  <r>
    <x v="63"/>
    <x v="62"/>
    <s v="11"/>
    <s v="22"/>
    <x v="2"/>
    <x v="8"/>
    <x v="452"/>
    <x v="1734"/>
    <x v="2"/>
    <x v="0"/>
    <n v="137600"/>
    <x v="1272"/>
  </r>
  <r>
    <x v="63"/>
    <x v="62"/>
    <s v="12"/>
    <s v="29"/>
    <x v="2"/>
    <x v="11"/>
    <x v="411"/>
    <x v="1735"/>
    <x v="1"/>
    <x v="307"/>
    <m/>
    <x v="1273"/>
  </r>
  <r>
    <x v="64"/>
    <x v="63"/>
    <s v="9"/>
    <s v="29"/>
    <x v="2"/>
    <x v="10"/>
    <x v="466"/>
    <x v="1736"/>
    <x v="1"/>
    <x v="308"/>
    <m/>
    <x v="1274"/>
  </r>
  <r>
    <x v="64"/>
    <x v="63"/>
    <s v="9"/>
    <s v="29"/>
    <x v="2"/>
    <x v="10"/>
    <x v="466"/>
    <x v="1737"/>
    <x v="2"/>
    <x v="0"/>
    <n v="1623480"/>
    <x v="1275"/>
  </r>
  <r>
    <x v="65"/>
    <x v="64"/>
    <s v="1"/>
    <s v="1"/>
    <x v="2"/>
    <x v="0"/>
    <x v="344"/>
    <x v="0"/>
    <x v="0"/>
    <x v="0"/>
    <m/>
    <x v="1276"/>
  </r>
  <r>
    <x v="65"/>
    <x v="64"/>
    <s v="1"/>
    <s v="6"/>
    <x v="2"/>
    <x v="0"/>
    <x v="467"/>
    <x v="1738"/>
    <x v="2"/>
    <x v="0"/>
    <n v="118250"/>
    <x v="27"/>
  </r>
  <r>
    <x v="65"/>
    <x v="64"/>
    <s v="1"/>
    <s v="18"/>
    <x v="2"/>
    <x v="0"/>
    <x v="468"/>
    <x v="1739"/>
    <x v="1"/>
    <x v="309"/>
    <m/>
    <x v="1276"/>
  </r>
  <r>
    <x v="65"/>
    <x v="64"/>
    <s v="2"/>
    <s v="12"/>
    <x v="2"/>
    <x v="1"/>
    <x v="404"/>
    <x v="1740"/>
    <x v="1"/>
    <x v="310"/>
    <m/>
    <x v="1277"/>
  </r>
  <r>
    <x v="65"/>
    <x v="64"/>
    <s v="2"/>
    <s v="15"/>
    <x v="2"/>
    <x v="1"/>
    <x v="469"/>
    <x v="1630"/>
    <x v="2"/>
    <x v="0"/>
    <n v="118250"/>
    <x v="1278"/>
  </r>
  <r>
    <x v="65"/>
    <x v="64"/>
    <s v="3"/>
    <s v="23"/>
    <x v="2"/>
    <x v="2"/>
    <x v="356"/>
    <x v="1741"/>
    <x v="2"/>
    <x v="0"/>
    <n v="141137.09"/>
    <x v="27"/>
  </r>
  <r>
    <x v="66"/>
    <x v="65"/>
    <m/>
    <m/>
    <x v="1"/>
    <x v="0"/>
    <x v="16"/>
    <x v="27"/>
    <x v="0"/>
    <x v="0"/>
    <m/>
    <x v="27"/>
  </r>
  <r>
    <x v="67"/>
    <x v="66"/>
    <s v="1"/>
    <s v="1"/>
    <x v="2"/>
    <x v="0"/>
    <x v="344"/>
    <x v="0"/>
    <x v="0"/>
    <x v="0"/>
    <m/>
    <x v="1279"/>
  </r>
  <r>
    <x v="67"/>
    <x v="66"/>
    <s v="4"/>
    <s v="12"/>
    <x v="2"/>
    <x v="3"/>
    <x v="334"/>
    <x v="1492"/>
    <x v="2"/>
    <x v="0"/>
    <n v="200000"/>
    <x v="1280"/>
  </r>
  <r>
    <x v="68"/>
    <x v="66"/>
    <m/>
    <m/>
    <x v="1"/>
    <x v="0"/>
    <x v="16"/>
    <x v="27"/>
    <x v="0"/>
    <x v="0"/>
    <m/>
    <x v="27"/>
  </r>
  <r>
    <x v="69"/>
    <x v="67"/>
    <s v="1"/>
    <s v="1"/>
    <x v="2"/>
    <x v="0"/>
    <x v="344"/>
    <x v="0"/>
    <x v="0"/>
    <x v="0"/>
    <m/>
    <x v="1281"/>
  </r>
  <r>
    <x v="69"/>
    <x v="67"/>
    <s v="3"/>
    <s v="5"/>
    <x v="2"/>
    <x v="2"/>
    <x v="382"/>
    <x v="1742"/>
    <x v="2"/>
    <x v="0"/>
    <n v="87050"/>
    <x v="1282"/>
  </r>
  <r>
    <x v="69"/>
    <x v="67"/>
    <s v="4"/>
    <s v="21"/>
    <x v="2"/>
    <x v="3"/>
    <x v="401"/>
    <x v="1506"/>
    <x v="2"/>
    <x v="0"/>
    <n v="25"/>
    <x v="27"/>
  </r>
  <r>
    <x v="70"/>
    <x v="68"/>
    <s v="3"/>
    <s v="12"/>
    <x v="2"/>
    <x v="2"/>
    <x v="424"/>
    <x v="1743"/>
    <x v="1"/>
    <x v="311"/>
    <m/>
    <x v="1283"/>
  </r>
  <r>
    <x v="70"/>
    <x v="68"/>
    <s v="3"/>
    <s v="12"/>
    <x v="2"/>
    <x v="2"/>
    <x v="424"/>
    <x v="1744"/>
    <x v="2"/>
    <x v="0"/>
    <n v="3465200"/>
    <x v="1284"/>
  </r>
  <r>
    <x v="70"/>
    <x v="68"/>
    <s v="4"/>
    <s v="21"/>
    <x v="2"/>
    <x v="3"/>
    <x v="401"/>
    <x v="1506"/>
    <x v="2"/>
    <x v="312"/>
    <m/>
    <x v="27"/>
  </r>
  <r>
    <x v="71"/>
    <x v="69"/>
    <s v="1"/>
    <s v="1"/>
    <x v="2"/>
    <x v="0"/>
    <x v="344"/>
    <x v="0"/>
    <x v="0"/>
    <x v="0"/>
    <m/>
    <x v="1285"/>
  </r>
  <r>
    <x v="71"/>
    <x v="69"/>
    <s v="1"/>
    <s v="1"/>
    <x v="2"/>
    <x v="0"/>
    <x v="344"/>
    <x v="1745"/>
    <x v="1"/>
    <x v="243"/>
    <m/>
    <x v="1286"/>
  </r>
  <r>
    <x v="71"/>
    <x v="69"/>
    <s v="1"/>
    <s v="7"/>
    <x v="2"/>
    <x v="0"/>
    <x v="441"/>
    <x v="1746"/>
    <x v="2"/>
    <x v="0"/>
    <n v="258000"/>
    <x v="1287"/>
  </r>
  <r>
    <x v="71"/>
    <x v="69"/>
    <s v="2"/>
    <s v="5"/>
    <x v="2"/>
    <x v="1"/>
    <x v="352"/>
    <x v="1747"/>
    <x v="1"/>
    <x v="243"/>
    <m/>
    <x v="1285"/>
  </r>
  <r>
    <x v="71"/>
    <x v="69"/>
    <s v="2"/>
    <s v="24"/>
    <x v="2"/>
    <x v="1"/>
    <x v="470"/>
    <x v="1748"/>
    <x v="1"/>
    <x v="243"/>
    <m/>
    <x v="1286"/>
  </r>
  <r>
    <x v="71"/>
    <x v="69"/>
    <s v="2"/>
    <s v="25"/>
    <x v="2"/>
    <x v="1"/>
    <x v="403"/>
    <x v="1749"/>
    <x v="2"/>
    <x v="0"/>
    <n v="258000"/>
    <x v="1287"/>
  </r>
  <r>
    <x v="71"/>
    <x v="69"/>
    <s v="4"/>
    <s v="1"/>
    <x v="2"/>
    <x v="3"/>
    <x v="324"/>
    <x v="1750"/>
    <x v="1"/>
    <x v="243"/>
    <m/>
    <x v="1285"/>
  </r>
  <r>
    <x v="71"/>
    <x v="69"/>
    <s v="4"/>
    <s v="9"/>
    <x v="2"/>
    <x v="3"/>
    <x v="314"/>
    <x v="1557"/>
    <x v="2"/>
    <x v="0"/>
    <n v="129000"/>
    <x v="1287"/>
  </r>
  <r>
    <x v="71"/>
    <x v="69"/>
    <s v="4"/>
    <s v="21"/>
    <x v="2"/>
    <x v="3"/>
    <x v="401"/>
    <x v="1506"/>
    <x v="2"/>
    <x v="0"/>
    <n v="0.52"/>
    <x v="27"/>
  </r>
  <r>
    <x v="71"/>
    <x v="69"/>
    <s v="5"/>
    <s v="1"/>
    <x v="2"/>
    <x v="4"/>
    <x v="386"/>
    <x v="1751"/>
    <x v="1"/>
    <x v="243"/>
    <m/>
    <x v="1288"/>
  </r>
  <r>
    <x v="71"/>
    <x v="69"/>
    <s v="5"/>
    <s v="11"/>
    <x v="2"/>
    <x v="4"/>
    <x v="471"/>
    <x v="1637"/>
    <x v="2"/>
    <x v="0"/>
    <n v="120000"/>
    <x v="1289"/>
  </r>
  <r>
    <x v="71"/>
    <x v="69"/>
    <s v="6"/>
    <s v="1"/>
    <x v="2"/>
    <x v="9"/>
    <x v="357"/>
    <x v="1752"/>
    <x v="1"/>
    <x v="313"/>
    <m/>
    <x v="1290"/>
  </r>
  <r>
    <x v="71"/>
    <x v="69"/>
    <s v="6"/>
    <s v="2"/>
    <x v="2"/>
    <x v="9"/>
    <x v="415"/>
    <x v="1753"/>
    <x v="2"/>
    <x v="0"/>
    <n v="69200"/>
    <x v="27"/>
  </r>
  <r>
    <x v="71"/>
    <x v="69"/>
    <s v="6"/>
    <s v="2"/>
    <x v="2"/>
    <x v="9"/>
    <x v="415"/>
    <x v="1754"/>
    <x v="2"/>
    <x v="0"/>
    <n v="59800"/>
    <x v="1291"/>
  </r>
  <r>
    <x v="71"/>
    <x v="69"/>
    <s v="9"/>
    <s v="1"/>
    <x v="2"/>
    <x v="10"/>
    <x v="341"/>
    <x v="1755"/>
    <x v="1"/>
    <x v="243"/>
    <m/>
    <x v="1290"/>
  </r>
  <r>
    <x v="71"/>
    <x v="69"/>
    <s v="9"/>
    <s v="23"/>
    <x v="2"/>
    <x v="10"/>
    <x v="408"/>
    <x v="1756"/>
    <x v="1"/>
    <x v="243"/>
    <m/>
    <x v="1292"/>
  </r>
  <r>
    <x v="71"/>
    <x v="69"/>
    <s v="11"/>
    <s v="1"/>
    <x v="2"/>
    <x v="8"/>
    <x v="331"/>
    <x v="1757"/>
    <x v="1"/>
    <x v="314"/>
    <m/>
    <x v="1293"/>
  </r>
  <r>
    <x v="71"/>
    <x v="69"/>
    <s v="11"/>
    <s v="5"/>
    <x v="2"/>
    <x v="8"/>
    <x v="472"/>
    <x v="1758"/>
    <x v="1"/>
    <x v="315"/>
    <m/>
    <x v="1294"/>
  </r>
  <r>
    <x v="71"/>
    <x v="69"/>
    <s v="11"/>
    <s v="5"/>
    <x v="2"/>
    <x v="8"/>
    <x v="472"/>
    <x v="1466"/>
    <x v="2"/>
    <x v="0"/>
    <n v="451500"/>
    <x v="1293"/>
  </r>
  <r>
    <x v="71"/>
    <x v="69"/>
    <s v="11"/>
    <s v="29"/>
    <x v="2"/>
    <x v="8"/>
    <x v="473"/>
    <x v="1759"/>
    <x v="1"/>
    <x v="316"/>
    <m/>
    <x v="1295"/>
  </r>
  <r>
    <x v="71"/>
    <x v="69"/>
    <s v="12"/>
    <s v="1"/>
    <x v="2"/>
    <x v="11"/>
    <x v="377"/>
    <x v="1760"/>
    <x v="1"/>
    <x v="243"/>
    <m/>
    <x v="1296"/>
  </r>
  <r>
    <x v="72"/>
    <x v="70"/>
    <s v="4"/>
    <s v="21"/>
    <x v="2"/>
    <x v="3"/>
    <x v="401"/>
    <x v="1761"/>
    <x v="1"/>
    <x v="317"/>
    <m/>
    <x v="654"/>
  </r>
  <r>
    <x v="72"/>
    <x v="70"/>
    <s v="4"/>
    <s v="21"/>
    <x v="2"/>
    <x v="3"/>
    <x v="401"/>
    <x v="1552"/>
    <x v="2"/>
    <x v="0"/>
    <n v="205000"/>
    <x v="492"/>
  </r>
  <r>
    <x v="72"/>
    <x v="70"/>
    <s v="4"/>
    <s v="21"/>
    <x v="2"/>
    <x v="3"/>
    <x v="401"/>
    <x v="1762"/>
    <x v="2"/>
    <x v="0"/>
    <n v="10000"/>
    <x v="27"/>
  </r>
  <r>
    <x v="72"/>
    <x v="70"/>
    <s v="6"/>
    <s v="6"/>
    <x v="2"/>
    <x v="9"/>
    <x v="338"/>
    <x v="1763"/>
    <x v="1"/>
    <x v="318"/>
    <m/>
    <x v="1297"/>
  </r>
  <r>
    <x v="72"/>
    <x v="70"/>
    <s v="6"/>
    <s v="29"/>
    <x v="2"/>
    <x v="9"/>
    <x v="371"/>
    <x v="1764"/>
    <x v="1"/>
    <x v="318"/>
    <m/>
    <x v="1298"/>
  </r>
  <r>
    <x v="72"/>
    <x v="70"/>
    <s v="8"/>
    <s v="1"/>
    <x v="2"/>
    <x v="6"/>
    <x v="417"/>
    <x v="1765"/>
    <x v="1"/>
    <x v="319"/>
    <m/>
    <x v="1299"/>
  </r>
  <r>
    <x v="72"/>
    <x v="70"/>
    <s v="8"/>
    <s v="19"/>
    <x v="2"/>
    <x v="6"/>
    <x v="418"/>
    <x v="1461"/>
    <x v="2"/>
    <x v="0"/>
    <n v="78064.52"/>
    <x v="1300"/>
  </r>
  <r>
    <x v="72"/>
    <x v="70"/>
    <s v="8"/>
    <s v="19"/>
    <x v="2"/>
    <x v="6"/>
    <x v="418"/>
    <x v="1492"/>
    <x v="2"/>
    <x v="0"/>
    <n v="1588790.32"/>
    <x v="1301"/>
  </r>
  <r>
    <x v="72"/>
    <x v="70"/>
    <s v="9"/>
    <s v="1"/>
    <x v="2"/>
    <x v="10"/>
    <x v="341"/>
    <x v="1766"/>
    <x v="1"/>
    <x v="318"/>
    <m/>
    <x v="1302"/>
  </r>
  <r>
    <x v="72"/>
    <x v="70"/>
    <s v="9"/>
    <s v="17"/>
    <x v="2"/>
    <x v="10"/>
    <x v="431"/>
    <x v="1767"/>
    <x v="2"/>
    <x v="0"/>
    <n v="27500"/>
    <x v="1303"/>
  </r>
  <r>
    <x v="72"/>
    <x v="70"/>
    <s v="9"/>
    <s v="17"/>
    <x v="2"/>
    <x v="10"/>
    <x v="431"/>
    <x v="1643"/>
    <x v="2"/>
    <x v="320"/>
    <n v="0.01"/>
    <x v="1303"/>
  </r>
  <r>
    <x v="72"/>
    <x v="70"/>
    <s v="9"/>
    <s v="17"/>
    <x v="2"/>
    <x v="10"/>
    <x v="431"/>
    <x v="1643"/>
    <x v="2"/>
    <x v="0"/>
    <n v="575282.25"/>
    <x v="27"/>
  </r>
  <r>
    <x v="72"/>
    <x v="70"/>
    <s v="9"/>
    <s v="23"/>
    <x v="2"/>
    <x v="10"/>
    <x v="408"/>
    <x v="1768"/>
    <x v="1"/>
    <x v="318"/>
    <m/>
    <x v="1297"/>
  </r>
  <r>
    <x v="72"/>
    <x v="70"/>
    <s v="10"/>
    <s v="25"/>
    <x v="2"/>
    <x v="7"/>
    <x v="474"/>
    <x v="1769"/>
    <x v="2"/>
    <x v="0"/>
    <n v="27500"/>
    <x v="1304"/>
  </r>
  <r>
    <x v="72"/>
    <x v="70"/>
    <s v="10"/>
    <s v="25"/>
    <x v="2"/>
    <x v="7"/>
    <x v="474"/>
    <x v="1605"/>
    <x v="2"/>
    <x v="0"/>
    <n v="563750"/>
    <x v="27"/>
  </r>
  <r>
    <x v="72"/>
    <x v="70"/>
    <s v="10"/>
    <s v="29"/>
    <x v="2"/>
    <x v="7"/>
    <x v="435"/>
    <x v="1770"/>
    <x v="1"/>
    <x v="318"/>
    <m/>
    <x v="1297"/>
  </r>
  <r>
    <x v="72"/>
    <x v="70"/>
    <s v="11"/>
    <s v="22"/>
    <x v="2"/>
    <x v="8"/>
    <x v="452"/>
    <x v="1575"/>
    <x v="2"/>
    <x v="0"/>
    <n v="563750"/>
    <x v="1305"/>
  </r>
  <r>
    <x v="72"/>
    <x v="70"/>
    <s v="11"/>
    <s v="22"/>
    <x v="2"/>
    <x v="8"/>
    <x v="452"/>
    <x v="1771"/>
    <x v="2"/>
    <x v="0"/>
    <n v="27500"/>
    <x v="27"/>
  </r>
  <r>
    <x v="72"/>
    <x v="70"/>
    <s v="12"/>
    <s v="3"/>
    <x v="2"/>
    <x v="11"/>
    <x v="332"/>
    <x v="1772"/>
    <x v="1"/>
    <x v="318"/>
    <m/>
    <x v="1297"/>
  </r>
  <r>
    <x v="72"/>
    <x v="70"/>
    <s v="12"/>
    <s v="14"/>
    <x v="2"/>
    <x v="11"/>
    <x v="475"/>
    <x v="1773"/>
    <x v="2"/>
    <x v="0"/>
    <n v="563750"/>
    <x v="1305"/>
  </r>
  <r>
    <x v="72"/>
    <x v="70"/>
    <s v="12"/>
    <s v="14"/>
    <x v="2"/>
    <x v="11"/>
    <x v="475"/>
    <x v="1774"/>
    <x v="2"/>
    <x v="0"/>
    <n v="27500"/>
    <x v="27"/>
  </r>
  <r>
    <x v="73"/>
    <x v="71"/>
    <s v="1"/>
    <s v="1"/>
    <x v="2"/>
    <x v="0"/>
    <x v="344"/>
    <x v="0"/>
    <x v="0"/>
    <x v="0"/>
    <m/>
    <x v="1306"/>
  </r>
  <r>
    <x v="73"/>
    <x v="71"/>
    <s v="1"/>
    <s v="1"/>
    <x v="2"/>
    <x v="0"/>
    <x v="344"/>
    <x v="1775"/>
    <x v="1"/>
    <x v="321"/>
    <m/>
    <x v="1307"/>
  </r>
  <r>
    <x v="73"/>
    <x v="71"/>
    <s v="1"/>
    <s v="18"/>
    <x v="2"/>
    <x v="0"/>
    <x v="468"/>
    <x v="1630"/>
    <x v="2"/>
    <x v="0"/>
    <n v="102500"/>
    <x v="27"/>
  </r>
  <r>
    <x v="73"/>
    <x v="71"/>
    <s v="2"/>
    <s v="1"/>
    <x v="2"/>
    <x v="1"/>
    <x v="379"/>
    <x v="1776"/>
    <x v="1"/>
    <x v="321"/>
    <m/>
    <x v="1308"/>
  </r>
  <r>
    <x v="73"/>
    <x v="71"/>
    <s v="2"/>
    <s v="9"/>
    <x v="2"/>
    <x v="1"/>
    <x v="442"/>
    <x v="1587"/>
    <x v="2"/>
    <x v="0"/>
    <n v="102500"/>
    <x v="1309"/>
  </r>
  <r>
    <x v="73"/>
    <x v="71"/>
    <s v="2"/>
    <s v="9"/>
    <x v="2"/>
    <x v="1"/>
    <x v="442"/>
    <x v="1777"/>
    <x v="2"/>
    <x v="0"/>
    <n v="5000"/>
    <x v="27"/>
  </r>
  <r>
    <x v="73"/>
    <x v="71"/>
    <s v="3"/>
    <s v="1"/>
    <x v="2"/>
    <x v="2"/>
    <x v="313"/>
    <x v="1778"/>
    <x v="1"/>
    <x v="321"/>
    <m/>
    <x v="1308"/>
  </r>
  <r>
    <x v="73"/>
    <x v="71"/>
    <s v="4"/>
    <s v="1"/>
    <x v="2"/>
    <x v="3"/>
    <x v="324"/>
    <x v="1779"/>
    <x v="1"/>
    <x v="321"/>
    <m/>
    <x v="654"/>
  </r>
  <r>
    <x v="73"/>
    <x v="71"/>
    <s v="4"/>
    <s v="13"/>
    <x v="2"/>
    <x v="3"/>
    <x v="335"/>
    <x v="1553"/>
    <x v="2"/>
    <x v="0"/>
    <n v="102500"/>
    <x v="1310"/>
  </r>
  <r>
    <x v="73"/>
    <x v="71"/>
    <s v="4"/>
    <s v="13"/>
    <x v="2"/>
    <x v="3"/>
    <x v="335"/>
    <x v="1780"/>
    <x v="2"/>
    <x v="0"/>
    <n v="5000"/>
    <x v="1308"/>
  </r>
  <r>
    <x v="73"/>
    <x v="71"/>
    <s v="5"/>
    <s v="1"/>
    <x v="2"/>
    <x v="4"/>
    <x v="386"/>
    <x v="1781"/>
    <x v="1"/>
    <x v="321"/>
    <m/>
    <x v="654"/>
  </r>
  <r>
    <x v="73"/>
    <x v="71"/>
    <s v="5"/>
    <s v="8"/>
    <x v="2"/>
    <x v="4"/>
    <x v="476"/>
    <x v="1557"/>
    <x v="2"/>
    <x v="0"/>
    <n v="102500"/>
    <x v="1310"/>
  </r>
  <r>
    <x v="73"/>
    <x v="71"/>
    <s v="5"/>
    <s v="8"/>
    <x v="2"/>
    <x v="4"/>
    <x v="476"/>
    <x v="1782"/>
    <x v="2"/>
    <x v="0"/>
    <n v="5000"/>
    <x v="1308"/>
  </r>
  <r>
    <x v="73"/>
    <x v="71"/>
    <s v="5"/>
    <s v="27"/>
    <x v="2"/>
    <x v="4"/>
    <x v="477"/>
    <x v="1783"/>
    <x v="2"/>
    <x v="0"/>
    <n v="5000"/>
    <x v="1307"/>
  </r>
  <r>
    <x v="73"/>
    <x v="71"/>
    <s v="5"/>
    <s v="27"/>
    <x v="2"/>
    <x v="4"/>
    <x v="477"/>
    <x v="1784"/>
    <x v="2"/>
    <x v="0"/>
    <n v="102500"/>
    <x v="27"/>
  </r>
  <r>
    <x v="73"/>
    <x v="71"/>
    <s v="6"/>
    <s v="1"/>
    <x v="2"/>
    <x v="9"/>
    <x v="357"/>
    <x v="1785"/>
    <x v="1"/>
    <x v="321"/>
    <m/>
    <x v="1308"/>
  </r>
  <r>
    <x v="73"/>
    <x v="71"/>
    <s v="6"/>
    <s v="28"/>
    <x v="2"/>
    <x v="9"/>
    <x v="446"/>
    <x v="1786"/>
    <x v="1"/>
    <x v="321"/>
    <m/>
    <x v="654"/>
  </r>
  <r>
    <x v="73"/>
    <x v="71"/>
    <s v="7"/>
    <s v="2"/>
    <x v="2"/>
    <x v="5"/>
    <x v="340"/>
    <x v="1562"/>
    <x v="2"/>
    <x v="0"/>
    <n v="102500"/>
    <x v="1310"/>
  </r>
  <r>
    <x v="73"/>
    <x v="71"/>
    <s v="7"/>
    <s v="2"/>
    <x v="2"/>
    <x v="5"/>
    <x v="340"/>
    <x v="1787"/>
    <x v="2"/>
    <x v="0"/>
    <n v="5000"/>
    <x v="1308"/>
  </r>
  <r>
    <x v="73"/>
    <x v="71"/>
    <s v="8"/>
    <s v="1"/>
    <x v="2"/>
    <x v="6"/>
    <x v="417"/>
    <x v="1788"/>
    <x v="1"/>
    <x v="321"/>
    <m/>
    <x v="654"/>
  </r>
  <r>
    <x v="73"/>
    <x v="71"/>
    <s v="9"/>
    <s v="1"/>
    <x v="2"/>
    <x v="10"/>
    <x v="341"/>
    <x v="1789"/>
    <x v="1"/>
    <x v="321"/>
    <m/>
    <x v="1160"/>
  </r>
  <r>
    <x v="73"/>
    <x v="71"/>
    <s v="9"/>
    <s v="18"/>
    <x v="2"/>
    <x v="10"/>
    <x v="478"/>
    <x v="1492"/>
    <x v="2"/>
    <x v="0"/>
    <n v="307500"/>
    <x v="1311"/>
  </r>
  <r>
    <x v="73"/>
    <x v="71"/>
    <s v="9"/>
    <s v="18"/>
    <x v="2"/>
    <x v="10"/>
    <x v="478"/>
    <x v="1790"/>
    <x v="2"/>
    <x v="0"/>
    <n v="15000"/>
    <x v="27"/>
  </r>
  <r>
    <x v="73"/>
    <x v="71"/>
    <s v="9"/>
    <s v="23"/>
    <x v="2"/>
    <x v="10"/>
    <x v="408"/>
    <x v="1791"/>
    <x v="1"/>
    <x v="322"/>
    <m/>
    <x v="1312"/>
  </r>
  <r>
    <x v="73"/>
    <x v="71"/>
    <s v="10"/>
    <s v="28"/>
    <x v="2"/>
    <x v="7"/>
    <x v="434"/>
    <x v="1792"/>
    <x v="1"/>
    <x v="321"/>
    <m/>
    <x v="1313"/>
  </r>
  <r>
    <x v="73"/>
    <x v="71"/>
    <s v="11"/>
    <s v="4"/>
    <x v="2"/>
    <x v="8"/>
    <x v="479"/>
    <x v="1793"/>
    <x v="2"/>
    <x v="0"/>
    <n v="102500"/>
    <x v="1314"/>
  </r>
  <r>
    <x v="73"/>
    <x v="71"/>
    <s v="11"/>
    <s v="4"/>
    <x v="2"/>
    <x v="8"/>
    <x v="479"/>
    <x v="1794"/>
    <x v="2"/>
    <x v="0"/>
    <n v="5000"/>
    <x v="1312"/>
  </r>
  <r>
    <x v="73"/>
    <x v="71"/>
    <s v="11"/>
    <s v="10"/>
    <x v="2"/>
    <x v="8"/>
    <x v="480"/>
    <x v="1574"/>
    <x v="2"/>
    <x v="0"/>
    <n v="85967.74"/>
    <x v="1315"/>
  </r>
  <r>
    <x v="73"/>
    <x v="71"/>
    <s v="11"/>
    <s v="10"/>
    <x v="2"/>
    <x v="8"/>
    <x v="480"/>
    <x v="1795"/>
    <x v="2"/>
    <x v="0"/>
    <n v="4193.55"/>
    <x v="27"/>
  </r>
  <r>
    <x v="73"/>
    <x v="71"/>
    <s v="12"/>
    <s v="3"/>
    <x v="2"/>
    <x v="11"/>
    <x v="332"/>
    <x v="1796"/>
    <x v="1"/>
    <x v="321"/>
    <m/>
    <x v="1308"/>
  </r>
  <r>
    <x v="74"/>
    <x v="72"/>
    <s v="1"/>
    <s v="5"/>
    <x v="2"/>
    <x v="0"/>
    <x v="481"/>
    <x v="1797"/>
    <x v="1"/>
    <x v="323"/>
    <m/>
    <x v="1298"/>
  </r>
  <r>
    <x v="74"/>
    <x v="72"/>
    <s v="1"/>
    <s v="22"/>
    <x v="2"/>
    <x v="0"/>
    <x v="439"/>
    <x v="1798"/>
    <x v="1"/>
    <x v="323"/>
    <m/>
    <x v="219"/>
  </r>
  <r>
    <x v="74"/>
    <x v="72"/>
    <s v="2"/>
    <s v="17"/>
    <x v="2"/>
    <x v="1"/>
    <x v="482"/>
    <x v="1799"/>
    <x v="1"/>
    <x v="323"/>
    <m/>
    <x v="1316"/>
  </r>
  <r>
    <x v="74"/>
    <x v="72"/>
    <s v="3"/>
    <s v="2"/>
    <x v="2"/>
    <x v="2"/>
    <x v="456"/>
    <x v="1800"/>
    <x v="1"/>
    <x v="323"/>
    <m/>
    <x v="1317"/>
  </r>
  <r>
    <x v="74"/>
    <x v="72"/>
    <s v="4"/>
    <s v="16"/>
    <x v="2"/>
    <x v="3"/>
    <x v="368"/>
    <x v="1801"/>
    <x v="1"/>
    <x v="323"/>
    <m/>
    <x v="1318"/>
  </r>
  <r>
    <x v="74"/>
    <x v="72"/>
    <s v="5"/>
    <s v="4"/>
    <x v="2"/>
    <x v="4"/>
    <x v="414"/>
    <x v="1802"/>
    <x v="1"/>
    <x v="323"/>
    <m/>
    <x v="1319"/>
  </r>
  <r>
    <x v="74"/>
    <x v="72"/>
    <s v="6"/>
    <s v="1"/>
    <x v="2"/>
    <x v="9"/>
    <x v="357"/>
    <x v="1803"/>
    <x v="1"/>
    <x v="323"/>
    <m/>
    <x v="1320"/>
  </r>
  <r>
    <x v="74"/>
    <x v="72"/>
    <s v="6"/>
    <s v="29"/>
    <x v="2"/>
    <x v="9"/>
    <x v="371"/>
    <x v="1804"/>
    <x v="1"/>
    <x v="323"/>
    <m/>
    <x v="1048"/>
  </r>
  <r>
    <x v="74"/>
    <x v="72"/>
    <s v="8"/>
    <s v="1"/>
    <x v="2"/>
    <x v="6"/>
    <x v="417"/>
    <x v="1805"/>
    <x v="1"/>
    <x v="323"/>
    <m/>
    <x v="1321"/>
  </r>
  <r>
    <x v="74"/>
    <x v="72"/>
    <s v="9"/>
    <s v="1"/>
    <x v="2"/>
    <x v="10"/>
    <x v="341"/>
    <x v="1806"/>
    <x v="1"/>
    <x v="323"/>
    <m/>
    <x v="1322"/>
  </r>
  <r>
    <x v="74"/>
    <x v="72"/>
    <s v="10"/>
    <s v="22"/>
    <x v="2"/>
    <x v="7"/>
    <x v="463"/>
    <x v="1807"/>
    <x v="1"/>
    <x v="323"/>
    <m/>
    <x v="1323"/>
  </r>
  <r>
    <x v="74"/>
    <x v="72"/>
    <s v="11"/>
    <s v="22"/>
    <x v="2"/>
    <x v="8"/>
    <x v="452"/>
    <x v="1808"/>
    <x v="1"/>
    <x v="323"/>
    <m/>
    <x v="1324"/>
  </r>
  <r>
    <x v="74"/>
    <x v="72"/>
    <s v="12"/>
    <s v="22"/>
    <x v="2"/>
    <x v="11"/>
    <x v="333"/>
    <x v="1809"/>
    <x v="1"/>
    <x v="324"/>
    <m/>
    <x v="1325"/>
  </r>
  <r>
    <x v="75"/>
    <x v="73"/>
    <s v="1"/>
    <s v="1"/>
    <x v="2"/>
    <x v="0"/>
    <x v="344"/>
    <x v="0"/>
    <x v="0"/>
    <x v="0"/>
    <m/>
    <x v="1326"/>
  </r>
  <r>
    <x v="75"/>
    <x v="73"/>
    <s v="1"/>
    <s v="1"/>
    <x v="2"/>
    <x v="0"/>
    <x v="344"/>
    <x v="1810"/>
    <x v="1"/>
    <x v="325"/>
    <m/>
    <x v="1327"/>
  </r>
  <r>
    <x v="75"/>
    <x v="73"/>
    <s v="1"/>
    <s v="13"/>
    <x v="2"/>
    <x v="0"/>
    <x v="398"/>
    <x v="1611"/>
    <x v="2"/>
    <x v="0"/>
    <n v="357437.5"/>
    <x v="1326"/>
  </r>
  <r>
    <x v="75"/>
    <x v="73"/>
    <s v="2"/>
    <s v="11"/>
    <x v="2"/>
    <x v="1"/>
    <x v="380"/>
    <x v="1811"/>
    <x v="1"/>
    <x v="325"/>
    <m/>
    <x v="1327"/>
  </r>
  <r>
    <x v="75"/>
    <x v="73"/>
    <s v="2"/>
    <s v="16"/>
    <x v="2"/>
    <x v="1"/>
    <x v="455"/>
    <x v="1812"/>
    <x v="2"/>
    <x v="0"/>
    <n v="378243"/>
    <x v="1328"/>
  </r>
  <r>
    <x v="75"/>
    <x v="73"/>
    <s v="3"/>
    <s v="2"/>
    <x v="2"/>
    <x v="2"/>
    <x v="456"/>
    <x v="1813"/>
    <x v="1"/>
    <x v="325"/>
    <m/>
    <x v="1329"/>
  </r>
  <r>
    <x v="75"/>
    <x v="73"/>
    <s v="3"/>
    <s v="18"/>
    <x v="2"/>
    <x v="2"/>
    <x v="483"/>
    <x v="1814"/>
    <x v="2"/>
    <x v="0"/>
    <n v="357438.45"/>
    <x v="27"/>
  </r>
  <r>
    <x v="75"/>
    <x v="73"/>
    <s v="4"/>
    <s v="7"/>
    <x v="2"/>
    <x v="3"/>
    <x v="457"/>
    <x v="1815"/>
    <x v="1"/>
    <x v="325"/>
    <m/>
    <x v="1330"/>
  </r>
  <r>
    <x v="75"/>
    <x v="73"/>
    <s v="4"/>
    <s v="14"/>
    <x v="2"/>
    <x v="3"/>
    <x v="325"/>
    <x v="1557"/>
    <x v="2"/>
    <x v="0"/>
    <n v="357437.5"/>
    <x v="27"/>
  </r>
  <r>
    <x v="75"/>
    <x v="73"/>
    <s v="5"/>
    <s v="4"/>
    <x v="2"/>
    <x v="4"/>
    <x v="414"/>
    <x v="1816"/>
    <x v="1"/>
    <x v="325"/>
    <m/>
    <x v="1330"/>
  </r>
  <r>
    <x v="75"/>
    <x v="73"/>
    <s v="5"/>
    <s v="25"/>
    <x v="2"/>
    <x v="4"/>
    <x v="388"/>
    <x v="1817"/>
    <x v="1"/>
    <x v="325"/>
    <m/>
    <x v="1331"/>
  </r>
  <r>
    <x v="75"/>
    <x v="73"/>
    <s v="5"/>
    <s v="25"/>
    <x v="2"/>
    <x v="4"/>
    <x v="388"/>
    <x v="1637"/>
    <x v="2"/>
    <x v="0"/>
    <n v="357437.5"/>
    <x v="1330"/>
  </r>
  <r>
    <x v="75"/>
    <x v="73"/>
    <s v="6"/>
    <s v="10"/>
    <x v="2"/>
    <x v="9"/>
    <x v="339"/>
    <x v="1562"/>
    <x v="2"/>
    <x v="0"/>
    <n v="357437.5"/>
    <x v="27"/>
  </r>
  <r>
    <x v="75"/>
    <x v="73"/>
    <s v="8"/>
    <s v="31"/>
    <x v="2"/>
    <x v="6"/>
    <x v="484"/>
    <x v="1818"/>
    <x v="1"/>
    <x v="325"/>
    <m/>
    <x v="1330"/>
  </r>
  <r>
    <x v="75"/>
    <x v="73"/>
    <s v="10"/>
    <s v="1"/>
    <x v="2"/>
    <x v="7"/>
    <x v="419"/>
    <x v="1819"/>
    <x v="1"/>
    <x v="325"/>
    <m/>
    <x v="1331"/>
  </r>
  <r>
    <x v="75"/>
    <x v="73"/>
    <s v="11"/>
    <s v="1"/>
    <x v="2"/>
    <x v="8"/>
    <x v="331"/>
    <x v="1820"/>
    <x v="1"/>
    <x v="325"/>
    <m/>
    <x v="1332"/>
  </r>
  <r>
    <x v="75"/>
    <x v="73"/>
    <s v="11"/>
    <s v="1"/>
    <x v="2"/>
    <x v="8"/>
    <x v="331"/>
    <x v="1821"/>
    <x v="1"/>
    <x v="0"/>
    <n v="21446.25"/>
    <x v="1333"/>
  </r>
  <r>
    <x v="75"/>
    <x v="73"/>
    <s v="11"/>
    <s v="1"/>
    <x v="2"/>
    <x v="8"/>
    <x v="331"/>
    <x v="1822"/>
    <x v="1"/>
    <x v="0"/>
    <n v="10723.13"/>
    <x v="1334"/>
  </r>
  <r>
    <x v="75"/>
    <x v="73"/>
    <s v="11"/>
    <s v="16"/>
    <x v="2"/>
    <x v="8"/>
    <x v="485"/>
    <x v="1492"/>
    <x v="2"/>
    <x v="0"/>
    <n v="1040143.12"/>
    <x v="27"/>
  </r>
  <r>
    <x v="75"/>
    <x v="73"/>
    <s v="12"/>
    <s v="3"/>
    <x v="2"/>
    <x v="11"/>
    <x v="332"/>
    <x v="1823"/>
    <x v="1"/>
    <x v="325"/>
    <m/>
    <x v="1330"/>
  </r>
  <r>
    <x v="75"/>
    <x v="73"/>
    <s v="12"/>
    <s v="8"/>
    <x v="2"/>
    <x v="11"/>
    <x v="349"/>
    <x v="1651"/>
    <x v="2"/>
    <x v="0"/>
    <n v="357437.5"/>
    <x v="27"/>
  </r>
  <r>
    <x v="76"/>
    <x v="74"/>
    <m/>
    <m/>
    <x v="1"/>
    <x v="0"/>
    <x v="16"/>
    <x v="27"/>
    <x v="0"/>
    <x v="0"/>
    <m/>
    <x v="27"/>
  </r>
  <r>
    <x v="77"/>
    <x v="75"/>
    <s v="1"/>
    <s v="1"/>
    <x v="2"/>
    <x v="0"/>
    <x v="344"/>
    <x v="0"/>
    <x v="0"/>
    <x v="0"/>
    <m/>
    <x v="1335"/>
  </r>
  <r>
    <x v="77"/>
    <x v="75"/>
    <s v="7"/>
    <s v="7"/>
    <x v="2"/>
    <x v="5"/>
    <x v="416"/>
    <x v="1738"/>
    <x v="2"/>
    <x v="0"/>
    <n v="344086.03"/>
    <x v="1336"/>
  </r>
  <r>
    <x v="77"/>
    <x v="75"/>
    <s v="7"/>
    <s v="7"/>
    <x v="2"/>
    <x v="5"/>
    <x v="416"/>
    <x v="1824"/>
    <x v="2"/>
    <x v="0"/>
    <n v="25806.45"/>
    <x v="27"/>
  </r>
  <r>
    <x v="78"/>
    <x v="76"/>
    <m/>
    <m/>
    <x v="1"/>
    <x v="0"/>
    <x v="16"/>
    <x v="27"/>
    <x v="0"/>
    <x v="0"/>
    <m/>
    <x v="27"/>
  </r>
  <r>
    <x v="79"/>
    <x v="77"/>
    <s v="5"/>
    <s v="11"/>
    <x v="2"/>
    <x v="4"/>
    <x v="471"/>
    <x v="1825"/>
    <x v="1"/>
    <x v="326"/>
    <m/>
    <x v="1337"/>
  </r>
  <r>
    <x v="79"/>
    <x v="77"/>
    <s v="5"/>
    <s v="11"/>
    <x v="2"/>
    <x v="4"/>
    <x v="471"/>
    <x v="1826"/>
    <x v="2"/>
    <x v="0"/>
    <n v="830785.8"/>
    <x v="27"/>
  </r>
  <r>
    <x v="79"/>
    <x v="77"/>
    <s v="6"/>
    <s v="29"/>
    <x v="2"/>
    <x v="9"/>
    <x v="371"/>
    <x v="1827"/>
    <x v="1"/>
    <x v="267"/>
    <m/>
    <x v="1174"/>
  </r>
  <r>
    <x v="79"/>
    <x v="77"/>
    <s v="7"/>
    <s v="6"/>
    <x v="2"/>
    <x v="5"/>
    <x v="486"/>
    <x v="1564"/>
    <x v="2"/>
    <x v="0"/>
    <n v="192340.8"/>
    <x v="1338"/>
  </r>
  <r>
    <x v="79"/>
    <x v="77"/>
    <s v="7"/>
    <s v="6"/>
    <x v="2"/>
    <x v="5"/>
    <x v="486"/>
    <x v="1828"/>
    <x v="2"/>
    <x v="0"/>
    <n v="15184.8"/>
    <x v="1339"/>
  </r>
  <r>
    <x v="79"/>
    <x v="77"/>
    <s v="7"/>
    <s v="6"/>
    <x v="2"/>
    <x v="5"/>
    <x v="486"/>
    <x v="1829"/>
    <x v="2"/>
    <x v="0"/>
    <n v="10123.200000000001"/>
    <x v="27"/>
  </r>
  <r>
    <x v="79"/>
    <x v="77"/>
    <s v="8"/>
    <s v="1"/>
    <x v="2"/>
    <x v="6"/>
    <x v="417"/>
    <x v="1830"/>
    <x v="1"/>
    <x v="267"/>
    <m/>
    <x v="1174"/>
  </r>
  <r>
    <x v="79"/>
    <x v="77"/>
    <s v="8"/>
    <s v="5"/>
    <x v="2"/>
    <x v="6"/>
    <x v="373"/>
    <x v="1626"/>
    <x v="2"/>
    <x v="0"/>
    <n v="192340.8"/>
    <x v="1338"/>
  </r>
  <r>
    <x v="79"/>
    <x v="77"/>
    <s v="8"/>
    <s v="5"/>
    <x v="2"/>
    <x v="6"/>
    <x v="373"/>
    <x v="1828"/>
    <x v="2"/>
    <x v="0"/>
    <n v="15184.8"/>
    <x v="1339"/>
  </r>
  <r>
    <x v="79"/>
    <x v="77"/>
    <s v="8"/>
    <s v="5"/>
    <x v="2"/>
    <x v="6"/>
    <x v="373"/>
    <x v="1831"/>
    <x v="2"/>
    <x v="0"/>
    <n v="10123.200000000001"/>
    <x v="27"/>
  </r>
  <r>
    <x v="79"/>
    <x v="77"/>
    <s v="9"/>
    <s v="1"/>
    <x v="2"/>
    <x v="10"/>
    <x v="341"/>
    <x v="1832"/>
    <x v="1"/>
    <x v="267"/>
    <m/>
    <x v="1174"/>
  </r>
  <r>
    <x v="79"/>
    <x v="77"/>
    <s v="9"/>
    <s v="9"/>
    <x v="2"/>
    <x v="10"/>
    <x v="487"/>
    <x v="1643"/>
    <x v="2"/>
    <x v="0"/>
    <n v="192340.8"/>
    <x v="1338"/>
  </r>
  <r>
    <x v="79"/>
    <x v="77"/>
    <s v="9"/>
    <s v="9"/>
    <x v="2"/>
    <x v="10"/>
    <x v="487"/>
    <x v="1828"/>
    <x v="2"/>
    <x v="0"/>
    <n v="15184.8"/>
    <x v="1339"/>
  </r>
  <r>
    <x v="79"/>
    <x v="77"/>
    <s v="9"/>
    <s v="9"/>
    <x v="2"/>
    <x v="10"/>
    <x v="487"/>
    <x v="1767"/>
    <x v="2"/>
    <x v="0"/>
    <n v="10123.200000000001"/>
    <x v="27"/>
  </r>
  <r>
    <x v="79"/>
    <x v="77"/>
    <s v="9"/>
    <s v="24"/>
    <x v="2"/>
    <x v="10"/>
    <x v="365"/>
    <x v="1833"/>
    <x v="1"/>
    <x v="327"/>
    <m/>
    <x v="1340"/>
  </r>
  <r>
    <x v="79"/>
    <x v="77"/>
    <s v="10"/>
    <s v="8"/>
    <x v="2"/>
    <x v="7"/>
    <x v="432"/>
    <x v="1574"/>
    <x v="2"/>
    <x v="0"/>
    <n v="148909"/>
    <x v="1341"/>
  </r>
  <r>
    <x v="79"/>
    <x v="77"/>
    <s v="10"/>
    <s v="8"/>
    <x v="2"/>
    <x v="7"/>
    <x v="432"/>
    <x v="1795"/>
    <x v="2"/>
    <x v="0"/>
    <n v="7837.32"/>
    <x v="1342"/>
  </r>
  <r>
    <x v="79"/>
    <x v="77"/>
    <s v="10"/>
    <s v="8"/>
    <x v="2"/>
    <x v="7"/>
    <x v="432"/>
    <x v="1834"/>
    <x v="2"/>
    <x v="0"/>
    <n v="11755.97"/>
    <x v="27"/>
  </r>
  <r>
    <x v="79"/>
    <x v="77"/>
    <s v="11"/>
    <s v="1"/>
    <x v="2"/>
    <x v="8"/>
    <x v="331"/>
    <x v="1835"/>
    <x v="1"/>
    <x v="267"/>
    <m/>
    <x v="1174"/>
  </r>
  <r>
    <x v="79"/>
    <x v="77"/>
    <s v="11"/>
    <s v="9"/>
    <x v="2"/>
    <x v="8"/>
    <x v="360"/>
    <x v="1575"/>
    <x v="2"/>
    <x v="0"/>
    <n v="192340.8"/>
    <x v="1338"/>
  </r>
  <r>
    <x v="79"/>
    <x v="77"/>
    <s v="11"/>
    <s v="9"/>
    <x v="2"/>
    <x v="8"/>
    <x v="360"/>
    <x v="1836"/>
    <x v="2"/>
    <x v="0"/>
    <n v="15184.8"/>
    <x v="1339"/>
  </r>
  <r>
    <x v="79"/>
    <x v="77"/>
    <s v="11"/>
    <s v="10"/>
    <x v="2"/>
    <x v="8"/>
    <x v="480"/>
    <x v="1771"/>
    <x v="2"/>
    <x v="0"/>
    <n v="10123.200000000001"/>
    <x v="27"/>
  </r>
  <r>
    <x v="79"/>
    <x v="77"/>
    <s v="12"/>
    <s v="3"/>
    <x v="2"/>
    <x v="11"/>
    <x v="332"/>
    <x v="1837"/>
    <x v="1"/>
    <x v="267"/>
    <m/>
    <x v="1174"/>
  </r>
  <r>
    <x v="79"/>
    <x v="77"/>
    <s v="12"/>
    <s v="10"/>
    <x v="2"/>
    <x v="11"/>
    <x v="488"/>
    <x v="1838"/>
    <x v="2"/>
    <x v="0"/>
    <n v="192340.8"/>
    <x v="1338"/>
  </r>
  <r>
    <x v="79"/>
    <x v="77"/>
    <s v="12"/>
    <s v="10"/>
    <x v="2"/>
    <x v="11"/>
    <x v="488"/>
    <x v="1839"/>
    <x v="2"/>
    <x v="0"/>
    <n v="15184.8"/>
    <x v="1339"/>
  </r>
  <r>
    <x v="79"/>
    <x v="77"/>
    <s v="12"/>
    <s v="10"/>
    <x v="2"/>
    <x v="11"/>
    <x v="488"/>
    <x v="1840"/>
    <x v="2"/>
    <x v="0"/>
    <n v="10123.200000000001"/>
    <x v="27"/>
  </r>
  <r>
    <x v="80"/>
    <x v="78"/>
    <s v="1"/>
    <s v="1"/>
    <x v="2"/>
    <x v="0"/>
    <x v="344"/>
    <x v="0"/>
    <x v="0"/>
    <x v="0"/>
    <m/>
    <x v="1343"/>
  </r>
  <r>
    <x v="81"/>
    <x v="79"/>
    <s v="1"/>
    <s v="1"/>
    <x v="2"/>
    <x v="0"/>
    <x v="344"/>
    <x v="0"/>
    <x v="0"/>
    <x v="0"/>
    <m/>
    <x v="1344"/>
  </r>
  <r>
    <x v="81"/>
    <x v="79"/>
    <s v="1"/>
    <s v="1"/>
    <x v="2"/>
    <x v="0"/>
    <x v="344"/>
    <x v="1841"/>
    <x v="1"/>
    <x v="328"/>
    <m/>
    <x v="1345"/>
  </r>
  <r>
    <x v="81"/>
    <x v="79"/>
    <s v="2"/>
    <s v="4"/>
    <x v="2"/>
    <x v="1"/>
    <x v="454"/>
    <x v="1842"/>
    <x v="2"/>
    <x v="0"/>
    <n v="400000"/>
    <x v="1346"/>
  </r>
  <r>
    <x v="81"/>
    <x v="79"/>
    <s v="2"/>
    <s v="18"/>
    <x v="2"/>
    <x v="1"/>
    <x v="489"/>
    <x v="1492"/>
    <x v="2"/>
    <x v="0"/>
    <n v="215768.14"/>
    <x v="1347"/>
  </r>
  <r>
    <x v="81"/>
    <x v="79"/>
    <s v="2"/>
    <s v="18"/>
    <x v="2"/>
    <x v="1"/>
    <x v="489"/>
    <x v="1492"/>
    <x v="2"/>
    <x v="0"/>
    <n v="500000"/>
    <x v="1348"/>
  </r>
  <r>
    <x v="81"/>
    <x v="79"/>
    <s v="3"/>
    <s v="23"/>
    <x v="2"/>
    <x v="2"/>
    <x v="356"/>
    <x v="1843"/>
    <x v="1"/>
    <x v="329"/>
    <m/>
    <x v="1349"/>
  </r>
  <r>
    <x v="81"/>
    <x v="79"/>
    <s v="4"/>
    <s v="8"/>
    <x v="2"/>
    <x v="3"/>
    <x v="443"/>
    <x v="1459"/>
    <x v="2"/>
    <x v="0"/>
    <n v="715768.14"/>
    <x v="1350"/>
  </r>
  <r>
    <x v="81"/>
    <x v="79"/>
    <s v="7"/>
    <s v="1"/>
    <x v="2"/>
    <x v="5"/>
    <x v="326"/>
    <x v="1844"/>
    <x v="1"/>
    <x v="329"/>
    <m/>
    <x v="1351"/>
  </r>
  <r>
    <x v="81"/>
    <x v="79"/>
    <s v="7"/>
    <s v="2"/>
    <x v="2"/>
    <x v="5"/>
    <x v="340"/>
    <x v="1845"/>
    <x v="1"/>
    <x v="0"/>
    <n v="32250"/>
    <x v="1352"/>
  </r>
  <r>
    <x v="81"/>
    <x v="79"/>
    <s v="7"/>
    <s v="13"/>
    <x v="2"/>
    <x v="5"/>
    <x v="460"/>
    <x v="1492"/>
    <x v="2"/>
    <x v="0"/>
    <n v="1000000"/>
    <x v="1353"/>
  </r>
  <r>
    <x v="81"/>
    <x v="79"/>
    <s v="10"/>
    <s v="1"/>
    <x v="2"/>
    <x v="7"/>
    <x v="419"/>
    <x v="1846"/>
    <x v="1"/>
    <x v="330"/>
    <m/>
    <x v="1354"/>
  </r>
  <r>
    <x v="81"/>
    <x v="79"/>
    <s v="10"/>
    <s v="6"/>
    <x v="2"/>
    <x v="7"/>
    <x v="490"/>
    <x v="1492"/>
    <x v="2"/>
    <x v="0"/>
    <n v="1462500"/>
    <x v="1355"/>
  </r>
  <r>
    <x v="81"/>
    <x v="79"/>
    <s v="11"/>
    <s v="1"/>
    <x v="2"/>
    <x v="8"/>
    <x v="331"/>
    <x v="1847"/>
    <x v="1"/>
    <x v="331"/>
    <m/>
    <x v="1356"/>
  </r>
  <r>
    <x v="81"/>
    <x v="79"/>
    <s v="12"/>
    <s v="3"/>
    <x v="2"/>
    <x v="11"/>
    <x v="332"/>
    <x v="1848"/>
    <x v="1"/>
    <x v="331"/>
    <m/>
    <x v="1357"/>
  </r>
  <r>
    <x v="82"/>
    <x v="80"/>
    <s v="1"/>
    <s v="18"/>
    <x v="2"/>
    <x v="0"/>
    <x v="468"/>
    <x v="1849"/>
    <x v="1"/>
    <x v="332"/>
    <m/>
    <x v="1358"/>
  </r>
  <r>
    <x v="82"/>
    <x v="80"/>
    <s v="2"/>
    <s v="9"/>
    <x v="2"/>
    <x v="1"/>
    <x v="442"/>
    <x v="1459"/>
    <x v="2"/>
    <x v="0"/>
    <n v="900000"/>
    <x v="27"/>
  </r>
  <r>
    <x v="82"/>
    <x v="80"/>
    <s v="4"/>
    <s v="7"/>
    <x v="2"/>
    <x v="3"/>
    <x v="457"/>
    <x v="1850"/>
    <x v="1"/>
    <x v="332"/>
    <m/>
    <x v="1358"/>
  </r>
  <r>
    <x v="82"/>
    <x v="80"/>
    <s v="4"/>
    <s v="8"/>
    <x v="2"/>
    <x v="3"/>
    <x v="443"/>
    <x v="1463"/>
    <x v="2"/>
    <x v="0"/>
    <n v="900000"/>
    <x v="27"/>
  </r>
  <r>
    <x v="82"/>
    <x v="80"/>
    <s v="6"/>
    <s v="29"/>
    <x v="2"/>
    <x v="9"/>
    <x v="371"/>
    <x v="1851"/>
    <x v="1"/>
    <x v="332"/>
    <m/>
    <x v="1358"/>
  </r>
  <r>
    <x v="82"/>
    <x v="80"/>
    <s v="7"/>
    <s v="2"/>
    <x v="2"/>
    <x v="5"/>
    <x v="340"/>
    <x v="1472"/>
    <x v="2"/>
    <x v="0"/>
    <n v="900000"/>
    <x v="27"/>
  </r>
  <r>
    <x v="82"/>
    <x v="80"/>
    <s v="9"/>
    <s v="24"/>
    <x v="2"/>
    <x v="10"/>
    <x v="365"/>
    <x v="1852"/>
    <x v="1"/>
    <x v="333"/>
    <m/>
    <x v="1359"/>
  </r>
  <r>
    <x v="82"/>
    <x v="80"/>
    <s v="9"/>
    <s v="24"/>
    <x v="2"/>
    <x v="10"/>
    <x v="365"/>
    <x v="1853"/>
    <x v="1"/>
    <x v="332"/>
    <m/>
    <x v="1360"/>
  </r>
  <r>
    <x v="82"/>
    <x v="80"/>
    <s v="9"/>
    <s v="28"/>
    <x v="2"/>
    <x v="10"/>
    <x v="342"/>
    <x v="1605"/>
    <x v="2"/>
    <x v="0"/>
    <n v="77419.360000000001"/>
    <x v="1358"/>
  </r>
  <r>
    <x v="82"/>
    <x v="80"/>
    <s v="9"/>
    <s v="28"/>
    <x v="2"/>
    <x v="10"/>
    <x v="342"/>
    <x v="1474"/>
    <x v="2"/>
    <x v="0"/>
    <n v="900000"/>
    <x v="27"/>
  </r>
  <r>
    <x v="83"/>
    <x v="81"/>
    <s v="3"/>
    <s v="12"/>
    <x v="2"/>
    <x v="2"/>
    <x v="424"/>
    <x v="1854"/>
    <x v="1"/>
    <x v="334"/>
    <m/>
    <x v="1361"/>
  </r>
  <r>
    <x v="83"/>
    <x v="81"/>
    <s v="3"/>
    <s v="17"/>
    <x v="2"/>
    <x v="2"/>
    <x v="491"/>
    <x v="1463"/>
    <x v="2"/>
    <x v="0"/>
    <n v="2340000"/>
    <x v="27"/>
  </r>
  <r>
    <x v="83"/>
    <x v="81"/>
    <s v="6"/>
    <s v="29"/>
    <x v="2"/>
    <x v="9"/>
    <x v="371"/>
    <x v="1855"/>
    <x v="1"/>
    <x v="334"/>
    <m/>
    <x v="1361"/>
  </r>
  <r>
    <x v="83"/>
    <x v="81"/>
    <s v="7"/>
    <s v="1"/>
    <x v="2"/>
    <x v="5"/>
    <x v="326"/>
    <x v="1472"/>
    <x v="2"/>
    <x v="0"/>
    <n v="2340000"/>
    <x v="27"/>
  </r>
  <r>
    <x v="83"/>
    <x v="81"/>
    <s v="9"/>
    <s v="24"/>
    <x v="2"/>
    <x v="10"/>
    <x v="365"/>
    <x v="1856"/>
    <x v="1"/>
    <x v="334"/>
    <m/>
    <x v="1361"/>
  </r>
  <r>
    <x v="83"/>
    <x v="81"/>
    <s v="9"/>
    <s v="27"/>
    <x v="2"/>
    <x v="10"/>
    <x v="448"/>
    <x v="1474"/>
    <x v="2"/>
    <x v="0"/>
    <n v="2340000"/>
    <x v="27"/>
  </r>
  <r>
    <x v="84"/>
    <x v="82"/>
    <s v="1"/>
    <s v="1"/>
    <x v="2"/>
    <x v="0"/>
    <x v="344"/>
    <x v="0"/>
    <x v="0"/>
    <x v="0"/>
    <m/>
    <x v="1362"/>
  </r>
  <r>
    <x v="85"/>
    <x v="83"/>
    <s v="3"/>
    <s v="15"/>
    <x v="2"/>
    <x v="2"/>
    <x v="355"/>
    <x v="1857"/>
    <x v="1"/>
    <x v="335"/>
    <m/>
    <x v="1363"/>
  </r>
  <r>
    <x v="85"/>
    <x v="83"/>
    <s v="4"/>
    <s v="15"/>
    <x v="2"/>
    <x v="3"/>
    <x v="336"/>
    <x v="1858"/>
    <x v="1"/>
    <x v="335"/>
    <m/>
    <x v="1276"/>
  </r>
  <r>
    <x v="85"/>
    <x v="83"/>
    <s v="5"/>
    <s v="15"/>
    <x v="2"/>
    <x v="4"/>
    <x v="492"/>
    <x v="1859"/>
    <x v="1"/>
    <x v="335"/>
    <m/>
    <x v="1364"/>
  </r>
  <r>
    <x v="85"/>
    <x v="83"/>
    <s v="6"/>
    <s v="15"/>
    <x v="2"/>
    <x v="9"/>
    <x v="493"/>
    <x v="1860"/>
    <x v="1"/>
    <x v="335"/>
    <m/>
    <x v="1365"/>
  </r>
  <r>
    <x v="85"/>
    <x v="83"/>
    <s v="7"/>
    <s v="15"/>
    <x v="2"/>
    <x v="5"/>
    <x v="494"/>
    <x v="1861"/>
    <x v="1"/>
    <x v="335"/>
    <m/>
    <x v="1366"/>
  </r>
  <r>
    <x v="86"/>
    <x v="84"/>
    <s v="1"/>
    <s v="1"/>
    <x v="2"/>
    <x v="0"/>
    <x v="344"/>
    <x v="0"/>
    <x v="0"/>
    <x v="0"/>
    <m/>
    <x v="1367"/>
  </r>
  <r>
    <x v="86"/>
    <x v="84"/>
    <s v="8"/>
    <s v="3"/>
    <x v="2"/>
    <x v="6"/>
    <x v="406"/>
    <x v="1492"/>
    <x v="2"/>
    <x v="0"/>
    <n v="200000"/>
    <x v="1368"/>
  </r>
  <r>
    <x v="86"/>
    <x v="84"/>
    <s v="9"/>
    <s v="28"/>
    <x v="2"/>
    <x v="10"/>
    <x v="342"/>
    <x v="1492"/>
    <x v="2"/>
    <x v="0"/>
    <n v="200000"/>
    <x v="1369"/>
  </r>
  <r>
    <x v="86"/>
    <x v="84"/>
    <s v="9"/>
    <s v="28"/>
    <x v="2"/>
    <x v="10"/>
    <x v="342"/>
    <x v="1461"/>
    <x v="2"/>
    <x v="0"/>
    <n v="75000"/>
    <x v="1370"/>
  </r>
  <r>
    <x v="86"/>
    <x v="84"/>
    <s v="10"/>
    <s v="29"/>
    <x v="2"/>
    <x v="7"/>
    <x v="435"/>
    <x v="1492"/>
    <x v="2"/>
    <x v="0"/>
    <n v="200000"/>
    <x v="1371"/>
  </r>
  <r>
    <x v="86"/>
    <x v="84"/>
    <s v="12"/>
    <s v="1"/>
    <x v="2"/>
    <x v="11"/>
    <x v="377"/>
    <x v="1492"/>
    <x v="2"/>
    <x v="0"/>
    <n v="263333.33"/>
    <x v="1372"/>
  </r>
  <r>
    <x v="86"/>
    <x v="84"/>
    <s v="12"/>
    <s v="1"/>
    <x v="2"/>
    <x v="11"/>
    <x v="377"/>
    <x v="1862"/>
    <x v="1"/>
    <x v="0"/>
    <n v="259166.67"/>
    <x v="27"/>
  </r>
  <r>
    <x v="87"/>
    <x v="85"/>
    <s v="12"/>
    <s v="2"/>
    <x v="2"/>
    <x v="11"/>
    <x v="495"/>
    <x v="1863"/>
    <x v="1"/>
    <x v="336"/>
    <m/>
    <x v="1373"/>
  </r>
  <r>
    <x v="87"/>
    <x v="85"/>
    <s v="12"/>
    <s v="2"/>
    <x v="2"/>
    <x v="11"/>
    <x v="495"/>
    <x v="1552"/>
    <x v="2"/>
    <x v="0"/>
    <n v="620275"/>
    <x v="27"/>
  </r>
  <r>
    <x v="88"/>
    <x v="86"/>
    <s v="1"/>
    <s v="1"/>
    <x v="2"/>
    <x v="0"/>
    <x v="344"/>
    <x v="0"/>
    <x v="0"/>
    <x v="0"/>
    <m/>
    <x v="1374"/>
  </r>
  <r>
    <x v="88"/>
    <x v="86"/>
    <s v="1"/>
    <s v="1"/>
    <x v="2"/>
    <x v="0"/>
    <x v="344"/>
    <x v="1864"/>
    <x v="1"/>
    <x v="0"/>
    <n v="866250"/>
    <x v="1375"/>
  </r>
  <r>
    <x v="88"/>
    <x v="86"/>
    <s v="1"/>
    <s v="1"/>
    <x v="2"/>
    <x v="0"/>
    <x v="344"/>
    <x v="1865"/>
    <x v="1"/>
    <x v="0"/>
    <n v="915249.93"/>
    <x v="762"/>
  </r>
  <r>
    <x v="88"/>
    <x v="86"/>
    <s v="1"/>
    <s v="1"/>
    <x v="2"/>
    <x v="0"/>
    <x v="344"/>
    <x v="1866"/>
    <x v="1"/>
    <x v="0"/>
    <n v="866250"/>
    <x v="194"/>
  </r>
  <r>
    <x v="88"/>
    <x v="86"/>
    <s v="1"/>
    <s v="1"/>
    <x v="2"/>
    <x v="0"/>
    <x v="344"/>
    <x v="1867"/>
    <x v="1"/>
    <x v="0"/>
    <n v="866250"/>
    <x v="1376"/>
  </r>
  <r>
    <x v="88"/>
    <x v="86"/>
    <s v="1"/>
    <s v="1"/>
    <x v="2"/>
    <x v="0"/>
    <x v="344"/>
    <x v="1868"/>
    <x v="1"/>
    <x v="0"/>
    <n v="866250"/>
    <x v="27"/>
  </r>
  <r>
    <x v="88"/>
    <x v="86"/>
    <s v="2"/>
    <s v="22"/>
    <x v="2"/>
    <x v="1"/>
    <x v="423"/>
    <x v="1869"/>
    <x v="1"/>
    <x v="337"/>
    <m/>
    <x v="1377"/>
  </r>
  <r>
    <x v="88"/>
    <x v="86"/>
    <s v="6"/>
    <s v="9"/>
    <x v="2"/>
    <x v="9"/>
    <x v="496"/>
    <x v="1870"/>
    <x v="2"/>
    <x v="0"/>
    <n v="1627281.25"/>
    <x v="1378"/>
  </r>
  <r>
    <x v="88"/>
    <x v="86"/>
    <s v="6"/>
    <s v="9"/>
    <x v="2"/>
    <x v="9"/>
    <x v="496"/>
    <x v="1871"/>
    <x v="2"/>
    <x v="0"/>
    <n v="141093.75"/>
    <x v="1379"/>
  </r>
  <r>
    <x v="88"/>
    <x v="86"/>
    <s v="6"/>
    <s v="9"/>
    <x v="2"/>
    <x v="9"/>
    <x v="496"/>
    <x v="1872"/>
    <x v="2"/>
    <x v="0"/>
    <n v="112875"/>
    <x v="27"/>
  </r>
  <r>
    <x v="88"/>
    <x v="86"/>
    <s v="11"/>
    <s v="1"/>
    <x v="2"/>
    <x v="8"/>
    <x v="331"/>
    <x v="1873"/>
    <x v="1"/>
    <x v="338"/>
    <m/>
    <x v="1380"/>
  </r>
  <r>
    <x v="88"/>
    <x v="86"/>
    <s v="12"/>
    <s v="30"/>
    <x v="2"/>
    <x v="11"/>
    <x v="497"/>
    <x v="1874"/>
    <x v="2"/>
    <x v="0"/>
    <n v="662558.32999999996"/>
    <x v="27"/>
  </r>
  <r>
    <x v="89"/>
    <x v="87"/>
    <s v="10"/>
    <s v="21"/>
    <x v="2"/>
    <x v="7"/>
    <x v="498"/>
    <x v="1875"/>
    <x v="1"/>
    <x v="339"/>
    <m/>
    <x v="1381"/>
  </r>
  <r>
    <x v="89"/>
    <x v="87"/>
    <s v="10"/>
    <s v="21"/>
    <x v="2"/>
    <x v="7"/>
    <x v="498"/>
    <x v="1744"/>
    <x v="2"/>
    <x v="0"/>
    <n v="1584804"/>
    <x v="27"/>
  </r>
  <r>
    <x v="90"/>
    <x v="88"/>
    <s v="5"/>
    <s v="11"/>
    <x v="2"/>
    <x v="4"/>
    <x v="471"/>
    <x v="1876"/>
    <x v="1"/>
    <x v="340"/>
    <m/>
    <x v="1382"/>
  </r>
  <r>
    <x v="90"/>
    <x v="88"/>
    <s v="5"/>
    <s v="11"/>
    <x v="2"/>
    <x v="4"/>
    <x v="471"/>
    <x v="1877"/>
    <x v="1"/>
    <x v="18"/>
    <m/>
    <x v="1383"/>
  </r>
  <r>
    <x v="90"/>
    <x v="88"/>
    <s v="5"/>
    <s v="12"/>
    <x v="2"/>
    <x v="4"/>
    <x v="499"/>
    <x v="1878"/>
    <x v="2"/>
    <x v="0"/>
    <n v="6450000"/>
    <x v="63"/>
  </r>
  <r>
    <x v="90"/>
    <x v="88"/>
    <s v="5"/>
    <s v="30"/>
    <x v="2"/>
    <x v="4"/>
    <x v="500"/>
    <x v="1879"/>
    <x v="2"/>
    <x v="0"/>
    <n v="1000000"/>
    <x v="27"/>
  </r>
  <r>
    <x v="90"/>
    <x v="88"/>
    <s v="10"/>
    <s v="21"/>
    <x v="2"/>
    <x v="7"/>
    <x v="498"/>
    <x v="1880"/>
    <x v="1"/>
    <x v="341"/>
    <m/>
    <x v="1384"/>
  </r>
  <r>
    <x v="90"/>
    <x v="88"/>
    <s v="10"/>
    <s v="21"/>
    <x v="2"/>
    <x v="7"/>
    <x v="498"/>
    <x v="1492"/>
    <x v="2"/>
    <x v="0"/>
    <n v="4000000"/>
    <x v="1385"/>
  </r>
  <r>
    <x v="91"/>
    <x v="89"/>
    <s v="2"/>
    <s v="1"/>
    <x v="2"/>
    <x v="1"/>
    <x v="379"/>
    <x v="1881"/>
    <x v="1"/>
    <x v="342"/>
    <m/>
    <x v="1158"/>
  </r>
  <r>
    <x v="91"/>
    <x v="89"/>
    <s v="2"/>
    <s v="15"/>
    <x v="2"/>
    <x v="1"/>
    <x v="469"/>
    <x v="1459"/>
    <x v="2"/>
    <x v="0"/>
    <n v="585000"/>
    <x v="356"/>
  </r>
  <r>
    <x v="91"/>
    <x v="89"/>
    <s v="2"/>
    <s v="15"/>
    <x v="2"/>
    <x v="1"/>
    <x v="469"/>
    <x v="1655"/>
    <x v="2"/>
    <x v="0"/>
    <n v="60000"/>
    <x v="27"/>
  </r>
  <r>
    <x v="91"/>
    <x v="89"/>
    <s v="5"/>
    <s v="1"/>
    <x v="2"/>
    <x v="4"/>
    <x v="386"/>
    <x v="1882"/>
    <x v="1"/>
    <x v="342"/>
    <m/>
    <x v="1158"/>
  </r>
  <r>
    <x v="91"/>
    <x v="89"/>
    <s v="5"/>
    <s v="21"/>
    <x v="2"/>
    <x v="4"/>
    <x v="345"/>
    <x v="1463"/>
    <x v="2"/>
    <x v="0"/>
    <n v="645000"/>
    <x v="27"/>
  </r>
  <r>
    <x v="91"/>
    <x v="89"/>
    <s v="8"/>
    <s v="1"/>
    <x v="2"/>
    <x v="6"/>
    <x v="417"/>
    <x v="1883"/>
    <x v="1"/>
    <x v="342"/>
    <m/>
    <x v="1158"/>
  </r>
  <r>
    <x v="91"/>
    <x v="89"/>
    <s v="9"/>
    <s v="17"/>
    <x v="2"/>
    <x v="10"/>
    <x v="431"/>
    <x v="1472"/>
    <x v="2"/>
    <x v="0"/>
    <n v="645000"/>
    <x v="27"/>
  </r>
  <r>
    <x v="91"/>
    <x v="89"/>
    <s v="11"/>
    <s v="1"/>
    <x v="2"/>
    <x v="8"/>
    <x v="331"/>
    <x v="1884"/>
    <x v="1"/>
    <x v="342"/>
    <m/>
    <x v="1158"/>
  </r>
  <r>
    <x v="92"/>
    <x v="90"/>
    <m/>
    <m/>
    <x v="1"/>
    <x v="0"/>
    <x v="16"/>
    <x v="27"/>
    <x v="0"/>
    <x v="0"/>
    <m/>
    <x v="27"/>
  </r>
  <r>
    <x v="93"/>
    <x v="91"/>
    <m/>
    <m/>
    <x v="1"/>
    <x v="0"/>
    <x v="16"/>
    <x v="27"/>
    <x v="0"/>
    <x v="0"/>
    <m/>
    <x v="27"/>
  </r>
  <r>
    <x v="94"/>
    <x v="92"/>
    <s v="1"/>
    <s v="1"/>
    <x v="2"/>
    <x v="0"/>
    <x v="344"/>
    <x v="0"/>
    <x v="0"/>
    <x v="0"/>
    <m/>
    <x v="1386"/>
  </r>
  <r>
    <x v="94"/>
    <x v="92"/>
    <s v="7"/>
    <s v="31"/>
    <x v="2"/>
    <x v="5"/>
    <x v="501"/>
    <x v="1885"/>
    <x v="1"/>
    <x v="343"/>
    <m/>
    <x v="1387"/>
  </r>
  <r>
    <x v="94"/>
    <x v="92"/>
    <s v="8"/>
    <s v="1"/>
    <x v="2"/>
    <x v="6"/>
    <x v="417"/>
    <x v="1886"/>
    <x v="1"/>
    <x v="344"/>
    <m/>
    <x v="1388"/>
  </r>
  <r>
    <x v="94"/>
    <x v="92"/>
    <s v="8"/>
    <s v="9"/>
    <x v="2"/>
    <x v="6"/>
    <x v="502"/>
    <x v="1887"/>
    <x v="2"/>
    <x v="0"/>
    <n v="225000"/>
    <x v="1389"/>
  </r>
  <r>
    <x v="94"/>
    <x v="92"/>
    <s v="8"/>
    <s v="9"/>
    <x v="2"/>
    <x v="6"/>
    <x v="502"/>
    <x v="1888"/>
    <x v="2"/>
    <x v="0"/>
    <n v="150000"/>
    <x v="1390"/>
  </r>
  <r>
    <x v="95"/>
    <x v="93"/>
    <s v="1"/>
    <s v="1"/>
    <x v="2"/>
    <x v="0"/>
    <x v="344"/>
    <x v="0"/>
    <x v="0"/>
    <x v="0"/>
    <m/>
    <x v="1391"/>
  </r>
  <r>
    <x v="96"/>
    <x v="94"/>
    <m/>
    <m/>
    <x v="1"/>
    <x v="0"/>
    <x v="16"/>
    <x v="27"/>
    <x v="0"/>
    <x v="0"/>
    <m/>
    <x v="27"/>
  </r>
  <r>
    <x v="97"/>
    <x v="95"/>
    <s v="1"/>
    <s v="1"/>
    <x v="2"/>
    <x v="0"/>
    <x v="344"/>
    <x v="0"/>
    <x v="0"/>
    <x v="0"/>
    <m/>
    <x v="230"/>
  </r>
  <r>
    <x v="98"/>
    <x v="96"/>
    <s v="7"/>
    <s v="1"/>
    <x v="2"/>
    <x v="5"/>
    <x v="326"/>
    <x v="1889"/>
    <x v="1"/>
    <x v="345"/>
    <m/>
    <x v="1392"/>
  </r>
  <r>
    <x v="98"/>
    <x v="96"/>
    <s v="10"/>
    <s v="28"/>
    <x v="2"/>
    <x v="7"/>
    <x v="434"/>
    <x v="1459"/>
    <x v="2"/>
    <x v="0"/>
    <n v="1223075"/>
    <x v="1393"/>
  </r>
  <r>
    <x v="98"/>
    <x v="96"/>
    <s v="10"/>
    <s v="28"/>
    <x v="2"/>
    <x v="7"/>
    <x v="434"/>
    <x v="1890"/>
    <x v="2"/>
    <x v="0"/>
    <n v="60250"/>
    <x v="1394"/>
  </r>
  <r>
    <x v="98"/>
    <x v="96"/>
    <s v="10"/>
    <s v="28"/>
    <x v="2"/>
    <x v="7"/>
    <x v="434"/>
    <x v="1891"/>
    <x v="2"/>
    <x v="0"/>
    <n v="12050"/>
    <x v="27"/>
  </r>
  <r>
    <x v="98"/>
    <x v="96"/>
    <s v="12"/>
    <s v="3"/>
    <x v="2"/>
    <x v="11"/>
    <x v="332"/>
    <x v="1892"/>
    <x v="1"/>
    <x v="346"/>
    <m/>
    <x v="1395"/>
  </r>
  <r>
    <x v="99"/>
    <x v="97"/>
    <s v="1"/>
    <s v="1"/>
    <x v="2"/>
    <x v="0"/>
    <x v="344"/>
    <x v="0"/>
    <x v="0"/>
    <x v="0"/>
    <m/>
    <x v="1396"/>
  </r>
  <r>
    <x v="100"/>
    <x v="98"/>
    <m/>
    <m/>
    <x v="1"/>
    <x v="0"/>
    <x v="16"/>
    <x v="27"/>
    <x v="0"/>
    <x v="0"/>
    <m/>
    <x v="27"/>
  </r>
  <r>
    <x v="101"/>
    <x v="99"/>
    <m/>
    <m/>
    <x v="1"/>
    <x v="0"/>
    <x v="16"/>
    <x v="27"/>
    <x v="0"/>
    <x v="0"/>
    <m/>
    <x v="27"/>
  </r>
  <r>
    <x v="102"/>
    <x v="99"/>
    <m/>
    <m/>
    <x v="1"/>
    <x v="0"/>
    <x v="16"/>
    <x v="27"/>
    <x v="0"/>
    <x v="0"/>
    <m/>
    <x v="27"/>
  </r>
  <r>
    <x v="103"/>
    <x v="100"/>
    <s v="1"/>
    <s v="1"/>
    <x v="2"/>
    <x v="0"/>
    <x v="344"/>
    <x v="0"/>
    <x v="0"/>
    <x v="0"/>
    <m/>
    <x v="1397"/>
  </r>
  <r>
    <x v="103"/>
    <x v="100"/>
    <s v="1"/>
    <s v="4"/>
    <x v="2"/>
    <x v="0"/>
    <x v="322"/>
    <x v="1893"/>
    <x v="2"/>
    <x v="0"/>
    <n v="14351393.83"/>
    <x v="27"/>
  </r>
  <r>
    <x v="103"/>
    <x v="100"/>
    <s v="1"/>
    <s v="15"/>
    <x v="2"/>
    <x v="0"/>
    <x v="323"/>
    <x v="1894"/>
    <x v="1"/>
    <x v="347"/>
    <m/>
    <x v="1398"/>
  </r>
  <r>
    <x v="103"/>
    <x v="100"/>
    <s v="1"/>
    <s v="15"/>
    <x v="2"/>
    <x v="0"/>
    <x v="323"/>
    <x v="1895"/>
    <x v="1"/>
    <x v="348"/>
    <m/>
    <x v="1399"/>
  </r>
  <r>
    <x v="103"/>
    <x v="100"/>
    <s v="1"/>
    <s v="15"/>
    <x v="2"/>
    <x v="0"/>
    <x v="323"/>
    <x v="1896"/>
    <x v="1"/>
    <x v="349"/>
    <m/>
    <x v="1400"/>
  </r>
  <r>
    <x v="103"/>
    <x v="100"/>
    <s v="1"/>
    <s v="15"/>
    <x v="2"/>
    <x v="0"/>
    <x v="323"/>
    <x v="1897"/>
    <x v="1"/>
    <x v="350"/>
    <m/>
    <x v="1401"/>
  </r>
  <r>
    <x v="103"/>
    <x v="100"/>
    <s v="1"/>
    <s v="15"/>
    <x v="2"/>
    <x v="0"/>
    <x v="323"/>
    <x v="1898"/>
    <x v="1"/>
    <x v="351"/>
    <m/>
    <x v="1402"/>
  </r>
  <r>
    <x v="103"/>
    <x v="100"/>
    <s v="1"/>
    <s v="15"/>
    <x v="2"/>
    <x v="0"/>
    <x v="323"/>
    <x v="1899"/>
    <x v="1"/>
    <x v="352"/>
    <m/>
    <x v="1403"/>
  </r>
  <r>
    <x v="103"/>
    <x v="100"/>
    <s v="1"/>
    <s v="15"/>
    <x v="2"/>
    <x v="0"/>
    <x v="323"/>
    <x v="1900"/>
    <x v="1"/>
    <x v="353"/>
    <m/>
    <x v="1404"/>
  </r>
  <r>
    <x v="103"/>
    <x v="100"/>
    <s v="1"/>
    <s v="15"/>
    <x v="2"/>
    <x v="0"/>
    <x v="323"/>
    <x v="1901"/>
    <x v="1"/>
    <x v="351"/>
    <m/>
    <x v="1405"/>
  </r>
  <r>
    <x v="103"/>
    <x v="100"/>
    <s v="1"/>
    <s v="15"/>
    <x v="2"/>
    <x v="0"/>
    <x v="323"/>
    <x v="1902"/>
    <x v="1"/>
    <x v="351"/>
    <m/>
    <x v="1406"/>
  </r>
  <r>
    <x v="103"/>
    <x v="100"/>
    <s v="1"/>
    <s v="15"/>
    <x v="2"/>
    <x v="0"/>
    <x v="323"/>
    <x v="1903"/>
    <x v="1"/>
    <x v="354"/>
    <m/>
    <x v="1407"/>
  </r>
  <r>
    <x v="103"/>
    <x v="100"/>
    <s v="1"/>
    <s v="15"/>
    <x v="2"/>
    <x v="0"/>
    <x v="323"/>
    <x v="1904"/>
    <x v="1"/>
    <x v="355"/>
    <m/>
    <x v="1408"/>
  </r>
  <r>
    <x v="103"/>
    <x v="100"/>
    <s v="1"/>
    <s v="15"/>
    <x v="2"/>
    <x v="0"/>
    <x v="323"/>
    <x v="1905"/>
    <x v="1"/>
    <x v="352"/>
    <m/>
    <x v="1409"/>
  </r>
  <r>
    <x v="103"/>
    <x v="100"/>
    <s v="1"/>
    <s v="15"/>
    <x v="2"/>
    <x v="0"/>
    <x v="323"/>
    <x v="1906"/>
    <x v="1"/>
    <x v="356"/>
    <m/>
    <x v="1410"/>
  </r>
  <r>
    <x v="103"/>
    <x v="100"/>
    <s v="1"/>
    <s v="15"/>
    <x v="2"/>
    <x v="0"/>
    <x v="323"/>
    <x v="1907"/>
    <x v="1"/>
    <x v="352"/>
    <m/>
    <x v="1411"/>
  </r>
  <r>
    <x v="103"/>
    <x v="100"/>
    <s v="1"/>
    <s v="15"/>
    <x v="2"/>
    <x v="0"/>
    <x v="323"/>
    <x v="1908"/>
    <x v="1"/>
    <x v="352"/>
    <m/>
    <x v="1412"/>
  </r>
  <r>
    <x v="103"/>
    <x v="100"/>
    <s v="1"/>
    <s v="15"/>
    <x v="2"/>
    <x v="0"/>
    <x v="323"/>
    <x v="1909"/>
    <x v="1"/>
    <x v="351"/>
    <m/>
    <x v="1413"/>
  </r>
  <r>
    <x v="103"/>
    <x v="100"/>
    <s v="1"/>
    <s v="15"/>
    <x v="2"/>
    <x v="0"/>
    <x v="323"/>
    <x v="1910"/>
    <x v="1"/>
    <x v="357"/>
    <m/>
    <x v="1414"/>
  </r>
  <r>
    <x v="103"/>
    <x v="100"/>
    <s v="1"/>
    <s v="15"/>
    <x v="2"/>
    <x v="0"/>
    <x v="323"/>
    <x v="1911"/>
    <x v="1"/>
    <x v="358"/>
    <m/>
    <x v="1415"/>
  </r>
  <r>
    <x v="103"/>
    <x v="100"/>
    <s v="1"/>
    <s v="15"/>
    <x v="2"/>
    <x v="0"/>
    <x v="323"/>
    <x v="1912"/>
    <x v="1"/>
    <x v="359"/>
    <m/>
    <x v="1416"/>
  </r>
  <r>
    <x v="103"/>
    <x v="100"/>
    <s v="1"/>
    <s v="15"/>
    <x v="2"/>
    <x v="0"/>
    <x v="323"/>
    <x v="1913"/>
    <x v="1"/>
    <x v="360"/>
    <m/>
    <x v="1417"/>
  </r>
  <r>
    <x v="103"/>
    <x v="100"/>
    <s v="1"/>
    <s v="15"/>
    <x v="2"/>
    <x v="0"/>
    <x v="323"/>
    <x v="1914"/>
    <x v="1"/>
    <x v="361"/>
    <m/>
    <x v="1418"/>
  </r>
  <r>
    <x v="103"/>
    <x v="100"/>
    <s v="1"/>
    <s v="15"/>
    <x v="2"/>
    <x v="0"/>
    <x v="323"/>
    <x v="1915"/>
    <x v="1"/>
    <x v="362"/>
    <m/>
    <x v="1419"/>
  </r>
  <r>
    <x v="103"/>
    <x v="100"/>
    <s v="1"/>
    <s v="15"/>
    <x v="2"/>
    <x v="0"/>
    <x v="323"/>
    <x v="1916"/>
    <x v="1"/>
    <x v="363"/>
    <m/>
    <x v="1420"/>
  </r>
  <r>
    <x v="103"/>
    <x v="100"/>
    <s v="1"/>
    <s v="15"/>
    <x v="2"/>
    <x v="0"/>
    <x v="323"/>
    <x v="1917"/>
    <x v="1"/>
    <x v="0"/>
    <n v="27664"/>
    <x v="1421"/>
  </r>
  <r>
    <x v="103"/>
    <x v="100"/>
    <s v="1"/>
    <s v="15"/>
    <x v="2"/>
    <x v="0"/>
    <x v="323"/>
    <x v="1918"/>
    <x v="1"/>
    <x v="0"/>
    <n v="9436963.3599999994"/>
    <x v="1422"/>
  </r>
  <r>
    <x v="103"/>
    <x v="100"/>
    <s v="1"/>
    <s v="15"/>
    <x v="2"/>
    <x v="0"/>
    <x v="323"/>
    <x v="1919"/>
    <x v="1"/>
    <x v="0"/>
    <n v="331968"/>
    <x v="1423"/>
  </r>
  <r>
    <x v="103"/>
    <x v="100"/>
    <s v="1"/>
    <s v="15"/>
    <x v="2"/>
    <x v="0"/>
    <x v="323"/>
    <x v="1920"/>
    <x v="1"/>
    <x v="0"/>
    <n v="219917.8"/>
    <x v="1424"/>
  </r>
  <r>
    <x v="103"/>
    <x v="100"/>
    <s v="1"/>
    <s v="15"/>
    <x v="2"/>
    <x v="0"/>
    <x v="323"/>
    <x v="1921"/>
    <x v="2"/>
    <x v="0"/>
    <n v="741100.8"/>
    <x v="1425"/>
  </r>
  <r>
    <x v="103"/>
    <x v="100"/>
    <s v="2"/>
    <s v="1"/>
    <x v="2"/>
    <x v="1"/>
    <x v="379"/>
    <x v="1922"/>
    <x v="2"/>
    <x v="0"/>
    <n v="10163838.5"/>
    <x v="1426"/>
  </r>
  <r>
    <x v="103"/>
    <x v="100"/>
    <s v="2"/>
    <s v="16"/>
    <x v="2"/>
    <x v="1"/>
    <x v="455"/>
    <x v="1923"/>
    <x v="1"/>
    <x v="364"/>
    <m/>
    <x v="1427"/>
  </r>
  <r>
    <x v="103"/>
    <x v="100"/>
    <s v="2"/>
    <s v="16"/>
    <x v="2"/>
    <x v="1"/>
    <x v="455"/>
    <x v="1924"/>
    <x v="1"/>
    <x v="365"/>
    <m/>
    <x v="1428"/>
  </r>
  <r>
    <x v="103"/>
    <x v="100"/>
    <s v="2"/>
    <s v="17"/>
    <x v="2"/>
    <x v="1"/>
    <x v="482"/>
    <x v="1925"/>
    <x v="1"/>
    <x v="348"/>
    <m/>
    <x v="1429"/>
  </r>
  <r>
    <x v="103"/>
    <x v="100"/>
    <s v="2"/>
    <s v="17"/>
    <x v="2"/>
    <x v="1"/>
    <x v="482"/>
    <x v="1926"/>
    <x v="1"/>
    <x v="349"/>
    <m/>
    <x v="1430"/>
  </r>
  <r>
    <x v="103"/>
    <x v="100"/>
    <s v="2"/>
    <s v="17"/>
    <x v="2"/>
    <x v="1"/>
    <x v="482"/>
    <x v="1927"/>
    <x v="1"/>
    <x v="350"/>
    <m/>
    <x v="1431"/>
  </r>
  <r>
    <x v="103"/>
    <x v="100"/>
    <s v="2"/>
    <s v="17"/>
    <x v="2"/>
    <x v="1"/>
    <x v="482"/>
    <x v="1928"/>
    <x v="1"/>
    <x v="351"/>
    <m/>
    <x v="1432"/>
  </r>
  <r>
    <x v="103"/>
    <x v="100"/>
    <s v="2"/>
    <s v="17"/>
    <x v="2"/>
    <x v="1"/>
    <x v="482"/>
    <x v="1929"/>
    <x v="1"/>
    <x v="350"/>
    <m/>
    <x v="1433"/>
  </r>
  <r>
    <x v="103"/>
    <x v="100"/>
    <s v="2"/>
    <s v="17"/>
    <x v="2"/>
    <x v="1"/>
    <x v="482"/>
    <x v="1930"/>
    <x v="1"/>
    <x v="353"/>
    <m/>
    <x v="1434"/>
  </r>
  <r>
    <x v="103"/>
    <x v="100"/>
    <s v="2"/>
    <s v="17"/>
    <x v="2"/>
    <x v="1"/>
    <x v="482"/>
    <x v="1931"/>
    <x v="1"/>
    <x v="351"/>
    <m/>
    <x v="1435"/>
  </r>
  <r>
    <x v="103"/>
    <x v="100"/>
    <s v="2"/>
    <s v="17"/>
    <x v="2"/>
    <x v="1"/>
    <x v="482"/>
    <x v="1932"/>
    <x v="1"/>
    <x v="351"/>
    <m/>
    <x v="1436"/>
  </r>
  <r>
    <x v="103"/>
    <x v="100"/>
    <s v="2"/>
    <s v="17"/>
    <x v="2"/>
    <x v="1"/>
    <x v="482"/>
    <x v="1933"/>
    <x v="1"/>
    <x v="366"/>
    <m/>
    <x v="1437"/>
  </r>
  <r>
    <x v="103"/>
    <x v="100"/>
    <s v="2"/>
    <s v="17"/>
    <x v="2"/>
    <x v="1"/>
    <x v="482"/>
    <x v="1934"/>
    <x v="1"/>
    <x v="367"/>
    <m/>
    <x v="1438"/>
  </r>
  <r>
    <x v="103"/>
    <x v="100"/>
    <s v="2"/>
    <s v="17"/>
    <x v="2"/>
    <x v="1"/>
    <x v="482"/>
    <x v="1935"/>
    <x v="1"/>
    <x v="350"/>
    <m/>
    <x v="1439"/>
  </r>
  <r>
    <x v="103"/>
    <x v="100"/>
    <s v="2"/>
    <s v="17"/>
    <x v="2"/>
    <x v="1"/>
    <x v="482"/>
    <x v="1936"/>
    <x v="1"/>
    <x v="368"/>
    <m/>
    <x v="1440"/>
  </r>
  <r>
    <x v="103"/>
    <x v="100"/>
    <s v="2"/>
    <s v="17"/>
    <x v="2"/>
    <x v="1"/>
    <x v="482"/>
    <x v="1937"/>
    <x v="1"/>
    <x v="350"/>
    <m/>
    <x v="1441"/>
  </r>
  <r>
    <x v="103"/>
    <x v="100"/>
    <s v="2"/>
    <s v="17"/>
    <x v="2"/>
    <x v="1"/>
    <x v="482"/>
    <x v="1938"/>
    <x v="1"/>
    <x v="350"/>
    <m/>
    <x v="1442"/>
  </r>
  <r>
    <x v="103"/>
    <x v="100"/>
    <s v="2"/>
    <s v="17"/>
    <x v="2"/>
    <x v="1"/>
    <x v="482"/>
    <x v="1939"/>
    <x v="1"/>
    <x v="351"/>
    <m/>
    <x v="1443"/>
  </r>
  <r>
    <x v="103"/>
    <x v="100"/>
    <s v="2"/>
    <s v="17"/>
    <x v="2"/>
    <x v="1"/>
    <x v="482"/>
    <x v="1940"/>
    <x v="2"/>
    <x v="0"/>
    <n v="741100.8"/>
    <x v="1444"/>
  </r>
  <r>
    <x v="103"/>
    <x v="100"/>
    <s v="3"/>
    <s v="1"/>
    <x v="2"/>
    <x v="2"/>
    <x v="313"/>
    <x v="1941"/>
    <x v="1"/>
    <x v="364"/>
    <m/>
    <x v="1445"/>
  </r>
  <r>
    <x v="103"/>
    <x v="100"/>
    <s v="3"/>
    <s v="1"/>
    <x v="2"/>
    <x v="2"/>
    <x v="313"/>
    <x v="1942"/>
    <x v="1"/>
    <x v="348"/>
    <m/>
    <x v="1446"/>
  </r>
  <r>
    <x v="103"/>
    <x v="100"/>
    <s v="3"/>
    <s v="1"/>
    <x v="2"/>
    <x v="2"/>
    <x v="313"/>
    <x v="1943"/>
    <x v="1"/>
    <x v="349"/>
    <m/>
    <x v="1447"/>
  </r>
  <r>
    <x v="103"/>
    <x v="100"/>
    <s v="3"/>
    <s v="1"/>
    <x v="2"/>
    <x v="2"/>
    <x v="313"/>
    <x v="1944"/>
    <x v="1"/>
    <x v="351"/>
    <m/>
    <x v="1448"/>
  </r>
  <r>
    <x v="103"/>
    <x v="100"/>
    <s v="3"/>
    <s v="1"/>
    <x v="2"/>
    <x v="2"/>
    <x v="313"/>
    <x v="1945"/>
    <x v="1"/>
    <x v="350"/>
    <m/>
    <x v="1449"/>
  </r>
  <r>
    <x v="103"/>
    <x v="100"/>
    <s v="3"/>
    <s v="1"/>
    <x v="2"/>
    <x v="2"/>
    <x v="313"/>
    <x v="1946"/>
    <x v="1"/>
    <x v="353"/>
    <m/>
    <x v="1450"/>
  </r>
  <r>
    <x v="103"/>
    <x v="100"/>
    <s v="3"/>
    <s v="1"/>
    <x v="2"/>
    <x v="2"/>
    <x v="313"/>
    <x v="1947"/>
    <x v="1"/>
    <x v="351"/>
    <m/>
    <x v="1451"/>
  </r>
  <r>
    <x v="103"/>
    <x v="100"/>
    <s v="3"/>
    <s v="1"/>
    <x v="2"/>
    <x v="2"/>
    <x v="313"/>
    <x v="1948"/>
    <x v="1"/>
    <x v="351"/>
    <m/>
    <x v="1452"/>
  </r>
  <r>
    <x v="103"/>
    <x v="100"/>
    <s v="3"/>
    <s v="1"/>
    <x v="2"/>
    <x v="2"/>
    <x v="313"/>
    <x v="1949"/>
    <x v="1"/>
    <x v="366"/>
    <m/>
    <x v="1453"/>
  </r>
  <r>
    <x v="103"/>
    <x v="100"/>
    <s v="3"/>
    <s v="1"/>
    <x v="2"/>
    <x v="2"/>
    <x v="313"/>
    <x v="1950"/>
    <x v="1"/>
    <x v="367"/>
    <m/>
    <x v="1454"/>
  </r>
  <r>
    <x v="103"/>
    <x v="100"/>
    <s v="3"/>
    <s v="1"/>
    <x v="2"/>
    <x v="2"/>
    <x v="313"/>
    <x v="1951"/>
    <x v="1"/>
    <x v="350"/>
    <m/>
    <x v="1455"/>
  </r>
  <r>
    <x v="103"/>
    <x v="100"/>
    <s v="3"/>
    <s v="1"/>
    <x v="2"/>
    <x v="2"/>
    <x v="313"/>
    <x v="1952"/>
    <x v="1"/>
    <x v="368"/>
    <m/>
    <x v="1456"/>
  </r>
  <r>
    <x v="103"/>
    <x v="100"/>
    <s v="3"/>
    <s v="1"/>
    <x v="2"/>
    <x v="2"/>
    <x v="313"/>
    <x v="1953"/>
    <x v="1"/>
    <x v="350"/>
    <m/>
    <x v="1457"/>
  </r>
  <r>
    <x v="103"/>
    <x v="100"/>
    <s v="3"/>
    <s v="1"/>
    <x v="2"/>
    <x v="2"/>
    <x v="313"/>
    <x v="1954"/>
    <x v="1"/>
    <x v="350"/>
    <m/>
    <x v="1458"/>
  </r>
  <r>
    <x v="103"/>
    <x v="100"/>
    <s v="3"/>
    <s v="1"/>
    <x v="2"/>
    <x v="2"/>
    <x v="313"/>
    <x v="1955"/>
    <x v="1"/>
    <x v="351"/>
    <m/>
    <x v="1459"/>
  </r>
  <r>
    <x v="103"/>
    <x v="100"/>
    <s v="3"/>
    <s v="1"/>
    <x v="2"/>
    <x v="2"/>
    <x v="313"/>
    <x v="1956"/>
    <x v="1"/>
    <x v="369"/>
    <m/>
    <x v="1460"/>
  </r>
  <r>
    <x v="103"/>
    <x v="100"/>
    <s v="3"/>
    <s v="1"/>
    <x v="2"/>
    <x v="2"/>
    <x v="313"/>
    <x v="1957"/>
    <x v="1"/>
    <x v="370"/>
    <m/>
    <x v="1461"/>
  </r>
  <r>
    <x v="103"/>
    <x v="100"/>
    <s v="3"/>
    <s v="1"/>
    <x v="2"/>
    <x v="2"/>
    <x v="313"/>
    <x v="1958"/>
    <x v="1"/>
    <x v="371"/>
    <m/>
    <x v="1462"/>
  </r>
  <r>
    <x v="103"/>
    <x v="100"/>
    <s v="3"/>
    <s v="8"/>
    <x v="2"/>
    <x v="2"/>
    <x v="503"/>
    <x v="1959"/>
    <x v="2"/>
    <x v="0"/>
    <n v="9001521.8699999992"/>
    <x v="1463"/>
  </r>
  <r>
    <x v="103"/>
    <x v="100"/>
    <s v="3"/>
    <s v="8"/>
    <x v="2"/>
    <x v="2"/>
    <x v="503"/>
    <x v="1960"/>
    <x v="1"/>
    <x v="0"/>
    <n v="219917.8"/>
    <x v="1464"/>
  </r>
  <r>
    <x v="103"/>
    <x v="100"/>
    <s v="3"/>
    <s v="8"/>
    <x v="2"/>
    <x v="2"/>
    <x v="503"/>
    <x v="1961"/>
    <x v="1"/>
    <x v="0"/>
    <n v="27664"/>
    <x v="1465"/>
  </r>
  <r>
    <x v="103"/>
    <x v="100"/>
    <s v="3"/>
    <s v="18"/>
    <x v="2"/>
    <x v="2"/>
    <x v="483"/>
    <x v="1962"/>
    <x v="2"/>
    <x v="0"/>
    <n v="741100.8"/>
    <x v="1466"/>
  </r>
  <r>
    <x v="103"/>
    <x v="100"/>
    <s v="3"/>
    <s v="18"/>
    <x v="2"/>
    <x v="2"/>
    <x v="483"/>
    <x v="1959"/>
    <x v="2"/>
    <x v="0"/>
    <n v="12798216"/>
    <x v="1467"/>
  </r>
  <r>
    <x v="103"/>
    <x v="100"/>
    <s v="3"/>
    <s v="18"/>
    <x v="2"/>
    <x v="2"/>
    <x v="483"/>
    <x v="1963"/>
    <x v="1"/>
    <x v="0"/>
    <n v="74689.070000000007"/>
    <x v="1468"/>
  </r>
  <r>
    <x v="103"/>
    <x v="100"/>
    <s v="4"/>
    <s v="6"/>
    <x v="2"/>
    <x v="3"/>
    <x v="504"/>
    <x v="1964"/>
    <x v="1"/>
    <x v="372"/>
    <m/>
    <x v="1469"/>
  </r>
  <r>
    <x v="103"/>
    <x v="100"/>
    <s v="4"/>
    <s v="6"/>
    <x v="2"/>
    <x v="3"/>
    <x v="504"/>
    <x v="1965"/>
    <x v="1"/>
    <x v="373"/>
    <m/>
    <x v="1470"/>
  </r>
  <r>
    <x v="103"/>
    <x v="100"/>
    <s v="4"/>
    <s v="6"/>
    <x v="2"/>
    <x v="3"/>
    <x v="504"/>
    <x v="1966"/>
    <x v="1"/>
    <x v="374"/>
    <m/>
    <x v="1471"/>
  </r>
  <r>
    <x v="103"/>
    <x v="100"/>
    <s v="4"/>
    <s v="6"/>
    <x v="2"/>
    <x v="3"/>
    <x v="504"/>
    <x v="1967"/>
    <x v="1"/>
    <x v="375"/>
    <m/>
    <x v="1472"/>
  </r>
  <r>
    <x v="103"/>
    <x v="100"/>
    <s v="4"/>
    <s v="6"/>
    <x v="2"/>
    <x v="3"/>
    <x v="504"/>
    <x v="1968"/>
    <x v="1"/>
    <x v="376"/>
    <m/>
    <x v="1473"/>
  </r>
  <r>
    <x v="103"/>
    <x v="100"/>
    <s v="4"/>
    <s v="6"/>
    <x v="2"/>
    <x v="3"/>
    <x v="504"/>
    <x v="1969"/>
    <x v="1"/>
    <x v="377"/>
    <m/>
    <x v="1474"/>
  </r>
  <r>
    <x v="103"/>
    <x v="100"/>
    <s v="4"/>
    <s v="6"/>
    <x v="2"/>
    <x v="3"/>
    <x v="504"/>
    <x v="1970"/>
    <x v="1"/>
    <x v="375"/>
    <m/>
    <x v="1475"/>
  </r>
  <r>
    <x v="103"/>
    <x v="100"/>
    <s v="4"/>
    <s v="6"/>
    <x v="2"/>
    <x v="3"/>
    <x v="504"/>
    <x v="1971"/>
    <x v="1"/>
    <x v="375"/>
    <m/>
    <x v="1476"/>
  </r>
  <r>
    <x v="103"/>
    <x v="100"/>
    <s v="4"/>
    <s v="6"/>
    <x v="2"/>
    <x v="3"/>
    <x v="504"/>
    <x v="1972"/>
    <x v="1"/>
    <x v="378"/>
    <m/>
    <x v="1477"/>
  </r>
  <r>
    <x v="103"/>
    <x v="100"/>
    <s v="4"/>
    <s v="6"/>
    <x v="2"/>
    <x v="3"/>
    <x v="504"/>
    <x v="1973"/>
    <x v="1"/>
    <x v="379"/>
    <m/>
    <x v="1478"/>
  </r>
  <r>
    <x v="103"/>
    <x v="100"/>
    <s v="4"/>
    <s v="6"/>
    <x v="2"/>
    <x v="3"/>
    <x v="504"/>
    <x v="1974"/>
    <x v="1"/>
    <x v="376"/>
    <m/>
    <x v="1479"/>
  </r>
  <r>
    <x v="103"/>
    <x v="100"/>
    <s v="4"/>
    <s v="6"/>
    <x v="2"/>
    <x v="3"/>
    <x v="504"/>
    <x v="1975"/>
    <x v="1"/>
    <x v="380"/>
    <m/>
    <x v="1480"/>
  </r>
  <r>
    <x v="103"/>
    <x v="100"/>
    <s v="4"/>
    <s v="6"/>
    <x v="2"/>
    <x v="3"/>
    <x v="504"/>
    <x v="1976"/>
    <x v="1"/>
    <x v="376"/>
    <m/>
    <x v="1481"/>
  </r>
  <r>
    <x v="103"/>
    <x v="100"/>
    <s v="4"/>
    <s v="6"/>
    <x v="2"/>
    <x v="3"/>
    <x v="504"/>
    <x v="1977"/>
    <x v="1"/>
    <x v="376"/>
    <m/>
    <x v="1482"/>
  </r>
  <r>
    <x v="103"/>
    <x v="100"/>
    <s v="4"/>
    <s v="6"/>
    <x v="2"/>
    <x v="3"/>
    <x v="504"/>
    <x v="1978"/>
    <x v="1"/>
    <x v="375"/>
    <m/>
    <x v="1483"/>
  </r>
  <r>
    <x v="103"/>
    <x v="100"/>
    <s v="4"/>
    <s v="6"/>
    <x v="2"/>
    <x v="3"/>
    <x v="504"/>
    <x v="1979"/>
    <x v="1"/>
    <x v="381"/>
    <m/>
    <x v="1484"/>
  </r>
  <r>
    <x v="103"/>
    <x v="100"/>
    <s v="4"/>
    <s v="6"/>
    <x v="2"/>
    <x v="3"/>
    <x v="504"/>
    <x v="1980"/>
    <x v="1"/>
    <x v="382"/>
    <m/>
    <x v="1485"/>
  </r>
  <r>
    <x v="103"/>
    <x v="100"/>
    <s v="4"/>
    <s v="6"/>
    <x v="2"/>
    <x v="3"/>
    <x v="504"/>
    <x v="1981"/>
    <x v="2"/>
    <x v="0"/>
    <n v="741100.08"/>
    <x v="1486"/>
  </r>
  <r>
    <x v="103"/>
    <x v="100"/>
    <s v="4"/>
    <s v="22"/>
    <x v="2"/>
    <x v="3"/>
    <x v="354"/>
    <x v="1982"/>
    <x v="2"/>
    <x v="0"/>
    <n v="7674248.71"/>
    <x v="1487"/>
  </r>
  <r>
    <x v="103"/>
    <x v="100"/>
    <s v="4"/>
    <s v="22"/>
    <x v="2"/>
    <x v="3"/>
    <x v="354"/>
    <x v="1983"/>
    <x v="1"/>
    <x v="0"/>
    <n v="308000"/>
    <x v="1488"/>
  </r>
  <r>
    <x v="103"/>
    <x v="100"/>
    <s v="4"/>
    <s v="22"/>
    <x v="2"/>
    <x v="3"/>
    <x v="354"/>
    <x v="1984"/>
    <x v="1"/>
    <x v="0"/>
    <n v="74689.070000000007"/>
    <x v="1489"/>
  </r>
  <r>
    <x v="103"/>
    <x v="100"/>
    <s v="5"/>
    <s v="6"/>
    <x v="2"/>
    <x v="4"/>
    <x v="505"/>
    <x v="1985"/>
    <x v="1"/>
    <x v="383"/>
    <m/>
    <x v="1490"/>
  </r>
  <r>
    <x v="103"/>
    <x v="100"/>
    <s v="5"/>
    <s v="7"/>
    <x v="2"/>
    <x v="4"/>
    <x v="427"/>
    <x v="1986"/>
    <x v="1"/>
    <x v="384"/>
    <m/>
    <x v="1491"/>
  </r>
  <r>
    <x v="103"/>
    <x v="100"/>
    <s v="5"/>
    <s v="7"/>
    <x v="2"/>
    <x v="4"/>
    <x v="427"/>
    <x v="1987"/>
    <x v="1"/>
    <x v="385"/>
    <m/>
    <x v="1492"/>
  </r>
  <r>
    <x v="103"/>
    <x v="100"/>
    <s v="5"/>
    <s v="7"/>
    <x v="2"/>
    <x v="4"/>
    <x v="427"/>
    <x v="1988"/>
    <x v="1"/>
    <x v="386"/>
    <m/>
    <x v="1493"/>
  </r>
  <r>
    <x v="103"/>
    <x v="100"/>
    <s v="5"/>
    <s v="7"/>
    <x v="2"/>
    <x v="4"/>
    <x v="427"/>
    <x v="1989"/>
    <x v="1"/>
    <x v="387"/>
    <m/>
    <x v="1494"/>
  </r>
  <r>
    <x v="103"/>
    <x v="100"/>
    <s v="5"/>
    <s v="7"/>
    <x v="2"/>
    <x v="4"/>
    <x v="427"/>
    <x v="1990"/>
    <x v="1"/>
    <x v="388"/>
    <m/>
    <x v="1495"/>
  </r>
  <r>
    <x v="103"/>
    <x v="100"/>
    <s v="5"/>
    <s v="7"/>
    <x v="2"/>
    <x v="4"/>
    <x v="427"/>
    <x v="1991"/>
    <x v="1"/>
    <x v="389"/>
    <m/>
    <x v="1496"/>
  </r>
  <r>
    <x v="103"/>
    <x v="100"/>
    <s v="5"/>
    <s v="7"/>
    <x v="2"/>
    <x v="4"/>
    <x v="427"/>
    <x v="1992"/>
    <x v="1"/>
    <x v="387"/>
    <m/>
    <x v="1497"/>
  </r>
  <r>
    <x v="103"/>
    <x v="100"/>
    <s v="5"/>
    <s v="7"/>
    <x v="2"/>
    <x v="4"/>
    <x v="427"/>
    <x v="1993"/>
    <x v="1"/>
    <x v="387"/>
    <m/>
    <x v="1498"/>
  </r>
  <r>
    <x v="103"/>
    <x v="100"/>
    <s v="5"/>
    <s v="7"/>
    <x v="2"/>
    <x v="4"/>
    <x v="427"/>
    <x v="1994"/>
    <x v="1"/>
    <x v="390"/>
    <m/>
    <x v="1499"/>
  </r>
  <r>
    <x v="103"/>
    <x v="100"/>
    <s v="5"/>
    <s v="7"/>
    <x v="2"/>
    <x v="4"/>
    <x v="427"/>
    <x v="1995"/>
    <x v="1"/>
    <x v="391"/>
    <m/>
    <x v="1500"/>
  </r>
  <r>
    <x v="103"/>
    <x v="100"/>
    <s v="5"/>
    <s v="7"/>
    <x v="2"/>
    <x v="4"/>
    <x v="427"/>
    <x v="1996"/>
    <x v="1"/>
    <x v="392"/>
    <m/>
    <x v="1501"/>
  </r>
  <r>
    <x v="103"/>
    <x v="100"/>
    <s v="5"/>
    <s v="7"/>
    <x v="2"/>
    <x v="4"/>
    <x v="427"/>
    <x v="1997"/>
    <x v="1"/>
    <x v="393"/>
    <m/>
    <x v="1502"/>
  </r>
  <r>
    <x v="103"/>
    <x v="100"/>
    <s v="5"/>
    <s v="7"/>
    <x v="2"/>
    <x v="4"/>
    <x v="427"/>
    <x v="1998"/>
    <x v="1"/>
    <x v="392"/>
    <m/>
    <x v="1503"/>
  </r>
  <r>
    <x v="103"/>
    <x v="100"/>
    <s v="5"/>
    <s v="7"/>
    <x v="2"/>
    <x v="4"/>
    <x v="427"/>
    <x v="1999"/>
    <x v="1"/>
    <x v="392"/>
    <m/>
    <x v="1504"/>
  </r>
  <r>
    <x v="103"/>
    <x v="100"/>
    <s v="5"/>
    <s v="7"/>
    <x v="2"/>
    <x v="4"/>
    <x v="427"/>
    <x v="2000"/>
    <x v="1"/>
    <x v="387"/>
    <m/>
    <x v="1505"/>
  </r>
  <r>
    <x v="103"/>
    <x v="100"/>
    <s v="5"/>
    <s v="7"/>
    <x v="2"/>
    <x v="4"/>
    <x v="427"/>
    <x v="2001"/>
    <x v="1"/>
    <x v="394"/>
    <m/>
    <x v="1506"/>
  </r>
  <r>
    <x v="103"/>
    <x v="100"/>
    <s v="5"/>
    <s v="7"/>
    <x v="2"/>
    <x v="4"/>
    <x v="427"/>
    <x v="2002"/>
    <x v="2"/>
    <x v="0"/>
    <n v="779000"/>
    <x v="1507"/>
  </r>
  <r>
    <x v="103"/>
    <x v="100"/>
    <s v="5"/>
    <s v="7"/>
    <x v="2"/>
    <x v="4"/>
    <x v="427"/>
    <x v="2003"/>
    <x v="1"/>
    <x v="395"/>
    <m/>
    <x v="1508"/>
  </r>
  <r>
    <x v="103"/>
    <x v="100"/>
    <s v="5"/>
    <s v="21"/>
    <x v="2"/>
    <x v="4"/>
    <x v="345"/>
    <x v="2004"/>
    <x v="2"/>
    <x v="0"/>
    <n v="15578872.48"/>
    <x v="1509"/>
  </r>
  <r>
    <x v="103"/>
    <x v="100"/>
    <s v="6"/>
    <s v="1"/>
    <x v="2"/>
    <x v="9"/>
    <x v="357"/>
    <x v="2005"/>
    <x v="1"/>
    <x v="383"/>
    <m/>
    <x v="1510"/>
  </r>
  <r>
    <x v="103"/>
    <x v="100"/>
    <s v="6"/>
    <s v="1"/>
    <x v="2"/>
    <x v="9"/>
    <x v="357"/>
    <x v="2006"/>
    <x v="1"/>
    <x v="396"/>
    <m/>
    <x v="1511"/>
  </r>
  <r>
    <x v="103"/>
    <x v="100"/>
    <s v="6"/>
    <s v="1"/>
    <x v="2"/>
    <x v="9"/>
    <x v="357"/>
    <x v="2007"/>
    <x v="1"/>
    <x v="385"/>
    <m/>
    <x v="1512"/>
  </r>
  <r>
    <x v="103"/>
    <x v="100"/>
    <s v="6"/>
    <s v="1"/>
    <x v="2"/>
    <x v="9"/>
    <x v="357"/>
    <x v="2008"/>
    <x v="1"/>
    <x v="386"/>
    <m/>
    <x v="1513"/>
  </r>
  <r>
    <x v="103"/>
    <x v="100"/>
    <s v="6"/>
    <s v="1"/>
    <x v="2"/>
    <x v="9"/>
    <x v="357"/>
    <x v="2009"/>
    <x v="1"/>
    <x v="387"/>
    <m/>
    <x v="1514"/>
  </r>
  <r>
    <x v="103"/>
    <x v="100"/>
    <s v="6"/>
    <s v="1"/>
    <x v="2"/>
    <x v="9"/>
    <x v="357"/>
    <x v="2010"/>
    <x v="1"/>
    <x v="388"/>
    <m/>
    <x v="1515"/>
  </r>
  <r>
    <x v="103"/>
    <x v="100"/>
    <s v="6"/>
    <s v="1"/>
    <x v="2"/>
    <x v="9"/>
    <x v="357"/>
    <x v="2011"/>
    <x v="1"/>
    <x v="389"/>
    <m/>
    <x v="1516"/>
  </r>
  <r>
    <x v="103"/>
    <x v="100"/>
    <s v="6"/>
    <s v="1"/>
    <x v="2"/>
    <x v="9"/>
    <x v="357"/>
    <x v="2012"/>
    <x v="1"/>
    <x v="387"/>
    <m/>
    <x v="1517"/>
  </r>
  <r>
    <x v="103"/>
    <x v="100"/>
    <s v="6"/>
    <s v="1"/>
    <x v="2"/>
    <x v="9"/>
    <x v="357"/>
    <x v="2013"/>
    <x v="1"/>
    <x v="387"/>
    <m/>
    <x v="1518"/>
  </r>
  <r>
    <x v="103"/>
    <x v="100"/>
    <s v="6"/>
    <s v="1"/>
    <x v="2"/>
    <x v="9"/>
    <x v="357"/>
    <x v="2014"/>
    <x v="1"/>
    <x v="390"/>
    <m/>
    <x v="1519"/>
  </r>
  <r>
    <x v="103"/>
    <x v="100"/>
    <s v="6"/>
    <s v="1"/>
    <x v="2"/>
    <x v="9"/>
    <x v="357"/>
    <x v="2015"/>
    <x v="1"/>
    <x v="391"/>
    <m/>
    <x v="1520"/>
  </r>
  <r>
    <x v="103"/>
    <x v="100"/>
    <s v="6"/>
    <s v="1"/>
    <x v="2"/>
    <x v="9"/>
    <x v="357"/>
    <x v="2016"/>
    <x v="1"/>
    <x v="392"/>
    <m/>
    <x v="1521"/>
  </r>
  <r>
    <x v="103"/>
    <x v="100"/>
    <s v="6"/>
    <s v="1"/>
    <x v="2"/>
    <x v="9"/>
    <x v="357"/>
    <x v="2017"/>
    <x v="1"/>
    <x v="393"/>
    <m/>
    <x v="1522"/>
  </r>
  <r>
    <x v="103"/>
    <x v="100"/>
    <s v="6"/>
    <s v="1"/>
    <x v="2"/>
    <x v="9"/>
    <x v="357"/>
    <x v="2018"/>
    <x v="1"/>
    <x v="392"/>
    <m/>
    <x v="1523"/>
  </r>
  <r>
    <x v="103"/>
    <x v="100"/>
    <s v="6"/>
    <s v="1"/>
    <x v="2"/>
    <x v="9"/>
    <x v="357"/>
    <x v="2019"/>
    <x v="1"/>
    <x v="392"/>
    <m/>
    <x v="1524"/>
  </r>
  <r>
    <x v="103"/>
    <x v="100"/>
    <s v="6"/>
    <s v="1"/>
    <x v="2"/>
    <x v="9"/>
    <x v="357"/>
    <x v="2020"/>
    <x v="1"/>
    <x v="387"/>
    <m/>
    <x v="1525"/>
  </r>
  <r>
    <x v="103"/>
    <x v="100"/>
    <s v="6"/>
    <s v="1"/>
    <x v="2"/>
    <x v="9"/>
    <x v="357"/>
    <x v="2021"/>
    <x v="1"/>
    <x v="387"/>
    <m/>
    <x v="1526"/>
  </r>
  <r>
    <x v="103"/>
    <x v="100"/>
    <s v="6"/>
    <s v="1"/>
    <x v="2"/>
    <x v="9"/>
    <x v="357"/>
    <x v="2022"/>
    <x v="1"/>
    <x v="397"/>
    <m/>
    <x v="1527"/>
  </r>
  <r>
    <x v="103"/>
    <x v="100"/>
    <s v="6"/>
    <s v="1"/>
    <x v="2"/>
    <x v="9"/>
    <x v="357"/>
    <x v="2023"/>
    <x v="1"/>
    <x v="398"/>
    <m/>
    <x v="1528"/>
  </r>
  <r>
    <x v="103"/>
    <x v="100"/>
    <s v="6"/>
    <s v="1"/>
    <x v="2"/>
    <x v="9"/>
    <x v="357"/>
    <x v="2024"/>
    <x v="1"/>
    <x v="399"/>
    <m/>
    <x v="1529"/>
  </r>
  <r>
    <x v="103"/>
    <x v="100"/>
    <s v="6"/>
    <s v="7"/>
    <x v="2"/>
    <x v="9"/>
    <x v="445"/>
    <x v="910"/>
    <x v="2"/>
    <x v="0"/>
    <n v="787200"/>
    <x v="1530"/>
  </r>
  <r>
    <x v="103"/>
    <x v="100"/>
    <s v="7"/>
    <s v="6"/>
    <x v="2"/>
    <x v="5"/>
    <x v="486"/>
    <x v="2025"/>
    <x v="2"/>
    <x v="0"/>
    <n v="21173576.73"/>
    <x v="1531"/>
  </r>
  <r>
    <x v="103"/>
    <x v="100"/>
    <s v="7"/>
    <s v="8"/>
    <x v="2"/>
    <x v="5"/>
    <x v="359"/>
    <x v="2026"/>
    <x v="1"/>
    <x v="400"/>
    <m/>
    <x v="1532"/>
  </r>
  <r>
    <x v="103"/>
    <x v="100"/>
    <s v="7"/>
    <s v="23"/>
    <x v="2"/>
    <x v="5"/>
    <x v="429"/>
    <x v="2027"/>
    <x v="2"/>
    <x v="0"/>
    <n v="787200"/>
    <x v="1533"/>
  </r>
  <r>
    <x v="103"/>
    <x v="100"/>
    <s v="7"/>
    <s v="23"/>
    <x v="2"/>
    <x v="5"/>
    <x v="429"/>
    <x v="2028"/>
    <x v="2"/>
    <x v="0"/>
    <n v="10422536.310000001"/>
    <x v="1531"/>
  </r>
  <r>
    <x v="103"/>
    <x v="100"/>
    <s v="7"/>
    <s v="27"/>
    <x v="2"/>
    <x v="5"/>
    <x v="506"/>
    <x v="2029"/>
    <x v="1"/>
    <x v="401"/>
    <m/>
    <x v="1534"/>
  </r>
  <r>
    <x v="103"/>
    <x v="100"/>
    <s v="8"/>
    <s v="3"/>
    <x v="2"/>
    <x v="6"/>
    <x v="406"/>
    <x v="2030"/>
    <x v="1"/>
    <x v="402"/>
    <m/>
    <x v="1535"/>
  </r>
  <r>
    <x v="103"/>
    <x v="100"/>
    <s v="8"/>
    <s v="16"/>
    <x v="2"/>
    <x v="6"/>
    <x v="507"/>
    <x v="1959"/>
    <x v="2"/>
    <x v="0"/>
    <n v="9616153.3399999999"/>
    <x v="1536"/>
  </r>
  <r>
    <x v="103"/>
    <x v="100"/>
    <s v="8"/>
    <s v="16"/>
    <x v="2"/>
    <x v="6"/>
    <x v="507"/>
    <x v="910"/>
    <x v="2"/>
    <x v="0"/>
    <n v="787200"/>
    <x v="1531"/>
  </r>
  <r>
    <x v="103"/>
    <x v="100"/>
    <s v="9"/>
    <s v="2"/>
    <x v="2"/>
    <x v="10"/>
    <x v="461"/>
    <x v="2031"/>
    <x v="1"/>
    <x v="403"/>
    <m/>
    <x v="1537"/>
  </r>
  <r>
    <x v="103"/>
    <x v="100"/>
    <s v="9"/>
    <s v="15"/>
    <x v="2"/>
    <x v="10"/>
    <x v="508"/>
    <x v="2032"/>
    <x v="1"/>
    <x v="0"/>
    <n v="47601"/>
    <x v="1538"/>
  </r>
  <r>
    <x v="103"/>
    <x v="100"/>
    <s v="9"/>
    <s v="20"/>
    <x v="2"/>
    <x v="10"/>
    <x v="509"/>
    <x v="2033"/>
    <x v="2"/>
    <x v="0"/>
    <n v="787200"/>
    <x v="1539"/>
  </r>
  <r>
    <x v="103"/>
    <x v="100"/>
    <s v="9"/>
    <s v="20"/>
    <x v="2"/>
    <x v="10"/>
    <x v="509"/>
    <x v="2034"/>
    <x v="2"/>
    <x v="0"/>
    <n v="14883124.65"/>
    <x v="1540"/>
  </r>
  <r>
    <x v="103"/>
    <x v="100"/>
    <s v="10"/>
    <s v="4"/>
    <x v="2"/>
    <x v="7"/>
    <x v="462"/>
    <x v="2035"/>
    <x v="1"/>
    <x v="404"/>
    <m/>
    <x v="1541"/>
  </r>
  <r>
    <x v="103"/>
    <x v="100"/>
    <s v="10"/>
    <s v="18"/>
    <x v="2"/>
    <x v="7"/>
    <x v="510"/>
    <x v="2036"/>
    <x v="1"/>
    <x v="405"/>
    <m/>
    <x v="1542"/>
  </r>
  <r>
    <x v="103"/>
    <x v="100"/>
    <s v="10"/>
    <s v="26"/>
    <x v="2"/>
    <x v="7"/>
    <x v="329"/>
    <x v="2037"/>
    <x v="2"/>
    <x v="0"/>
    <n v="779000"/>
    <x v="1543"/>
  </r>
  <r>
    <x v="103"/>
    <x v="100"/>
    <s v="10"/>
    <s v="26"/>
    <x v="2"/>
    <x v="7"/>
    <x v="329"/>
    <x v="2034"/>
    <x v="2"/>
    <x v="0"/>
    <n v="9412814.8599999994"/>
    <x v="1544"/>
  </r>
  <r>
    <x v="103"/>
    <x v="100"/>
    <s v="11"/>
    <s v="1"/>
    <x v="2"/>
    <x v="8"/>
    <x v="331"/>
    <x v="2038"/>
    <x v="1"/>
    <x v="406"/>
    <m/>
    <x v="1545"/>
  </r>
  <r>
    <x v="103"/>
    <x v="100"/>
    <s v="11"/>
    <s v="30"/>
    <x v="2"/>
    <x v="8"/>
    <x v="465"/>
    <x v="2039"/>
    <x v="2"/>
    <x v="0"/>
    <n v="779000"/>
    <x v="1546"/>
  </r>
  <r>
    <x v="103"/>
    <x v="100"/>
    <s v="11"/>
    <s v="30"/>
    <x v="2"/>
    <x v="8"/>
    <x v="465"/>
    <x v="2040"/>
    <x v="2"/>
    <x v="0"/>
    <n v="10881716.119999999"/>
    <x v="1531"/>
  </r>
  <r>
    <x v="103"/>
    <x v="100"/>
    <s v="12"/>
    <s v="1"/>
    <x v="2"/>
    <x v="11"/>
    <x v="377"/>
    <x v="2041"/>
    <x v="1"/>
    <x v="407"/>
    <m/>
    <x v="1547"/>
  </r>
  <r>
    <x v="104"/>
    <x v="101"/>
    <s v="1"/>
    <s v="1"/>
    <x v="2"/>
    <x v="0"/>
    <x v="344"/>
    <x v="0"/>
    <x v="0"/>
    <x v="0"/>
    <m/>
    <x v="1548"/>
  </r>
  <r>
    <x v="104"/>
    <x v="101"/>
    <s v="1"/>
    <s v="26"/>
    <x v="2"/>
    <x v="0"/>
    <x v="511"/>
    <x v="2042"/>
    <x v="2"/>
    <x v="0"/>
    <n v="1100000"/>
    <x v="1549"/>
  </r>
  <r>
    <x v="104"/>
    <x v="101"/>
    <s v="1"/>
    <s v="26"/>
    <x v="2"/>
    <x v="0"/>
    <x v="511"/>
    <x v="2043"/>
    <x v="1"/>
    <x v="0"/>
    <n v="3415000"/>
    <x v="1550"/>
  </r>
  <r>
    <x v="104"/>
    <x v="101"/>
    <s v="9"/>
    <s v="8"/>
    <x v="2"/>
    <x v="10"/>
    <x v="512"/>
    <x v="1874"/>
    <x v="2"/>
    <x v="0"/>
    <n v="537484.82999999996"/>
    <x v="1551"/>
  </r>
  <r>
    <x v="104"/>
    <x v="101"/>
    <s v="9"/>
    <s v="8"/>
    <x v="2"/>
    <x v="10"/>
    <x v="512"/>
    <x v="2044"/>
    <x v="1"/>
    <x v="0"/>
    <n v="319017.08"/>
    <x v="1552"/>
  </r>
  <r>
    <x v="104"/>
    <x v="101"/>
    <s v="9"/>
    <s v="8"/>
    <x v="2"/>
    <x v="10"/>
    <x v="512"/>
    <x v="2045"/>
    <x v="1"/>
    <x v="0"/>
    <n v="24274.19"/>
    <x v="27"/>
  </r>
  <r>
    <x v="105"/>
    <x v="102"/>
    <s v="1"/>
    <s v="1"/>
    <x v="2"/>
    <x v="0"/>
    <x v="344"/>
    <x v="0"/>
    <x v="0"/>
    <x v="0"/>
    <m/>
    <x v="1553"/>
  </r>
  <r>
    <x v="106"/>
    <x v="103"/>
    <m/>
    <m/>
    <x v="1"/>
    <x v="0"/>
    <x v="16"/>
    <x v="27"/>
    <x v="0"/>
    <x v="0"/>
    <m/>
    <x v="27"/>
  </r>
  <r>
    <x v="107"/>
    <x v="104"/>
    <m/>
    <m/>
    <x v="1"/>
    <x v="0"/>
    <x v="16"/>
    <x v="27"/>
    <x v="0"/>
    <x v="0"/>
    <m/>
    <x v="27"/>
  </r>
  <r>
    <x v="108"/>
    <x v="105"/>
    <s v="1"/>
    <s v="1"/>
    <x v="2"/>
    <x v="0"/>
    <x v="344"/>
    <x v="0"/>
    <x v="0"/>
    <x v="0"/>
    <m/>
    <x v="1554"/>
  </r>
  <r>
    <x v="108"/>
    <x v="105"/>
    <s v="1"/>
    <s v="1"/>
    <x v="2"/>
    <x v="0"/>
    <x v="344"/>
    <x v="2046"/>
    <x v="1"/>
    <x v="228"/>
    <m/>
    <x v="1555"/>
  </r>
  <r>
    <x v="108"/>
    <x v="105"/>
    <s v="1"/>
    <s v="1"/>
    <x v="2"/>
    <x v="0"/>
    <x v="344"/>
    <x v="2047"/>
    <x v="1"/>
    <x v="408"/>
    <m/>
    <x v="1556"/>
  </r>
  <r>
    <x v="108"/>
    <x v="105"/>
    <s v="1"/>
    <s v="1"/>
    <x v="2"/>
    <x v="0"/>
    <x v="344"/>
    <x v="2048"/>
    <x v="1"/>
    <x v="409"/>
    <m/>
    <x v="1557"/>
  </r>
  <r>
    <x v="108"/>
    <x v="105"/>
    <s v="1"/>
    <s v="12"/>
    <x v="2"/>
    <x v="0"/>
    <x v="453"/>
    <x v="2049"/>
    <x v="2"/>
    <x v="0"/>
    <n v="600000"/>
    <x v="1558"/>
  </r>
  <r>
    <x v="108"/>
    <x v="105"/>
    <s v="1"/>
    <s v="12"/>
    <x v="2"/>
    <x v="0"/>
    <x v="453"/>
    <x v="2050"/>
    <x v="2"/>
    <x v="0"/>
    <n v="720000"/>
    <x v="1559"/>
  </r>
  <r>
    <x v="108"/>
    <x v="105"/>
    <s v="1"/>
    <s v="12"/>
    <x v="2"/>
    <x v="0"/>
    <x v="453"/>
    <x v="2051"/>
    <x v="2"/>
    <x v="0"/>
    <n v="780000"/>
    <x v="1554"/>
  </r>
  <r>
    <x v="108"/>
    <x v="105"/>
    <s v="1"/>
    <s v="12"/>
    <x v="2"/>
    <x v="0"/>
    <x v="453"/>
    <x v="2052"/>
    <x v="2"/>
    <x v="0"/>
    <n v="21775"/>
    <x v="27"/>
  </r>
  <r>
    <x v="108"/>
    <x v="105"/>
    <s v="3"/>
    <s v="30"/>
    <x v="2"/>
    <x v="2"/>
    <x v="513"/>
    <x v="2053"/>
    <x v="1"/>
    <x v="410"/>
    <m/>
    <x v="1560"/>
  </r>
  <r>
    <x v="108"/>
    <x v="105"/>
    <s v="3"/>
    <s v="30"/>
    <x v="2"/>
    <x v="2"/>
    <x v="513"/>
    <x v="2054"/>
    <x v="2"/>
    <x v="0"/>
    <n v="91375"/>
    <x v="27"/>
  </r>
  <r>
    <x v="108"/>
    <x v="105"/>
    <s v="5"/>
    <s v="11"/>
    <x v="2"/>
    <x v="4"/>
    <x v="471"/>
    <x v="2055"/>
    <x v="1"/>
    <x v="411"/>
    <m/>
    <x v="1561"/>
  </r>
  <r>
    <x v="108"/>
    <x v="105"/>
    <s v="5"/>
    <s v="11"/>
    <x v="2"/>
    <x v="4"/>
    <x v="471"/>
    <x v="2056"/>
    <x v="2"/>
    <x v="0"/>
    <n v="7520000"/>
    <x v="1562"/>
  </r>
  <r>
    <x v="108"/>
    <x v="105"/>
    <s v="5"/>
    <s v="21"/>
    <x v="2"/>
    <x v="4"/>
    <x v="345"/>
    <x v="2056"/>
    <x v="2"/>
    <x v="0"/>
    <n v="1880000"/>
    <x v="1563"/>
  </r>
  <r>
    <x v="108"/>
    <x v="105"/>
    <s v="6"/>
    <s v="30"/>
    <x v="2"/>
    <x v="9"/>
    <x v="358"/>
    <x v="2057"/>
    <x v="1"/>
    <x v="412"/>
    <m/>
    <x v="1564"/>
  </r>
  <r>
    <x v="108"/>
    <x v="105"/>
    <s v="6"/>
    <s v="30"/>
    <x v="2"/>
    <x v="9"/>
    <x v="358"/>
    <x v="2058"/>
    <x v="1"/>
    <x v="413"/>
    <m/>
    <x v="1565"/>
  </r>
  <r>
    <x v="108"/>
    <x v="105"/>
    <s v="6"/>
    <s v="30"/>
    <x v="2"/>
    <x v="9"/>
    <x v="358"/>
    <x v="2059"/>
    <x v="1"/>
    <x v="414"/>
    <m/>
    <x v="1566"/>
  </r>
  <r>
    <x v="108"/>
    <x v="105"/>
    <s v="7"/>
    <s v="29"/>
    <x v="2"/>
    <x v="5"/>
    <x v="347"/>
    <x v="2060"/>
    <x v="2"/>
    <x v="0"/>
    <n v="870967.75"/>
    <x v="1567"/>
  </r>
  <r>
    <x v="108"/>
    <x v="105"/>
    <s v="7"/>
    <s v="29"/>
    <x v="2"/>
    <x v="5"/>
    <x v="347"/>
    <x v="2061"/>
    <x v="2"/>
    <x v="0"/>
    <n v="720000"/>
    <x v="1568"/>
  </r>
  <r>
    <x v="108"/>
    <x v="105"/>
    <s v="7"/>
    <s v="29"/>
    <x v="2"/>
    <x v="5"/>
    <x v="347"/>
    <x v="2062"/>
    <x v="2"/>
    <x v="0"/>
    <n v="780000"/>
    <x v="1569"/>
  </r>
  <r>
    <x v="108"/>
    <x v="105"/>
    <s v="8"/>
    <s v="3"/>
    <x v="2"/>
    <x v="6"/>
    <x v="406"/>
    <x v="2063"/>
    <x v="1"/>
    <x v="415"/>
    <m/>
    <x v="1570"/>
  </r>
  <r>
    <x v="108"/>
    <x v="105"/>
    <s v="8"/>
    <s v="5"/>
    <x v="2"/>
    <x v="6"/>
    <x v="373"/>
    <x v="2064"/>
    <x v="1"/>
    <x v="416"/>
    <m/>
    <x v="1571"/>
  </r>
  <r>
    <x v="108"/>
    <x v="105"/>
    <s v="8"/>
    <s v="11"/>
    <x v="2"/>
    <x v="6"/>
    <x v="346"/>
    <x v="2065"/>
    <x v="1"/>
    <x v="0"/>
    <n v="1880000"/>
    <x v="1572"/>
  </r>
  <r>
    <x v="108"/>
    <x v="105"/>
    <s v="9"/>
    <s v="3"/>
    <x v="2"/>
    <x v="10"/>
    <x v="393"/>
    <x v="2066"/>
    <x v="1"/>
    <x v="417"/>
    <m/>
    <x v="1573"/>
  </r>
  <r>
    <x v="108"/>
    <x v="105"/>
    <s v="10"/>
    <s v="22"/>
    <x v="2"/>
    <x v="7"/>
    <x v="463"/>
    <x v="1492"/>
    <x v="2"/>
    <x v="0"/>
    <n v="5247682.5199999996"/>
    <x v="27"/>
  </r>
  <r>
    <x v="108"/>
    <x v="105"/>
    <s v="11"/>
    <s v="1"/>
    <x v="2"/>
    <x v="8"/>
    <x v="331"/>
    <x v="2067"/>
    <x v="1"/>
    <x v="321"/>
    <m/>
    <x v="1308"/>
  </r>
  <r>
    <x v="108"/>
    <x v="105"/>
    <s v="11"/>
    <s v="1"/>
    <x v="2"/>
    <x v="8"/>
    <x v="331"/>
    <x v="1552"/>
    <x v="2"/>
    <x v="0"/>
    <n v="100000"/>
    <x v="1574"/>
  </r>
  <r>
    <x v="109"/>
    <x v="106"/>
    <m/>
    <m/>
    <x v="1"/>
    <x v="0"/>
    <x v="16"/>
    <x v="27"/>
    <x v="0"/>
    <x v="0"/>
    <m/>
    <x v="27"/>
  </r>
  <r>
    <x v="110"/>
    <x v="107"/>
    <m/>
    <m/>
    <x v="1"/>
    <x v="0"/>
    <x v="16"/>
    <x v="27"/>
    <x v="0"/>
    <x v="0"/>
    <m/>
    <x v="27"/>
  </r>
  <r>
    <x v="111"/>
    <x v="108"/>
    <s v="1"/>
    <s v="1"/>
    <x v="2"/>
    <x v="0"/>
    <x v="344"/>
    <x v="0"/>
    <x v="0"/>
    <x v="0"/>
    <m/>
    <x v="30"/>
  </r>
  <r>
    <x v="112"/>
    <x v="109"/>
    <m/>
    <m/>
    <x v="1"/>
    <x v="0"/>
    <x v="16"/>
    <x v="27"/>
    <x v="0"/>
    <x v="0"/>
    <m/>
    <x v="27"/>
  </r>
  <r>
    <x v="113"/>
    <x v="110"/>
    <s v="1"/>
    <s v="1"/>
    <x v="2"/>
    <x v="0"/>
    <x v="344"/>
    <x v="0"/>
    <x v="0"/>
    <x v="0"/>
    <m/>
    <x v="1575"/>
  </r>
  <r>
    <x v="114"/>
    <x v="111"/>
    <s v="1"/>
    <s v="1"/>
    <x v="2"/>
    <x v="0"/>
    <x v="344"/>
    <x v="0"/>
    <x v="0"/>
    <x v="0"/>
    <m/>
    <x v="1576"/>
  </r>
  <r>
    <x v="114"/>
    <x v="111"/>
    <s v="1"/>
    <s v="18"/>
    <x v="2"/>
    <x v="0"/>
    <x v="468"/>
    <x v="2068"/>
    <x v="1"/>
    <x v="281"/>
    <m/>
    <x v="1577"/>
  </r>
  <r>
    <x v="114"/>
    <x v="111"/>
    <s v="2"/>
    <s v="9"/>
    <x v="2"/>
    <x v="1"/>
    <x v="442"/>
    <x v="1630"/>
    <x v="2"/>
    <x v="0"/>
    <n v="268750"/>
    <x v="1576"/>
  </r>
  <r>
    <x v="114"/>
    <x v="111"/>
    <s v="2"/>
    <s v="12"/>
    <x v="2"/>
    <x v="1"/>
    <x v="404"/>
    <x v="2069"/>
    <x v="1"/>
    <x v="281"/>
    <m/>
    <x v="1577"/>
  </r>
  <r>
    <x v="114"/>
    <x v="111"/>
    <s v="2"/>
    <s v="18"/>
    <x v="2"/>
    <x v="1"/>
    <x v="489"/>
    <x v="1587"/>
    <x v="2"/>
    <x v="0"/>
    <n v="268750"/>
    <x v="1576"/>
  </r>
  <r>
    <x v="114"/>
    <x v="111"/>
    <s v="3"/>
    <s v="2"/>
    <x v="2"/>
    <x v="2"/>
    <x v="456"/>
    <x v="2070"/>
    <x v="1"/>
    <x v="281"/>
    <m/>
    <x v="1577"/>
  </r>
  <r>
    <x v="114"/>
    <x v="111"/>
    <s v="3"/>
    <s v="29"/>
    <x v="2"/>
    <x v="2"/>
    <x v="384"/>
    <x v="1553"/>
    <x v="2"/>
    <x v="0"/>
    <n v="268750"/>
    <x v="1576"/>
  </r>
  <r>
    <x v="114"/>
    <x v="111"/>
    <s v="5"/>
    <s v="25"/>
    <x v="2"/>
    <x v="4"/>
    <x v="388"/>
    <x v="1506"/>
    <x v="2"/>
    <x v="0"/>
    <n v="0.03"/>
    <x v="27"/>
  </r>
  <r>
    <x v="115"/>
    <x v="112"/>
    <s v="4"/>
    <s v="30"/>
    <x v="2"/>
    <x v="3"/>
    <x v="458"/>
    <x v="2071"/>
    <x v="1"/>
    <x v="418"/>
    <m/>
    <x v="1578"/>
  </r>
  <r>
    <x v="115"/>
    <x v="112"/>
    <s v="4"/>
    <s v="30"/>
    <x v="2"/>
    <x v="3"/>
    <x v="458"/>
    <x v="1734"/>
    <x v="2"/>
    <x v="0"/>
    <n v="1471827.84"/>
    <x v="1579"/>
  </r>
  <r>
    <x v="115"/>
    <x v="112"/>
    <s v="4"/>
    <s v="30"/>
    <x v="2"/>
    <x v="3"/>
    <x v="458"/>
    <x v="2072"/>
    <x v="2"/>
    <x v="0"/>
    <n v="150956.69"/>
    <x v="27"/>
  </r>
  <r>
    <x v="115"/>
    <x v="112"/>
    <s v="6"/>
    <s v="15"/>
    <x v="2"/>
    <x v="9"/>
    <x v="493"/>
    <x v="2073"/>
    <x v="1"/>
    <x v="419"/>
    <m/>
    <x v="1580"/>
  </r>
  <r>
    <x v="115"/>
    <x v="112"/>
    <s v="7"/>
    <s v="19"/>
    <x v="2"/>
    <x v="5"/>
    <x v="514"/>
    <x v="1753"/>
    <x v="2"/>
    <x v="0"/>
    <n v="468374.4"/>
    <x v="1581"/>
  </r>
  <r>
    <x v="115"/>
    <x v="112"/>
    <s v="7"/>
    <s v="19"/>
    <x v="2"/>
    <x v="5"/>
    <x v="514"/>
    <x v="2074"/>
    <x v="2"/>
    <x v="0"/>
    <n v="52532.32"/>
    <x v="1582"/>
  </r>
  <r>
    <x v="115"/>
    <x v="112"/>
    <s v="9"/>
    <s v="24"/>
    <x v="2"/>
    <x v="10"/>
    <x v="365"/>
    <x v="2075"/>
    <x v="1"/>
    <x v="420"/>
    <m/>
    <x v="1583"/>
  </r>
  <r>
    <x v="115"/>
    <x v="112"/>
    <s v="10"/>
    <s v="5"/>
    <x v="2"/>
    <x v="7"/>
    <x v="420"/>
    <x v="1472"/>
    <x v="2"/>
    <x v="0"/>
    <n v="468374.4"/>
    <x v="1584"/>
  </r>
  <r>
    <x v="115"/>
    <x v="112"/>
    <s v="10"/>
    <s v="5"/>
    <x v="2"/>
    <x v="7"/>
    <x v="420"/>
    <x v="1514"/>
    <x v="2"/>
    <x v="0"/>
    <n v="48038.400000000001"/>
    <x v="1582"/>
  </r>
  <r>
    <x v="116"/>
    <x v="113"/>
    <s v="1"/>
    <s v="1"/>
    <x v="2"/>
    <x v="0"/>
    <x v="344"/>
    <x v="0"/>
    <x v="0"/>
    <x v="0"/>
    <m/>
    <x v="1585"/>
  </r>
  <r>
    <x v="116"/>
    <x v="113"/>
    <s v="3"/>
    <s v="4"/>
    <x v="2"/>
    <x v="2"/>
    <x v="515"/>
    <x v="2076"/>
    <x v="2"/>
    <x v="0"/>
    <n v="1017857"/>
    <x v="1586"/>
  </r>
  <r>
    <x v="116"/>
    <x v="113"/>
    <s v="3"/>
    <s v="9"/>
    <x v="2"/>
    <x v="2"/>
    <x v="516"/>
    <x v="2077"/>
    <x v="1"/>
    <x v="171"/>
    <m/>
    <x v="1587"/>
  </r>
  <r>
    <x v="116"/>
    <x v="113"/>
    <s v="5"/>
    <s v="5"/>
    <x v="2"/>
    <x v="4"/>
    <x v="517"/>
    <x v="1506"/>
    <x v="2"/>
    <x v="0"/>
    <n v="0.14000000000000001"/>
    <x v="800"/>
  </r>
  <r>
    <x v="117"/>
    <x v="114"/>
    <s v="1"/>
    <s v="1"/>
    <x v="2"/>
    <x v="0"/>
    <x v="344"/>
    <x v="2078"/>
    <x v="1"/>
    <x v="254"/>
    <m/>
    <x v="673"/>
  </r>
  <r>
    <x v="117"/>
    <x v="114"/>
    <s v="2"/>
    <s v="8"/>
    <x v="2"/>
    <x v="1"/>
    <x v="421"/>
    <x v="1630"/>
    <x v="2"/>
    <x v="0"/>
    <n v="225000"/>
    <x v="58"/>
  </r>
  <r>
    <x v="117"/>
    <x v="114"/>
    <s v="2"/>
    <s v="8"/>
    <x v="2"/>
    <x v="1"/>
    <x v="421"/>
    <x v="2079"/>
    <x v="2"/>
    <x v="0"/>
    <n v="25000"/>
    <x v="27"/>
  </r>
  <r>
    <x v="117"/>
    <x v="114"/>
    <s v="2"/>
    <s v="28"/>
    <x v="2"/>
    <x v="1"/>
    <x v="518"/>
    <x v="2080"/>
    <x v="1"/>
    <x v="254"/>
    <m/>
    <x v="673"/>
  </r>
  <r>
    <x v="117"/>
    <x v="114"/>
    <s v="3"/>
    <s v="1"/>
    <x v="2"/>
    <x v="2"/>
    <x v="313"/>
    <x v="2081"/>
    <x v="1"/>
    <x v="254"/>
    <m/>
    <x v="1588"/>
  </r>
  <r>
    <x v="117"/>
    <x v="114"/>
    <s v="3"/>
    <s v="4"/>
    <x v="2"/>
    <x v="2"/>
    <x v="515"/>
    <x v="2082"/>
    <x v="2"/>
    <x v="0"/>
    <n v="225000"/>
    <x v="1589"/>
  </r>
  <r>
    <x v="117"/>
    <x v="114"/>
    <s v="3"/>
    <s v="4"/>
    <x v="2"/>
    <x v="2"/>
    <x v="515"/>
    <x v="2083"/>
    <x v="2"/>
    <x v="0"/>
    <n v="225000"/>
    <x v="1590"/>
  </r>
  <r>
    <x v="117"/>
    <x v="114"/>
    <s v="3"/>
    <s v="4"/>
    <x v="2"/>
    <x v="2"/>
    <x v="515"/>
    <x v="2084"/>
    <x v="2"/>
    <x v="0"/>
    <n v="25000"/>
    <x v="58"/>
  </r>
  <r>
    <x v="117"/>
    <x v="114"/>
    <s v="3"/>
    <s v="4"/>
    <x v="2"/>
    <x v="2"/>
    <x v="515"/>
    <x v="2085"/>
    <x v="2"/>
    <x v="0"/>
    <n v="25000"/>
    <x v="27"/>
  </r>
  <r>
    <x v="117"/>
    <x v="114"/>
    <s v="3"/>
    <s v="26"/>
    <x v="2"/>
    <x v="2"/>
    <x v="519"/>
    <x v="2086"/>
    <x v="1"/>
    <x v="254"/>
    <m/>
    <x v="673"/>
  </r>
  <r>
    <x v="117"/>
    <x v="114"/>
    <s v="5"/>
    <s v="1"/>
    <x v="2"/>
    <x v="4"/>
    <x v="386"/>
    <x v="2087"/>
    <x v="1"/>
    <x v="254"/>
    <m/>
    <x v="1588"/>
  </r>
  <r>
    <x v="117"/>
    <x v="114"/>
    <s v="5"/>
    <s v="2"/>
    <x v="2"/>
    <x v="4"/>
    <x v="520"/>
    <x v="1557"/>
    <x v="2"/>
    <x v="0"/>
    <n v="225000"/>
    <x v="1589"/>
  </r>
  <r>
    <x v="117"/>
    <x v="114"/>
    <s v="5"/>
    <s v="2"/>
    <x v="2"/>
    <x v="4"/>
    <x v="520"/>
    <x v="1782"/>
    <x v="2"/>
    <x v="0"/>
    <n v="25000"/>
    <x v="673"/>
  </r>
  <r>
    <x v="117"/>
    <x v="114"/>
    <s v="5"/>
    <s v="25"/>
    <x v="2"/>
    <x v="4"/>
    <x v="388"/>
    <x v="2088"/>
    <x v="1"/>
    <x v="254"/>
    <m/>
    <x v="1588"/>
  </r>
  <r>
    <x v="117"/>
    <x v="114"/>
    <s v="6"/>
    <s v="14"/>
    <x v="2"/>
    <x v="9"/>
    <x v="521"/>
    <x v="1637"/>
    <x v="2"/>
    <x v="0"/>
    <n v="225000"/>
    <x v="1589"/>
  </r>
  <r>
    <x v="117"/>
    <x v="114"/>
    <s v="6"/>
    <s v="14"/>
    <x v="2"/>
    <x v="9"/>
    <x v="521"/>
    <x v="1562"/>
    <x v="2"/>
    <x v="0"/>
    <n v="225000"/>
    <x v="1590"/>
  </r>
  <r>
    <x v="117"/>
    <x v="114"/>
    <s v="6"/>
    <s v="14"/>
    <x v="2"/>
    <x v="9"/>
    <x v="521"/>
    <x v="2089"/>
    <x v="2"/>
    <x v="0"/>
    <n v="50000"/>
    <x v="27"/>
  </r>
  <r>
    <x v="117"/>
    <x v="114"/>
    <s v="6"/>
    <s v="30"/>
    <x v="2"/>
    <x v="9"/>
    <x v="358"/>
    <x v="2090"/>
    <x v="1"/>
    <x v="254"/>
    <m/>
    <x v="673"/>
  </r>
  <r>
    <x v="117"/>
    <x v="114"/>
    <s v="7"/>
    <s v="12"/>
    <x v="2"/>
    <x v="5"/>
    <x v="522"/>
    <x v="1564"/>
    <x v="2"/>
    <x v="0"/>
    <n v="225000"/>
    <x v="58"/>
  </r>
  <r>
    <x v="117"/>
    <x v="114"/>
    <s v="7"/>
    <s v="12"/>
    <x v="2"/>
    <x v="5"/>
    <x v="522"/>
    <x v="2091"/>
    <x v="2"/>
    <x v="0"/>
    <n v="25000"/>
    <x v="27"/>
  </r>
  <r>
    <x v="117"/>
    <x v="114"/>
    <s v="8"/>
    <s v="1"/>
    <x v="2"/>
    <x v="6"/>
    <x v="417"/>
    <x v="2092"/>
    <x v="1"/>
    <x v="254"/>
    <m/>
    <x v="673"/>
  </r>
  <r>
    <x v="117"/>
    <x v="114"/>
    <s v="8"/>
    <s v="18"/>
    <x v="2"/>
    <x v="6"/>
    <x v="523"/>
    <x v="2084"/>
    <x v="2"/>
    <x v="0"/>
    <n v="25000"/>
    <x v="1591"/>
  </r>
  <r>
    <x v="117"/>
    <x v="114"/>
    <s v="8"/>
    <s v="18"/>
    <x v="2"/>
    <x v="6"/>
    <x v="523"/>
    <x v="2082"/>
    <x v="2"/>
    <x v="0"/>
    <n v="225000"/>
    <x v="27"/>
  </r>
  <r>
    <x v="117"/>
    <x v="114"/>
    <s v="9"/>
    <s v="1"/>
    <x v="2"/>
    <x v="10"/>
    <x v="341"/>
    <x v="2093"/>
    <x v="1"/>
    <x v="254"/>
    <m/>
    <x v="673"/>
  </r>
  <r>
    <x v="117"/>
    <x v="114"/>
    <s v="9"/>
    <s v="28"/>
    <x v="2"/>
    <x v="10"/>
    <x v="342"/>
    <x v="2094"/>
    <x v="1"/>
    <x v="254"/>
    <m/>
    <x v="1588"/>
  </r>
  <r>
    <x v="117"/>
    <x v="114"/>
    <s v="11"/>
    <s v="1"/>
    <x v="2"/>
    <x v="8"/>
    <x v="331"/>
    <x v="2095"/>
    <x v="1"/>
    <x v="254"/>
    <m/>
    <x v="33"/>
  </r>
  <r>
    <x v="117"/>
    <x v="114"/>
    <s v="11"/>
    <s v="1"/>
    <x v="2"/>
    <x v="8"/>
    <x v="331"/>
    <x v="2096"/>
    <x v="1"/>
    <x v="216"/>
    <m/>
    <x v="1592"/>
  </r>
  <r>
    <x v="117"/>
    <x v="114"/>
    <s v="11"/>
    <s v="12"/>
    <x v="2"/>
    <x v="8"/>
    <x v="440"/>
    <x v="1552"/>
    <x v="2"/>
    <x v="0"/>
    <n v="432000"/>
    <x v="76"/>
  </r>
  <r>
    <x v="117"/>
    <x v="114"/>
    <s v="11"/>
    <s v="12"/>
    <x v="2"/>
    <x v="8"/>
    <x v="440"/>
    <x v="1609"/>
    <x v="2"/>
    <x v="0"/>
    <n v="225000"/>
    <x v="1593"/>
  </r>
  <r>
    <x v="117"/>
    <x v="114"/>
    <s v="11"/>
    <s v="12"/>
    <x v="2"/>
    <x v="8"/>
    <x v="440"/>
    <x v="2097"/>
    <x v="2"/>
    <x v="0"/>
    <n v="25000"/>
    <x v="1594"/>
  </r>
  <r>
    <x v="117"/>
    <x v="114"/>
    <s v="11"/>
    <s v="12"/>
    <x v="2"/>
    <x v="8"/>
    <x v="440"/>
    <x v="1762"/>
    <x v="2"/>
    <x v="0"/>
    <n v="48000"/>
    <x v="1588"/>
  </r>
  <r>
    <x v="117"/>
    <x v="114"/>
    <s v="11"/>
    <s v="18"/>
    <x v="2"/>
    <x v="8"/>
    <x v="524"/>
    <x v="2098"/>
    <x v="2"/>
    <x v="0"/>
    <n v="50000"/>
    <x v="1595"/>
  </r>
  <r>
    <x v="117"/>
    <x v="114"/>
    <s v="11"/>
    <s v="18"/>
    <x v="2"/>
    <x v="8"/>
    <x v="524"/>
    <x v="2099"/>
    <x v="2"/>
    <x v="0"/>
    <n v="450000"/>
    <x v="27"/>
  </r>
  <r>
    <x v="117"/>
    <x v="114"/>
    <s v="12"/>
    <s v="6"/>
    <x v="2"/>
    <x v="11"/>
    <x v="525"/>
    <x v="2100"/>
    <x v="1"/>
    <x v="254"/>
    <m/>
    <x v="673"/>
  </r>
  <r>
    <x v="118"/>
    <x v="115"/>
    <m/>
    <m/>
    <x v="1"/>
    <x v="0"/>
    <x v="16"/>
    <x v="27"/>
    <x v="0"/>
    <x v="0"/>
    <m/>
    <x v="27"/>
  </r>
  <r>
    <x v="119"/>
    <x v="116"/>
    <s v="1"/>
    <s v="1"/>
    <x v="2"/>
    <x v="0"/>
    <x v="344"/>
    <x v="0"/>
    <x v="0"/>
    <x v="0"/>
    <m/>
    <x v="1596"/>
  </r>
  <r>
    <x v="120"/>
    <x v="117"/>
    <m/>
    <m/>
    <x v="1"/>
    <x v="0"/>
    <x v="16"/>
    <x v="27"/>
    <x v="0"/>
    <x v="0"/>
    <m/>
    <x v="27"/>
  </r>
  <r>
    <x v="121"/>
    <x v="118"/>
    <m/>
    <m/>
    <x v="1"/>
    <x v="0"/>
    <x v="16"/>
    <x v="27"/>
    <x v="0"/>
    <x v="0"/>
    <m/>
    <x v="27"/>
  </r>
  <r>
    <x v="122"/>
    <x v="119"/>
    <s v="1"/>
    <s v="1"/>
    <x v="2"/>
    <x v="0"/>
    <x v="344"/>
    <x v="0"/>
    <x v="0"/>
    <x v="0"/>
    <m/>
    <x v="1597"/>
  </r>
  <r>
    <x v="122"/>
    <x v="119"/>
    <s v="1"/>
    <s v="1"/>
    <x v="2"/>
    <x v="0"/>
    <x v="344"/>
    <x v="2101"/>
    <x v="1"/>
    <x v="421"/>
    <m/>
    <x v="1598"/>
  </r>
  <r>
    <x v="122"/>
    <x v="119"/>
    <s v="1"/>
    <s v="1"/>
    <x v="2"/>
    <x v="0"/>
    <x v="344"/>
    <x v="2102"/>
    <x v="2"/>
    <x v="0"/>
    <n v="7741.94"/>
    <x v="1599"/>
  </r>
  <r>
    <x v="122"/>
    <x v="119"/>
    <s v="2"/>
    <s v="5"/>
    <x v="2"/>
    <x v="1"/>
    <x v="352"/>
    <x v="2103"/>
    <x v="1"/>
    <x v="422"/>
    <m/>
    <x v="1600"/>
  </r>
  <r>
    <x v="122"/>
    <x v="119"/>
    <s v="2"/>
    <s v="5"/>
    <x v="2"/>
    <x v="1"/>
    <x v="352"/>
    <x v="2104"/>
    <x v="2"/>
    <x v="0"/>
    <n v="17142.86"/>
    <x v="1601"/>
  </r>
  <r>
    <x v="122"/>
    <x v="119"/>
    <s v="2"/>
    <s v="17"/>
    <x v="2"/>
    <x v="1"/>
    <x v="482"/>
    <x v="2105"/>
    <x v="1"/>
    <x v="423"/>
    <m/>
    <x v="1602"/>
  </r>
  <r>
    <x v="122"/>
    <x v="119"/>
    <s v="2"/>
    <s v="17"/>
    <x v="2"/>
    <x v="1"/>
    <x v="482"/>
    <x v="2106"/>
    <x v="2"/>
    <x v="0"/>
    <n v="12656.25"/>
    <x v="1603"/>
  </r>
  <r>
    <x v="122"/>
    <x v="119"/>
    <s v="2"/>
    <s v="17"/>
    <x v="2"/>
    <x v="1"/>
    <x v="482"/>
    <x v="2106"/>
    <x v="2"/>
    <x v="0"/>
    <n v="20000"/>
    <x v="1604"/>
  </r>
  <r>
    <x v="122"/>
    <x v="119"/>
    <s v="3"/>
    <s v="1"/>
    <x v="2"/>
    <x v="2"/>
    <x v="313"/>
    <x v="2107"/>
    <x v="1"/>
    <x v="424"/>
    <m/>
    <x v="1605"/>
  </r>
  <r>
    <x v="122"/>
    <x v="119"/>
    <s v="3"/>
    <s v="1"/>
    <x v="2"/>
    <x v="2"/>
    <x v="313"/>
    <x v="2108"/>
    <x v="1"/>
    <x v="425"/>
    <m/>
    <x v="1606"/>
  </r>
  <r>
    <x v="122"/>
    <x v="119"/>
    <s v="3"/>
    <s v="1"/>
    <x v="2"/>
    <x v="2"/>
    <x v="313"/>
    <x v="2109"/>
    <x v="1"/>
    <x v="426"/>
    <m/>
    <x v="1607"/>
  </r>
  <r>
    <x v="122"/>
    <x v="119"/>
    <s v="4"/>
    <s v="1"/>
    <x v="2"/>
    <x v="3"/>
    <x v="324"/>
    <x v="2110"/>
    <x v="1"/>
    <x v="426"/>
    <m/>
    <x v="1608"/>
  </r>
  <r>
    <x v="122"/>
    <x v="119"/>
    <s v="5"/>
    <s v="1"/>
    <x v="2"/>
    <x v="4"/>
    <x v="386"/>
    <x v="2111"/>
    <x v="1"/>
    <x v="426"/>
    <m/>
    <x v="1609"/>
  </r>
  <r>
    <x v="122"/>
    <x v="119"/>
    <s v="5"/>
    <s v="25"/>
    <x v="2"/>
    <x v="4"/>
    <x v="388"/>
    <x v="1492"/>
    <x v="2"/>
    <x v="0"/>
    <n v="553341.37"/>
    <x v="1610"/>
  </r>
  <r>
    <x v="122"/>
    <x v="119"/>
    <s v="6"/>
    <s v="1"/>
    <x v="2"/>
    <x v="9"/>
    <x v="357"/>
    <x v="2112"/>
    <x v="1"/>
    <x v="426"/>
    <m/>
    <x v="1611"/>
  </r>
  <r>
    <x v="122"/>
    <x v="119"/>
    <s v="7"/>
    <s v="1"/>
    <x v="2"/>
    <x v="5"/>
    <x v="326"/>
    <x v="2113"/>
    <x v="1"/>
    <x v="426"/>
    <m/>
    <x v="1612"/>
  </r>
  <r>
    <x v="122"/>
    <x v="119"/>
    <s v="7"/>
    <s v="28"/>
    <x v="2"/>
    <x v="5"/>
    <x v="526"/>
    <x v="1492"/>
    <x v="2"/>
    <x v="0"/>
    <n v="170782.43"/>
    <x v="1613"/>
  </r>
  <r>
    <x v="122"/>
    <x v="119"/>
    <s v="8"/>
    <s v="1"/>
    <x v="2"/>
    <x v="6"/>
    <x v="417"/>
    <x v="2114"/>
    <x v="1"/>
    <x v="426"/>
    <m/>
    <x v="1614"/>
  </r>
  <r>
    <x v="122"/>
    <x v="119"/>
    <s v="8"/>
    <s v="24"/>
    <x v="2"/>
    <x v="6"/>
    <x v="374"/>
    <x v="2115"/>
    <x v="1"/>
    <x v="427"/>
    <m/>
    <x v="1615"/>
  </r>
  <r>
    <x v="122"/>
    <x v="119"/>
    <s v="8"/>
    <s v="25"/>
    <x v="2"/>
    <x v="6"/>
    <x v="348"/>
    <x v="2116"/>
    <x v="2"/>
    <x v="0"/>
    <n v="15830.85"/>
    <x v="1616"/>
  </r>
  <r>
    <x v="122"/>
    <x v="119"/>
    <s v="8"/>
    <s v="25"/>
    <x v="2"/>
    <x v="6"/>
    <x v="348"/>
    <x v="1492"/>
    <x v="2"/>
    <x v="0"/>
    <n v="341564.85"/>
    <x v="1617"/>
  </r>
  <r>
    <x v="122"/>
    <x v="119"/>
    <s v="9"/>
    <s v="1"/>
    <x v="2"/>
    <x v="10"/>
    <x v="341"/>
    <x v="2117"/>
    <x v="1"/>
    <x v="426"/>
    <m/>
    <x v="1618"/>
  </r>
  <r>
    <x v="122"/>
    <x v="119"/>
    <s v="9"/>
    <s v="10"/>
    <x v="2"/>
    <x v="10"/>
    <x v="527"/>
    <x v="2118"/>
    <x v="2"/>
    <x v="0"/>
    <n v="2613750"/>
    <x v="1619"/>
  </r>
  <r>
    <x v="122"/>
    <x v="119"/>
    <s v="9"/>
    <s v="10"/>
    <x v="2"/>
    <x v="10"/>
    <x v="527"/>
    <x v="2119"/>
    <x v="2"/>
    <x v="0"/>
    <n v="127500"/>
    <x v="1620"/>
  </r>
  <r>
    <x v="122"/>
    <x v="119"/>
    <s v="9"/>
    <s v="28"/>
    <x v="2"/>
    <x v="10"/>
    <x v="342"/>
    <x v="2120"/>
    <x v="1"/>
    <x v="426"/>
    <m/>
    <x v="1621"/>
  </r>
  <r>
    <x v="122"/>
    <x v="119"/>
    <s v="9"/>
    <s v="28"/>
    <x v="2"/>
    <x v="10"/>
    <x v="342"/>
    <x v="2121"/>
    <x v="2"/>
    <x v="0"/>
    <n v="8330.85"/>
    <x v="1622"/>
  </r>
  <r>
    <x v="122"/>
    <x v="119"/>
    <s v="9"/>
    <s v="28"/>
    <x v="2"/>
    <x v="10"/>
    <x v="342"/>
    <x v="2122"/>
    <x v="2"/>
    <x v="0"/>
    <n v="8330.85"/>
    <x v="1623"/>
  </r>
  <r>
    <x v="122"/>
    <x v="119"/>
    <s v="9"/>
    <s v="28"/>
    <x v="2"/>
    <x v="10"/>
    <x v="342"/>
    <x v="2123"/>
    <x v="2"/>
    <x v="0"/>
    <n v="8330.85"/>
    <x v="1624"/>
  </r>
  <r>
    <x v="122"/>
    <x v="119"/>
    <s v="9"/>
    <s v="28"/>
    <x v="2"/>
    <x v="10"/>
    <x v="342"/>
    <x v="1492"/>
    <x v="2"/>
    <x v="0"/>
    <n v="341564.85"/>
    <x v="1625"/>
  </r>
  <r>
    <x v="122"/>
    <x v="119"/>
    <s v="10"/>
    <s v="25"/>
    <x v="2"/>
    <x v="7"/>
    <x v="474"/>
    <x v="1492"/>
    <x v="2"/>
    <x v="0"/>
    <n v="341564.85"/>
    <x v="1626"/>
  </r>
  <r>
    <x v="122"/>
    <x v="119"/>
    <s v="10"/>
    <s v="25"/>
    <x v="2"/>
    <x v="7"/>
    <x v="474"/>
    <x v="2124"/>
    <x v="2"/>
    <x v="0"/>
    <n v="8330.85"/>
    <x v="1627"/>
  </r>
  <r>
    <x v="122"/>
    <x v="119"/>
    <s v="10"/>
    <s v="25"/>
    <x v="2"/>
    <x v="7"/>
    <x v="474"/>
    <x v="2125"/>
    <x v="2"/>
    <x v="0"/>
    <n v="8330.85"/>
    <x v="1628"/>
  </r>
  <r>
    <x v="122"/>
    <x v="119"/>
    <s v="11"/>
    <s v="1"/>
    <x v="2"/>
    <x v="8"/>
    <x v="331"/>
    <x v="2126"/>
    <x v="1"/>
    <x v="426"/>
    <m/>
    <x v="1629"/>
  </r>
  <r>
    <x v="122"/>
    <x v="119"/>
    <s v="11"/>
    <s v="23"/>
    <x v="2"/>
    <x v="8"/>
    <x v="528"/>
    <x v="2127"/>
    <x v="1"/>
    <x v="428"/>
    <m/>
    <x v="1630"/>
  </r>
  <r>
    <x v="122"/>
    <x v="119"/>
    <s v="11"/>
    <s v="29"/>
    <x v="2"/>
    <x v="8"/>
    <x v="473"/>
    <x v="2128"/>
    <x v="2"/>
    <x v="0"/>
    <n v="13264330.810000001"/>
    <x v="1631"/>
  </r>
  <r>
    <x v="122"/>
    <x v="119"/>
    <s v="12"/>
    <s v="6"/>
    <x v="2"/>
    <x v="11"/>
    <x v="525"/>
    <x v="2129"/>
    <x v="1"/>
    <x v="426"/>
    <m/>
    <x v="1632"/>
  </r>
  <r>
    <x v="123"/>
    <x v="120"/>
    <m/>
    <m/>
    <x v="1"/>
    <x v="0"/>
    <x v="16"/>
    <x v="27"/>
    <x v="0"/>
    <x v="0"/>
    <m/>
    <x v="27"/>
  </r>
  <r>
    <x v="124"/>
    <x v="121"/>
    <s v="10"/>
    <s v="1"/>
    <x v="2"/>
    <x v="7"/>
    <x v="419"/>
    <x v="2130"/>
    <x v="1"/>
    <x v="429"/>
    <m/>
    <x v="1633"/>
  </r>
  <r>
    <x v="125"/>
    <x v="122"/>
    <s v="1"/>
    <s v="1"/>
    <x v="2"/>
    <x v="0"/>
    <x v="344"/>
    <x v="0"/>
    <x v="0"/>
    <x v="0"/>
    <m/>
    <x v="1634"/>
  </r>
  <r>
    <x v="126"/>
    <x v="123"/>
    <m/>
    <m/>
    <x v="1"/>
    <x v="0"/>
    <x v="16"/>
    <x v="27"/>
    <x v="0"/>
    <x v="0"/>
    <m/>
    <x v="27"/>
  </r>
  <r>
    <x v="127"/>
    <x v="124"/>
    <s v="1"/>
    <s v="1"/>
    <x v="2"/>
    <x v="0"/>
    <x v="344"/>
    <x v="0"/>
    <x v="0"/>
    <x v="0"/>
    <m/>
    <x v="1635"/>
  </r>
  <r>
    <x v="127"/>
    <x v="124"/>
    <s v="2"/>
    <s v="12"/>
    <x v="2"/>
    <x v="1"/>
    <x v="404"/>
    <x v="2131"/>
    <x v="1"/>
    <x v="430"/>
    <m/>
    <x v="1636"/>
  </r>
  <r>
    <x v="127"/>
    <x v="124"/>
    <s v="2"/>
    <s v="16"/>
    <x v="2"/>
    <x v="1"/>
    <x v="455"/>
    <x v="1521"/>
    <x v="2"/>
    <x v="0"/>
    <n v="540000.44999999995"/>
    <x v="1635"/>
  </r>
  <r>
    <x v="127"/>
    <x v="124"/>
    <s v="5"/>
    <s v="25"/>
    <x v="2"/>
    <x v="4"/>
    <x v="388"/>
    <x v="2132"/>
    <x v="1"/>
    <x v="430"/>
    <m/>
    <x v="1636"/>
  </r>
  <r>
    <x v="127"/>
    <x v="124"/>
    <s v="6"/>
    <s v="1"/>
    <x v="2"/>
    <x v="9"/>
    <x v="357"/>
    <x v="2133"/>
    <x v="1"/>
    <x v="0"/>
    <n v="16200.01"/>
    <x v="1637"/>
  </r>
  <r>
    <x v="127"/>
    <x v="124"/>
    <s v="6"/>
    <s v="16"/>
    <x v="2"/>
    <x v="9"/>
    <x v="363"/>
    <x v="2134"/>
    <x v="2"/>
    <x v="0"/>
    <n v="1050000"/>
    <x v="1638"/>
  </r>
  <r>
    <x v="127"/>
    <x v="124"/>
    <s v="9"/>
    <s v="1"/>
    <x v="2"/>
    <x v="10"/>
    <x v="341"/>
    <x v="2135"/>
    <x v="1"/>
    <x v="430"/>
    <m/>
    <x v="1639"/>
  </r>
  <r>
    <x v="127"/>
    <x v="124"/>
    <s v="9"/>
    <s v="9"/>
    <x v="2"/>
    <x v="10"/>
    <x v="487"/>
    <x v="1472"/>
    <x v="2"/>
    <x v="0"/>
    <n v="540000"/>
    <x v="1640"/>
  </r>
  <r>
    <x v="127"/>
    <x v="124"/>
    <s v="12"/>
    <s v="6"/>
    <x v="2"/>
    <x v="11"/>
    <x v="525"/>
    <x v="2136"/>
    <x v="1"/>
    <x v="430"/>
    <m/>
    <x v="1641"/>
  </r>
  <r>
    <x v="127"/>
    <x v="124"/>
    <s v="12"/>
    <s v="8"/>
    <x v="2"/>
    <x v="11"/>
    <x v="349"/>
    <x v="1474"/>
    <x v="2"/>
    <x v="0"/>
    <n v="540000"/>
    <x v="1642"/>
  </r>
  <r>
    <x v="128"/>
    <x v="125"/>
    <s v="1"/>
    <s v="1"/>
    <x v="2"/>
    <x v="0"/>
    <x v="344"/>
    <x v="0"/>
    <x v="0"/>
    <x v="0"/>
    <m/>
    <x v="1643"/>
  </r>
  <r>
    <x v="128"/>
    <x v="125"/>
    <s v="1"/>
    <s v="1"/>
    <x v="2"/>
    <x v="0"/>
    <x v="344"/>
    <x v="2137"/>
    <x v="1"/>
    <x v="431"/>
    <m/>
    <x v="1644"/>
  </r>
  <r>
    <x v="128"/>
    <x v="125"/>
    <s v="1"/>
    <s v="1"/>
    <x v="2"/>
    <x v="0"/>
    <x v="344"/>
    <x v="2138"/>
    <x v="1"/>
    <x v="0"/>
    <n v="239187.5"/>
    <x v="1645"/>
  </r>
  <r>
    <x v="128"/>
    <x v="125"/>
    <s v="2"/>
    <s v="1"/>
    <x v="2"/>
    <x v="1"/>
    <x v="379"/>
    <x v="2139"/>
    <x v="1"/>
    <x v="432"/>
    <m/>
    <x v="1646"/>
  </r>
  <r>
    <x v="128"/>
    <x v="125"/>
    <s v="3"/>
    <s v="2"/>
    <x v="2"/>
    <x v="2"/>
    <x v="456"/>
    <x v="2140"/>
    <x v="2"/>
    <x v="0"/>
    <n v="6497999.4299999997"/>
    <x v="1647"/>
  </r>
  <r>
    <x v="128"/>
    <x v="125"/>
    <s v="3"/>
    <s v="2"/>
    <x v="2"/>
    <x v="2"/>
    <x v="456"/>
    <x v="2141"/>
    <x v="2"/>
    <x v="0"/>
    <n v="849050.01"/>
    <x v="1648"/>
  </r>
  <r>
    <x v="128"/>
    <x v="125"/>
    <s v="4"/>
    <s v="1"/>
    <x v="2"/>
    <x v="3"/>
    <x v="324"/>
    <x v="2142"/>
    <x v="1"/>
    <x v="433"/>
    <m/>
    <x v="1649"/>
  </r>
  <r>
    <x v="129"/>
    <x v="126"/>
    <s v="1"/>
    <s v="1"/>
    <x v="2"/>
    <x v="0"/>
    <x v="344"/>
    <x v="0"/>
    <x v="0"/>
    <x v="0"/>
    <m/>
    <x v="1650"/>
  </r>
  <r>
    <x v="129"/>
    <x v="126"/>
    <s v="3"/>
    <s v="1"/>
    <x v="2"/>
    <x v="2"/>
    <x v="313"/>
    <x v="2143"/>
    <x v="1"/>
    <x v="434"/>
    <m/>
    <x v="1651"/>
  </r>
  <r>
    <x v="129"/>
    <x v="126"/>
    <s v="3"/>
    <s v="4"/>
    <x v="2"/>
    <x v="2"/>
    <x v="515"/>
    <x v="2144"/>
    <x v="2"/>
    <x v="0"/>
    <n v="290250"/>
    <x v="1650"/>
  </r>
  <r>
    <x v="129"/>
    <x v="126"/>
    <s v="5"/>
    <s v="25"/>
    <x v="2"/>
    <x v="4"/>
    <x v="388"/>
    <x v="2145"/>
    <x v="1"/>
    <x v="434"/>
    <m/>
    <x v="1651"/>
  </r>
  <r>
    <x v="129"/>
    <x v="126"/>
    <s v="6"/>
    <s v="7"/>
    <x v="2"/>
    <x v="9"/>
    <x v="445"/>
    <x v="1463"/>
    <x v="2"/>
    <x v="0"/>
    <n v="290250"/>
    <x v="1650"/>
  </r>
  <r>
    <x v="129"/>
    <x v="126"/>
    <s v="7"/>
    <s v="22"/>
    <x v="2"/>
    <x v="5"/>
    <x v="529"/>
    <x v="2146"/>
    <x v="1"/>
    <x v="435"/>
    <m/>
    <x v="1652"/>
  </r>
  <r>
    <x v="129"/>
    <x v="126"/>
    <s v="7"/>
    <s v="22"/>
    <x v="2"/>
    <x v="5"/>
    <x v="529"/>
    <x v="2147"/>
    <x v="2"/>
    <x v="0"/>
    <n v="35000"/>
    <x v="1653"/>
  </r>
  <r>
    <x v="129"/>
    <x v="126"/>
    <s v="8"/>
    <s v="2"/>
    <x v="2"/>
    <x v="6"/>
    <x v="451"/>
    <x v="2148"/>
    <x v="1"/>
    <x v="434"/>
    <m/>
    <x v="1654"/>
  </r>
  <r>
    <x v="129"/>
    <x v="126"/>
    <s v="8"/>
    <s v="2"/>
    <x v="2"/>
    <x v="6"/>
    <x v="451"/>
    <x v="2149"/>
    <x v="2"/>
    <x v="0"/>
    <n v="290250"/>
    <x v="1653"/>
  </r>
  <r>
    <x v="129"/>
    <x v="126"/>
    <s v="9"/>
    <s v="1"/>
    <x v="2"/>
    <x v="10"/>
    <x v="341"/>
    <x v="2150"/>
    <x v="1"/>
    <x v="434"/>
    <m/>
    <x v="1654"/>
  </r>
  <r>
    <x v="129"/>
    <x v="126"/>
    <s v="9"/>
    <s v="3"/>
    <x v="2"/>
    <x v="10"/>
    <x v="393"/>
    <x v="1472"/>
    <x v="2"/>
    <x v="0"/>
    <n v="290250"/>
    <x v="1653"/>
  </r>
  <r>
    <x v="129"/>
    <x v="126"/>
    <s v="9"/>
    <s v="15"/>
    <x v="2"/>
    <x v="10"/>
    <x v="508"/>
    <x v="2151"/>
    <x v="1"/>
    <x v="425"/>
    <m/>
    <x v="1655"/>
  </r>
  <r>
    <x v="129"/>
    <x v="126"/>
    <s v="9"/>
    <s v="15"/>
    <x v="2"/>
    <x v="10"/>
    <x v="508"/>
    <x v="2152"/>
    <x v="2"/>
    <x v="0"/>
    <n v="150000"/>
    <x v="1656"/>
  </r>
  <r>
    <x v="129"/>
    <x v="126"/>
    <s v="10"/>
    <s v="8"/>
    <x v="2"/>
    <x v="7"/>
    <x v="432"/>
    <x v="2153"/>
    <x v="1"/>
    <x v="436"/>
    <m/>
    <x v="1657"/>
  </r>
  <r>
    <x v="130"/>
    <x v="127"/>
    <m/>
    <m/>
    <x v="1"/>
    <x v="0"/>
    <x v="16"/>
    <x v="27"/>
    <x v="0"/>
    <x v="0"/>
    <m/>
    <x v="27"/>
  </r>
  <r>
    <x v="131"/>
    <x v="128"/>
    <m/>
    <m/>
    <x v="1"/>
    <x v="0"/>
    <x v="16"/>
    <x v="27"/>
    <x v="0"/>
    <x v="0"/>
    <m/>
    <x v="27"/>
  </r>
  <r>
    <x v="132"/>
    <x v="129"/>
    <s v="1"/>
    <s v="1"/>
    <x v="2"/>
    <x v="0"/>
    <x v="344"/>
    <x v="0"/>
    <x v="0"/>
    <x v="0"/>
    <m/>
    <x v="1658"/>
  </r>
  <r>
    <x v="132"/>
    <x v="129"/>
    <s v="1"/>
    <s v="18"/>
    <x v="2"/>
    <x v="0"/>
    <x v="468"/>
    <x v="2154"/>
    <x v="1"/>
    <x v="437"/>
    <m/>
    <x v="1659"/>
  </r>
  <r>
    <x v="132"/>
    <x v="129"/>
    <s v="2"/>
    <s v="18"/>
    <x v="2"/>
    <x v="1"/>
    <x v="489"/>
    <x v="2155"/>
    <x v="1"/>
    <x v="437"/>
    <m/>
    <x v="1660"/>
  </r>
  <r>
    <x v="132"/>
    <x v="129"/>
    <s v="3"/>
    <s v="2"/>
    <x v="2"/>
    <x v="2"/>
    <x v="456"/>
    <x v="2156"/>
    <x v="1"/>
    <x v="437"/>
    <m/>
    <x v="1661"/>
  </r>
  <r>
    <x v="132"/>
    <x v="129"/>
    <s v="4"/>
    <s v="14"/>
    <x v="2"/>
    <x v="3"/>
    <x v="325"/>
    <x v="2157"/>
    <x v="2"/>
    <x v="0"/>
    <n v="280000"/>
    <x v="1662"/>
  </r>
  <r>
    <x v="132"/>
    <x v="129"/>
    <s v="4"/>
    <s v="14"/>
    <x v="2"/>
    <x v="3"/>
    <x v="325"/>
    <x v="2158"/>
    <x v="2"/>
    <x v="0"/>
    <n v="21000"/>
    <x v="1659"/>
  </r>
  <r>
    <x v="132"/>
    <x v="129"/>
    <s v="4"/>
    <s v="15"/>
    <x v="2"/>
    <x v="3"/>
    <x v="336"/>
    <x v="2159"/>
    <x v="1"/>
    <x v="437"/>
    <m/>
    <x v="1660"/>
  </r>
  <r>
    <x v="132"/>
    <x v="129"/>
    <s v="5"/>
    <s v="1"/>
    <x v="2"/>
    <x v="4"/>
    <x v="386"/>
    <x v="2160"/>
    <x v="1"/>
    <x v="438"/>
    <m/>
    <x v="1663"/>
  </r>
  <r>
    <x v="132"/>
    <x v="129"/>
    <s v="6"/>
    <s v="2"/>
    <x v="2"/>
    <x v="9"/>
    <x v="415"/>
    <x v="2161"/>
    <x v="1"/>
    <x v="0"/>
    <n v="9030"/>
    <x v="1664"/>
  </r>
  <r>
    <x v="133"/>
    <x v="130"/>
    <s v="1"/>
    <s v="1"/>
    <x v="2"/>
    <x v="0"/>
    <x v="344"/>
    <x v="0"/>
    <x v="0"/>
    <x v="0"/>
    <m/>
    <x v="1665"/>
  </r>
  <r>
    <x v="134"/>
    <x v="131"/>
    <s v="1"/>
    <s v="1"/>
    <x v="2"/>
    <x v="0"/>
    <x v="344"/>
    <x v="0"/>
    <x v="0"/>
    <x v="0"/>
    <m/>
    <x v="1666"/>
  </r>
  <r>
    <x v="135"/>
    <x v="132"/>
    <s v="1"/>
    <s v="1"/>
    <x v="2"/>
    <x v="0"/>
    <x v="344"/>
    <x v="0"/>
    <x v="0"/>
    <x v="0"/>
    <m/>
    <x v="1667"/>
  </r>
  <r>
    <x v="135"/>
    <x v="132"/>
    <s v="1"/>
    <s v="1"/>
    <x v="2"/>
    <x v="0"/>
    <x v="344"/>
    <x v="2162"/>
    <x v="1"/>
    <x v="439"/>
    <m/>
    <x v="1668"/>
  </r>
  <r>
    <x v="135"/>
    <x v="132"/>
    <s v="1"/>
    <s v="1"/>
    <x v="2"/>
    <x v="0"/>
    <x v="344"/>
    <x v="2163"/>
    <x v="1"/>
    <x v="0"/>
    <n v="49665"/>
    <x v="1669"/>
  </r>
  <r>
    <x v="135"/>
    <x v="132"/>
    <s v="3"/>
    <s v="11"/>
    <x v="2"/>
    <x v="2"/>
    <x v="530"/>
    <x v="2164"/>
    <x v="2"/>
    <x v="0"/>
    <n v="2052712.5"/>
    <x v="1670"/>
  </r>
  <r>
    <x v="135"/>
    <x v="132"/>
    <s v="3"/>
    <s v="11"/>
    <x v="2"/>
    <x v="2"/>
    <x v="530"/>
    <x v="2164"/>
    <x v="2"/>
    <x v="0"/>
    <n v="816515.16"/>
    <x v="1671"/>
  </r>
  <r>
    <x v="135"/>
    <x v="132"/>
    <s v="3"/>
    <s v="11"/>
    <x v="2"/>
    <x v="2"/>
    <x v="530"/>
    <x v="191"/>
    <x v="2"/>
    <x v="0"/>
    <n v="142500"/>
    <x v="27"/>
  </r>
  <r>
    <x v="135"/>
    <x v="132"/>
    <s v="4"/>
    <s v="1"/>
    <x v="2"/>
    <x v="3"/>
    <x v="324"/>
    <x v="2165"/>
    <x v="1"/>
    <x v="440"/>
    <m/>
    <x v="1672"/>
  </r>
  <r>
    <x v="135"/>
    <x v="132"/>
    <s v="4"/>
    <s v="19"/>
    <x v="2"/>
    <x v="3"/>
    <x v="531"/>
    <x v="2166"/>
    <x v="1"/>
    <x v="0"/>
    <n v="28595"/>
    <x v="1673"/>
  </r>
  <r>
    <x v="135"/>
    <x v="132"/>
    <s v="4"/>
    <s v="19"/>
    <x v="2"/>
    <x v="3"/>
    <x v="531"/>
    <x v="2167"/>
    <x v="1"/>
    <x v="0"/>
    <n v="21607.5"/>
    <x v="1674"/>
  </r>
  <r>
    <x v="135"/>
    <x v="132"/>
    <s v="5"/>
    <s v="27"/>
    <x v="2"/>
    <x v="4"/>
    <x v="477"/>
    <x v="1463"/>
    <x v="2"/>
    <x v="0"/>
    <n v="833735"/>
    <x v="1675"/>
  </r>
  <r>
    <x v="135"/>
    <x v="132"/>
    <s v="5"/>
    <s v="27"/>
    <x v="2"/>
    <x v="4"/>
    <x v="477"/>
    <x v="1461"/>
    <x v="2"/>
    <x v="0"/>
    <n v="19062.5"/>
    <x v="27"/>
  </r>
  <r>
    <x v="135"/>
    <x v="132"/>
    <s v="6"/>
    <s v="30"/>
    <x v="2"/>
    <x v="9"/>
    <x v="358"/>
    <x v="2168"/>
    <x v="1"/>
    <x v="441"/>
    <m/>
    <x v="1676"/>
  </r>
  <r>
    <x v="135"/>
    <x v="132"/>
    <s v="7"/>
    <s v="1"/>
    <x v="2"/>
    <x v="5"/>
    <x v="326"/>
    <x v="2169"/>
    <x v="1"/>
    <x v="0"/>
    <n v="69230"/>
    <x v="1677"/>
  </r>
  <r>
    <x v="135"/>
    <x v="132"/>
    <s v="8"/>
    <s v="20"/>
    <x v="2"/>
    <x v="6"/>
    <x v="317"/>
    <x v="2170"/>
    <x v="2"/>
    <x v="0"/>
    <n v="504960.22"/>
    <x v="27"/>
  </r>
  <r>
    <x v="136"/>
    <x v="133"/>
    <s v="1"/>
    <s v="1"/>
    <x v="2"/>
    <x v="0"/>
    <x v="344"/>
    <x v="0"/>
    <x v="0"/>
    <x v="0"/>
    <m/>
    <x v="1678"/>
  </r>
  <r>
    <x v="136"/>
    <x v="133"/>
    <s v="1"/>
    <s v="1"/>
    <x v="2"/>
    <x v="0"/>
    <x v="344"/>
    <x v="2171"/>
    <x v="1"/>
    <x v="442"/>
    <m/>
    <x v="27"/>
  </r>
  <r>
    <x v="136"/>
    <x v="133"/>
    <s v="2"/>
    <s v="1"/>
    <x v="2"/>
    <x v="1"/>
    <x v="379"/>
    <x v="2172"/>
    <x v="1"/>
    <x v="442"/>
    <m/>
    <x v="1679"/>
  </r>
  <r>
    <x v="137"/>
    <x v="134"/>
    <m/>
    <m/>
    <x v="1"/>
    <x v="0"/>
    <x v="16"/>
    <x v="27"/>
    <x v="0"/>
    <x v="0"/>
    <m/>
    <x v="27"/>
  </r>
  <r>
    <x v="138"/>
    <x v="135"/>
    <s v="1"/>
    <s v="1"/>
    <x v="2"/>
    <x v="0"/>
    <x v="344"/>
    <x v="0"/>
    <x v="0"/>
    <x v="0"/>
    <m/>
    <x v="1680"/>
  </r>
  <r>
    <x v="138"/>
    <x v="135"/>
    <s v="1"/>
    <s v="19"/>
    <x v="2"/>
    <x v="0"/>
    <x v="532"/>
    <x v="2173"/>
    <x v="2"/>
    <x v="0"/>
    <n v="16996334.239999998"/>
    <x v="1681"/>
  </r>
  <r>
    <x v="138"/>
    <x v="135"/>
    <s v="1"/>
    <s v="27"/>
    <x v="2"/>
    <x v="0"/>
    <x v="361"/>
    <x v="2174"/>
    <x v="1"/>
    <x v="443"/>
    <m/>
    <x v="1682"/>
  </r>
  <r>
    <x v="138"/>
    <x v="135"/>
    <s v="1"/>
    <s v="27"/>
    <x v="2"/>
    <x v="0"/>
    <x v="361"/>
    <x v="2175"/>
    <x v="1"/>
    <x v="0"/>
    <n v="2418750"/>
    <x v="1681"/>
  </r>
  <r>
    <x v="138"/>
    <x v="135"/>
    <s v="1"/>
    <s v="27"/>
    <x v="2"/>
    <x v="0"/>
    <x v="361"/>
    <x v="2176"/>
    <x v="1"/>
    <x v="0"/>
    <n v="1059425.72"/>
    <x v="1683"/>
  </r>
  <r>
    <x v="138"/>
    <x v="135"/>
    <s v="1"/>
    <s v="28"/>
    <x v="2"/>
    <x v="0"/>
    <x v="533"/>
    <x v="2177"/>
    <x v="1"/>
    <x v="443"/>
    <m/>
    <x v="1684"/>
  </r>
  <r>
    <x v="138"/>
    <x v="135"/>
    <s v="1"/>
    <s v="28"/>
    <x v="2"/>
    <x v="0"/>
    <x v="533"/>
    <x v="2178"/>
    <x v="1"/>
    <x v="444"/>
    <m/>
    <x v="1685"/>
  </r>
  <r>
    <x v="138"/>
    <x v="135"/>
    <s v="1"/>
    <s v="28"/>
    <x v="2"/>
    <x v="0"/>
    <x v="533"/>
    <x v="2179"/>
    <x v="1"/>
    <x v="445"/>
    <m/>
    <x v="1686"/>
  </r>
  <r>
    <x v="138"/>
    <x v="135"/>
    <s v="1"/>
    <s v="28"/>
    <x v="2"/>
    <x v="0"/>
    <x v="533"/>
    <x v="2180"/>
    <x v="1"/>
    <x v="445"/>
    <m/>
    <x v="1687"/>
  </r>
  <r>
    <x v="138"/>
    <x v="135"/>
    <s v="1"/>
    <s v="28"/>
    <x v="2"/>
    <x v="0"/>
    <x v="533"/>
    <x v="2181"/>
    <x v="1"/>
    <x v="445"/>
    <m/>
    <x v="1688"/>
  </r>
  <r>
    <x v="138"/>
    <x v="135"/>
    <s v="1"/>
    <s v="28"/>
    <x v="2"/>
    <x v="0"/>
    <x v="533"/>
    <x v="2182"/>
    <x v="1"/>
    <x v="323"/>
    <m/>
    <x v="1689"/>
  </r>
  <r>
    <x v="138"/>
    <x v="135"/>
    <s v="2"/>
    <s v="16"/>
    <x v="2"/>
    <x v="1"/>
    <x v="455"/>
    <x v="2183"/>
    <x v="1"/>
    <x v="0"/>
    <n v="59125"/>
    <x v="1690"/>
  </r>
  <r>
    <x v="138"/>
    <x v="135"/>
    <s v="3"/>
    <s v="1"/>
    <x v="2"/>
    <x v="2"/>
    <x v="313"/>
    <x v="2184"/>
    <x v="1"/>
    <x v="0"/>
    <n v="33593.75"/>
    <x v="1691"/>
  </r>
  <r>
    <x v="138"/>
    <x v="135"/>
    <s v="3"/>
    <s v="1"/>
    <x v="2"/>
    <x v="2"/>
    <x v="313"/>
    <x v="2185"/>
    <x v="1"/>
    <x v="0"/>
    <m/>
    <x v="1691"/>
  </r>
  <r>
    <x v="138"/>
    <x v="135"/>
    <s v="3"/>
    <s v="1"/>
    <x v="2"/>
    <x v="2"/>
    <x v="313"/>
    <x v="2186"/>
    <x v="1"/>
    <x v="0"/>
    <m/>
    <x v="1691"/>
  </r>
  <r>
    <x v="138"/>
    <x v="135"/>
    <s v="3"/>
    <s v="1"/>
    <x v="2"/>
    <x v="2"/>
    <x v="313"/>
    <x v="2187"/>
    <x v="1"/>
    <x v="0"/>
    <m/>
    <x v="1691"/>
  </r>
  <r>
    <x v="138"/>
    <x v="135"/>
    <s v="3"/>
    <s v="5"/>
    <x v="2"/>
    <x v="2"/>
    <x v="382"/>
    <x v="2188"/>
    <x v="1"/>
    <x v="446"/>
    <m/>
    <x v="1692"/>
  </r>
  <r>
    <x v="138"/>
    <x v="135"/>
    <s v="3"/>
    <s v="5"/>
    <x v="2"/>
    <x v="2"/>
    <x v="382"/>
    <x v="2189"/>
    <x v="1"/>
    <x v="447"/>
    <m/>
    <x v="1693"/>
  </r>
  <r>
    <x v="138"/>
    <x v="135"/>
    <s v="3"/>
    <s v="5"/>
    <x v="2"/>
    <x v="2"/>
    <x v="382"/>
    <x v="2190"/>
    <x v="1"/>
    <x v="444"/>
    <m/>
    <x v="1694"/>
  </r>
  <r>
    <x v="138"/>
    <x v="135"/>
    <s v="3"/>
    <s v="15"/>
    <x v="2"/>
    <x v="2"/>
    <x v="355"/>
    <x v="2191"/>
    <x v="1"/>
    <x v="444"/>
    <m/>
    <x v="1695"/>
  </r>
  <r>
    <x v="138"/>
    <x v="135"/>
    <s v="3"/>
    <s v="17"/>
    <x v="2"/>
    <x v="2"/>
    <x v="491"/>
    <x v="2192"/>
    <x v="1"/>
    <x v="0"/>
    <n v="302343.75"/>
    <x v="1696"/>
  </r>
  <r>
    <x v="138"/>
    <x v="135"/>
    <s v="3"/>
    <s v="23"/>
    <x v="2"/>
    <x v="2"/>
    <x v="356"/>
    <x v="2193"/>
    <x v="2"/>
    <x v="0"/>
    <n v="4202699.28"/>
    <x v="1697"/>
  </r>
  <r>
    <x v="138"/>
    <x v="135"/>
    <s v="3"/>
    <s v="24"/>
    <x v="2"/>
    <x v="2"/>
    <x v="425"/>
    <x v="2194"/>
    <x v="1"/>
    <x v="0"/>
    <n v="302343.75"/>
    <x v="1698"/>
  </r>
  <r>
    <x v="138"/>
    <x v="135"/>
    <s v="4"/>
    <s v="13"/>
    <x v="2"/>
    <x v="3"/>
    <x v="335"/>
    <x v="2193"/>
    <x v="2"/>
    <x v="0"/>
    <n v="2580000"/>
    <x v="1699"/>
  </r>
  <r>
    <x v="138"/>
    <x v="135"/>
    <s v="4"/>
    <s v="27"/>
    <x v="2"/>
    <x v="3"/>
    <x v="413"/>
    <x v="2195"/>
    <x v="2"/>
    <x v="0"/>
    <n v="1713281.25"/>
    <x v="1700"/>
  </r>
  <r>
    <x v="138"/>
    <x v="135"/>
    <s v="5"/>
    <s v="5"/>
    <x v="2"/>
    <x v="4"/>
    <x v="517"/>
    <x v="2196"/>
    <x v="1"/>
    <x v="443"/>
    <m/>
    <x v="1701"/>
  </r>
  <r>
    <x v="138"/>
    <x v="135"/>
    <s v="5"/>
    <s v="5"/>
    <x v="2"/>
    <x v="4"/>
    <x v="517"/>
    <x v="2197"/>
    <x v="1"/>
    <x v="445"/>
    <m/>
    <x v="1702"/>
  </r>
  <r>
    <x v="138"/>
    <x v="135"/>
    <s v="5"/>
    <s v="5"/>
    <x v="2"/>
    <x v="4"/>
    <x v="517"/>
    <x v="2198"/>
    <x v="1"/>
    <x v="445"/>
    <m/>
    <x v="1703"/>
  </r>
  <r>
    <x v="138"/>
    <x v="135"/>
    <s v="5"/>
    <s v="5"/>
    <x v="2"/>
    <x v="4"/>
    <x v="517"/>
    <x v="2199"/>
    <x v="1"/>
    <x v="445"/>
    <m/>
    <x v="1704"/>
  </r>
  <r>
    <x v="138"/>
    <x v="135"/>
    <s v="5"/>
    <s v="5"/>
    <x v="2"/>
    <x v="4"/>
    <x v="517"/>
    <x v="2200"/>
    <x v="1"/>
    <x v="323"/>
    <m/>
    <x v="1705"/>
  </r>
  <r>
    <x v="138"/>
    <x v="135"/>
    <s v="5"/>
    <s v="5"/>
    <x v="2"/>
    <x v="4"/>
    <x v="517"/>
    <x v="2201"/>
    <x v="1"/>
    <x v="448"/>
    <m/>
    <x v="1706"/>
  </r>
  <r>
    <x v="138"/>
    <x v="135"/>
    <s v="5"/>
    <s v="5"/>
    <x v="2"/>
    <x v="4"/>
    <x v="517"/>
    <x v="2202"/>
    <x v="1"/>
    <x v="449"/>
    <m/>
    <x v="1707"/>
  </r>
  <r>
    <x v="138"/>
    <x v="135"/>
    <s v="5"/>
    <s v="5"/>
    <x v="2"/>
    <x v="4"/>
    <x v="517"/>
    <x v="2203"/>
    <x v="1"/>
    <x v="448"/>
    <m/>
    <x v="1708"/>
  </r>
  <r>
    <x v="138"/>
    <x v="135"/>
    <s v="5"/>
    <s v="5"/>
    <x v="2"/>
    <x v="4"/>
    <x v="517"/>
    <x v="2204"/>
    <x v="1"/>
    <x v="0"/>
    <n v="120937.5"/>
    <x v="1709"/>
  </r>
  <r>
    <x v="138"/>
    <x v="135"/>
    <s v="5"/>
    <s v="5"/>
    <x v="2"/>
    <x v="4"/>
    <x v="517"/>
    <x v="2205"/>
    <x v="1"/>
    <x v="0"/>
    <n v="57781.25"/>
    <x v="1710"/>
  </r>
  <r>
    <x v="138"/>
    <x v="135"/>
    <s v="5"/>
    <s v="5"/>
    <x v="2"/>
    <x v="4"/>
    <x v="517"/>
    <x v="2206"/>
    <x v="1"/>
    <x v="0"/>
    <n v="57781.25"/>
    <x v="1711"/>
  </r>
  <r>
    <x v="138"/>
    <x v="135"/>
    <s v="5"/>
    <s v="5"/>
    <x v="2"/>
    <x v="4"/>
    <x v="517"/>
    <x v="2207"/>
    <x v="1"/>
    <x v="0"/>
    <n v="112875"/>
    <x v="1712"/>
  </r>
  <r>
    <x v="138"/>
    <x v="135"/>
    <s v="5"/>
    <s v="31"/>
    <x v="2"/>
    <x v="4"/>
    <x v="315"/>
    <x v="2208"/>
    <x v="1"/>
    <x v="0"/>
    <n v="173343.75"/>
    <x v="1713"/>
  </r>
  <r>
    <x v="138"/>
    <x v="135"/>
    <s v="6"/>
    <s v="1"/>
    <x v="2"/>
    <x v="9"/>
    <x v="357"/>
    <x v="2209"/>
    <x v="1"/>
    <x v="447"/>
    <m/>
    <x v="1714"/>
  </r>
  <r>
    <x v="138"/>
    <x v="135"/>
    <s v="6"/>
    <s v="1"/>
    <x v="2"/>
    <x v="9"/>
    <x v="357"/>
    <x v="2210"/>
    <x v="1"/>
    <x v="444"/>
    <m/>
    <x v="1715"/>
  </r>
  <r>
    <x v="138"/>
    <x v="135"/>
    <s v="6"/>
    <s v="1"/>
    <x v="2"/>
    <x v="9"/>
    <x v="357"/>
    <x v="2211"/>
    <x v="1"/>
    <x v="450"/>
    <m/>
    <x v="1716"/>
  </r>
  <r>
    <x v="138"/>
    <x v="135"/>
    <s v="6"/>
    <s v="7"/>
    <x v="2"/>
    <x v="9"/>
    <x v="445"/>
    <x v="2212"/>
    <x v="1"/>
    <x v="451"/>
    <m/>
    <x v="1717"/>
  </r>
  <r>
    <x v="138"/>
    <x v="135"/>
    <s v="6"/>
    <s v="17"/>
    <x v="2"/>
    <x v="9"/>
    <x v="316"/>
    <x v="2193"/>
    <x v="2"/>
    <x v="0"/>
    <n v="17603125"/>
    <x v="1718"/>
  </r>
  <r>
    <x v="138"/>
    <x v="135"/>
    <s v="6"/>
    <s v="25"/>
    <x v="2"/>
    <x v="9"/>
    <x v="391"/>
    <x v="2213"/>
    <x v="1"/>
    <x v="0"/>
    <n v="33593.75"/>
    <x v="1719"/>
  </r>
  <r>
    <x v="138"/>
    <x v="135"/>
    <s v="6"/>
    <s v="29"/>
    <x v="2"/>
    <x v="9"/>
    <x v="371"/>
    <x v="2193"/>
    <x v="2"/>
    <x v="0"/>
    <n v="982281.25"/>
    <x v="1720"/>
  </r>
  <r>
    <x v="138"/>
    <x v="135"/>
    <s v="7"/>
    <s v="5"/>
    <x v="2"/>
    <x v="5"/>
    <x v="534"/>
    <x v="2214"/>
    <x v="1"/>
    <x v="448"/>
    <m/>
    <x v="1721"/>
  </r>
  <r>
    <x v="138"/>
    <x v="135"/>
    <s v="7"/>
    <s v="7"/>
    <x v="2"/>
    <x v="5"/>
    <x v="416"/>
    <x v="2193"/>
    <x v="2"/>
    <x v="0"/>
    <n v="5401875"/>
    <x v="1722"/>
  </r>
  <r>
    <x v="138"/>
    <x v="135"/>
    <s v="7"/>
    <s v="27"/>
    <x v="2"/>
    <x v="5"/>
    <x v="506"/>
    <x v="2215"/>
    <x v="1"/>
    <x v="443"/>
    <m/>
    <x v="1723"/>
  </r>
  <r>
    <x v="138"/>
    <x v="135"/>
    <s v="7"/>
    <s v="27"/>
    <x v="2"/>
    <x v="5"/>
    <x v="506"/>
    <x v="2216"/>
    <x v="1"/>
    <x v="445"/>
    <m/>
    <x v="1724"/>
  </r>
  <r>
    <x v="138"/>
    <x v="135"/>
    <s v="7"/>
    <s v="27"/>
    <x v="2"/>
    <x v="5"/>
    <x v="506"/>
    <x v="2217"/>
    <x v="1"/>
    <x v="445"/>
    <m/>
    <x v="1725"/>
  </r>
  <r>
    <x v="138"/>
    <x v="135"/>
    <s v="7"/>
    <s v="27"/>
    <x v="2"/>
    <x v="5"/>
    <x v="506"/>
    <x v="2218"/>
    <x v="1"/>
    <x v="445"/>
    <m/>
    <x v="1726"/>
  </r>
  <r>
    <x v="138"/>
    <x v="135"/>
    <s v="7"/>
    <s v="27"/>
    <x v="2"/>
    <x v="5"/>
    <x v="506"/>
    <x v="2219"/>
    <x v="1"/>
    <x v="323"/>
    <m/>
    <x v="1727"/>
  </r>
  <r>
    <x v="138"/>
    <x v="135"/>
    <s v="7"/>
    <s v="27"/>
    <x v="2"/>
    <x v="5"/>
    <x v="506"/>
    <x v="2220"/>
    <x v="1"/>
    <x v="448"/>
    <m/>
    <x v="1728"/>
  </r>
  <r>
    <x v="138"/>
    <x v="135"/>
    <s v="7"/>
    <s v="27"/>
    <x v="2"/>
    <x v="5"/>
    <x v="506"/>
    <x v="2221"/>
    <x v="1"/>
    <x v="449"/>
    <m/>
    <x v="1729"/>
  </r>
  <r>
    <x v="138"/>
    <x v="135"/>
    <s v="7"/>
    <s v="27"/>
    <x v="2"/>
    <x v="5"/>
    <x v="506"/>
    <x v="2222"/>
    <x v="1"/>
    <x v="446"/>
    <m/>
    <x v="1730"/>
  </r>
  <r>
    <x v="138"/>
    <x v="135"/>
    <s v="7"/>
    <s v="27"/>
    <x v="2"/>
    <x v="5"/>
    <x v="506"/>
    <x v="2223"/>
    <x v="1"/>
    <x v="0"/>
    <n v="112875"/>
    <x v="1731"/>
  </r>
  <r>
    <x v="138"/>
    <x v="135"/>
    <s v="7"/>
    <s v="28"/>
    <x v="2"/>
    <x v="5"/>
    <x v="526"/>
    <x v="2195"/>
    <x v="2"/>
    <x v="0"/>
    <n v="3445738.35"/>
    <x v="1732"/>
  </r>
  <r>
    <x v="138"/>
    <x v="135"/>
    <s v="8"/>
    <s v="3"/>
    <x v="2"/>
    <x v="6"/>
    <x v="406"/>
    <x v="2224"/>
    <x v="1"/>
    <x v="452"/>
    <m/>
    <x v="1733"/>
  </r>
  <r>
    <x v="138"/>
    <x v="135"/>
    <s v="8"/>
    <s v="3"/>
    <x v="2"/>
    <x v="6"/>
    <x v="406"/>
    <x v="191"/>
    <x v="2"/>
    <x v="0"/>
    <n v="63000"/>
    <x v="1734"/>
  </r>
  <r>
    <x v="138"/>
    <x v="135"/>
    <s v="8"/>
    <s v="3"/>
    <x v="2"/>
    <x v="6"/>
    <x v="406"/>
    <x v="2193"/>
    <x v="2"/>
    <x v="0"/>
    <n v="1291500"/>
    <x v="1735"/>
  </r>
  <r>
    <x v="138"/>
    <x v="135"/>
    <s v="8"/>
    <s v="6"/>
    <x v="2"/>
    <x v="6"/>
    <x v="430"/>
    <x v="2225"/>
    <x v="1"/>
    <x v="0"/>
    <n v="1209375"/>
    <x v="1736"/>
  </r>
  <r>
    <x v="138"/>
    <x v="135"/>
    <s v="8"/>
    <s v="6"/>
    <x v="2"/>
    <x v="6"/>
    <x v="430"/>
    <x v="2226"/>
    <x v="1"/>
    <x v="0"/>
    <n v="57781.25"/>
    <x v="1737"/>
  </r>
  <r>
    <x v="138"/>
    <x v="135"/>
    <s v="8"/>
    <s v="9"/>
    <x v="2"/>
    <x v="6"/>
    <x v="502"/>
    <x v="2227"/>
    <x v="1"/>
    <x v="453"/>
    <m/>
    <x v="1738"/>
  </r>
  <r>
    <x v="138"/>
    <x v="135"/>
    <s v="8"/>
    <s v="17"/>
    <x v="2"/>
    <x v="6"/>
    <x v="535"/>
    <x v="2195"/>
    <x v="2"/>
    <x v="0"/>
    <n v="2257500"/>
    <x v="1739"/>
  </r>
  <r>
    <x v="138"/>
    <x v="135"/>
    <s v="8"/>
    <s v="19"/>
    <x v="2"/>
    <x v="6"/>
    <x v="418"/>
    <x v="2228"/>
    <x v="1"/>
    <x v="444"/>
    <m/>
    <x v="1740"/>
  </r>
  <r>
    <x v="138"/>
    <x v="135"/>
    <s v="8"/>
    <s v="30"/>
    <x v="2"/>
    <x v="6"/>
    <x v="536"/>
    <x v="2229"/>
    <x v="1"/>
    <x v="0"/>
    <n v="100781.25"/>
    <x v="1741"/>
  </r>
  <r>
    <x v="138"/>
    <x v="135"/>
    <s v="8"/>
    <s v="31"/>
    <x v="2"/>
    <x v="6"/>
    <x v="484"/>
    <x v="2230"/>
    <x v="1"/>
    <x v="450"/>
    <m/>
    <x v="1742"/>
  </r>
  <r>
    <x v="138"/>
    <x v="135"/>
    <s v="8"/>
    <s v="31"/>
    <x v="2"/>
    <x v="6"/>
    <x v="484"/>
    <x v="2195"/>
    <x v="2"/>
    <x v="0"/>
    <n v="11018750"/>
    <x v="1743"/>
  </r>
  <r>
    <x v="138"/>
    <x v="135"/>
    <s v="9"/>
    <s v="8"/>
    <x v="2"/>
    <x v="10"/>
    <x v="512"/>
    <x v="2193"/>
    <x v="2"/>
    <x v="0"/>
    <n v="10303875"/>
    <x v="1744"/>
  </r>
  <r>
    <x v="138"/>
    <x v="135"/>
    <s v="9"/>
    <s v="10"/>
    <x v="2"/>
    <x v="10"/>
    <x v="527"/>
    <x v="2231"/>
    <x v="1"/>
    <x v="454"/>
    <m/>
    <x v="1745"/>
  </r>
  <r>
    <x v="138"/>
    <x v="135"/>
    <s v="9"/>
    <s v="17"/>
    <x v="2"/>
    <x v="10"/>
    <x v="431"/>
    <x v="2232"/>
    <x v="1"/>
    <x v="0"/>
    <n v="40312.5"/>
    <x v="1746"/>
  </r>
  <r>
    <x v="138"/>
    <x v="135"/>
    <s v="9"/>
    <s v="27"/>
    <x v="2"/>
    <x v="10"/>
    <x v="448"/>
    <x v="2233"/>
    <x v="1"/>
    <x v="448"/>
    <m/>
    <x v="1747"/>
  </r>
  <r>
    <x v="138"/>
    <x v="135"/>
    <s v="10"/>
    <s v="7"/>
    <x v="2"/>
    <x v="7"/>
    <x v="537"/>
    <x v="2234"/>
    <x v="2"/>
    <x v="0"/>
    <n v="4837500"/>
    <x v="1748"/>
  </r>
  <r>
    <x v="138"/>
    <x v="135"/>
    <s v="10"/>
    <s v="22"/>
    <x v="2"/>
    <x v="7"/>
    <x v="463"/>
    <x v="2193"/>
    <x v="2"/>
    <x v="0"/>
    <n v="4938281.25"/>
    <x v="1749"/>
  </r>
  <r>
    <x v="138"/>
    <x v="135"/>
    <s v="10"/>
    <s v="22"/>
    <x v="2"/>
    <x v="7"/>
    <x v="463"/>
    <x v="2235"/>
    <x v="1"/>
    <x v="443"/>
    <m/>
    <x v="1750"/>
  </r>
  <r>
    <x v="138"/>
    <x v="135"/>
    <s v="10"/>
    <s v="22"/>
    <x v="2"/>
    <x v="7"/>
    <x v="463"/>
    <x v="2236"/>
    <x v="1"/>
    <x v="445"/>
    <m/>
    <x v="1751"/>
  </r>
  <r>
    <x v="138"/>
    <x v="135"/>
    <s v="10"/>
    <s v="22"/>
    <x v="2"/>
    <x v="7"/>
    <x v="463"/>
    <x v="2237"/>
    <x v="1"/>
    <x v="445"/>
    <m/>
    <x v="1752"/>
  </r>
  <r>
    <x v="138"/>
    <x v="135"/>
    <s v="10"/>
    <s v="22"/>
    <x v="2"/>
    <x v="7"/>
    <x v="463"/>
    <x v="2238"/>
    <x v="1"/>
    <x v="445"/>
    <m/>
    <x v="1753"/>
  </r>
  <r>
    <x v="138"/>
    <x v="135"/>
    <s v="10"/>
    <s v="22"/>
    <x v="2"/>
    <x v="7"/>
    <x v="463"/>
    <x v="2239"/>
    <x v="1"/>
    <x v="323"/>
    <m/>
    <x v="1754"/>
  </r>
  <r>
    <x v="138"/>
    <x v="135"/>
    <s v="10"/>
    <s v="22"/>
    <x v="2"/>
    <x v="7"/>
    <x v="463"/>
    <x v="2240"/>
    <x v="1"/>
    <x v="448"/>
    <m/>
    <x v="1755"/>
  </r>
  <r>
    <x v="138"/>
    <x v="135"/>
    <s v="10"/>
    <s v="22"/>
    <x v="2"/>
    <x v="7"/>
    <x v="463"/>
    <x v="2241"/>
    <x v="1"/>
    <x v="449"/>
    <m/>
    <x v="1756"/>
  </r>
  <r>
    <x v="138"/>
    <x v="135"/>
    <s v="10"/>
    <s v="22"/>
    <x v="2"/>
    <x v="7"/>
    <x v="463"/>
    <x v="2242"/>
    <x v="1"/>
    <x v="446"/>
    <m/>
    <x v="1757"/>
  </r>
  <r>
    <x v="138"/>
    <x v="135"/>
    <s v="11"/>
    <s v="1"/>
    <x v="2"/>
    <x v="8"/>
    <x v="331"/>
    <x v="2243"/>
    <x v="1"/>
    <x v="0"/>
    <n v="1128750"/>
    <x v="1758"/>
  </r>
  <r>
    <x v="138"/>
    <x v="135"/>
    <s v="11"/>
    <s v="1"/>
    <x v="2"/>
    <x v="8"/>
    <x v="331"/>
    <x v="2244"/>
    <x v="1"/>
    <x v="0"/>
    <n v="120937.5"/>
    <x v="1759"/>
  </r>
  <r>
    <x v="138"/>
    <x v="135"/>
    <s v="11"/>
    <s v="1"/>
    <x v="2"/>
    <x v="8"/>
    <x v="331"/>
    <x v="2245"/>
    <x v="1"/>
    <x v="0"/>
    <n v="57781.25"/>
    <x v="1760"/>
  </r>
  <r>
    <x v="138"/>
    <x v="135"/>
    <s v="11"/>
    <s v="1"/>
    <x v="2"/>
    <x v="8"/>
    <x v="331"/>
    <x v="2246"/>
    <x v="1"/>
    <x v="0"/>
    <n v="57781.25"/>
    <x v="1761"/>
  </r>
  <r>
    <x v="138"/>
    <x v="135"/>
    <s v="11"/>
    <s v="1"/>
    <x v="2"/>
    <x v="8"/>
    <x v="331"/>
    <x v="2247"/>
    <x v="1"/>
    <x v="0"/>
    <n v="335937.5"/>
    <x v="1762"/>
  </r>
  <r>
    <x v="138"/>
    <x v="135"/>
    <s v="11"/>
    <s v="1"/>
    <x v="2"/>
    <x v="8"/>
    <x v="331"/>
    <x v="2248"/>
    <x v="1"/>
    <x v="0"/>
    <n v="112875"/>
    <x v="1763"/>
  </r>
  <r>
    <x v="138"/>
    <x v="135"/>
    <s v="11"/>
    <s v="1"/>
    <x v="2"/>
    <x v="8"/>
    <x v="331"/>
    <x v="2249"/>
    <x v="1"/>
    <x v="0"/>
    <n v="57781.25"/>
    <x v="1764"/>
  </r>
  <r>
    <x v="138"/>
    <x v="135"/>
    <s v="11"/>
    <s v="8"/>
    <x v="2"/>
    <x v="8"/>
    <x v="396"/>
    <x v="2250"/>
    <x v="1"/>
    <x v="444"/>
    <m/>
    <x v="1765"/>
  </r>
  <r>
    <x v="138"/>
    <x v="135"/>
    <s v="11"/>
    <s v="8"/>
    <x v="2"/>
    <x v="8"/>
    <x v="396"/>
    <x v="2251"/>
    <x v="1"/>
    <x v="450"/>
    <m/>
    <x v="1766"/>
  </r>
  <r>
    <x v="138"/>
    <x v="135"/>
    <s v="11"/>
    <s v="8"/>
    <x v="2"/>
    <x v="8"/>
    <x v="396"/>
    <x v="2252"/>
    <x v="1"/>
    <x v="454"/>
    <m/>
    <x v="1767"/>
  </r>
  <r>
    <x v="138"/>
    <x v="135"/>
    <s v="11"/>
    <s v="8"/>
    <x v="2"/>
    <x v="8"/>
    <x v="396"/>
    <x v="2253"/>
    <x v="1"/>
    <x v="448"/>
    <m/>
    <x v="1768"/>
  </r>
  <r>
    <x v="138"/>
    <x v="135"/>
    <s v="11"/>
    <s v="8"/>
    <x v="2"/>
    <x v="8"/>
    <x v="396"/>
    <x v="2254"/>
    <x v="1"/>
    <x v="443"/>
    <m/>
    <x v="1769"/>
  </r>
  <r>
    <x v="138"/>
    <x v="135"/>
    <s v="11"/>
    <s v="8"/>
    <x v="2"/>
    <x v="8"/>
    <x v="396"/>
    <x v="2255"/>
    <x v="1"/>
    <x v="445"/>
    <m/>
    <x v="1770"/>
  </r>
  <r>
    <x v="138"/>
    <x v="135"/>
    <s v="11"/>
    <s v="8"/>
    <x v="2"/>
    <x v="8"/>
    <x v="396"/>
    <x v="2256"/>
    <x v="1"/>
    <x v="445"/>
    <m/>
    <x v="1771"/>
  </r>
  <r>
    <x v="138"/>
    <x v="135"/>
    <s v="11"/>
    <s v="8"/>
    <x v="2"/>
    <x v="8"/>
    <x v="396"/>
    <x v="2257"/>
    <x v="1"/>
    <x v="445"/>
    <m/>
    <x v="1772"/>
  </r>
  <r>
    <x v="138"/>
    <x v="135"/>
    <s v="11"/>
    <s v="8"/>
    <x v="2"/>
    <x v="8"/>
    <x v="396"/>
    <x v="2258"/>
    <x v="1"/>
    <x v="323"/>
    <m/>
    <x v="1773"/>
  </r>
  <r>
    <x v="138"/>
    <x v="135"/>
    <s v="11"/>
    <s v="8"/>
    <x v="2"/>
    <x v="8"/>
    <x v="396"/>
    <x v="2259"/>
    <x v="1"/>
    <x v="446"/>
    <m/>
    <x v="1774"/>
  </r>
  <r>
    <x v="138"/>
    <x v="135"/>
    <s v="11"/>
    <s v="8"/>
    <x v="2"/>
    <x v="8"/>
    <x v="396"/>
    <x v="2260"/>
    <x v="1"/>
    <x v="446"/>
    <m/>
    <x v="1775"/>
  </r>
  <r>
    <x v="138"/>
    <x v="135"/>
    <s v="11"/>
    <s v="10"/>
    <x v="2"/>
    <x v="8"/>
    <x v="480"/>
    <x v="2261"/>
    <x v="1"/>
    <x v="0"/>
    <n v="302343.75"/>
    <x v="1776"/>
  </r>
  <r>
    <x v="138"/>
    <x v="135"/>
    <s v="11"/>
    <s v="10"/>
    <x v="2"/>
    <x v="8"/>
    <x v="480"/>
    <x v="2262"/>
    <x v="1"/>
    <x v="0"/>
    <n v="57781.25"/>
    <x v="1777"/>
  </r>
  <r>
    <x v="138"/>
    <x v="135"/>
    <s v="11"/>
    <s v="10"/>
    <x v="2"/>
    <x v="8"/>
    <x v="480"/>
    <x v="2263"/>
    <x v="1"/>
    <x v="0"/>
    <n v="577812.5"/>
    <x v="1778"/>
  </r>
  <r>
    <x v="138"/>
    <x v="135"/>
    <s v="11"/>
    <s v="10"/>
    <x v="2"/>
    <x v="8"/>
    <x v="480"/>
    <x v="2264"/>
    <x v="1"/>
    <x v="0"/>
    <n v="100781.25"/>
    <x v="1779"/>
  </r>
  <r>
    <x v="138"/>
    <x v="135"/>
    <s v="11"/>
    <s v="30"/>
    <x v="2"/>
    <x v="8"/>
    <x v="465"/>
    <x v="2193"/>
    <x v="2"/>
    <x v="0"/>
    <n v="1182500"/>
    <x v="1780"/>
  </r>
  <r>
    <x v="138"/>
    <x v="135"/>
    <s v="12"/>
    <s v="7"/>
    <x v="2"/>
    <x v="11"/>
    <x v="538"/>
    <x v="2193"/>
    <x v="2"/>
    <x v="0"/>
    <n v="31758187.5"/>
    <x v="1749"/>
  </r>
  <r>
    <x v="139"/>
    <x v="136"/>
    <s v="7"/>
    <s v="12"/>
    <x v="2"/>
    <x v="5"/>
    <x v="522"/>
    <x v="2265"/>
    <x v="1"/>
    <x v="455"/>
    <m/>
    <x v="1781"/>
  </r>
  <r>
    <x v="139"/>
    <x v="136"/>
    <s v="7"/>
    <s v="12"/>
    <x v="2"/>
    <x v="5"/>
    <x v="522"/>
    <x v="1481"/>
    <x v="2"/>
    <x v="0"/>
    <n v="610600"/>
    <x v="27"/>
  </r>
  <r>
    <x v="139"/>
    <x v="136"/>
    <s v="9"/>
    <s v="7"/>
    <x v="2"/>
    <x v="10"/>
    <x v="447"/>
    <x v="2266"/>
    <x v="1"/>
    <x v="456"/>
    <m/>
    <x v="1782"/>
  </r>
  <r>
    <x v="139"/>
    <x v="136"/>
    <s v="9"/>
    <s v="18"/>
    <x v="2"/>
    <x v="10"/>
    <x v="478"/>
    <x v="1643"/>
    <x v="2"/>
    <x v="0"/>
    <n v="135000"/>
    <x v="1783"/>
  </r>
  <r>
    <x v="139"/>
    <x v="136"/>
    <s v="9"/>
    <s v="28"/>
    <x v="2"/>
    <x v="10"/>
    <x v="342"/>
    <x v="2267"/>
    <x v="1"/>
    <x v="457"/>
    <m/>
    <x v="1784"/>
  </r>
  <r>
    <x v="139"/>
    <x v="136"/>
    <s v="10"/>
    <s v="28"/>
    <x v="2"/>
    <x v="7"/>
    <x v="434"/>
    <x v="1574"/>
    <x v="2"/>
    <x v="0"/>
    <n v="60800"/>
    <x v="1785"/>
  </r>
  <r>
    <x v="139"/>
    <x v="136"/>
    <s v="11"/>
    <s v="1"/>
    <x v="2"/>
    <x v="8"/>
    <x v="331"/>
    <x v="2268"/>
    <x v="1"/>
    <x v="456"/>
    <m/>
    <x v="1786"/>
  </r>
  <r>
    <x v="139"/>
    <x v="136"/>
    <s v="11"/>
    <s v="4"/>
    <x v="2"/>
    <x v="8"/>
    <x v="479"/>
    <x v="1575"/>
    <x v="2"/>
    <x v="0"/>
    <n v="134500"/>
    <x v="1787"/>
  </r>
  <r>
    <x v="139"/>
    <x v="136"/>
    <s v="12"/>
    <s v="6"/>
    <x v="2"/>
    <x v="11"/>
    <x v="525"/>
    <x v="2269"/>
    <x v="1"/>
    <x v="456"/>
    <m/>
    <x v="1788"/>
  </r>
  <r>
    <x v="139"/>
    <x v="136"/>
    <s v="12"/>
    <s v="7"/>
    <x v="2"/>
    <x v="11"/>
    <x v="538"/>
    <x v="2270"/>
    <x v="2"/>
    <x v="0"/>
    <n v="135000"/>
    <x v="1789"/>
  </r>
  <r>
    <x v="140"/>
    <x v="137"/>
    <m/>
    <m/>
    <x v="1"/>
    <x v="0"/>
    <x v="16"/>
    <x v="27"/>
    <x v="0"/>
    <x v="0"/>
    <m/>
    <x v="27"/>
  </r>
  <r>
    <x v="141"/>
    <x v="138"/>
    <m/>
    <m/>
    <x v="1"/>
    <x v="0"/>
    <x v="16"/>
    <x v="27"/>
    <x v="0"/>
    <x v="0"/>
    <m/>
    <x v="27"/>
  </r>
  <r>
    <x v="142"/>
    <x v="139"/>
    <s v="1"/>
    <s v="1"/>
    <x v="2"/>
    <x v="0"/>
    <x v="344"/>
    <x v="0"/>
    <x v="0"/>
    <x v="0"/>
    <m/>
    <x v="1790"/>
  </r>
  <r>
    <x v="142"/>
    <x v="139"/>
    <s v="2"/>
    <s v="1"/>
    <x v="2"/>
    <x v="1"/>
    <x v="379"/>
    <x v="2271"/>
    <x v="1"/>
    <x v="458"/>
    <m/>
    <x v="1791"/>
  </r>
  <r>
    <x v="143"/>
    <x v="139"/>
    <m/>
    <m/>
    <x v="1"/>
    <x v="0"/>
    <x v="16"/>
    <x v="27"/>
    <x v="0"/>
    <x v="0"/>
    <m/>
    <x v="27"/>
  </r>
  <r>
    <x v="144"/>
    <x v="140"/>
    <s v="2"/>
    <s v="5"/>
    <x v="2"/>
    <x v="1"/>
    <x v="352"/>
    <x v="2272"/>
    <x v="1"/>
    <x v="459"/>
    <m/>
    <x v="1792"/>
  </r>
  <r>
    <x v="144"/>
    <x v="140"/>
    <s v="2"/>
    <s v="5"/>
    <x v="2"/>
    <x v="1"/>
    <x v="352"/>
    <x v="1481"/>
    <x v="2"/>
    <x v="0"/>
    <n v="1424000"/>
    <x v="1793"/>
  </r>
  <r>
    <x v="144"/>
    <x v="140"/>
    <s v="11"/>
    <s v="10"/>
    <x v="2"/>
    <x v="8"/>
    <x v="480"/>
    <x v="2273"/>
    <x v="1"/>
    <x v="460"/>
    <m/>
    <x v="1794"/>
  </r>
  <r>
    <x v="144"/>
    <x v="140"/>
    <s v="11"/>
    <s v="10"/>
    <x v="2"/>
    <x v="8"/>
    <x v="480"/>
    <x v="2274"/>
    <x v="1"/>
    <x v="461"/>
    <m/>
    <x v="1795"/>
  </r>
  <r>
    <x v="144"/>
    <x v="140"/>
    <s v="12"/>
    <s v="31"/>
    <x v="2"/>
    <x v="11"/>
    <x v="378"/>
    <x v="2275"/>
    <x v="1"/>
    <x v="0"/>
    <n v="66291.67"/>
    <x v="1796"/>
  </r>
  <r>
    <x v="145"/>
    <x v="141"/>
    <s v="1"/>
    <s v="1"/>
    <x v="2"/>
    <x v="0"/>
    <x v="344"/>
    <x v="0"/>
    <x v="0"/>
    <x v="0"/>
    <m/>
    <x v="1797"/>
  </r>
  <r>
    <x v="146"/>
    <x v="142"/>
    <m/>
    <m/>
    <x v="1"/>
    <x v="0"/>
    <x v="16"/>
    <x v="27"/>
    <x v="0"/>
    <x v="0"/>
    <m/>
    <x v="27"/>
  </r>
  <r>
    <x v="147"/>
    <x v="143"/>
    <s v="1"/>
    <s v="1"/>
    <x v="2"/>
    <x v="0"/>
    <x v="344"/>
    <x v="0"/>
    <x v="0"/>
    <x v="0"/>
    <m/>
    <x v="1798"/>
  </r>
  <r>
    <x v="147"/>
    <x v="143"/>
    <s v="2"/>
    <s v="1"/>
    <x v="2"/>
    <x v="1"/>
    <x v="379"/>
    <x v="2276"/>
    <x v="1"/>
    <x v="462"/>
    <m/>
    <x v="1799"/>
  </r>
  <r>
    <x v="147"/>
    <x v="143"/>
    <s v="2"/>
    <s v="26"/>
    <x v="2"/>
    <x v="1"/>
    <x v="381"/>
    <x v="1587"/>
    <x v="2"/>
    <x v="0"/>
    <n v="197178.4"/>
    <x v="1800"/>
  </r>
  <r>
    <x v="147"/>
    <x v="143"/>
    <s v="2"/>
    <s v="26"/>
    <x v="2"/>
    <x v="1"/>
    <x v="381"/>
    <x v="1777"/>
    <x v="2"/>
    <x v="0"/>
    <n v="61028.6"/>
    <x v="1798"/>
  </r>
  <r>
    <x v="147"/>
    <x v="143"/>
    <s v="4"/>
    <s v="21"/>
    <x v="2"/>
    <x v="3"/>
    <x v="401"/>
    <x v="1506"/>
    <x v="2"/>
    <x v="0"/>
    <n v="1"/>
    <x v="27"/>
  </r>
  <r>
    <x v="147"/>
    <x v="143"/>
    <s v="5"/>
    <s v="1"/>
    <x v="2"/>
    <x v="4"/>
    <x v="386"/>
    <x v="2277"/>
    <x v="1"/>
    <x v="462"/>
    <m/>
    <x v="1801"/>
  </r>
  <r>
    <x v="147"/>
    <x v="143"/>
    <s v="6"/>
    <s v="16"/>
    <x v="2"/>
    <x v="9"/>
    <x v="363"/>
    <x v="1463"/>
    <x v="2"/>
    <x v="0"/>
    <n v="173158.88"/>
    <x v="1802"/>
  </r>
  <r>
    <x v="147"/>
    <x v="143"/>
    <s v="6"/>
    <s v="16"/>
    <x v="2"/>
    <x v="9"/>
    <x v="363"/>
    <x v="2278"/>
    <x v="2"/>
    <x v="0"/>
    <n v="85048.12"/>
    <x v="27"/>
  </r>
  <r>
    <x v="147"/>
    <x v="143"/>
    <s v="8"/>
    <s v="3"/>
    <x v="2"/>
    <x v="6"/>
    <x v="406"/>
    <x v="2279"/>
    <x v="1"/>
    <x v="462"/>
    <m/>
    <x v="1801"/>
  </r>
  <r>
    <x v="147"/>
    <x v="143"/>
    <s v="8"/>
    <s v="26"/>
    <x v="2"/>
    <x v="6"/>
    <x v="539"/>
    <x v="2280"/>
    <x v="2"/>
    <x v="0"/>
    <n v="234187.74"/>
    <x v="1803"/>
  </r>
  <r>
    <x v="147"/>
    <x v="143"/>
    <s v="8"/>
    <s v="26"/>
    <x v="2"/>
    <x v="6"/>
    <x v="539"/>
    <x v="2281"/>
    <x v="2"/>
    <x v="0"/>
    <n v="24019.26"/>
    <x v="27"/>
  </r>
  <r>
    <x v="147"/>
    <x v="143"/>
    <s v="11"/>
    <s v="1"/>
    <x v="2"/>
    <x v="8"/>
    <x v="331"/>
    <x v="2282"/>
    <x v="1"/>
    <x v="463"/>
    <m/>
    <x v="1804"/>
  </r>
  <r>
    <x v="147"/>
    <x v="143"/>
    <s v="11"/>
    <s v="30"/>
    <x v="2"/>
    <x v="8"/>
    <x v="465"/>
    <x v="1474"/>
    <x v="2"/>
    <x v="0"/>
    <n v="228983.58"/>
    <x v="1805"/>
  </r>
  <r>
    <x v="147"/>
    <x v="143"/>
    <s v="11"/>
    <s v="30"/>
    <x v="2"/>
    <x v="8"/>
    <x v="465"/>
    <x v="1517"/>
    <x v="2"/>
    <x v="0"/>
    <n v="23485.5"/>
    <x v="27"/>
  </r>
  <r>
    <x v="148"/>
    <x v="144"/>
    <m/>
    <m/>
    <x v="1"/>
    <x v="0"/>
    <x v="16"/>
    <x v="27"/>
    <x v="0"/>
    <x v="0"/>
    <m/>
    <x v="27"/>
  </r>
  <r>
    <x v="149"/>
    <x v="145"/>
    <s v="9"/>
    <s v="10"/>
    <x v="2"/>
    <x v="10"/>
    <x v="527"/>
    <x v="2283"/>
    <x v="1"/>
    <x v="317"/>
    <m/>
    <x v="654"/>
  </r>
  <r>
    <x v="149"/>
    <x v="145"/>
    <s v="9"/>
    <s v="10"/>
    <x v="2"/>
    <x v="10"/>
    <x v="527"/>
    <x v="1552"/>
    <x v="2"/>
    <x v="0"/>
    <n v="205000"/>
    <x v="492"/>
  </r>
  <r>
    <x v="149"/>
    <x v="145"/>
    <s v="10"/>
    <s v="1"/>
    <x v="2"/>
    <x v="7"/>
    <x v="419"/>
    <x v="2284"/>
    <x v="1"/>
    <x v="464"/>
    <m/>
    <x v="1806"/>
  </r>
  <r>
    <x v="149"/>
    <x v="145"/>
    <s v="10"/>
    <s v="10"/>
    <x v="2"/>
    <x v="7"/>
    <x v="540"/>
    <x v="1762"/>
    <x v="2"/>
    <x v="0"/>
    <n v="10000"/>
    <x v="1807"/>
  </r>
  <r>
    <x v="149"/>
    <x v="145"/>
    <s v="11"/>
    <s v="1"/>
    <x v="2"/>
    <x v="8"/>
    <x v="331"/>
    <x v="2285"/>
    <x v="1"/>
    <x v="465"/>
    <m/>
    <x v="1808"/>
  </r>
  <r>
    <x v="149"/>
    <x v="145"/>
    <s v="11"/>
    <s v="5"/>
    <x v="2"/>
    <x v="8"/>
    <x v="472"/>
    <x v="1605"/>
    <x v="2"/>
    <x v="0"/>
    <n v="483965.33"/>
    <x v="1809"/>
  </r>
  <r>
    <x v="149"/>
    <x v="145"/>
    <s v="11"/>
    <s v="5"/>
    <x v="2"/>
    <x v="8"/>
    <x v="472"/>
    <x v="2286"/>
    <x v="2"/>
    <x v="0"/>
    <n v="23608.06"/>
    <x v="1810"/>
  </r>
  <r>
    <x v="149"/>
    <x v="145"/>
    <s v="12"/>
    <s v="6"/>
    <x v="2"/>
    <x v="11"/>
    <x v="525"/>
    <x v="2287"/>
    <x v="1"/>
    <x v="465"/>
    <m/>
    <x v="1811"/>
  </r>
  <r>
    <x v="150"/>
    <x v="146"/>
    <s v="1"/>
    <s v="1"/>
    <x v="2"/>
    <x v="0"/>
    <x v="344"/>
    <x v="0"/>
    <x v="0"/>
    <x v="0"/>
    <m/>
    <x v="1812"/>
  </r>
  <r>
    <x v="150"/>
    <x v="146"/>
    <s v="1"/>
    <s v="18"/>
    <x v="2"/>
    <x v="0"/>
    <x v="468"/>
    <x v="2288"/>
    <x v="1"/>
    <x v="466"/>
    <m/>
    <x v="1813"/>
  </r>
  <r>
    <x v="150"/>
    <x v="146"/>
    <s v="4"/>
    <s v="21"/>
    <x v="2"/>
    <x v="3"/>
    <x v="401"/>
    <x v="1521"/>
    <x v="2"/>
    <x v="0"/>
    <n v="112875"/>
    <x v="1812"/>
  </r>
  <r>
    <x v="150"/>
    <x v="146"/>
    <s v="4"/>
    <s v="30"/>
    <x v="2"/>
    <x v="3"/>
    <x v="458"/>
    <x v="2289"/>
    <x v="1"/>
    <x v="466"/>
    <m/>
    <x v="1813"/>
  </r>
  <r>
    <x v="150"/>
    <x v="146"/>
    <s v="5"/>
    <s v="5"/>
    <x v="2"/>
    <x v="4"/>
    <x v="517"/>
    <x v="1459"/>
    <x v="2"/>
    <x v="0"/>
    <n v="112875"/>
    <x v="1812"/>
  </r>
  <r>
    <x v="150"/>
    <x v="146"/>
    <s v="5"/>
    <s v="7"/>
    <x v="2"/>
    <x v="4"/>
    <x v="427"/>
    <x v="1506"/>
    <x v="2"/>
    <x v="467"/>
    <m/>
    <x v="1379"/>
  </r>
  <r>
    <x v="150"/>
    <x v="146"/>
    <s v="6"/>
    <s v="28"/>
    <x v="2"/>
    <x v="9"/>
    <x v="446"/>
    <x v="1463"/>
    <x v="2"/>
    <x v="0"/>
    <n v="112875"/>
    <x v="27"/>
  </r>
  <r>
    <x v="150"/>
    <x v="146"/>
    <s v="7"/>
    <s v="29"/>
    <x v="2"/>
    <x v="5"/>
    <x v="347"/>
    <x v="2290"/>
    <x v="1"/>
    <x v="466"/>
    <m/>
    <x v="1379"/>
  </r>
  <r>
    <x v="150"/>
    <x v="146"/>
    <s v="8"/>
    <s v="26"/>
    <x v="2"/>
    <x v="6"/>
    <x v="539"/>
    <x v="2291"/>
    <x v="2"/>
    <x v="0"/>
    <n v="112875"/>
    <x v="27"/>
  </r>
  <r>
    <x v="151"/>
    <x v="147"/>
    <s v="12"/>
    <s v="9"/>
    <x v="2"/>
    <x v="11"/>
    <x v="541"/>
    <x v="2292"/>
    <x v="1"/>
    <x v="331"/>
    <m/>
    <x v="1217"/>
  </r>
  <r>
    <x v="151"/>
    <x v="147"/>
    <s v="12"/>
    <s v="9"/>
    <x v="2"/>
    <x v="11"/>
    <x v="541"/>
    <x v="1552"/>
    <x v="2"/>
    <x v="0"/>
    <n v="512500"/>
    <x v="58"/>
  </r>
  <r>
    <x v="151"/>
    <x v="147"/>
    <s v="12"/>
    <s v="9"/>
    <x v="2"/>
    <x v="11"/>
    <x v="541"/>
    <x v="1461"/>
    <x v="2"/>
    <x v="0"/>
    <n v="25000"/>
    <x v="27"/>
  </r>
  <r>
    <x v="151"/>
    <x v="147"/>
    <s v="12"/>
    <s v="10"/>
    <x v="2"/>
    <x v="11"/>
    <x v="488"/>
    <x v="2293"/>
    <x v="1"/>
    <x v="448"/>
    <m/>
    <x v="195"/>
  </r>
  <r>
    <x v="152"/>
    <x v="148"/>
    <m/>
    <m/>
    <x v="1"/>
    <x v="0"/>
    <x v="16"/>
    <x v="27"/>
    <x v="0"/>
    <x v="0"/>
    <m/>
    <x v="27"/>
  </r>
  <r>
    <x v="153"/>
    <x v="149"/>
    <s v="8"/>
    <s v="20"/>
    <x v="2"/>
    <x v="6"/>
    <x v="317"/>
    <x v="2294"/>
    <x v="1"/>
    <x v="468"/>
    <m/>
    <x v="1814"/>
  </r>
  <r>
    <x v="153"/>
    <x v="149"/>
    <s v="8"/>
    <s v="20"/>
    <x v="2"/>
    <x v="6"/>
    <x v="317"/>
    <x v="1481"/>
    <x v="2"/>
    <x v="0"/>
    <n v="690902.5"/>
    <x v="27"/>
  </r>
  <r>
    <x v="153"/>
    <x v="149"/>
    <s v="11"/>
    <s v="1"/>
    <x v="2"/>
    <x v="8"/>
    <x v="331"/>
    <x v="2295"/>
    <x v="1"/>
    <x v="469"/>
    <m/>
    <x v="1815"/>
  </r>
  <r>
    <x v="153"/>
    <x v="149"/>
    <s v="11"/>
    <s v="7"/>
    <x v="2"/>
    <x v="8"/>
    <x v="542"/>
    <x v="1575"/>
    <x v="2"/>
    <x v="0"/>
    <n v="158816.92000000001"/>
    <x v="27"/>
  </r>
  <r>
    <x v="153"/>
    <x v="149"/>
    <s v="12"/>
    <s v="6"/>
    <x v="2"/>
    <x v="11"/>
    <x v="525"/>
    <x v="2296"/>
    <x v="1"/>
    <x v="470"/>
    <m/>
    <x v="1816"/>
  </r>
  <r>
    <x v="153"/>
    <x v="149"/>
    <s v="12"/>
    <s v="6"/>
    <x v="2"/>
    <x v="11"/>
    <x v="525"/>
    <x v="2297"/>
    <x v="2"/>
    <x v="0"/>
    <n v="207152.5"/>
    <x v="27"/>
  </r>
  <r>
    <x v="154"/>
    <x v="150"/>
    <m/>
    <m/>
    <x v="1"/>
    <x v="0"/>
    <x v="16"/>
    <x v="27"/>
    <x v="0"/>
    <x v="0"/>
    <m/>
    <x v="27"/>
  </r>
  <r>
    <x v="155"/>
    <x v="151"/>
    <s v="5"/>
    <s v="31"/>
    <x v="2"/>
    <x v="4"/>
    <x v="315"/>
    <x v="2298"/>
    <x v="1"/>
    <x v="471"/>
    <m/>
    <x v="1817"/>
  </r>
  <r>
    <x v="155"/>
    <x v="151"/>
    <s v="5"/>
    <s v="31"/>
    <x v="2"/>
    <x v="4"/>
    <x v="315"/>
    <x v="2299"/>
    <x v="1"/>
    <x v="472"/>
    <m/>
    <x v="1818"/>
  </r>
  <r>
    <x v="155"/>
    <x v="151"/>
    <s v="5"/>
    <s v="31"/>
    <x v="2"/>
    <x v="4"/>
    <x v="315"/>
    <x v="2300"/>
    <x v="1"/>
    <x v="472"/>
    <m/>
    <x v="1819"/>
  </r>
  <r>
    <x v="155"/>
    <x v="151"/>
    <s v="6"/>
    <s v="30"/>
    <x v="2"/>
    <x v="9"/>
    <x v="358"/>
    <x v="2301"/>
    <x v="1"/>
    <x v="472"/>
    <m/>
    <x v="1820"/>
  </r>
  <r>
    <x v="155"/>
    <x v="151"/>
    <s v="7"/>
    <s v="29"/>
    <x v="2"/>
    <x v="5"/>
    <x v="347"/>
    <x v="2302"/>
    <x v="1"/>
    <x v="472"/>
    <m/>
    <x v="1821"/>
  </r>
  <r>
    <x v="155"/>
    <x v="151"/>
    <s v="8"/>
    <s v="2"/>
    <x v="2"/>
    <x v="6"/>
    <x v="451"/>
    <x v="2303"/>
    <x v="2"/>
    <x v="0"/>
    <n v="4918598.92"/>
    <x v="1822"/>
  </r>
  <r>
    <x v="155"/>
    <x v="151"/>
    <s v="8"/>
    <s v="13"/>
    <x v="2"/>
    <x v="6"/>
    <x v="543"/>
    <x v="2304"/>
    <x v="2"/>
    <x v="0"/>
    <n v="540000"/>
    <x v="1823"/>
  </r>
  <r>
    <x v="155"/>
    <x v="151"/>
    <s v="8"/>
    <s v="13"/>
    <x v="2"/>
    <x v="6"/>
    <x v="543"/>
    <x v="2305"/>
    <x v="2"/>
    <x v="0"/>
    <n v="11070000"/>
    <x v="1824"/>
  </r>
  <r>
    <x v="155"/>
    <x v="151"/>
    <s v="9"/>
    <s v="1"/>
    <x v="2"/>
    <x v="10"/>
    <x v="341"/>
    <x v="2306"/>
    <x v="1"/>
    <x v="472"/>
    <m/>
    <x v="1825"/>
  </r>
  <r>
    <x v="155"/>
    <x v="151"/>
    <s v="9"/>
    <s v="10"/>
    <x v="2"/>
    <x v="10"/>
    <x v="527"/>
    <x v="1782"/>
    <x v="2"/>
    <x v="0"/>
    <n v="180000"/>
    <x v="1826"/>
  </r>
  <r>
    <x v="155"/>
    <x v="151"/>
    <s v="9"/>
    <s v="10"/>
    <x v="2"/>
    <x v="10"/>
    <x v="527"/>
    <x v="2307"/>
    <x v="2"/>
    <x v="0"/>
    <n v="180000"/>
    <x v="1827"/>
  </r>
  <r>
    <x v="155"/>
    <x v="151"/>
    <s v="9"/>
    <s v="10"/>
    <x v="2"/>
    <x v="10"/>
    <x v="527"/>
    <x v="2308"/>
    <x v="2"/>
    <x v="0"/>
    <n v="55483.87"/>
    <x v="1828"/>
  </r>
  <r>
    <x v="155"/>
    <x v="151"/>
    <s v="9"/>
    <s v="10"/>
    <x v="2"/>
    <x v="10"/>
    <x v="527"/>
    <x v="1492"/>
    <x v="2"/>
    <x v="0"/>
    <n v="5900322.5800000001"/>
    <x v="1829"/>
  </r>
  <r>
    <x v="155"/>
    <x v="151"/>
    <s v="9"/>
    <s v="21"/>
    <x v="2"/>
    <x v="10"/>
    <x v="394"/>
    <x v="2309"/>
    <x v="1"/>
    <x v="0"/>
    <n v="445050"/>
    <x v="1830"/>
  </r>
  <r>
    <x v="155"/>
    <x v="151"/>
    <s v="9"/>
    <s v="21"/>
    <x v="2"/>
    <x v="10"/>
    <x v="394"/>
    <x v="2310"/>
    <x v="1"/>
    <x v="473"/>
    <m/>
    <x v="1831"/>
  </r>
  <r>
    <x v="155"/>
    <x v="151"/>
    <s v="9"/>
    <s v="21"/>
    <x v="2"/>
    <x v="10"/>
    <x v="394"/>
    <x v="2311"/>
    <x v="1"/>
    <x v="474"/>
    <m/>
    <x v="1832"/>
  </r>
  <r>
    <x v="155"/>
    <x v="151"/>
    <s v="10"/>
    <s v="14"/>
    <x v="2"/>
    <x v="7"/>
    <x v="544"/>
    <x v="1643"/>
    <x v="2"/>
    <x v="0"/>
    <n v="5880624.5599999996"/>
    <x v="1833"/>
  </r>
  <r>
    <x v="155"/>
    <x v="151"/>
    <s v="10"/>
    <s v="14"/>
    <x v="2"/>
    <x v="7"/>
    <x v="544"/>
    <x v="2312"/>
    <x v="2"/>
    <x v="0"/>
    <n v="780807.17"/>
    <x v="27"/>
  </r>
  <r>
    <x v="155"/>
    <x v="151"/>
    <s v="11"/>
    <s v="1"/>
    <x v="2"/>
    <x v="8"/>
    <x v="331"/>
    <x v="2313"/>
    <x v="1"/>
    <x v="475"/>
    <m/>
    <x v="1834"/>
  </r>
  <r>
    <x v="155"/>
    <x v="151"/>
    <s v="11"/>
    <s v="1"/>
    <x v="2"/>
    <x v="8"/>
    <x v="331"/>
    <x v="2314"/>
    <x v="1"/>
    <x v="0"/>
    <n v="406350"/>
    <x v="1835"/>
  </r>
  <r>
    <x v="155"/>
    <x v="151"/>
    <s v="11"/>
    <s v="19"/>
    <x v="2"/>
    <x v="8"/>
    <x v="375"/>
    <x v="1574"/>
    <x v="2"/>
    <x v="0"/>
    <n v="9260775.8100000005"/>
    <x v="1836"/>
  </r>
  <r>
    <x v="155"/>
    <x v="151"/>
    <s v="11"/>
    <s v="19"/>
    <x v="2"/>
    <x v="8"/>
    <x v="375"/>
    <x v="2315"/>
    <x v="2"/>
    <x v="0"/>
    <n v="451745.16"/>
    <x v="27"/>
  </r>
  <r>
    <x v="155"/>
    <x v="151"/>
    <s v="12"/>
    <s v="1"/>
    <x v="2"/>
    <x v="11"/>
    <x v="377"/>
    <x v="2316"/>
    <x v="1"/>
    <x v="225"/>
    <m/>
    <x v="1055"/>
  </r>
  <r>
    <x v="155"/>
    <x v="151"/>
    <s v="12"/>
    <s v="1"/>
    <x v="2"/>
    <x v="11"/>
    <x v="377"/>
    <x v="2317"/>
    <x v="1"/>
    <x v="0"/>
    <n v="1315800"/>
    <x v="1837"/>
  </r>
  <r>
    <x v="155"/>
    <x v="151"/>
    <s v="12"/>
    <s v="21"/>
    <x v="2"/>
    <x v="11"/>
    <x v="545"/>
    <x v="1575"/>
    <x v="2"/>
    <x v="0"/>
    <n v="7970400"/>
    <x v="1838"/>
  </r>
  <r>
    <x v="155"/>
    <x v="151"/>
    <s v="12"/>
    <s v="21"/>
    <x v="2"/>
    <x v="11"/>
    <x v="545"/>
    <x v="1771"/>
    <x v="2"/>
    <x v="0"/>
    <n v="388800"/>
    <x v="27"/>
  </r>
  <r>
    <x v="156"/>
    <x v="152"/>
    <s v="1"/>
    <s v="1"/>
    <x v="2"/>
    <x v="0"/>
    <x v="344"/>
    <x v="0"/>
    <x v="0"/>
    <x v="0"/>
    <m/>
    <x v="614"/>
  </r>
  <r>
    <x v="157"/>
    <x v="153"/>
    <m/>
    <m/>
    <x v="1"/>
    <x v="0"/>
    <x v="16"/>
    <x v="27"/>
    <x v="0"/>
    <x v="0"/>
    <m/>
    <x v="27"/>
  </r>
  <r>
    <x v="158"/>
    <x v="154"/>
    <s v="1"/>
    <s v="1"/>
    <x v="2"/>
    <x v="0"/>
    <x v="344"/>
    <x v="0"/>
    <x v="0"/>
    <x v="0"/>
    <m/>
    <x v="1839"/>
  </r>
  <r>
    <x v="159"/>
    <x v="155"/>
    <s v="1"/>
    <s v="1"/>
    <x v="2"/>
    <x v="0"/>
    <x v="344"/>
    <x v="0"/>
    <x v="0"/>
    <x v="0"/>
    <m/>
    <x v="1288"/>
  </r>
  <r>
    <x v="159"/>
    <x v="155"/>
    <s v="1"/>
    <s v="15"/>
    <x v="2"/>
    <x v="0"/>
    <x v="323"/>
    <x v="1746"/>
    <x v="2"/>
    <x v="0"/>
    <n v="258000"/>
    <x v="1840"/>
  </r>
  <r>
    <x v="159"/>
    <x v="155"/>
    <s v="1"/>
    <s v="18"/>
    <x v="2"/>
    <x v="0"/>
    <x v="468"/>
    <x v="2318"/>
    <x v="1"/>
    <x v="243"/>
    <m/>
    <x v="27"/>
  </r>
  <r>
    <x v="159"/>
    <x v="155"/>
    <s v="2"/>
    <s v="12"/>
    <x v="2"/>
    <x v="1"/>
    <x v="404"/>
    <x v="2319"/>
    <x v="1"/>
    <x v="243"/>
    <m/>
    <x v="1288"/>
  </r>
  <r>
    <x v="159"/>
    <x v="155"/>
    <s v="2"/>
    <s v="25"/>
    <x v="2"/>
    <x v="1"/>
    <x v="403"/>
    <x v="1587"/>
    <x v="2"/>
    <x v="0"/>
    <n v="129000"/>
    <x v="27"/>
  </r>
  <r>
    <x v="159"/>
    <x v="155"/>
    <s v="3"/>
    <s v="3"/>
    <x v="2"/>
    <x v="2"/>
    <x v="546"/>
    <x v="2320"/>
    <x v="1"/>
    <x v="243"/>
    <m/>
    <x v="1288"/>
  </r>
  <r>
    <x v="159"/>
    <x v="155"/>
    <s v="3"/>
    <s v="23"/>
    <x v="2"/>
    <x v="2"/>
    <x v="356"/>
    <x v="2321"/>
    <x v="2"/>
    <x v="0"/>
    <n v="129000"/>
    <x v="27"/>
  </r>
  <r>
    <x v="159"/>
    <x v="155"/>
    <s v="4"/>
    <s v="1"/>
    <x v="2"/>
    <x v="3"/>
    <x v="324"/>
    <x v="2322"/>
    <x v="1"/>
    <x v="243"/>
    <m/>
    <x v="1288"/>
  </r>
  <r>
    <x v="159"/>
    <x v="155"/>
    <s v="4"/>
    <s v="23"/>
    <x v="2"/>
    <x v="3"/>
    <x v="426"/>
    <x v="1557"/>
    <x v="2"/>
    <x v="0"/>
    <n v="129000"/>
    <x v="27"/>
  </r>
  <r>
    <x v="159"/>
    <x v="155"/>
    <s v="5"/>
    <s v="6"/>
    <x v="2"/>
    <x v="4"/>
    <x v="505"/>
    <x v="2323"/>
    <x v="1"/>
    <x v="243"/>
    <m/>
    <x v="1288"/>
  </r>
  <r>
    <x v="159"/>
    <x v="155"/>
    <s v="5"/>
    <s v="24"/>
    <x v="2"/>
    <x v="4"/>
    <x v="547"/>
    <x v="1637"/>
    <x v="2"/>
    <x v="0"/>
    <n v="129000"/>
    <x v="27"/>
  </r>
  <r>
    <x v="159"/>
    <x v="155"/>
    <s v="6"/>
    <s v="2"/>
    <x v="2"/>
    <x v="9"/>
    <x v="415"/>
    <x v="2324"/>
    <x v="1"/>
    <x v="0"/>
    <n v="7740"/>
    <x v="1841"/>
  </r>
  <r>
    <x v="159"/>
    <x v="155"/>
    <s v="6"/>
    <s v="16"/>
    <x v="2"/>
    <x v="9"/>
    <x v="363"/>
    <x v="2325"/>
    <x v="1"/>
    <x v="243"/>
    <m/>
    <x v="1842"/>
  </r>
  <r>
    <x v="159"/>
    <x v="155"/>
    <s v="6"/>
    <s v="24"/>
    <x v="2"/>
    <x v="9"/>
    <x v="370"/>
    <x v="1562"/>
    <x v="2"/>
    <x v="0"/>
    <n v="121260"/>
    <x v="27"/>
  </r>
  <r>
    <x v="159"/>
    <x v="155"/>
    <s v="7"/>
    <s v="1"/>
    <x v="2"/>
    <x v="5"/>
    <x v="326"/>
    <x v="2326"/>
    <x v="1"/>
    <x v="476"/>
    <m/>
    <x v="1843"/>
  </r>
  <r>
    <x v="159"/>
    <x v="155"/>
    <s v="7"/>
    <s v="24"/>
    <x v="2"/>
    <x v="5"/>
    <x v="548"/>
    <x v="1564"/>
    <x v="2"/>
    <x v="0"/>
    <n v="104032.25"/>
    <x v="27"/>
  </r>
  <r>
    <x v="160"/>
    <x v="156"/>
    <s v="1"/>
    <s v="1"/>
    <x v="2"/>
    <x v="0"/>
    <x v="344"/>
    <x v="0"/>
    <x v="0"/>
    <x v="0"/>
    <m/>
    <x v="1844"/>
  </r>
  <r>
    <x v="160"/>
    <x v="156"/>
    <s v="1"/>
    <s v="1"/>
    <x v="2"/>
    <x v="0"/>
    <x v="344"/>
    <x v="2327"/>
    <x v="1"/>
    <x v="243"/>
    <m/>
    <x v="1845"/>
  </r>
  <r>
    <x v="160"/>
    <x v="156"/>
    <s v="1"/>
    <s v="26"/>
    <x v="2"/>
    <x v="0"/>
    <x v="511"/>
    <x v="1874"/>
    <x v="2"/>
    <x v="0"/>
    <n v="406500"/>
    <x v="1846"/>
  </r>
  <r>
    <x v="160"/>
    <x v="156"/>
    <s v="2"/>
    <s v="1"/>
    <x v="2"/>
    <x v="1"/>
    <x v="379"/>
    <x v="2328"/>
    <x v="1"/>
    <x v="243"/>
    <m/>
    <x v="1847"/>
  </r>
  <r>
    <x v="160"/>
    <x v="156"/>
    <s v="2"/>
    <s v="19"/>
    <x v="2"/>
    <x v="1"/>
    <x v="549"/>
    <x v="1492"/>
    <x v="2"/>
    <x v="0"/>
    <n v="238500"/>
    <x v="27"/>
  </r>
  <r>
    <x v="160"/>
    <x v="156"/>
    <s v="2"/>
    <s v="19"/>
    <x v="2"/>
    <x v="1"/>
    <x v="549"/>
    <x v="2329"/>
    <x v="2"/>
    <x v="0"/>
    <n v="7500"/>
    <x v="1848"/>
  </r>
  <r>
    <x v="160"/>
    <x v="156"/>
    <s v="3"/>
    <s v="1"/>
    <x v="2"/>
    <x v="2"/>
    <x v="313"/>
    <x v="2330"/>
    <x v="1"/>
    <x v="243"/>
    <m/>
    <x v="1849"/>
  </r>
  <r>
    <x v="160"/>
    <x v="156"/>
    <s v="3"/>
    <s v="26"/>
    <x v="2"/>
    <x v="2"/>
    <x v="519"/>
    <x v="2331"/>
    <x v="1"/>
    <x v="243"/>
    <m/>
    <x v="1850"/>
  </r>
  <r>
    <x v="160"/>
    <x v="156"/>
    <s v="5"/>
    <s v="1"/>
    <x v="2"/>
    <x v="4"/>
    <x v="386"/>
    <x v="2332"/>
    <x v="1"/>
    <x v="243"/>
    <m/>
    <x v="1851"/>
  </r>
  <r>
    <x v="160"/>
    <x v="156"/>
    <s v="6"/>
    <s v="1"/>
    <x v="2"/>
    <x v="9"/>
    <x v="357"/>
    <x v="2333"/>
    <x v="1"/>
    <x v="243"/>
    <m/>
    <x v="1852"/>
  </r>
  <r>
    <x v="160"/>
    <x v="156"/>
    <s v="6"/>
    <s v="9"/>
    <x v="2"/>
    <x v="9"/>
    <x v="496"/>
    <x v="2334"/>
    <x v="2"/>
    <x v="0"/>
    <n v="369000"/>
    <x v="1853"/>
  </r>
  <r>
    <x v="160"/>
    <x v="156"/>
    <s v="6"/>
    <s v="9"/>
    <x v="2"/>
    <x v="9"/>
    <x v="496"/>
    <x v="2335"/>
    <x v="2"/>
    <x v="0"/>
    <n v="18000"/>
    <x v="1849"/>
  </r>
  <r>
    <x v="160"/>
    <x v="156"/>
    <s v="6"/>
    <s v="30"/>
    <x v="2"/>
    <x v="9"/>
    <x v="358"/>
    <x v="2336"/>
    <x v="1"/>
    <x v="243"/>
    <m/>
    <x v="1850"/>
  </r>
  <r>
    <x v="160"/>
    <x v="156"/>
    <s v="7"/>
    <s v="23"/>
    <x v="2"/>
    <x v="5"/>
    <x v="429"/>
    <x v="2337"/>
    <x v="2"/>
    <x v="0"/>
    <n v="246000"/>
    <x v="1854"/>
  </r>
  <r>
    <x v="160"/>
    <x v="156"/>
    <s v="7"/>
    <s v="23"/>
    <x v="2"/>
    <x v="5"/>
    <x v="429"/>
    <x v="2338"/>
    <x v="2"/>
    <x v="0"/>
    <n v="12000"/>
    <x v="1848"/>
  </r>
  <r>
    <x v="160"/>
    <x v="156"/>
    <s v="8"/>
    <s v="1"/>
    <x v="2"/>
    <x v="6"/>
    <x v="417"/>
    <x v="2339"/>
    <x v="1"/>
    <x v="243"/>
    <m/>
    <x v="1849"/>
  </r>
  <r>
    <x v="160"/>
    <x v="156"/>
    <s v="9"/>
    <s v="1"/>
    <x v="2"/>
    <x v="10"/>
    <x v="341"/>
    <x v="2340"/>
    <x v="1"/>
    <x v="477"/>
    <m/>
    <x v="1855"/>
  </r>
  <r>
    <x v="161"/>
    <x v="157"/>
    <s v="6"/>
    <s v="21"/>
    <x v="2"/>
    <x v="9"/>
    <x v="550"/>
    <x v="2341"/>
    <x v="1"/>
    <x v="281"/>
    <m/>
    <x v="1216"/>
  </r>
  <r>
    <x v="161"/>
    <x v="157"/>
    <s v="6"/>
    <s v="21"/>
    <x v="2"/>
    <x v="9"/>
    <x v="550"/>
    <x v="2342"/>
    <x v="2"/>
    <x v="0"/>
    <n v="250000"/>
    <x v="1856"/>
  </r>
  <r>
    <x v="162"/>
    <x v="158"/>
    <s v="6"/>
    <s v="30"/>
    <x v="2"/>
    <x v="9"/>
    <x v="358"/>
    <x v="2343"/>
    <x v="1"/>
    <x v="478"/>
    <m/>
    <x v="1857"/>
  </r>
  <r>
    <x v="162"/>
    <x v="158"/>
    <s v="8"/>
    <s v="10"/>
    <x v="2"/>
    <x v="6"/>
    <x v="392"/>
    <x v="1628"/>
    <x v="2"/>
    <x v="0"/>
    <n v="7560000"/>
    <x v="27"/>
  </r>
  <r>
    <x v="163"/>
    <x v="159"/>
    <s v="1"/>
    <s v="1"/>
    <x v="2"/>
    <x v="0"/>
    <x v="344"/>
    <x v="0"/>
    <x v="0"/>
    <x v="0"/>
    <m/>
    <x v="1309"/>
  </r>
  <r>
    <x v="163"/>
    <x v="159"/>
    <s v="4"/>
    <s v="9"/>
    <x v="2"/>
    <x v="3"/>
    <x v="314"/>
    <x v="1461"/>
    <x v="2"/>
    <x v="0"/>
    <n v="5000"/>
    <x v="27"/>
  </r>
  <r>
    <x v="164"/>
    <x v="160"/>
    <m/>
    <m/>
    <x v="1"/>
    <x v="0"/>
    <x v="16"/>
    <x v="27"/>
    <x v="0"/>
    <x v="0"/>
    <m/>
    <x v="27"/>
  </r>
  <r>
    <x v="165"/>
    <x v="161"/>
    <s v="1"/>
    <s v="1"/>
    <x v="2"/>
    <x v="0"/>
    <x v="344"/>
    <x v="0"/>
    <x v="0"/>
    <x v="0"/>
    <m/>
    <x v="1858"/>
  </r>
  <r>
    <x v="165"/>
    <x v="161"/>
    <s v="1"/>
    <s v="21"/>
    <x v="2"/>
    <x v="0"/>
    <x v="399"/>
    <x v="1492"/>
    <x v="2"/>
    <x v="0"/>
    <n v="1519620"/>
    <x v="1859"/>
  </r>
  <r>
    <x v="165"/>
    <x v="161"/>
    <s v="9"/>
    <s v="7"/>
    <x v="2"/>
    <x v="10"/>
    <x v="447"/>
    <x v="2344"/>
    <x v="1"/>
    <x v="479"/>
    <m/>
    <x v="1860"/>
  </r>
  <r>
    <x v="165"/>
    <x v="161"/>
    <s v="9"/>
    <s v="7"/>
    <x v="2"/>
    <x v="10"/>
    <x v="447"/>
    <x v="2345"/>
    <x v="2"/>
    <x v="0"/>
    <n v="453000"/>
    <x v="1861"/>
  </r>
  <r>
    <x v="166"/>
    <x v="162"/>
    <m/>
    <m/>
    <x v="1"/>
    <x v="0"/>
    <x v="16"/>
    <x v="27"/>
    <x v="0"/>
    <x v="0"/>
    <m/>
    <x v="27"/>
  </r>
  <r>
    <x v="167"/>
    <x v="163"/>
    <s v="1"/>
    <s v="1"/>
    <x v="2"/>
    <x v="0"/>
    <x v="344"/>
    <x v="0"/>
    <x v="0"/>
    <x v="0"/>
    <m/>
    <x v="1862"/>
  </r>
  <r>
    <x v="167"/>
    <x v="163"/>
    <s v="1"/>
    <s v="28"/>
    <x v="2"/>
    <x v="0"/>
    <x v="533"/>
    <x v="2346"/>
    <x v="1"/>
    <x v="480"/>
    <m/>
    <x v="1863"/>
  </r>
  <r>
    <x v="167"/>
    <x v="163"/>
    <s v="2"/>
    <s v="1"/>
    <x v="2"/>
    <x v="1"/>
    <x v="379"/>
    <x v="2347"/>
    <x v="1"/>
    <x v="0"/>
    <n v="1038555"/>
    <x v="1864"/>
  </r>
  <r>
    <x v="167"/>
    <x v="163"/>
    <s v="2"/>
    <s v="1"/>
    <x v="2"/>
    <x v="1"/>
    <x v="379"/>
    <x v="2348"/>
    <x v="1"/>
    <x v="0"/>
    <n v="1038555"/>
    <x v="1865"/>
  </r>
  <r>
    <x v="167"/>
    <x v="163"/>
    <s v="2"/>
    <s v="1"/>
    <x v="2"/>
    <x v="1"/>
    <x v="379"/>
    <x v="2349"/>
    <x v="1"/>
    <x v="0"/>
    <n v="1038555"/>
    <x v="1866"/>
  </r>
  <r>
    <x v="167"/>
    <x v="163"/>
    <s v="2"/>
    <s v="1"/>
    <x v="2"/>
    <x v="1"/>
    <x v="379"/>
    <x v="2350"/>
    <x v="1"/>
    <x v="0"/>
    <n v="1038555"/>
    <x v="1867"/>
  </r>
  <r>
    <x v="167"/>
    <x v="163"/>
    <s v="2"/>
    <s v="1"/>
    <x v="2"/>
    <x v="1"/>
    <x v="379"/>
    <x v="2351"/>
    <x v="1"/>
    <x v="0"/>
    <n v="1063282.5"/>
    <x v="1868"/>
  </r>
  <r>
    <x v="167"/>
    <x v="163"/>
    <s v="2"/>
    <s v="1"/>
    <x v="2"/>
    <x v="1"/>
    <x v="379"/>
    <x v="2352"/>
    <x v="1"/>
    <x v="0"/>
    <n v="1063282.5"/>
    <x v="1869"/>
  </r>
  <r>
    <x v="167"/>
    <x v="163"/>
    <s v="2"/>
    <s v="1"/>
    <x v="2"/>
    <x v="1"/>
    <x v="379"/>
    <x v="2353"/>
    <x v="1"/>
    <x v="0"/>
    <n v="1063282.5"/>
    <x v="1870"/>
  </r>
  <r>
    <x v="167"/>
    <x v="163"/>
    <s v="2"/>
    <s v="1"/>
    <x v="2"/>
    <x v="1"/>
    <x v="379"/>
    <x v="2354"/>
    <x v="1"/>
    <x v="0"/>
    <n v="1063282.5"/>
    <x v="27"/>
  </r>
  <r>
    <x v="167"/>
    <x v="163"/>
    <s v="2"/>
    <s v="15"/>
    <x v="2"/>
    <x v="1"/>
    <x v="469"/>
    <x v="2355"/>
    <x v="1"/>
    <x v="190"/>
    <m/>
    <x v="105"/>
  </r>
  <r>
    <x v="167"/>
    <x v="163"/>
    <s v="2"/>
    <s v="26"/>
    <x v="2"/>
    <x v="1"/>
    <x v="381"/>
    <x v="2356"/>
    <x v="1"/>
    <x v="0"/>
    <m/>
    <x v="105"/>
  </r>
  <r>
    <x v="167"/>
    <x v="163"/>
    <s v="4"/>
    <s v="19"/>
    <x v="2"/>
    <x v="3"/>
    <x v="531"/>
    <x v="1492"/>
    <x v="2"/>
    <x v="0"/>
    <n v="4200000"/>
    <x v="27"/>
  </r>
  <r>
    <x v="167"/>
    <x v="163"/>
    <s v="6"/>
    <s v="3"/>
    <x v="2"/>
    <x v="9"/>
    <x v="369"/>
    <x v="2357"/>
    <x v="1"/>
    <x v="414"/>
    <m/>
    <x v="1871"/>
  </r>
  <r>
    <x v="167"/>
    <x v="163"/>
    <s v="8"/>
    <s v="6"/>
    <x v="2"/>
    <x v="6"/>
    <x v="430"/>
    <x v="2358"/>
    <x v="1"/>
    <x v="481"/>
    <m/>
    <x v="1872"/>
  </r>
  <r>
    <x v="167"/>
    <x v="163"/>
    <s v="11"/>
    <s v="26"/>
    <x v="2"/>
    <x v="8"/>
    <x v="437"/>
    <x v="2359"/>
    <x v="2"/>
    <x v="0"/>
    <n v="135241.94"/>
    <x v="1873"/>
  </r>
  <r>
    <x v="167"/>
    <x v="163"/>
    <s v="11"/>
    <s v="26"/>
    <x v="2"/>
    <x v="8"/>
    <x v="437"/>
    <x v="2360"/>
    <x v="2"/>
    <x v="0"/>
    <n v="1691533.15"/>
    <x v="1874"/>
  </r>
  <r>
    <x v="168"/>
    <x v="164"/>
    <m/>
    <m/>
    <x v="1"/>
    <x v="0"/>
    <x v="16"/>
    <x v="27"/>
    <x v="0"/>
    <x v="0"/>
    <m/>
    <x v="27"/>
  </r>
  <r>
    <x v="169"/>
    <x v="165"/>
    <s v="11"/>
    <s v="18"/>
    <x v="2"/>
    <x v="8"/>
    <x v="524"/>
    <x v="2361"/>
    <x v="1"/>
    <x v="482"/>
    <m/>
    <x v="1875"/>
  </r>
  <r>
    <x v="169"/>
    <x v="165"/>
    <s v="11"/>
    <s v="23"/>
    <x v="2"/>
    <x v="8"/>
    <x v="528"/>
    <x v="1466"/>
    <x v="2"/>
    <x v="0"/>
    <n v="1688080.61"/>
    <x v="1876"/>
  </r>
  <r>
    <x v="169"/>
    <x v="165"/>
    <s v="11"/>
    <s v="23"/>
    <x v="2"/>
    <x v="8"/>
    <x v="528"/>
    <x v="2362"/>
    <x v="2"/>
    <x v="0"/>
    <n v="82345.490000000005"/>
    <x v="27"/>
  </r>
  <r>
    <x v="170"/>
    <x v="166"/>
    <m/>
    <m/>
    <x v="1"/>
    <x v="0"/>
    <x v="16"/>
    <x v="27"/>
    <x v="0"/>
    <x v="0"/>
    <m/>
    <x v="27"/>
  </r>
  <r>
    <x v="171"/>
    <x v="167"/>
    <m/>
    <m/>
    <x v="1"/>
    <x v="0"/>
    <x v="16"/>
    <x v="27"/>
    <x v="0"/>
    <x v="0"/>
    <m/>
    <x v="27"/>
  </r>
  <r>
    <x v="172"/>
    <x v="168"/>
    <m/>
    <m/>
    <x v="1"/>
    <x v="0"/>
    <x v="16"/>
    <x v="27"/>
    <x v="0"/>
    <x v="0"/>
    <m/>
    <x v="27"/>
  </r>
  <r>
    <x v="173"/>
    <x v="169"/>
    <s v="3"/>
    <s v="18"/>
    <x v="2"/>
    <x v="2"/>
    <x v="483"/>
    <x v="2363"/>
    <x v="1"/>
    <x v="483"/>
    <m/>
    <x v="1877"/>
  </r>
  <r>
    <x v="173"/>
    <x v="169"/>
    <s v="3"/>
    <s v="18"/>
    <x v="2"/>
    <x v="2"/>
    <x v="483"/>
    <x v="1552"/>
    <x v="2"/>
    <x v="0"/>
    <n v="231905"/>
    <x v="1878"/>
  </r>
  <r>
    <x v="173"/>
    <x v="169"/>
    <s v="4"/>
    <s v="12"/>
    <x v="2"/>
    <x v="3"/>
    <x v="334"/>
    <x v="2364"/>
    <x v="1"/>
    <x v="484"/>
    <m/>
    <x v="1879"/>
  </r>
  <r>
    <x v="173"/>
    <x v="169"/>
    <s v="5"/>
    <s v="6"/>
    <x v="2"/>
    <x v="4"/>
    <x v="505"/>
    <x v="2365"/>
    <x v="1"/>
    <x v="484"/>
    <m/>
    <x v="1880"/>
  </r>
  <r>
    <x v="173"/>
    <x v="169"/>
    <s v="5"/>
    <s v="19"/>
    <x v="2"/>
    <x v="4"/>
    <x v="551"/>
    <x v="2366"/>
    <x v="2"/>
    <x v="0"/>
    <n v="220000"/>
    <x v="1881"/>
  </r>
  <r>
    <x v="173"/>
    <x v="169"/>
    <s v="6"/>
    <s v="1"/>
    <x v="2"/>
    <x v="9"/>
    <x v="357"/>
    <x v="2367"/>
    <x v="1"/>
    <x v="484"/>
    <m/>
    <x v="1882"/>
  </r>
  <r>
    <x v="173"/>
    <x v="169"/>
    <s v="6"/>
    <s v="2"/>
    <x v="2"/>
    <x v="9"/>
    <x v="415"/>
    <x v="2368"/>
    <x v="1"/>
    <x v="0"/>
    <n v="12255"/>
    <x v="1883"/>
  </r>
  <r>
    <x v="173"/>
    <x v="169"/>
    <s v="6"/>
    <s v="27"/>
    <x v="2"/>
    <x v="9"/>
    <x v="552"/>
    <x v="1492"/>
    <x v="2"/>
    <x v="0"/>
    <n v="159000"/>
    <x v="1884"/>
  </r>
  <r>
    <x v="173"/>
    <x v="169"/>
    <s v="7"/>
    <s v="1"/>
    <x v="2"/>
    <x v="5"/>
    <x v="326"/>
    <x v="2369"/>
    <x v="1"/>
    <x v="484"/>
    <m/>
    <x v="1885"/>
  </r>
  <r>
    <x v="173"/>
    <x v="169"/>
    <s v="7"/>
    <s v="12"/>
    <x v="2"/>
    <x v="5"/>
    <x v="522"/>
    <x v="1492"/>
    <x v="2"/>
    <x v="0"/>
    <n v="236000"/>
    <x v="1886"/>
  </r>
  <r>
    <x v="173"/>
    <x v="169"/>
    <s v="8"/>
    <s v="1"/>
    <x v="2"/>
    <x v="6"/>
    <x v="417"/>
    <x v="2370"/>
    <x v="1"/>
    <x v="484"/>
    <m/>
    <x v="1887"/>
  </r>
  <r>
    <x v="173"/>
    <x v="169"/>
    <s v="8"/>
    <s v="11"/>
    <x v="2"/>
    <x v="6"/>
    <x v="346"/>
    <x v="1492"/>
    <x v="2"/>
    <x v="0"/>
    <n v="236000"/>
    <x v="1888"/>
  </r>
  <r>
    <x v="173"/>
    <x v="169"/>
    <s v="9"/>
    <s v="1"/>
    <x v="2"/>
    <x v="10"/>
    <x v="341"/>
    <x v="2371"/>
    <x v="1"/>
    <x v="484"/>
    <m/>
    <x v="1889"/>
  </r>
  <r>
    <x v="173"/>
    <x v="169"/>
    <s v="9"/>
    <s v="13"/>
    <x v="2"/>
    <x v="10"/>
    <x v="553"/>
    <x v="1492"/>
    <x v="2"/>
    <x v="0"/>
    <n v="236500"/>
    <x v="1890"/>
  </r>
  <r>
    <x v="173"/>
    <x v="169"/>
    <s v="9"/>
    <s v="28"/>
    <x v="2"/>
    <x v="10"/>
    <x v="342"/>
    <x v="2372"/>
    <x v="1"/>
    <x v="485"/>
    <m/>
    <x v="1891"/>
  </r>
  <r>
    <x v="173"/>
    <x v="169"/>
    <s v="10"/>
    <s v="12"/>
    <x v="2"/>
    <x v="7"/>
    <x v="554"/>
    <x v="1492"/>
    <x v="2"/>
    <x v="0"/>
    <n v="236500"/>
    <x v="1892"/>
  </r>
  <r>
    <x v="173"/>
    <x v="169"/>
    <s v="11"/>
    <s v="1"/>
    <x v="2"/>
    <x v="8"/>
    <x v="331"/>
    <x v="2373"/>
    <x v="1"/>
    <x v="484"/>
    <m/>
    <x v="1893"/>
  </r>
  <r>
    <x v="173"/>
    <x v="169"/>
    <s v="11"/>
    <s v="16"/>
    <x v="2"/>
    <x v="8"/>
    <x v="485"/>
    <x v="1492"/>
    <x v="2"/>
    <x v="0"/>
    <n v="236500"/>
    <x v="1894"/>
  </r>
  <r>
    <x v="173"/>
    <x v="169"/>
    <s v="12"/>
    <s v="6"/>
    <x v="2"/>
    <x v="11"/>
    <x v="525"/>
    <x v="2374"/>
    <x v="1"/>
    <x v="484"/>
    <m/>
    <x v="1895"/>
  </r>
  <r>
    <x v="174"/>
    <x v="170"/>
    <s v="1"/>
    <s v="1"/>
    <x v="2"/>
    <x v="0"/>
    <x v="344"/>
    <x v="0"/>
    <x v="0"/>
    <x v="0"/>
    <m/>
    <x v="1896"/>
  </r>
  <r>
    <x v="175"/>
    <x v="171"/>
    <m/>
    <m/>
    <x v="1"/>
    <x v="0"/>
    <x v="16"/>
    <x v="27"/>
    <x v="0"/>
    <x v="0"/>
    <m/>
    <x v="27"/>
  </r>
  <r>
    <x v="176"/>
    <x v="172"/>
    <s v="1"/>
    <s v="1"/>
    <x v="2"/>
    <x v="0"/>
    <x v="344"/>
    <x v="0"/>
    <x v="0"/>
    <x v="0"/>
    <m/>
    <x v="1897"/>
  </r>
  <r>
    <x v="176"/>
    <x v="172"/>
    <s v="1"/>
    <s v="1"/>
    <x v="2"/>
    <x v="0"/>
    <x v="344"/>
    <x v="2375"/>
    <x v="1"/>
    <x v="202"/>
    <m/>
    <x v="488"/>
  </r>
  <r>
    <x v="176"/>
    <x v="172"/>
    <s v="2"/>
    <s v="1"/>
    <x v="2"/>
    <x v="1"/>
    <x v="379"/>
    <x v="2376"/>
    <x v="1"/>
    <x v="202"/>
    <m/>
    <x v="192"/>
  </r>
  <r>
    <x v="176"/>
    <x v="172"/>
    <s v="2"/>
    <s v="1"/>
    <x v="2"/>
    <x v="1"/>
    <x v="379"/>
    <x v="2377"/>
    <x v="1"/>
    <x v="0"/>
    <n v="15050"/>
    <x v="1898"/>
  </r>
  <r>
    <x v="176"/>
    <x v="172"/>
    <s v="3"/>
    <s v="3"/>
    <x v="2"/>
    <x v="2"/>
    <x v="546"/>
    <x v="2378"/>
    <x v="1"/>
    <x v="202"/>
    <m/>
    <x v="1899"/>
  </r>
  <r>
    <x v="176"/>
    <x v="172"/>
    <s v="4"/>
    <s v="1"/>
    <x v="2"/>
    <x v="3"/>
    <x v="324"/>
    <x v="2379"/>
    <x v="1"/>
    <x v="202"/>
    <m/>
    <x v="1900"/>
  </r>
  <r>
    <x v="176"/>
    <x v="172"/>
    <s v="4"/>
    <s v="6"/>
    <x v="2"/>
    <x v="3"/>
    <x v="504"/>
    <x v="1746"/>
    <x v="2"/>
    <x v="0"/>
    <n v="665000"/>
    <x v="1901"/>
  </r>
  <r>
    <x v="176"/>
    <x v="172"/>
    <s v="4"/>
    <s v="6"/>
    <x v="2"/>
    <x v="3"/>
    <x v="504"/>
    <x v="2380"/>
    <x v="2"/>
    <x v="0"/>
    <n v="35000"/>
    <x v="1898"/>
  </r>
  <r>
    <x v="176"/>
    <x v="172"/>
    <s v="5"/>
    <s v="1"/>
    <x v="2"/>
    <x v="4"/>
    <x v="386"/>
    <x v="2381"/>
    <x v="1"/>
    <x v="202"/>
    <m/>
    <x v="1899"/>
  </r>
  <r>
    <x v="176"/>
    <x v="172"/>
    <s v="6"/>
    <s v="1"/>
    <x v="2"/>
    <x v="9"/>
    <x v="357"/>
    <x v="2382"/>
    <x v="1"/>
    <x v="202"/>
    <m/>
    <x v="1900"/>
  </r>
  <r>
    <x v="176"/>
    <x v="172"/>
    <s v="6"/>
    <s v="4"/>
    <x v="2"/>
    <x v="9"/>
    <x v="428"/>
    <x v="2334"/>
    <x v="2"/>
    <x v="0"/>
    <n v="997500"/>
    <x v="1902"/>
  </r>
  <r>
    <x v="176"/>
    <x v="172"/>
    <s v="6"/>
    <s v="4"/>
    <x v="2"/>
    <x v="9"/>
    <x v="428"/>
    <x v="2335"/>
    <x v="2"/>
    <x v="0"/>
    <n v="52500"/>
    <x v="1903"/>
  </r>
  <r>
    <x v="176"/>
    <x v="172"/>
    <s v="6"/>
    <s v="25"/>
    <x v="2"/>
    <x v="9"/>
    <x v="391"/>
    <x v="2383"/>
    <x v="1"/>
    <x v="0"/>
    <n v="24950"/>
    <x v="1904"/>
  </r>
  <r>
    <x v="176"/>
    <x v="172"/>
    <s v="7"/>
    <s v="1"/>
    <x v="2"/>
    <x v="5"/>
    <x v="326"/>
    <x v="2384"/>
    <x v="1"/>
    <x v="202"/>
    <m/>
    <x v="1905"/>
  </r>
  <r>
    <x v="176"/>
    <x v="172"/>
    <s v="7"/>
    <s v="1"/>
    <x v="2"/>
    <x v="5"/>
    <x v="326"/>
    <x v="1613"/>
    <x v="2"/>
    <x v="0"/>
    <n v="310000"/>
    <x v="488"/>
  </r>
  <r>
    <x v="176"/>
    <x v="172"/>
    <s v="7"/>
    <s v="16"/>
    <x v="2"/>
    <x v="5"/>
    <x v="555"/>
    <x v="1562"/>
    <x v="2"/>
    <x v="0"/>
    <n v="350000"/>
    <x v="1897"/>
  </r>
  <r>
    <x v="176"/>
    <x v="172"/>
    <s v="8"/>
    <s v="1"/>
    <x v="2"/>
    <x v="6"/>
    <x v="417"/>
    <x v="2385"/>
    <x v="1"/>
    <x v="202"/>
    <m/>
    <x v="488"/>
  </r>
  <r>
    <x v="176"/>
    <x v="172"/>
    <s v="8"/>
    <s v="18"/>
    <x v="2"/>
    <x v="6"/>
    <x v="523"/>
    <x v="2386"/>
    <x v="2"/>
    <x v="0"/>
    <n v="350000"/>
    <x v="1897"/>
  </r>
  <r>
    <x v="176"/>
    <x v="172"/>
    <s v="9"/>
    <s v="1"/>
    <x v="2"/>
    <x v="10"/>
    <x v="341"/>
    <x v="2387"/>
    <x v="1"/>
    <x v="202"/>
    <m/>
    <x v="488"/>
  </r>
  <r>
    <x v="176"/>
    <x v="172"/>
    <s v="9"/>
    <s v="10"/>
    <x v="2"/>
    <x v="10"/>
    <x v="527"/>
    <x v="1567"/>
    <x v="2"/>
    <x v="0"/>
    <n v="350000"/>
    <x v="1897"/>
  </r>
  <r>
    <x v="176"/>
    <x v="172"/>
    <s v="10"/>
    <s v="7"/>
    <x v="2"/>
    <x v="7"/>
    <x v="537"/>
    <x v="1643"/>
    <x v="2"/>
    <x v="0"/>
    <n v="350000"/>
    <x v="27"/>
  </r>
  <r>
    <x v="176"/>
    <x v="172"/>
    <s v="11"/>
    <s v="1"/>
    <x v="2"/>
    <x v="8"/>
    <x v="331"/>
    <x v="2388"/>
    <x v="1"/>
    <x v="202"/>
    <m/>
    <x v="1897"/>
  </r>
  <r>
    <x v="176"/>
    <x v="172"/>
    <s v="12"/>
    <s v="1"/>
    <x v="2"/>
    <x v="11"/>
    <x v="377"/>
    <x v="2389"/>
    <x v="1"/>
    <x v="202"/>
    <m/>
    <x v="488"/>
  </r>
  <r>
    <x v="176"/>
    <x v="172"/>
    <s v="12"/>
    <s v="10"/>
    <x v="2"/>
    <x v="11"/>
    <x v="488"/>
    <x v="1575"/>
    <x v="2"/>
    <x v="0"/>
    <n v="350000"/>
    <x v="1897"/>
  </r>
  <r>
    <x v="177"/>
    <x v="173"/>
    <s v="1"/>
    <s v="1"/>
    <x v="2"/>
    <x v="0"/>
    <x v="344"/>
    <x v="0"/>
    <x v="0"/>
    <x v="0"/>
    <m/>
    <x v="1906"/>
  </r>
  <r>
    <x v="178"/>
    <x v="174"/>
    <s v="7"/>
    <s v="1"/>
    <x v="2"/>
    <x v="5"/>
    <x v="326"/>
    <x v="2390"/>
    <x v="1"/>
    <x v="486"/>
    <m/>
    <x v="1907"/>
  </r>
  <r>
    <x v="179"/>
    <x v="175"/>
    <m/>
    <m/>
    <x v="1"/>
    <x v="0"/>
    <x v="16"/>
    <x v="27"/>
    <x v="0"/>
    <x v="0"/>
    <m/>
    <x v="27"/>
  </r>
  <r>
    <x v="180"/>
    <x v="176"/>
    <s v="1"/>
    <s v="20"/>
    <x v="2"/>
    <x v="0"/>
    <x v="422"/>
    <x v="2391"/>
    <x v="2"/>
    <x v="0"/>
    <n v="100000"/>
    <x v="1908"/>
  </r>
  <r>
    <x v="180"/>
    <x v="176"/>
    <s v="1"/>
    <s v="20"/>
    <x v="2"/>
    <x v="0"/>
    <x v="422"/>
    <x v="2391"/>
    <x v="2"/>
    <x v="0"/>
    <n v="55000"/>
    <x v="1909"/>
  </r>
  <r>
    <x v="180"/>
    <x v="176"/>
    <s v="1"/>
    <s v="28"/>
    <x v="2"/>
    <x v="0"/>
    <x v="533"/>
    <x v="2392"/>
    <x v="1"/>
    <x v="487"/>
    <m/>
    <x v="1910"/>
  </r>
  <r>
    <x v="180"/>
    <x v="176"/>
    <s v="2"/>
    <s v="5"/>
    <x v="2"/>
    <x v="1"/>
    <x v="352"/>
    <x v="2393"/>
    <x v="1"/>
    <x v="488"/>
    <m/>
    <x v="1911"/>
  </r>
  <r>
    <x v="180"/>
    <x v="176"/>
    <s v="2"/>
    <s v="15"/>
    <x v="2"/>
    <x v="1"/>
    <x v="469"/>
    <x v="1587"/>
    <x v="2"/>
    <x v="0"/>
    <n v="70000"/>
    <x v="1912"/>
  </r>
  <r>
    <x v="180"/>
    <x v="176"/>
    <s v="3"/>
    <s v="3"/>
    <x v="2"/>
    <x v="2"/>
    <x v="546"/>
    <x v="2394"/>
    <x v="1"/>
    <x v="488"/>
    <m/>
    <x v="1913"/>
  </r>
  <r>
    <x v="180"/>
    <x v="176"/>
    <s v="3"/>
    <s v="24"/>
    <x v="2"/>
    <x v="2"/>
    <x v="425"/>
    <x v="2395"/>
    <x v="2"/>
    <x v="0"/>
    <n v="135175"/>
    <x v="1914"/>
  </r>
  <r>
    <x v="180"/>
    <x v="176"/>
    <s v="3"/>
    <s v="26"/>
    <x v="2"/>
    <x v="2"/>
    <x v="519"/>
    <x v="2396"/>
    <x v="1"/>
    <x v="488"/>
    <m/>
    <x v="1915"/>
  </r>
  <r>
    <x v="180"/>
    <x v="176"/>
    <s v="4"/>
    <s v="28"/>
    <x v="2"/>
    <x v="3"/>
    <x v="362"/>
    <x v="1557"/>
    <x v="2"/>
    <x v="0"/>
    <n v="125000"/>
    <x v="1916"/>
  </r>
  <r>
    <x v="180"/>
    <x v="176"/>
    <s v="5"/>
    <s v="1"/>
    <x v="2"/>
    <x v="4"/>
    <x v="386"/>
    <x v="2397"/>
    <x v="1"/>
    <x v="488"/>
    <m/>
    <x v="1917"/>
  </r>
  <r>
    <x v="180"/>
    <x v="176"/>
    <s v="6"/>
    <s v="1"/>
    <x v="2"/>
    <x v="9"/>
    <x v="357"/>
    <x v="2398"/>
    <x v="1"/>
    <x v="488"/>
    <m/>
    <x v="1918"/>
  </r>
  <r>
    <x v="180"/>
    <x v="176"/>
    <s v="6"/>
    <s v="8"/>
    <x v="2"/>
    <x v="9"/>
    <x v="389"/>
    <x v="2399"/>
    <x v="2"/>
    <x v="489"/>
    <n v="99.11"/>
    <x v="1918"/>
  </r>
  <r>
    <x v="180"/>
    <x v="176"/>
    <s v="6"/>
    <s v="8"/>
    <x v="2"/>
    <x v="9"/>
    <x v="389"/>
    <x v="2399"/>
    <x v="2"/>
    <x v="0"/>
    <n v="274900.89"/>
    <x v="27"/>
  </r>
  <r>
    <x v="180"/>
    <x v="176"/>
    <s v="7"/>
    <s v="1"/>
    <x v="2"/>
    <x v="5"/>
    <x v="326"/>
    <x v="2400"/>
    <x v="1"/>
    <x v="488"/>
    <m/>
    <x v="1919"/>
  </r>
  <r>
    <x v="180"/>
    <x v="176"/>
    <s v="8"/>
    <s v="3"/>
    <x v="2"/>
    <x v="6"/>
    <x v="406"/>
    <x v="1564"/>
    <x v="2"/>
    <x v="0"/>
    <n v="135000"/>
    <x v="1920"/>
  </r>
  <r>
    <x v="180"/>
    <x v="176"/>
    <s v="8"/>
    <s v="6"/>
    <x v="2"/>
    <x v="6"/>
    <x v="430"/>
    <x v="2401"/>
    <x v="1"/>
    <x v="488"/>
    <m/>
    <x v="1921"/>
  </r>
  <r>
    <x v="180"/>
    <x v="176"/>
    <s v="9"/>
    <s v="1"/>
    <x v="2"/>
    <x v="10"/>
    <x v="341"/>
    <x v="2402"/>
    <x v="1"/>
    <x v="490"/>
    <m/>
    <x v="1922"/>
  </r>
  <r>
    <x v="180"/>
    <x v="176"/>
    <s v="9"/>
    <s v="10"/>
    <x v="2"/>
    <x v="10"/>
    <x v="527"/>
    <x v="1626"/>
    <x v="2"/>
    <x v="0"/>
    <n v="131600"/>
    <x v="1923"/>
  </r>
  <r>
    <x v="180"/>
    <x v="176"/>
    <s v="9"/>
    <s v="20"/>
    <x v="2"/>
    <x v="10"/>
    <x v="509"/>
    <x v="1643"/>
    <x v="2"/>
    <x v="0"/>
    <n v="111100"/>
    <x v="1924"/>
  </r>
  <r>
    <x v="180"/>
    <x v="176"/>
    <s v="9"/>
    <s v="29"/>
    <x v="2"/>
    <x v="10"/>
    <x v="466"/>
    <x v="2403"/>
    <x v="1"/>
    <x v="491"/>
    <m/>
    <x v="1925"/>
  </r>
  <r>
    <x v="180"/>
    <x v="176"/>
    <s v="10"/>
    <s v="8"/>
    <x v="2"/>
    <x v="7"/>
    <x v="432"/>
    <x v="1574"/>
    <x v="2"/>
    <x v="0"/>
    <n v="94600"/>
    <x v="1924"/>
  </r>
  <r>
    <x v="180"/>
    <x v="176"/>
    <s v="11"/>
    <s v="1"/>
    <x v="2"/>
    <x v="8"/>
    <x v="331"/>
    <x v="2404"/>
    <x v="1"/>
    <x v="488"/>
    <m/>
    <x v="1926"/>
  </r>
  <r>
    <x v="180"/>
    <x v="176"/>
    <s v="12"/>
    <s v="3"/>
    <x v="2"/>
    <x v="11"/>
    <x v="332"/>
    <x v="1575"/>
    <x v="2"/>
    <x v="0"/>
    <n v="133300"/>
    <x v="1924"/>
  </r>
  <r>
    <x v="180"/>
    <x v="176"/>
    <s v="12"/>
    <s v="6"/>
    <x v="2"/>
    <x v="11"/>
    <x v="525"/>
    <x v="2405"/>
    <x v="1"/>
    <x v="488"/>
    <m/>
    <x v="1926"/>
  </r>
  <r>
    <x v="181"/>
    <x v="177"/>
    <s v="1"/>
    <s v="1"/>
    <x v="2"/>
    <x v="0"/>
    <x v="344"/>
    <x v="0"/>
    <x v="0"/>
    <x v="0"/>
    <m/>
    <x v="1927"/>
  </r>
  <r>
    <x v="181"/>
    <x v="177"/>
    <s v="1"/>
    <s v="28"/>
    <x v="2"/>
    <x v="0"/>
    <x v="533"/>
    <x v="2406"/>
    <x v="1"/>
    <x v="492"/>
    <m/>
    <x v="1928"/>
  </r>
  <r>
    <x v="181"/>
    <x v="177"/>
    <s v="10"/>
    <s v="20"/>
    <x v="2"/>
    <x v="7"/>
    <x v="343"/>
    <x v="1492"/>
    <x v="2"/>
    <x v="0"/>
    <n v="1000000"/>
    <x v="1929"/>
  </r>
  <r>
    <x v="182"/>
    <x v="178"/>
    <s v="5"/>
    <s v="18"/>
    <x v="2"/>
    <x v="4"/>
    <x v="337"/>
    <x v="2407"/>
    <x v="1"/>
    <x v="493"/>
    <m/>
    <x v="1930"/>
  </r>
  <r>
    <x v="182"/>
    <x v="178"/>
    <s v="6"/>
    <s v="9"/>
    <x v="2"/>
    <x v="9"/>
    <x v="496"/>
    <x v="1562"/>
    <x v="2"/>
    <x v="0"/>
    <n v="1107000"/>
    <x v="1212"/>
  </r>
  <r>
    <x v="182"/>
    <x v="178"/>
    <s v="6"/>
    <s v="9"/>
    <x v="2"/>
    <x v="9"/>
    <x v="496"/>
    <x v="1787"/>
    <x v="2"/>
    <x v="0"/>
    <n v="54000"/>
    <x v="27"/>
  </r>
  <r>
    <x v="182"/>
    <x v="178"/>
    <s v="6"/>
    <s v="30"/>
    <x v="2"/>
    <x v="9"/>
    <x v="358"/>
    <x v="2408"/>
    <x v="1"/>
    <x v="494"/>
    <m/>
    <x v="1931"/>
  </r>
  <r>
    <x v="182"/>
    <x v="178"/>
    <s v="7"/>
    <s v="14"/>
    <x v="2"/>
    <x v="5"/>
    <x v="327"/>
    <x v="1637"/>
    <x v="2"/>
    <x v="0"/>
    <n v="2563558.06"/>
    <x v="1932"/>
  </r>
  <r>
    <x v="182"/>
    <x v="178"/>
    <s v="7"/>
    <s v="14"/>
    <x v="2"/>
    <x v="5"/>
    <x v="327"/>
    <x v="1560"/>
    <x v="2"/>
    <x v="0"/>
    <n v="125051.61"/>
    <x v="27"/>
  </r>
  <r>
    <x v="182"/>
    <x v="178"/>
    <s v="8"/>
    <s v="1"/>
    <x v="2"/>
    <x v="6"/>
    <x v="417"/>
    <x v="2409"/>
    <x v="1"/>
    <x v="493"/>
    <m/>
    <x v="1930"/>
  </r>
  <r>
    <x v="182"/>
    <x v="178"/>
    <s v="8"/>
    <s v="1"/>
    <x v="2"/>
    <x v="6"/>
    <x v="417"/>
    <x v="2410"/>
    <x v="1"/>
    <x v="495"/>
    <m/>
    <x v="1933"/>
  </r>
  <r>
    <x v="182"/>
    <x v="178"/>
    <s v="8"/>
    <s v="18"/>
    <x v="2"/>
    <x v="6"/>
    <x v="523"/>
    <x v="1565"/>
    <x v="2"/>
    <x v="0"/>
    <n v="54000"/>
    <x v="1934"/>
  </r>
  <r>
    <x v="182"/>
    <x v="178"/>
    <s v="8"/>
    <s v="18"/>
    <x v="2"/>
    <x v="6"/>
    <x v="523"/>
    <x v="1762"/>
    <x v="2"/>
    <x v="0"/>
    <n v="50000"/>
    <x v="1935"/>
  </r>
  <r>
    <x v="182"/>
    <x v="178"/>
    <s v="8"/>
    <s v="18"/>
    <x v="2"/>
    <x v="6"/>
    <x v="523"/>
    <x v="2411"/>
    <x v="2"/>
    <x v="0"/>
    <n v="2132000"/>
    <x v="27"/>
  </r>
  <r>
    <x v="182"/>
    <x v="178"/>
    <s v="9"/>
    <s v="1"/>
    <x v="2"/>
    <x v="10"/>
    <x v="341"/>
    <x v="2412"/>
    <x v="1"/>
    <x v="493"/>
    <m/>
    <x v="1930"/>
  </r>
  <r>
    <x v="182"/>
    <x v="178"/>
    <s v="9"/>
    <s v="1"/>
    <x v="2"/>
    <x v="10"/>
    <x v="341"/>
    <x v="2413"/>
    <x v="1"/>
    <x v="496"/>
    <m/>
    <x v="1936"/>
  </r>
  <r>
    <x v="182"/>
    <x v="178"/>
    <s v="9"/>
    <s v="15"/>
    <x v="2"/>
    <x v="10"/>
    <x v="508"/>
    <x v="1767"/>
    <x v="2"/>
    <x v="0"/>
    <n v="99000"/>
    <x v="1937"/>
  </r>
  <r>
    <x v="182"/>
    <x v="178"/>
    <s v="9"/>
    <s v="15"/>
    <x v="2"/>
    <x v="10"/>
    <x v="508"/>
    <x v="1643"/>
    <x v="2"/>
    <x v="0"/>
    <n v="2029500"/>
    <x v="27"/>
  </r>
  <r>
    <x v="182"/>
    <x v="178"/>
    <s v="10"/>
    <s v="1"/>
    <x v="2"/>
    <x v="7"/>
    <x v="419"/>
    <x v="2414"/>
    <x v="1"/>
    <x v="493"/>
    <m/>
    <x v="1930"/>
  </r>
  <r>
    <x v="182"/>
    <x v="178"/>
    <s v="10"/>
    <s v="1"/>
    <x v="2"/>
    <x v="7"/>
    <x v="419"/>
    <x v="2415"/>
    <x v="1"/>
    <x v="496"/>
    <m/>
    <x v="1936"/>
  </r>
  <r>
    <x v="182"/>
    <x v="178"/>
    <s v="10"/>
    <s v="13"/>
    <x v="2"/>
    <x v="7"/>
    <x v="320"/>
    <x v="1795"/>
    <x v="2"/>
    <x v="0"/>
    <n v="99000"/>
    <x v="1937"/>
  </r>
  <r>
    <x v="182"/>
    <x v="178"/>
    <s v="10"/>
    <s v="13"/>
    <x v="2"/>
    <x v="7"/>
    <x v="320"/>
    <x v="1574"/>
    <x v="2"/>
    <x v="0"/>
    <n v="2029500"/>
    <x v="27"/>
  </r>
  <r>
    <x v="182"/>
    <x v="178"/>
    <s v="11"/>
    <s v="1"/>
    <x v="2"/>
    <x v="8"/>
    <x v="331"/>
    <x v="2416"/>
    <x v="1"/>
    <x v="493"/>
    <m/>
    <x v="1930"/>
  </r>
  <r>
    <x v="182"/>
    <x v="178"/>
    <s v="11"/>
    <s v="1"/>
    <x v="2"/>
    <x v="8"/>
    <x v="331"/>
    <x v="2417"/>
    <x v="1"/>
    <x v="496"/>
    <m/>
    <x v="1936"/>
  </r>
  <r>
    <x v="182"/>
    <x v="178"/>
    <s v="11"/>
    <s v="17"/>
    <x v="2"/>
    <x v="8"/>
    <x v="436"/>
    <x v="2418"/>
    <x v="2"/>
    <x v="0"/>
    <n v="99000"/>
    <x v="1937"/>
  </r>
  <r>
    <x v="182"/>
    <x v="178"/>
    <s v="11"/>
    <s v="17"/>
    <x v="2"/>
    <x v="8"/>
    <x v="436"/>
    <x v="1575"/>
    <x v="2"/>
    <x v="0"/>
    <n v="2029500"/>
    <x v="27"/>
  </r>
  <r>
    <x v="182"/>
    <x v="178"/>
    <s v="12"/>
    <s v="1"/>
    <x v="2"/>
    <x v="11"/>
    <x v="377"/>
    <x v="2419"/>
    <x v="1"/>
    <x v="493"/>
    <m/>
    <x v="1930"/>
  </r>
  <r>
    <x v="182"/>
    <x v="178"/>
    <s v="12"/>
    <s v="1"/>
    <x v="2"/>
    <x v="11"/>
    <x v="377"/>
    <x v="2420"/>
    <x v="1"/>
    <x v="496"/>
    <m/>
    <x v="1936"/>
  </r>
  <r>
    <x v="182"/>
    <x v="178"/>
    <s v="12"/>
    <s v="8"/>
    <x v="2"/>
    <x v="11"/>
    <x v="349"/>
    <x v="2421"/>
    <x v="2"/>
    <x v="0"/>
    <n v="54000"/>
    <x v="1938"/>
  </r>
  <r>
    <x v="182"/>
    <x v="178"/>
    <s v="12"/>
    <s v="8"/>
    <x v="2"/>
    <x v="11"/>
    <x v="349"/>
    <x v="2422"/>
    <x v="2"/>
    <x v="0"/>
    <n v="45000"/>
    <x v="1937"/>
  </r>
  <r>
    <x v="182"/>
    <x v="178"/>
    <s v="12"/>
    <s v="8"/>
    <x v="2"/>
    <x v="11"/>
    <x v="349"/>
    <x v="2423"/>
    <x v="2"/>
    <x v="0"/>
    <n v="2029500"/>
    <x v="27"/>
  </r>
  <r>
    <x v="183"/>
    <x v="179"/>
    <m/>
    <m/>
    <x v="1"/>
    <x v="0"/>
    <x v="16"/>
    <x v="27"/>
    <x v="0"/>
    <x v="0"/>
    <m/>
    <x v="27"/>
  </r>
  <r>
    <x v="184"/>
    <x v="180"/>
    <s v="1"/>
    <s v="1"/>
    <x v="2"/>
    <x v="0"/>
    <x v="344"/>
    <x v="0"/>
    <x v="0"/>
    <x v="0"/>
    <m/>
    <x v="1365"/>
  </r>
  <r>
    <x v="184"/>
    <x v="180"/>
    <s v="1"/>
    <s v="18"/>
    <x v="2"/>
    <x v="0"/>
    <x v="468"/>
    <x v="2424"/>
    <x v="1"/>
    <x v="309"/>
    <m/>
    <x v="1939"/>
  </r>
  <r>
    <x v="184"/>
    <x v="180"/>
    <s v="1"/>
    <s v="21"/>
    <x v="2"/>
    <x v="0"/>
    <x v="399"/>
    <x v="2425"/>
    <x v="2"/>
    <x v="0"/>
    <n v="110000"/>
    <x v="1940"/>
  </r>
  <r>
    <x v="184"/>
    <x v="180"/>
    <s v="2"/>
    <s v="9"/>
    <x v="2"/>
    <x v="1"/>
    <x v="442"/>
    <x v="1842"/>
    <x v="2"/>
    <x v="0"/>
    <n v="244475"/>
    <x v="1941"/>
  </r>
  <r>
    <x v="184"/>
    <x v="180"/>
    <s v="2"/>
    <s v="12"/>
    <x v="2"/>
    <x v="1"/>
    <x v="404"/>
    <x v="2426"/>
    <x v="1"/>
    <x v="309"/>
    <m/>
    <x v="1942"/>
  </r>
  <r>
    <x v="184"/>
    <x v="180"/>
    <s v="3"/>
    <s v="5"/>
    <x v="2"/>
    <x v="2"/>
    <x v="382"/>
    <x v="2427"/>
    <x v="2"/>
    <x v="0"/>
    <n v="118525"/>
    <x v="27"/>
  </r>
  <r>
    <x v="184"/>
    <x v="180"/>
    <s v="3"/>
    <s v="16"/>
    <x v="2"/>
    <x v="2"/>
    <x v="556"/>
    <x v="2428"/>
    <x v="1"/>
    <x v="497"/>
    <m/>
    <x v="1943"/>
  </r>
  <r>
    <x v="184"/>
    <x v="180"/>
    <s v="3"/>
    <s v="19"/>
    <x v="2"/>
    <x v="2"/>
    <x v="557"/>
    <x v="2429"/>
    <x v="1"/>
    <x v="281"/>
    <m/>
    <x v="1944"/>
  </r>
  <r>
    <x v="184"/>
    <x v="180"/>
    <s v="4"/>
    <s v="21"/>
    <x v="2"/>
    <x v="3"/>
    <x v="401"/>
    <x v="2430"/>
    <x v="2"/>
    <x v="0"/>
    <n v="87932.39"/>
    <x v="1216"/>
  </r>
  <r>
    <x v="184"/>
    <x v="180"/>
    <s v="4"/>
    <s v="21"/>
    <x v="2"/>
    <x v="3"/>
    <x v="401"/>
    <x v="1557"/>
    <x v="2"/>
    <x v="0"/>
    <n v="268750"/>
    <x v="27"/>
  </r>
  <r>
    <x v="184"/>
    <x v="180"/>
    <s v="5"/>
    <s v="1"/>
    <x v="2"/>
    <x v="4"/>
    <x v="386"/>
    <x v="2431"/>
    <x v="1"/>
    <x v="281"/>
    <m/>
    <x v="1216"/>
  </r>
  <r>
    <x v="184"/>
    <x v="180"/>
    <s v="5"/>
    <s v="5"/>
    <x v="2"/>
    <x v="4"/>
    <x v="517"/>
    <x v="1637"/>
    <x v="2"/>
    <x v="0"/>
    <n v="268750"/>
    <x v="27"/>
  </r>
  <r>
    <x v="184"/>
    <x v="180"/>
    <s v="6"/>
    <s v="1"/>
    <x v="2"/>
    <x v="9"/>
    <x v="357"/>
    <x v="2432"/>
    <x v="1"/>
    <x v="498"/>
    <m/>
    <x v="1945"/>
  </r>
  <r>
    <x v="184"/>
    <x v="180"/>
    <s v="6"/>
    <s v="2"/>
    <x v="2"/>
    <x v="9"/>
    <x v="415"/>
    <x v="2433"/>
    <x v="1"/>
    <x v="0"/>
    <n v="16125"/>
    <x v="1946"/>
  </r>
  <r>
    <x v="184"/>
    <x v="180"/>
    <s v="7"/>
    <s v="1"/>
    <x v="2"/>
    <x v="5"/>
    <x v="326"/>
    <x v="2434"/>
    <x v="1"/>
    <x v="499"/>
    <m/>
    <x v="1947"/>
  </r>
  <r>
    <x v="184"/>
    <x v="180"/>
    <s v="7"/>
    <s v="5"/>
    <x v="2"/>
    <x v="5"/>
    <x v="534"/>
    <x v="2435"/>
    <x v="2"/>
    <x v="0"/>
    <n v="288495.59999999998"/>
    <x v="1948"/>
  </r>
  <r>
    <x v="184"/>
    <x v="180"/>
    <s v="8"/>
    <s v="1"/>
    <x v="2"/>
    <x v="6"/>
    <x v="417"/>
    <x v="2436"/>
    <x v="1"/>
    <x v="499"/>
    <m/>
    <x v="1949"/>
  </r>
  <r>
    <x v="184"/>
    <x v="180"/>
    <s v="8"/>
    <s v="13"/>
    <x v="2"/>
    <x v="6"/>
    <x v="543"/>
    <x v="2437"/>
    <x v="2"/>
    <x v="0"/>
    <n v="376361.8"/>
    <x v="1948"/>
  </r>
  <r>
    <x v="184"/>
    <x v="180"/>
    <s v="9"/>
    <s v="1"/>
    <x v="2"/>
    <x v="10"/>
    <x v="341"/>
    <x v="2438"/>
    <x v="1"/>
    <x v="500"/>
    <m/>
    <x v="1950"/>
  </r>
  <r>
    <x v="184"/>
    <x v="180"/>
    <s v="9"/>
    <s v="14"/>
    <x v="2"/>
    <x v="10"/>
    <x v="364"/>
    <x v="2427"/>
    <x v="2"/>
    <x v="0"/>
    <n v="376361.8"/>
    <x v="1951"/>
  </r>
  <r>
    <x v="184"/>
    <x v="180"/>
    <s v="9"/>
    <s v="29"/>
    <x v="2"/>
    <x v="10"/>
    <x v="466"/>
    <x v="2439"/>
    <x v="1"/>
    <x v="501"/>
    <m/>
    <x v="1952"/>
  </r>
  <r>
    <x v="184"/>
    <x v="180"/>
    <s v="11"/>
    <s v="1"/>
    <x v="2"/>
    <x v="8"/>
    <x v="331"/>
    <x v="2440"/>
    <x v="1"/>
    <x v="499"/>
    <m/>
    <x v="1953"/>
  </r>
  <r>
    <x v="184"/>
    <x v="180"/>
    <s v="11"/>
    <s v="16"/>
    <x v="2"/>
    <x v="8"/>
    <x v="485"/>
    <x v="2099"/>
    <x v="2"/>
    <x v="0"/>
    <n v="594085.07999999996"/>
    <x v="1948"/>
  </r>
  <r>
    <x v="184"/>
    <x v="180"/>
    <s v="12"/>
    <s v="6"/>
    <x v="2"/>
    <x v="11"/>
    <x v="525"/>
    <x v="2441"/>
    <x v="1"/>
    <x v="499"/>
    <m/>
    <x v="1949"/>
  </r>
  <r>
    <x v="184"/>
    <x v="180"/>
    <s v="12"/>
    <s v="21"/>
    <x v="2"/>
    <x v="11"/>
    <x v="545"/>
    <x v="1575"/>
    <x v="2"/>
    <x v="0"/>
    <n v="376361.8"/>
    <x v="1948"/>
  </r>
  <r>
    <x v="185"/>
    <x v="181"/>
    <s v="10"/>
    <s v="23"/>
    <x v="2"/>
    <x v="7"/>
    <x v="558"/>
    <x v="2442"/>
    <x v="1"/>
    <x v="502"/>
    <m/>
    <x v="1954"/>
  </r>
  <r>
    <x v="185"/>
    <x v="181"/>
    <s v="10"/>
    <s v="23"/>
    <x v="2"/>
    <x v="7"/>
    <x v="558"/>
    <x v="1492"/>
    <x v="2"/>
    <x v="0"/>
    <n v="833125"/>
    <x v="1560"/>
  </r>
  <r>
    <x v="185"/>
    <x v="181"/>
    <s v="10"/>
    <s v="23"/>
    <x v="2"/>
    <x v="7"/>
    <x v="558"/>
    <x v="1492"/>
    <x v="2"/>
    <x v="0"/>
    <n v="91375"/>
    <x v="27"/>
  </r>
  <r>
    <x v="186"/>
    <x v="182"/>
    <m/>
    <m/>
    <x v="1"/>
    <x v="0"/>
    <x v="16"/>
    <x v="27"/>
    <x v="0"/>
    <x v="0"/>
    <m/>
    <x v="27"/>
  </r>
  <r>
    <x v="187"/>
    <x v="183"/>
    <s v="1"/>
    <s v="1"/>
    <x v="2"/>
    <x v="0"/>
    <x v="344"/>
    <x v="0"/>
    <x v="0"/>
    <x v="0"/>
    <m/>
    <x v="1955"/>
  </r>
  <r>
    <x v="187"/>
    <x v="183"/>
    <s v="1"/>
    <s v="29"/>
    <x v="2"/>
    <x v="0"/>
    <x v="351"/>
    <x v="2443"/>
    <x v="2"/>
    <x v="0"/>
    <n v="3762500"/>
    <x v="1956"/>
  </r>
  <r>
    <x v="187"/>
    <x v="183"/>
    <s v="2"/>
    <s v="26"/>
    <x v="2"/>
    <x v="1"/>
    <x v="381"/>
    <x v="2444"/>
    <x v="2"/>
    <x v="0"/>
    <n v="3762500"/>
    <x v="1957"/>
  </r>
  <r>
    <x v="187"/>
    <x v="183"/>
    <s v="3"/>
    <s v="31"/>
    <x v="2"/>
    <x v="2"/>
    <x v="559"/>
    <x v="2445"/>
    <x v="2"/>
    <x v="0"/>
    <n v="3762500"/>
    <x v="1958"/>
  </r>
  <r>
    <x v="187"/>
    <x v="183"/>
    <s v="4"/>
    <s v="30"/>
    <x v="2"/>
    <x v="3"/>
    <x v="458"/>
    <x v="2446"/>
    <x v="2"/>
    <x v="0"/>
    <n v="3762500"/>
    <x v="1959"/>
  </r>
  <r>
    <x v="187"/>
    <x v="183"/>
    <s v="5"/>
    <s v="31"/>
    <x v="2"/>
    <x v="4"/>
    <x v="315"/>
    <x v="2447"/>
    <x v="2"/>
    <x v="0"/>
    <n v="3762500"/>
    <x v="1960"/>
  </r>
  <r>
    <x v="187"/>
    <x v="183"/>
    <s v="6"/>
    <s v="30"/>
    <x v="2"/>
    <x v="9"/>
    <x v="358"/>
    <x v="2448"/>
    <x v="2"/>
    <x v="0"/>
    <n v="3762500"/>
    <x v="1961"/>
  </r>
  <r>
    <x v="188"/>
    <x v="184"/>
    <s v="1"/>
    <s v="1"/>
    <x v="2"/>
    <x v="0"/>
    <x v="344"/>
    <x v="0"/>
    <x v="0"/>
    <x v="0"/>
    <m/>
    <x v="1962"/>
  </r>
  <r>
    <x v="188"/>
    <x v="184"/>
    <s v="1"/>
    <s v="1"/>
    <x v="2"/>
    <x v="0"/>
    <x v="344"/>
    <x v="2449"/>
    <x v="1"/>
    <x v="503"/>
    <m/>
    <x v="1963"/>
  </r>
  <r>
    <x v="188"/>
    <x v="184"/>
    <s v="1"/>
    <s v="1"/>
    <x v="2"/>
    <x v="0"/>
    <x v="344"/>
    <x v="2450"/>
    <x v="2"/>
    <x v="0"/>
    <n v="121000"/>
    <x v="1964"/>
  </r>
  <r>
    <x v="188"/>
    <x v="184"/>
    <s v="1"/>
    <s v="20"/>
    <x v="2"/>
    <x v="0"/>
    <x v="422"/>
    <x v="1611"/>
    <x v="2"/>
    <x v="0"/>
    <n v="497250"/>
    <x v="1965"/>
  </r>
  <r>
    <x v="188"/>
    <x v="184"/>
    <s v="1"/>
    <s v="20"/>
    <x v="2"/>
    <x v="0"/>
    <x v="422"/>
    <x v="2079"/>
    <x v="2"/>
    <x v="0"/>
    <n v="51000"/>
    <x v="1966"/>
  </r>
  <r>
    <x v="188"/>
    <x v="184"/>
    <s v="2"/>
    <s v="1"/>
    <x v="2"/>
    <x v="1"/>
    <x v="379"/>
    <x v="2451"/>
    <x v="1"/>
    <x v="503"/>
    <m/>
    <x v="1964"/>
  </r>
  <r>
    <x v="188"/>
    <x v="184"/>
    <s v="2"/>
    <s v="14"/>
    <x v="2"/>
    <x v="1"/>
    <x v="560"/>
    <x v="1587"/>
    <x v="2"/>
    <x v="0"/>
    <n v="497250"/>
    <x v="1965"/>
  </r>
  <r>
    <x v="188"/>
    <x v="184"/>
    <s v="2"/>
    <s v="14"/>
    <x v="2"/>
    <x v="1"/>
    <x v="560"/>
    <x v="1777"/>
    <x v="2"/>
    <x v="0"/>
    <n v="51000"/>
    <x v="1966"/>
  </r>
  <r>
    <x v="188"/>
    <x v="184"/>
    <s v="2"/>
    <s v="24"/>
    <x v="2"/>
    <x v="1"/>
    <x v="470"/>
    <x v="2452"/>
    <x v="1"/>
    <x v="503"/>
    <m/>
    <x v="1964"/>
  </r>
  <r>
    <x v="188"/>
    <x v="184"/>
    <s v="3"/>
    <s v="15"/>
    <x v="2"/>
    <x v="2"/>
    <x v="355"/>
    <x v="2453"/>
    <x v="2"/>
    <x v="0"/>
    <n v="497250"/>
    <x v="1965"/>
  </r>
  <r>
    <x v="188"/>
    <x v="184"/>
    <s v="3"/>
    <s v="15"/>
    <x v="2"/>
    <x v="2"/>
    <x v="355"/>
    <x v="2454"/>
    <x v="2"/>
    <x v="0"/>
    <n v="51000"/>
    <x v="1966"/>
  </r>
  <r>
    <x v="188"/>
    <x v="184"/>
    <s v="3"/>
    <s v="26"/>
    <x v="2"/>
    <x v="2"/>
    <x v="519"/>
    <x v="2455"/>
    <x v="1"/>
    <x v="503"/>
    <m/>
    <x v="1964"/>
  </r>
  <r>
    <x v="188"/>
    <x v="184"/>
    <s v="4"/>
    <s v="21"/>
    <x v="2"/>
    <x v="3"/>
    <x v="401"/>
    <x v="2456"/>
    <x v="2"/>
    <x v="0"/>
    <n v="26059.51"/>
    <x v="1967"/>
  </r>
  <r>
    <x v="188"/>
    <x v="184"/>
    <s v="4"/>
    <s v="28"/>
    <x v="2"/>
    <x v="3"/>
    <x v="362"/>
    <x v="2457"/>
    <x v="2"/>
    <x v="0"/>
    <n v="497250"/>
    <x v="1968"/>
  </r>
  <r>
    <x v="188"/>
    <x v="184"/>
    <s v="4"/>
    <s v="28"/>
    <x v="2"/>
    <x v="3"/>
    <x v="362"/>
    <x v="2458"/>
    <x v="2"/>
    <x v="0"/>
    <n v="51000"/>
    <x v="1969"/>
  </r>
  <r>
    <x v="188"/>
    <x v="184"/>
    <s v="5"/>
    <s v="6"/>
    <x v="2"/>
    <x v="4"/>
    <x v="505"/>
    <x v="2459"/>
    <x v="1"/>
    <x v="503"/>
    <m/>
    <x v="1967"/>
  </r>
  <r>
    <x v="188"/>
    <x v="184"/>
    <s v="6"/>
    <s v="9"/>
    <x v="2"/>
    <x v="9"/>
    <x v="496"/>
    <x v="1637"/>
    <x v="2"/>
    <x v="0"/>
    <n v="467250"/>
    <x v="1970"/>
  </r>
  <r>
    <x v="188"/>
    <x v="184"/>
    <s v="6"/>
    <s v="9"/>
    <x v="2"/>
    <x v="9"/>
    <x v="496"/>
    <x v="1560"/>
    <x v="2"/>
    <x v="0"/>
    <n v="51000"/>
    <x v="1971"/>
  </r>
  <r>
    <x v="188"/>
    <x v="184"/>
    <s v="6"/>
    <s v="16"/>
    <x v="2"/>
    <x v="9"/>
    <x v="363"/>
    <x v="2460"/>
    <x v="1"/>
    <x v="503"/>
    <m/>
    <x v="1972"/>
  </r>
  <r>
    <x v="188"/>
    <x v="184"/>
    <s v="8"/>
    <s v="1"/>
    <x v="2"/>
    <x v="6"/>
    <x v="417"/>
    <x v="1787"/>
    <x v="2"/>
    <x v="0"/>
    <n v="51000"/>
    <x v="1973"/>
  </r>
  <r>
    <x v="188"/>
    <x v="184"/>
    <s v="8"/>
    <s v="1"/>
    <x v="2"/>
    <x v="6"/>
    <x v="417"/>
    <x v="1562"/>
    <x v="2"/>
    <x v="0"/>
    <n v="497250"/>
    <x v="1971"/>
  </r>
  <r>
    <x v="188"/>
    <x v="184"/>
    <s v="8"/>
    <s v="1"/>
    <x v="2"/>
    <x v="6"/>
    <x v="417"/>
    <x v="2461"/>
    <x v="1"/>
    <x v="503"/>
    <m/>
    <x v="1972"/>
  </r>
  <r>
    <x v="188"/>
    <x v="184"/>
    <s v="8"/>
    <s v="25"/>
    <x v="2"/>
    <x v="6"/>
    <x v="348"/>
    <x v="2462"/>
    <x v="2"/>
    <x v="0"/>
    <n v="527250"/>
    <x v="1968"/>
  </r>
  <r>
    <x v="188"/>
    <x v="184"/>
    <s v="8"/>
    <s v="25"/>
    <x v="2"/>
    <x v="6"/>
    <x v="348"/>
    <x v="1565"/>
    <x v="2"/>
    <x v="0"/>
    <n v="51000"/>
    <x v="1969"/>
  </r>
  <r>
    <x v="188"/>
    <x v="184"/>
    <s v="8"/>
    <s v="31"/>
    <x v="2"/>
    <x v="6"/>
    <x v="484"/>
    <x v="2463"/>
    <x v="1"/>
    <x v="503"/>
    <m/>
    <x v="1967"/>
  </r>
  <r>
    <x v="188"/>
    <x v="184"/>
    <s v="9"/>
    <s v="29"/>
    <x v="2"/>
    <x v="10"/>
    <x v="466"/>
    <x v="2464"/>
    <x v="1"/>
    <x v="503"/>
    <m/>
    <x v="1974"/>
  </r>
  <r>
    <x v="188"/>
    <x v="184"/>
    <s v="9"/>
    <s v="29"/>
    <x v="2"/>
    <x v="10"/>
    <x v="466"/>
    <x v="1567"/>
    <x v="2"/>
    <x v="0"/>
    <n v="497250"/>
    <x v="1975"/>
  </r>
  <r>
    <x v="188"/>
    <x v="184"/>
    <s v="9"/>
    <s v="29"/>
    <x v="2"/>
    <x v="10"/>
    <x v="466"/>
    <x v="1568"/>
    <x v="2"/>
    <x v="0"/>
    <n v="51000"/>
    <x v="1967"/>
  </r>
  <r>
    <x v="188"/>
    <x v="184"/>
    <s v="10"/>
    <s v="22"/>
    <x v="2"/>
    <x v="7"/>
    <x v="463"/>
    <x v="1643"/>
    <x v="2"/>
    <x v="0"/>
    <n v="497250"/>
    <x v="1968"/>
  </r>
  <r>
    <x v="188"/>
    <x v="184"/>
    <s v="10"/>
    <s v="22"/>
    <x v="2"/>
    <x v="7"/>
    <x v="463"/>
    <x v="1767"/>
    <x v="2"/>
    <x v="0"/>
    <n v="51000"/>
    <x v="1969"/>
  </r>
  <r>
    <x v="188"/>
    <x v="184"/>
    <s v="11"/>
    <s v="1"/>
    <x v="2"/>
    <x v="8"/>
    <x v="331"/>
    <x v="2465"/>
    <x v="1"/>
    <x v="503"/>
    <m/>
    <x v="1967"/>
  </r>
  <r>
    <x v="188"/>
    <x v="184"/>
    <s v="11"/>
    <s v="2"/>
    <x v="2"/>
    <x v="8"/>
    <x v="449"/>
    <x v="2466"/>
    <x v="1"/>
    <x v="504"/>
    <m/>
    <x v="1976"/>
  </r>
  <r>
    <x v="188"/>
    <x v="184"/>
    <s v="11"/>
    <s v="19"/>
    <x v="2"/>
    <x v="8"/>
    <x v="375"/>
    <x v="1574"/>
    <x v="2"/>
    <x v="0"/>
    <n v="497250"/>
    <x v="1977"/>
  </r>
  <r>
    <x v="188"/>
    <x v="184"/>
    <s v="11"/>
    <s v="19"/>
    <x v="2"/>
    <x v="8"/>
    <x v="375"/>
    <x v="1795"/>
    <x v="2"/>
    <x v="0"/>
    <n v="51000"/>
    <x v="1978"/>
  </r>
  <r>
    <x v="188"/>
    <x v="184"/>
    <s v="12"/>
    <s v="1"/>
    <x v="2"/>
    <x v="11"/>
    <x v="377"/>
    <x v="2467"/>
    <x v="1"/>
    <x v="503"/>
    <m/>
    <x v="1976"/>
  </r>
  <r>
    <x v="188"/>
    <x v="184"/>
    <s v="12"/>
    <s v="28"/>
    <x v="2"/>
    <x v="11"/>
    <x v="561"/>
    <x v="2468"/>
    <x v="2"/>
    <x v="0"/>
    <n v="1179750"/>
    <x v="1217"/>
  </r>
  <r>
    <x v="188"/>
    <x v="184"/>
    <s v="12"/>
    <s v="28"/>
    <x v="2"/>
    <x v="11"/>
    <x v="561"/>
    <x v="191"/>
    <x v="2"/>
    <x v="0"/>
    <n v="110250"/>
    <x v="1967"/>
  </r>
  <r>
    <x v="189"/>
    <x v="185"/>
    <s v="6"/>
    <s v="7"/>
    <x v="2"/>
    <x v="9"/>
    <x v="445"/>
    <x v="2469"/>
    <x v="1"/>
    <x v="505"/>
    <m/>
    <x v="1979"/>
  </r>
  <r>
    <x v="189"/>
    <x v="185"/>
    <s v="6"/>
    <s v="7"/>
    <x v="2"/>
    <x v="9"/>
    <x v="445"/>
    <x v="1481"/>
    <x v="2"/>
    <x v="0"/>
    <n v="927104"/>
    <x v="27"/>
  </r>
  <r>
    <x v="189"/>
    <x v="185"/>
    <s v="10"/>
    <s v="11"/>
    <x v="2"/>
    <x v="7"/>
    <x v="330"/>
    <x v="2470"/>
    <x v="1"/>
    <x v="506"/>
    <m/>
    <x v="1980"/>
  </r>
  <r>
    <x v="189"/>
    <x v="185"/>
    <s v="10"/>
    <s v="25"/>
    <x v="2"/>
    <x v="7"/>
    <x v="474"/>
    <x v="2471"/>
    <x v="2"/>
    <x v="0"/>
    <n v="600000"/>
    <x v="1981"/>
  </r>
  <r>
    <x v="190"/>
    <x v="186"/>
    <s v="1"/>
    <s v="1"/>
    <x v="2"/>
    <x v="0"/>
    <x v="344"/>
    <x v="0"/>
    <x v="0"/>
    <x v="0"/>
    <m/>
    <x v="1982"/>
  </r>
  <r>
    <x v="191"/>
    <x v="187"/>
    <s v="1"/>
    <s v="1"/>
    <x v="2"/>
    <x v="0"/>
    <x v="344"/>
    <x v="0"/>
    <x v="0"/>
    <x v="0"/>
    <m/>
    <x v="755"/>
  </r>
  <r>
    <x v="192"/>
    <x v="188"/>
    <s v="2"/>
    <s v="1"/>
    <x v="2"/>
    <x v="1"/>
    <x v="379"/>
    <x v="2472"/>
    <x v="2"/>
    <x v="0"/>
    <n v="349375"/>
    <x v="1983"/>
  </r>
  <r>
    <x v="192"/>
    <x v="188"/>
    <s v="3"/>
    <s v="12"/>
    <x v="2"/>
    <x v="2"/>
    <x v="424"/>
    <x v="2473"/>
    <x v="1"/>
    <x v="507"/>
    <m/>
    <x v="27"/>
  </r>
  <r>
    <x v="192"/>
    <x v="188"/>
    <s v="3"/>
    <s v="18"/>
    <x v="2"/>
    <x v="2"/>
    <x v="483"/>
    <x v="2474"/>
    <x v="1"/>
    <x v="508"/>
    <m/>
    <x v="1984"/>
  </r>
  <r>
    <x v="192"/>
    <x v="188"/>
    <s v="3"/>
    <s v="24"/>
    <x v="2"/>
    <x v="2"/>
    <x v="425"/>
    <x v="2475"/>
    <x v="2"/>
    <x v="0"/>
    <n v="75000"/>
    <x v="1985"/>
  </r>
  <r>
    <x v="192"/>
    <x v="188"/>
    <s v="4"/>
    <s v="1"/>
    <x v="2"/>
    <x v="3"/>
    <x v="324"/>
    <x v="2476"/>
    <x v="1"/>
    <x v="508"/>
    <m/>
    <x v="1986"/>
  </r>
  <r>
    <x v="192"/>
    <x v="188"/>
    <s v="5"/>
    <s v="7"/>
    <x v="2"/>
    <x v="4"/>
    <x v="427"/>
    <x v="2477"/>
    <x v="1"/>
    <x v="508"/>
    <m/>
    <x v="1987"/>
  </r>
  <r>
    <x v="192"/>
    <x v="188"/>
    <s v="6"/>
    <s v="2"/>
    <x v="2"/>
    <x v="9"/>
    <x v="415"/>
    <x v="2478"/>
    <x v="1"/>
    <x v="0"/>
    <n v="4837.5"/>
    <x v="1988"/>
  </r>
  <r>
    <x v="192"/>
    <x v="188"/>
    <s v="6"/>
    <s v="16"/>
    <x v="2"/>
    <x v="9"/>
    <x v="363"/>
    <x v="2479"/>
    <x v="1"/>
    <x v="508"/>
    <m/>
    <x v="1989"/>
  </r>
  <r>
    <x v="192"/>
    <x v="188"/>
    <s v="6"/>
    <s v="27"/>
    <x v="2"/>
    <x v="9"/>
    <x v="552"/>
    <x v="2480"/>
    <x v="1"/>
    <x v="0"/>
    <n v="80625"/>
    <x v="1988"/>
  </r>
  <r>
    <x v="192"/>
    <x v="188"/>
    <s v="7"/>
    <s v="27"/>
    <x v="2"/>
    <x v="5"/>
    <x v="506"/>
    <x v="2481"/>
    <x v="1"/>
    <x v="508"/>
    <m/>
    <x v="1989"/>
  </r>
  <r>
    <x v="192"/>
    <x v="188"/>
    <s v="7"/>
    <s v="29"/>
    <x v="2"/>
    <x v="5"/>
    <x v="347"/>
    <x v="1492"/>
    <x v="2"/>
    <x v="0"/>
    <n v="162000"/>
    <x v="1990"/>
  </r>
  <r>
    <x v="192"/>
    <x v="188"/>
    <s v="8"/>
    <s v="10"/>
    <x v="2"/>
    <x v="6"/>
    <x v="392"/>
    <x v="2482"/>
    <x v="1"/>
    <x v="508"/>
    <m/>
    <x v="1991"/>
  </r>
  <r>
    <x v="192"/>
    <x v="188"/>
    <s v="9"/>
    <s v="1"/>
    <x v="2"/>
    <x v="10"/>
    <x v="341"/>
    <x v="2483"/>
    <x v="1"/>
    <x v="508"/>
    <m/>
    <x v="1992"/>
  </r>
  <r>
    <x v="192"/>
    <x v="188"/>
    <s v="9"/>
    <s v="29"/>
    <x v="2"/>
    <x v="10"/>
    <x v="466"/>
    <x v="2484"/>
    <x v="1"/>
    <x v="509"/>
    <m/>
    <x v="1993"/>
  </r>
  <r>
    <x v="192"/>
    <x v="188"/>
    <s v="11"/>
    <s v="1"/>
    <x v="2"/>
    <x v="8"/>
    <x v="331"/>
    <x v="2485"/>
    <x v="1"/>
    <x v="508"/>
    <m/>
    <x v="1994"/>
  </r>
  <r>
    <x v="192"/>
    <x v="188"/>
    <s v="12"/>
    <s v="6"/>
    <x v="2"/>
    <x v="11"/>
    <x v="525"/>
    <x v="2486"/>
    <x v="1"/>
    <x v="508"/>
    <m/>
    <x v="1995"/>
  </r>
  <r>
    <x v="193"/>
    <x v="189"/>
    <m/>
    <m/>
    <x v="1"/>
    <x v="0"/>
    <x v="16"/>
    <x v="27"/>
    <x v="0"/>
    <x v="0"/>
    <m/>
    <x v="27"/>
  </r>
  <r>
    <x v="194"/>
    <x v="190"/>
    <s v="3"/>
    <s v="2"/>
    <x v="2"/>
    <x v="2"/>
    <x v="456"/>
    <x v="2487"/>
    <x v="1"/>
    <x v="510"/>
    <m/>
    <x v="1366"/>
  </r>
  <r>
    <x v="194"/>
    <x v="190"/>
    <s v="3"/>
    <s v="2"/>
    <x v="2"/>
    <x v="2"/>
    <x v="456"/>
    <x v="1481"/>
    <x v="2"/>
    <x v="0"/>
    <n v="295625"/>
    <x v="27"/>
  </r>
  <r>
    <x v="194"/>
    <x v="190"/>
    <s v="4"/>
    <s v="24"/>
    <x v="2"/>
    <x v="3"/>
    <x v="562"/>
    <x v="2488"/>
    <x v="1"/>
    <x v="456"/>
    <m/>
    <x v="1782"/>
  </r>
  <r>
    <x v="194"/>
    <x v="190"/>
    <s v="4"/>
    <s v="28"/>
    <x v="2"/>
    <x v="3"/>
    <x v="362"/>
    <x v="1557"/>
    <x v="2"/>
    <x v="0"/>
    <n v="134375"/>
    <x v="27"/>
  </r>
  <r>
    <x v="194"/>
    <x v="190"/>
    <s v="5"/>
    <s v="6"/>
    <x v="2"/>
    <x v="4"/>
    <x v="505"/>
    <x v="2489"/>
    <x v="1"/>
    <x v="456"/>
    <m/>
    <x v="1782"/>
  </r>
  <r>
    <x v="194"/>
    <x v="190"/>
    <s v="6"/>
    <s v="11"/>
    <x v="2"/>
    <x v="9"/>
    <x v="402"/>
    <x v="1637"/>
    <x v="2"/>
    <x v="0"/>
    <n v="134375"/>
    <x v="27"/>
  </r>
  <r>
    <x v="194"/>
    <x v="190"/>
    <s v="6"/>
    <s v="16"/>
    <x v="2"/>
    <x v="9"/>
    <x v="363"/>
    <x v="2490"/>
    <x v="1"/>
    <x v="456"/>
    <m/>
    <x v="1782"/>
  </r>
  <r>
    <x v="194"/>
    <x v="190"/>
    <s v="7"/>
    <s v="1"/>
    <x v="2"/>
    <x v="5"/>
    <x v="326"/>
    <x v="2491"/>
    <x v="1"/>
    <x v="511"/>
    <m/>
    <x v="1996"/>
  </r>
  <r>
    <x v="194"/>
    <x v="190"/>
    <s v="7"/>
    <s v="16"/>
    <x v="2"/>
    <x v="5"/>
    <x v="555"/>
    <x v="1562"/>
    <x v="2"/>
    <x v="0"/>
    <n v="134375"/>
    <x v="1997"/>
  </r>
  <r>
    <x v="194"/>
    <x v="190"/>
    <s v="8"/>
    <s v="10"/>
    <x v="2"/>
    <x v="6"/>
    <x v="392"/>
    <x v="2492"/>
    <x v="1"/>
    <x v="456"/>
    <m/>
    <x v="1996"/>
  </r>
  <r>
    <x v="194"/>
    <x v="190"/>
    <s v="9"/>
    <s v="1"/>
    <x v="2"/>
    <x v="10"/>
    <x v="341"/>
    <x v="2493"/>
    <x v="1"/>
    <x v="456"/>
    <m/>
    <x v="1998"/>
  </r>
  <r>
    <x v="194"/>
    <x v="190"/>
    <s v="9"/>
    <s v="16"/>
    <x v="2"/>
    <x v="10"/>
    <x v="407"/>
    <x v="2494"/>
    <x v="1"/>
    <x v="0"/>
    <n v="91028.23"/>
    <x v="1216"/>
  </r>
  <r>
    <x v="195"/>
    <x v="191"/>
    <m/>
    <m/>
    <x v="1"/>
    <x v="0"/>
    <x v="16"/>
    <x v="27"/>
    <x v="0"/>
    <x v="0"/>
    <m/>
    <x v="27"/>
  </r>
  <r>
    <x v="196"/>
    <x v="192"/>
    <s v="1"/>
    <s v="1"/>
    <x v="2"/>
    <x v="0"/>
    <x v="344"/>
    <x v="0"/>
    <x v="0"/>
    <x v="0"/>
    <m/>
    <x v="766"/>
  </r>
  <r>
    <x v="197"/>
    <x v="193"/>
    <m/>
    <m/>
    <x v="1"/>
    <x v="0"/>
    <x v="16"/>
    <x v="27"/>
    <x v="0"/>
    <x v="0"/>
    <m/>
    <x v="27"/>
  </r>
  <r>
    <x v="198"/>
    <x v="194"/>
    <s v="1"/>
    <s v="1"/>
    <x v="2"/>
    <x v="0"/>
    <x v="344"/>
    <x v="0"/>
    <x v="0"/>
    <x v="0"/>
    <m/>
    <x v="767"/>
  </r>
  <r>
    <x v="199"/>
    <x v="195"/>
    <s v="1"/>
    <s v="1"/>
    <x v="2"/>
    <x v="0"/>
    <x v="344"/>
    <x v="0"/>
    <x v="0"/>
    <x v="0"/>
    <m/>
    <x v="1999"/>
  </r>
  <r>
    <x v="199"/>
    <x v="195"/>
    <s v="1"/>
    <s v="1"/>
    <x v="2"/>
    <x v="0"/>
    <x v="344"/>
    <x v="2495"/>
    <x v="1"/>
    <x v="512"/>
    <m/>
    <x v="2000"/>
  </r>
  <r>
    <x v="199"/>
    <x v="195"/>
    <s v="1"/>
    <s v="20"/>
    <x v="2"/>
    <x v="0"/>
    <x v="422"/>
    <x v="2496"/>
    <x v="2"/>
    <x v="0"/>
    <n v="193789.63"/>
    <x v="2001"/>
  </r>
  <r>
    <x v="199"/>
    <x v="195"/>
    <s v="2"/>
    <s v="1"/>
    <x v="2"/>
    <x v="1"/>
    <x v="379"/>
    <x v="2497"/>
    <x v="1"/>
    <x v="513"/>
    <m/>
    <x v="2002"/>
  </r>
  <r>
    <x v="199"/>
    <x v="195"/>
    <s v="2"/>
    <s v="24"/>
    <x v="2"/>
    <x v="1"/>
    <x v="470"/>
    <x v="2498"/>
    <x v="1"/>
    <x v="513"/>
    <m/>
    <x v="2003"/>
  </r>
  <r>
    <x v="199"/>
    <x v="195"/>
    <s v="3"/>
    <s v="2"/>
    <x v="2"/>
    <x v="2"/>
    <x v="456"/>
    <x v="2499"/>
    <x v="2"/>
    <x v="0"/>
    <n v="258386.17"/>
    <x v="2004"/>
  </r>
  <r>
    <x v="199"/>
    <x v="195"/>
    <s v="3"/>
    <s v="8"/>
    <x v="2"/>
    <x v="2"/>
    <x v="503"/>
    <x v="2500"/>
    <x v="1"/>
    <x v="514"/>
    <m/>
    <x v="2005"/>
  </r>
  <r>
    <x v="199"/>
    <x v="195"/>
    <s v="3"/>
    <s v="8"/>
    <x v="2"/>
    <x v="2"/>
    <x v="503"/>
    <x v="1552"/>
    <x v="2"/>
    <x v="0"/>
    <n v="311750"/>
    <x v="2004"/>
  </r>
  <r>
    <x v="199"/>
    <x v="195"/>
    <s v="3"/>
    <s v="18"/>
    <x v="2"/>
    <x v="2"/>
    <x v="483"/>
    <x v="1587"/>
    <x v="2"/>
    <x v="0"/>
    <n v="321748.8"/>
    <x v="2006"/>
  </r>
  <r>
    <x v="199"/>
    <x v="195"/>
    <s v="3"/>
    <s v="26"/>
    <x v="2"/>
    <x v="2"/>
    <x v="519"/>
    <x v="2501"/>
    <x v="1"/>
    <x v="513"/>
    <m/>
    <x v="2007"/>
  </r>
  <r>
    <x v="199"/>
    <x v="195"/>
    <s v="4"/>
    <s v="1"/>
    <x v="2"/>
    <x v="3"/>
    <x v="324"/>
    <x v="2502"/>
    <x v="1"/>
    <x v="0"/>
    <n v="13349.95"/>
    <x v="2008"/>
  </r>
  <r>
    <x v="199"/>
    <x v="195"/>
    <s v="5"/>
    <s v="1"/>
    <x v="2"/>
    <x v="4"/>
    <x v="386"/>
    <x v="2503"/>
    <x v="1"/>
    <x v="513"/>
    <m/>
    <x v="2009"/>
  </r>
  <r>
    <x v="199"/>
    <x v="195"/>
    <s v="6"/>
    <s v="1"/>
    <x v="2"/>
    <x v="9"/>
    <x v="357"/>
    <x v="2504"/>
    <x v="1"/>
    <x v="513"/>
    <m/>
    <x v="2010"/>
  </r>
  <r>
    <x v="199"/>
    <x v="195"/>
    <s v="6"/>
    <s v="2"/>
    <x v="2"/>
    <x v="9"/>
    <x v="415"/>
    <x v="2505"/>
    <x v="1"/>
    <x v="0"/>
    <n v="13349.95"/>
    <x v="2011"/>
  </r>
  <r>
    <x v="199"/>
    <x v="195"/>
    <s v="7"/>
    <s v="1"/>
    <x v="2"/>
    <x v="5"/>
    <x v="326"/>
    <x v="2506"/>
    <x v="1"/>
    <x v="515"/>
    <m/>
    <x v="2012"/>
  </r>
  <r>
    <x v="199"/>
    <x v="195"/>
    <s v="7"/>
    <s v="14"/>
    <x v="2"/>
    <x v="5"/>
    <x v="327"/>
    <x v="1492"/>
    <x v="2"/>
    <x v="0"/>
    <n v="1294957.82"/>
    <x v="2013"/>
  </r>
  <r>
    <x v="199"/>
    <x v="195"/>
    <s v="9"/>
    <s v="1"/>
    <x v="2"/>
    <x v="10"/>
    <x v="341"/>
    <x v="2507"/>
    <x v="1"/>
    <x v="516"/>
    <m/>
    <x v="2014"/>
  </r>
  <r>
    <x v="199"/>
    <x v="195"/>
    <s v="9"/>
    <s v="29"/>
    <x v="2"/>
    <x v="10"/>
    <x v="466"/>
    <x v="2508"/>
    <x v="1"/>
    <x v="513"/>
    <m/>
    <x v="2015"/>
  </r>
  <r>
    <x v="199"/>
    <x v="195"/>
    <s v="11"/>
    <s v="1"/>
    <x v="2"/>
    <x v="8"/>
    <x v="331"/>
    <x v="2509"/>
    <x v="1"/>
    <x v="513"/>
    <m/>
    <x v="2016"/>
  </r>
  <r>
    <x v="199"/>
    <x v="195"/>
    <s v="12"/>
    <s v="6"/>
    <x v="2"/>
    <x v="11"/>
    <x v="525"/>
    <x v="2510"/>
    <x v="1"/>
    <x v="517"/>
    <m/>
    <x v="2017"/>
  </r>
  <r>
    <x v="200"/>
    <x v="196"/>
    <s v="1"/>
    <s v="1"/>
    <x v="2"/>
    <x v="0"/>
    <x v="344"/>
    <x v="0"/>
    <x v="0"/>
    <x v="0"/>
    <m/>
    <x v="95"/>
  </r>
  <r>
    <x v="200"/>
    <x v="196"/>
    <s v="1"/>
    <s v="8"/>
    <x v="2"/>
    <x v="0"/>
    <x v="397"/>
    <x v="2511"/>
    <x v="2"/>
    <x v="0"/>
    <n v="301000"/>
    <x v="27"/>
  </r>
  <r>
    <x v="200"/>
    <x v="196"/>
    <s v="1"/>
    <s v="30"/>
    <x v="2"/>
    <x v="0"/>
    <x v="563"/>
    <x v="1630"/>
    <x v="2"/>
    <x v="0"/>
    <n v="301000"/>
    <x v="2018"/>
  </r>
  <r>
    <x v="200"/>
    <x v="196"/>
    <s v="2"/>
    <s v="1"/>
    <x v="2"/>
    <x v="1"/>
    <x v="379"/>
    <x v="2512"/>
    <x v="1"/>
    <x v="518"/>
    <m/>
    <x v="27"/>
  </r>
  <r>
    <x v="200"/>
    <x v="196"/>
    <s v="2"/>
    <s v="3"/>
    <x v="2"/>
    <x v="1"/>
    <x v="564"/>
    <x v="2513"/>
    <x v="1"/>
    <x v="518"/>
    <m/>
    <x v="95"/>
  </r>
  <r>
    <x v="200"/>
    <x v="196"/>
    <s v="3"/>
    <s v="3"/>
    <x v="2"/>
    <x v="2"/>
    <x v="546"/>
    <x v="2514"/>
    <x v="1"/>
    <x v="518"/>
    <m/>
    <x v="2019"/>
  </r>
  <r>
    <x v="200"/>
    <x v="196"/>
    <s v="3"/>
    <s v="7"/>
    <x v="2"/>
    <x v="2"/>
    <x v="565"/>
    <x v="2515"/>
    <x v="2"/>
    <x v="0"/>
    <n v="301000"/>
    <x v="95"/>
  </r>
  <r>
    <x v="200"/>
    <x v="196"/>
    <s v="3"/>
    <s v="31"/>
    <x v="2"/>
    <x v="2"/>
    <x v="559"/>
    <x v="2516"/>
    <x v="1"/>
    <x v="518"/>
    <m/>
    <x v="2019"/>
  </r>
  <r>
    <x v="200"/>
    <x v="196"/>
    <s v="4"/>
    <s v="7"/>
    <x v="2"/>
    <x v="3"/>
    <x v="457"/>
    <x v="1553"/>
    <x v="2"/>
    <x v="0"/>
    <n v="301000"/>
    <x v="95"/>
  </r>
  <r>
    <x v="200"/>
    <x v="196"/>
    <s v="5"/>
    <s v="1"/>
    <x v="2"/>
    <x v="4"/>
    <x v="386"/>
    <x v="2517"/>
    <x v="1"/>
    <x v="518"/>
    <m/>
    <x v="2019"/>
  </r>
  <r>
    <x v="200"/>
    <x v="196"/>
    <s v="5"/>
    <s v="7"/>
    <x v="2"/>
    <x v="4"/>
    <x v="427"/>
    <x v="1557"/>
    <x v="2"/>
    <x v="0"/>
    <n v="301000"/>
    <x v="95"/>
  </r>
  <r>
    <x v="200"/>
    <x v="196"/>
    <s v="6"/>
    <s v="4"/>
    <x v="2"/>
    <x v="9"/>
    <x v="428"/>
    <x v="1637"/>
    <x v="2"/>
    <x v="0"/>
    <n v="301000"/>
    <x v="27"/>
  </r>
  <r>
    <x v="200"/>
    <x v="196"/>
    <s v="6"/>
    <s v="22"/>
    <x v="2"/>
    <x v="9"/>
    <x v="390"/>
    <x v="2518"/>
    <x v="1"/>
    <x v="518"/>
    <m/>
    <x v="95"/>
  </r>
  <r>
    <x v="200"/>
    <x v="196"/>
    <s v="7"/>
    <s v="5"/>
    <x v="2"/>
    <x v="5"/>
    <x v="534"/>
    <x v="1562"/>
    <x v="2"/>
    <x v="0"/>
    <n v="301000"/>
    <x v="27"/>
  </r>
  <r>
    <x v="200"/>
    <x v="196"/>
    <s v="8"/>
    <s v="1"/>
    <x v="2"/>
    <x v="6"/>
    <x v="417"/>
    <x v="2519"/>
    <x v="1"/>
    <x v="518"/>
    <m/>
    <x v="95"/>
  </r>
  <r>
    <x v="200"/>
    <x v="196"/>
    <s v="8"/>
    <s v="6"/>
    <x v="2"/>
    <x v="6"/>
    <x v="430"/>
    <x v="1564"/>
    <x v="2"/>
    <x v="0"/>
    <n v="301000"/>
    <x v="27"/>
  </r>
  <r>
    <x v="200"/>
    <x v="196"/>
    <s v="8"/>
    <s v="31"/>
    <x v="2"/>
    <x v="6"/>
    <x v="484"/>
    <x v="2520"/>
    <x v="1"/>
    <x v="518"/>
    <m/>
    <x v="95"/>
  </r>
  <r>
    <x v="200"/>
    <x v="196"/>
    <s v="9"/>
    <s v="2"/>
    <x v="2"/>
    <x v="10"/>
    <x v="461"/>
    <x v="2515"/>
    <x v="2"/>
    <x v="0"/>
    <n v="301000"/>
    <x v="27"/>
  </r>
  <r>
    <x v="200"/>
    <x v="196"/>
    <s v="9"/>
    <s v="30"/>
    <x v="2"/>
    <x v="10"/>
    <x v="566"/>
    <x v="2521"/>
    <x v="1"/>
    <x v="518"/>
    <m/>
    <x v="95"/>
  </r>
  <r>
    <x v="200"/>
    <x v="196"/>
    <s v="9"/>
    <s v="30"/>
    <x v="2"/>
    <x v="10"/>
    <x v="566"/>
    <x v="2522"/>
    <x v="2"/>
    <x v="0"/>
    <n v="301000"/>
    <x v="27"/>
  </r>
  <r>
    <x v="200"/>
    <x v="196"/>
    <s v="11"/>
    <s v="1"/>
    <x v="2"/>
    <x v="8"/>
    <x v="331"/>
    <x v="2523"/>
    <x v="1"/>
    <x v="518"/>
    <m/>
    <x v="95"/>
  </r>
  <r>
    <x v="200"/>
    <x v="196"/>
    <s v="11"/>
    <s v="4"/>
    <x v="2"/>
    <x v="8"/>
    <x v="479"/>
    <x v="1605"/>
    <x v="2"/>
    <x v="0"/>
    <n v="301000"/>
    <x v="27"/>
  </r>
  <r>
    <x v="200"/>
    <x v="196"/>
    <s v="12"/>
    <s v="1"/>
    <x v="2"/>
    <x v="11"/>
    <x v="377"/>
    <x v="2524"/>
    <x v="1"/>
    <x v="518"/>
    <m/>
    <x v="95"/>
  </r>
  <r>
    <x v="200"/>
    <x v="196"/>
    <s v="12"/>
    <s v="22"/>
    <x v="2"/>
    <x v="11"/>
    <x v="333"/>
    <x v="1651"/>
    <x v="2"/>
    <x v="0"/>
    <n v="301000"/>
    <x v="27"/>
  </r>
  <r>
    <x v="201"/>
    <x v="197"/>
    <s v="1"/>
    <s v="1"/>
    <x v="2"/>
    <x v="0"/>
    <x v="344"/>
    <x v="0"/>
    <x v="0"/>
    <x v="0"/>
    <m/>
    <x v="2020"/>
  </r>
  <r>
    <x v="201"/>
    <x v="197"/>
    <s v="2"/>
    <s v="5"/>
    <x v="2"/>
    <x v="1"/>
    <x v="352"/>
    <x v="2525"/>
    <x v="2"/>
    <x v="0"/>
    <n v="3762500"/>
    <x v="741"/>
  </r>
  <r>
    <x v="201"/>
    <x v="197"/>
    <s v="3"/>
    <s v="13"/>
    <x v="2"/>
    <x v="2"/>
    <x v="567"/>
    <x v="2526"/>
    <x v="1"/>
    <x v="0"/>
    <n v="2625000"/>
    <x v="404"/>
  </r>
  <r>
    <x v="201"/>
    <x v="197"/>
    <s v="11"/>
    <s v="30"/>
    <x v="2"/>
    <x v="8"/>
    <x v="465"/>
    <x v="2527"/>
    <x v="1"/>
    <x v="0"/>
    <n v="2625000"/>
    <x v="27"/>
  </r>
  <r>
    <x v="202"/>
    <x v="198"/>
    <s v="3"/>
    <s v="1"/>
    <x v="2"/>
    <x v="2"/>
    <x v="313"/>
    <x v="2528"/>
    <x v="1"/>
    <x v="519"/>
    <m/>
    <x v="2021"/>
  </r>
  <r>
    <x v="202"/>
    <x v="198"/>
    <s v="8"/>
    <s v="10"/>
    <x v="2"/>
    <x v="6"/>
    <x v="392"/>
    <x v="2529"/>
    <x v="1"/>
    <x v="277"/>
    <m/>
    <x v="219"/>
  </r>
  <r>
    <x v="202"/>
    <x v="198"/>
    <s v="10"/>
    <s v="5"/>
    <x v="2"/>
    <x v="7"/>
    <x v="420"/>
    <x v="1459"/>
    <x v="2"/>
    <x v="0"/>
    <n v="1306250"/>
    <x v="2022"/>
  </r>
  <r>
    <x v="202"/>
    <x v="198"/>
    <s v="10"/>
    <s v="5"/>
    <x v="2"/>
    <x v="7"/>
    <x v="420"/>
    <x v="2530"/>
    <x v="2"/>
    <x v="0"/>
    <n v="68750"/>
    <x v="1198"/>
  </r>
  <r>
    <x v="203"/>
    <x v="199"/>
    <m/>
    <m/>
    <x v="1"/>
    <x v="0"/>
    <x v="16"/>
    <x v="27"/>
    <x v="0"/>
    <x v="0"/>
    <m/>
    <x v="27"/>
  </r>
  <r>
    <x v="204"/>
    <x v="200"/>
    <s v="1"/>
    <s v="1"/>
    <x v="2"/>
    <x v="0"/>
    <x v="344"/>
    <x v="0"/>
    <x v="0"/>
    <x v="0"/>
    <m/>
    <x v="2023"/>
  </r>
  <r>
    <x v="204"/>
    <x v="200"/>
    <s v="1"/>
    <s v="1"/>
    <x v="2"/>
    <x v="0"/>
    <x v="344"/>
    <x v="2531"/>
    <x v="1"/>
    <x v="520"/>
    <m/>
    <x v="2024"/>
  </r>
  <r>
    <x v="204"/>
    <x v="200"/>
    <s v="1"/>
    <s v="21"/>
    <x v="2"/>
    <x v="0"/>
    <x v="399"/>
    <x v="1459"/>
    <x v="2"/>
    <x v="0"/>
    <n v="599157"/>
    <x v="2025"/>
  </r>
  <r>
    <x v="204"/>
    <x v="200"/>
    <s v="1"/>
    <s v="21"/>
    <x v="2"/>
    <x v="0"/>
    <x v="399"/>
    <x v="1655"/>
    <x v="2"/>
    <x v="0"/>
    <n v="61452"/>
    <x v="2023"/>
  </r>
  <r>
    <x v="204"/>
    <x v="200"/>
    <s v="4"/>
    <s v="7"/>
    <x v="2"/>
    <x v="3"/>
    <x v="457"/>
    <x v="2532"/>
    <x v="1"/>
    <x v="520"/>
    <m/>
    <x v="2024"/>
  </r>
  <r>
    <x v="204"/>
    <x v="200"/>
    <s v="4"/>
    <s v="14"/>
    <x v="2"/>
    <x v="3"/>
    <x v="325"/>
    <x v="1470"/>
    <x v="2"/>
    <x v="0"/>
    <n v="599157"/>
    <x v="2025"/>
  </r>
  <r>
    <x v="204"/>
    <x v="200"/>
    <s v="4"/>
    <s v="14"/>
    <x v="2"/>
    <x v="3"/>
    <x v="325"/>
    <x v="2533"/>
    <x v="2"/>
    <x v="0"/>
    <n v="61452"/>
    <x v="2023"/>
  </r>
  <r>
    <x v="204"/>
    <x v="200"/>
    <s v="4"/>
    <s v="21"/>
    <x v="2"/>
    <x v="3"/>
    <x v="401"/>
    <x v="1506"/>
    <x v="2"/>
    <x v="0"/>
    <n v="3548"/>
    <x v="27"/>
  </r>
  <r>
    <x v="204"/>
    <x v="200"/>
    <s v="7"/>
    <s v="15"/>
    <x v="2"/>
    <x v="5"/>
    <x v="494"/>
    <x v="2534"/>
    <x v="1"/>
    <x v="520"/>
    <m/>
    <x v="2026"/>
  </r>
  <r>
    <x v="204"/>
    <x v="200"/>
    <s v="7"/>
    <s v="15"/>
    <x v="2"/>
    <x v="5"/>
    <x v="494"/>
    <x v="2535"/>
    <x v="1"/>
    <x v="0"/>
    <n v="13212.18"/>
    <x v="2027"/>
  </r>
  <r>
    <x v="204"/>
    <x v="200"/>
    <s v="8"/>
    <s v="4"/>
    <x v="2"/>
    <x v="6"/>
    <x v="372"/>
    <x v="1472"/>
    <x v="2"/>
    <x v="0"/>
    <n v="585944.82999999996"/>
    <x v="2028"/>
  </r>
  <r>
    <x v="204"/>
    <x v="200"/>
    <s v="8"/>
    <s v="4"/>
    <x v="2"/>
    <x v="6"/>
    <x v="372"/>
    <x v="1514"/>
    <x v="2"/>
    <x v="0"/>
    <n v="61451.99"/>
    <x v="27"/>
  </r>
  <r>
    <x v="204"/>
    <x v="200"/>
    <s v="9"/>
    <s v="30"/>
    <x v="2"/>
    <x v="10"/>
    <x v="566"/>
    <x v="2536"/>
    <x v="1"/>
    <x v="521"/>
    <m/>
    <x v="2029"/>
  </r>
  <r>
    <x v="204"/>
    <x v="200"/>
    <s v="10"/>
    <s v="13"/>
    <x v="2"/>
    <x v="7"/>
    <x v="320"/>
    <x v="1517"/>
    <x v="2"/>
    <x v="0"/>
    <n v="53201.16"/>
    <x v="2030"/>
  </r>
  <r>
    <x v="204"/>
    <x v="200"/>
    <s v="10"/>
    <s v="13"/>
    <x v="2"/>
    <x v="7"/>
    <x v="320"/>
    <x v="1474"/>
    <x v="2"/>
    <x v="0"/>
    <n v="507961.32"/>
    <x v="27"/>
  </r>
  <r>
    <x v="205"/>
    <x v="201"/>
    <s v="1"/>
    <s v="1"/>
    <x v="2"/>
    <x v="0"/>
    <x v="344"/>
    <x v="0"/>
    <x v="0"/>
    <x v="0"/>
    <m/>
    <x v="2031"/>
  </r>
  <r>
    <x v="206"/>
    <x v="202"/>
    <s v="1"/>
    <s v="1"/>
    <x v="2"/>
    <x v="0"/>
    <x v="344"/>
    <x v="0"/>
    <x v="0"/>
    <x v="0"/>
    <m/>
    <x v="2032"/>
  </r>
  <r>
    <x v="206"/>
    <x v="202"/>
    <s v="2"/>
    <s v="1"/>
    <x v="2"/>
    <x v="1"/>
    <x v="379"/>
    <x v="2537"/>
    <x v="1"/>
    <x v="522"/>
    <m/>
    <x v="2033"/>
  </r>
  <r>
    <x v="206"/>
    <x v="202"/>
    <s v="2"/>
    <s v="8"/>
    <x v="2"/>
    <x v="1"/>
    <x v="421"/>
    <x v="1521"/>
    <x v="2"/>
    <x v="0"/>
    <n v="568875"/>
    <x v="2034"/>
  </r>
  <r>
    <x v="206"/>
    <x v="202"/>
    <s v="3"/>
    <s v="3"/>
    <x v="2"/>
    <x v="2"/>
    <x v="546"/>
    <x v="2538"/>
    <x v="1"/>
    <x v="450"/>
    <m/>
    <x v="2035"/>
  </r>
  <r>
    <x v="206"/>
    <x v="202"/>
    <s v="3"/>
    <s v="23"/>
    <x v="2"/>
    <x v="2"/>
    <x v="356"/>
    <x v="2539"/>
    <x v="2"/>
    <x v="0"/>
    <n v="768750"/>
    <x v="2036"/>
  </r>
  <r>
    <x v="206"/>
    <x v="202"/>
    <s v="3"/>
    <s v="23"/>
    <x v="2"/>
    <x v="2"/>
    <x v="356"/>
    <x v="2540"/>
    <x v="2"/>
    <x v="0"/>
    <n v="37500"/>
    <x v="2034"/>
  </r>
  <r>
    <x v="206"/>
    <x v="202"/>
    <s v="3"/>
    <s v="25"/>
    <x v="2"/>
    <x v="2"/>
    <x v="400"/>
    <x v="2541"/>
    <x v="2"/>
    <x v="0"/>
    <n v="568875"/>
    <x v="2037"/>
  </r>
  <r>
    <x v="206"/>
    <x v="202"/>
    <s v="3"/>
    <s v="25"/>
    <x v="2"/>
    <x v="2"/>
    <x v="400"/>
    <x v="1655"/>
    <x v="2"/>
    <x v="0"/>
    <n v="27750"/>
    <x v="27"/>
  </r>
  <r>
    <x v="206"/>
    <x v="202"/>
    <s v="4"/>
    <s v="1"/>
    <x v="2"/>
    <x v="3"/>
    <x v="324"/>
    <x v="2542"/>
    <x v="1"/>
    <x v="523"/>
    <m/>
    <x v="2038"/>
  </r>
  <r>
    <x v="206"/>
    <x v="202"/>
    <s v="4"/>
    <s v="16"/>
    <x v="2"/>
    <x v="3"/>
    <x v="368"/>
    <x v="2543"/>
    <x v="2"/>
    <x v="0"/>
    <n v="2578387.5"/>
    <x v="787"/>
  </r>
  <r>
    <x v="206"/>
    <x v="202"/>
    <s v="4"/>
    <s v="16"/>
    <x v="2"/>
    <x v="3"/>
    <x v="368"/>
    <x v="2544"/>
    <x v="2"/>
    <x v="0"/>
    <n v="125775"/>
    <x v="27"/>
  </r>
  <r>
    <x v="206"/>
    <x v="202"/>
    <s v="5"/>
    <s v="7"/>
    <x v="2"/>
    <x v="4"/>
    <x v="427"/>
    <x v="2545"/>
    <x v="1"/>
    <x v="524"/>
    <m/>
    <x v="2039"/>
  </r>
  <r>
    <x v="206"/>
    <x v="202"/>
    <s v="5"/>
    <s v="19"/>
    <x v="2"/>
    <x v="4"/>
    <x v="551"/>
    <x v="2546"/>
    <x v="2"/>
    <x v="0"/>
    <n v="216062.64"/>
    <x v="2040"/>
  </r>
  <r>
    <x v="206"/>
    <x v="202"/>
    <s v="5"/>
    <s v="19"/>
    <x v="2"/>
    <x v="4"/>
    <x v="551"/>
    <x v="1874"/>
    <x v="2"/>
    <x v="0"/>
    <n v="4429283.99"/>
    <x v="2041"/>
  </r>
  <r>
    <x v="206"/>
    <x v="202"/>
    <s v="5"/>
    <s v="19"/>
    <x v="2"/>
    <x v="4"/>
    <x v="551"/>
    <x v="2547"/>
    <x v="2"/>
    <x v="0"/>
    <n v="0.01"/>
    <x v="2042"/>
  </r>
  <r>
    <x v="206"/>
    <x v="202"/>
    <s v="5"/>
    <s v="19"/>
    <x v="2"/>
    <x v="4"/>
    <x v="551"/>
    <x v="1506"/>
    <x v="2"/>
    <x v="320"/>
    <m/>
    <x v="2041"/>
  </r>
  <r>
    <x v="206"/>
    <x v="202"/>
    <s v="6"/>
    <s v="7"/>
    <x v="2"/>
    <x v="9"/>
    <x v="445"/>
    <x v="2548"/>
    <x v="1"/>
    <x v="525"/>
    <m/>
    <x v="2043"/>
  </r>
  <r>
    <x v="206"/>
    <x v="202"/>
    <s v="7"/>
    <s v="1"/>
    <x v="2"/>
    <x v="5"/>
    <x v="326"/>
    <x v="2549"/>
    <x v="1"/>
    <x v="526"/>
    <m/>
    <x v="27"/>
  </r>
  <r>
    <x v="206"/>
    <x v="202"/>
    <s v="9"/>
    <s v="16"/>
    <x v="2"/>
    <x v="10"/>
    <x v="407"/>
    <x v="1628"/>
    <x v="2"/>
    <x v="0"/>
    <n v="1783807.5"/>
    <x v="2044"/>
  </r>
  <r>
    <x v="206"/>
    <x v="202"/>
    <s v="9"/>
    <s v="16"/>
    <x v="2"/>
    <x v="10"/>
    <x v="407"/>
    <x v="2550"/>
    <x v="2"/>
    <x v="0"/>
    <n v="87015"/>
    <x v="2045"/>
  </r>
  <r>
    <x v="206"/>
    <x v="202"/>
    <s v="9"/>
    <s v="22"/>
    <x v="2"/>
    <x v="10"/>
    <x v="328"/>
    <x v="2551"/>
    <x v="1"/>
    <x v="527"/>
    <m/>
    <x v="27"/>
  </r>
  <r>
    <x v="206"/>
    <x v="202"/>
    <s v="9"/>
    <s v="30"/>
    <x v="2"/>
    <x v="10"/>
    <x v="566"/>
    <x v="2552"/>
    <x v="1"/>
    <x v="526"/>
    <m/>
    <x v="2046"/>
  </r>
  <r>
    <x v="206"/>
    <x v="202"/>
    <s v="10"/>
    <s v="14"/>
    <x v="2"/>
    <x v="7"/>
    <x v="544"/>
    <x v="1517"/>
    <x v="2"/>
    <x v="0"/>
    <n v="191025"/>
    <x v="2047"/>
  </r>
  <r>
    <x v="206"/>
    <x v="202"/>
    <s v="10"/>
    <s v="14"/>
    <x v="2"/>
    <x v="7"/>
    <x v="544"/>
    <x v="1474"/>
    <x v="2"/>
    <x v="0"/>
    <n v="3916012.5"/>
    <x v="27"/>
  </r>
  <r>
    <x v="207"/>
    <x v="203"/>
    <m/>
    <m/>
    <x v="1"/>
    <x v="0"/>
    <x v="16"/>
    <x v="27"/>
    <x v="0"/>
    <x v="0"/>
    <m/>
    <x v="27"/>
  </r>
  <r>
    <x v="208"/>
    <x v="204"/>
    <s v="1"/>
    <s v="1"/>
    <x v="2"/>
    <x v="0"/>
    <x v="344"/>
    <x v="0"/>
    <x v="0"/>
    <x v="0"/>
    <m/>
    <x v="2048"/>
  </r>
  <r>
    <x v="208"/>
    <x v="204"/>
    <s v="1"/>
    <s v="1"/>
    <x v="2"/>
    <x v="0"/>
    <x v="344"/>
    <x v="2553"/>
    <x v="1"/>
    <x v="528"/>
    <m/>
    <x v="2049"/>
  </r>
  <r>
    <x v="208"/>
    <x v="204"/>
    <s v="2"/>
    <s v="4"/>
    <x v="2"/>
    <x v="1"/>
    <x v="454"/>
    <x v="2554"/>
    <x v="2"/>
    <x v="0"/>
    <n v="1358243.25"/>
    <x v="2050"/>
  </r>
  <r>
    <x v="208"/>
    <x v="204"/>
    <s v="2"/>
    <s v="4"/>
    <x v="2"/>
    <x v="1"/>
    <x v="454"/>
    <x v="2555"/>
    <x v="2"/>
    <x v="0"/>
    <n v="139306.67000000001"/>
    <x v="27"/>
  </r>
  <r>
    <x v="208"/>
    <x v="204"/>
    <s v="3"/>
    <s v="3"/>
    <x v="2"/>
    <x v="2"/>
    <x v="546"/>
    <x v="2556"/>
    <x v="1"/>
    <x v="529"/>
    <m/>
    <x v="2051"/>
  </r>
  <r>
    <x v="208"/>
    <x v="204"/>
    <s v="3"/>
    <s v="31"/>
    <x v="2"/>
    <x v="2"/>
    <x v="559"/>
    <x v="2557"/>
    <x v="1"/>
    <x v="528"/>
    <m/>
    <x v="2052"/>
  </r>
  <r>
    <x v="208"/>
    <x v="204"/>
    <s v="4"/>
    <s v="28"/>
    <x v="2"/>
    <x v="3"/>
    <x v="362"/>
    <x v="1461"/>
    <x v="2"/>
    <x v="0"/>
    <n v="200766.03"/>
    <x v="2053"/>
  </r>
  <r>
    <x v="208"/>
    <x v="204"/>
    <s v="4"/>
    <s v="28"/>
    <x v="2"/>
    <x v="3"/>
    <x v="362"/>
    <x v="2134"/>
    <x v="2"/>
    <x v="0"/>
    <n v="1957468.81"/>
    <x v="27"/>
  </r>
  <r>
    <x v="208"/>
    <x v="204"/>
    <s v="7"/>
    <s v="9"/>
    <x v="2"/>
    <x v="5"/>
    <x v="568"/>
    <x v="2558"/>
    <x v="1"/>
    <x v="530"/>
    <m/>
    <x v="2054"/>
  </r>
  <r>
    <x v="208"/>
    <x v="204"/>
    <s v="7"/>
    <s v="9"/>
    <x v="2"/>
    <x v="5"/>
    <x v="568"/>
    <x v="2559"/>
    <x v="1"/>
    <x v="0"/>
    <n v="36230.94"/>
    <x v="2055"/>
  </r>
  <r>
    <x v="208"/>
    <x v="204"/>
    <s v="7"/>
    <s v="23"/>
    <x v="2"/>
    <x v="5"/>
    <x v="429"/>
    <x v="1472"/>
    <x v="2"/>
    <x v="0"/>
    <n v="1573952.31"/>
    <x v="2056"/>
  </r>
  <r>
    <x v="208"/>
    <x v="204"/>
    <s v="7"/>
    <s v="23"/>
    <x v="2"/>
    <x v="5"/>
    <x v="429"/>
    <x v="1514"/>
    <x v="2"/>
    <x v="0"/>
    <n v="165147"/>
    <x v="27"/>
  </r>
  <r>
    <x v="208"/>
    <x v="204"/>
    <s v="10"/>
    <s v="26"/>
    <x v="2"/>
    <x v="7"/>
    <x v="329"/>
    <x v="1474"/>
    <x v="2"/>
    <x v="0"/>
    <n v="1471672.87"/>
    <x v="2057"/>
  </r>
  <r>
    <x v="208"/>
    <x v="204"/>
    <s v="11"/>
    <s v="2"/>
    <x v="2"/>
    <x v="8"/>
    <x v="449"/>
    <x v="2560"/>
    <x v="1"/>
    <x v="531"/>
    <m/>
    <x v="2058"/>
  </r>
  <r>
    <x v="208"/>
    <x v="204"/>
    <s v="11"/>
    <s v="2"/>
    <x v="2"/>
    <x v="8"/>
    <x v="449"/>
    <x v="191"/>
    <x v="2"/>
    <x v="0"/>
    <n v="150940.81"/>
    <x v="2059"/>
  </r>
  <r>
    <x v="208"/>
    <x v="204"/>
    <s v="12"/>
    <s v="3"/>
    <x v="2"/>
    <x v="11"/>
    <x v="332"/>
    <x v="2561"/>
    <x v="2"/>
    <x v="0"/>
    <n v="94250"/>
    <x v="2060"/>
  </r>
  <r>
    <x v="208"/>
    <x v="204"/>
    <s v="12"/>
    <s v="3"/>
    <x v="2"/>
    <x v="11"/>
    <x v="332"/>
    <x v="191"/>
    <x v="2"/>
    <x v="0"/>
    <n v="9666.65"/>
    <x v="27"/>
  </r>
  <r>
    <x v="209"/>
    <x v="205"/>
    <s v="1"/>
    <s v="1"/>
    <x v="2"/>
    <x v="0"/>
    <x v="344"/>
    <x v="0"/>
    <x v="0"/>
    <x v="0"/>
    <m/>
    <x v="405"/>
  </r>
  <r>
    <x v="209"/>
    <x v="205"/>
    <s v="1"/>
    <s v="1"/>
    <x v="2"/>
    <x v="0"/>
    <x v="344"/>
    <x v="2562"/>
    <x v="1"/>
    <x v="495"/>
    <m/>
    <x v="1351"/>
  </r>
  <r>
    <x v="209"/>
    <x v="205"/>
    <s v="1"/>
    <s v="27"/>
    <x v="2"/>
    <x v="0"/>
    <x v="361"/>
    <x v="2563"/>
    <x v="2"/>
    <x v="0"/>
    <n v="1950000"/>
    <x v="2061"/>
  </r>
  <r>
    <x v="209"/>
    <x v="205"/>
    <s v="1"/>
    <s v="27"/>
    <x v="2"/>
    <x v="0"/>
    <x v="361"/>
    <x v="2564"/>
    <x v="2"/>
    <x v="0"/>
    <n v="100000"/>
    <x v="2062"/>
  </r>
  <r>
    <x v="209"/>
    <x v="205"/>
    <s v="1"/>
    <s v="27"/>
    <x v="2"/>
    <x v="0"/>
    <x v="361"/>
    <x v="2079"/>
    <x v="2"/>
    <x v="0"/>
    <n v="100000"/>
    <x v="179"/>
  </r>
  <r>
    <x v="209"/>
    <x v="205"/>
    <s v="2"/>
    <s v="1"/>
    <x v="2"/>
    <x v="1"/>
    <x v="379"/>
    <x v="2565"/>
    <x v="1"/>
    <x v="495"/>
    <m/>
    <x v="405"/>
  </r>
  <r>
    <x v="209"/>
    <x v="205"/>
    <s v="2"/>
    <s v="4"/>
    <x v="2"/>
    <x v="1"/>
    <x v="454"/>
    <x v="1630"/>
    <x v="2"/>
    <x v="0"/>
    <n v="975000"/>
    <x v="2062"/>
  </r>
  <r>
    <x v="209"/>
    <x v="205"/>
    <s v="2"/>
    <s v="4"/>
    <x v="2"/>
    <x v="1"/>
    <x v="454"/>
    <x v="1777"/>
    <x v="2"/>
    <x v="0"/>
    <n v="100000"/>
    <x v="179"/>
  </r>
  <r>
    <x v="209"/>
    <x v="205"/>
    <s v="2"/>
    <s v="24"/>
    <x v="2"/>
    <x v="1"/>
    <x v="470"/>
    <x v="2566"/>
    <x v="1"/>
    <x v="495"/>
    <m/>
    <x v="405"/>
  </r>
  <r>
    <x v="209"/>
    <x v="205"/>
    <s v="2"/>
    <s v="26"/>
    <x v="2"/>
    <x v="1"/>
    <x v="381"/>
    <x v="1553"/>
    <x v="2"/>
    <x v="0"/>
    <n v="975000"/>
    <x v="2062"/>
  </r>
  <r>
    <x v="209"/>
    <x v="205"/>
    <s v="2"/>
    <s v="26"/>
    <x v="2"/>
    <x v="1"/>
    <x v="381"/>
    <x v="1780"/>
    <x v="2"/>
    <x v="0"/>
    <n v="100000"/>
    <x v="179"/>
  </r>
  <r>
    <x v="209"/>
    <x v="205"/>
    <s v="3"/>
    <s v="26"/>
    <x v="2"/>
    <x v="2"/>
    <x v="519"/>
    <x v="2567"/>
    <x v="1"/>
    <x v="495"/>
    <m/>
    <x v="405"/>
  </r>
  <r>
    <x v="209"/>
    <x v="205"/>
    <s v="3"/>
    <s v="31"/>
    <x v="2"/>
    <x v="2"/>
    <x v="559"/>
    <x v="1557"/>
    <x v="2"/>
    <x v="0"/>
    <n v="975000"/>
    <x v="2062"/>
  </r>
  <r>
    <x v="209"/>
    <x v="205"/>
    <s v="3"/>
    <s v="31"/>
    <x v="2"/>
    <x v="2"/>
    <x v="559"/>
    <x v="1782"/>
    <x v="2"/>
    <x v="0"/>
    <n v="100000"/>
    <x v="179"/>
  </r>
  <r>
    <x v="209"/>
    <x v="205"/>
    <s v="5"/>
    <s v="1"/>
    <x v="2"/>
    <x v="4"/>
    <x v="386"/>
    <x v="2568"/>
    <x v="1"/>
    <x v="495"/>
    <m/>
    <x v="405"/>
  </r>
  <r>
    <x v="209"/>
    <x v="205"/>
    <s v="5"/>
    <s v="25"/>
    <x v="2"/>
    <x v="4"/>
    <x v="388"/>
    <x v="1637"/>
    <x v="2"/>
    <x v="0"/>
    <n v="975000"/>
    <x v="2062"/>
  </r>
  <r>
    <x v="209"/>
    <x v="205"/>
    <s v="5"/>
    <s v="25"/>
    <x v="2"/>
    <x v="4"/>
    <x v="388"/>
    <x v="2569"/>
    <x v="2"/>
    <x v="0"/>
    <n v="100000"/>
    <x v="179"/>
  </r>
  <r>
    <x v="209"/>
    <x v="205"/>
    <s v="5"/>
    <s v="28"/>
    <x v="2"/>
    <x v="4"/>
    <x v="569"/>
    <x v="2570"/>
    <x v="2"/>
    <x v="0"/>
    <n v="100000"/>
    <x v="2063"/>
  </r>
  <r>
    <x v="209"/>
    <x v="205"/>
    <s v="5"/>
    <s v="28"/>
    <x v="2"/>
    <x v="4"/>
    <x v="569"/>
    <x v="2571"/>
    <x v="2"/>
    <x v="0"/>
    <n v="975000"/>
    <x v="27"/>
  </r>
  <r>
    <x v="209"/>
    <x v="205"/>
    <s v="6"/>
    <s v="1"/>
    <x v="2"/>
    <x v="9"/>
    <x v="357"/>
    <x v="2572"/>
    <x v="1"/>
    <x v="495"/>
    <m/>
    <x v="179"/>
  </r>
  <r>
    <x v="209"/>
    <x v="205"/>
    <s v="7"/>
    <s v="1"/>
    <x v="2"/>
    <x v="5"/>
    <x v="326"/>
    <x v="2573"/>
    <x v="1"/>
    <x v="495"/>
    <m/>
    <x v="405"/>
  </r>
  <r>
    <x v="209"/>
    <x v="205"/>
    <s v="7"/>
    <s v="9"/>
    <x v="2"/>
    <x v="5"/>
    <x v="568"/>
    <x v="1564"/>
    <x v="2"/>
    <x v="0"/>
    <n v="975000"/>
    <x v="2062"/>
  </r>
  <r>
    <x v="209"/>
    <x v="205"/>
    <s v="7"/>
    <s v="9"/>
    <x v="2"/>
    <x v="5"/>
    <x v="568"/>
    <x v="2574"/>
    <x v="2"/>
    <x v="0"/>
    <n v="100000"/>
    <x v="179"/>
  </r>
  <r>
    <x v="209"/>
    <x v="205"/>
    <s v="8"/>
    <s v="1"/>
    <x v="2"/>
    <x v="6"/>
    <x v="417"/>
    <x v="2575"/>
    <x v="1"/>
    <x v="495"/>
    <m/>
    <x v="405"/>
  </r>
  <r>
    <x v="209"/>
    <x v="205"/>
    <s v="8"/>
    <s v="13"/>
    <x v="2"/>
    <x v="6"/>
    <x v="543"/>
    <x v="2576"/>
    <x v="2"/>
    <x v="0"/>
    <n v="100000"/>
    <x v="2064"/>
  </r>
  <r>
    <x v="209"/>
    <x v="205"/>
    <s v="8"/>
    <s v="13"/>
    <x v="2"/>
    <x v="6"/>
    <x v="543"/>
    <x v="2577"/>
    <x v="2"/>
    <x v="0"/>
    <n v="975000"/>
    <x v="179"/>
  </r>
  <r>
    <x v="209"/>
    <x v="205"/>
    <s v="8"/>
    <s v="26"/>
    <x v="2"/>
    <x v="6"/>
    <x v="539"/>
    <x v="2578"/>
    <x v="2"/>
    <x v="0"/>
    <n v="100000"/>
    <x v="2063"/>
  </r>
  <r>
    <x v="209"/>
    <x v="205"/>
    <s v="8"/>
    <s v="26"/>
    <x v="2"/>
    <x v="6"/>
    <x v="539"/>
    <x v="2579"/>
    <x v="2"/>
    <x v="0"/>
    <n v="975000"/>
    <x v="27"/>
  </r>
  <r>
    <x v="209"/>
    <x v="205"/>
    <s v="8"/>
    <s v="27"/>
    <x v="2"/>
    <x v="6"/>
    <x v="570"/>
    <x v="2580"/>
    <x v="1"/>
    <x v="0"/>
    <n v="1075000"/>
    <x v="2065"/>
  </r>
  <r>
    <x v="209"/>
    <x v="205"/>
    <s v="9"/>
    <s v="1"/>
    <x v="2"/>
    <x v="10"/>
    <x v="341"/>
    <x v="2581"/>
    <x v="1"/>
    <x v="495"/>
    <m/>
    <x v="27"/>
  </r>
  <r>
    <x v="209"/>
    <x v="205"/>
    <s v="9"/>
    <s v="29"/>
    <x v="2"/>
    <x v="10"/>
    <x v="466"/>
    <x v="2582"/>
    <x v="1"/>
    <x v="495"/>
    <m/>
    <x v="179"/>
  </r>
  <r>
    <x v="209"/>
    <x v="205"/>
    <s v="10"/>
    <s v="6"/>
    <x v="2"/>
    <x v="7"/>
    <x v="490"/>
    <x v="1574"/>
    <x v="2"/>
    <x v="0"/>
    <n v="975000"/>
    <x v="209"/>
  </r>
  <r>
    <x v="209"/>
    <x v="205"/>
    <s v="10"/>
    <s v="6"/>
    <x v="2"/>
    <x v="7"/>
    <x v="490"/>
    <x v="1795"/>
    <x v="2"/>
    <x v="0"/>
    <n v="100000"/>
    <x v="27"/>
  </r>
  <r>
    <x v="209"/>
    <x v="205"/>
    <s v="11"/>
    <s v="1"/>
    <x v="2"/>
    <x v="8"/>
    <x v="331"/>
    <x v="2583"/>
    <x v="1"/>
    <x v="495"/>
    <m/>
    <x v="179"/>
  </r>
  <r>
    <x v="209"/>
    <x v="205"/>
    <s v="12"/>
    <s v="6"/>
    <x v="2"/>
    <x v="11"/>
    <x v="525"/>
    <x v="2584"/>
    <x v="1"/>
    <x v="495"/>
    <m/>
    <x v="405"/>
  </r>
  <r>
    <x v="209"/>
    <x v="205"/>
    <s v="12"/>
    <s v="17"/>
    <x v="2"/>
    <x v="11"/>
    <x v="571"/>
    <x v="1575"/>
    <x v="2"/>
    <x v="0"/>
    <n v="975000"/>
    <x v="2062"/>
  </r>
  <r>
    <x v="209"/>
    <x v="205"/>
    <s v="12"/>
    <s v="17"/>
    <x v="2"/>
    <x v="11"/>
    <x v="571"/>
    <x v="1771"/>
    <x v="2"/>
    <x v="0"/>
    <n v="100000"/>
    <x v="179"/>
  </r>
  <r>
    <x v="210"/>
    <x v="206"/>
    <s v="3"/>
    <s v="18"/>
    <x v="2"/>
    <x v="2"/>
    <x v="483"/>
    <x v="1481"/>
    <x v="2"/>
    <x v="0"/>
    <n v="425000"/>
    <x v="2066"/>
  </r>
  <r>
    <x v="210"/>
    <x v="206"/>
    <s v="3"/>
    <s v="18"/>
    <x v="2"/>
    <x v="2"/>
    <x v="483"/>
    <x v="1461"/>
    <x v="2"/>
    <x v="0"/>
    <n v="5000"/>
    <x v="2067"/>
  </r>
  <r>
    <x v="210"/>
    <x v="206"/>
    <s v="4"/>
    <s v="15"/>
    <x v="2"/>
    <x v="3"/>
    <x v="336"/>
    <x v="2585"/>
    <x v="1"/>
    <x v="424"/>
    <m/>
    <x v="27"/>
  </r>
  <r>
    <x v="210"/>
    <x v="206"/>
    <s v="5"/>
    <s v="7"/>
    <x v="2"/>
    <x v="4"/>
    <x v="427"/>
    <x v="2586"/>
    <x v="1"/>
    <x v="321"/>
    <m/>
    <x v="1308"/>
  </r>
  <r>
    <x v="210"/>
    <x v="206"/>
    <s v="5"/>
    <s v="17"/>
    <x v="2"/>
    <x v="4"/>
    <x v="572"/>
    <x v="1637"/>
    <x v="2"/>
    <x v="0"/>
    <n v="102500"/>
    <x v="1309"/>
  </r>
  <r>
    <x v="210"/>
    <x v="206"/>
    <s v="5"/>
    <s v="17"/>
    <x v="2"/>
    <x v="4"/>
    <x v="572"/>
    <x v="2546"/>
    <x v="2"/>
    <x v="0"/>
    <n v="5000"/>
    <x v="27"/>
  </r>
  <r>
    <x v="210"/>
    <x v="206"/>
    <s v="6"/>
    <s v="1"/>
    <x v="2"/>
    <x v="9"/>
    <x v="357"/>
    <x v="2587"/>
    <x v="1"/>
    <x v="321"/>
    <m/>
    <x v="1308"/>
  </r>
  <r>
    <x v="210"/>
    <x v="206"/>
    <s v="6"/>
    <s v="2"/>
    <x v="2"/>
    <x v="9"/>
    <x v="415"/>
    <x v="2588"/>
    <x v="1"/>
    <x v="0"/>
    <n v="6450"/>
    <x v="2068"/>
  </r>
  <r>
    <x v="210"/>
    <x v="206"/>
    <s v="6"/>
    <s v="15"/>
    <x v="2"/>
    <x v="9"/>
    <x v="493"/>
    <x v="1787"/>
    <x v="2"/>
    <x v="0"/>
    <n v="5000"/>
    <x v="2069"/>
  </r>
  <r>
    <x v="210"/>
    <x v="206"/>
    <s v="6"/>
    <s v="15"/>
    <x v="2"/>
    <x v="9"/>
    <x v="493"/>
    <x v="1562"/>
    <x v="2"/>
    <x v="0"/>
    <n v="102500"/>
    <x v="2070"/>
  </r>
  <r>
    <x v="210"/>
    <x v="206"/>
    <s v="7"/>
    <s v="5"/>
    <x v="2"/>
    <x v="5"/>
    <x v="534"/>
    <x v="2589"/>
    <x v="1"/>
    <x v="321"/>
    <m/>
    <x v="2068"/>
  </r>
  <r>
    <x v="210"/>
    <x v="206"/>
    <s v="7"/>
    <s v="14"/>
    <x v="2"/>
    <x v="5"/>
    <x v="327"/>
    <x v="1564"/>
    <x v="2"/>
    <x v="0"/>
    <n v="102500"/>
    <x v="2071"/>
  </r>
  <r>
    <x v="210"/>
    <x v="206"/>
    <s v="7"/>
    <s v="14"/>
    <x v="2"/>
    <x v="5"/>
    <x v="327"/>
    <x v="1565"/>
    <x v="2"/>
    <x v="0"/>
    <n v="5000"/>
    <x v="2070"/>
  </r>
  <r>
    <x v="210"/>
    <x v="206"/>
    <s v="8"/>
    <s v="9"/>
    <x v="2"/>
    <x v="6"/>
    <x v="502"/>
    <x v="2590"/>
    <x v="1"/>
    <x v="321"/>
    <m/>
    <x v="2068"/>
  </r>
  <r>
    <x v="210"/>
    <x v="206"/>
    <s v="8"/>
    <s v="13"/>
    <x v="2"/>
    <x v="6"/>
    <x v="543"/>
    <x v="191"/>
    <x v="2"/>
    <x v="0"/>
    <n v="5000"/>
    <x v="2069"/>
  </r>
  <r>
    <x v="210"/>
    <x v="206"/>
    <s v="8"/>
    <s v="13"/>
    <x v="2"/>
    <x v="6"/>
    <x v="543"/>
    <x v="2591"/>
    <x v="2"/>
    <x v="0"/>
    <n v="102500"/>
    <x v="2070"/>
  </r>
  <r>
    <x v="210"/>
    <x v="206"/>
    <s v="9"/>
    <s v="1"/>
    <x v="2"/>
    <x v="10"/>
    <x v="341"/>
    <x v="2592"/>
    <x v="1"/>
    <x v="321"/>
    <m/>
    <x v="2068"/>
  </r>
  <r>
    <x v="210"/>
    <x v="206"/>
    <s v="9"/>
    <s v="13"/>
    <x v="2"/>
    <x v="10"/>
    <x v="553"/>
    <x v="1643"/>
    <x v="2"/>
    <x v="0"/>
    <n v="102500"/>
    <x v="2071"/>
  </r>
  <r>
    <x v="210"/>
    <x v="206"/>
    <s v="9"/>
    <s v="13"/>
    <x v="2"/>
    <x v="10"/>
    <x v="553"/>
    <x v="1767"/>
    <x v="2"/>
    <x v="0"/>
    <n v="5000"/>
    <x v="2070"/>
  </r>
  <r>
    <x v="210"/>
    <x v="206"/>
    <s v="10"/>
    <s v="5"/>
    <x v="2"/>
    <x v="7"/>
    <x v="420"/>
    <x v="2593"/>
    <x v="1"/>
    <x v="532"/>
    <m/>
    <x v="2072"/>
  </r>
  <r>
    <x v="210"/>
    <x v="206"/>
    <s v="10"/>
    <s v="11"/>
    <x v="2"/>
    <x v="7"/>
    <x v="330"/>
    <x v="1605"/>
    <x v="2"/>
    <x v="0"/>
    <n v="54838.71"/>
    <x v="2073"/>
  </r>
  <r>
    <x v="210"/>
    <x v="206"/>
    <s v="10"/>
    <s v="11"/>
    <x v="2"/>
    <x v="7"/>
    <x v="330"/>
    <x v="1795"/>
    <x v="2"/>
    <x v="0"/>
    <n v="4112.8999999999996"/>
    <x v="2070"/>
  </r>
  <r>
    <x v="210"/>
    <x v="206"/>
    <s v="11"/>
    <s v="1"/>
    <x v="2"/>
    <x v="8"/>
    <x v="331"/>
    <x v="2594"/>
    <x v="1"/>
    <x v="321"/>
    <m/>
    <x v="2068"/>
  </r>
  <r>
    <x v="210"/>
    <x v="206"/>
    <s v="12"/>
    <s v="6"/>
    <x v="2"/>
    <x v="11"/>
    <x v="525"/>
    <x v="2595"/>
    <x v="1"/>
    <x v="321"/>
    <m/>
    <x v="2074"/>
  </r>
  <r>
    <x v="210"/>
    <x v="206"/>
    <s v="12"/>
    <s v="7"/>
    <x v="2"/>
    <x v="11"/>
    <x v="538"/>
    <x v="2596"/>
    <x v="2"/>
    <x v="0"/>
    <n v="205000"/>
    <x v="2075"/>
  </r>
  <r>
    <x v="210"/>
    <x v="206"/>
    <s v="12"/>
    <s v="7"/>
    <x v="2"/>
    <x v="11"/>
    <x v="538"/>
    <x v="1461"/>
    <x v="2"/>
    <x v="0"/>
    <n v="10000"/>
    <x v="2070"/>
  </r>
  <r>
    <x v="211"/>
    <x v="207"/>
    <m/>
    <m/>
    <x v="1"/>
    <x v="0"/>
    <x v="16"/>
    <x v="27"/>
    <x v="0"/>
    <x v="0"/>
    <m/>
    <x v="27"/>
  </r>
  <r>
    <x v="212"/>
    <x v="208"/>
    <m/>
    <m/>
    <x v="1"/>
    <x v="0"/>
    <x v="16"/>
    <x v="27"/>
    <x v="0"/>
    <x v="0"/>
    <m/>
    <x v="27"/>
  </r>
  <r>
    <x v="213"/>
    <x v="209"/>
    <s v="1"/>
    <s v="1"/>
    <x v="2"/>
    <x v="0"/>
    <x v="344"/>
    <x v="0"/>
    <x v="0"/>
    <x v="0"/>
    <m/>
    <x v="2076"/>
  </r>
  <r>
    <x v="214"/>
    <x v="210"/>
    <s v="2"/>
    <s v="15"/>
    <x v="2"/>
    <x v="1"/>
    <x v="469"/>
    <x v="2597"/>
    <x v="1"/>
    <x v="533"/>
    <m/>
    <x v="2077"/>
  </r>
  <r>
    <x v="214"/>
    <x v="210"/>
    <s v="2"/>
    <s v="16"/>
    <x v="2"/>
    <x v="1"/>
    <x v="455"/>
    <x v="1734"/>
    <x v="2"/>
    <x v="0"/>
    <n v="729348.8"/>
    <x v="27"/>
  </r>
  <r>
    <x v="214"/>
    <x v="210"/>
    <s v="4"/>
    <s v="1"/>
    <x v="2"/>
    <x v="3"/>
    <x v="324"/>
    <x v="2598"/>
    <x v="1"/>
    <x v="267"/>
    <m/>
    <x v="1174"/>
  </r>
  <r>
    <x v="214"/>
    <x v="210"/>
    <s v="4"/>
    <s v="8"/>
    <x v="2"/>
    <x v="3"/>
    <x v="443"/>
    <x v="1557"/>
    <x v="2"/>
    <x v="0"/>
    <n v="217648.8"/>
    <x v="27"/>
  </r>
  <r>
    <x v="214"/>
    <x v="210"/>
    <s v="5"/>
    <s v="7"/>
    <x v="2"/>
    <x v="4"/>
    <x v="427"/>
    <x v="2599"/>
    <x v="1"/>
    <x v="267"/>
    <m/>
    <x v="1174"/>
  </r>
  <r>
    <x v="214"/>
    <x v="210"/>
    <s v="5"/>
    <s v="11"/>
    <x v="2"/>
    <x v="4"/>
    <x v="471"/>
    <x v="1637"/>
    <x v="2"/>
    <x v="0"/>
    <n v="217648.8"/>
    <x v="27"/>
  </r>
  <r>
    <x v="214"/>
    <x v="210"/>
    <s v="6"/>
    <s v="1"/>
    <x v="2"/>
    <x v="9"/>
    <x v="357"/>
    <x v="2600"/>
    <x v="1"/>
    <x v="267"/>
    <m/>
    <x v="1174"/>
  </r>
  <r>
    <x v="214"/>
    <x v="210"/>
    <s v="6"/>
    <s v="10"/>
    <x v="2"/>
    <x v="9"/>
    <x v="339"/>
    <x v="1562"/>
    <x v="2"/>
    <x v="0"/>
    <n v="217648.8"/>
    <x v="27"/>
  </r>
  <r>
    <x v="214"/>
    <x v="210"/>
    <s v="7"/>
    <s v="5"/>
    <x v="2"/>
    <x v="5"/>
    <x v="534"/>
    <x v="2601"/>
    <x v="1"/>
    <x v="267"/>
    <m/>
    <x v="1174"/>
  </r>
  <r>
    <x v="214"/>
    <x v="210"/>
    <s v="7"/>
    <s v="12"/>
    <x v="2"/>
    <x v="5"/>
    <x v="522"/>
    <x v="1564"/>
    <x v="2"/>
    <x v="0"/>
    <n v="217648.8"/>
    <x v="27"/>
  </r>
  <r>
    <x v="214"/>
    <x v="210"/>
    <s v="8"/>
    <s v="1"/>
    <x v="2"/>
    <x v="6"/>
    <x v="417"/>
    <x v="2602"/>
    <x v="1"/>
    <x v="267"/>
    <m/>
    <x v="1174"/>
  </r>
  <r>
    <x v="214"/>
    <x v="210"/>
    <s v="8"/>
    <s v="11"/>
    <x v="2"/>
    <x v="6"/>
    <x v="346"/>
    <x v="2603"/>
    <x v="2"/>
    <x v="0"/>
    <n v="217648.8"/>
    <x v="27"/>
  </r>
  <r>
    <x v="214"/>
    <x v="210"/>
    <s v="9"/>
    <s v="1"/>
    <x v="2"/>
    <x v="10"/>
    <x v="341"/>
    <x v="2604"/>
    <x v="1"/>
    <x v="267"/>
    <m/>
    <x v="1174"/>
  </r>
  <r>
    <x v="214"/>
    <x v="210"/>
    <s v="9"/>
    <s v="8"/>
    <x v="2"/>
    <x v="10"/>
    <x v="512"/>
    <x v="1643"/>
    <x v="2"/>
    <x v="0"/>
    <n v="217648.8"/>
    <x v="27"/>
  </r>
  <r>
    <x v="214"/>
    <x v="210"/>
    <s v="10"/>
    <s v="5"/>
    <x v="2"/>
    <x v="7"/>
    <x v="420"/>
    <x v="2605"/>
    <x v="1"/>
    <x v="534"/>
    <m/>
    <x v="2078"/>
  </r>
  <r>
    <x v="214"/>
    <x v="210"/>
    <s v="10"/>
    <s v="6"/>
    <x v="2"/>
    <x v="7"/>
    <x v="490"/>
    <x v="1574"/>
    <x v="2"/>
    <x v="0"/>
    <n v="154450.44"/>
    <x v="2079"/>
  </r>
  <r>
    <x v="214"/>
    <x v="210"/>
    <s v="11"/>
    <s v="1"/>
    <x v="2"/>
    <x v="8"/>
    <x v="331"/>
    <x v="2606"/>
    <x v="1"/>
    <x v="267"/>
    <m/>
    <x v="2080"/>
  </r>
  <r>
    <x v="214"/>
    <x v="210"/>
    <s v="11"/>
    <s v="5"/>
    <x v="2"/>
    <x v="8"/>
    <x v="472"/>
    <x v="1575"/>
    <x v="2"/>
    <x v="0"/>
    <n v="217648.8"/>
    <x v="2079"/>
  </r>
  <r>
    <x v="214"/>
    <x v="210"/>
    <s v="12"/>
    <s v="6"/>
    <x v="2"/>
    <x v="11"/>
    <x v="525"/>
    <x v="2607"/>
    <x v="1"/>
    <x v="267"/>
    <m/>
    <x v="2080"/>
  </r>
  <r>
    <x v="215"/>
    <x v="211"/>
    <s v="1"/>
    <s v="20"/>
    <x v="2"/>
    <x v="0"/>
    <x v="422"/>
    <x v="2608"/>
    <x v="1"/>
    <x v="281"/>
    <m/>
    <x v="1216"/>
  </r>
  <r>
    <x v="215"/>
    <x v="211"/>
    <s v="2"/>
    <s v="12"/>
    <x v="2"/>
    <x v="1"/>
    <x v="404"/>
    <x v="2609"/>
    <x v="1"/>
    <x v="281"/>
    <m/>
    <x v="1217"/>
  </r>
  <r>
    <x v="215"/>
    <x v="211"/>
    <s v="2"/>
    <s v="25"/>
    <x v="2"/>
    <x v="1"/>
    <x v="403"/>
    <x v="2157"/>
    <x v="2"/>
    <x v="0"/>
    <n v="475000"/>
    <x v="235"/>
  </r>
  <r>
    <x v="215"/>
    <x v="211"/>
    <s v="2"/>
    <s v="25"/>
    <x v="2"/>
    <x v="1"/>
    <x v="403"/>
    <x v="1461"/>
    <x v="2"/>
    <x v="0"/>
    <n v="62500"/>
    <x v="27"/>
  </r>
  <r>
    <x v="216"/>
    <x v="212"/>
    <s v="1"/>
    <s v="1"/>
    <x v="2"/>
    <x v="0"/>
    <x v="344"/>
    <x v="0"/>
    <x v="0"/>
    <x v="0"/>
    <m/>
    <x v="2081"/>
  </r>
  <r>
    <x v="216"/>
    <x v="212"/>
    <s v="1"/>
    <s v="1"/>
    <x v="2"/>
    <x v="0"/>
    <x v="344"/>
    <x v="2610"/>
    <x v="1"/>
    <x v="535"/>
    <m/>
    <x v="2082"/>
  </r>
  <r>
    <x v="216"/>
    <x v="212"/>
    <s v="1"/>
    <s v="18"/>
    <x v="2"/>
    <x v="0"/>
    <x v="468"/>
    <x v="1611"/>
    <x v="2"/>
    <x v="0"/>
    <n v="358750"/>
    <x v="27"/>
  </r>
  <r>
    <x v="216"/>
    <x v="212"/>
    <s v="1"/>
    <s v="18"/>
    <x v="2"/>
    <x v="0"/>
    <x v="468"/>
    <x v="2079"/>
    <x v="2"/>
    <x v="0"/>
    <n v="17500"/>
    <x v="2081"/>
  </r>
  <r>
    <x v="216"/>
    <x v="212"/>
    <s v="2"/>
    <s v="1"/>
    <x v="2"/>
    <x v="1"/>
    <x v="379"/>
    <x v="2611"/>
    <x v="1"/>
    <x v="535"/>
    <m/>
    <x v="2082"/>
  </r>
  <r>
    <x v="216"/>
    <x v="212"/>
    <s v="2"/>
    <s v="2"/>
    <x v="2"/>
    <x v="1"/>
    <x v="573"/>
    <x v="1777"/>
    <x v="2"/>
    <x v="0"/>
    <n v="17500"/>
    <x v="2083"/>
  </r>
  <r>
    <x v="216"/>
    <x v="212"/>
    <s v="2"/>
    <s v="4"/>
    <x v="2"/>
    <x v="1"/>
    <x v="454"/>
    <x v="1587"/>
    <x v="2"/>
    <x v="0"/>
    <n v="358750"/>
    <x v="2081"/>
  </r>
  <r>
    <x v="216"/>
    <x v="212"/>
    <s v="2"/>
    <s v="24"/>
    <x v="2"/>
    <x v="1"/>
    <x v="470"/>
    <x v="2612"/>
    <x v="1"/>
    <x v="535"/>
    <m/>
    <x v="2082"/>
  </r>
  <r>
    <x v="216"/>
    <x v="212"/>
    <s v="3"/>
    <s v="5"/>
    <x v="2"/>
    <x v="2"/>
    <x v="382"/>
    <x v="2613"/>
    <x v="2"/>
    <x v="0"/>
    <n v="358750"/>
    <x v="27"/>
  </r>
  <r>
    <x v="216"/>
    <x v="212"/>
    <s v="3"/>
    <s v="31"/>
    <x v="2"/>
    <x v="2"/>
    <x v="559"/>
    <x v="2614"/>
    <x v="1"/>
    <x v="535"/>
    <m/>
    <x v="2084"/>
  </r>
  <r>
    <x v="216"/>
    <x v="212"/>
    <s v="4"/>
    <s v="13"/>
    <x v="2"/>
    <x v="3"/>
    <x v="335"/>
    <x v="1557"/>
    <x v="2"/>
    <x v="0"/>
    <n v="358750"/>
    <x v="2085"/>
  </r>
  <r>
    <x v="216"/>
    <x v="212"/>
    <s v="4"/>
    <s v="13"/>
    <x v="2"/>
    <x v="3"/>
    <x v="335"/>
    <x v="1782"/>
    <x v="2"/>
    <x v="0"/>
    <n v="17500"/>
    <x v="27"/>
  </r>
  <r>
    <x v="216"/>
    <x v="212"/>
    <s v="5"/>
    <s v="1"/>
    <x v="2"/>
    <x v="4"/>
    <x v="386"/>
    <x v="2615"/>
    <x v="1"/>
    <x v="535"/>
    <m/>
    <x v="2084"/>
  </r>
  <r>
    <x v="216"/>
    <x v="212"/>
    <s v="5"/>
    <s v="7"/>
    <x v="2"/>
    <x v="4"/>
    <x v="427"/>
    <x v="1637"/>
    <x v="2"/>
    <x v="0"/>
    <n v="358750"/>
    <x v="2085"/>
  </r>
  <r>
    <x v="216"/>
    <x v="212"/>
    <s v="5"/>
    <s v="7"/>
    <x v="2"/>
    <x v="4"/>
    <x v="427"/>
    <x v="1560"/>
    <x v="2"/>
    <x v="0"/>
    <n v="17500"/>
    <x v="27"/>
  </r>
  <r>
    <x v="216"/>
    <x v="212"/>
    <s v="6"/>
    <s v="1"/>
    <x v="2"/>
    <x v="9"/>
    <x v="357"/>
    <x v="2616"/>
    <x v="1"/>
    <x v="535"/>
    <m/>
    <x v="2084"/>
  </r>
  <r>
    <x v="216"/>
    <x v="212"/>
    <s v="6"/>
    <s v="10"/>
    <x v="2"/>
    <x v="9"/>
    <x v="339"/>
    <x v="1562"/>
    <x v="2"/>
    <x v="0"/>
    <n v="358750"/>
    <x v="2085"/>
  </r>
  <r>
    <x v="216"/>
    <x v="212"/>
    <s v="6"/>
    <s v="10"/>
    <x v="2"/>
    <x v="9"/>
    <x v="339"/>
    <x v="1787"/>
    <x v="2"/>
    <x v="0"/>
    <n v="17500"/>
    <x v="27"/>
  </r>
  <r>
    <x v="216"/>
    <x v="212"/>
    <s v="7"/>
    <s v="1"/>
    <x v="2"/>
    <x v="5"/>
    <x v="326"/>
    <x v="2617"/>
    <x v="1"/>
    <x v="535"/>
    <m/>
    <x v="2084"/>
  </r>
  <r>
    <x v="216"/>
    <x v="212"/>
    <s v="7"/>
    <s v="7"/>
    <x v="2"/>
    <x v="5"/>
    <x v="416"/>
    <x v="1564"/>
    <x v="2"/>
    <x v="0"/>
    <n v="358750"/>
    <x v="2085"/>
  </r>
  <r>
    <x v="216"/>
    <x v="212"/>
    <s v="7"/>
    <s v="7"/>
    <x v="2"/>
    <x v="5"/>
    <x v="416"/>
    <x v="1565"/>
    <x v="2"/>
    <x v="0"/>
    <n v="17500"/>
    <x v="27"/>
  </r>
  <r>
    <x v="216"/>
    <x v="212"/>
    <s v="8"/>
    <s v="1"/>
    <x v="2"/>
    <x v="6"/>
    <x v="417"/>
    <x v="2618"/>
    <x v="1"/>
    <x v="535"/>
    <m/>
    <x v="2084"/>
  </r>
  <r>
    <x v="216"/>
    <x v="212"/>
    <s v="8"/>
    <s v="10"/>
    <x v="2"/>
    <x v="6"/>
    <x v="392"/>
    <x v="1567"/>
    <x v="2"/>
    <x v="0"/>
    <n v="358750"/>
    <x v="2085"/>
  </r>
  <r>
    <x v="216"/>
    <x v="212"/>
    <s v="8"/>
    <s v="10"/>
    <x v="2"/>
    <x v="6"/>
    <x v="392"/>
    <x v="1568"/>
    <x v="2"/>
    <x v="0"/>
    <n v="17500"/>
    <x v="27"/>
  </r>
  <r>
    <x v="216"/>
    <x v="212"/>
    <s v="9"/>
    <s v="1"/>
    <x v="2"/>
    <x v="10"/>
    <x v="341"/>
    <x v="2619"/>
    <x v="1"/>
    <x v="535"/>
    <m/>
    <x v="2084"/>
  </r>
  <r>
    <x v="216"/>
    <x v="212"/>
    <s v="9"/>
    <s v="2"/>
    <x v="2"/>
    <x v="10"/>
    <x v="461"/>
    <x v="191"/>
    <x v="2"/>
    <x v="0"/>
    <n v="17500"/>
    <x v="2082"/>
  </r>
  <r>
    <x v="216"/>
    <x v="212"/>
    <s v="9"/>
    <s v="2"/>
    <x v="2"/>
    <x v="10"/>
    <x v="461"/>
    <x v="2613"/>
    <x v="2"/>
    <x v="0"/>
    <n v="358750"/>
    <x v="27"/>
  </r>
  <r>
    <x v="216"/>
    <x v="212"/>
    <s v="9"/>
    <s v="30"/>
    <x v="2"/>
    <x v="10"/>
    <x v="566"/>
    <x v="2620"/>
    <x v="1"/>
    <x v="535"/>
    <m/>
    <x v="2084"/>
  </r>
  <r>
    <x v="216"/>
    <x v="212"/>
    <s v="10"/>
    <s v="11"/>
    <x v="2"/>
    <x v="7"/>
    <x v="330"/>
    <x v="1574"/>
    <x v="2"/>
    <x v="0"/>
    <n v="358750"/>
    <x v="2085"/>
  </r>
  <r>
    <x v="216"/>
    <x v="212"/>
    <s v="10"/>
    <s v="11"/>
    <x v="2"/>
    <x v="7"/>
    <x v="330"/>
    <x v="1769"/>
    <x v="2"/>
    <x v="0"/>
    <n v="17500"/>
    <x v="27"/>
  </r>
  <r>
    <x v="216"/>
    <x v="212"/>
    <s v="11"/>
    <s v="1"/>
    <x v="2"/>
    <x v="8"/>
    <x v="331"/>
    <x v="2621"/>
    <x v="1"/>
    <x v="535"/>
    <m/>
    <x v="2084"/>
  </r>
  <r>
    <x v="216"/>
    <x v="212"/>
    <s v="11"/>
    <s v="8"/>
    <x v="2"/>
    <x v="8"/>
    <x v="396"/>
    <x v="1575"/>
    <x v="2"/>
    <x v="0"/>
    <n v="358750"/>
    <x v="2085"/>
  </r>
  <r>
    <x v="216"/>
    <x v="212"/>
    <s v="11"/>
    <s v="8"/>
    <x v="2"/>
    <x v="8"/>
    <x v="396"/>
    <x v="2418"/>
    <x v="2"/>
    <x v="0"/>
    <n v="17500"/>
    <x v="27"/>
  </r>
  <r>
    <x v="216"/>
    <x v="212"/>
    <s v="12"/>
    <s v="6"/>
    <x v="2"/>
    <x v="11"/>
    <x v="525"/>
    <x v="2622"/>
    <x v="1"/>
    <x v="535"/>
    <m/>
    <x v="2084"/>
  </r>
  <r>
    <x v="216"/>
    <x v="212"/>
    <s v="12"/>
    <s v="6"/>
    <x v="2"/>
    <x v="11"/>
    <x v="525"/>
    <x v="2270"/>
    <x v="2"/>
    <x v="0"/>
    <n v="358750"/>
    <x v="2085"/>
  </r>
  <r>
    <x v="216"/>
    <x v="212"/>
    <s v="12"/>
    <s v="6"/>
    <x v="2"/>
    <x v="11"/>
    <x v="525"/>
    <x v="1840"/>
    <x v="2"/>
    <x v="0"/>
    <n v="17500"/>
    <x v="27"/>
  </r>
  <r>
    <x v="217"/>
    <x v="213"/>
    <s v="1"/>
    <s v="1"/>
    <x v="2"/>
    <x v="0"/>
    <x v="344"/>
    <x v="2623"/>
    <x v="1"/>
    <x v="536"/>
    <m/>
    <x v="2086"/>
  </r>
  <r>
    <x v="217"/>
    <x v="213"/>
    <s v="3"/>
    <s v="2"/>
    <x v="2"/>
    <x v="2"/>
    <x v="456"/>
    <x v="2624"/>
    <x v="2"/>
    <x v="0"/>
    <n v="1935293.48"/>
    <x v="27"/>
  </r>
  <r>
    <x v="217"/>
    <x v="213"/>
    <s v="4"/>
    <s v="1"/>
    <x v="2"/>
    <x v="3"/>
    <x v="324"/>
    <x v="2625"/>
    <x v="1"/>
    <x v="536"/>
    <m/>
    <x v="2086"/>
  </r>
  <r>
    <x v="217"/>
    <x v="213"/>
    <s v="6"/>
    <s v="17"/>
    <x v="2"/>
    <x v="9"/>
    <x v="316"/>
    <x v="1463"/>
    <x v="2"/>
    <x v="0"/>
    <n v="1935293.48"/>
    <x v="27"/>
  </r>
  <r>
    <x v="217"/>
    <x v="213"/>
    <s v="7"/>
    <s v="2"/>
    <x v="2"/>
    <x v="5"/>
    <x v="340"/>
    <x v="2626"/>
    <x v="1"/>
    <x v="536"/>
    <m/>
    <x v="2086"/>
  </r>
  <r>
    <x v="217"/>
    <x v="213"/>
    <s v="9"/>
    <s v="24"/>
    <x v="2"/>
    <x v="10"/>
    <x v="365"/>
    <x v="2627"/>
    <x v="1"/>
    <x v="536"/>
    <m/>
    <x v="2087"/>
  </r>
  <r>
    <x v="217"/>
    <x v="213"/>
    <s v="9"/>
    <s v="27"/>
    <x v="2"/>
    <x v="10"/>
    <x v="448"/>
    <x v="1472"/>
    <x v="2"/>
    <x v="0"/>
    <n v="1935294"/>
    <x v="2088"/>
  </r>
  <r>
    <x v="218"/>
    <x v="214"/>
    <m/>
    <m/>
    <x v="1"/>
    <x v="0"/>
    <x v="16"/>
    <x v="27"/>
    <x v="0"/>
    <x v="0"/>
    <m/>
    <x v="27"/>
  </r>
  <r>
    <x v="219"/>
    <x v="215"/>
    <s v="1"/>
    <s v="1"/>
    <x v="2"/>
    <x v="0"/>
    <x v="344"/>
    <x v="0"/>
    <x v="0"/>
    <x v="0"/>
    <m/>
    <x v="817"/>
  </r>
  <r>
    <x v="220"/>
    <x v="216"/>
    <m/>
    <m/>
    <x v="1"/>
    <x v="0"/>
    <x v="16"/>
    <x v="27"/>
    <x v="0"/>
    <x v="0"/>
    <m/>
    <x v="27"/>
  </r>
  <r>
    <x v="221"/>
    <x v="217"/>
    <s v="3"/>
    <s v="3"/>
    <x v="2"/>
    <x v="2"/>
    <x v="546"/>
    <x v="2628"/>
    <x v="1"/>
    <x v="537"/>
    <m/>
    <x v="2089"/>
  </r>
  <r>
    <x v="221"/>
    <x v="217"/>
    <s v="3"/>
    <s v="12"/>
    <x v="2"/>
    <x v="2"/>
    <x v="424"/>
    <x v="2629"/>
    <x v="2"/>
    <x v="0"/>
    <n v="209088"/>
    <x v="27"/>
  </r>
  <r>
    <x v="221"/>
    <x v="217"/>
    <s v="4"/>
    <s v="1"/>
    <x v="2"/>
    <x v="3"/>
    <x v="324"/>
    <x v="2630"/>
    <x v="1"/>
    <x v="538"/>
    <m/>
    <x v="2090"/>
  </r>
  <r>
    <x v="221"/>
    <x v="217"/>
    <s v="4"/>
    <s v="20"/>
    <x v="2"/>
    <x v="3"/>
    <x v="574"/>
    <x v="2631"/>
    <x v="1"/>
    <x v="539"/>
    <m/>
    <x v="2091"/>
  </r>
  <r>
    <x v="221"/>
    <x v="217"/>
    <s v="4"/>
    <s v="20"/>
    <x v="2"/>
    <x v="3"/>
    <x v="574"/>
    <x v="2632"/>
    <x v="2"/>
    <x v="0"/>
    <n v="85500"/>
    <x v="2092"/>
  </r>
  <r>
    <x v="221"/>
    <x v="217"/>
    <s v="4"/>
    <s v="20"/>
    <x v="2"/>
    <x v="3"/>
    <x v="574"/>
    <x v="2633"/>
    <x v="2"/>
    <x v="0"/>
    <n v="4500"/>
    <x v="2090"/>
  </r>
  <r>
    <x v="221"/>
    <x v="217"/>
    <s v="5"/>
    <s v="19"/>
    <x v="2"/>
    <x v="4"/>
    <x v="551"/>
    <x v="1463"/>
    <x v="2"/>
    <x v="0"/>
    <n v="365904"/>
    <x v="27"/>
  </r>
  <r>
    <x v="221"/>
    <x v="217"/>
    <s v="8"/>
    <s v="1"/>
    <x v="2"/>
    <x v="6"/>
    <x v="417"/>
    <x v="2634"/>
    <x v="1"/>
    <x v="540"/>
    <m/>
    <x v="2093"/>
  </r>
  <r>
    <x v="221"/>
    <x v="217"/>
    <s v="8"/>
    <s v="15"/>
    <x v="2"/>
    <x v="6"/>
    <x v="575"/>
    <x v="2635"/>
    <x v="2"/>
    <x v="0"/>
    <n v="313632"/>
    <x v="27"/>
  </r>
  <r>
    <x v="221"/>
    <x v="217"/>
    <s v="11"/>
    <s v="1"/>
    <x v="2"/>
    <x v="8"/>
    <x v="331"/>
    <x v="2636"/>
    <x v="1"/>
    <x v="540"/>
    <m/>
    <x v="2093"/>
  </r>
  <r>
    <x v="221"/>
    <x v="217"/>
    <s v="11"/>
    <s v="11"/>
    <x v="2"/>
    <x v="8"/>
    <x v="576"/>
    <x v="1474"/>
    <x v="2"/>
    <x v="0"/>
    <n v="313632"/>
    <x v="27"/>
  </r>
  <r>
    <x v="222"/>
    <x v="218"/>
    <m/>
    <m/>
    <x v="1"/>
    <x v="0"/>
    <x v="16"/>
    <x v="27"/>
    <x v="0"/>
    <x v="0"/>
    <m/>
    <x v="27"/>
  </r>
  <r>
    <x v="223"/>
    <x v="219"/>
    <s v="1"/>
    <s v="1"/>
    <x v="2"/>
    <x v="0"/>
    <x v="344"/>
    <x v="0"/>
    <x v="0"/>
    <x v="0"/>
    <m/>
    <x v="2094"/>
  </r>
  <r>
    <x v="223"/>
    <x v="219"/>
    <s v="1"/>
    <s v="18"/>
    <x v="2"/>
    <x v="0"/>
    <x v="468"/>
    <x v="2637"/>
    <x v="1"/>
    <x v="541"/>
    <m/>
    <x v="2095"/>
  </r>
  <r>
    <x v="223"/>
    <x v="219"/>
    <s v="2"/>
    <s v="9"/>
    <x v="2"/>
    <x v="1"/>
    <x v="442"/>
    <x v="1630"/>
    <x v="2"/>
    <x v="0"/>
    <n v="559000"/>
    <x v="2094"/>
  </r>
  <r>
    <x v="223"/>
    <x v="219"/>
    <s v="2"/>
    <s v="12"/>
    <x v="2"/>
    <x v="1"/>
    <x v="404"/>
    <x v="2638"/>
    <x v="1"/>
    <x v="542"/>
    <m/>
    <x v="2096"/>
  </r>
  <r>
    <x v="223"/>
    <x v="219"/>
    <s v="3"/>
    <s v="22"/>
    <x v="2"/>
    <x v="2"/>
    <x v="383"/>
    <x v="2639"/>
    <x v="2"/>
    <x v="0"/>
    <n v="322004.61"/>
    <x v="2094"/>
  </r>
  <r>
    <x v="223"/>
    <x v="219"/>
    <s v="4"/>
    <s v="21"/>
    <x v="2"/>
    <x v="3"/>
    <x v="401"/>
    <x v="1506"/>
    <x v="2"/>
    <x v="543"/>
    <m/>
    <x v="27"/>
  </r>
  <r>
    <x v="224"/>
    <x v="220"/>
    <m/>
    <m/>
    <x v="1"/>
    <x v="0"/>
    <x v="16"/>
    <x v="27"/>
    <x v="0"/>
    <x v="0"/>
    <m/>
    <x v="27"/>
  </r>
  <r>
    <x v="225"/>
    <x v="221"/>
    <s v="11"/>
    <s v="12"/>
    <x v="2"/>
    <x v="8"/>
    <x v="440"/>
    <x v="2640"/>
    <x v="1"/>
    <x v="544"/>
    <m/>
    <x v="2097"/>
  </r>
  <r>
    <x v="225"/>
    <x v="221"/>
    <s v="11"/>
    <s v="12"/>
    <x v="2"/>
    <x v="8"/>
    <x v="440"/>
    <x v="1812"/>
    <x v="2"/>
    <x v="0"/>
    <n v="6000"/>
    <x v="2098"/>
  </r>
  <r>
    <x v="225"/>
    <x v="221"/>
    <s v="11"/>
    <s v="15"/>
    <x v="2"/>
    <x v="8"/>
    <x v="577"/>
    <x v="1812"/>
    <x v="2"/>
    <x v="0"/>
    <n v="551141.5"/>
    <x v="2099"/>
  </r>
  <r>
    <x v="225"/>
    <x v="221"/>
    <s v="12"/>
    <s v="1"/>
    <x v="2"/>
    <x v="11"/>
    <x v="377"/>
    <x v="2641"/>
    <x v="1"/>
    <x v="513"/>
    <m/>
    <x v="2100"/>
  </r>
  <r>
    <x v="225"/>
    <x v="221"/>
    <s v="12"/>
    <s v="6"/>
    <x v="2"/>
    <x v="11"/>
    <x v="525"/>
    <x v="2642"/>
    <x v="2"/>
    <x v="0"/>
    <n v="20847.3"/>
    <x v="2101"/>
  </r>
  <r>
    <x v="225"/>
    <x v="221"/>
    <s v="12"/>
    <s v="6"/>
    <x v="2"/>
    <x v="11"/>
    <x v="525"/>
    <x v="2270"/>
    <x v="2"/>
    <x v="0"/>
    <n v="332901.5"/>
    <x v="2102"/>
  </r>
  <r>
    <x v="226"/>
    <x v="222"/>
    <s v="1"/>
    <s v="1"/>
    <x v="2"/>
    <x v="0"/>
    <x v="344"/>
    <x v="0"/>
    <x v="0"/>
    <x v="0"/>
    <m/>
    <x v="2103"/>
  </r>
  <r>
    <x v="226"/>
    <x v="222"/>
    <s v="1"/>
    <s v="1"/>
    <x v="2"/>
    <x v="0"/>
    <x v="344"/>
    <x v="2643"/>
    <x v="1"/>
    <x v="513"/>
    <m/>
    <x v="2104"/>
  </r>
  <r>
    <x v="226"/>
    <x v="222"/>
    <s v="1"/>
    <s v="15"/>
    <x v="2"/>
    <x v="0"/>
    <x v="323"/>
    <x v="1611"/>
    <x v="2"/>
    <x v="0"/>
    <n v="333748.8"/>
    <x v="2103"/>
  </r>
  <r>
    <x v="226"/>
    <x v="222"/>
    <s v="2"/>
    <s v="1"/>
    <x v="2"/>
    <x v="1"/>
    <x v="379"/>
    <x v="2644"/>
    <x v="1"/>
    <x v="513"/>
    <m/>
    <x v="2104"/>
  </r>
  <r>
    <x v="226"/>
    <x v="222"/>
    <s v="2"/>
    <s v="18"/>
    <x v="2"/>
    <x v="1"/>
    <x v="489"/>
    <x v="1587"/>
    <x v="2"/>
    <x v="0"/>
    <n v="333748.88"/>
    <x v="27"/>
  </r>
  <r>
    <x v="226"/>
    <x v="222"/>
    <s v="2"/>
    <s v="24"/>
    <x v="2"/>
    <x v="1"/>
    <x v="470"/>
    <x v="2645"/>
    <x v="1"/>
    <x v="513"/>
    <m/>
    <x v="2101"/>
  </r>
  <r>
    <x v="226"/>
    <x v="222"/>
    <s v="3"/>
    <s v="11"/>
    <x v="2"/>
    <x v="2"/>
    <x v="530"/>
    <x v="2646"/>
    <x v="2"/>
    <x v="0"/>
    <n v="333748.8"/>
    <x v="27"/>
  </r>
  <r>
    <x v="226"/>
    <x v="222"/>
    <s v="4"/>
    <s v="1"/>
    <x v="2"/>
    <x v="3"/>
    <x v="324"/>
    <x v="2647"/>
    <x v="1"/>
    <x v="513"/>
    <m/>
    <x v="2101"/>
  </r>
  <r>
    <x v="226"/>
    <x v="222"/>
    <s v="4"/>
    <s v="1"/>
    <x v="2"/>
    <x v="3"/>
    <x v="324"/>
    <x v="2648"/>
    <x v="1"/>
    <x v="0"/>
    <n v="6674.98"/>
    <x v="2105"/>
  </r>
  <r>
    <x v="226"/>
    <x v="222"/>
    <s v="4"/>
    <s v="13"/>
    <x v="2"/>
    <x v="3"/>
    <x v="335"/>
    <x v="1557"/>
    <x v="2"/>
    <x v="0"/>
    <n v="327073.02"/>
    <x v="2106"/>
  </r>
  <r>
    <x v="226"/>
    <x v="222"/>
    <s v="5"/>
    <s v="1"/>
    <x v="2"/>
    <x v="4"/>
    <x v="386"/>
    <x v="2649"/>
    <x v="1"/>
    <x v="513"/>
    <m/>
    <x v="2107"/>
  </r>
  <r>
    <x v="226"/>
    <x v="222"/>
    <s v="5"/>
    <s v="11"/>
    <x v="2"/>
    <x v="4"/>
    <x v="471"/>
    <x v="1637"/>
    <x v="2"/>
    <x v="0"/>
    <n v="333748.8"/>
    <x v="2106"/>
  </r>
  <r>
    <x v="226"/>
    <x v="222"/>
    <s v="5"/>
    <s v="17"/>
    <x v="2"/>
    <x v="4"/>
    <x v="572"/>
    <x v="1506"/>
    <x v="2"/>
    <x v="0"/>
    <n v="0.8"/>
    <x v="27"/>
  </r>
  <r>
    <x v="226"/>
    <x v="222"/>
    <s v="6"/>
    <s v="1"/>
    <x v="2"/>
    <x v="9"/>
    <x v="357"/>
    <x v="2650"/>
    <x v="1"/>
    <x v="513"/>
    <m/>
    <x v="2101"/>
  </r>
  <r>
    <x v="226"/>
    <x v="222"/>
    <s v="6"/>
    <s v="8"/>
    <x v="2"/>
    <x v="9"/>
    <x v="389"/>
    <x v="1562"/>
    <x v="2"/>
    <x v="0"/>
    <n v="333748.8"/>
    <x v="27"/>
  </r>
  <r>
    <x v="226"/>
    <x v="222"/>
    <s v="7"/>
    <s v="1"/>
    <x v="2"/>
    <x v="5"/>
    <x v="326"/>
    <x v="2651"/>
    <x v="1"/>
    <x v="513"/>
    <m/>
    <x v="2101"/>
  </r>
  <r>
    <x v="226"/>
    <x v="222"/>
    <s v="7"/>
    <s v="9"/>
    <x v="2"/>
    <x v="5"/>
    <x v="568"/>
    <x v="1564"/>
    <x v="2"/>
    <x v="0"/>
    <n v="333748.8"/>
    <x v="27"/>
  </r>
  <r>
    <x v="226"/>
    <x v="222"/>
    <s v="8"/>
    <s v="1"/>
    <x v="2"/>
    <x v="6"/>
    <x v="417"/>
    <x v="2652"/>
    <x v="1"/>
    <x v="513"/>
    <m/>
    <x v="2101"/>
  </r>
  <r>
    <x v="226"/>
    <x v="222"/>
    <s v="8"/>
    <s v="9"/>
    <x v="2"/>
    <x v="6"/>
    <x v="502"/>
    <x v="1567"/>
    <x v="2"/>
    <x v="0"/>
    <n v="333748.8"/>
    <x v="27"/>
  </r>
  <r>
    <x v="226"/>
    <x v="222"/>
    <s v="8"/>
    <s v="12"/>
    <x v="2"/>
    <x v="6"/>
    <x v="578"/>
    <x v="2653"/>
    <x v="1"/>
    <x v="545"/>
    <m/>
    <x v="2025"/>
  </r>
  <r>
    <x v="226"/>
    <x v="222"/>
    <s v="8"/>
    <s v="19"/>
    <x v="2"/>
    <x v="6"/>
    <x v="418"/>
    <x v="1552"/>
    <x v="2"/>
    <x v="0"/>
    <n v="65000"/>
    <x v="27"/>
  </r>
  <r>
    <x v="226"/>
    <x v="222"/>
    <s v="9"/>
    <s v="1"/>
    <x v="2"/>
    <x v="10"/>
    <x v="341"/>
    <x v="2654"/>
    <x v="1"/>
    <x v="513"/>
    <m/>
    <x v="2101"/>
  </r>
  <r>
    <x v="226"/>
    <x v="222"/>
    <s v="9"/>
    <s v="9"/>
    <x v="2"/>
    <x v="10"/>
    <x v="487"/>
    <x v="1607"/>
    <x v="2"/>
    <x v="0"/>
    <n v="333748.8"/>
    <x v="27"/>
  </r>
  <r>
    <x v="226"/>
    <x v="222"/>
    <s v="9"/>
    <s v="30"/>
    <x v="2"/>
    <x v="10"/>
    <x v="566"/>
    <x v="2655"/>
    <x v="1"/>
    <x v="513"/>
    <m/>
    <x v="2101"/>
  </r>
  <r>
    <x v="226"/>
    <x v="222"/>
    <s v="10"/>
    <s v="11"/>
    <x v="2"/>
    <x v="7"/>
    <x v="330"/>
    <x v="1605"/>
    <x v="2"/>
    <x v="0"/>
    <n v="333748.8"/>
    <x v="27"/>
  </r>
  <r>
    <x v="226"/>
    <x v="222"/>
    <s v="11"/>
    <s v="1"/>
    <x v="2"/>
    <x v="8"/>
    <x v="331"/>
    <x v="2656"/>
    <x v="1"/>
    <x v="513"/>
    <m/>
    <x v="2101"/>
  </r>
  <r>
    <x v="226"/>
    <x v="222"/>
    <s v="11"/>
    <s v="8"/>
    <x v="2"/>
    <x v="8"/>
    <x v="396"/>
    <x v="1575"/>
    <x v="2"/>
    <x v="0"/>
    <n v="333748.8"/>
    <x v="27"/>
  </r>
  <r>
    <x v="226"/>
    <x v="222"/>
    <s v="11"/>
    <s v="23"/>
    <x v="2"/>
    <x v="8"/>
    <x v="528"/>
    <x v="2657"/>
    <x v="1"/>
    <x v="90"/>
    <m/>
    <x v="1124"/>
  </r>
  <r>
    <x v="226"/>
    <x v="222"/>
    <s v="12"/>
    <s v="2"/>
    <x v="2"/>
    <x v="11"/>
    <x v="495"/>
    <x v="1552"/>
    <x v="2"/>
    <x v="0"/>
    <n v="180000"/>
    <x v="27"/>
  </r>
  <r>
    <x v="227"/>
    <x v="223"/>
    <m/>
    <m/>
    <x v="1"/>
    <x v="0"/>
    <x v="16"/>
    <x v="27"/>
    <x v="0"/>
    <x v="0"/>
    <m/>
    <x v="27"/>
  </r>
  <r>
    <x v="228"/>
    <x v="224"/>
    <s v="9"/>
    <s v="11"/>
    <x v="2"/>
    <x v="10"/>
    <x v="579"/>
    <x v="2658"/>
    <x v="1"/>
    <x v="546"/>
    <m/>
    <x v="2108"/>
  </r>
  <r>
    <x v="228"/>
    <x v="224"/>
    <s v="9"/>
    <s v="11"/>
    <x v="2"/>
    <x v="10"/>
    <x v="579"/>
    <x v="1552"/>
    <x v="2"/>
    <x v="0"/>
    <n v="566189.6"/>
    <x v="27"/>
  </r>
  <r>
    <x v="228"/>
    <x v="224"/>
    <s v="11"/>
    <s v="1"/>
    <x v="2"/>
    <x v="8"/>
    <x v="331"/>
    <x v="2659"/>
    <x v="1"/>
    <x v="547"/>
    <m/>
    <x v="2109"/>
  </r>
  <r>
    <x v="228"/>
    <x v="224"/>
    <s v="12"/>
    <s v="6"/>
    <x v="2"/>
    <x v="11"/>
    <x v="525"/>
    <x v="2660"/>
    <x v="1"/>
    <x v="548"/>
    <m/>
    <x v="2110"/>
  </r>
  <r>
    <x v="229"/>
    <x v="225"/>
    <s v="4"/>
    <s v="16"/>
    <x v="2"/>
    <x v="3"/>
    <x v="368"/>
    <x v="2661"/>
    <x v="1"/>
    <x v="549"/>
    <m/>
    <x v="2111"/>
  </r>
  <r>
    <x v="229"/>
    <x v="225"/>
    <s v="4"/>
    <s v="16"/>
    <x v="2"/>
    <x v="3"/>
    <x v="368"/>
    <x v="1552"/>
    <x v="2"/>
    <x v="0"/>
    <n v="523600"/>
    <x v="2112"/>
  </r>
  <r>
    <x v="229"/>
    <x v="225"/>
    <s v="6"/>
    <s v="10"/>
    <x v="2"/>
    <x v="9"/>
    <x v="339"/>
    <x v="2662"/>
    <x v="1"/>
    <x v="550"/>
    <m/>
    <x v="2113"/>
  </r>
  <r>
    <x v="229"/>
    <x v="225"/>
    <s v="6"/>
    <s v="10"/>
    <x v="2"/>
    <x v="9"/>
    <x v="339"/>
    <x v="2663"/>
    <x v="1"/>
    <x v="550"/>
    <m/>
    <x v="2114"/>
  </r>
  <r>
    <x v="229"/>
    <x v="225"/>
    <s v="7"/>
    <s v="14"/>
    <x v="2"/>
    <x v="5"/>
    <x v="327"/>
    <x v="2664"/>
    <x v="1"/>
    <x v="0"/>
    <n v="21372.39"/>
    <x v="2115"/>
  </r>
  <r>
    <x v="229"/>
    <x v="225"/>
    <s v="7"/>
    <s v="16"/>
    <x v="2"/>
    <x v="5"/>
    <x v="555"/>
    <x v="2665"/>
    <x v="1"/>
    <x v="551"/>
    <m/>
    <x v="2116"/>
  </r>
  <r>
    <x v="229"/>
    <x v="225"/>
    <s v="7"/>
    <s v="16"/>
    <x v="2"/>
    <x v="5"/>
    <x v="555"/>
    <x v="1552"/>
    <x v="2"/>
    <x v="0"/>
    <n v="312260.63"/>
    <x v="2115"/>
  </r>
  <r>
    <x v="229"/>
    <x v="225"/>
    <s v="7"/>
    <s v="22"/>
    <x v="2"/>
    <x v="5"/>
    <x v="529"/>
    <x v="1492"/>
    <x v="2"/>
    <x v="0"/>
    <n v="266000"/>
    <x v="2117"/>
  </r>
  <r>
    <x v="229"/>
    <x v="225"/>
    <s v="8"/>
    <s v="10"/>
    <x v="2"/>
    <x v="6"/>
    <x v="392"/>
    <x v="2666"/>
    <x v="1"/>
    <x v="550"/>
    <m/>
    <x v="2118"/>
  </r>
  <r>
    <x v="229"/>
    <x v="225"/>
    <s v="9"/>
    <s v="1"/>
    <x v="2"/>
    <x v="10"/>
    <x v="341"/>
    <x v="2667"/>
    <x v="1"/>
    <x v="550"/>
    <m/>
    <x v="2119"/>
  </r>
  <r>
    <x v="229"/>
    <x v="225"/>
    <s v="10"/>
    <s v="21"/>
    <x v="2"/>
    <x v="7"/>
    <x v="498"/>
    <x v="1492"/>
    <x v="2"/>
    <x v="0"/>
    <n v="281932.81"/>
    <x v="27"/>
  </r>
  <r>
    <x v="229"/>
    <x v="225"/>
    <s v="10"/>
    <s v="27"/>
    <x v="2"/>
    <x v="7"/>
    <x v="395"/>
    <x v="2668"/>
    <x v="1"/>
    <x v="552"/>
    <m/>
    <x v="2120"/>
  </r>
  <r>
    <x v="229"/>
    <x v="225"/>
    <s v="12"/>
    <s v="9"/>
    <x v="2"/>
    <x v="11"/>
    <x v="541"/>
    <x v="2669"/>
    <x v="1"/>
    <x v="267"/>
    <m/>
    <x v="2121"/>
  </r>
  <r>
    <x v="230"/>
    <x v="226"/>
    <m/>
    <m/>
    <x v="1"/>
    <x v="0"/>
    <x v="16"/>
    <x v="27"/>
    <x v="0"/>
    <x v="0"/>
    <m/>
    <x v="27"/>
  </r>
  <r>
    <x v="231"/>
    <x v="227"/>
    <m/>
    <m/>
    <x v="1"/>
    <x v="0"/>
    <x v="16"/>
    <x v="27"/>
    <x v="0"/>
    <x v="0"/>
    <m/>
    <x v="27"/>
  </r>
  <r>
    <x v="232"/>
    <x v="228"/>
    <s v="1"/>
    <s v="1"/>
    <x v="2"/>
    <x v="0"/>
    <x v="344"/>
    <x v="0"/>
    <x v="0"/>
    <x v="0"/>
    <m/>
    <x v="829"/>
  </r>
  <r>
    <x v="233"/>
    <x v="229"/>
    <m/>
    <m/>
    <x v="1"/>
    <x v="0"/>
    <x v="16"/>
    <x v="27"/>
    <x v="0"/>
    <x v="0"/>
    <m/>
    <x v="27"/>
  </r>
  <r>
    <x v="234"/>
    <x v="230"/>
    <s v="1"/>
    <s v="1"/>
    <x v="2"/>
    <x v="0"/>
    <x v="344"/>
    <x v="0"/>
    <x v="0"/>
    <x v="0"/>
    <m/>
    <x v="834"/>
  </r>
  <r>
    <x v="234"/>
    <x v="230"/>
    <s v="1"/>
    <s v="1"/>
    <x v="2"/>
    <x v="0"/>
    <x v="344"/>
    <x v="2670"/>
    <x v="1"/>
    <x v="553"/>
    <m/>
    <x v="2122"/>
  </r>
  <r>
    <x v="234"/>
    <x v="230"/>
    <s v="1"/>
    <s v="25"/>
    <x v="2"/>
    <x v="0"/>
    <x v="580"/>
    <x v="1459"/>
    <x v="2"/>
    <x v="0"/>
    <n v="752500"/>
    <x v="834"/>
  </r>
  <r>
    <x v="234"/>
    <x v="230"/>
    <s v="4"/>
    <s v="1"/>
    <x v="2"/>
    <x v="3"/>
    <x v="324"/>
    <x v="2671"/>
    <x v="1"/>
    <x v="553"/>
    <m/>
    <x v="2122"/>
  </r>
  <r>
    <x v="234"/>
    <x v="230"/>
    <s v="4"/>
    <s v="27"/>
    <x v="2"/>
    <x v="3"/>
    <x v="413"/>
    <x v="1463"/>
    <x v="2"/>
    <x v="0"/>
    <n v="752500"/>
    <x v="834"/>
  </r>
  <r>
    <x v="234"/>
    <x v="230"/>
    <s v="5"/>
    <s v="17"/>
    <x v="2"/>
    <x v="4"/>
    <x v="572"/>
    <x v="1506"/>
    <x v="2"/>
    <x v="0"/>
    <n v="253.35"/>
    <x v="27"/>
  </r>
  <r>
    <x v="234"/>
    <x v="230"/>
    <s v="7"/>
    <s v="1"/>
    <x v="2"/>
    <x v="5"/>
    <x v="326"/>
    <x v="2672"/>
    <x v="1"/>
    <x v="553"/>
    <m/>
    <x v="2123"/>
  </r>
  <r>
    <x v="234"/>
    <x v="230"/>
    <s v="7"/>
    <s v="8"/>
    <x v="2"/>
    <x v="5"/>
    <x v="359"/>
    <x v="2673"/>
    <x v="1"/>
    <x v="0"/>
    <n v="7525"/>
    <x v="2124"/>
  </r>
  <r>
    <x v="234"/>
    <x v="230"/>
    <s v="7"/>
    <s v="28"/>
    <x v="2"/>
    <x v="5"/>
    <x v="526"/>
    <x v="1472"/>
    <x v="2"/>
    <x v="0"/>
    <n v="744975"/>
    <x v="27"/>
  </r>
  <r>
    <x v="234"/>
    <x v="230"/>
    <s v="10"/>
    <s v="5"/>
    <x v="2"/>
    <x v="7"/>
    <x v="420"/>
    <x v="2674"/>
    <x v="1"/>
    <x v="554"/>
    <m/>
    <x v="2125"/>
  </r>
  <r>
    <x v="234"/>
    <x v="230"/>
    <s v="11"/>
    <s v="19"/>
    <x v="2"/>
    <x v="8"/>
    <x v="375"/>
    <x v="1474"/>
    <x v="2"/>
    <x v="0"/>
    <n v="695860.21"/>
    <x v="27"/>
  </r>
  <r>
    <x v="235"/>
    <x v="231"/>
    <s v="1"/>
    <s v="1"/>
    <x v="2"/>
    <x v="0"/>
    <x v="344"/>
    <x v="0"/>
    <x v="0"/>
    <x v="0"/>
    <m/>
    <x v="2126"/>
  </r>
  <r>
    <x v="235"/>
    <x v="231"/>
    <s v="3"/>
    <s v="8"/>
    <x v="2"/>
    <x v="2"/>
    <x v="503"/>
    <x v="2675"/>
    <x v="1"/>
    <x v="317"/>
    <m/>
    <x v="2127"/>
  </r>
  <r>
    <x v="235"/>
    <x v="231"/>
    <s v="3"/>
    <s v="16"/>
    <x v="2"/>
    <x v="2"/>
    <x v="556"/>
    <x v="1553"/>
    <x v="2"/>
    <x v="0"/>
    <n v="200000"/>
    <x v="2128"/>
  </r>
  <r>
    <x v="235"/>
    <x v="231"/>
    <s v="4"/>
    <s v="1"/>
    <x v="2"/>
    <x v="3"/>
    <x v="324"/>
    <x v="2676"/>
    <x v="1"/>
    <x v="317"/>
    <m/>
    <x v="2129"/>
  </r>
  <r>
    <x v="235"/>
    <x v="231"/>
    <s v="4"/>
    <s v="7"/>
    <x v="2"/>
    <x v="3"/>
    <x v="457"/>
    <x v="1557"/>
    <x v="2"/>
    <x v="0"/>
    <n v="215000"/>
    <x v="2128"/>
  </r>
  <r>
    <x v="235"/>
    <x v="231"/>
    <s v="5"/>
    <s v="1"/>
    <x v="2"/>
    <x v="4"/>
    <x v="386"/>
    <x v="2677"/>
    <x v="1"/>
    <x v="317"/>
    <m/>
    <x v="2129"/>
  </r>
  <r>
    <x v="235"/>
    <x v="231"/>
    <s v="5"/>
    <s v="6"/>
    <x v="2"/>
    <x v="4"/>
    <x v="505"/>
    <x v="1461"/>
    <x v="2"/>
    <x v="0"/>
    <n v="81525"/>
    <x v="654"/>
  </r>
  <r>
    <x v="235"/>
    <x v="231"/>
    <s v="5"/>
    <s v="10"/>
    <x v="2"/>
    <x v="4"/>
    <x v="444"/>
    <x v="1637"/>
    <x v="2"/>
    <x v="0"/>
    <n v="215000"/>
    <x v="27"/>
  </r>
  <r>
    <x v="235"/>
    <x v="231"/>
    <s v="5"/>
    <s v="28"/>
    <x v="2"/>
    <x v="4"/>
    <x v="569"/>
    <x v="2678"/>
    <x v="1"/>
    <x v="317"/>
    <m/>
    <x v="654"/>
  </r>
  <r>
    <x v="235"/>
    <x v="231"/>
    <s v="6"/>
    <s v="15"/>
    <x v="2"/>
    <x v="9"/>
    <x v="493"/>
    <x v="1562"/>
    <x v="2"/>
    <x v="0"/>
    <n v="215000"/>
    <x v="27"/>
  </r>
  <r>
    <x v="235"/>
    <x v="231"/>
    <s v="7"/>
    <s v="1"/>
    <x v="2"/>
    <x v="5"/>
    <x v="326"/>
    <x v="2679"/>
    <x v="1"/>
    <x v="317"/>
    <m/>
    <x v="654"/>
  </r>
  <r>
    <x v="235"/>
    <x v="231"/>
    <s v="7"/>
    <s v="27"/>
    <x v="2"/>
    <x v="5"/>
    <x v="506"/>
    <x v="2680"/>
    <x v="2"/>
    <x v="0"/>
    <n v="215000"/>
    <x v="27"/>
  </r>
  <r>
    <x v="235"/>
    <x v="231"/>
    <s v="8"/>
    <s v="5"/>
    <x v="2"/>
    <x v="6"/>
    <x v="373"/>
    <x v="2681"/>
    <x v="1"/>
    <x v="317"/>
    <m/>
    <x v="654"/>
  </r>
  <r>
    <x v="235"/>
    <x v="231"/>
    <s v="9"/>
    <s v="1"/>
    <x v="2"/>
    <x v="10"/>
    <x v="341"/>
    <x v="2682"/>
    <x v="1"/>
    <x v="317"/>
    <m/>
    <x v="491"/>
  </r>
  <r>
    <x v="235"/>
    <x v="231"/>
    <s v="9"/>
    <s v="20"/>
    <x v="2"/>
    <x v="10"/>
    <x v="509"/>
    <x v="2683"/>
    <x v="2"/>
    <x v="0"/>
    <n v="430000"/>
    <x v="27"/>
  </r>
  <r>
    <x v="235"/>
    <x v="231"/>
    <s v="10"/>
    <s v="5"/>
    <x v="2"/>
    <x v="7"/>
    <x v="420"/>
    <x v="2684"/>
    <x v="1"/>
    <x v="555"/>
    <m/>
    <x v="2130"/>
  </r>
  <r>
    <x v="235"/>
    <x v="231"/>
    <s v="11"/>
    <s v="1"/>
    <x v="2"/>
    <x v="8"/>
    <x v="331"/>
    <x v="2685"/>
    <x v="1"/>
    <x v="317"/>
    <m/>
    <x v="2131"/>
  </r>
  <r>
    <x v="235"/>
    <x v="231"/>
    <s v="11"/>
    <s v="10"/>
    <x v="2"/>
    <x v="8"/>
    <x v="480"/>
    <x v="1492"/>
    <x v="2"/>
    <x v="0"/>
    <n v="430000"/>
    <x v="2132"/>
  </r>
  <r>
    <x v="235"/>
    <x v="231"/>
    <s v="12"/>
    <s v="6"/>
    <x v="2"/>
    <x v="11"/>
    <x v="525"/>
    <x v="2686"/>
    <x v="1"/>
    <x v="317"/>
    <m/>
    <x v="2130"/>
  </r>
  <r>
    <x v="236"/>
    <x v="232"/>
    <s v="1"/>
    <s v="1"/>
    <x v="2"/>
    <x v="0"/>
    <x v="344"/>
    <x v="0"/>
    <x v="0"/>
    <x v="0"/>
    <m/>
    <x v="2133"/>
  </r>
  <r>
    <x v="236"/>
    <x v="232"/>
    <s v="1"/>
    <s v="20"/>
    <x v="2"/>
    <x v="0"/>
    <x v="422"/>
    <x v="2687"/>
    <x v="1"/>
    <x v="466"/>
    <m/>
    <x v="2134"/>
  </r>
  <r>
    <x v="236"/>
    <x v="232"/>
    <s v="5"/>
    <s v="1"/>
    <x v="2"/>
    <x v="4"/>
    <x v="386"/>
    <x v="2688"/>
    <x v="1"/>
    <x v="466"/>
    <m/>
    <x v="2135"/>
  </r>
  <r>
    <x v="237"/>
    <x v="233"/>
    <s v="1"/>
    <s v="1"/>
    <x v="2"/>
    <x v="0"/>
    <x v="344"/>
    <x v="0"/>
    <x v="0"/>
    <x v="0"/>
    <m/>
    <x v="2136"/>
  </r>
  <r>
    <x v="237"/>
    <x v="233"/>
    <s v="3"/>
    <s v="1"/>
    <x v="2"/>
    <x v="2"/>
    <x v="313"/>
    <x v="2689"/>
    <x v="1"/>
    <x v="437"/>
    <m/>
    <x v="2137"/>
  </r>
  <r>
    <x v="237"/>
    <x v="233"/>
    <s v="3"/>
    <s v="4"/>
    <x v="2"/>
    <x v="2"/>
    <x v="515"/>
    <x v="2690"/>
    <x v="2"/>
    <x v="0"/>
    <n v="140000"/>
    <x v="2138"/>
  </r>
  <r>
    <x v="237"/>
    <x v="233"/>
    <s v="3"/>
    <s v="4"/>
    <x v="2"/>
    <x v="2"/>
    <x v="515"/>
    <x v="2691"/>
    <x v="2"/>
    <x v="0"/>
    <n v="25500"/>
    <x v="2139"/>
  </r>
  <r>
    <x v="237"/>
    <x v="233"/>
    <s v="3"/>
    <s v="4"/>
    <x v="2"/>
    <x v="2"/>
    <x v="515"/>
    <x v="2692"/>
    <x v="2"/>
    <x v="0"/>
    <n v="10500"/>
    <x v="27"/>
  </r>
  <r>
    <x v="237"/>
    <x v="233"/>
    <s v="4"/>
    <s v="1"/>
    <x v="2"/>
    <x v="3"/>
    <x v="324"/>
    <x v="2693"/>
    <x v="1"/>
    <x v="437"/>
    <m/>
    <x v="2140"/>
  </r>
  <r>
    <x v="237"/>
    <x v="233"/>
    <s v="4"/>
    <s v="6"/>
    <x v="2"/>
    <x v="3"/>
    <x v="504"/>
    <x v="1557"/>
    <x v="2"/>
    <x v="0"/>
    <n v="140000"/>
    <x v="2139"/>
  </r>
  <r>
    <x v="237"/>
    <x v="233"/>
    <s v="4"/>
    <s v="6"/>
    <x v="2"/>
    <x v="3"/>
    <x v="504"/>
    <x v="1782"/>
    <x v="2"/>
    <x v="0"/>
    <n v="10500"/>
    <x v="27"/>
  </r>
  <r>
    <x v="237"/>
    <x v="233"/>
    <s v="5"/>
    <s v="1"/>
    <x v="2"/>
    <x v="4"/>
    <x v="386"/>
    <x v="2694"/>
    <x v="1"/>
    <x v="437"/>
    <m/>
    <x v="2140"/>
  </r>
  <r>
    <x v="237"/>
    <x v="233"/>
    <s v="5"/>
    <s v="7"/>
    <x v="2"/>
    <x v="4"/>
    <x v="427"/>
    <x v="1637"/>
    <x v="2"/>
    <x v="0"/>
    <n v="140000"/>
    <x v="2139"/>
  </r>
  <r>
    <x v="237"/>
    <x v="233"/>
    <s v="5"/>
    <s v="7"/>
    <x v="2"/>
    <x v="4"/>
    <x v="427"/>
    <x v="2569"/>
    <x v="2"/>
    <x v="0"/>
    <n v="10500"/>
    <x v="27"/>
  </r>
  <r>
    <x v="237"/>
    <x v="233"/>
    <s v="5"/>
    <s v="28"/>
    <x v="2"/>
    <x v="4"/>
    <x v="569"/>
    <x v="2695"/>
    <x v="1"/>
    <x v="437"/>
    <m/>
    <x v="2140"/>
  </r>
  <r>
    <x v="237"/>
    <x v="233"/>
    <s v="6"/>
    <s v="3"/>
    <x v="2"/>
    <x v="9"/>
    <x v="369"/>
    <x v="2696"/>
    <x v="1"/>
    <x v="0"/>
    <n v="9030"/>
    <x v="2141"/>
  </r>
  <r>
    <x v="237"/>
    <x v="233"/>
    <s v="6"/>
    <s v="8"/>
    <x v="2"/>
    <x v="9"/>
    <x v="389"/>
    <x v="1787"/>
    <x v="2"/>
    <x v="0"/>
    <n v="10500"/>
    <x v="2142"/>
  </r>
  <r>
    <x v="237"/>
    <x v="233"/>
    <s v="6"/>
    <s v="8"/>
    <x v="2"/>
    <x v="9"/>
    <x v="389"/>
    <x v="1562"/>
    <x v="2"/>
    <x v="0"/>
    <n v="131600"/>
    <x v="2143"/>
  </r>
  <r>
    <x v="237"/>
    <x v="233"/>
    <s v="7"/>
    <s v="1"/>
    <x v="2"/>
    <x v="5"/>
    <x v="326"/>
    <x v="2697"/>
    <x v="1"/>
    <x v="437"/>
    <m/>
    <x v="2144"/>
  </r>
  <r>
    <x v="237"/>
    <x v="233"/>
    <s v="7"/>
    <s v="8"/>
    <x v="2"/>
    <x v="5"/>
    <x v="359"/>
    <x v="1564"/>
    <x v="2"/>
    <x v="0"/>
    <n v="140000"/>
    <x v="2145"/>
  </r>
  <r>
    <x v="237"/>
    <x v="233"/>
    <s v="7"/>
    <s v="8"/>
    <x v="2"/>
    <x v="5"/>
    <x v="359"/>
    <x v="1565"/>
    <x v="2"/>
    <x v="0"/>
    <n v="10500"/>
    <x v="2143"/>
  </r>
  <r>
    <x v="237"/>
    <x v="233"/>
    <s v="8"/>
    <s v="1"/>
    <x v="2"/>
    <x v="6"/>
    <x v="417"/>
    <x v="2698"/>
    <x v="1"/>
    <x v="437"/>
    <m/>
    <x v="2144"/>
  </r>
  <r>
    <x v="237"/>
    <x v="233"/>
    <s v="8"/>
    <s v="17"/>
    <x v="2"/>
    <x v="6"/>
    <x v="535"/>
    <x v="1568"/>
    <x v="2"/>
    <x v="0"/>
    <n v="10500"/>
    <x v="2146"/>
  </r>
  <r>
    <x v="237"/>
    <x v="233"/>
    <s v="8"/>
    <s v="17"/>
    <x v="2"/>
    <x v="6"/>
    <x v="535"/>
    <x v="1567"/>
    <x v="2"/>
    <x v="0"/>
    <n v="140000"/>
    <x v="2143"/>
  </r>
  <r>
    <x v="237"/>
    <x v="233"/>
    <s v="9"/>
    <s v="1"/>
    <x v="2"/>
    <x v="10"/>
    <x v="341"/>
    <x v="2699"/>
    <x v="1"/>
    <x v="437"/>
    <m/>
    <x v="2144"/>
  </r>
  <r>
    <x v="237"/>
    <x v="233"/>
    <s v="9"/>
    <s v="2"/>
    <x v="2"/>
    <x v="10"/>
    <x v="461"/>
    <x v="1607"/>
    <x v="2"/>
    <x v="0"/>
    <n v="140000"/>
    <x v="2145"/>
  </r>
  <r>
    <x v="237"/>
    <x v="233"/>
    <s v="9"/>
    <s v="2"/>
    <x v="2"/>
    <x v="10"/>
    <x v="461"/>
    <x v="2700"/>
    <x v="2"/>
    <x v="0"/>
    <n v="10500"/>
    <x v="2143"/>
  </r>
  <r>
    <x v="237"/>
    <x v="233"/>
    <s v="9"/>
    <s v="30"/>
    <x v="2"/>
    <x v="10"/>
    <x v="566"/>
    <x v="2701"/>
    <x v="1"/>
    <x v="437"/>
    <m/>
    <x v="2144"/>
  </r>
  <r>
    <x v="237"/>
    <x v="233"/>
    <s v="11"/>
    <s v="1"/>
    <x v="2"/>
    <x v="8"/>
    <x v="331"/>
    <x v="2702"/>
    <x v="1"/>
    <x v="437"/>
    <m/>
    <x v="2147"/>
  </r>
  <r>
    <x v="237"/>
    <x v="233"/>
    <s v="11"/>
    <s v="9"/>
    <x v="2"/>
    <x v="8"/>
    <x v="360"/>
    <x v="1574"/>
    <x v="2"/>
    <x v="0"/>
    <n v="140000"/>
    <x v="2148"/>
  </r>
  <r>
    <x v="237"/>
    <x v="233"/>
    <s v="11"/>
    <s v="9"/>
    <x v="2"/>
    <x v="8"/>
    <x v="360"/>
    <x v="2703"/>
    <x v="2"/>
    <x v="0"/>
    <n v="10500"/>
    <x v="2144"/>
  </r>
  <r>
    <x v="237"/>
    <x v="233"/>
    <s v="11"/>
    <s v="30"/>
    <x v="2"/>
    <x v="8"/>
    <x v="465"/>
    <x v="1793"/>
    <x v="2"/>
    <x v="0"/>
    <n v="140000"/>
    <x v="2145"/>
  </r>
  <r>
    <x v="237"/>
    <x v="233"/>
    <s v="11"/>
    <s v="30"/>
    <x v="2"/>
    <x v="8"/>
    <x v="465"/>
    <x v="2704"/>
    <x v="2"/>
    <x v="0"/>
    <n v="10500"/>
    <x v="2143"/>
  </r>
  <r>
    <x v="237"/>
    <x v="233"/>
    <s v="12"/>
    <s v="1"/>
    <x v="2"/>
    <x v="11"/>
    <x v="377"/>
    <x v="2705"/>
    <x v="1"/>
    <x v="437"/>
    <m/>
    <x v="2144"/>
  </r>
  <r>
    <x v="237"/>
    <x v="233"/>
    <s v="12"/>
    <s v="2"/>
    <x v="2"/>
    <x v="11"/>
    <x v="495"/>
    <x v="1651"/>
    <x v="2"/>
    <x v="0"/>
    <n v="140000"/>
    <x v="2145"/>
  </r>
  <r>
    <x v="237"/>
    <x v="233"/>
    <s v="12"/>
    <s v="2"/>
    <x v="2"/>
    <x v="11"/>
    <x v="495"/>
    <x v="1774"/>
    <x v="2"/>
    <x v="0"/>
    <n v="10500"/>
    <x v="2143"/>
  </r>
  <r>
    <x v="238"/>
    <x v="234"/>
    <s v="10"/>
    <s v="6"/>
    <x v="2"/>
    <x v="7"/>
    <x v="490"/>
    <x v="2706"/>
    <x v="1"/>
    <x v="556"/>
    <m/>
    <x v="2149"/>
  </r>
  <r>
    <x v="238"/>
    <x v="234"/>
    <s v="10"/>
    <s v="6"/>
    <x v="2"/>
    <x v="7"/>
    <x v="490"/>
    <x v="1466"/>
    <x v="2"/>
    <x v="0"/>
    <n v="540148.80000000005"/>
    <x v="27"/>
  </r>
  <r>
    <x v="238"/>
    <x v="234"/>
    <s v="12"/>
    <s v="6"/>
    <x v="2"/>
    <x v="11"/>
    <x v="525"/>
    <x v="2707"/>
    <x v="1"/>
    <x v="557"/>
    <m/>
    <x v="2150"/>
  </r>
  <r>
    <x v="238"/>
    <x v="234"/>
    <s v="12"/>
    <s v="17"/>
    <x v="2"/>
    <x v="11"/>
    <x v="571"/>
    <x v="2708"/>
    <x v="1"/>
    <x v="556"/>
    <m/>
    <x v="2151"/>
  </r>
  <r>
    <x v="238"/>
    <x v="234"/>
    <s v="12"/>
    <s v="17"/>
    <x v="2"/>
    <x v="11"/>
    <x v="571"/>
    <x v="1466"/>
    <x v="2"/>
    <x v="0"/>
    <n v="540148.80000000005"/>
    <x v="2150"/>
  </r>
  <r>
    <x v="238"/>
    <x v="234"/>
    <s v="12"/>
    <s v="21"/>
    <x v="2"/>
    <x v="11"/>
    <x v="545"/>
    <x v="1651"/>
    <x v="2"/>
    <x v="0"/>
    <n v="189565.08"/>
    <x v="27"/>
  </r>
  <r>
    <x v="238"/>
    <x v="234"/>
    <s v="12"/>
    <s v="22"/>
    <x v="2"/>
    <x v="11"/>
    <x v="333"/>
    <x v="2709"/>
    <x v="2"/>
    <x v="0"/>
    <n v="1001246.4"/>
    <x v="2152"/>
  </r>
  <r>
    <x v="238"/>
    <x v="234"/>
    <s v="12"/>
    <s v="22"/>
    <x v="2"/>
    <x v="11"/>
    <x v="333"/>
    <x v="2710"/>
    <x v="2"/>
    <x v="0"/>
    <n v="540148.80000000005"/>
    <x v="2153"/>
  </r>
  <r>
    <x v="239"/>
    <x v="235"/>
    <s v="1"/>
    <s v="1"/>
    <x v="2"/>
    <x v="0"/>
    <x v="344"/>
    <x v="0"/>
    <x v="0"/>
    <x v="0"/>
    <m/>
    <x v="2154"/>
  </r>
  <r>
    <x v="239"/>
    <x v="235"/>
    <s v="1"/>
    <s v="20"/>
    <x v="2"/>
    <x v="0"/>
    <x v="422"/>
    <x v="2711"/>
    <x v="1"/>
    <x v="558"/>
    <m/>
    <x v="2155"/>
  </r>
  <r>
    <x v="239"/>
    <x v="235"/>
    <s v="2"/>
    <s v="19"/>
    <x v="2"/>
    <x v="1"/>
    <x v="549"/>
    <x v="2712"/>
    <x v="2"/>
    <x v="0"/>
    <n v="252000"/>
    <x v="2156"/>
  </r>
  <r>
    <x v="239"/>
    <x v="235"/>
    <s v="2"/>
    <s v="23"/>
    <x v="2"/>
    <x v="1"/>
    <x v="367"/>
    <x v="2713"/>
    <x v="1"/>
    <x v="558"/>
    <m/>
    <x v="2157"/>
  </r>
  <r>
    <x v="239"/>
    <x v="235"/>
    <s v="3"/>
    <s v="4"/>
    <x v="2"/>
    <x v="2"/>
    <x v="515"/>
    <x v="2714"/>
    <x v="2"/>
    <x v="0"/>
    <n v="504000"/>
    <x v="2158"/>
  </r>
  <r>
    <x v="239"/>
    <x v="235"/>
    <s v="3"/>
    <s v="11"/>
    <x v="2"/>
    <x v="2"/>
    <x v="530"/>
    <x v="1651"/>
    <x v="2"/>
    <x v="0"/>
    <n v="252000"/>
    <x v="2159"/>
  </r>
  <r>
    <x v="239"/>
    <x v="235"/>
    <s v="3"/>
    <s v="23"/>
    <x v="2"/>
    <x v="2"/>
    <x v="356"/>
    <x v="2715"/>
    <x v="1"/>
    <x v="558"/>
    <m/>
    <x v="2160"/>
  </r>
  <r>
    <x v="239"/>
    <x v="235"/>
    <s v="3"/>
    <s v="30"/>
    <x v="2"/>
    <x v="2"/>
    <x v="513"/>
    <x v="1611"/>
    <x v="2"/>
    <x v="0"/>
    <n v="252000"/>
    <x v="488"/>
  </r>
  <r>
    <x v="239"/>
    <x v="235"/>
    <s v="3"/>
    <s v="30"/>
    <x v="2"/>
    <x v="2"/>
    <x v="513"/>
    <x v="1461"/>
    <x v="2"/>
    <x v="0"/>
    <n v="140000"/>
    <x v="2161"/>
  </r>
  <r>
    <x v="239"/>
    <x v="235"/>
    <s v="5"/>
    <s v="10"/>
    <x v="2"/>
    <x v="4"/>
    <x v="444"/>
    <x v="2716"/>
    <x v="1"/>
    <x v="558"/>
    <m/>
    <x v="480"/>
  </r>
  <r>
    <x v="239"/>
    <x v="235"/>
    <s v="5"/>
    <s v="28"/>
    <x v="2"/>
    <x v="4"/>
    <x v="569"/>
    <x v="2717"/>
    <x v="1"/>
    <x v="558"/>
    <m/>
    <x v="2154"/>
  </r>
  <r>
    <x v="239"/>
    <x v="235"/>
    <s v="5"/>
    <s v="31"/>
    <x v="2"/>
    <x v="4"/>
    <x v="315"/>
    <x v="2718"/>
    <x v="2"/>
    <x v="0"/>
    <n v="504000"/>
    <x v="2162"/>
  </r>
  <r>
    <x v="239"/>
    <x v="235"/>
    <s v="5"/>
    <s v="31"/>
    <x v="2"/>
    <x v="4"/>
    <x v="315"/>
    <x v="2719"/>
    <x v="2"/>
    <x v="0"/>
    <n v="56000"/>
    <x v="2161"/>
  </r>
  <r>
    <x v="239"/>
    <x v="235"/>
    <s v="6"/>
    <s v="9"/>
    <x v="2"/>
    <x v="9"/>
    <x v="496"/>
    <x v="2720"/>
    <x v="1"/>
    <x v="0"/>
    <n v="42000"/>
    <x v="2163"/>
  </r>
  <r>
    <x v="239"/>
    <x v="235"/>
    <s v="7"/>
    <s v="5"/>
    <x v="2"/>
    <x v="5"/>
    <x v="534"/>
    <x v="2721"/>
    <x v="1"/>
    <x v="558"/>
    <m/>
    <x v="76"/>
  </r>
  <r>
    <x v="239"/>
    <x v="235"/>
    <s v="8"/>
    <s v="10"/>
    <x v="2"/>
    <x v="6"/>
    <x v="392"/>
    <x v="2722"/>
    <x v="1"/>
    <x v="558"/>
    <m/>
    <x v="2164"/>
  </r>
  <r>
    <x v="239"/>
    <x v="235"/>
    <s v="9"/>
    <s v="22"/>
    <x v="2"/>
    <x v="10"/>
    <x v="328"/>
    <x v="2723"/>
    <x v="1"/>
    <x v="559"/>
    <m/>
    <x v="2165"/>
  </r>
  <r>
    <x v="239"/>
    <x v="235"/>
    <s v="10"/>
    <s v="4"/>
    <x v="2"/>
    <x v="7"/>
    <x v="462"/>
    <x v="2724"/>
    <x v="2"/>
    <x v="0"/>
    <n v="107800"/>
    <x v="2166"/>
  </r>
  <r>
    <x v="239"/>
    <x v="235"/>
    <s v="10"/>
    <s v="4"/>
    <x v="2"/>
    <x v="7"/>
    <x v="462"/>
    <x v="1492"/>
    <x v="2"/>
    <x v="0"/>
    <n v="970200"/>
    <x v="2167"/>
  </r>
  <r>
    <x v="239"/>
    <x v="235"/>
    <s v="11"/>
    <s v="1"/>
    <x v="2"/>
    <x v="8"/>
    <x v="331"/>
    <x v="2725"/>
    <x v="1"/>
    <x v="558"/>
    <m/>
    <x v="2168"/>
  </r>
  <r>
    <x v="240"/>
    <x v="236"/>
    <m/>
    <m/>
    <x v="1"/>
    <x v="0"/>
    <x v="16"/>
    <x v="27"/>
    <x v="0"/>
    <x v="0"/>
    <m/>
    <x v="27"/>
  </r>
  <r>
    <x v="241"/>
    <x v="237"/>
    <m/>
    <m/>
    <x v="1"/>
    <x v="0"/>
    <x v="16"/>
    <x v="27"/>
    <x v="0"/>
    <x v="0"/>
    <m/>
    <x v="27"/>
  </r>
  <r>
    <x v="242"/>
    <x v="238"/>
    <s v="1"/>
    <s v="1"/>
    <x v="2"/>
    <x v="0"/>
    <x v="344"/>
    <x v="0"/>
    <x v="0"/>
    <x v="0"/>
    <m/>
    <x v="2169"/>
  </r>
  <r>
    <x v="242"/>
    <x v="238"/>
    <s v="1"/>
    <s v="1"/>
    <x v="2"/>
    <x v="0"/>
    <x v="344"/>
    <x v="2726"/>
    <x v="2"/>
    <x v="0"/>
    <n v="220375"/>
    <x v="2170"/>
  </r>
  <r>
    <x v="242"/>
    <x v="238"/>
    <s v="1"/>
    <s v="20"/>
    <x v="2"/>
    <x v="0"/>
    <x v="422"/>
    <x v="2727"/>
    <x v="1"/>
    <x v="560"/>
    <m/>
    <x v="2169"/>
  </r>
  <r>
    <x v="242"/>
    <x v="238"/>
    <s v="2"/>
    <s v="12"/>
    <x v="2"/>
    <x v="1"/>
    <x v="404"/>
    <x v="2728"/>
    <x v="1"/>
    <x v="560"/>
    <m/>
    <x v="2171"/>
  </r>
  <r>
    <x v="242"/>
    <x v="238"/>
    <s v="2"/>
    <s v="17"/>
    <x v="2"/>
    <x v="1"/>
    <x v="482"/>
    <x v="1842"/>
    <x v="2"/>
    <x v="0"/>
    <n v="300000"/>
    <x v="2172"/>
  </r>
  <r>
    <x v="242"/>
    <x v="238"/>
    <s v="3"/>
    <s v="18"/>
    <x v="2"/>
    <x v="2"/>
    <x v="483"/>
    <x v="1842"/>
    <x v="2"/>
    <x v="0"/>
    <n v="300000"/>
    <x v="2173"/>
  </r>
  <r>
    <x v="242"/>
    <x v="238"/>
    <s v="3"/>
    <s v="25"/>
    <x v="2"/>
    <x v="2"/>
    <x v="400"/>
    <x v="2729"/>
    <x v="1"/>
    <x v="424"/>
    <m/>
    <x v="2174"/>
  </r>
  <r>
    <x v="242"/>
    <x v="238"/>
    <s v="4"/>
    <s v="25"/>
    <x v="2"/>
    <x v="3"/>
    <x v="581"/>
    <x v="2730"/>
    <x v="1"/>
    <x v="424"/>
    <m/>
    <x v="2175"/>
  </r>
  <r>
    <x v="242"/>
    <x v="238"/>
    <s v="4"/>
    <s v="27"/>
    <x v="2"/>
    <x v="3"/>
    <x v="413"/>
    <x v="1553"/>
    <x v="2"/>
    <x v="0"/>
    <n v="400000"/>
    <x v="2176"/>
  </r>
  <r>
    <x v="242"/>
    <x v="238"/>
    <s v="5"/>
    <s v="10"/>
    <x v="2"/>
    <x v="4"/>
    <x v="444"/>
    <x v="2731"/>
    <x v="1"/>
    <x v="424"/>
    <m/>
    <x v="2177"/>
  </r>
  <r>
    <x v="242"/>
    <x v="238"/>
    <s v="5"/>
    <s v="20"/>
    <x v="2"/>
    <x v="4"/>
    <x v="387"/>
    <x v="1492"/>
    <x v="2"/>
    <x v="0"/>
    <n v="400000"/>
    <x v="2178"/>
  </r>
  <r>
    <x v="242"/>
    <x v="238"/>
    <s v="6"/>
    <s v="17"/>
    <x v="2"/>
    <x v="9"/>
    <x v="316"/>
    <x v="2732"/>
    <x v="1"/>
    <x v="424"/>
    <m/>
    <x v="2179"/>
  </r>
  <r>
    <x v="242"/>
    <x v="238"/>
    <s v="6"/>
    <s v="17"/>
    <x v="2"/>
    <x v="9"/>
    <x v="316"/>
    <x v="1842"/>
    <x v="2"/>
    <x v="0"/>
    <n v="430000"/>
    <x v="2178"/>
  </r>
  <r>
    <x v="242"/>
    <x v="238"/>
    <s v="7"/>
    <s v="6"/>
    <x v="2"/>
    <x v="5"/>
    <x v="486"/>
    <x v="2733"/>
    <x v="1"/>
    <x v="424"/>
    <m/>
    <x v="2179"/>
  </r>
  <r>
    <x v="242"/>
    <x v="238"/>
    <s v="7"/>
    <s v="12"/>
    <x v="2"/>
    <x v="5"/>
    <x v="522"/>
    <x v="1492"/>
    <x v="2"/>
    <x v="0"/>
    <n v="430000"/>
    <x v="2178"/>
  </r>
  <r>
    <x v="242"/>
    <x v="238"/>
    <s v="8"/>
    <s v="10"/>
    <x v="2"/>
    <x v="6"/>
    <x v="392"/>
    <x v="2734"/>
    <x v="1"/>
    <x v="424"/>
    <m/>
    <x v="2179"/>
  </r>
  <r>
    <x v="242"/>
    <x v="238"/>
    <s v="8"/>
    <s v="27"/>
    <x v="2"/>
    <x v="6"/>
    <x v="570"/>
    <x v="2735"/>
    <x v="2"/>
    <x v="0"/>
    <n v="430000"/>
    <x v="2178"/>
  </r>
  <r>
    <x v="242"/>
    <x v="238"/>
    <s v="9"/>
    <s v="1"/>
    <x v="2"/>
    <x v="10"/>
    <x v="341"/>
    <x v="2736"/>
    <x v="1"/>
    <x v="424"/>
    <m/>
    <x v="2179"/>
  </r>
  <r>
    <x v="242"/>
    <x v="238"/>
    <s v="9"/>
    <s v="24"/>
    <x v="2"/>
    <x v="10"/>
    <x v="365"/>
    <x v="2735"/>
    <x v="2"/>
    <x v="0"/>
    <n v="430000"/>
    <x v="2178"/>
  </r>
  <r>
    <x v="242"/>
    <x v="238"/>
    <s v="10"/>
    <s v="6"/>
    <x v="2"/>
    <x v="7"/>
    <x v="490"/>
    <x v="2737"/>
    <x v="1"/>
    <x v="561"/>
    <m/>
    <x v="2180"/>
  </r>
  <r>
    <x v="242"/>
    <x v="238"/>
    <s v="10"/>
    <s v="20"/>
    <x v="2"/>
    <x v="7"/>
    <x v="343"/>
    <x v="1492"/>
    <x v="2"/>
    <x v="0"/>
    <n v="430000"/>
    <x v="2181"/>
  </r>
  <r>
    <x v="242"/>
    <x v="238"/>
    <s v="11"/>
    <s v="1"/>
    <x v="2"/>
    <x v="8"/>
    <x v="331"/>
    <x v="2738"/>
    <x v="1"/>
    <x v="424"/>
    <m/>
    <x v="2180"/>
  </r>
  <r>
    <x v="242"/>
    <x v="238"/>
    <s v="11"/>
    <s v="30"/>
    <x v="2"/>
    <x v="8"/>
    <x v="465"/>
    <x v="1492"/>
    <x v="2"/>
    <x v="0"/>
    <n v="430000"/>
    <x v="2181"/>
  </r>
  <r>
    <x v="242"/>
    <x v="238"/>
    <s v="12"/>
    <s v="6"/>
    <x v="2"/>
    <x v="11"/>
    <x v="525"/>
    <x v="2739"/>
    <x v="1"/>
    <x v="424"/>
    <m/>
    <x v="2180"/>
  </r>
  <r>
    <x v="243"/>
    <x v="239"/>
    <s v="3"/>
    <s v="18"/>
    <x v="2"/>
    <x v="2"/>
    <x v="483"/>
    <x v="2740"/>
    <x v="1"/>
    <x v="562"/>
    <m/>
    <x v="2182"/>
  </r>
  <r>
    <x v="243"/>
    <x v="239"/>
    <s v="4"/>
    <s v="12"/>
    <x v="2"/>
    <x v="3"/>
    <x v="334"/>
    <x v="1463"/>
    <x v="2"/>
    <x v="0"/>
    <n v="403125"/>
    <x v="27"/>
  </r>
  <r>
    <x v="243"/>
    <x v="239"/>
    <s v="7"/>
    <s v="1"/>
    <x v="2"/>
    <x v="5"/>
    <x v="326"/>
    <x v="2741"/>
    <x v="1"/>
    <x v="562"/>
    <m/>
    <x v="2182"/>
  </r>
  <r>
    <x v="243"/>
    <x v="239"/>
    <s v="9"/>
    <s v="14"/>
    <x v="2"/>
    <x v="10"/>
    <x v="364"/>
    <x v="1514"/>
    <x v="2"/>
    <x v="0"/>
    <n v="18750"/>
    <x v="2183"/>
  </r>
  <r>
    <x v="243"/>
    <x v="239"/>
    <s v="9"/>
    <s v="14"/>
    <x v="2"/>
    <x v="10"/>
    <x v="364"/>
    <x v="1472"/>
    <x v="2"/>
    <x v="0"/>
    <n v="382968.75"/>
    <x v="2184"/>
  </r>
  <r>
    <x v="243"/>
    <x v="239"/>
    <s v="9"/>
    <s v="30"/>
    <x v="2"/>
    <x v="10"/>
    <x v="566"/>
    <x v="2742"/>
    <x v="1"/>
    <x v="562"/>
    <m/>
    <x v="2185"/>
  </r>
  <r>
    <x v="244"/>
    <x v="240"/>
    <s v="1"/>
    <s v="1"/>
    <x v="2"/>
    <x v="0"/>
    <x v="344"/>
    <x v="0"/>
    <x v="0"/>
    <x v="0"/>
    <m/>
    <x v="1205"/>
  </r>
  <r>
    <x v="244"/>
    <x v="240"/>
    <s v="1"/>
    <s v="1"/>
    <x v="2"/>
    <x v="0"/>
    <x v="344"/>
    <x v="2743"/>
    <x v="1"/>
    <x v="563"/>
    <m/>
    <x v="2186"/>
  </r>
  <r>
    <x v="244"/>
    <x v="240"/>
    <s v="1"/>
    <s v="14"/>
    <x v="2"/>
    <x v="0"/>
    <x v="350"/>
    <x v="2744"/>
    <x v="2"/>
    <x v="0"/>
    <n v="70250"/>
    <x v="1854"/>
  </r>
  <r>
    <x v="244"/>
    <x v="240"/>
    <s v="2"/>
    <s v="24"/>
    <x v="2"/>
    <x v="1"/>
    <x v="470"/>
    <x v="2745"/>
    <x v="1"/>
    <x v="563"/>
    <m/>
    <x v="2187"/>
  </r>
  <r>
    <x v="244"/>
    <x v="240"/>
    <s v="2"/>
    <s v="25"/>
    <x v="2"/>
    <x v="1"/>
    <x v="403"/>
    <x v="2746"/>
    <x v="2"/>
    <x v="0"/>
    <n v="79750"/>
    <x v="27"/>
  </r>
  <r>
    <x v="244"/>
    <x v="240"/>
    <s v="5"/>
    <s v="1"/>
    <x v="2"/>
    <x v="4"/>
    <x v="386"/>
    <x v="2747"/>
    <x v="1"/>
    <x v="563"/>
    <m/>
    <x v="2188"/>
  </r>
  <r>
    <x v="244"/>
    <x v="240"/>
    <s v="5"/>
    <s v="10"/>
    <x v="2"/>
    <x v="4"/>
    <x v="444"/>
    <x v="2748"/>
    <x v="2"/>
    <x v="0"/>
    <n v="70250"/>
    <x v="1309"/>
  </r>
  <r>
    <x v="244"/>
    <x v="240"/>
    <s v="5"/>
    <s v="11"/>
    <x v="2"/>
    <x v="4"/>
    <x v="471"/>
    <x v="2748"/>
    <x v="2"/>
    <x v="0"/>
    <n v="5000"/>
    <x v="27"/>
  </r>
  <r>
    <x v="244"/>
    <x v="240"/>
    <s v="7"/>
    <s v="1"/>
    <x v="2"/>
    <x v="5"/>
    <x v="326"/>
    <x v="2749"/>
    <x v="1"/>
    <x v="563"/>
    <m/>
    <x v="2188"/>
  </r>
  <r>
    <x v="244"/>
    <x v="240"/>
    <s v="7"/>
    <s v="5"/>
    <x v="2"/>
    <x v="5"/>
    <x v="534"/>
    <x v="2750"/>
    <x v="2"/>
    <x v="0"/>
    <n v="75250"/>
    <x v="27"/>
  </r>
  <r>
    <x v="244"/>
    <x v="240"/>
    <s v="8"/>
    <s v="24"/>
    <x v="2"/>
    <x v="6"/>
    <x v="374"/>
    <x v="2751"/>
    <x v="1"/>
    <x v="563"/>
    <m/>
    <x v="2188"/>
  </r>
  <r>
    <x v="244"/>
    <x v="240"/>
    <s v="8"/>
    <s v="25"/>
    <x v="2"/>
    <x v="6"/>
    <x v="348"/>
    <x v="2752"/>
    <x v="2"/>
    <x v="0"/>
    <n v="75250"/>
    <x v="27"/>
  </r>
  <r>
    <x v="244"/>
    <x v="240"/>
    <s v="11"/>
    <s v="1"/>
    <x v="2"/>
    <x v="8"/>
    <x v="331"/>
    <x v="2753"/>
    <x v="1"/>
    <x v="564"/>
    <m/>
    <x v="2189"/>
  </r>
  <r>
    <x v="244"/>
    <x v="240"/>
    <s v="11"/>
    <s v="9"/>
    <x v="2"/>
    <x v="8"/>
    <x v="360"/>
    <x v="2754"/>
    <x v="2"/>
    <x v="0"/>
    <n v="71487.5"/>
    <x v="27"/>
  </r>
  <r>
    <x v="245"/>
    <x v="241"/>
    <s v="8"/>
    <s v="16"/>
    <x v="2"/>
    <x v="6"/>
    <x v="507"/>
    <x v="2755"/>
    <x v="1"/>
    <x v="565"/>
    <m/>
    <x v="2190"/>
  </r>
  <r>
    <x v="245"/>
    <x v="241"/>
    <s v="8"/>
    <s v="16"/>
    <x v="2"/>
    <x v="6"/>
    <x v="507"/>
    <x v="2756"/>
    <x v="2"/>
    <x v="0"/>
    <n v="295625"/>
    <x v="2191"/>
  </r>
  <r>
    <x v="245"/>
    <x v="241"/>
    <s v="11"/>
    <s v="30"/>
    <x v="2"/>
    <x v="8"/>
    <x v="465"/>
    <x v="2757"/>
    <x v="1"/>
    <x v="548"/>
    <m/>
    <x v="2192"/>
  </r>
  <r>
    <x v="246"/>
    <x v="242"/>
    <s v="1"/>
    <s v="1"/>
    <x v="2"/>
    <x v="0"/>
    <x v="344"/>
    <x v="0"/>
    <x v="0"/>
    <x v="0"/>
    <m/>
    <x v="876"/>
  </r>
  <r>
    <x v="247"/>
    <x v="243"/>
    <s v="1"/>
    <s v="1"/>
    <x v="2"/>
    <x v="0"/>
    <x v="344"/>
    <x v="0"/>
    <x v="0"/>
    <x v="0"/>
    <m/>
    <x v="880"/>
  </r>
  <r>
    <x v="248"/>
    <x v="244"/>
    <s v="1"/>
    <s v="1"/>
    <x v="2"/>
    <x v="0"/>
    <x v="344"/>
    <x v="0"/>
    <x v="0"/>
    <x v="0"/>
    <m/>
    <x v="2193"/>
  </r>
  <r>
    <x v="249"/>
    <x v="245"/>
    <m/>
    <m/>
    <x v="1"/>
    <x v="0"/>
    <x v="16"/>
    <x v="27"/>
    <x v="0"/>
    <x v="0"/>
    <m/>
    <x v="27"/>
  </r>
  <r>
    <x v="250"/>
    <x v="246"/>
    <s v="1"/>
    <s v="1"/>
    <x v="2"/>
    <x v="0"/>
    <x v="344"/>
    <x v="0"/>
    <x v="0"/>
    <x v="0"/>
    <m/>
    <x v="2194"/>
  </r>
  <r>
    <x v="250"/>
    <x v="246"/>
    <s v="6"/>
    <s v="16"/>
    <x v="2"/>
    <x v="9"/>
    <x v="363"/>
    <x v="2758"/>
    <x v="2"/>
    <x v="0"/>
    <n v="300000"/>
    <x v="2195"/>
  </r>
  <r>
    <x v="250"/>
    <x v="246"/>
    <s v="11"/>
    <s v="5"/>
    <x v="2"/>
    <x v="8"/>
    <x v="472"/>
    <x v="1492"/>
    <x v="2"/>
    <x v="0"/>
    <n v="937209"/>
    <x v="2196"/>
  </r>
  <r>
    <x v="251"/>
    <x v="247"/>
    <s v="1"/>
    <s v="1"/>
    <x v="2"/>
    <x v="0"/>
    <x v="344"/>
    <x v="0"/>
    <x v="0"/>
    <x v="0"/>
    <m/>
    <x v="2197"/>
  </r>
  <r>
    <x v="251"/>
    <x v="247"/>
    <s v="1"/>
    <s v="1"/>
    <x v="2"/>
    <x v="0"/>
    <x v="344"/>
    <x v="2759"/>
    <x v="1"/>
    <x v="566"/>
    <m/>
    <x v="2198"/>
  </r>
  <r>
    <x v="251"/>
    <x v="247"/>
    <s v="2"/>
    <s v="12"/>
    <x v="2"/>
    <x v="1"/>
    <x v="404"/>
    <x v="2760"/>
    <x v="1"/>
    <x v="566"/>
    <m/>
    <x v="2199"/>
  </r>
  <r>
    <x v="251"/>
    <x v="247"/>
    <s v="3"/>
    <s v="3"/>
    <x v="2"/>
    <x v="2"/>
    <x v="546"/>
    <x v="2761"/>
    <x v="1"/>
    <x v="567"/>
    <m/>
    <x v="2200"/>
  </r>
  <r>
    <x v="251"/>
    <x v="247"/>
    <s v="3"/>
    <s v="5"/>
    <x v="2"/>
    <x v="2"/>
    <x v="382"/>
    <x v="2762"/>
    <x v="1"/>
    <x v="0"/>
    <n v="20879.419999999998"/>
    <x v="2201"/>
  </r>
  <r>
    <x v="251"/>
    <x v="247"/>
    <s v="3"/>
    <s v="5"/>
    <x v="2"/>
    <x v="2"/>
    <x v="382"/>
    <x v="2763"/>
    <x v="1"/>
    <x v="0"/>
    <n v="26099.279999999999"/>
    <x v="2202"/>
  </r>
  <r>
    <x v="251"/>
    <x v="247"/>
    <s v="6"/>
    <s v="2"/>
    <x v="2"/>
    <x v="9"/>
    <x v="415"/>
    <x v="2764"/>
    <x v="1"/>
    <x v="566"/>
    <m/>
    <x v="2203"/>
  </r>
  <r>
    <x v="251"/>
    <x v="247"/>
    <s v="7"/>
    <s v="1"/>
    <x v="2"/>
    <x v="5"/>
    <x v="326"/>
    <x v="2765"/>
    <x v="1"/>
    <x v="566"/>
    <m/>
    <x v="2204"/>
  </r>
  <r>
    <x v="251"/>
    <x v="247"/>
    <s v="8"/>
    <s v="1"/>
    <x v="2"/>
    <x v="6"/>
    <x v="417"/>
    <x v="2766"/>
    <x v="1"/>
    <x v="568"/>
    <m/>
    <x v="2205"/>
  </r>
  <r>
    <x v="252"/>
    <x v="248"/>
    <s v="1"/>
    <s v="1"/>
    <x v="2"/>
    <x v="0"/>
    <x v="344"/>
    <x v="0"/>
    <x v="0"/>
    <x v="0"/>
    <m/>
    <x v="654"/>
  </r>
  <r>
    <x v="252"/>
    <x v="248"/>
    <s v="1"/>
    <s v="1"/>
    <x v="2"/>
    <x v="0"/>
    <x v="344"/>
    <x v="2767"/>
    <x v="1"/>
    <x v="317"/>
    <m/>
    <x v="491"/>
  </r>
  <r>
    <x v="252"/>
    <x v="248"/>
    <s v="1"/>
    <s v="22"/>
    <x v="2"/>
    <x v="0"/>
    <x v="439"/>
    <x v="1738"/>
    <x v="2"/>
    <x v="0"/>
    <n v="180000"/>
    <x v="673"/>
  </r>
  <r>
    <x v="252"/>
    <x v="248"/>
    <s v="1"/>
    <s v="22"/>
    <x v="2"/>
    <x v="0"/>
    <x v="439"/>
    <x v="2270"/>
    <x v="2"/>
    <x v="0"/>
    <n v="15000"/>
    <x v="2206"/>
  </r>
  <r>
    <x v="252"/>
    <x v="248"/>
    <s v="1"/>
    <s v="22"/>
    <x v="2"/>
    <x v="0"/>
    <x v="439"/>
    <x v="1840"/>
    <x v="2"/>
    <x v="0"/>
    <n v="20000"/>
    <x v="654"/>
  </r>
  <r>
    <x v="252"/>
    <x v="248"/>
    <s v="2"/>
    <s v="8"/>
    <x v="2"/>
    <x v="1"/>
    <x v="421"/>
    <x v="2768"/>
    <x v="1"/>
    <x v="317"/>
    <m/>
    <x v="491"/>
  </r>
  <r>
    <x v="252"/>
    <x v="248"/>
    <s v="2"/>
    <s v="15"/>
    <x v="2"/>
    <x v="1"/>
    <x v="469"/>
    <x v="1630"/>
    <x v="2"/>
    <x v="0"/>
    <n v="195000"/>
    <x v="2206"/>
  </r>
  <r>
    <x v="252"/>
    <x v="248"/>
    <s v="2"/>
    <s v="15"/>
    <x v="2"/>
    <x v="1"/>
    <x v="469"/>
    <x v="2079"/>
    <x v="2"/>
    <x v="0"/>
    <n v="20000"/>
    <x v="654"/>
  </r>
  <r>
    <x v="252"/>
    <x v="248"/>
    <s v="2"/>
    <s v="23"/>
    <x v="2"/>
    <x v="1"/>
    <x v="367"/>
    <x v="1587"/>
    <x v="2"/>
    <x v="0"/>
    <n v="195000"/>
    <x v="200"/>
  </r>
  <r>
    <x v="252"/>
    <x v="248"/>
    <s v="2"/>
    <s v="23"/>
    <x v="2"/>
    <x v="1"/>
    <x v="367"/>
    <x v="1777"/>
    <x v="2"/>
    <x v="0"/>
    <n v="20000"/>
    <x v="27"/>
  </r>
  <r>
    <x v="252"/>
    <x v="248"/>
    <s v="3"/>
    <s v="3"/>
    <x v="2"/>
    <x v="2"/>
    <x v="546"/>
    <x v="2769"/>
    <x v="1"/>
    <x v="317"/>
    <m/>
    <x v="654"/>
  </r>
  <r>
    <x v="252"/>
    <x v="248"/>
    <s v="4"/>
    <s v="7"/>
    <x v="2"/>
    <x v="3"/>
    <x v="457"/>
    <x v="1553"/>
    <x v="2"/>
    <x v="0"/>
    <n v="180000"/>
    <x v="2207"/>
  </r>
  <r>
    <x v="252"/>
    <x v="248"/>
    <s v="4"/>
    <s v="7"/>
    <x v="2"/>
    <x v="3"/>
    <x v="457"/>
    <x v="1780"/>
    <x v="2"/>
    <x v="0"/>
    <n v="20000"/>
    <x v="1311"/>
  </r>
  <r>
    <x v="252"/>
    <x v="248"/>
    <s v="4"/>
    <s v="7"/>
    <x v="2"/>
    <x v="3"/>
    <x v="457"/>
    <x v="2770"/>
    <x v="2"/>
    <x v="0"/>
    <n v="15000"/>
    <x v="27"/>
  </r>
  <r>
    <x v="252"/>
    <x v="248"/>
    <s v="4"/>
    <s v="21"/>
    <x v="2"/>
    <x v="3"/>
    <x v="401"/>
    <x v="2771"/>
    <x v="1"/>
    <x v="317"/>
    <m/>
    <x v="654"/>
  </r>
  <r>
    <x v="252"/>
    <x v="248"/>
    <s v="4"/>
    <s v="21"/>
    <x v="2"/>
    <x v="3"/>
    <x v="401"/>
    <x v="1557"/>
    <x v="2"/>
    <x v="0"/>
    <n v="195000"/>
    <x v="200"/>
  </r>
  <r>
    <x v="252"/>
    <x v="248"/>
    <s v="4"/>
    <s v="21"/>
    <x v="2"/>
    <x v="3"/>
    <x v="401"/>
    <x v="1782"/>
    <x v="2"/>
    <x v="0"/>
    <n v="20000"/>
    <x v="27"/>
  </r>
  <r>
    <x v="252"/>
    <x v="248"/>
    <s v="5"/>
    <s v="10"/>
    <x v="2"/>
    <x v="4"/>
    <x v="444"/>
    <x v="2772"/>
    <x v="1"/>
    <x v="317"/>
    <m/>
    <x v="654"/>
  </r>
  <r>
    <x v="252"/>
    <x v="248"/>
    <s v="6"/>
    <s v="22"/>
    <x v="2"/>
    <x v="9"/>
    <x v="390"/>
    <x v="2773"/>
    <x v="1"/>
    <x v="317"/>
    <m/>
    <x v="491"/>
  </r>
  <r>
    <x v="252"/>
    <x v="248"/>
    <s v="7"/>
    <s v="6"/>
    <x v="2"/>
    <x v="5"/>
    <x v="486"/>
    <x v="2774"/>
    <x v="1"/>
    <x v="317"/>
    <m/>
    <x v="1158"/>
  </r>
  <r>
    <x v="252"/>
    <x v="248"/>
    <s v="8"/>
    <s v="4"/>
    <x v="2"/>
    <x v="6"/>
    <x v="372"/>
    <x v="2304"/>
    <x v="2"/>
    <x v="0"/>
    <n v="60000"/>
    <x v="2208"/>
  </r>
  <r>
    <x v="252"/>
    <x v="248"/>
    <s v="8"/>
    <s v="4"/>
    <x v="2"/>
    <x v="6"/>
    <x v="372"/>
    <x v="2305"/>
    <x v="2"/>
    <x v="0"/>
    <n v="585000"/>
    <x v="27"/>
  </r>
  <r>
    <x v="252"/>
    <x v="248"/>
    <s v="8"/>
    <s v="4"/>
    <x v="2"/>
    <x v="6"/>
    <x v="372"/>
    <x v="2775"/>
    <x v="2"/>
    <x v="0"/>
    <n v="20000"/>
    <x v="2209"/>
  </r>
  <r>
    <x v="252"/>
    <x v="248"/>
    <s v="8"/>
    <s v="4"/>
    <x v="2"/>
    <x v="6"/>
    <x v="372"/>
    <x v="2776"/>
    <x v="2"/>
    <x v="0"/>
    <n v="195000"/>
    <x v="2210"/>
  </r>
  <r>
    <x v="252"/>
    <x v="248"/>
    <s v="8"/>
    <s v="10"/>
    <x v="2"/>
    <x v="6"/>
    <x v="392"/>
    <x v="2777"/>
    <x v="1"/>
    <x v="317"/>
    <m/>
    <x v="27"/>
  </r>
  <r>
    <x v="253"/>
    <x v="249"/>
    <m/>
    <m/>
    <x v="1"/>
    <x v="0"/>
    <x v="16"/>
    <x v="27"/>
    <x v="0"/>
    <x v="0"/>
    <m/>
    <x v="27"/>
  </r>
  <r>
    <x v="254"/>
    <x v="250"/>
    <s v="1"/>
    <s v="1"/>
    <x v="2"/>
    <x v="0"/>
    <x v="344"/>
    <x v="0"/>
    <x v="0"/>
    <x v="0"/>
    <m/>
    <x v="882"/>
  </r>
  <r>
    <x v="254"/>
    <x v="250"/>
    <s v="12"/>
    <s v="10"/>
    <x v="2"/>
    <x v="11"/>
    <x v="488"/>
    <x v="2778"/>
    <x v="2"/>
    <x v="0"/>
    <n v="199999.9"/>
    <x v="2211"/>
  </r>
  <r>
    <x v="254"/>
    <x v="250"/>
    <s v="12"/>
    <s v="10"/>
    <x v="2"/>
    <x v="11"/>
    <x v="488"/>
    <x v="2778"/>
    <x v="2"/>
    <x v="0"/>
    <n v="787500"/>
    <x v="2212"/>
  </r>
  <r>
    <x v="255"/>
    <x v="251"/>
    <m/>
    <m/>
    <x v="1"/>
    <x v="0"/>
    <x v="16"/>
    <x v="27"/>
    <x v="0"/>
    <x v="0"/>
    <m/>
    <x v="27"/>
  </r>
  <r>
    <x v="256"/>
    <x v="252"/>
    <s v="1"/>
    <s v="1"/>
    <x v="2"/>
    <x v="0"/>
    <x v="344"/>
    <x v="0"/>
    <x v="0"/>
    <x v="0"/>
    <m/>
    <x v="886"/>
  </r>
  <r>
    <x v="257"/>
    <x v="253"/>
    <s v="1"/>
    <s v="1"/>
    <x v="2"/>
    <x v="0"/>
    <x v="344"/>
    <x v="0"/>
    <x v="0"/>
    <x v="0"/>
    <m/>
    <x v="2213"/>
  </r>
  <r>
    <x v="258"/>
    <x v="254"/>
    <s v="3"/>
    <s v="8"/>
    <x v="2"/>
    <x v="2"/>
    <x v="503"/>
    <x v="2779"/>
    <x v="1"/>
    <x v="569"/>
    <m/>
    <x v="2214"/>
  </r>
  <r>
    <x v="258"/>
    <x v="254"/>
    <s v="4"/>
    <s v="8"/>
    <x v="2"/>
    <x v="3"/>
    <x v="443"/>
    <x v="2366"/>
    <x v="2"/>
    <x v="0"/>
    <n v="4174713.25"/>
    <x v="2215"/>
  </r>
  <r>
    <x v="258"/>
    <x v="254"/>
    <s v="4"/>
    <s v="13"/>
    <x v="2"/>
    <x v="3"/>
    <x v="335"/>
    <x v="1492"/>
    <x v="2"/>
    <x v="0"/>
    <n v="9742359.25"/>
    <x v="2216"/>
  </r>
  <r>
    <x v="258"/>
    <x v="254"/>
    <s v="4"/>
    <s v="29"/>
    <x v="2"/>
    <x v="3"/>
    <x v="450"/>
    <x v="2780"/>
    <x v="2"/>
    <x v="0"/>
    <n v="1098877.5"/>
    <x v="2217"/>
  </r>
  <r>
    <x v="258"/>
    <x v="254"/>
    <s v="4"/>
    <s v="29"/>
    <x v="2"/>
    <x v="3"/>
    <x v="450"/>
    <x v="1461"/>
    <x v="2"/>
    <x v="0"/>
    <n v="734627.5"/>
    <x v="27"/>
  </r>
  <r>
    <x v="259"/>
    <x v="255"/>
    <s v="1"/>
    <s v="1"/>
    <x v="2"/>
    <x v="0"/>
    <x v="344"/>
    <x v="0"/>
    <x v="0"/>
    <x v="0"/>
    <m/>
    <x v="2218"/>
  </r>
  <r>
    <x v="259"/>
    <x v="255"/>
    <s v="1"/>
    <s v="1"/>
    <x v="2"/>
    <x v="0"/>
    <x v="344"/>
    <x v="2781"/>
    <x v="1"/>
    <x v="570"/>
    <m/>
    <x v="2219"/>
  </r>
  <r>
    <x v="259"/>
    <x v="255"/>
    <s v="2"/>
    <s v="8"/>
    <x v="2"/>
    <x v="1"/>
    <x v="421"/>
    <x v="2782"/>
    <x v="1"/>
    <x v="570"/>
    <m/>
    <x v="2220"/>
  </r>
  <r>
    <x v="259"/>
    <x v="255"/>
    <s v="2"/>
    <s v="9"/>
    <x v="2"/>
    <x v="1"/>
    <x v="442"/>
    <x v="1630"/>
    <x v="2"/>
    <x v="0"/>
    <n v="163400"/>
    <x v="2221"/>
  </r>
  <r>
    <x v="259"/>
    <x v="255"/>
    <s v="2"/>
    <s v="9"/>
    <x v="2"/>
    <x v="1"/>
    <x v="442"/>
    <x v="1738"/>
    <x v="2"/>
    <x v="0"/>
    <n v="26355"/>
    <x v="2222"/>
  </r>
  <r>
    <x v="259"/>
    <x v="255"/>
    <s v="2"/>
    <s v="9"/>
    <x v="2"/>
    <x v="1"/>
    <x v="442"/>
    <x v="2783"/>
    <x v="2"/>
    <x v="0"/>
    <n v="1290.32"/>
    <x v="2223"/>
  </r>
  <r>
    <x v="259"/>
    <x v="255"/>
    <s v="2"/>
    <s v="9"/>
    <x v="2"/>
    <x v="1"/>
    <x v="442"/>
    <x v="2079"/>
    <x v="2"/>
    <x v="0"/>
    <n v="8000"/>
    <x v="2224"/>
  </r>
  <r>
    <x v="260"/>
    <x v="256"/>
    <s v="1"/>
    <s v="11"/>
    <x v="2"/>
    <x v="0"/>
    <x v="412"/>
    <x v="1628"/>
    <x v="2"/>
    <x v="0"/>
    <n v="1531066.17"/>
    <x v="2225"/>
  </r>
  <r>
    <x v="260"/>
    <x v="256"/>
    <s v="3"/>
    <s v="5"/>
    <x v="2"/>
    <x v="2"/>
    <x v="382"/>
    <x v="2784"/>
    <x v="1"/>
    <x v="571"/>
    <m/>
    <x v="27"/>
  </r>
  <r>
    <x v="261"/>
    <x v="257"/>
    <m/>
    <m/>
    <x v="1"/>
    <x v="0"/>
    <x v="16"/>
    <x v="27"/>
    <x v="0"/>
    <x v="0"/>
    <m/>
    <x v="27"/>
  </r>
  <r>
    <x v="262"/>
    <x v="258"/>
    <s v="1"/>
    <s v="1"/>
    <x v="2"/>
    <x v="0"/>
    <x v="344"/>
    <x v="0"/>
    <x v="0"/>
    <x v="0"/>
    <m/>
    <x v="2226"/>
  </r>
  <r>
    <x v="263"/>
    <x v="259"/>
    <s v="1"/>
    <s v="1"/>
    <x v="2"/>
    <x v="0"/>
    <x v="344"/>
    <x v="0"/>
    <x v="0"/>
    <x v="0"/>
    <m/>
    <x v="2227"/>
  </r>
  <r>
    <x v="264"/>
    <x v="260"/>
    <s v="1"/>
    <s v="1"/>
    <x v="2"/>
    <x v="0"/>
    <x v="344"/>
    <x v="0"/>
    <x v="0"/>
    <x v="0"/>
    <m/>
    <x v="941"/>
  </r>
  <r>
    <x v="265"/>
    <x v="261"/>
    <m/>
    <m/>
    <x v="1"/>
    <x v="0"/>
    <x v="16"/>
    <x v="27"/>
    <x v="0"/>
    <x v="0"/>
    <m/>
    <x v="27"/>
  </r>
  <r>
    <x v="266"/>
    <x v="262"/>
    <s v="1"/>
    <s v="1"/>
    <x v="2"/>
    <x v="0"/>
    <x v="344"/>
    <x v="0"/>
    <x v="0"/>
    <x v="0"/>
    <m/>
    <x v="2228"/>
  </r>
  <r>
    <x v="266"/>
    <x v="262"/>
    <s v="7"/>
    <s v="1"/>
    <x v="2"/>
    <x v="5"/>
    <x v="326"/>
    <x v="2785"/>
    <x v="1"/>
    <x v="572"/>
    <m/>
    <x v="2229"/>
  </r>
  <r>
    <x v="266"/>
    <x v="262"/>
    <s v="8"/>
    <s v="1"/>
    <x v="2"/>
    <x v="6"/>
    <x v="417"/>
    <x v="2786"/>
    <x v="1"/>
    <x v="572"/>
    <m/>
    <x v="2230"/>
  </r>
  <r>
    <x v="266"/>
    <x v="262"/>
    <s v="8"/>
    <s v="13"/>
    <x v="2"/>
    <x v="6"/>
    <x v="543"/>
    <x v="1492"/>
    <x v="2"/>
    <x v="0"/>
    <n v="264978"/>
    <x v="2231"/>
  </r>
  <r>
    <x v="266"/>
    <x v="262"/>
    <s v="9"/>
    <s v="1"/>
    <x v="2"/>
    <x v="10"/>
    <x v="341"/>
    <x v="2787"/>
    <x v="1"/>
    <x v="572"/>
    <m/>
    <x v="2232"/>
  </r>
  <r>
    <x v="266"/>
    <x v="262"/>
    <s v="10"/>
    <s v="1"/>
    <x v="2"/>
    <x v="7"/>
    <x v="419"/>
    <x v="2788"/>
    <x v="1"/>
    <x v="572"/>
    <m/>
    <x v="2233"/>
  </r>
  <r>
    <x v="266"/>
    <x v="262"/>
    <s v="11"/>
    <s v="1"/>
    <x v="2"/>
    <x v="8"/>
    <x v="331"/>
    <x v="2789"/>
    <x v="1"/>
    <x v="572"/>
    <m/>
    <x v="2234"/>
  </r>
  <r>
    <x v="266"/>
    <x v="262"/>
    <s v="11"/>
    <s v="17"/>
    <x v="2"/>
    <x v="8"/>
    <x v="436"/>
    <x v="1492"/>
    <x v="2"/>
    <x v="0"/>
    <n v="500000"/>
    <x v="2235"/>
  </r>
  <r>
    <x v="266"/>
    <x v="262"/>
    <s v="12"/>
    <s v="6"/>
    <x v="2"/>
    <x v="11"/>
    <x v="525"/>
    <x v="2790"/>
    <x v="1"/>
    <x v="572"/>
    <m/>
    <x v="2236"/>
  </r>
  <r>
    <x v="267"/>
    <x v="263"/>
    <s v="1"/>
    <s v="1"/>
    <x v="2"/>
    <x v="0"/>
    <x v="344"/>
    <x v="2791"/>
    <x v="1"/>
    <x v="573"/>
    <m/>
    <x v="2237"/>
  </r>
  <r>
    <x v="267"/>
    <x v="263"/>
    <s v="2"/>
    <s v="11"/>
    <x v="2"/>
    <x v="1"/>
    <x v="380"/>
    <x v="2792"/>
    <x v="1"/>
    <x v="0"/>
    <n v="98031.94"/>
    <x v="2238"/>
  </r>
  <r>
    <x v="267"/>
    <x v="263"/>
    <s v="3"/>
    <s v="2"/>
    <x v="2"/>
    <x v="2"/>
    <x v="456"/>
    <x v="2793"/>
    <x v="2"/>
    <x v="0"/>
    <n v="1036690.18"/>
    <x v="2239"/>
  </r>
  <r>
    <x v="267"/>
    <x v="263"/>
    <s v="3"/>
    <s v="2"/>
    <x v="2"/>
    <x v="2"/>
    <x v="456"/>
    <x v="1655"/>
    <x v="2"/>
    <x v="0"/>
    <n v="70745.31"/>
    <x v="2240"/>
  </r>
  <r>
    <x v="267"/>
    <x v="263"/>
    <s v="4"/>
    <s v="1"/>
    <x v="2"/>
    <x v="3"/>
    <x v="324"/>
    <x v="2794"/>
    <x v="1"/>
    <x v="573"/>
    <m/>
    <x v="2241"/>
  </r>
  <r>
    <x v="267"/>
    <x v="263"/>
    <s v="4"/>
    <s v="22"/>
    <x v="2"/>
    <x v="3"/>
    <x v="354"/>
    <x v="2795"/>
    <x v="1"/>
    <x v="0"/>
    <n v="12253.99"/>
    <x v="2242"/>
  </r>
  <r>
    <x v="267"/>
    <x v="263"/>
    <s v="4"/>
    <s v="23"/>
    <x v="2"/>
    <x v="3"/>
    <x v="426"/>
    <x v="2796"/>
    <x v="1"/>
    <x v="574"/>
    <m/>
    <x v="2243"/>
  </r>
  <r>
    <x v="267"/>
    <x v="263"/>
    <s v="4"/>
    <s v="23"/>
    <x v="2"/>
    <x v="3"/>
    <x v="426"/>
    <x v="2632"/>
    <x v="2"/>
    <x v="0"/>
    <n v="72570"/>
    <x v="2244"/>
  </r>
  <r>
    <x v="267"/>
    <x v="263"/>
    <s v="4"/>
    <s v="23"/>
    <x v="2"/>
    <x v="3"/>
    <x v="426"/>
    <x v="2633"/>
    <x v="2"/>
    <x v="0"/>
    <n v="3540"/>
    <x v="2242"/>
  </r>
  <r>
    <x v="267"/>
    <x v="263"/>
    <s v="6"/>
    <s v="18"/>
    <x v="2"/>
    <x v="9"/>
    <x v="582"/>
    <x v="1463"/>
    <x v="2"/>
    <x v="0"/>
    <n v="1438024.93"/>
    <x v="2239"/>
  </r>
  <r>
    <x v="267"/>
    <x v="263"/>
    <s v="6"/>
    <s v="18"/>
    <x v="2"/>
    <x v="9"/>
    <x v="582"/>
    <x v="1464"/>
    <x v="2"/>
    <x v="0"/>
    <n v="70745.31"/>
    <x v="2240"/>
  </r>
  <r>
    <x v="267"/>
    <x v="263"/>
    <s v="7"/>
    <s v="1"/>
    <x v="2"/>
    <x v="5"/>
    <x v="326"/>
    <x v="2797"/>
    <x v="1"/>
    <x v="573"/>
    <m/>
    <x v="2241"/>
  </r>
  <r>
    <x v="267"/>
    <x v="263"/>
    <s v="7"/>
    <s v="6"/>
    <x v="2"/>
    <x v="5"/>
    <x v="486"/>
    <x v="2798"/>
    <x v="1"/>
    <x v="0"/>
    <n v="36761.980000000003"/>
    <x v="2245"/>
  </r>
  <r>
    <x v="267"/>
    <x v="263"/>
    <s v="8"/>
    <s v="12"/>
    <x v="2"/>
    <x v="6"/>
    <x v="578"/>
    <x v="1514"/>
    <x v="2"/>
    <x v="0"/>
    <n v="70745.31"/>
    <x v="2246"/>
  </r>
  <r>
    <x v="267"/>
    <x v="263"/>
    <s v="8"/>
    <s v="12"/>
    <x v="2"/>
    <x v="6"/>
    <x v="578"/>
    <x v="1492"/>
    <x v="2"/>
    <x v="0"/>
    <n v="1729073.74"/>
    <x v="27"/>
  </r>
  <r>
    <x v="267"/>
    <x v="263"/>
    <s v="10"/>
    <s v="1"/>
    <x v="2"/>
    <x v="7"/>
    <x v="419"/>
    <x v="2799"/>
    <x v="1"/>
    <x v="573"/>
    <m/>
    <x v="2237"/>
  </r>
  <r>
    <x v="267"/>
    <x v="263"/>
    <s v="11"/>
    <s v="1"/>
    <x v="2"/>
    <x v="8"/>
    <x v="331"/>
    <x v="2800"/>
    <x v="1"/>
    <x v="0"/>
    <n v="12253.99"/>
    <x v="2247"/>
  </r>
  <r>
    <x v="267"/>
    <x v="263"/>
    <s v="11"/>
    <s v="19"/>
    <x v="2"/>
    <x v="8"/>
    <x v="375"/>
    <x v="1474"/>
    <x v="2"/>
    <x v="0"/>
    <n v="1438024.93"/>
    <x v="2248"/>
  </r>
  <r>
    <x v="267"/>
    <x v="263"/>
    <s v="11"/>
    <s v="19"/>
    <x v="2"/>
    <x v="8"/>
    <x v="375"/>
    <x v="1517"/>
    <x v="2"/>
    <x v="0"/>
    <n v="70745.31"/>
    <x v="27"/>
  </r>
  <r>
    <x v="268"/>
    <x v="264"/>
    <s v="1"/>
    <s v="1"/>
    <x v="2"/>
    <x v="0"/>
    <x v="344"/>
    <x v="0"/>
    <x v="0"/>
    <x v="0"/>
    <m/>
    <x v="491"/>
  </r>
  <r>
    <x v="268"/>
    <x v="264"/>
    <s v="1"/>
    <s v="1"/>
    <x v="2"/>
    <x v="0"/>
    <x v="344"/>
    <x v="2801"/>
    <x v="1"/>
    <x v="317"/>
    <m/>
    <x v="1158"/>
  </r>
  <r>
    <x v="268"/>
    <x v="264"/>
    <s v="1"/>
    <s v="19"/>
    <x v="2"/>
    <x v="0"/>
    <x v="532"/>
    <x v="2726"/>
    <x v="2"/>
    <x v="0"/>
    <n v="205000"/>
    <x v="204"/>
  </r>
  <r>
    <x v="268"/>
    <x v="264"/>
    <s v="1"/>
    <s v="19"/>
    <x v="2"/>
    <x v="0"/>
    <x v="532"/>
    <x v="2802"/>
    <x v="2"/>
    <x v="0"/>
    <n v="10000"/>
    <x v="491"/>
  </r>
  <r>
    <x v="268"/>
    <x v="264"/>
    <s v="2"/>
    <s v="12"/>
    <x v="2"/>
    <x v="1"/>
    <x v="404"/>
    <x v="2803"/>
    <x v="1"/>
    <x v="317"/>
    <m/>
    <x v="1158"/>
  </r>
  <r>
    <x v="268"/>
    <x v="264"/>
    <s v="2"/>
    <s v="23"/>
    <x v="2"/>
    <x v="1"/>
    <x v="367"/>
    <x v="1738"/>
    <x v="2"/>
    <x v="0"/>
    <n v="205000"/>
    <x v="204"/>
  </r>
  <r>
    <x v="268"/>
    <x v="264"/>
    <s v="2"/>
    <s v="23"/>
    <x v="2"/>
    <x v="1"/>
    <x v="367"/>
    <x v="2564"/>
    <x v="2"/>
    <x v="0"/>
    <n v="10000"/>
    <x v="491"/>
  </r>
  <r>
    <x v="268"/>
    <x v="264"/>
    <s v="3"/>
    <s v="3"/>
    <x v="2"/>
    <x v="2"/>
    <x v="546"/>
    <x v="2804"/>
    <x v="1"/>
    <x v="317"/>
    <m/>
    <x v="1158"/>
  </r>
  <r>
    <x v="268"/>
    <x v="264"/>
    <s v="3"/>
    <s v="12"/>
    <x v="2"/>
    <x v="2"/>
    <x v="424"/>
    <x v="2805"/>
    <x v="2"/>
    <x v="0"/>
    <n v="216250"/>
    <x v="2249"/>
  </r>
  <r>
    <x v="268"/>
    <x v="264"/>
    <s v="4"/>
    <s v="7"/>
    <x v="2"/>
    <x v="3"/>
    <x v="457"/>
    <x v="2806"/>
    <x v="1"/>
    <x v="317"/>
    <m/>
    <x v="2250"/>
  </r>
  <r>
    <x v="268"/>
    <x v="264"/>
    <s v="4"/>
    <s v="16"/>
    <x v="2"/>
    <x v="3"/>
    <x v="368"/>
    <x v="1613"/>
    <x v="2"/>
    <x v="0"/>
    <n v="205000"/>
    <x v="2251"/>
  </r>
  <r>
    <x v="268"/>
    <x v="264"/>
    <s v="4"/>
    <s v="16"/>
    <x v="2"/>
    <x v="3"/>
    <x v="368"/>
    <x v="2807"/>
    <x v="2"/>
    <x v="0"/>
    <n v="8750"/>
    <x v="491"/>
  </r>
  <r>
    <x v="268"/>
    <x v="264"/>
    <s v="5"/>
    <s v="10"/>
    <x v="2"/>
    <x v="4"/>
    <x v="444"/>
    <x v="2808"/>
    <x v="1"/>
    <x v="317"/>
    <m/>
    <x v="1158"/>
  </r>
  <r>
    <x v="268"/>
    <x v="264"/>
    <s v="5"/>
    <s v="14"/>
    <x v="2"/>
    <x v="4"/>
    <x v="459"/>
    <x v="1553"/>
    <x v="2"/>
    <x v="0"/>
    <n v="205000"/>
    <x v="204"/>
  </r>
  <r>
    <x v="268"/>
    <x v="264"/>
    <s v="5"/>
    <s v="14"/>
    <x v="2"/>
    <x v="4"/>
    <x v="459"/>
    <x v="1780"/>
    <x v="2"/>
    <x v="0"/>
    <n v="10000"/>
    <x v="491"/>
  </r>
  <r>
    <x v="268"/>
    <x v="264"/>
    <s v="6"/>
    <s v="1"/>
    <x v="2"/>
    <x v="9"/>
    <x v="357"/>
    <x v="2809"/>
    <x v="1"/>
    <x v="575"/>
    <m/>
    <x v="2252"/>
  </r>
  <r>
    <x v="268"/>
    <x v="264"/>
    <s v="6"/>
    <s v="2"/>
    <x v="2"/>
    <x v="9"/>
    <x v="415"/>
    <x v="2810"/>
    <x v="1"/>
    <x v="0"/>
    <n v="12900"/>
    <x v="2253"/>
  </r>
  <r>
    <x v="268"/>
    <x v="264"/>
    <s v="7"/>
    <s v="1"/>
    <x v="2"/>
    <x v="5"/>
    <x v="326"/>
    <x v="2811"/>
    <x v="1"/>
    <x v="548"/>
    <m/>
    <x v="2254"/>
  </r>
  <r>
    <x v="268"/>
    <x v="264"/>
    <s v="8"/>
    <s v="1"/>
    <x v="2"/>
    <x v="6"/>
    <x v="417"/>
    <x v="2812"/>
    <x v="1"/>
    <x v="548"/>
    <m/>
    <x v="2255"/>
  </r>
  <r>
    <x v="268"/>
    <x v="264"/>
    <s v="9"/>
    <s v="1"/>
    <x v="2"/>
    <x v="10"/>
    <x v="341"/>
    <x v="2813"/>
    <x v="1"/>
    <x v="548"/>
    <m/>
    <x v="2256"/>
  </r>
  <r>
    <x v="268"/>
    <x v="264"/>
    <s v="9"/>
    <s v="3"/>
    <x v="2"/>
    <x v="10"/>
    <x v="393"/>
    <x v="1782"/>
    <x v="2"/>
    <x v="0"/>
    <n v="10000"/>
    <x v="2257"/>
  </r>
  <r>
    <x v="268"/>
    <x v="264"/>
    <s v="9"/>
    <s v="3"/>
    <x v="2"/>
    <x v="10"/>
    <x v="393"/>
    <x v="1557"/>
    <x v="2"/>
    <x v="0"/>
    <n v="112176"/>
    <x v="2258"/>
  </r>
  <r>
    <x v="268"/>
    <x v="264"/>
    <s v="12"/>
    <s v="3"/>
    <x v="2"/>
    <x v="11"/>
    <x v="332"/>
    <x v="191"/>
    <x v="2"/>
    <x v="0"/>
    <n v="9400"/>
    <x v="2259"/>
  </r>
  <r>
    <x v="268"/>
    <x v="264"/>
    <s v="12"/>
    <s v="3"/>
    <x v="2"/>
    <x v="11"/>
    <x v="332"/>
    <x v="1492"/>
    <x v="2"/>
    <x v="0"/>
    <n v="205000"/>
    <x v="2260"/>
  </r>
  <r>
    <x v="269"/>
    <x v="265"/>
    <m/>
    <m/>
    <x v="1"/>
    <x v="0"/>
    <x v="16"/>
    <x v="27"/>
    <x v="0"/>
    <x v="0"/>
    <m/>
    <x v="27"/>
  </r>
  <r>
    <x v="270"/>
    <x v="266"/>
    <s v="11"/>
    <s v="25"/>
    <x v="2"/>
    <x v="8"/>
    <x v="583"/>
    <x v="2814"/>
    <x v="1"/>
    <x v="576"/>
    <m/>
    <x v="2261"/>
  </r>
  <r>
    <x v="270"/>
    <x v="266"/>
    <s v="11"/>
    <s v="25"/>
    <x v="2"/>
    <x v="8"/>
    <x v="583"/>
    <x v="1481"/>
    <x v="2"/>
    <x v="0"/>
    <n v="314975"/>
    <x v="27"/>
  </r>
  <r>
    <x v="271"/>
    <x v="267"/>
    <m/>
    <m/>
    <x v="1"/>
    <x v="0"/>
    <x v="16"/>
    <x v="27"/>
    <x v="0"/>
    <x v="0"/>
    <m/>
    <x v="27"/>
  </r>
  <r>
    <x v="272"/>
    <x v="268"/>
    <s v="1"/>
    <s v="1"/>
    <x v="2"/>
    <x v="0"/>
    <x v="344"/>
    <x v="0"/>
    <x v="0"/>
    <x v="0"/>
    <m/>
    <x v="2262"/>
  </r>
  <r>
    <x v="272"/>
    <x v="268"/>
    <s v="1"/>
    <s v="22"/>
    <x v="2"/>
    <x v="0"/>
    <x v="439"/>
    <x v="1746"/>
    <x v="2"/>
    <x v="0"/>
    <n v="413875"/>
    <x v="969"/>
  </r>
  <r>
    <x v="272"/>
    <x v="268"/>
    <s v="2"/>
    <s v="1"/>
    <x v="2"/>
    <x v="1"/>
    <x v="379"/>
    <x v="2815"/>
    <x v="1"/>
    <x v="577"/>
    <m/>
    <x v="2262"/>
  </r>
  <r>
    <x v="272"/>
    <x v="268"/>
    <s v="2"/>
    <s v="12"/>
    <x v="2"/>
    <x v="1"/>
    <x v="404"/>
    <x v="1587"/>
    <x v="2"/>
    <x v="0"/>
    <n v="413875"/>
    <x v="969"/>
  </r>
  <r>
    <x v="272"/>
    <x v="268"/>
    <s v="2"/>
    <s v="24"/>
    <x v="2"/>
    <x v="1"/>
    <x v="470"/>
    <x v="2816"/>
    <x v="1"/>
    <x v="577"/>
    <m/>
    <x v="2262"/>
  </r>
  <r>
    <x v="272"/>
    <x v="268"/>
    <s v="3"/>
    <s v="1"/>
    <x v="2"/>
    <x v="2"/>
    <x v="313"/>
    <x v="1553"/>
    <x v="2"/>
    <x v="0"/>
    <n v="413875"/>
    <x v="969"/>
  </r>
  <r>
    <x v="272"/>
    <x v="268"/>
    <s v="3"/>
    <s v="31"/>
    <x v="2"/>
    <x v="2"/>
    <x v="559"/>
    <x v="2817"/>
    <x v="1"/>
    <x v="577"/>
    <m/>
    <x v="2262"/>
  </r>
  <r>
    <x v="272"/>
    <x v="268"/>
    <s v="4"/>
    <s v="16"/>
    <x v="2"/>
    <x v="3"/>
    <x v="368"/>
    <x v="1557"/>
    <x v="2"/>
    <x v="0"/>
    <n v="413875"/>
    <x v="969"/>
  </r>
  <r>
    <x v="272"/>
    <x v="268"/>
    <s v="4"/>
    <s v="21"/>
    <x v="2"/>
    <x v="3"/>
    <x v="401"/>
    <x v="1506"/>
    <x v="2"/>
    <x v="578"/>
    <m/>
    <x v="27"/>
  </r>
  <r>
    <x v="272"/>
    <x v="268"/>
    <s v="5"/>
    <s v="1"/>
    <x v="2"/>
    <x v="4"/>
    <x v="386"/>
    <x v="2818"/>
    <x v="1"/>
    <x v="577"/>
    <m/>
    <x v="2263"/>
  </r>
  <r>
    <x v="272"/>
    <x v="268"/>
    <s v="5"/>
    <s v="20"/>
    <x v="2"/>
    <x v="4"/>
    <x v="387"/>
    <x v="1637"/>
    <x v="2"/>
    <x v="0"/>
    <n v="413875"/>
    <x v="27"/>
  </r>
  <r>
    <x v="272"/>
    <x v="268"/>
    <s v="6"/>
    <s v="1"/>
    <x v="2"/>
    <x v="9"/>
    <x v="357"/>
    <x v="2819"/>
    <x v="1"/>
    <x v="577"/>
    <m/>
    <x v="2263"/>
  </r>
  <r>
    <x v="272"/>
    <x v="268"/>
    <s v="6"/>
    <s v="4"/>
    <x v="2"/>
    <x v="9"/>
    <x v="428"/>
    <x v="1562"/>
    <x v="2"/>
    <x v="0"/>
    <n v="413875"/>
    <x v="27"/>
  </r>
  <r>
    <x v="272"/>
    <x v="268"/>
    <s v="7"/>
    <s v="1"/>
    <x v="2"/>
    <x v="5"/>
    <x v="326"/>
    <x v="2820"/>
    <x v="1"/>
    <x v="579"/>
    <m/>
    <x v="2264"/>
  </r>
  <r>
    <x v="272"/>
    <x v="268"/>
    <s v="7"/>
    <s v="9"/>
    <x v="2"/>
    <x v="5"/>
    <x v="568"/>
    <x v="1492"/>
    <x v="2"/>
    <x v="0"/>
    <n v="413875"/>
    <x v="2265"/>
  </r>
  <r>
    <x v="272"/>
    <x v="268"/>
    <s v="8"/>
    <s v="1"/>
    <x v="2"/>
    <x v="6"/>
    <x v="417"/>
    <x v="2821"/>
    <x v="1"/>
    <x v="580"/>
    <m/>
    <x v="2266"/>
  </r>
  <r>
    <x v="272"/>
    <x v="268"/>
    <s v="8"/>
    <s v="18"/>
    <x v="2"/>
    <x v="6"/>
    <x v="523"/>
    <x v="1567"/>
    <x v="2"/>
    <x v="0"/>
    <n v="207678.9"/>
    <x v="27"/>
  </r>
  <r>
    <x v="272"/>
    <x v="268"/>
    <s v="9"/>
    <s v="1"/>
    <x v="2"/>
    <x v="10"/>
    <x v="341"/>
    <x v="2822"/>
    <x v="1"/>
    <x v="577"/>
    <m/>
    <x v="2263"/>
  </r>
  <r>
    <x v="272"/>
    <x v="268"/>
    <s v="9"/>
    <s v="10"/>
    <x v="2"/>
    <x v="10"/>
    <x v="527"/>
    <x v="2823"/>
    <x v="2"/>
    <x v="0"/>
    <n v="413875"/>
    <x v="27"/>
  </r>
  <r>
    <x v="272"/>
    <x v="268"/>
    <s v="10"/>
    <s v="1"/>
    <x v="2"/>
    <x v="7"/>
    <x v="419"/>
    <x v="2824"/>
    <x v="1"/>
    <x v="577"/>
    <m/>
    <x v="2263"/>
  </r>
  <r>
    <x v="272"/>
    <x v="268"/>
    <s v="10"/>
    <s v="13"/>
    <x v="2"/>
    <x v="7"/>
    <x v="320"/>
    <x v="1605"/>
    <x v="2"/>
    <x v="0"/>
    <n v="413875"/>
    <x v="27"/>
  </r>
  <r>
    <x v="272"/>
    <x v="268"/>
    <s v="11"/>
    <s v="1"/>
    <x v="2"/>
    <x v="8"/>
    <x v="331"/>
    <x v="2825"/>
    <x v="1"/>
    <x v="581"/>
    <m/>
    <x v="2267"/>
  </r>
  <r>
    <x v="272"/>
    <x v="268"/>
    <s v="11"/>
    <s v="12"/>
    <x v="2"/>
    <x v="8"/>
    <x v="440"/>
    <x v="1575"/>
    <x v="2"/>
    <x v="0"/>
    <n v="413875"/>
    <x v="2268"/>
  </r>
  <r>
    <x v="273"/>
    <x v="269"/>
    <s v="1"/>
    <s v="1"/>
    <x v="2"/>
    <x v="0"/>
    <x v="344"/>
    <x v="0"/>
    <x v="0"/>
    <x v="0"/>
    <m/>
    <x v="2269"/>
  </r>
  <r>
    <x v="273"/>
    <x v="269"/>
    <s v="2"/>
    <s v="25"/>
    <x v="2"/>
    <x v="1"/>
    <x v="403"/>
    <x v="2826"/>
    <x v="2"/>
    <x v="0"/>
    <n v="86000"/>
    <x v="2270"/>
  </r>
  <r>
    <x v="273"/>
    <x v="269"/>
    <s v="2"/>
    <s v="25"/>
    <x v="2"/>
    <x v="1"/>
    <x v="403"/>
    <x v="2827"/>
    <x v="2"/>
    <x v="0"/>
    <n v="8000"/>
    <x v="27"/>
  </r>
  <r>
    <x v="273"/>
    <x v="269"/>
    <s v="7"/>
    <s v="23"/>
    <x v="2"/>
    <x v="5"/>
    <x v="429"/>
    <x v="2828"/>
    <x v="1"/>
    <x v="260"/>
    <m/>
    <x v="1160"/>
  </r>
  <r>
    <x v="273"/>
    <x v="269"/>
    <s v="7"/>
    <s v="23"/>
    <x v="2"/>
    <x v="5"/>
    <x v="429"/>
    <x v="2829"/>
    <x v="2"/>
    <x v="0"/>
    <n v="161250"/>
    <x v="2271"/>
  </r>
  <r>
    <x v="273"/>
    <x v="269"/>
    <s v="9"/>
    <s v="16"/>
    <x v="2"/>
    <x v="10"/>
    <x v="407"/>
    <x v="2830"/>
    <x v="1"/>
    <x v="424"/>
    <m/>
    <x v="1297"/>
  </r>
  <r>
    <x v="273"/>
    <x v="269"/>
    <s v="9"/>
    <s v="17"/>
    <x v="2"/>
    <x v="10"/>
    <x v="431"/>
    <x v="1492"/>
    <x v="2"/>
    <x v="0"/>
    <n v="483750"/>
    <x v="1308"/>
  </r>
  <r>
    <x v="273"/>
    <x v="269"/>
    <s v="10"/>
    <s v="1"/>
    <x v="2"/>
    <x v="7"/>
    <x v="419"/>
    <x v="2831"/>
    <x v="1"/>
    <x v="424"/>
    <m/>
    <x v="1217"/>
  </r>
  <r>
    <x v="273"/>
    <x v="269"/>
    <s v="10"/>
    <s v="1"/>
    <x v="2"/>
    <x v="7"/>
    <x v="419"/>
    <x v="2832"/>
    <x v="1"/>
    <x v="0"/>
    <n v="25800"/>
    <x v="2272"/>
  </r>
  <r>
    <x v="273"/>
    <x v="269"/>
    <s v="10"/>
    <s v="22"/>
    <x v="2"/>
    <x v="7"/>
    <x v="463"/>
    <x v="1492"/>
    <x v="2"/>
    <x v="0"/>
    <n v="483750"/>
    <x v="2273"/>
  </r>
  <r>
    <x v="273"/>
    <x v="269"/>
    <s v="11"/>
    <s v="1"/>
    <x v="2"/>
    <x v="8"/>
    <x v="331"/>
    <x v="2833"/>
    <x v="1"/>
    <x v="424"/>
    <m/>
    <x v="2274"/>
  </r>
  <r>
    <x v="273"/>
    <x v="269"/>
    <s v="11"/>
    <s v="6"/>
    <x v="2"/>
    <x v="8"/>
    <x v="584"/>
    <x v="1492"/>
    <x v="2"/>
    <x v="0"/>
    <n v="483750"/>
    <x v="2275"/>
  </r>
  <r>
    <x v="273"/>
    <x v="269"/>
    <s v="12"/>
    <s v="6"/>
    <x v="2"/>
    <x v="11"/>
    <x v="525"/>
    <x v="2834"/>
    <x v="1"/>
    <x v="424"/>
    <m/>
    <x v="2276"/>
  </r>
  <r>
    <x v="273"/>
    <x v="269"/>
    <s v="12"/>
    <s v="20"/>
    <x v="2"/>
    <x v="11"/>
    <x v="585"/>
    <x v="1651"/>
    <x v="2"/>
    <x v="0"/>
    <n v="430000"/>
    <x v="2275"/>
  </r>
  <r>
    <x v="274"/>
    <x v="270"/>
    <s v="9"/>
    <s v="24"/>
    <x v="2"/>
    <x v="10"/>
    <x v="365"/>
    <x v="2835"/>
    <x v="1"/>
    <x v="582"/>
    <m/>
    <x v="2277"/>
  </r>
  <r>
    <x v="274"/>
    <x v="270"/>
    <s v="9"/>
    <s v="24"/>
    <x v="2"/>
    <x v="10"/>
    <x v="365"/>
    <x v="1552"/>
    <x v="2"/>
    <x v="0"/>
    <n v="495876"/>
    <x v="27"/>
  </r>
  <r>
    <x v="274"/>
    <x v="270"/>
    <s v="10"/>
    <s v="29"/>
    <x v="2"/>
    <x v="7"/>
    <x v="435"/>
    <x v="1492"/>
    <x v="2"/>
    <x v="0"/>
    <n v="4000000"/>
    <x v="2278"/>
  </r>
  <r>
    <x v="274"/>
    <x v="270"/>
    <s v="11"/>
    <s v="1"/>
    <x v="2"/>
    <x v="8"/>
    <x v="331"/>
    <x v="2836"/>
    <x v="1"/>
    <x v="583"/>
    <m/>
    <x v="2279"/>
  </r>
  <r>
    <x v="275"/>
    <x v="271"/>
    <s v="1"/>
    <s v="1"/>
    <x v="2"/>
    <x v="0"/>
    <x v="344"/>
    <x v="2837"/>
    <x v="1"/>
    <x v="450"/>
    <m/>
    <x v="1220"/>
  </r>
  <r>
    <x v="275"/>
    <x v="271"/>
    <s v="1"/>
    <s v="15"/>
    <x v="2"/>
    <x v="0"/>
    <x v="323"/>
    <x v="1611"/>
    <x v="2"/>
    <x v="0"/>
    <n v="768750"/>
    <x v="604"/>
  </r>
  <r>
    <x v="275"/>
    <x v="271"/>
    <s v="1"/>
    <s v="15"/>
    <x v="2"/>
    <x v="0"/>
    <x v="323"/>
    <x v="2838"/>
    <x v="2"/>
    <x v="0"/>
    <n v="37500"/>
    <x v="27"/>
  </r>
  <r>
    <x v="275"/>
    <x v="271"/>
    <s v="2"/>
    <s v="1"/>
    <x v="2"/>
    <x v="1"/>
    <x v="379"/>
    <x v="2839"/>
    <x v="1"/>
    <x v="450"/>
    <m/>
    <x v="1220"/>
  </r>
  <r>
    <x v="275"/>
    <x v="271"/>
    <s v="2"/>
    <s v="6"/>
    <x v="2"/>
    <x v="1"/>
    <x v="586"/>
    <x v="1587"/>
    <x v="2"/>
    <x v="0"/>
    <n v="768750"/>
    <x v="604"/>
  </r>
  <r>
    <x v="275"/>
    <x v="271"/>
    <s v="2"/>
    <s v="6"/>
    <x v="2"/>
    <x v="1"/>
    <x v="586"/>
    <x v="1777"/>
    <x v="2"/>
    <x v="0"/>
    <n v="37500"/>
    <x v="27"/>
  </r>
  <r>
    <x v="275"/>
    <x v="271"/>
    <s v="2"/>
    <s v="24"/>
    <x v="2"/>
    <x v="1"/>
    <x v="470"/>
    <x v="2840"/>
    <x v="1"/>
    <x v="450"/>
    <m/>
    <x v="1220"/>
  </r>
  <r>
    <x v="275"/>
    <x v="271"/>
    <s v="2"/>
    <s v="26"/>
    <x v="2"/>
    <x v="1"/>
    <x v="381"/>
    <x v="1553"/>
    <x v="2"/>
    <x v="0"/>
    <n v="768750"/>
    <x v="604"/>
  </r>
  <r>
    <x v="275"/>
    <x v="271"/>
    <s v="2"/>
    <s v="26"/>
    <x v="2"/>
    <x v="1"/>
    <x v="381"/>
    <x v="1780"/>
    <x v="2"/>
    <x v="0"/>
    <n v="37500"/>
    <x v="27"/>
  </r>
  <r>
    <x v="275"/>
    <x v="271"/>
    <s v="3"/>
    <s v="31"/>
    <x v="2"/>
    <x v="2"/>
    <x v="559"/>
    <x v="2841"/>
    <x v="1"/>
    <x v="450"/>
    <m/>
    <x v="1220"/>
  </r>
  <r>
    <x v="275"/>
    <x v="271"/>
    <s v="4"/>
    <s v="1"/>
    <x v="2"/>
    <x v="3"/>
    <x v="324"/>
    <x v="2842"/>
    <x v="1"/>
    <x v="0"/>
    <n v="24187.5"/>
    <x v="2280"/>
  </r>
  <r>
    <x v="275"/>
    <x v="271"/>
    <s v="4"/>
    <s v="30"/>
    <x v="2"/>
    <x v="3"/>
    <x v="458"/>
    <x v="1557"/>
    <x v="2"/>
    <x v="0"/>
    <n v="744562.5"/>
    <x v="604"/>
  </r>
  <r>
    <x v="275"/>
    <x v="271"/>
    <s v="4"/>
    <s v="30"/>
    <x v="2"/>
    <x v="3"/>
    <x v="458"/>
    <x v="1782"/>
    <x v="2"/>
    <x v="0"/>
    <n v="37500"/>
    <x v="27"/>
  </r>
  <r>
    <x v="275"/>
    <x v="271"/>
    <s v="5"/>
    <s v="1"/>
    <x v="2"/>
    <x v="4"/>
    <x v="386"/>
    <x v="2843"/>
    <x v="1"/>
    <x v="584"/>
    <m/>
    <x v="2281"/>
  </r>
  <r>
    <x v="275"/>
    <x v="271"/>
    <s v="5"/>
    <s v="1"/>
    <x v="2"/>
    <x v="4"/>
    <x v="386"/>
    <x v="2844"/>
    <x v="1"/>
    <x v="0"/>
    <n v="48912.5"/>
    <x v="2282"/>
  </r>
  <r>
    <x v="275"/>
    <x v="271"/>
    <s v="5"/>
    <s v="14"/>
    <x v="2"/>
    <x v="4"/>
    <x v="459"/>
    <x v="1637"/>
    <x v="2"/>
    <x v="0"/>
    <n v="619612.5"/>
    <x v="2283"/>
  </r>
  <r>
    <x v="275"/>
    <x v="271"/>
    <s v="5"/>
    <s v="14"/>
    <x v="2"/>
    <x v="4"/>
    <x v="459"/>
    <x v="1560"/>
    <x v="2"/>
    <x v="0"/>
    <n v="30225"/>
    <x v="27"/>
  </r>
  <r>
    <x v="275"/>
    <x v="271"/>
    <s v="6"/>
    <s v="1"/>
    <x v="2"/>
    <x v="9"/>
    <x v="357"/>
    <x v="2845"/>
    <x v="1"/>
    <x v="584"/>
    <m/>
    <x v="2281"/>
  </r>
  <r>
    <x v="275"/>
    <x v="271"/>
    <s v="6"/>
    <s v="2"/>
    <x v="2"/>
    <x v="9"/>
    <x v="415"/>
    <x v="2846"/>
    <x v="1"/>
    <x v="0"/>
    <n v="48912.5"/>
    <x v="2282"/>
  </r>
  <r>
    <x v="275"/>
    <x v="271"/>
    <s v="6"/>
    <s v="10"/>
    <x v="2"/>
    <x v="9"/>
    <x v="339"/>
    <x v="1562"/>
    <x v="2"/>
    <x v="0"/>
    <n v="619612.5"/>
    <x v="2283"/>
  </r>
  <r>
    <x v="275"/>
    <x v="271"/>
    <s v="6"/>
    <s v="10"/>
    <x v="2"/>
    <x v="9"/>
    <x v="339"/>
    <x v="1787"/>
    <x v="2"/>
    <x v="0"/>
    <n v="30225"/>
    <x v="27"/>
  </r>
  <r>
    <x v="275"/>
    <x v="271"/>
    <s v="7"/>
    <s v="1"/>
    <x v="2"/>
    <x v="5"/>
    <x v="326"/>
    <x v="2847"/>
    <x v="1"/>
    <x v="584"/>
    <m/>
    <x v="2281"/>
  </r>
  <r>
    <x v="275"/>
    <x v="271"/>
    <s v="7"/>
    <s v="13"/>
    <x v="2"/>
    <x v="5"/>
    <x v="460"/>
    <x v="1564"/>
    <x v="2"/>
    <x v="0"/>
    <n v="666250"/>
    <x v="2284"/>
  </r>
  <r>
    <x v="275"/>
    <x v="271"/>
    <s v="7"/>
    <s v="13"/>
    <x v="2"/>
    <x v="5"/>
    <x v="460"/>
    <x v="1565"/>
    <x v="2"/>
    <x v="0"/>
    <n v="32500"/>
    <x v="27"/>
  </r>
  <r>
    <x v="275"/>
    <x v="271"/>
    <s v="8"/>
    <s v="1"/>
    <x v="2"/>
    <x v="6"/>
    <x v="417"/>
    <x v="2848"/>
    <x v="1"/>
    <x v="584"/>
    <m/>
    <x v="2281"/>
  </r>
  <r>
    <x v="275"/>
    <x v="271"/>
    <s v="8"/>
    <s v="12"/>
    <x v="2"/>
    <x v="6"/>
    <x v="578"/>
    <x v="1567"/>
    <x v="2"/>
    <x v="0"/>
    <n v="666250"/>
    <x v="2284"/>
  </r>
  <r>
    <x v="275"/>
    <x v="271"/>
    <s v="8"/>
    <s v="12"/>
    <x v="2"/>
    <x v="6"/>
    <x v="578"/>
    <x v="1568"/>
    <x v="2"/>
    <x v="0"/>
    <n v="32500"/>
    <x v="27"/>
  </r>
  <r>
    <x v="275"/>
    <x v="271"/>
    <s v="9"/>
    <s v="1"/>
    <x v="2"/>
    <x v="10"/>
    <x v="341"/>
    <x v="2849"/>
    <x v="1"/>
    <x v="584"/>
    <m/>
    <x v="2281"/>
  </r>
  <r>
    <x v="275"/>
    <x v="271"/>
    <s v="9"/>
    <s v="24"/>
    <x v="2"/>
    <x v="10"/>
    <x v="365"/>
    <x v="1643"/>
    <x v="2"/>
    <x v="0"/>
    <n v="666250"/>
    <x v="2284"/>
  </r>
  <r>
    <x v="275"/>
    <x v="271"/>
    <s v="9"/>
    <s v="24"/>
    <x v="2"/>
    <x v="10"/>
    <x v="365"/>
    <x v="1767"/>
    <x v="2"/>
    <x v="0"/>
    <n v="32500"/>
    <x v="27"/>
  </r>
  <r>
    <x v="275"/>
    <x v="271"/>
    <s v="10"/>
    <s v="1"/>
    <x v="2"/>
    <x v="7"/>
    <x v="419"/>
    <x v="2850"/>
    <x v="1"/>
    <x v="584"/>
    <m/>
    <x v="2281"/>
  </r>
  <r>
    <x v="275"/>
    <x v="271"/>
    <s v="11"/>
    <s v="1"/>
    <x v="2"/>
    <x v="8"/>
    <x v="331"/>
    <x v="2851"/>
    <x v="1"/>
    <x v="584"/>
    <m/>
    <x v="2285"/>
  </r>
  <r>
    <x v="275"/>
    <x v="271"/>
    <s v="11"/>
    <s v="1"/>
    <x v="2"/>
    <x v="8"/>
    <x v="331"/>
    <x v="1574"/>
    <x v="2"/>
    <x v="0"/>
    <n v="666250"/>
    <x v="2286"/>
  </r>
  <r>
    <x v="275"/>
    <x v="271"/>
    <s v="11"/>
    <s v="1"/>
    <x v="2"/>
    <x v="8"/>
    <x v="331"/>
    <x v="1795"/>
    <x v="2"/>
    <x v="0"/>
    <n v="32500"/>
    <x v="2281"/>
  </r>
  <r>
    <x v="275"/>
    <x v="271"/>
    <s v="11"/>
    <s v="15"/>
    <x v="2"/>
    <x v="8"/>
    <x v="577"/>
    <x v="2852"/>
    <x v="2"/>
    <x v="0"/>
    <n v="666250"/>
    <x v="2284"/>
  </r>
  <r>
    <x v="275"/>
    <x v="271"/>
    <s v="11"/>
    <s v="15"/>
    <x v="2"/>
    <x v="8"/>
    <x v="577"/>
    <x v="2097"/>
    <x v="2"/>
    <x v="0"/>
    <n v="32500"/>
    <x v="27"/>
  </r>
  <r>
    <x v="275"/>
    <x v="271"/>
    <s v="12"/>
    <s v="6"/>
    <x v="2"/>
    <x v="11"/>
    <x v="525"/>
    <x v="2853"/>
    <x v="1"/>
    <x v="584"/>
    <m/>
    <x v="2281"/>
  </r>
  <r>
    <x v="275"/>
    <x v="271"/>
    <s v="12"/>
    <s v="17"/>
    <x v="2"/>
    <x v="11"/>
    <x v="571"/>
    <x v="2270"/>
    <x v="2"/>
    <x v="0"/>
    <n v="666250"/>
    <x v="2284"/>
  </r>
  <r>
    <x v="275"/>
    <x v="271"/>
    <s v="12"/>
    <s v="17"/>
    <x v="2"/>
    <x v="11"/>
    <x v="571"/>
    <x v="1840"/>
    <x v="2"/>
    <x v="0"/>
    <n v="32500"/>
    <x v="27"/>
  </r>
  <r>
    <x v="276"/>
    <x v="272"/>
    <s v="4"/>
    <s v="30"/>
    <x v="2"/>
    <x v="3"/>
    <x v="458"/>
    <x v="2854"/>
    <x v="1"/>
    <x v="585"/>
    <m/>
    <x v="1844"/>
  </r>
  <r>
    <x v="276"/>
    <x v="272"/>
    <s v="5"/>
    <s v="11"/>
    <x v="2"/>
    <x v="4"/>
    <x v="471"/>
    <x v="2855"/>
    <x v="1"/>
    <x v="586"/>
    <m/>
    <x v="2287"/>
  </r>
  <r>
    <x v="276"/>
    <x v="272"/>
    <s v="5"/>
    <s v="21"/>
    <x v="2"/>
    <x v="4"/>
    <x v="345"/>
    <x v="2856"/>
    <x v="2"/>
    <x v="0"/>
    <n v="483750"/>
    <x v="27"/>
  </r>
  <r>
    <x v="276"/>
    <x v="272"/>
    <s v="8"/>
    <s v="9"/>
    <x v="2"/>
    <x v="6"/>
    <x v="502"/>
    <x v="2857"/>
    <x v="1"/>
    <x v="587"/>
    <m/>
    <x v="878"/>
  </r>
  <r>
    <x v="276"/>
    <x v="272"/>
    <s v="9"/>
    <s v="15"/>
    <x v="2"/>
    <x v="10"/>
    <x v="508"/>
    <x v="2858"/>
    <x v="1"/>
    <x v="587"/>
    <m/>
    <x v="2288"/>
  </r>
  <r>
    <x v="276"/>
    <x v="272"/>
    <s v="10"/>
    <s v="2"/>
    <x v="2"/>
    <x v="7"/>
    <x v="587"/>
    <x v="2859"/>
    <x v="2"/>
    <x v="0"/>
    <n v="64500"/>
    <x v="27"/>
  </r>
  <r>
    <x v="277"/>
    <x v="273"/>
    <s v="1"/>
    <s v="1"/>
    <x v="2"/>
    <x v="0"/>
    <x v="344"/>
    <x v="0"/>
    <x v="0"/>
    <x v="0"/>
    <m/>
    <x v="2289"/>
  </r>
  <r>
    <x v="277"/>
    <x v="273"/>
    <s v="2"/>
    <s v="8"/>
    <x v="2"/>
    <x v="1"/>
    <x v="421"/>
    <x v="2860"/>
    <x v="2"/>
    <x v="0"/>
    <n v="4776750"/>
    <x v="2290"/>
  </r>
  <r>
    <x v="277"/>
    <x v="273"/>
    <s v="2"/>
    <s v="8"/>
    <x v="2"/>
    <x v="1"/>
    <x v="421"/>
    <x v="2861"/>
    <x v="2"/>
    <x v="0"/>
    <n v="495000"/>
    <x v="2291"/>
  </r>
  <r>
    <x v="277"/>
    <x v="273"/>
    <s v="3"/>
    <s v="17"/>
    <x v="2"/>
    <x v="2"/>
    <x v="491"/>
    <x v="2862"/>
    <x v="1"/>
    <x v="588"/>
    <m/>
    <x v="2292"/>
  </r>
  <r>
    <x v="277"/>
    <x v="273"/>
    <s v="4"/>
    <s v="15"/>
    <x v="2"/>
    <x v="3"/>
    <x v="336"/>
    <x v="2863"/>
    <x v="1"/>
    <x v="0"/>
    <n v="160266"/>
    <x v="2293"/>
  </r>
  <r>
    <x v="277"/>
    <x v="273"/>
    <s v="5"/>
    <s v="24"/>
    <x v="2"/>
    <x v="4"/>
    <x v="547"/>
    <x v="1459"/>
    <x v="2"/>
    <x v="0"/>
    <n v="4776750"/>
    <x v="2294"/>
  </r>
  <r>
    <x v="277"/>
    <x v="273"/>
    <s v="5"/>
    <s v="24"/>
    <x v="2"/>
    <x v="4"/>
    <x v="547"/>
    <x v="1461"/>
    <x v="2"/>
    <x v="0"/>
    <n v="495000"/>
    <x v="2295"/>
  </r>
  <r>
    <x v="277"/>
    <x v="273"/>
    <s v="6"/>
    <s v="8"/>
    <x v="2"/>
    <x v="9"/>
    <x v="389"/>
    <x v="2864"/>
    <x v="1"/>
    <x v="588"/>
    <m/>
    <x v="2296"/>
  </r>
  <r>
    <x v="277"/>
    <x v="273"/>
    <s v="8"/>
    <s v="16"/>
    <x v="2"/>
    <x v="6"/>
    <x v="507"/>
    <x v="1463"/>
    <x v="2"/>
    <x v="0"/>
    <n v="4776750"/>
    <x v="2297"/>
  </r>
  <r>
    <x v="277"/>
    <x v="273"/>
    <s v="8"/>
    <s v="16"/>
    <x v="2"/>
    <x v="6"/>
    <x v="507"/>
    <x v="1464"/>
    <x v="2"/>
    <x v="0"/>
    <n v="495000"/>
    <x v="2298"/>
  </r>
  <r>
    <x v="277"/>
    <x v="273"/>
    <s v="9"/>
    <s v="23"/>
    <x v="2"/>
    <x v="10"/>
    <x v="408"/>
    <x v="2865"/>
    <x v="1"/>
    <x v="588"/>
    <m/>
    <x v="2299"/>
  </r>
  <r>
    <x v="277"/>
    <x v="273"/>
    <s v="12"/>
    <s v="2"/>
    <x v="2"/>
    <x v="11"/>
    <x v="495"/>
    <x v="1472"/>
    <x v="2"/>
    <x v="0"/>
    <n v="4776750"/>
    <x v="2300"/>
  </r>
  <r>
    <x v="277"/>
    <x v="273"/>
    <s v="12"/>
    <s v="2"/>
    <x v="2"/>
    <x v="11"/>
    <x v="495"/>
    <x v="1514"/>
    <x v="2"/>
    <x v="0"/>
    <n v="495000"/>
    <x v="2301"/>
  </r>
  <r>
    <x v="277"/>
    <x v="273"/>
    <s v="12"/>
    <s v="6"/>
    <x v="2"/>
    <x v="11"/>
    <x v="525"/>
    <x v="2866"/>
    <x v="1"/>
    <x v="588"/>
    <m/>
    <x v="2302"/>
  </r>
  <r>
    <x v="278"/>
    <x v="274"/>
    <s v="1"/>
    <s v="1"/>
    <x v="2"/>
    <x v="0"/>
    <x v="344"/>
    <x v="2867"/>
    <x v="1"/>
    <x v="589"/>
    <m/>
    <x v="1845"/>
  </r>
  <r>
    <x v="278"/>
    <x v="274"/>
    <s v="1"/>
    <s v="1"/>
    <x v="2"/>
    <x v="0"/>
    <x v="344"/>
    <x v="2868"/>
    <x v="1"/>
    <x v="0"/>
    <n v="15480"/>
    <x v="2303"/>
  </r>
  <r>
    <x v="278"/>
    <x v="274"/>
    <s v="1"/>
    <s v="20"/>
    <x v="2"/>
    <x v="0"/>
    <x v="422"/>
    <x v="1459"/>
    <x v="2"/>
    <x v="0"/>
    <n v="452520"/>
    <x v="385"/>
  </r>
  <r>
    <x v="278"/>
    <x v="274"/>
    <s v="1"/>
    <s v="20"/>
    <x v="2"/>
    <x v="0"/>
    <x v="422"/>
    <x v="1655"/>
    <x v="2"/>
    <x v="0"/>
    <n v="48000"/>
    <x v="27"/>
  </r>
  <r>
    <x v="278"/>
    <x v="274"/>
    <s v="4"/>
    <s v="1"/>
    <x v="2"/>
    <x v="3"/>
    <x v="324"/>
    <x v="2869"/>
    <x v="1"/>
    <x v="589"/>
    <m/>
    <x v="1845"/>
  </r>
  <r>
    <x v="278"/>
    <x v="274"/>
    <s v="4"/>
    <s v="12"/>
    <x v="2"/>
    <x v="3"/>
    <x v="334"/>
    <x v="2870"/>
    <x v="1"/>
    <x v="0"/>
    <n v="5160"/>
    <x v="2304"/>
  </r>
  <r>
    <x v="278"/>
    <x v="274"/>
    <s v="4"/>
    <s v="13"/>
    <x v="2"/>
    <x v="3"/>
    <x v="335"/>
    <x v="1463"/>
    <x v="2"/>
    <x v="0"/>
    <n v="468000"/>
    <x v="2305"/>
  </r>
  <r>
    <x v="278"/>
    <x v="274"/>
    <s v="4"/>
    <s v="13"/>
    <x v="2"/>
    <x v="3"/>
    <x v="335"/>
    <x v="1782"/>
    <x v="2"/>
    <x v="0"/>
    <n v="42840"/>
    <x v="27"/>
  </r>
  <r>
    <x v="278"/>
    <x v="274"/>
    <s v="7"/>
    <s v="1"/>
    <x v="2"/>
    <x v="5"/>
    <x v="326"/>
    <x v="2871"/>
    <x v="1"/>
    <x v="589"/>
    <m/>
    <x v="1845"/>
  </r>
  <r>
    <x v="278"/>
    <x v="274"/>
    <s v="7"/>
    <s v="12"/>
    <x v="2"/>
    <x v="5"/>
    <x v="522"/>
    <x v="2872"/>
    <x v="1"/>
    <x v="0"/>
    <n v="5160"/>
    <x v="2304"/>
  </r>
  <r>
    <x v="278"/>
    <x v="274"/>
    <s v="7"/>
    <s v="15"/>
    <x v="2"/>
    <x v="5"/>
    <x v="494"/>
    <x v="1472"/>
    <x v="2"/>
    <x v="0"/>
    <n v="462840"/>
    <x v="385"/>
  </r>
  <r>
    <x v="278"/>
    <x v="274"/>
    <s v="7"/>
    <s v="15"/>
    <x v="2"/>
    <x v="5"/>
    <x v="494"/>
    <x v="1564"/>
    <x v="2"/>
    <x v="0"/>
    <n v="48000"/>
    <x v="27"/>
  </r>
  <r>
    <x v="278"/>
    <x v="274"/>
    <s v="10"/>
    <s v="6"/>
    <x v="2"/>
    <x v="7"/>
    <x v="490"/>
    <x v="2873"/>
    <x v="1"/>
    <x v="590"/>
    <m/>
    <x v="2306"/>
  </r>
  <r>
    <x v="278"/>
    <x v="274"/>
    <s v="10"/>
    <s v="14"/>
    <x v="2"/>
    <x v="7"/>
    <x v="544"/>
    <x v="1474"/>
    <x v="2"/>
    <x v="0"/>
    <n v="437806.45"/>
    <x v="2307"/>
  </r>
  <r>
    <x v="278"/>
    <x v="274"/>
    <s v="10"/>
    <s v="14"/>
    <x v="2"/>
    <x v="7"/>
    <x v="544"/>
    <x v="1517"/>
    <x v="2"/>
    <x v="0"/>
    <n v="44903.23"/>
    <x v="27"/>
  </r>
  <r>
    <x v="278"/>
    <x v="274"/>
    <s v="10"/>
    <s v="14"/>
    <x v="2"/>
    <x v="7"/>
    <x v="544"/>
    <x v="2874"/>
    <x v="1"/>
    <x v="591"/>
    <m/>
    <x v="2308"/>
  </r>
  <r>
    <x v="278"/>
    <x v="274"/>
    <s v="10"/>
    <s v="14"/>
    <x v="2"/>
    <x v="7"/>
    <x v="544"/>
    <x v="1492"/>
    <x v="2"/>
    <x v="0"/>
    <n v="149175"/>
    <x v="2309"/>
  </r>
  <r>
    <x v="278"/>
    <x v="274"/>
    <s v="10"/>
    <s v="14"/>
    <x v="2"/>
    <x v="7"/>
    <x v="544"/>
    <x v="1492"/>
    <x v="2"/>
    <x v="0"/>
    <n v="848250"/>
    <x v="2310"/>
  </r>
  <r>
    <x v="278"/>
    <x v="274"/>
    <s v="10"/>
    <s v="14"/>
    <x v="2"/>
    <x v="7"/>
    <x v="544"/>
    <x v="1461"/>
    <x v="2"/>
    <x v="0"/>
    <n v="102300"/>
    <x v="27"/>
  </r>
  <r>
    <x v="279"/>
    <x v="275"/>
    <m/>
    <m/>
    <x v="1"/>
    <x v="0"/>
    <x v="16"/>
    <x v="27"/>
    <x v="0"/>
    <x v="0"/>
    <m/>
    <x v="27"/>
  </r>
  <r>
    <x v="280"/>
    <x v="275"/>
    <m/>
    <m/>
    <x v="1"/>
    <x v="0"/>
    <x v="16"/>
    <x v="27"/>
    <x v="0"/>
    <x v="0"/>
    <m/>
    <x v="27"/>
  </r>
  <r>
    <x v="281"/>
    <x v="276"/>
    <m/>
    <m/>
    <x v="1"/>
    <x v="0"/>
    <x v="16"/>
    <x v="27"/>
    <x v="0"/>
    <x v="0"/>
    <m/>
    <x v="27"/>
  </r>
  <r>
    <x v="282"/>
    <x v="277"/>
    <s v="1"/>
    <s v="1"/>
    <x v="2"/>
    <x v="0"/>
    <x v="344"/>
    <x v="0"/>
    <x v="0"/>
    <x v="0"/>
    <m/>
    <x v="2311"/>
  </r>
  <r>
    <x v="283"/>
    <x v="278"/>
    <s v="1"/>
    <s v="1"/>
    <x v="2"/>
    <x v="0"/>
    <x v="344"/>
    <x v="0"/>
    <x v="0"/>
    <x v="0"/>
    <m/>
    <x v="2312"/>
  </r>
  <r>
    <x v="284"/>
    <x v="279"/>
    <s v="1"/>
    <s v="1"/>
    <x v="2"/>
    <x v="0"/>
    <x v="344"/>
    <x v="0"/>
    <x v="0"/>
    <x v="0"/>
    <m/>
    <x v="2313"/>
  </r>
  <r>
    <x v="284"/>
    <x v="279"/>
    <s v="5"/>
    <s v="24"/>
    <x v="2"/>
    <x v="4"/>
    <x v="547"/>
    <x v="1461"/>
    <x v="2"/>
    <x v="0"/>
    <n v="38300"/>
    <x v="27"/>
  </r>
  <r>
    <x v="285"/>
    <x v="280"/>
    <m/>
    <m/>
    <x v="1"/>
    <x v="0"/>
    <x v="16"/>
    <x v="27"/>
    <x v="0"/>
    <x v="0"/>
    <m/>
    <x v="27"/>
  </r>
  <r>
    <x v="286"/>
    <x v="281"/>
    <s v="1"/>
    <s v="1"/>
    <x v="2"/>
    <x v="0"/>
    <x v="344"/>
    <x v="2875"/>
    <x v="1"/>
    <x v="592"/>
    <m/>
    <x v="2314"/>
  </r>
  <r>
    <x v="286"/>
    <x v="281"/>
    <s v="2"/>
    <s v="1"/>
    <x v="2"/>
    <x v="1"/>
    <x v="379"/>
    <x v="2876"/>
    <x v="1"/>
    <x v="592"/>
    <m/>
    <x v="110"/>
  </r>
  <r>
    <x v="286"/>
    <x v="281"/>
    <s v="2"/>
    <s v="8"/>
    <x v="2"/>
    <x v="1"/>
    <x v="421"/>
    <x v="2877"/>
    <x v="2"/>
    <x v="0"/>
    <n v="1045000"/>
    <x v="2314"/>
  </r>
  <r>
    <x v="286"/>
    <x v="281"/>
    <s v="2"/>
    <s v="18"/>
    <x v="2"/>
    <x v="1"/>
    <x v="489"/>
    <x v="1630"/>
    <x v="2"/>
    <x v="0"/>
    <n v="1045000"/>
    <x v="27"/>
  </r>
  <r>
    <x v="286"/>
    <x v="281"/>
    <s v="3"/>
    <s v="1"/>
    <x v="2"/>
    <x v="2"/>
    <x v="313"/>
    <x v="2878"/>
    <x v="1"/>
    <x v="592"/>
    <m/>
    <x v="2314"/>
  </r>
  <r>
    <x v="286"/>
    <x v="281"/>
    <s v="3"/>
    <s v="17"/>
    <x v="2"/>
    <x v="2"/>
    <x v="491"/>
    <x v="2879"/>
    <x v="2"/>
    <x v="0"/>
    <n v="1045000"/>
    <x v="27"/>
  </r>
  <r>
    <x v="286"/>
    <x v="281"/>
    <s v="4"/>
    <s v="1"/>
    <x v="2"/>
    <x v="3"/>
    <x v="324"/>
    <x v="2880"/>
    <x v="1"/>
    <x v="592"/>
    <m/>
    <x v="2314"/>
  </r>
  <r>
    <x v="286"/>
    <x v="281"/>
    <s v="4"/>
    <s v="1"/>
    <x v="2"/>
    <x v="3"/>
    <x v="324"/>
    <x v="2881"/>
    <x v="1"/>
    <x v="592"/>
    <m/>
    <x v="110"/>
  </r>
  <r>
    <x v="286"/>
    <x v="281"/>
    <s v="4"/>
    <s v="27"/>
    <x v="2"/>
    <x v="3"/>
    <x v="413"/>
    <x v="1557"/>
    <x v="2"/>
    <x v="0"/>
    <n v="1045000"/>
    <x v="2314"/>
  </r>
  <r>
    <x v="286"/>
    <x v="281"/>
    <s v="5"/>
    <s v="20"/>
    <x v="2"/>
    <x v="4"/>
    <x v="387"/>
    <x v="1557"/>
    <x v="2"/>
    <x v="0"/>
    <n v="1045000"/>
    <x v="27"/>
  </r>
  <r>
    <x v="286"/>
    <x v="281"/>
    <s v="5"/>
    <s v="31"/>
    <x v="2"/>
    <x v="4"/>
    <x v="315"/>
    <x v="2882"/>
    <x v="1"/>
    <x v="592"/>
    <m/>
    <x v="2314"/>
  </r>
  <r>
    <x v="286"/>
    <x v="281"/>
    <s v="6"/>
    <s v="9"/>
    <x v="2"/>
    <x v="9"/>
    <x v="496"/>
    <x v="2883"/>
    <x v="1"/>
    <x v="592"/>
    <m/>
    <x v="110"/>
  </r>
  <r>
    <x v="286"/>
    <x v="281"/>
    <s v="6"/>
    <s v="16"/>
    <x v="2"/>
    <x v="9"/>
    <x v="363"/>
    <x v="1637"/>
    <x v="2"/>
    <x v="0"/>
    <n v="1045000"/>
    <x v="2314"/>
  </r>
  <r>
    <x v="286"/>
    <x v="281"/>
    <s v="7"/>
    <s v="1"/>
    <x v="2"/>
    <x v="5"/>
    <x v="326"/>
    <x v="1562"/>
    <x v="2"/>
    <x v="0"/>
    <n v="1045000"/>
    <x v="27"/>
  </r>
  <r>
    <x v="286"/>
    <x v="281"/>
    <s v="8"/>
    <s v="1"/>
    <x v="2"/>
    <x v="6"/>
    <x v="417"/>
    <x v="2884"/>
    <x v="1"/>
    <x v="592"/>
    <m/>
    <x v="2314"/>
  </r>
  <r>
    <x v="286"/>
    <x v="281"/>
    <s v="8"/>
    <s v="1"/>
    <x v="2"/>
    <x v="6"/>
    <x v="417"/>
    <x v="2885"/>
    <x v="1"/>
    <x v="593"/>
    <m/>
    <x v="2315"/>
  </r>
  <r>
    <x v="286"/>
    <x v="281"/>
    <s v="8"/>
    <s v="13"/>
    <x v="2"/>
    <x v="6"/>
    <x v="543"/>
    <x v="2886"/>
    <x v="2"/>
    <x v="0"/>
    <n v="1045000"/>
    <x v="1595"/>
  </r>
  <r>
    <x v="286"/>
    <x v="281"/>
    <s v="8"/>
    <s v="26"/>
    <x v="2"/>
    <x v="6"/>
    <x v="539"/>
    <x v="2887"/>
    <x v="2"/>
    <x v="0"/>
    <n v="450000"/>
    <x v="27"/>
  </r>
  <r>
    <x v="286"/>
    <x v="281"/>
    <s v="8"/>
    <s v="31"/>
    <x v="2"/>
    <x v="6"/>
    <x v="484"/>
    <x v="2888"/>
    <x v="1"/>
    <x v="592"/>
    <m/>
    <x v="2314"/>
  </r>
  <r>
    <x v="286"/>
    <x v="281"/>
    <s v="9"/>
    <s v="20"/>
    <x v="2"/>
    <x v="10"/>
    <x v="509"/>
    <x v="1643"/>
    <x v="2"/>
    <x v="0"/>
    <n v="1045000"/>
    <x v="27"/>
  </r>
  <r>
    <x v="286"/>
    <x v="281"/>
    <s v="10"/>
    <s v="1"/>
    <x v="2"/>
    <x v="7"/>
    <x v="419"/>
    <x v="2889"/>
    <x v="1"/>
    <x v="592"/>
    <m/>
    <x v="2314"/>
  </r>
  <r>
    <x v="286"/>
    <x v="281"/>
    <s v="10"/>
    <s v="1"/>
    <x v="2"/>
    <x v="7"/>
    <x v="419"/>
    <x v="2890"/>
    <x v="1"/>
    <x v="594"/>
    <m/>
    <x v="2316"/>
  </r>
  <r>
    <x v="286"/>
    <x v="281"/>
    <s v="10"/>
    <s v="22"/>
    <x v="2"/>
    <x v="7"/>
    <x v="463"/>
    <x v="1492"/>
    <x v="2"/>
    <x v="0"/>
    <n v="1418894.49"/>
    <x v="27"/>
  </r>
  <r>
    <x v="286"/>
    <x v="281"/>
    <s v="11"/>
    <s v="1"/>
    <x v="2"/>
    <x v="8"/>
    <x v="331"/>
    <x v="2891"/>
    <x v="1"/>
    <x v="592"/>
    <m/>
    <x v="2314"/>
  </r>
  <r>
    <x v="286"/>
    <x v="281"/>
    <s v="11"/>
    <s v="1"/>
    <x v="2"/>
    <x v="8"/>
    <x v="331"/>
    <x v="2892"/>
    <x v="1"/>
    <x v="595"/>
    <m/>
    <x v="2317"/>
  </r>
  <r>
    <x v="286"/>
    <x v="281"/>
    <s v="12"/>
    <s v="1"/>
    <x v="2"/>
    <x v="11"/>
    <x v="377"/>
    <x v="2893"/>
    <x v="1"/>
    <x v="592"/>
    <m/>
    <x v="2318"/>
  </r>
  <r>
    <x v="286"/>
    <x v="281"/>
    <s v="12"/>
    <s v="1"/>
    <x v="2"/>
    <x v="11"/>
    <x v="377"/>
    <x v="2894"/>
    <x v="1"/>
    <x v="595"/>
    <m/>
    <x v="2319"/>
  </r>
  <r>
    <x v="286"/>
    <x v="281"/>
    <s v="12"/>
    <s v="6"/>
    <x v="2"/>
    <x v="11"/>
    <x v="525"/>
    <x v="2886"/>
    <x v="2"/>
    <x v="0"/>
    <n v="1045000"/>
    <x v="2320"/>
  </r>
  <r>
    <x v="286"/>
    <x v="281"/>
    <s v="12"/>
    <s v="17"/>
    <x v="2"/>
    <x v="11"/>
    <x v="571"/>
    <x v="2887"/>
    <x v="2"/>
    <x v="0"/>
    <n v="1899208"/>
    <x v="27"/>
  </r>
  <r>
    <x v="287"/>
    <x v="282"/>
    <m/>
    <m/>
    <x v="1"/>
    <x v="0"/>
    <x v="16"/>
    <x v="27"/>
    <x v="0"/>
    <x v="0"/>
    <m/>
    <x v="27"/>
  </r>
  <r>
    <x v="288"/>
    <x v="283"/>
    <s v="8"/>
    <s v="3"/>
    <x v="2"/>
    <x v="6"/>
    <x v="406"/>
    <x v="2895"/>
    <x v="2"/>
    <x v="0"/>
    <n v="348973"/>
    <x v="2321"/>
  </r>
  <r>
    <x v="288"/>
    <x v="283"/>
    <s v="8"/>
    <s v="30"/>
    <x v="2"/>
    <x v="6"/>
    <x v="536"/>
    <x v="2896"/>
    <x v="1"/>
    <x v="596"/>
    <m/>
    <x v="2322"/>
  </r>
  <r>
    <x v="288"/>
    <x v="283"/>
    <s v="8"/>
    <s v="31"/>
    <x v="2"/>
    <x v="6"/>
    <x v="484"/>
    <x v="2897"/>
    <x v="2"/>
    <x v="0"/>
    <n v="74163.899999999994"/>
    <x v="2323"/>
  </r>
  <r>
    <x v="288"/>
    <x v="283"/>
    <s v="8"/>
    <s v="31"/>
    <x v="2"/>
    <x v="6"/>
    <x v="484"/>
    <x v="2898"/>
    <x v="2"/>
    <x v="0"/>
    <n v="368562.74"/>
    <x v="2324"/>
  </r>
  <r>
    <x v="288"/>
    <x v="283"/>
    <s v="9"/>
    <s v="30"/>
    <x v="2"/>
    <x v="10"/>
    <x v="566"/>
    <x v="2899"/>
    <x v="1"/>
    <x v="597"/>
    <m/>
    <x v="2325"/>
  </r>
  <r>
    <x v="288"/>
    <x v="283"/>
    <s v="10"/>
    <s v="5"/>
    <x v="2"/>
    <x v="7"/>
    <x v="420"/>
    <x v="2099"/>
    <x v="2"/>
    <x v="0"/>
    <n v="208521.59"/>
    <x v="2326"/>
  </r>
  <r>
    <x v="288"/>
    <x v="283"/>
    <s v="10"/>
    <s v="5"/>
    <x v="2"/>
    <x v="7"/>
    <x v="420"/>
    <x v="2098"/>
    <x v="2"/>
    <x v="0"/>
    <n v="21552.62"/>
    <x v="2327"/>
  </r>
  <r>
    <x v="288"/>
    <x v="283"/>
    <s v="11"/>
    <s v="1"/>
    <x v="2"/>
    <x v="8"/>
    <x v="331"/>
    <x v="2900"/>
    <x v="1"/>
    <x v="267"/>
    <m/>
    <x v="2328"/>
  </r>
  <r>
    <x v="288"/>
    <x v="283"/>
    <s v="11"/>
    <s v="3"/>
    <x v="2"/>
    <x v="8"/>
    <x v="464"/>
    <x v="1609"/>
    <x v="2"/>
    <x v="0"/>
    <n v="195883.92"/>
    <x v="2329"/>
  </r>
  <r>
    <x v="288"/>
    <x v="283"/>
    <s v="11"/>
    <s v="3"/>
    <x v="2"/>
    <x v="8"/>
    <x v="464"/>
    <x v="2901"/>
    <x v="2"/>
    <x v="0"/>
    <n v="20246.400000000001"/>
    <x v="2330"/>
  </r>
  <r>
    <x v="288"/>
    <x v="283"/>
    <s v="12"/>
    <s v="7"/>
    <x v="2"/>
    <x v="11"/>
    <x v="538"/>
    <x v="2902"/>
    <x v="1"/>
    <x v="267"/>
    <m/>
    <x v="2331"/>
  </r>
  <r>
    <x v="288"/>
    <x v="283"/>
    <s v="12"/>
    <s v="8"/>
    <x v="2"/>
    <x v="11"/>
    <x v="349"/>
    <x v="2903"/>
    <x v="2"/>
    <x v="0"/>
    <n v="206099.61"/>
    <x v="2332"/>
  </r>
  <r>
    <x v="288"/>
    <x v="283"/>
    <s v="12"/>
    <s v="8"/>
    <x v="2"/>
    <x v="11"/>
    <x v="349"/>
    <x v="1461"/>
    <x v="2"/>
    <x v="0"/>
    <n v="20246.400000000001"/>
    <x v="27"/>
  </r>
  <r>
    <x v="289"/>
    <x v="284"/>
    <s v="1"/>
    <s v="1"/>
    <x v="2"/>
    <x v="0"/>
    <x v="344"/>
    <x v="0"/>
    <x v="0"/>
    <x v="0"/>
    <m/>
    <x v="2333"/>
  </r>
  <r>
    <x v="289"/>
    <x v="284"/>
    <s v="1"/>
    <s v="1"/>
    <x v="2"/>
    <x v="0"/>
    <x v="344"/>
    <x v="2904"/>
    <x v="1"/>
    <x v="425"/>
    <m/>
    <x v="2334"/>
  </r>
  <r>
    <x v="289"/>
    <x v="284"/>
    <s v="1"/>
    <s v="22"/>
    <x v="2"/>
    <x v="0"/>
    <x v="439"/>
    <x v="2905"/>
    <x v="2"/>
    <x v="0"/>
    <n v="161250"/>
    <x v="2333"/>
  </r>
  <r>
    <x v="289"/>
    <x v="284"/>
    <s v="2"/>
    <s v="9"/>
    <x v="2"/>
    <x v="1"/>
    <x v="442"/>
    <x v="2906"/>
    <x v="1"/>
    <x v="425"/>
    <m/>
    <x v="2334"/>
  </r>
  <r>
    <x v="289"/>
    <x v="284"/>
    <s v="2"/>
    <s v="12"/>
    <x v="2"/>
    <x v="1"/>
    <x v="404"/>
    <x v="2907"/>
    <x v="1"/>
    <x v="598"/>
    <m/>
    <x v="2335"/>
  </r>
  <r>
    <x v="289"/>
    <x v="284"/>
    <s v="3"/>
    <s v="3"/>
    <x v="2"/>
    <x v="2"/>
    <x v="546"/>
    <x v="2908"/>
    <x v="1"/>
    <x v="425"/>
    <m/>
    <x v="2336"/>
  </r>
  <r>
    <x v="289"/>
    <x v="284"/>
    <s v="3"/>
    <s v="19"/>
    <x v="2"/>
    <x v="2"/>
    <x v="557"/>
    <x v="2909"/>
    <x v="2"/>
    <x v="0"/>
    <n v="400000"/>
    <x v="2337"/>
  </r>
  <r>
    <x v="289"/>
    <x v="284"/>
    <s v="4"/>
    <s v="30"/>
    <x v="2"/>
    <x v="3"/>
    <x v="458"/>
    <x v="1492"/>
    <x v="2"/>
    <x v="0"/>
    <n v="625202.41"/>
    <x v="27"/>
  </r>
  <r>
    <x v="290"/>
    <x v="285"/>
    <s v="1"/>
    <s v="1"/>
    <x v="2"/>
    <x v="0"/>
    <x v="344"/>
    <x v="0"/>
    <x v="0"/>
    <x v="0"/>
    <m/>
    <x v="2338"/>
  </r>
  <r>
    <x v="290"/>
    <x v="285"/>
    <s v="1"/>
    <s v="29"/>
    <x v="2"/>
    <x v="0"/>
    <x v="351"/>
    <x v="1587"/>
    <x v="2"/>
    <x v="0"/>
    <n v="3792500"/>
    <x v="334"/>
  </r>
  <r>
    <x v="290"/>
    <x v="285"/>
    <s v="1"/>
    <s v="29"/>
    <x v="2"/>
    <x v="0"/>
    <x v="351"/>
    <x v="1777"/>
    <x v="2"/>
    <x v="0"/>
    <n v="185000"/>
    <x v="27"/>
  </r>
  <r>
    <x v="290"/>
    <x v="285"/>
    <s v="2"/>
    <s v="2"/>
    <x v="2"/>
    <x v="1"/>
    <x v="573"/>
    <x v="2910"/>
    <x v="1"/>
    <x v="599"/>
    <m/>
    <x v="2339"/>
  </r>
  <r>
    <x v="290"/>
    <x v="285"/>
    <s v="2"/>
    <s v="2"/>
    <x v="2"/>
    <x v="1"/>
    <x v="573"/>
    <x v="2911"/>
    <x v="1"/>
    <x v="452"/>
    <m/>
    <x v="2340"/>
  </r>
  <r>
    <x v="290"/>
    <x v="285"/>
    <s v="2"/>
    <s v="2"/>
    <x v="2"/>
    <x v="1"/>
    <x v="573"/>
    <x v="2912"/>
    <x v="1"/>
    <x v="331"/>
    <m/>
    <x v="2338"/>
  </r>
  <r>
    <x v="290"/>
    <x v="285"/>
    <s v="2"/>
    <s v="8"/>
    <x v="2"/>
    <x v="1"/>
    <x v="421"/>
    <x v="2913"/>
    <x v="1"/>
    <x v="600"/>
    <m/>
    <x v="2341"/>
  </r>
  <r>
    <x v="290"/>
    <x v="285"/>
    <s v="2"/>
    <s v="19"/>
    <x v="2"/>
    <x v="1"/>
    <x v="549"/>
    <x v="2914"/>
    <x v="1"/>
    <x v="601"/>
    <m/>
    <x v="2342"/>
  </r>
  <r>
    <x v="290"/>
    <x v="285"/>
    <s v="2"/>
    <s v="19"/>
    <x v="2"/>
    <x v="1"/>
    <x v="549"/>
    <x v="2915"/>
    <x v="1"/>
    <x v="331"/>
    <m/>
    <x v="2343"/>
  </r>
  <r>
    <x v="290"/>
    <x v="285"/>
    <s v="2"/>
    <s v="23"/>
    <x v="2"/>
    <x v="1"/>
    <x v="367"/>
    <x v="1780"/>
    <x v="2"/>
    <x v="0"/>
    <n v="185000"/>
    <x v="2344"/>
  </r>
  <r>
    <x v="290"/>
    <x v="285"/>
    <s v="2"/>
    <s v="24"/>
    <x v="2"/>
    <x v="1"/>
    <x v="470"/>
    <x v="1553"/>
    <x v="2"/>
    <x v="0"/>
    <n v="3792500"/>
    <x v="2345"/>
  </r>
  <r>
    <x v="290"/>
    <x v="285"/>
    <s v="3"/>
    <s v="1"/>
    <x v="2"/>
    <x v="2"/>
    <x v="313"/>
    <x v="2916"/>
    <x v="1"/>
    <x v="599"/>
    <m/>
    <x v="2346"/>
  </r>
  <r>
    <x v="290"/>
    <x v="285"/>
    <s v="3"/>
    <s v="1"/>
    <x v="2"/>
    <x v="2"/>
    <x v="313"/>
    <x v="2917"/>
    <x v="1"/>
    <x v="331"/>
    <m/>
    <x v="2347"/>
  </r>
  <r>
    <x v="290"/>
    <x v="285"/>
    <s v="3"/>
    <s v="1"/>
    <x v="2"/>
    <x v="2"/>
    <x v="313"/>
    <x v="2918"/>
    <x v="1"/>
    <x v="602"/>
    <m/>
    <x v="2348"/>
  </r>
  <r>
    <x v="290"/>
    <x v="285"/>
    <s v="3"/>
    <s v="26"/>
    <x v="2"/>
    <x v="2"/>
    <x v="519"/>
    <x v="2919"/>
    <x v="2"/>
    <x v="0"/>
    <n v="6084973.1399999997"/>
    <x v="2349"/>
  </r>
  <r>
    <x v="290"/>
    <x v="285"/>
    <s v="3"/>
    <s v="26"/>
    <x v="2"/>
    <x v="2"/>
    <x v="519"/>
    <x v="2920"/>
    <x v="2"/>
    <x v="0"/>
    <n v="296827.95"/>
    <x v="27"/>
  </r>
  <r>
    <x v="290"/>
    <x v="285"/>
    <s v="4"/>
    <s v="1"/>
    <x v="2"/>
    <x v="3"/>
    <x v="324"/>
    <x v="2921"/>
    <x v="1"/>
    <x v="599"/>
    <m/>
    <x v="2339"/>
  </r>
  <r>
    <x v="290"/>
    <x v="285"/>
    <s v="4"/>
    <s v="1"/>
    <x v="2"/>
    <x v="3"/>
    <x v="324"/>
    <x v="2922"/>
    <x v="1"/>
    <x v="331"/>
    <m/>
    <x v="2350"/>
  </r>
  <r>
    <x v="290"/>
    <x v="285"/>
    <s v="4"/>
    <s v="23"/>
    <x v="2"/>
    <x v="3"/>
    <x v="426"/>
    <x v="2923"/>
    <x v="2"/>
    <x v="0"/>
    <n v="95000"/>
    <x v="2351"/>
  </r>
  <r>
    <x v="290"/>
    <x v="285"/>
    <s v="4"/>
    <s v="23"/>
    <x v="2"/>
    <x v="3"/>
    <x v="426"/>
    <x v="1637"/>
    <x v="2"/>
    <x v="0"/>
    <n v="1947500"/>
    <x v="27"/>
  </r>
  <r>
    <x v="290"/>
    <x v="285"/>
    <s v="4"/>
    <s v="30"/>
    <x v="2"/>
    <x v="3"/>
    <x v="458"/>
    <x v="2924"/>
    <x v="1"/>
    <x v="599"/>
    <m/>
    <x v="2339"/>
  </r>
  <r>
    <x v="290"/>
    <x v="285"/>
    <s v="4"/>
    <s v="30"/>
    <x v="2"/>
    <x v="3"/>
    <x v="458"/>
    <x v="2925"/>
    <x v="1"/>
    <x v="331"/>
    <m/>
    <x v="2350"/>
  </r>
  <r>
    <x v="290"/>
    <x v="285"/>
    <s v="5"/>
    <s v="27"/>
    <x v="2"/>
    <x v="4"/>
    <x v="477"/>
    <x v="191"/>
    <x v="2"/>
    <x v="0"/>
    <n v="95000"/>
    <x v="2351"/>
  </r>
  <r>
    <x v="290"/>
    <x v="285"/>
    <s v="5"/>
    <s v="27"/>
    <x v="2"/>
    <x v="4"/>
    <x v="477"/>
    <x v="2926"/>
    <x v="2"/>
    <x v="0"/>
    <n v="1947500"/>
    <x v="27"/>
  </r>
  <r>
    <x v="290"/>
    <x v="285"/>
    <s v="6"/>
    <s v="24"/>
    <x v="2"/>
    <x v="9"/>
    <x v="370"/>
    <x v="2091"/>
    <x v="2"/>
    <x v="0"/>
    <n v="95000"/>
    <x v="2352"/>
  </r>
  <r>
    <x v="290"/>
    <x v="285"/>
    <s v="6"/>
    <s v="24"/>
    <x v="2"/>
    <x v="9"/>
    <x v="370"/>
    <x v="2927"/>
    <x v="2"/>
    <x v="0"/>
    <n v="1947500"/>
    <x v="2353"/>
  </r>
  <r>
    <x v="290"/>
    <x v="285"/>
    <s v="7"/>
    <s v="1"/>
    <x v="2"/>
    <x v="5"/>
    <x v="326"/>
    <x v="2928"/>
    <x v="1"/>
    <x v="599"/>
    <m/>
    <x v="2354"/>
  </r>
  <r>
    <x v="290"/>
    <x v="285"/>
    <s v="7"/>
    <s v="1"/>
    <x v="2"/>
    <x v="5"/>
    <x v="326"/>
    <x v="2929"/>
    <x v="1"/>
    <x v="331"/>
    <m/>
    <x v="27"/>
  </r>
  <r>
    <x v="290"/>
    <x v="285"/>
    <s v="7"/>
    <s v="1"/>
    <x v="2"/>
    <x v="5"/>
    <x v="326"/>
    <x v="2930"/>
    <x v="1"/>
    <x v="599"/>
    <m/>
    <x v="2339"/>
  </r>
  <r>
    <x v="290"/>
    <x v="285"/>
    <s v="7"/>
    <s v="1"/>
    <x v="2"/>
    <x v="5"/>
    <x v="326"/>
    <x v="2931"/>
    <x v="1"/>
    <x v="331"/>
    <m/>
    <x v="2350"/>
  </r>
  <r>
    <x v="290"/>
    <x v="285"/>
    <s v="7"/>
    <s v="27"/>
    <x v="2"/>
    <x v="5"/>
    <x v="506"/>
    <x v="1567"/>
    <x v="2"/>
    <x v="0"/>
    <n v="1947500"/>
    <x v="2355"/>
  </r>
  <r>
    <x v="290"/>
    <x v="285"/>
    <s v="7"/>
    <s v="27"/>
    <x v="2"/>
    <x v="5"/>
    <x v="506"/>
    <x v="1568"/>
    <x v="2"/>
    <x v="0"/>
    <n v="95000"/>
    <x v="27"/>
  </r>
  <r>
    <x v="290"/>
    <x v="285"/>
    <s v="8"/>
    <s v="1"/>
    <x v="2"/>
    <x v="6"/>
    <x v="417"/>
    <x v="2932"/>
    <x v="1"/>
    <x v="599"/>
    <m/>
    <x v="2339"/>
  </r>
  <r>
    <x v="290"/>
    <x v="285"/>
    <s v="9"/>
    <s v="1"/>
    <x v="2"/>
    <x v="10"/>
    <x v="341"/>
    <x v="2933"/>
    <x v="1"/>
    <x v="331"/>
    <m/>
    <x v="2350"/>
  </r>
  <r>
    <x v="290"/>
    <x v="285"/>
    <s v="9"/>
    <s v="13"/>
    <x v="2"/>
    <x v="10"/>
    <x v="553"/>
    <x v="2934"/>
    <x v="1"/>
    <x v="603"/>
    <m/>
    <x v="2356"/>
  </r>
  <r>
    <x v="290"/>
    <x v="285"/>
    <s v="9"/>
    <s v="13"/>
    <x v="2"/>
    <x v="10"/>
    <x v="553"/>
    <x v="2935"/>
    <x v="1"/>
    <x v="604"/>
    <m/>
    <x v="2357"/>
  </r>
  <r>
    <x v="291"/>
    <x v="286"/>
    <s v="1"/>
    <s v="1"/>
    <x v="2"/>
    <x v="0"/>
    <x v="344"/>
    <x v="0"/>
    <x v="0"/>
    <x v="0"/>
    <m/>
    <x v="2358"/>
  </r>
  <r>
    <x v="292"/>
    <x v="287"/>
    <s v="8"/>
    <s v="18"/>
    <x v="2"/>
    <x v="6"/>
    <x v="523"/>
    <x v="2936"/>
    <x v="1"/>
    <x v="226"/>
    <m/>
    <x v="1056"/>
  </r>
  <r>
    <x v="292"/>
    <x v="287"/>
    <s v="8"/>
    <s v="18"/>
    <x v="2"/>
    <x v="6"/>
    <x v="523"/>
    <x v="1481"/>
    <x v="2"/>
    <x v="0"/>
    <n v="453375"/>
    <x v="2359"/>
  </r>
  <r>
    <x v="292"/>
    <x v="287"/>
    <s v="8"/>
    <s v="18"/>
    <x v="2"/>
    <x v="6"/>
    <x v="523"/>
    <x v="2937"/>
    <x v="2"/>
    <x v="0"/>
    <n v="46500"/>
    <x v="27"/>
  </r>
  <r>
    <x v="293"/>
    <x v="288"/>
    <m/>
    <m/>
    <x v="1"/>
    <x v="0"/>
    <x v="16"/>
    <x v="27"/>
    <x v="0"/>
    <x v="0"/>
    <m/>
    <x v="27"/>
  </r>
  <r>
    <x v="294"/>
    <x v="289"/>
    <m/>
    <m/>
    <x v="1"/>
    <x v="0"/>
    <x v="16"/>
    <x v="27"/>
    <x v="0"/>
    <x v="0"/>
    <m/>
    <x v="27"/>
  </r>
  <r>
    <x v="295"/>
    <x v="290"/>
    <s v="1"/>
    <s v="1"/>
    <x v="2"/>
    <x v="0"/>
    <x v="344"/>
    <x v="2938"/>
    <x v="1"/>
    <x v="605"/>
    <m/>
    <x v="2360"/>
  </r>
  <r>
    <x v="295"/>
    <x v="290"/>
    <s v="1"/>
    <s v="21"/>
    <x v="2"/>
    <x v="0"/>
    <x v="399"/>
    <x v="1630"/>
    <x v="2"/>
    <x v="0"/>
    <n v="679715.02"/>
    <x v="2361"/>
  </r>
  <r>
    <x v="295"/>
    <x v="290"/>
    <s v="1"/>
    <s v="21"/>
    <x v="2"/>
    <x v="0"/>
    <x v="399"/>
    <x v="2079"/>
    <x v="2"/>
    <x v="0"/>
    <n v="33156.85"/>
    <x v="2362"/>
  </r>
  <r>
    <x v="295"/>
    <x v="290"/>
    <s v="2"/>
    <s v="1"/>
    <x v="2"/>
    <x v="1"/>
    <x v="379"/>
    <x v="2939"/>
    <x v="1"/>
    <x v="605"/>
    <m/>
    <x v="2363"/>
  </r>
  <r>
    <x v="295"/>
    <x v="290"/>
    <s v="2"/>
    <s v="4"/>
    <x v="2"/>
    <x v="1"/>
    <x v="454"/>
    <x v="1587"/>
    <x v="2"/>
    <x v="0"/>
    <n v="679715.02"/>
    <x v="2364"/>
  </r>
  <r>
    <x v="295"/>
    <x v="290"/>
    <s v="2"/>
    <s v="4"/>
    <x v="2"/>
    <x v="1"/>
    <x v="454"/>
    <x v="1777"/>
    <x v="2"/>
    <x v="0"/>
    <n v="33156.83"/>
    <x v="2362"/>
  </r>
  <r>
    <x v="295"/>
    <x v="290"/>
    <s v="2"/>
    <s v="24"/>
    <x v="2"/>
    <x v="1"/>
    <x v="470"/>
    <x v="2940"/>
    <x v="1"/>
    <x v="605"/>
    <m/>
    <x v="2363"/>
  </r>
  <r>
    <x v="295"/>
    <x v="290"/>
    <s v="3"/>
    <s v="5"/>
    <x v="2"/>
    <x v="2"/>
    <x v="382"/>
    <x v="2941"/>
    <x v="2"/>
    <x v="0"/>
    <n v="679715"/>
    <x v="2361"/>
  </r>
  <r>
    <x v="295"/>
    <x v="290"/>
    <s v="3"/>
    <s v="5"/>
    <x v="2"/>
    <x v="2"/>
    <x v="382"/>
    <x v="191"/>
    <x v="2"/>
    <x v="0"/>
    <n v="33156.83"/>
    <x v="27"/>
  </r>
  <r>
    <x v="295"/>
    <x v="290"/>
    <s v="4"/>
    <s v="1"/>
    <x v="2"/>
    <x v="3"/>
    <x v="324"/>
    <x v="2942"/>
    <x v="1"/>
    <x v="605"/>
    <m/>
    <x v="2360"/>
  </r>
  <r>
    <x v="295"/>
    <x v="290"/>
    <s v="4"/>
    <s v="9"/>
    <x v="2"/>
    <x v="3"/>
    <x v="314"/>
    <x v="1557"/>
    <x v="2"/>
    <x v="0"/>
    <n v="679715.02"/>
    <x v="2361"/>
  </r>
  <r>
    <x v="295"/>
    <x v="290"/>
    <s v="4"/>
    <s v="9"/>
    <x v="2"/>
    <x v="3"/>
    <x v="314"/>
    <x v="1782"/>
    <x v="2"/>
    <x v="0"/>
    <n v="33156.83"/>
    <x v="27"/>
  </r>
  <r>
    <x v="295"/>
    <x v="290"/>
    <s v="5"/>
    <s v="1"/>
    <x v="2"/>
    <x v="4"/>
    <x v="386"/>
    <x v="2943"/>
    <x v="1"/>
    <x v="605"/>
    <m/>
    <x v="2360"/>
  </r>
  <r>
    <x v="295"/>
    <x v="290"/>
    <s v="5"/>
    <s v="20"/>
    <x v="2"/>
    <x v="4"/>
    <x v="387"/>
    <x v="1637"/>
    <x v="2"/>
    <x v="0"/>
    <n v="679715.02"/>
    <x v="2361"/>
  </r>
  <r>
    <x v="295"/>
    <x v="290"/>
    <s v="5"/>
    <s v="20"/>
    <x v="2"/>
    <x v="4"/>
    <x v="387"/>
    <x v="1560"/>
    <x v="2"/>
    <x v="0"/>
    <n v="33156.83"/>
    <x v="27"/>
  </r>
  <r>
    <x v="295"/>
    <x v="290"/>
    <s v="6"/>
    <s v="1"/>
    <x v="2"/>
    <x v="9"/>
    <x v="357"/>
    <x v="2944"/>
    <x v="1"/>
    <x v="605"/>
    <m/>
    <x v="2360"/>
  </r>
  <r>
    <x v="295"/>
    <x v="290"/>
    <s v="6"/>
    <s v="2"/>
    <x v="2"/>
    <x v="9"/>
    <x v="415"/>
    <x v="2945"/>
    <x v="2"/>
    <x v="0"/>
    <n v="679715.02"/>
    <x v="2361"/>
  </r>
  <r>
    <x v="295"/>
    <x v="290"/>
    <s v="6"/>
    <s v="2"/>
    <x v="2"/>
    <x v="9"/>
    <x v="415"/>
    <x v="2946"/>
    <x v="2"/>
    <x v="0"/>
    <n v="33156.83"/>
    <x v="27"/>
  </r>
  <r>
    <x v="295"/>
    <x v="290"/>
    <s v="7"/>
    <s v="1"/>
    <x v="2"/>
    <x v="5"/>
    <x v="326"/>
    <x v="2947"/>
    <x v="1"/>
    <x v="605"/>
    <m/>
    <x v="2360"/>
  </r>
  <r>
    <x v="295"/>
    <x v="290"/>
    <s v="7"/>
    <s v="15"/>
    <x v="2"/>
    <x v="5"/>
    <x v="494"/>
    <x v="1564"/>
    <x v="2"/>
    <x v="0"/>
    <n v="679715.02"/>
    <x v="2361"/>
  </r>
  <r>
    <x v="295"/>
    <x v="290"/>
    <s v="7"/>
    <s v="15"/>
    <x v="2"/>
    <x v="5"/>
    <x v="494"/>
    <x v="1565"/>
    <x v="2"/>
    <x v="0"/>
    <n v="33156.83"/>
    <x v="27"/>
  </r>
  <r>
    <x v="295"/>
    <x v="290"/>
    <s v="8"/>
    <s v="6"/>
    <x v="2"/>
    <x v="6"/>
    <x v="430"/>
    <x v="2948"/>
    <x v="1"/>
    <x v="605"/>
    <m/>
    <x v="2360"/>
  </r>
  <r>
    <x v="295"/>
    <x v="290"/>
    <s v="8"/>
    <s v="12"/>
    <x v="2"/>
    <x v="6"/>
    <x v="578"/>
    <x v="1567"/>
    <x v="2"/>
    <x v="0"/>
    <n v="679715.02"/>
    <x v="2361"/>
  </r>
  <r>
    <x v="295"/>
    <x v="290"/>
    <s v="8"/>
    <s v="12"/>
    <x v="2"/>
    <x v="6"/>
    <x v="578"/>
    <x v="1568"/>
    <x v="2"/>
    <x v="0"/>
    <n v="33156.83"/>
    <x v="27"/>
  </r>
  <r>
    <x v="295"/>
    <x v="290"/>
    <s v="8"/>
    <s v="24"/>
    <x v="2"/>
    <x v="6"/>
    <x v="374"/>
    <x v="2949"/>
    <x v="1"/>
    <x v="0"/>
    <n v="712871.85"/>
    <x v="2365"/>
  </r>
  <r>
    <x v="295"/>
    <x v="290"/>
    <s v="9"/>
    <s v="1"/>
    <x v="2"/>
    <x v="10"/>
    <x v="341"/>
    <x v="2950"/>
    <x v="1"/>
    <x v="605"/>
    <m/>
    <x v="27"/>
  </r>
  <r>
    <x v="295"/>
    <x v="290"/>
    <s v="10"/>
    <s v="12"/>
    <x v="2"/>
    <x v="7"/>
    <x v="554"/>
    <x v="2951"/>
    <x v="1"/>
    <x v="606"/>
    <m/>
    <x v="2366"/>
  </r>
  <r>
    <x v="295"/>
    <x v="290"/>
    <s v="10"/>
    <s v="14"/>
    <x v="2"/>
    <x v="7"/>
    <x v="544"/>
    <x v="1576"/>
    <x v="2"/>
    <x v="0"/>
    <n v="41998.65"/>
    <x v="2367"/>
  </r>
  <r>
    <x v="295"/>
    <x v="290"/>
    <s v="10"/>
    <s v="14"/>
    <x v="2"/>
    <x v="7"/>
    <x v="544"/>
    <x v="2714"/>
    <x v="2"/>
    <x v="0"/>
    <n v="860972.36"/>
    <x v="27"/>
  </r>
  <r>
    <x v="295"/>
    <x v="290"/>
    <s v="12"/>
    <s v="6"/>
    <x v="2"/>
    <x v="11"/>
    <x v="525"/>
    <x v="2952"/>
    <x v="1"/>
    <x v="607"/>
    <m/>
    <x v="2368"/>
  </r>
  <r>
    <x v="295"/>
    <x v="290"/>
    <s v="12"/>
    <s v="9"/>
    <x v="2"/>
    <x v="11"/>
    <x v="541"/>
    <x v="2953"/>
    <x v="2"/>
    <x v="0"/>
    <n v="679714.4"/>
    <x v="2369"/>
  </r>
  <r>
    <x v="295"/>
    <x v="290"/>
    <s v="12"/>
    <s v="9"/>
    <x v="2"/>
    <x v="11"/>
    <x v="541"/>
    <x v="191"/>
    <x v="2"/>
    <x v="0"/>
    <n v="33156.800000000003"/>
    <x v="27"/>
  </r>
  <r>
    <x v="296"/>
    <x v="291"/>
    <m/>
    <m/>
    <x v="1"/>
    <x v="0"/>
    <x v="16"/>
    <x v="27"/>
    <x v="0"/>
    <x v="0"/>
    <m/>
    <x v="27"/>
  </r>
  <r>
    <x v="297"/>
    <x v="292"/>
    <m/>
    <m/>
    <x v="1"/>
    <x v="0"/>
    <x v="16"/>
    <x v="27"/>
    <x v="0"/>
    <x v="0"/>
    <m/>
    <x v="27"/>
  </r>
  <r>
    <x v="0"/>
    <x v="0"/>
    <s v="1"/>
    <s v="1"/>
    <x v="3"/>
    <x v="0"/>
    <x v="588"/>
    <x v="2954"/>
    <x v="1"/>
    <x v="608"/>
    <m/>
    <x v="2370"/>
  </r>
  <r>
    <x v="0"/>
    <x v="0"/>
    <s v="3"/>
    <s v="15"/>
    <x v="3"/>
    <x v="2"/>
    <x v="589"/>
    <x v="2955"/>
    <x v="2"/>
    <x v="0"/>
    <n v="73307359.569999993"/>
    <x v="2371"/>
  </r>
  <r>
    <x v="0"/>
    <x v="0"/>
    <s v="3"/>
    <s v="16"/>
    <x v="3"/>
    <x v="2"/>
    <x v="590"/>
    <x v="2956"/>
    <x v="2"/>
    <x v="0"/>
    <n v="7784140.4199999999"/>
    <x v="2372"/>
  </r>
  <r>
    <x v="0"/>
    <x v="0"/>
    <s v="4"/>
    <s v="1"/>
    <x v="3"/>
    <x v="3"/>
    <x v="591"/>
    <x v="2957"/>
    <x v="1"/>
    <x v="608"/>
    <m/>
    <x v="2373"/>
  </r>
  <r>
    <x v="0"/>
    <x v="0"/>
    <s v="5"/>
    <s v="11"/>
    <x v="3"/>
    <x v="4"/>
    <x v="592"/>
    <x v="2958"/>
    <x v="2"/>
    <x v="0"/>
    <n v="73268805.409999996"/>
    <x v="2374"/>
  </r>
  <r>
    <x v="0"/>
    <x v="0"/>
    <s v="5"/>
    <s v="12"/>
    <x v="3"/>
    <x v="4"/>
    <x v="593"/>
    <x v="2959"/>
    <x v="2"/>
    <x v="0"/>
    <n v="7822694.5800000001"/>
    <x v="2375"/>
  </r>
  <r>
    <x v="0"/>
    <x v="0"/>
    <s v="7"/>
    <s v="1"/>
    <x v="3"/>
    <x v="5"/>
    <x v="594"/>
    <x v="2960"/>
    <x v="1"/>
    <x v="608"/>
    <m/>
    <x v="2376"/>
  </r>
  <r>
    <x v="0"/>
    <x v="0"/>
    <s v="8"/>
    <s v="1"/>
    <x v="3"/>
    <x v="6"/>
    <x v="595"/>
    <x v="2961"/>
    <x v="2"/>
    <x v="0"/>
    <n v="4536127.1900000004"/>
    <x v="2377"/>
  </r>
  <r>
    <x v="0"/>
    <x v="0"/>
    <s v="10"/>
    <s v="5"/>
    <x v="3"/>
    <x v="7"/>
    <x v="596"/>
    <x v="2962"/>
    <x v="1"/>
    <x v="608"/>
    <m/>
    <x v="2378"/>
  </r>
  <r>
    <x v="0"/>
    <x v="0"/>
    <s v="12"/>
    <s v="5"/>
    <x v="3"/>
    <x v="11"/>
    <x v="597"/>
    <x v="2963"/>
    <x v="1"/>
    <x v="609"/>
    <m/>
    <x v="2379"/>
  </r>
  <r>
    <x v="0"/>
    <x v="0"/>
    <s v="12"/>
    <s v="5"/>
    <x v="3"/>
    <x v="11"/>
    <x v="597"/>
    <x v="2964"/>
    <x v="1"/>
    <x v="0"/>
    <n v="80952.899999999994"/>
    <x v="2380"/>
  </r>
  <r>
    <x v="0"/>
    <x v="0"/>
    <s v="12"/>
    <s v="5"/>
    <x v="3"/>
    <x v="11"/>
    <x v="597"/>
    <x v="2965"/>
    <x v="1"/>
    <x v="0"/>
    <n v="4645622.63"/>
    <x v="2381"/>
  </r>
  <r>
    <x v="0"/>
    <x v="0"/>
    <s v="12"/>
    <s v="14"/>
    <x v="3"/>
    <x v="11"/>
    <x v="598"/>
    <x v="2966"/>
    <x v="2"/>
    <x v="0"/>
    <n v="24842972.75"/>
    <x v="2382"/>
  </r>
  <r>
    <x v="0"/>
    <x v="0"/>
    <s v="12"/>
    <s v="15"/>
    <x v="3"/>
    <x v="11"/>
    <x v="599"/>
    <x v="2967"/>
    <x v="2"/>
    <x v="0"/>
    <n v="2615049.86"/>
    <x v="0"/>
  </r>
  <r>
    <x v="1"/>
    <x v="1"/>
    <m/>
    <m/>
    <x v="1"/>
    <x v="0"/>
    <x v="16"/>
    <x v="27"/>
    <x v="0"/>
    <x v="0"/>
    <m/>
    <x v="27"/>
  </r>
  <r>
    <x v="2"/>
    <x v="2"/>
    <m/>
    <m/>
    <x v="1"/>
    <x v="0"/>
    <x v="16"/>
    <x v="27"/>
    <x v="0"/>
    <x v="0"/>
    <m/>
    <x v="27"/>
  </r>
  <r>
    <x v="3"/>
    <x v="3"/>
    <m/>
    <m/>
    <x v="1"/>
    <x v="0"/>
    <x v="16"/>
    <x v="27"/>
    <x v="0"/>
    <x v="0"/>
    <m/>
    <x v="27"/>
  </r>
  <r>
    <x v="4"/>
    <x v="4"/>
    <s v="1"/>
    <s v="1"/>
    <x v="3"/>
    <x v="0"/>
    <x v="588"/>
    <x v="0"/>
    <x v="0"/>
    <x v="0"/>
    <m/>
    <x v="28"/>
  </r>
  <r>
    <x v="5"/>
    <x v="5"/>
    <s v="1"/>
    <s v="1"/>
    <x v="3"/>
    <x v="0"/>
    <x v="588"/>
    <x v="0"/>
    <x v="0"/>
    <x v="0"/>
    <m/>
    <x v="29"/>
  </r>
  <r>
    <x v="6"/>
    <x v="6"/>
    <s v="1"/>
    <s v="1"/>
    <x v="3"/>
    <x v="0"/>
    <x v="588"/>
    <x v="0"/>
    <x v="0"/>
    <x v="0"/>
    <m/>
    <x v="1588"/>
  </r>
  <r>
    <x v="6"/>
    <x v="6"/>
    <s v="8"/>
    <s v="1"/>
    <x v="3"/>
    <x v="6"/>
    <x v="595"/>
    <x v="2968"/>
    <x v="1"/>
    <x v="0"/>
    <n v="500000"/>
    <x v="27"/>
  </r>
  <r>
    <x v="7"/>
    <x v="7"/>
    <m/>
    <m/>
    <x v="1"/>
    <x v="0"/>
    <x v="16"/>
    <x v="27"/>
    <x v="0"/>
    <x v="0"/>
    <m/>
    <x v="27"/>
  </r>
  <r>
    <x v="8"/>
    <x v="8"/>
    <m/>
    <m/>
    <x v="1"/>
    <x v="0"/>
    <x v="16"/>
    <x v="27"/>
    <x v="0"/>
    <x v="0"/>
    <m/>
    <x v="27"/>
  </r>
  <r>
    <x v="9"/>
    <x v="9"/>
    <s v="1"/>
    <s v="1"/>
    <x v="3"/>
    <x v="0"/>
    <x v="588"/>
    <x v="0"/>
    <x v="0"/>
    <x v="0"/>
    <m/>
    <x v="2383"/>
  </r>
  <r>
    <x v="9"/>
    <x v="9"/>
    <s v="1"/>
    <s v="1"/>
    <x v="3"/>
    <x v="0"/>
    <x v="588"/>
    <x v="2969"/>
    <x v="2"/>
    <x v="0"/>
    <n v="312500"/>
    <x v="2384"/>
  </r>
  <r>
    <x v="9"/>
    <x v="9"/>
    <s v="1"/>
    <s v="1"/>
    <x v="3"/>
    <x v="0"/>
    <x v="588"/>
    <x v="2970"/>
    <x v="2"/>
    <x v="0"/>
    <n v="120000"/>
    <x v="2385"/>
  </r>
  <r>
    <x v="9"/>
    <x v="9"/>
    <s v="1"/>
    <s v="1"/>
    <x v="3"/>
    <x v="0"/>
    <x v="588"/>
    <x v="2971"/>
    <x v="2"/>
    <x v="0"/>
    <n v="322580.65000000002"/>
    <x v="2386"/>
  </r>
  <r>
    <x v="9"/>
    <x v="9"/>
    <s v="2"/>
    <s v="10"/>
    <x v="3"/>
    <x v="1"/>
    <x v="600"/>
    <x v="2972"/>
    <x v="1"/>
    <x v="610"/>
    <m/>
    <x v="2387"/>
  </r>
  <r>
    <x v="9"/>
    <x v="9"/>
    <s v="2"/>
    <s v="17"/>
    <x v="3"/>
    <x v="1"/>
    <x v="601"/>
    <x v="2973"/>
    <x v="1"/>
    <x v="0"/>
    <m/>
    <x v="2387"/>
  </r>
  <r>
    <x v="9"/>
    <x v="9"/>
    <s v="3"/>
    <s v="9"/>
    <x v="3"/>
    <x v="2"/>
    <x v="602"/>
    <x v="2974"/>
    <x v="2"/>
    <x v="0"/>
    <n v="3125000"/>
    <x v="2388"/>
  </r>
  <r>
    <x v="9"/>
    <x v="9"/>
    <s v="3"/>
    <s v="10"/>
    <x v="3"/>
    <x v="2"/>
    <x v="603"/>
    <x v="2975"/>
    <x v="2"/>
    <x v="0"/>
    <n v="156250"/>
    <x v="2386"/>
  </r>
  <r>
    <x v="9"/>
    <x v="9"/>
    <s v="5"/>
    <s v="10"/>
    <x v="3"/>
    <x v="4"/>
    <x v="604"/>
    <x v="2976"/>
    <x v="1"/>
    <x v="611"/>
    <m/>
    <x v="2389"/>
  </r>
  <r>
    <x v="9"/>
    <x v="9"/>
    <s v="9"/>
    <s v="7"/>
    <x v="3"/>
    <x v="10"/>
    <x v="605"/>
    <x v="2977"/>
    <x v="2"/>
    <x v="0"/>
    <n v="1694946.23"/>
    <x v="2390"/>
  </r>
  <r>
    <x v="9"/>
    <x v="9"/>
    <s v="9"/>
    <s v="7"/>
    <x v="3"/>
    <x v="10"/>
    <x v="605"/>
    <x v="2978"/>
    <x v="2"/>
    <x v="0"/>
    <n v="74666.67"/>
    <x v="27"/>
  </r>
  <r>
    <x v="10"/>
    <x v="10"/>
    <m/>
    <m/>
    <x v="1"/>
    <x v="0"/>
    <x v="16"/>
    <x v="27"/>
    <x v="0"/>
    <x v="0"/>
    <m/>
    <x v="27"/>
  </r>
  <r>
    <x v="11"/>
    <x v="11"/>
    <m/>
    <m/>
    <x v="1"/>
    <x v="0"/>
    <x v="16"/>
    <x v="27"/>
    <x v="0"/>
    <x v="0"/>
    <m/>
    <x v="27"/>
  </r>
  <r>
    <x v="12"/>
    <x v="12"/>
    <m/>
    <m/>
    <x v="1"/>
    <x v="0"/>
    <x v="16"/>
    <x v="27"/>
    <x v="0"/>
    <x v="0"/>
    <m/>
    <x v="27"/>
  </r>
  <r>
    <x v="13"/>
    <x v="13"/>
    <m/>
    <m/>
    <x v="1"/>
    <x v="0"/>
    <x v="16"/>
    <x v="27"/>
    <x v="0"/>
    <x v="0"/>
    <m/>
    <x v="27"/>
  </r>
  <r>
    <x v="14"/>
    <x v="14"/>
    <s v="2"/>
    <s v="1"/>
    <x v="3"/>
    <x v="1"/>
    <x v="606"/>
    <x v="2979"/>
    <x v="1"/>
    <x v="612"/>
    <m/>
    <x v="2391"/>
  </r>
  <r>
    <x v="14"/>
    <x v="14"/>
    <s v="2"/>
    <s v="3"/>
    <x v="3"/>
    <x v="1"/>
    <x v="607"/>
    <x v="2980"/>
    <x v="2"/>
    <x v="0"/>
    <n v="352000"/>
    <x v="40"/>
  </r>
  <r>
    <x v="14"/>
    <x v="14"/>
    <s v="5"/>
    <s v="1"/>
    <x v="3"/>
    <x v="4"/>
    <x v="608"/>
    <x v="2981"/>
    <x v="1"/>
    <x v="612"/>
    <m/>
    <x v="2392"/>
  </r>
  <r>
    <x v="14"/>
    <x v="14"/>
    <s v="8"/>
    <s v="1"/>
    <x v="3"/>
    <x v="6"/>
    <x v="595"/>
    <x v="2982"/>
    <x v="1"/>
    <x v="613"/>
    <m/>
    <x v="2393"/>
  </r>
  <r>
    <x v="14"/>
    <x v="14"/>
    <s v="8"/>
    <s v="8"/>
    <x v="3"/>
    <x v="6"/>
    <x v="609"/>
    <x v="2983"/>
    <x v="1"/>
    <x v="0"/>
    <n v="117600"/>
    <x v="2392"/>
  </r>
  <r>
    <x v="14"/>
    <x v="14"/>
    <s v="9"/>
    <s v="6"/>
    <x v="3"/>
    <x v="10"/>
    <x v="610"/>
    <x v="2984"/>
    <x v="2"/>
    <x v="0"/>
    <n v="352800"/>
    <x v="40"/>
  </r>
  <r>
    <x v="15"/>
    <x v="15"/>
    <m/>
    <m/>
    <x v="1"/>
    <x v="0"/>
    <x v="16"/>
    <x v="27"/>
    <x v="0"/>
    <x v="0"/>
    <m/>
    <x v="27"/>
  </r>
  <r>
    <x v="16"/>
    <x v="16"/>
    <m/>
    <m/>
    <x v="1"/>
    <x v="0"/>
    <x v="16"/>
    <x v="27"/>
    <x v="0"/>
    <x v="0"/>
    <m/>
    <x v="27"/>
  </r>
  <r>
    <x v="17"/>
    <x v="17"/>
    <m/>
    <m/>
    <x v="1"/>
    <x v="0"/>
    <x v="16"/>
    <x v="27"/>
    <x v="0"/>
    <x v="0"/>
    <m/>
    <x v="27"/>
  </r>
  <r>
    <x v="18"/>
    <x v="18"/>
    <m/>
    <m/>
    <x v="1"/>
    <x v="0"/>
    <x v="16"/>
    <x v="27"/>
    <x v="0"/>
    <x v="0"/>
    <m/>
    <x v="27"/>
  </r>
  <r>
    <x v="19"/>
    <x v="19"/>
    <m/>
    <m/>
    <x v="1"/>
    <x v="0"/>
    <x v="16"/>
    <x v="27"/>
    <x v="0"/>
    <x v="0"/>
    <m/>
    <x v="27"/>
  </r>
  <r>
    <x v="20"/>
    <x v="20"/>
    <s v="2"/>
    <s v="25"/>
    <x v="3"/>
    <x v="1"/>
    <x v="611"/>
    <x v="2985"/>
    <x v="1"/>
    <x v="614"/>
    <m/>
    <x v="2394"/>
  </r>
  <r>
    <x v="20"/>
    <x v="20"/>
    <s v="4"/>
    <s v="6"/>
    <x v="3"/>
    <x v="3"/>
    <x v="612"/>
    <x v="2986"/>
    <x v="2"/>
    <x v="0"/>
    <n v="27498240"/>
    <x v="2395"/>
  </r>
  <r>
    <x v="20"/>
    <x v="20"/>
    <s v="4"/>
    <s v="6"/>
    <x v="3"/>
    <x v="3"/>
    <x v="612"/>
    <x v="2987"/>
    <x v="2"/>
    <x v="0"/>
    <n v="1374912"/>
    <x v="27"/>
  </r>
  <r>
    <x v="20"/>
    <x v="20"/>
    <s v="8"/>
    <s v="12"/>
    <x v="3"/>
    <x v="6"/>
    <x v="613"/>
    <x v="2988"/>
    <x v="1"/>
    <x v="615"/>
    <m/>
    <x v="2396"/>
  </r>
  <r>
    <x v="20"/>
    <x v="20"/>
    <s v="10"/>
    <s v="11"/>
    <x v="3"/>
    <x v="7"/>
    <x v="614"/>
    <x v="2989"/>
    <x v="2"/>
    <x v="0"/>
    <n v="11686333.33"/>
    <x v="2397"/>
  </r>
  <r>
    <x v="20"/>
    <x v="20"/>
    <s v="10"/>
    <s v="27"/>
    <x v="3"/>
    <x v="7"/>
    <x v="615"/>
    <x v="2990"/>
    <x v="1"/>
    <x v="616"/>
    <m/>
    <x v="2398"/>
  </r>
  <r>
    <x v="20"/>
    <x v="20"/>
    <s v="10"/>
    <s v="27"/>
    <x v="3"/>
    <x v="7"/>
    <x v="615"/>
    <x v="2991"/>
    <x v="2"/>
    <x v="0"/>
    <n v="26123328"/>
    <x v="2399"/>
  </r>
  <r>
    <x v="20"/>
    <x v="20"/>
    <s v="11"/>
    <s v="10"/>
    <x v="3"/>
    <x v="8"/>
    <x v="616"/>
    <x v="2992"/>
    <x v="2"/>
    <x v="0"/>
    <n v="96856566.620000005"/>
    <x v="2400"/>
  </r>
  <r>
    <x v="20"/>
    <x v="20"/>
    <s v="11"/>
    <s v="10"/>
    <x v="3"/>
    <x v="8"/>
    <x v="616"/>
    <x v="2993"/>
    <x v="2"/>
    <x v="0"/>
    <n v="15695494.42"/>
    <x v="27"/>
  </r>
  <r>
    <x v="21"/>
    <x v="21"/>
    <s v="1"/>
    <s v="12"/>
    <x v="3"/>
    <x v="0"/>
    <x v="617"/>
    <x v="2994"/>
    <x v="1"/>
    <x v="146"/>
    <m/>
    <x v="178"/>
  </r>
  <r>
    <x v="21"/>
    <x v="21"/>
    <s v="1"/>
    <s v="15"/>
    <x v="3"/>
    <x v="0"/>
    <x v="618"/>
    <x v="2995"/>
    <x v="2"/>
    <x v="0"/>
    <n v="1500000"/>
    <x v="333"/>
  </r>
  <r>
    <x v="21"/>
    <x v="21"/>
    <s v="1"/>
    <s v="21"/>
    <x v="3"/>
    <x v="0"/>
    <x v="619"/>
    <x v="2996"/>
    <x v="2"/>
    <x v="0"/>
    <n v="75000"/>
    <x v="27"/>
  </r>
  <r>
    <x v="21"/>
    <x v="21"/>
    <s v="1"/>
    <s v="25"/>
    <x v="3"/>
    <x v="0"/>
    <x v="620"/>
    <x v="2997"/>
    <x v="2"/>
    <x v="0"/>
    <n v="114000"/>
    <x v="386"/>
  </r>
  <r>
    <x v="21"/>
    <x v="21"/>
    <s v="2"/>
    <s v="12"/>
    <x v="3"/>
    <x v="1"/>
    <x v="621"/>
    <x v="2998"/>
    <x v="1"/>
    <x v="146"/>
    <m/>
    <x v="2401"/>
  </r>
  <r>
    <x v="21"/>
    <x v="21"/>
    <s v="2"/>
    <s v="16"/>
    <x v="3"/>
    <x v="1"/>
    <x v="622"/>
    <x v="2999"/>
    <x v="2"/>
    <x v="0"/>
    <n v="1500000"/>
    <x v="2402"/>
  </r>
  <r>
    <x v="21"/>
    <x v="21"/>
    <s v="2"/>
    <s v="17"/>
    <x v="3"/>
    <x v="1"/>
    <x v="601"/>
    <x v="3000"/>
    <x v="2"/>
    <x v="0"/>
    <n v="75000"/>
    <x v="386"/>
  </r>
  <r>
    <x v="21"/>
    <x v="21"/>
    <s v="3"/>
    <s v="1"/>
    <x v="3"/>
    <x v="2"/>
    <x v="623"/>
    <x v="3001"/>
    <x v="1"/>
    <x v="12"/>
    <m/>
    <x v="2403"/>
  </r>
  <r>
    <x v="21"/>
    <x v="21"/>
    <s v="3"/>
    <s v="23"/>
    <x v="3"/>
    <x v="2"/>
    <x v="624"/>
    <x v="3002"/>
    <x v="2"/>
    <x v="0"/>
    <n v="2280000"/>
    <x v="27"/>
  </r>
  <r>
    <x v="21"/>
    <x v="21"/>
    <s v="3"/>
    <s v="24"/>
    <x v="3"/>
    <x v="2"/>
    <x v="625"/>
    <x v="3003"/>
    <x v="2"/>
    <x v="0"/>
    <n v="114000"/>
    <x v="386"/>
  </r>
  <r>
    <x v="21"/>
    <x v="21"/>
    <s v="4"/>
    <s v="12"/>
    <x v="3"/>
    <x v="3"/>
    <x v="626"/>
    <x v="3004"/>
    <x v="1"/>
    <x v="12"/>
    <m/>
    <x v="2403"/>
  </r>
  <r>
    <x v="21"/>
    <x v="21"/>
    <s v="4"/>
    <s v="21"/>
    <x v="3"/>
    <x v="3"/>
    <x v="627"/>
    <x v="3005"/>
    <x v="2"/>
    <x v="0"/>
    <n v="2280000"/>
    <x v="27"/>
  </r>
  <r>
    <x v="21"/>
    <x v="21"/>
    <s v="5"/>
    <s v="12"/>
    <x v="3"/>
    <x v="4"/>
    <x v="593"/>
    <x v="3006"/>
    <x v="1"/>
    <x v="12"/>
    <m/>
    <x v="50"/>
  </r>
  <r>
    <x v="21"/>
    <x v="21"/>
    <s v="5"/>
    <s v="28"/>
    <x v="3"/>
    <x v="4"/>
    <x v="628"/>
    <x v="67"/>
    <x v="2"/>
    <x v="0"/>
    <n v="114000"/>
    <x v="2403"/>
  </r>
  <r>
    <x v="21"/>
    <x v="21"/>
    <s v="5"/>
    <s v="31"/>
    <x v="3"/>
    <x v="4"/>
    <x v="629"/>
    <x v="3007"/>
    <x v="2"/>
    <x v="0"/>
    <n v="2280000"/>
    <x v="27"/>
  </r>
  <r>
    <x v="21"/>
    <x v="21"/>
    <s v="6"/>
    <s v="12"/>
    <x v="3"/>
    <x v="9"/>
    <x v="630"/>
    <x v="3008"/>
    <x v="1"/>
    <x v="12"/>
    <m/>
    <x v="50"/>
  </r>
  <r>
    <x v="21"/>
    <x v="21"/>
    <s v="6"/>
    <s v="24"/>
    <x v="3"/>
    <x v="9"/>
    <x v="631"/>
    <x v="3009"/>
    <x v="2"/>
    <x v="0"/>
    <n v="2280000"/>
    <x v="51"/>
  </r>
  <r>
    <x v="21"/>
    <x v="21"/>
    <s v="6"/>
    <s v="24"/>
    <x v="3"/>
    <x v="9"/>
    <x v="631"/>
    <x v="3009"/>
    <x v="2"/>
    <x v="0"/>
    <n v="114000"/>
    <x v="27"/>
  </r>
  <r>
    <x v="21"/>
    <x v="21"/>
    <s v="7"/>
    <s v="12"/>
    <x v="3"/>
    <x v="5"/>
    <x v="632"/>
    <x v="3010"/>
    <x v="1"/>
    <x v="12"/>
    <m/>
    <x v="50"/>
  </r>
  <r>
    <x v="21"/>
    <x v="21"/>
    <s v="7"/>
    <s v="22"/>
    <x v="3"/>
    <x v="5"/>
    <x v="633"/>
    <x v="3011"/>
    <x v="2"/>
    <x v="0"/>
    <n v="2280000"/>
    <x v="51"/>
  </r>
  <r>
    <x v="21"/>
    <x v="21"/>
    <s v="7"/>
    <s v="27"/>
    <x v="3"/>
    <x v="5"/>
    <x v="634"/>
    <x v="3012"/>
    <x v="2"/>
    <x v="0"/>
    <n v="114000"/>
    <x v="27"/>
  </r>
  <r>
    <x v="21"/>
    <x v="21"/>
    <s v="8"/>
    <s v="12"/>
    <x v="3"/>
    <x v="6"/>
    <x v="613"/>
    <x v="3013"/>
    <x v="1"/>
    <x v="12"/>
    <m/>
    <x v="50"/>
  </r>
  <r>
    <x v="21"/>
    <x v="21"/>
    <s v="8"/>
    <s v="16"/>
    <x v="3"/>
    <x v="6"/>
    <x v="635"/>
    <x v="3014"/>
    <x v="2"/>
    <x v="0"/>
    <n v="2280000"/>
    <x v="51"/>
  </r>
  <r>
    <x v="21"/>
    <x v="21"/>
    <s v="8"/>
    <s v="17"/>
    <x v="3"/>
    <x v="6"/>
    <x v="636"/>
    <x v="3015"/>
    <x v="2"/>
    <x v="0"/>
    <n v="114000"/>
    <x v="27"/>
  </r>
  <r>
    <x v="21"/>
    <x v="21"/>
    <s v="9"/>
    <s v="12"/>
    <x v="3"/>
    <x v="10"/>
    <x v="637"/>
    <x v="3016"/>
    <x v="1"/>
    <x v="12"/>
    <m/>
    <x v="50"/>
  </r>
  <r>
    <x v="21"/>
    <x v="21"/>
    <s v="9"/>
    <s v="22"/>
    <x v="3"/>
    <x v="10"/>
    <x v="638"/>
    <x v="3017"/>
    <x v="2"/>
    <x v="0"/>
    <n v="2280000"/>
    <x v="51"/>
  </r>
  <r>
    <x v="21"/>
    <x v="21"/>
    <s v="9"/>
    <s v="26"/>
    <x v="3"/>
    <x v="10"/>
    <x v="639"/>
    <x v="3018"/>
    <x v="2"/>
    <x v="0"/>
    <n v="114000"/>
    <x v="27"/>
  </r>
  <r>
    <x v="21"/>
    <x v="21"/>
    <s v="10"/>
    <s v="12"/>
    <x v="3"/>
    <x v="7"/>
    <x v="640"/>
    <x v="3019"/>
    <x v="1"/>
    <x v="12"/>
    <m/>
    <x v="50"/>
  </r>
  <r>
    <x v="21"/>
    <x v="21"/>
    <s v="10"/>
    <s v="19"/>
    <x v="3"/>
    <x v="7"/>
    <x v="641"/>
    <x v="3020"/>
    <x v="2"/>
    <x v="0"/>
    <n v="2280000"/>
    <x v="51"/>
  </r>
  <r>
    <x v="21"/>
    <x v="21"/>
    <s v="10"/>
    <s v="20"/>
    <x v="3"/>
    <x v="7"/>
    <x v="642"/>
    <x v="3021"/>
    <x v="2"/>
    <x v="0"/>
    <n v="114000"/>
    <x v="27"/>
  </r>
  <r>
    <x v="21"/>
    <x v="21"/>
    <s v="11"/>
    <s v="12"/>
    <x v="3"/>
    <x v="8"/>
    <x v="643"/>
    <x v="3022"/>
    <x v="1"/>
    <x v="12"/>
    <m/>
    <x v="50"/>
  </r>
  <r>
    <x v="21"/>
    <x v="21"/>
    <s v="11"/>
    <s v="23"/>
    <x v="3"/>
    <x v="8"/>
    <x v="644"/>
    <x v="3023"/>
    <x v="2"/>
    <x v="0"/>
    <n v="114000"/>
    <x v="2403"/>
  </r>
  <r>
    <x v="21"/>
    <x v="21"/>
    <s v="11"/>
    <s v="24"/>
    <x v="3"/>
    <x v="8"/>
    <x v="645"/>
    <x v="3024"/>
    <x v="2"/>
    <x v="0"/>
    <n v="2280000"/>
    <x v="27"/>
  </r>
  <r>
    <x v="21"/>
    <x v="21"/>
    <s v="12"/>
    <s v="12"/>
    <x v="3"/>
    <x v="11"/>
    <x v="646"/>
    <x v="3025"/>
    <x v="1"/>
    <x v="12"/>
    <m/>
    <x v="50"/>
  </r>
  <r>
    <x v="21"/>
    <x v="21"/>
    <s v="12"/>
    <s v="14"/>
    <x v="3"/>
    <x v="11"/>
    <x v="598"/>
    <x v="3026"/>
    <x v="2"/>
    <x v="0"/>
    <n v="2280000"/>
    <x v="51"/>
  </r>
  <r>
    <x v="21"/>
    <x v="21"/>
    <s v="12"/>
    <s v="15"/>
    <x v="3"/>
    <x v="11"/>
    <x v="599"/>
    <x v="3027"/>
    <x v="2"/>
    <x v="0"/>
    <n v="114000"/>
    <x v="27"/>
  </r>
  <r>
    <x v="22"/>
    <x v="22"/>
    <m/>
    <m/>
    <x v="1"/>
    <x v="0"/>
    <x v="16"/>
    <x v="27"/>
    <x v="0"/>
    <x v="0"/>
    <m/>
    <x v="27"/>
  </r>
  <r>
    <x v="23"/>
    <x v="23"/>
    <m/>
    <m/>
    <x v="1"/>
    <x v="0"/>
    <x v="16"/>
    <x v="27"/>
    <x v="0"/>
    <x v="0"/>
    <m/>
    <x v="27"/>
  </r>
  <r>
    <x v="24"/>
    <x v="24"/>
    <m/>
    <m/>
    <x v="1"/>
    <x v="0"/>
    <x v="16"/>
    <x v="27"/>
    <x v="0"/>
    <x v="0"/>
    <m/>
    <x v="27"/>
  </r>
  <r>
    <x v="25"/>
    <x v="25"/>
    <m/>
    <m/>
    <x v="1"/>
    <x v="0"/>
    <x v="16"/>
    <x v="27"/>
    <x v="0"/>
    <x v="0"/>
    <m/>
    <x v="27"/>
  </r>
  <r>
    <x v="26"/>
    <x v="26"/>
    <s v="1"/>
    <s v="1"/>
    <x v="3"/>
    <x v="0"/>
    <x v="588"/>
    <x v="0"/>
    <x v="0"/>
    <x v="0"/>
    <m/>
    <x v="81"/>
  </r>
  <r>
    <x v="27"/>
    <x v="27"/>
    <s v="1"/>
    <s v="1"/>
    <x v="3"/>
    <x v="0"/>
    <x v="588"/>
    <x v="0"/>
    <x v="0"/>
    <x v="0"/>
    <m/>
    <x v="82"/>
  </r>
  <r>
    <x v="28"/>
    <x v="28"/>
    <s v="1"/>
    <s v="10"/>
    <x v="3"/>
    <x v="0"/>
    <x v="647"/>
    <x v="3028"/>
    <x v="1"/>
    <x v="617"/>
    <m/>
    <x v="2404"/>
  </r>
  <r>
    <x v="28"/>
    <x v="28"/>
    <s v="6"/>
    <s v="9"/>
    <x v="3"/>
    <x v="9"/>
    <x v="648"/>
    <x v="3029"/>
    <x v="2"/>
    <x v="0"/>
    <n v="5925150"/>
    <x v="83"/>
  </r>
  <r>
    <x v="29"/>
    <x v="29"/>
    <m/>
    <m/>
    <x v="1"/>
    <x v="0"/>
    <x v="16"/>
    <x v="27"/>
    <x v="0"/>
    <x v="0"/>
    <m/>
    <x v="27"/>
  </r>
  <r>
    <x v="30"/>
    <x v="30"/>
    <s v="9"/>
    <s v="1"/>
    <x v="3"/>
    <x v="10"/>
    <x v="649"/>
    <x v="3030"/>
    <x v="1"/>
    <x v="25"/>
    <m/>
    <x v="91"/>
  </r>
  <r>
    <x v="30"/>
    <x v="30"/>
    <s v="10"/>
    <s v="1"/>
    <x v="3"/>
    <x v="7"/>
    <x v="650"/>
    <x v="3031"/>
    <x v="1"/>
    <x v="25"/>
    <m/>
    <x v="92"/>
  </r>
  <r>
    <x v="30"/>
    <x v="30"/>
    <s v="11"/>
    <s v="1"/>
    <x v="3"/>
    <x v="8"/>
    <x v="651"/>
    <x v="3032"/>
    <x v="1"/>
    <x v="25"/>
    <m/>
    <x v="93"/>
  </r>
  <r>
    <x v="30"/>
    <x v="30"/>
    <s v="12"/>
    <s v="1"/>
    <x v="3"/>
    <x v="11"/>
    <x v="652"/>
    <x v="3033"/>
    <x v="1"/>
    <x v="25"/>
    <m/>
    <x v="99"/>
  </r>
  <r>
    <x v="30"/>
    <x v="30"/>
    <s v="12"/>
    <s v="23"/>
    <x v="3"/>
    <x v="11"/>
    <x v="653"/>
    <x v="3034"/>
    <x v="2"/>
    <x v="0"/>
    <n v="441000"/>
    <x v="91"/>
  </r>
  <r>
    <x v="31"/>
    <x v="30"/>
    <m/>
    <m/>
    <x v="1"/>
    <x v="0"/>
    <x v="16"/>
    <x v="27"/>
    <x v="0"/>
    <x v="0"/>
    <m/>
    <x v="27"/>
  </r>
  <r>
    <x v="32"/>
    <x v="31"/>
    <s v="1"/>
    <s v="1"/>
    <x v="3"/>
    <x v="0"/>
    <x v="588"/>
    <x v="0"/>
    <x v="0"/>
    <x v="0"/>
    <m/>
    <x v="2405"/>
  </r>
  <r>
    <x v="32"/>
    <x v="31"/>
    <s v="1"/>
    <s v="3"/>
    <x v="3"/>
    <x v="0"/>
    <x v="654"/>
    <x v="3035"/>
    <x v="1"/>
    <x v="618"/>
    <m/>
    <x v="2406"/>
  </r>
  <r>
    <x v="32"/>
    <x v="31"/>
    <s v="2"/>
    <s v="3"/>
    <x v="3"/>
    <x v="1"/>
    <x v="607"/>
    <x v="3036"/>
    <x v="1"/>
    <x v="618"/>
    <m/>
    <x v="2407"/>
  </r>
  <r>
    <x v="32"/>
    <x v="31"/>
    <s v="3"/>
    <s v="3"/>
    <x v="3"/>
    <x v="2"/>
    <x v="655"/>
    <x v="3037"/>
    <x v="1"/>
    <x v="618"/>
    <m/>
    <x v="2408"/>
  </r>
  <r>
    <x v="32"/>
    <x v="31"/>
    <s v="4"/>
    <s v="1"/>
    <x v="3"/>
    <x v="3"/>
    <x v="591"/>
    <x v="3038"/>
    <x v="1"/>
    <x v="619"/>
    <m/>
    <x v="2409"/>
  </r>
  <r>
    <x v="32"/>
    <x v="31"/>
    <s v="5"/>
    <s v="1"/>
    <x v="3"/>
    <x v="4"/>
    <x v="608"/>
    <x v="3039"/>
    <x v="1"/>
    <x v="26"/>
    <m/>
    <x v="2410"/>
  </r>
  <r>
    <x v="32"/>
    <x v="31"/>
    <s v="6"/>
    <s v="1"/>
    <x v="3"/>
    <x v="9"/>
    <x v="656"/>
    <x v="3040"/>
    <x v="1"/>
    <x v="26"/>
    <m/>
    <x v="2411"/>
  </r>
  <r>
    <x v="32"/>
    <x v="31"/>
    <s v="7"/>
    <s v="1"/>
    <x v="3"/>
    <x v="5"/>
    <x v="594"/>
    <x v="3041"/>
    <x v="1"/>
    <x v="26"/>
    <m/>
    <x v="2412"/>
  </r>
  <r>
    <x v="32"/>
    <x v="31"/>
    <s v="7"/>
    <s v="1"/>
    <x v="3"/>
    <x v="5"/>
    <x v="594"/>
    <x v="3042"/>
    <x v="2"/>
    <x v="0"/>
    <n v="7828908.5899999999"/>
    <x v="2413"/>
  </r>
  <r>
    <x v="32"/>
    <x v="31"/>
    <s v="8"/>
    <s v="1"/>
    <x v="3"/>
    <x v="6"/>
    <x v="595"/>
    <x v="3043"/>
    <x v="1"/>
    <x v="26"/>
    <m/>
    <x v="2414"/>
  </r>
  <r>
    <x v="32"/>
    <x v="31"/>
    <s v="9"/>
    <s v="1"/>
    <x v="3"/>
    <x v="10"/>
    <x v="649"/>
    <x v="3044"/>
    <x v="1"/>
    <x v="26"/>
    <m/>
    <x v="2415"/>
  </r>
  <r>
    <x v="32"/>
    <x v="31"/>
    <s v="10"/>
    <s v="1"/>
    <x v="3"/>
    <x v="7"/>
    <x v="650"/>
    <x v="3045"/>
    <x v="1"/>
    <x v="26"/>
    <m/>
    <x v="2416"/>
  </r>
  <r>
    <x v="32"/>
    <x v="31"/>
    <s v="10"/>
    <s v="21"/>
    <x v="3"/>
    <x v="7"/>
    <x v="657"/>
    <x v="3046"/>
    <x v="2"/>
    <x v="0"/>
    <n v="5000000"/>
    <x v="2417"/>
  </r>
  <r>
    <x v="32"/>
    <x v="31"/>
    <s v="11"/>
    <s v="1"/>
    <x v="3"/>
    <x v="8"/>
    <x v="651"/>
    <x v="3047"/>
    <x v="1"/>
    <x v="26"/>
    <m/>
    <x v="2418"/>
  </r>
  <r>
    <x v="32"/>
    <x v="31"/>
    <s v="12"/>
    <s v="1"/>
    <x v="3"/>
    <x v="11"/>
    <x v="652"/>
    <x v="3048"/>
    <x v="1"/>
    <x v="26"/>
    <m/>
    <x v="2419"/>
  </r>
  <r>
    <x v="32"/>
    <x v="31"/>
    <s v="12"/>
    <s v="21"/>
    <x v="3"/>
    <x v="11"/>
    <x v="658"/>
    <x v="3049"/>
    <x v="2"/>
    <x v="0"/>
    <n v="5000000"/>
    <x v="103"/>
  </r>
  <r>
    <x v="33"/>
    <x v="32"/>
    <s v="10"/>
    <s v="21"/>
    <x v="3"/>
    <x v="7"/>
    <x v="657"/>
    <x v="3050"/>
    <x v="2"/>
    <x v="0"/>
    <n v="1000000"/>
    <x v="2420"/>
  </r>
  <r>
    <x v="33"/>
    <x v="32"/>
    <s v="10"/>
    <s v="24"/>
    <x v="3"/>
    <x v="7"/>
    <x v="659"/>
    <x v="3051"/>
    <x v="1"/>
    <x v="620"/>
    <m/>
    <x v="116"/>
  </r>
  <r>
    <x v="34"/>
    <x v="33"/>
    <m/>
    <m/>
    <x v="1"/>
    <x v="0"/>
    <x v="16"/>
    <x v="27"/>
    <x v="0"/>
    <x v="0"/>
    <m/>
    <x v="27"/>
  </r>
  <r>
    <x v="35"/>
    <x v="34"/>
    <m/>
    <m/>
    <x v="1"/>
    <x v="0"/>
    <x v="16"/>
    <x v="27"/>
    <x v="0"/>
    <x v="0"/>
    <m/>
    <x v="27"/>
  </r>
  <r>
    <x v="36"/>
    <x v="35"/>
    <m/>
    <m/>
    <x v="1"/>
    <x v="0"/>
    <x v="16"/>
    <x v="27"/>
    <x v="0"/>
    <x v="0"/>
    <m/>
    <x v="27"/>
  </r>
  <r>
    <x v="37"/>
    <x v="36"/>
    <m/>
    <m/>
    <x v="1"/>
    <x v="0"/>
    <x v="16"/>
    <x v="27"/>
    <x v="0"/>
    <x v="0"/>
    <m/>
    <x v="27"/>
  </r>
  <r>
    <x v="38"/>
    <x v="37"/>
    <s v="8"/>
    <s v="1"/>
    <x v="3"/>
    <x v="6"/>
    <x v="595"/>
    <x v="3052"/>
    <x v="1"/>
    <x v="621"/>
    <m/>
    <x v="2421"/>
  </r>
  <r>
    <x v="38"/>
    <x v="37"/>
    <s v="8"/>
    <s v="1"/>
    <x v="3"/>
    <x v="6"/>
    <x v="595"/>
    <x v="3053"/>
    <x v="1"/>
    <x v="622"/>
    <m/>
    <x v="2422"/>
  </r>
  <r>
    <x v="38"/>
    <x v="37"/>
    <s v="8"/>
    <s v="11"/>
    <x v="3"/>
    <x v="6"/>
    <x v="660"/>
    <x v="3054"/>
    <x v="2"/>
    <x v="0"/>
    <n v="1066666.67"/>
    <x v="2421"/>
  </r>
  <r>
    <x v="38"/>
    <x v="37"/>
    <s v="8"/>
    <s v="11"/>
    <x v="3"/>
    <x v="6"/>
    <x v="660"/>
    <x v="3055"/>
    <x v="2"/>
    <x v="0"/>
    <n v="3785840"/>
    <x v="27"/>
  </r>
  <r>
    <x v="38"/>
    <x v="37"/>
    <s v="10"/>
    <s v="1"/>
    <x v="3"/>
    <x v="7"/>
    <x v="650"/>
    <x v="3056"/>
    <x v="1"/>
    <x v="14"/>
    <m/>
    <x v="33"/>
  </r>
  <r>
    <x v="38"/>
    <x v="37"/>
    <s v="10"/>
    <s v="17"/>
    <x v="3"/>
    <x v="7"/>
    <x v="661"/>
    <x v="3057"/>
    <x v="1"/>
    <x v="623"/>
    <m/>
    <x v="2423"/>
  </r>
  <r>
    <x v="38"/>
    <x v="37"/>
    <s v="10"/>
    <s v="21"/>
    <x v="3"/>
    <x v="7"/>
    <x v="657"/>
    <x v="3058"/>
    <x v="2"/>
    <x v="0"/>
    <n v="750000"/>
    <x v="2424"/>
  </r>
  <r>
    <x v="38"/>
    <x v="37"/>
    <s v="11"/>
    <s v="1"/>
    <x v="3"/>
    <x v="8"/>
    <x v="651"/>
    <x v="3059"/>
    <x v="1"/>
    <x v="14"/>
    <m/>
    <x v="2423"/>
  </r>
  <r>
    <x v="38"/>
    <x v="37"/>
    <s v="11"/>
    <s v="1"/>
    <x v="3"/>
    <x v="8"/>
    <x v="651"/>
    <x v="3060"/>
    <x v="1"/>
    <x v="28"/>
    <m/>
    <x v="2425"/>
  </r>
  <r>
    <x v="38"/>
    <x v="37"/>
    <s v="11"/>
    <s v="14"/>
    <x v="3"/>
    <x v="8"/>
    <x v="662"/>
    <x v="3061"/>
    <x v="2"/>
    <x v="0"/>
    <n v="362903.23"/>
    <x v="120"/>
  </r>
  <r>
    <x v="38"/>
    <x v="37"/>
    <s v="11"/>
    <s v="25"/>
    <x v="3"/>
    <x v="8"/>
    <x v="663"/>
    <x v="3062"/>
    <x v="2"/>
    <x v="0"/>
    <n v="750000"/>
    <x v="121"/>
  </r>
  <r>
    <x v="38"/>
    <x v="37"/>
    <s v="11"/>
    <s v="25"/>
    <x v="3"/>
    <x v="8"/>
    <x v="663"/>
    <x v="3063"/>
    <x v="2"/>
    <x v="0"/>
    <n v="416666.67"/>
    <x v="27"/>
  </r>
  <r>
    <x v="38"/>
    <x v="37"/>
    <s v="12"/>
    <s v="1"/>
    <x v="3"/>
    <x v="11"/>
    <x v="652"/>
    <x v="3064"/>
    <x v="1"/>
    <x v="14"/>
    <m/>
    <x v="33"/>
  </r>
  <r>
    <x v="38"/>
    <x v="37"/>
    <s v="12"/>
    <s v="1"/>
    <x v="3"/>
    <x v="11"/>
    <x v="652"/>
    <x v="3065"/>
    <x v="1"/>
    <x v="28"/>
    <m/>
    <x v="120"/>
  </r>
  <r>
    <x v="38"/>
    <x v="37"/>
    <s v="12"/>
    <s v="19"/>
    <x v="3"/>
    <x v="11"/>
    <x v="664"/>
    <x v="3066"/>
    <x v="2"/>
    <x v="0"/>
    <n v="416666.67"/>
    <x v="33"/>
  </r>
  <r>
    <x v="38"/>
    <x v="37"/>
    <s v="12"/>
    <s v="19"/>
    <x v="3"/>
    <x v="11"/>
    <x v="664"/>
    <x v="3067"/>
    <x v="2"/>
    <x v="0"/>
    <n v="750000"/>
    <x v="27"/>
  </r>
  <r>
    <x v="39"/>
    <x v="38"/>
    <s v="1"/>
    <s v="1"/>
    <x v="3"/>
    <x v="0"/>
    <x v="588"/>
    <x v="0"/>
    <x v="0"/>
    <x v="0"/>
    <m/>
    <x v="2426"/>
  </r>
  <r>
    <x v="39"/>
    <x v="38"/>
    <s v="1"/>
    <s v="29"/>
    <x v="3"/>
    <x v="0"/>
    <x v="665"/>
    <x v="3068"/>
    <x v="2"/>
    <x v="0"/>
    <n v="100799.84"/>
    <x v="27"/>
  </r>
  <r>
    <x v="40"/>
    <x v="39"/>
    <m/>
    <m/>
    <x v="1"/>
    <x v="0"/>
    <x v="16"/>
    <x v="27"/>
    <x v="0"/>
    <x v="0"/>
    <m/>
    <x v="27"/>
  </r>
  <r>
    <x v="41"/>
    <x v="40"/>
    <s v="1"/>
    <s v="1"/>
    <x v="3"/>
    <x v="0"/>
    <x v="588"/>
    <x v="0"/>
    <x v="0"/>
    <x v="0"/>
    <m/>
    <x v="2427"/>
  </r>
  <r>
    <x v="41"/>
    <x v="40"/>
    <s v="8"/>
    <s v="1"/>
    <x v="3"/>
    <x v="6"/>
    <x v="595"/>
    <x v="2968"/>
    <x v="1"/>
    <x v="0"/>
    <n v="865809"/>
    <x v="27"/>
  </r>
  <r>
    <x v="42"/>
    <x v="41"/>
    <m/>
    <m/>
    <x v="1"/>
    <x v="0"/>
    <x v="16"/>
    <x v="27"/>
    <x v="0"/>
    <x v="0"/>
    <m/>
    <x v="27"/>
  </r>
  <r>
    <x v="43"/>
    <x v="42"/>
    <s v="8"/>
    <s v="19"/>
    <x v="3"/>
    <x v="6"/>
    <x v="666"/>
    <x v="3069"/>
    <x v="1"/>
    <x v="15"/>
    <m/>
    <x v="57"/>
  </r>
  <r>
    <x v="43"/>
    <x v="42"/>
    <s v="8"/>
    <s v="19"/>
    <x v="3"/>
    <x v="6"/>
    <x v="666"/>
    <x v="3070"/>
    <x v="2"/>
    <x v="0"/>
    <n v="500000"/>
    <x v="58"/>
  </r>
  <r>
    <x v="43"/>
    <x v="42"/>
    <s v="8"/>
    <s v="19"/>
    <x v="3"/>
    <x v="6"/>
    <x v="666"/>
    <x v="3071"/>
    <x v="2"/>
    <x v="0"/>
    <n v="25000"/>
    <x v="27"/>
  </r>
  <r>
    <x v="43"/>
    <x v="42"/>
    <s v="9"/>
    <s v="5"/>
    <x v="3"/>
    <x v="10"/>
    <x v="667"/>
    <x v="3072"/>
    <x v="1"/>
    <x v="624"/>
    <m/>
    <x v="2428"/>
  </r>
  <r>
    <x v="43"/>
    <x v="42"/>
    <s v="11"/>
    <s v="16"/>
    <x v="3"/>
    <x v="8"/>
    <x v="668"/>
    <x v="3073"/>
    <x v="2"/>
    <x v="0"/>
    <n v="2860000"/>
    <x v="27"/>
  </r>
  <r>
    <x v="44"/>
    <x v="43"/>
    <m/>
    <m/>
    <x v="1"/>
    <x v="0"/>
    <x v="16"/>
    <x v="27"/>
    <x v="0"/>
    <x v="0"/>
    <m/>
    <x v="27"/>
  </r>
  <r>
    <x v="45"/>
    <x v="44"/>
    <m/>
    <m/>
    <x v="1"/>
    <x v="0"/>
    <x v="16"/>
    <x v="27"/>
    <x v="0"/>
    <x v="0"/>
    <m/>
    <x v="27"/>
  </r>
  <r>
    <x v="46"/>
    <x v="45"/>
    <s v="2"/>
    <s v="3"/>
    <x v="3"/>
    <x v="1"/>
    <x v="607"/>
    <x v="3074"/>
    <x v="2"/>
    <x v="0"/>
    <n v="1740690"/>
    <x v="2429"/>
  </r>
  <r>
    <x v="46"/>
    <x v="45"/>
    <s v="2"/>
    <s v="10"/>
    <x v="3"/>
    <x v="1"/>
    <x v="600"/>
    <x v="3075"/>
    <x v="2"/>
    <x v="625"/>
    <m/>
    <x v="2430"/>
  </r>
  <r>
    <x v="46"/>
    <x v="45"/>
    <s v="2"/>
    <s v="12"/>
    <x v="3"/>
    <x v="1"/>
    <x v="621"/>
    <x v="3076"/>
    <x v="1"/>
    <x v="626"/>
    <m/>
    <x v="27"/>
  </r>
  <r>
    <x v="46"/>
    <x v="45"/>
    <s v="5"/>
    <s v="12"/>
    <x v="3"/>
    <x v="4"/>
    <x v="593"/>
    <x v="3077"/>
    <x v="1"/>
    <x v="626"/>
    <m/>
    <x v="2431"/>
  </r>
  <r>
    <x v="46"/>
    <x v="45"/>
    <s v="5"/>
    <s v="25"/>
    <x v="3"/>
    <x v="4"/>
    <x v="669"/>
    <x v="3078"/>
    <x v="2"/>
    <x v="0"/>
    <n v="1116990"/>
    <x v="27"/>
  </r>
  <r>
    <x v="46"/>
    <x v="45"/>
    <s v="8"/>
    <s v="12"/>
    <x v="3"/>
    <x v="6"/>
    <x v="613"/>
    <x v="3079"/>
    <x v="1"/>
    <x v="627"/>
    <m/>
    <x v="2432"/>
  </r>
  <r>
    <x v="46"/>
    <x v="45"/>
    <s v="9"/>
    <s v="5"/>
    <x v="3"/>
    <x v="10"/>
    <x v="667"/>
    <x v="3080"/>
    <x v="2"/>
    <x v="0"/>
    <n v="2239650"/>
    <x v="27"/>
  </r>
  <r>
    <x v="46"/>
    <x v="45"/>
    <s v="11"/>
    <s v="12"/>
    <x v="3"/>
    <x v="8"/>
    <x v="643"/>
    <x v="3081"/>
    <x v="1"/>
    <x v="628"/>
    <m/>
    <x v="2433"/>
  </r>
  <r>
    <x v="46"/>
    <x v="45"/>
    <s v="11"/>
    <s v="15"/>
    <x v="3"/>
    <x v="8"/>
    <x v="670"/>
    <x v="3082"/>
    <x v="2"/>
    <x v="0"/>
    <n v="2551500"/>
    <x v="27"/>
  </r>
  <r>
    <x v="47"/>
    <x v="46"/>
    <m/>
    <m/>
    <x v="1"/>
    <x v="0"/>
    <x v="16"/>
    <x v="27"/>
    <x v="0"/>
    <x v="0"/>
    <m/>
    <x v="27"/>
  </r>
  <r>
    <x v="48"/>
    <x v="47"/>
    <m/>
    <m/>
    <x v="1"/>
    <x v="0"/>
    <x v="16"/>
    <x v="27"/>
    <x v="0"/>
    <x v="0"/>
    <m/>
    <x v="27"/>
  </r>
  <r>
    <x v="49"/>
    <x v="48"/>
    <m/>
    <m/>
    <x v="1"/>
    <x v="0"/>
    <x v="16"/>
    <x v="27"/>
    <x v="0"/>
    <x v="0"/>
    <m/>
    <x v="27"/>
  </r>
  <r>
    <x v="50"/>
    <x v="49"/>
    <m/>
    <m/>
    <x v="1"/>
    <x v="0"/>
    <x v="16"/>
    <x v="27"/>
    <x v="0"/>
    <x v="0"/>
    <m/>
    <x v="27"/>
  </r>
  <r>
    <x v="51"/>
    <x v="50"/>
    <s v="1"/>
    <s v="1"/>
    <x v="3"/>
    <x v="0"/>
    <x v="588"/>
    <x v="0"/>
    <x v="0"/>
    <x v="0"/>
    <m/>
    <x v="2434"/>
  </r>
  <r>
    <x v="51"/>
    <x v="50"/>
    <s v="8"/>
    <s v="1"/>
    <x v="3"/>
    <x v="6"/>
    <x v="595"/>
    <x v="2968"/>
    <x v="1"/>
    <x v="0"/>
    <n v="1191897"/>
    <x v="27"/>
  </r>
  <r>
    <x v="52"/>
    <x v="51"/>
    <m/>
    <m/>
    <x v="1"/>
    <x v="0"/>
    <x v="16"/>
    <x v="27"/>
    <x v="0"/>
    <x v="0"/>
    <m/>
    <x v="27"/>
  </r>
  <r>
    <x v="53"/>
    <x v="52"/>
    <m/>
    <m/>
    <x v="1"/>
    <x v="0"/>
    <x v="16"/>
    <x v="27"/>
    <x v="0"/>
    <x v="0"/>
    <m/>
    <x v="27"/>
  </r>
  <r>
    <x v="54"/>
    <x v="53"/>
    <m/>
    <m/>
    <x v="1"/>
    <x v="0"/>
    <x v="16"/>
    <x v="27"/>
    <x v="0"/>
    <x v="0"/>
    <m/>
    <x v="27"/>
  </r>
  <r>
    <x v="55"/>
    <x v="54"/>
    <m/>
    <m/>
    <x v="1"/>
    <x v="0"/>
    <x v="16"/>
    <x v="27"/>
    <x v="0"/>
    <x v="0"/>
    <m/>
    <x v="27"/>
  </r>
  <r>
    <x v="56"/>
    <x v="55"/>
    <s v="1"/>
    <s v="1"/>
    <x v="3"/>
    <x v="0"/>
    <x v="588"/>
    <x v="0"/>
    <x v="0"/>
    <x v="0"/>
    <m/>
    <x v="2435"/>
  </r>
  <r>
    <x v="56"/>
    <x v="55"/>
    <s v="1"/>
    <s v="1"/>
    <x v="3"/>
    <x v="0"/>
    <x v="588"/>
    <x v="3083"/>
    <x v="1"/>
    <x v="629"/>
    <m/>
    <x v="2436"/>
  </r>
  <r>
    <x v="56"/>
    <x v="55"/>
    <s v="1"/>
    <s v="1"/>
    <x v="3"/>
    <x v="0"/>
    <x v="588"/>
    <x v="3084"/>
    <x v="1"/>
    <x v="630"/>
    <m/>
    <x v="634"/>
  </r>
  <r>
    <x v="56"/>
    <x v="55"/>
    <s v="2"/>
    <s v="1"/>
    <x v="3"/>
    <x v="1"/>
    <x v="606"/>
    <x v="3085"/>
    <x v="1"/>
    <x v="631"/>
    <m/>
    <x v="2437"/>
  </r>
  <r>
    <x v="56"/>
    <x v="55"/>
    <s v="2"/>
    <s v="1"/>
    <x v="3"/>
    <x v="1"/>
    <x v="606"/>
    <x v="3086"/>
    <x v="1"/>
    <x v="632"/>
    <m/>
    <x v="2438"/>
  </r>
  <r>
    <x v="56"/>
    <x v="55"/>
    <s v="2"/>
    <s v="3"/>
    <x v="3"/>
    <x v="1"/>
    <x v="607"/>
    <x v="3087"/>
    <x v="2"/>
    <x v="0"/>
    <n v="168000"/>
    <x v="2439"/>
  </r>
  <r>
    <x v="56"/>
    <x v="55"/>
    <s v="2"/>
    <s v="3"/>
    <x v="3"/>
    <x v="1"/>
    <x v="607"/>
    <x v="3088"/>
    <x v="2"/>
    <x v="0"/>
    <n v="189000"/>
    <x v="2440"/>
  </r>
  <r>
    <x v="56"/>
    <x v="55"/>
    <s v="2"/>
    <s v="25"/>
    <x v="3"/>
    <x v="1"/>
    <x v="611"/>
    <x v="3089"/>
    <x v="2"/>
    <x v="0"/>
    <n v="189000"/>
    <x v="2441"/>
  </r>
  <r>
    <x v="56"/>
    <x v="55"/>
    <s v="2"/>
    <s v="25"/>
    <x v="3"/>
    <x v="1"/>
    <x v="611"/>
    <x v="3090"/>
    <x v="2"/>
    <x v="0"/>
    <n v="168000"/>
    <x v="2442"/>
  </r>
  <r>
    <x v="56"/>
    <x v="55"/>
    <s v="3"/>
    <s v="14"/>
    <x v="3"/>
    <x v="2"/>
    <x v="671"/>
    <x v="3091"/>
    <x v="2"/>
    <x v="0"/>
    <n v="69517.23"/>
    <x v="2443"/>
  </r>
  <r>
    <x v="56"/>
    <x v="55"/>
    <s v="3"/>
    <s v="14"/>
    <x v="3"/>
    <x v="2"/>
    <x v="671"/>
    <x v="3092"/>
    <x v="2"/>
    <x v="0"/>
    <n v="77490"/>
    <x v="27"/>
  </r>
  <r>
    <x v="57"/>
    <x v="56"/>
    <s v="8"/>
    <s v="14"/>
    <x v="3"/>
    <x v="6"/>
    <x v="672"/>
    <x v="3093"/>
    <x v="1"/>
    <x v="0"/>
    <m/>
    <x v="27"/>
  </r>
  <r>
    <x v="57"/>
    <x v="56"/>
    <s v="9"/>
    <s v="14"/>
    <x v="3"/>
    <x v="10"/>
    <x v="673"/>
    <x v="3094"/>
    <x v="1"/>
    <x v="0"/>
    <m/>
    <x v="27"/>
  </r>
  <r>
    <x v="58"/>
    <x v="57"/>
    <s v="12"/>
    <s v="13"/>
    <x v="3"/>
    <x v="11"/>
    <x v="674"/>
    <x v="3095"/>
    <x v="1"/>
    <x v="5"/>
    <m/>
    <x v="30"/>
  </r>
  <r>
    <x v="58"/>
    <x v="57"/>
    <s v="12"/>
    <s v="19"/>
    <x v="3"/>
    <x v="11"/>
    <x v="664"/>
    <x v="3096"/>
    <x v="2"/>
    <x v="0"/>
    <n v="380000"/>
    <x v="201"/>
  </r>
  <r>
    <x v="58"/>
    <x v="57"/>
    <s v="12"/>
    <s v="21"/>
    <x v="3"/>
    <x v="11"/>
    <x v="658"/>
    <x v="3097"/>
    <x v="2"/>
    <x v="0"/>
    <n v="40000"/>
    <x v="27"/>
  </r>
  <r>
    <x v="59"/>
    <x v="58"/>
    <s v="1"/>
    <s v="12"/>
    <x v="3"/>
    <x v="0"/>
    <x v="617"/>
    <x v="3098"/>
    <x v="2"/>
    <x v="0"/>
    <n v="1458000"/>
    <x v="2444"/>
  </r>
  <r>
    <x v="59"/>
    <x v="58"/>
    <s v="1"/>
    <s v="18"/>
    <x v="3"/>
    <x v="0"/>
    <x v="675"/>
    <x v="3099"/>
    <x v="1"/>
    <x v="633"/>
    <m/>
    <x v="2445"/>
  </r>
  <r>
    <x v="59"/>
    <x v="58"/>
    <s v="2"/>
    <s v="5"/>
    <x v="3"/>
    <x v="1"/>
    <x v="676"/>
    <x v="3100"/>
    <x v="2"/>
    <x v="0"/>
    <n v="1458000"/>
    <x v="2446"/>
  </r>
  <r>
    <x v="59"/>
    <x v="58"/>
    <s v="2"/>
    <s v="9"/>
    <x v="3"/>
    <x v="1"/>
    <x v="677"/>
    <x v="3101"/>
    <x v="2"/>
    <x v="0"/>
    <n v="145800"/>
    <x v="2447"/>
  </r>
  <r>
    <x v="59"/>
    <x v="58"/>
    <s v="2"/>
    <s v="18"/>
    <x v="3"/>
    <x v="1"/>
    <x v="678"/>
    <x v="3102"/>
    <x v="1"/>
    <x v="633"/>
    <m/>
    <x v="27"/>
  </r>
  <r>
    <x v="59"/>
    <x v="58"/>
    <s v="3"/>
    <s v="1"/>
    <x v="3"/>
    <x v="2"/>
    <x v="623"/>
    <x v="3103"/>
    <x v="1"/>
    <x v="633"/>
    <m/>
    <x v="2448"/>
  </r>
  <r>
    <x v="59"/>
    <x v="58"/>
    <s v="3"/>
    <s v="10"/>
    <x v="3"/>
    <x v="2"/>
    <x v="603"/>
    <x v="3104"/>
    <x v="2"/>
    <x v="0"/>
    <n v="1458000"/>
    <x v="2445"/>
  </r>
  <r>
    <x v="59"/>
    <x v="58"/>
    <s v="3"/>
    <s v="14"/>
    <x v="3"/>
    <x v="2"/>
    <x v="671"/>
    <x v="3105"/>
    <x v="2"/>
    <x v="0"/>
    <n v="72900"/>
    <x v="27"/>
  </r>
  <r>
    <x v="59"/>
    <x v="58"/>
    <s v="4"/>
    <s v="7"/>
    <x v="3"/>
    <x v="3"/>
    <x v="679"/>
    <x v="3106"/>
    <x v="2"/>
    <x v="0"/>
    <n v="1458000"/>
    <x v="2444"/>
  </r>
  <r>
    <x v="59"/>
    <x v="58"/>
    <s v="4"/>
    <s v="8"/>
    <x v="3"/>
    <x v="3"/>
    <x v="680"/>
    <x v="3107"/>
    <x v="2"/>
    <x v="0"/>
    <n v="72900"/>
    <x v="2447"/>
  </r>
  <r>
    <x v="59"/>
    <x v="58"/>
    <s v="4"/>
    <s v="18"/>
    <x v="3"/>
    <x v="3"/>
    <x v="681"/>
    <x v="3108"/>
    <x v="1"/>
    <x v="633"/>
    <m/>
    <x v="27"/>
  </r>
  <r>
    <x v="59"/>
    <x v="58"/>
    <s v="5"/>
    <s v="5"/>
    <x v="3"/>
    <x v="4"/>
    <x v="682"/>
    <x v="3109"/>
    <x v="2"/>
    <x v="0"/>
    <n v="1458000"/>
    <x v="2444"/>
  </r>
  <r>
    <x v="59"/>
    <x v="58"/>
    <s v="5"/>
    <s v="13"/>
    <x v="3"/>
    <x v="4"/>
    <x v="683"/>
    <x v="3110"/>
    <x v="2"/>
    <x v="0"/>
    <n v="72900"/>
    <x v="2447"/>
  </r>
  <r>
    <x v="59"/>
    <x v="58"/>
    <s v="5"/>
    <s v="18"/>
    <x v="3"/>
    <x v="4"/>
    <x v="684"/>
    <x v="3111"/>
    <x v="1"/>
    <x v="633"/>
    <m/>
    <x v="27"/>
  </r>
  <r>
    <x v="59"/>
    <x v="58"/>
    <s v="6"/>
    <s v="10"/>
    <x v="3"/>
    <x v="9"/>
    <x v="685"/>
    <x v="3112"/>
    <x v="2"/>
    <x v="0"/>
    <n v="1458000"/>
    <x v="2444"/>
  </r>
  <r>
    <x v="59"/>
    <x v="58"/>
    <s v="6"/>
    <s v="16"/>
    <x v="3"/>
    <x v="9"/>
    <x v="686"/>
    <x v="3113"/>
    <x v="2"/>
    <x v="0"/>
    <n v="72900"/>
    <x v="2447"/>
  </r>
  <r>
    <x v="59"/>
    <x v="58"/>
    <s v="6"/>
    <s v="18"/>
    <x v="3"/>
    <x v="9"/>
    <x v="687"/>
    <x v="3114"/>
    <x v="1"/>
    <x v="633"/>
    <m/>
    <x v="27"/>
  </r>
  <r>
    <x v="59"/>
    <x v="58"/>
    <s v="7"/>
    <s v="18"/>
    <x v="3"/>
    <x v="5"/>
    <x v="688"/>
    <x v="3115"/>
    <x v="1"/>
    <x v="634"/>
    <m/>
    <x v="2449"/>
  </r>
  <r>
    <x v="59"/>
    <x v="58"/>
    <s v="7"/>
    <s v="29"/>
    <x v="3"/>
    <x v="5"/>
    <x v="689"/>
    <x v="3116"/>
    <x v="2"/>
    <x v="0"/>
    <n v="658451.61"/>
    <x v="2450"/>
  </r>
  <r>
    <x v="59"/>
    <x v="58"/>
    <s v="7"/>
    <s v="30"/>
    <x v="3"/>
    <x v="5"/>
    <x v="690"/>
    <x v="3117"/>
    <x v="2"/>
    <x v="0"/>
    <n v="32922.58"/>
    <x v="27"/>
  </r>
  <r>
    <x v="60"/>
    <x v="59"/>
    <s v="1"/>
    <s v="1"/>
    <x v="3"/>
    <x v="0"/>
    <x v="588"/>
    <x v="0"/>
    <x v="0"/>
    <x v="0"/>
    <m/>
    <x v="173"/>
  </r>
  <r>
    <x v="61"/>
    <x v="60"/>
    <m/>
    <m/>
    <x v="1"/>
    <x v="0"/>
    <x v="16"/>
    <x v="27"/>
    <x v="0"/>
    <x v="0"/>
    <m/>
    <x v="27"/>
  </r>
  <r>
    <x v="62"/>
    <x v="61"/>
    <s v="2"/>
    <s v="22"/>
    <x v="3"/>
    <x v="1"/>
    <x v="691"/>
    <x v="3118"/>
    <x v="1"/>
    <x v="635"/>
    <m/>
    <x v="2451"/>
  </r>
  <r>
    <x v="62"/>
    <x v="61"/>
    <s v="2"/>
    <s v="29"/>
    <x v="3"/>
    <x v="1"/>
    <x v="692"/>
    <x v="3119"/>
    <x v="2"/>
    <x v="0"/>
    <n v="397005"/>
    <x v="2452"/>
  </r>
  <r>
    <x v="62"/>
    <x v="61"/>
    <s v="3"/>
    <s v="1"/>
    <x v="3"/>
    <x v="2"/>
    <x v="623"/>
    <x v="3120"/>
    <x v="1"/>
    <x v="636"/>
    <m/>
    <x v="2453"/>
  </r>
  <r>
    <x v="62"/>
    <x v="61"/>
    <s v="4"/>
    <s v="1"/>
    <x v="3"/>
    <x v="3"/>
    <x v="591"/>
    <x v="3121"/>
    <x v="2"/>
    <x v="0"/>
    <n v="888534.33"/>
    <x v="2454"/>
  </r>
  <r>
    <x v="62"/>
    <x v="61"/>
    <s v="4"/>
    <s v="2"/>
    <x v="3"/>
    <x v="3"/>
    <x v="693"/>
    <x v="3122"/>
    <x v="2"/>
    <x v="0"/>
    <n v="114425.59"/>
    <x v="27"/>
  </r>
  <r>
    <x v="62"/>
    <x v="61"/>
    <s v="5"/>
    <s v="31"/>
    <x v="3"/>
    <x v="4"/>
    <x v="629"/>
    <x v="3123"/>
    <x v="2"/>
    <x v="0"/>
    <n v="888534.92"/>
    <x v="2455"/>
  </r>
  <r>
    <x v="62"/>
    <x v="61"/>
    <s v="6"/>
    <s v="1"/>
    <x v="3"/>
    <x v="9"/>
    <x v="656"/>
    <x v="3124"/>
    <x v="1"/>
    <x v="637"/>
    <m/>
    <x v="175"/>
  </r>
  <r>
    <x v="62"/>
    <x v="61"/>
    <s v="6"/>
    <s v="1"/>
    <x v="3"/>
    <x v="9"/>
    <x v="656"/>
    <x v="3125"/>
    <x v="2"/>
    <x v="0"/>
    <n v="46765"/>
    <x v="27"/>
  </r>
  <r>
    <x v="62"/>
    <x v="61"/>
    <s v="9"/>
    <s v="1"/>
    <x v="3"/>
    <x v="10"/>
    <x v="649"/>
    <x v="3126"/>
    <x v="1"/>
    <x v="637"/>
    <m/>
    <x v="174"/>
  </r>
  <r>
    <x v="62"/>
    <x v="61"/>
    <s v="10"/>
    <s v="14"/>
    <x v="3"/>
    <x v="7"/>
    <x v="694"/>
    <x v="3127"/>
    <x v="2"/>
    <x v="0"/>
    <n v="888534.92"/>
    <x v="175"/>
  </r>
  <r>
    <x v="62"/>
    <x v="61"/>
    <s v="10"/>
    <s v="17"/>
    <x v="3"/>
    <x v="7"/>
    <x v="661"/>
    <x v="3128"/>
    <x v="2"/>
    <x v="0"/>
    <n v="46765"/>
    <x v="27"/>
  </r>
  <r>
    <x v="62"/>
    <x v="61"/>
    <s v="12"/>
    <s v="1"/>
    <x v="3"/>
    <x v="11"/>
    <x v="652"/>
    <x v="3129"/>
    <x v="1"/>
    <x v="637"/>
    <m/>
    <x v="174"/>
  </r>
  <r>
    <x v="63"/>
    <x v="62"/>
    <m/>
    <m/>
    <x v="1"/>
    <x v="0"/>
    <x v="16"/>
    <x v="27"/>
    <x v="0"/>
    <x v="0"/>
    <m/>
    <x v="27"/>
  </r>
  <r>
    <x v="64"/>
    <x v="63"/>
    <m/>
    <m/>
    <x v="1"/>
    <x v="0"/>
    <x v="16"/>
    <x v="27"/>
    <x v="0"/>
    <x v="0"/>
    <m/>
    <x v="27"/>
  </r>
  <r>
    <x v="65"/>
    <x v="64"/>
    <m/>
    <m/>
    <x v="1"/>
    <x v="0"/>
    <x v="16"/>
    <x v="27"/>
    <x v="0"/>
    <x v="0"/>
    <m/>
    <x v="27"/>
  </r>
  <r>
    <x v="66"/>
    <x v="65"/>
    <s v="1"/>
    <s v="1"/>
    <x v="3"/>
    <x v="0"/>
    <x v="588"/>
    <x v="0"/>
    <x v="0"/>
    <x v="0"/>
    <m/>
    <x v="2456"/>
  </r>
  <r>
    <x v="66"/>
    <x v="65"/>
    <s v="1"/>
    <s v="29"/>
    <x v="3"/>
    <x v="0"/>
    <x v="665"/>
    <x v="3068"/>
    <x v="2"/>
    <x v="0"/>
    <n v="13421156.279999999"/>
    <x v="27"/>
  </r>
  <r>
    <x v="67"/>
    <x v="66"/>
    <m/>
    <m/>
    <x v="1"/>
    <x v="0"/>
    <x v="16"/>
    <x v="27"/>
    <x v="0"/>
    <x v="0"/>
    <m/>
    <x v="27"/>
  </r>
  <r>
    <x v="68"/>
    <x v="66"/>
    <m/>
    <m/>
    <x v="1"/>
    <x v="0"/>
    <x v="16"/>
    <x v="27"/>
    <x v="0"/>
    <x v="0"/>
    <m/>
    <x v="27"/>
  </r>
  <r>
    <x v="69"/>
    <x v="67"/>
    <m/>
    <m/>
    <x v="1"/>
    <x v="0"/>
    <x v="16"/>
    <x v="27"/>
    <x v="0"/>
    <x v="0"/>
    <m/>
    <x v="27"/>
  </r>
  <r>
    <x v="70"/>
    <x v="68"/>
    <m/>
    <m/>
    <x v="1"/>
    <x v="0"/>
    <x v="16"/>
    <x v="27"/>
    <x v="0"/>
    <x v="0"/>
    <m/>
    <x v="27"/>
  </r>
  <r>
    <x v="71"/>
    <x v="69"/>
    <m/>
    <m/>
    <x v="1"/>
    <x v="0"/>
    <x v="16"/>
    <x v="27"/>
    <x v="0"/>
    <x v="0"/>
    <m/>
    <x v="27"/>
  </r>
  <r>
    <x v="72"/>
    <x v="70"/>
    <m/>
    <m/>
    <x v="1"/>
    <x v="0"/>
    <x v="16"/>
    <x v="27"/>
    <x v="0"/>
    <x v="0"/>
    <m/>
    <x v="27"/>
  </r>
  <r>
    <x v="73"/>
    <x v="71"/>
    <m/>
    <m/>
    <x v="1"/>
    <x v="0"/>
    <x v="16"/>
    <x v="27"/>
    <x v="0"/>
    <x v="0"/>
    <m/>
    <x v="27"/>
  </r>
  <r>
    <x v="74"/>
    <x v="72"/>
    <s v="8"/>
    <s v="22"/>
    <x v="3"/>
    <x v="6"/>
    <x v="695"/>
    <x v="3130"/>
    <x v="1"/>
    <x v="27"/>
    <m/>
    <x v="653"/>
  </r>
  <r>
    <x v="74"/>
    <x v="72"/>
    <s v="8"/>
    <s v="22"/>
    <x v="3"/>
    <x v="6"/>
    <x v="695"/>
    <x v="3131"/>
    <x v="2"/>
    <x v="0"/>
    <n v="250000"/>
    <x v="2457"/>
  </r>
  <r>
    <x v="74"/>
    <x v="72"/>
    <s v="8"/>
    <s v="23"/>
    <x v="3"/>
    <x v="6"/>
    <x v="696"/>
    <x v="3132"/>
    <x v="1"/>
    <x v="34"/>
    <m/>
    <x v="2458"/>
  </r>
  <r>
    <x v="74"/>
    <x v="72"/>
    <s v="8"/>
    <s v="30"/>
    <x v="3"/>
    <x v="6"/>
    <x v="697"/>
    <x v="3133"/>
    <x v="2"/>
    <x v="0"/>
    <n v="600000"/>
    <x v="2459"/>
  </r>
  <r>
    <x v="74"/>
    <x v="72"/>
    <s v="9"/>
    <s v="5"/>
    <x v="3"/>
    <x v="10"/>
    <x v="667"/>
    <x v="3134"/>
    <x v="2"/>
    <x v="0"/>
    <n v="42500"/>
    <x v="27"/>
  </r>
  <r>
    <x v="74"/>
    <x v="72"/>
    <s v="9"/>
    <s v="16"/>
    <x v="3"/>
    <x v="10"/>
    <x v="698"/>
    <x v="3135"/>
    <x v="1"/>
    <x v="15"/>
    <m/>
    <x v="57"/>
  </r>
  <r>
    <x v="74"/>
    <x v="72"/>
    <s v="10"/>
    <s v="16"/>
    <x v="3"/>
    <x v="7"/>
    <x v="699"/>
    <x v="3136"/>
    <x v="1"/>
    <x v="15"/>
    <m/>
    <x v="192"/>
  </r>
  <r>
    <x v="74"/>
    <x v="72"/>
    <s v="11"/>
    <s v="11"/>
    <x v="3"/>
    <x v="8"/>
    <x v="700"/>
    <x v="3137"/>
    <x v="2"/>
    <x v="0"/>
    <n v="500000"/>
    <x v="193"/>
  </r>
  <r>
    <x v="74"/>
    <x v="72"/>
    <s v="11"/>
    <s v="14"/>
    <x v="3"/>
    <x v="8"/>
    <x v="662"/>
    <x v="3138"/>
    <x v="2"/>
    <x v="0"/>
    <n v="25000"/>
    <x v="57"/>
  </r>
  <r>
    <x v="74"/>
    <x v="72"/>
    <s v="11"/>
    <s v="16"/>
    <x v="3"/>
    <x v="8"/>
    <x v="668"/>
    <x v="3139"/>
    <x v="1"/>
    <x v="15"/>
    <m/>
    <x v="192"/>
  </r>
  <r>
    <x v="74"/>
    <x v="72"/>
    <s v="12"/>
    <s v="16"/>
    <x v="3"/>
    <x v="11"/>
    <x v="701"/>
    <x v="3140"/>
    <x v="1"/>
    <x v="15"/>
    <m/>
    <x v="178"/>
  </r>
  <r>
    <x v="75"/>
    <x v="73"/>
    <m/>
    <m/>
    <x v="1"/>
    <x v="0"/>
    <x v="16"/>
    <x v="27"/>
    <x v="0"/>
    <x v="0"/>
    <m/>
    <x v="27"/>
  </r>
  <r>
    <x v="76"/>
    <x v="74"/>
    <m/>
    <m/>
    <x v="1"/>
    <x v="0"/>
    <x v="16"/>
    <x v="27"/>
    <x v="0"/>
    <x v="0"/>
    <m/>
    <x v="27"/>
  </r>
  <r>
    <x v="77"/>
    <x v="75"/>
    <s v="1"/>
    <s v="1"/>
    <x v="3"/>
    <x v="0"/>
    <x v="588"/>
    <x v="0"/>
    <x v="0"/>
    <x v="0"/>
    <m/>
    <x v="2460"/>
  </r>
  <r>
    <x v="77"/>
    <x v="75"/>
    <s v="10"/>
    <s v="12"/>
    <x v="3"/>
    <x v="7"/>
    <x v="640"/>
    <x v="3141"/>
    <x v="2"/>
    <x v="0"/>
    <n v="2772000"/>
    <x v="2461"/>
  </r>
  <r>
    <x v="77"/>
    <x v="75"/>
    <s v="10"/>
    <s v="13"/>
    <x v="3"/>
    <x v="7"/>
    <x v="702"/>
    <x v="3142"/>
    <x v="2"/>
    <x v="0"/>
    <n v="138600"/>
    <x v="27"/>
  </r>
  <r>
    <x v="78"/>
    <x v="76"/>
    <s v="1"/>
    <s v="1"/>
    <x v="3"/>
    <x v="0"/>
    <x v="588"/>
    <x v="0"/>
    <x v="0"/>
    <x v="0"/>
    <m/>
    <x v="186"/>
  </r>
  <r>
    <x v="79"/>
    <x v="77"/>
    <m/>
    <m/>
    <x v="1"/>
    <x v="0"/>
    <x v="16"/>
    <x v="27"/>
    <x v="0"/>
    <x v="0"/>
    <m/>
    <x v="27"/>
  </r>
  <r>
    <x v="80"/>
    <x v="78"/>
    <m/>
    <m/>
    <x v="1"/>
    <x v="0"/>
    <x v="16"/>
    <x v="27"/>
    <x v="0"/>
    <x v="0"/>
    <m/>
    <x v="27"/>
  </r>
  <r>
    <x v="81"/>
    <x v="79"/>
    <m/>
    <m/>
    <x v="1"/>
    <x v="0"/>
    <x v="16"/>
    <x v="27"/>
    <x v="0"/>
    <x v="0"/>
    <m/>
    <x v="27"/>
  </r>
  <r>
    <x v="82"/>
    <x v="80"/>
    <m/>
    <m/>
    <x v="1"/>
    <x v="0"/>
    <x v="16"/>
    <x v="27"/>
    <x v="0"/>
    <x v="0"/>
    <m/>
    <x v="27"/>
  </r>
  <r>
    <x v="83"/>
    <x v="81"/>
    <m/>
    <m/>
    <x v="1"/>
    <x v="0"/>
    <x v="16"/>
    <x v="27"/>
    <x v="0"/>
    <x v="0"/>
    <m/>
    <x v="27"/>
  </r>
  <r>
    <x v="84"/>
    <x v="82"/>
    <m/>
    <m/>
    <x v="1"/>
    <x v="0"/>
    <x v="16"/>
    <x v="27"/>
    <x v="0"/>
    <x v="0"/>
    <m/>
    <x v="27"/>
  </r>
  <r>
    <x v="85"/>
    <x v="83"/>
    <m/>
    <m/>
    <x v="1"/>
    <x v="0"/>
    <x v="16"/>
    <x v="27"/>
    <x v="0"/>
    <x v="0"/>
    <m/>
    <x v="27"/>
  </r>
  <r>
    <x v="86"/>
    <x v="84"/>
    <s v="8"/>
    <s v="1"/>
    <x v="3"/>
    <x v="6"/>
    <x v="595"/>
    <x v="2968"/>
    <x v="1"/>
    <x v="0"/>
    <n v="275625"/>
    <x v="2462"/>
  </r>
  <r>
    <x v="86"/>
    <x v="84"/>
    <s v="9"/>
    <s v="27"/>
    <x v="3"/>
    <x v="10"/>
    <x v="703"/>
    <x v="3143"/>
    <x v="1"/>
    <x v="27"/>
    <m/>
    <x v="189"/>
  </r>
  <r>
    <x v="87"/>
    <x v="85"/>
    <m/>
    <m/>
    <x v="1"/>
    <x v="0"/>
    <x v="16"/>
    <x v="27"/>
    <x v="0"/>
    <x v="0"/>
    <m/>
    <x v="27"/>
  </r>
  <r>
    <x v="88"/>
    <x v="86"/>
    <m/>
    <m/>
    <x v="1"/>
    <x v="0"/>
    <x v="16"/>
    <x v="27"/>
    <x v="0"/>
    <x v="0"/>
    <m/>
    <x v="27"/>
  </r>
  <r>
    <x v="89"/>
    <x v="87"/>
    <m/>
    <m/>
    <x v="1"/>
    <x v="0"/>
    <x v="16"/>
    <x v="27"/>
    <x v="0"/>
    <x v="0"/>
    <m/>
    <x v="27"/>
  </r>
  <r>
    <x v="90"/>
    <x v="88"/>
    <m/>
    <m/>
    <x v="1"/>
    <x v="0"/>
    <x v="16"/>
    <x v="27"/>
    <x v="0"/>
    <x v="0"/>
    <m/>
    <x v="27"/>
  </r>
  <r>
    <x v="91"/>
    <x v="89"/>
    <s v="10"/>
    <s v="7"/>
    <x v="3"/>
    <x v="7"/>
    <x v="704"/>
    <x v="3144"/>
    <x v="1"/>
    <x v="638"/>
    <m/>
    <x v="2463"/>
  </r>
  <r>
    <x v="91"/>
    <x v="89"/>
    <s v="10"/>
    <s v="17"/>
    <x v="3"/>
    <x v="7"/>
    <x v="661"/>
    <x v="3145"/>
    <x v="2"/>
    <x v="0"/>
    <n v="2099050"/>
    <x v="2464"/>
  </r>
  <r>
    <x v="91"/>
    <x v="89"/>
    <s v="10"/>
    <s v="19"/>
    <x v="3"/>
    <x v="7"/>
    <x v="641"/>
    <x v="3146"/>
    <x v="2"/>
    <x v="0"/>
    <n v="105950"/>
    <x v="27"/>
  </r>
  <r>
    <x v="92"/>
    <x v="90"/>
    <s v="1"/>
    <s v="1"/>
    <x v="3"/>
    <x v="0"/>
    <x v="588"/>
    <x v="0"/>
    <x v="0"/>
    <x v="0"/>
    <m/>
    <x v="1897"/>
  </r>
  <r>
    <x v="92"/>
    <x v="90"/>
    <s v="1"/>
    <s v="12"/>
    <x v="3"/>
    <x v="0"/>
    <x v="617"/>
    <x v="3147"/>
    <x v="2"/>
    <x v="0"/>
    <n v="350000"/>
    <x v="27"/>
  </r>
  <r>
    <x v="92"/>
    <x v="90"/>
    <s v="1"/>
    <s v="26"/>
    <x v="3"/>
    <x v="0"/>
    <x v="705"/>
    <x v="3148"/>
    <x v="1"/>
    <x v="202"/>
    <m/>
    <x v="1897"/>
  </r>
  <r>
    <x v="92"/>
    <x v="90"/>
    <s v="2"/>
    <s v="5"/>
    <x v="3"/>
    <x v="1"/>
    <x v="676"/>
    <x v="3149"/>
    <x v="2"/>
    <x v="0"/>
    <n v="350000"/>
    <x v="27"/>
  </r>
  <r>
    <x v="92"/>
    <x v="90"/>
    <s v="2"/>
    <s v="26"/>
    <x v="3"/>
    <x v="1"/>
    <x v="706"/>
    <x v="3150"/>
    <x v="1"/>
    <x v="639"/>
    <m/>
    <x v="2465"/>
  </r>
  <r>
    <x v="92"/>
    <x v="90"/>
    <s v="3"/>
    <s v="24"/>
    <x v="3"/>
    <x v="2"/>
    <x v="625"/>
    <x v="3151"/>
    <x v="2"/>
    <x v="0"/>
    <n v="390000"/>
    <x v="27"/>
  </r>
  <r>
    <x v="92"/>
    <x v="90"/>
    <s v="4"/>
    <s v="1"/>
    <x v="3"/>
    <x v="3"/>
    <x v="591"/>
    <x v="3152"/>
    <x v="1"/>
    <x v="640"/>
    <m/>
    <x v="2466"/>
  </r>
  <r>
    <x v="92"/>
    <x v="90"/>
    <s v="4"/>
    <s v="13"/>
    <x v="3"/>
    <x v="3"/>
    <x v="707"/>
    <x v="3153"/>
    <x v="2"/>
    <x v="0"/>
    <n v="410000"/>
    <x v="1590"/>
  </r>
  <r>
    <x v="92"/>
    <x v="90"/>
    <s v="5"/>
    <s v="1"/>
    <x v="3"/>
    <x v="4"/>
    <x v="608"/>
    <x v="3154"/>
    <x v="1"/>
    <x v="51"/>
    <m/>
    <x v="1595"/>
  </r>
  <r>
    <x v="92"/>
    <x v="90"/>
    <s v="5"/>
    <s v="17"/>
    <x v="3"/>
    <x v="4"/>
    <x v="708"/>
    <x v="3155"/>
    <x v="2"/>
    <x v="0"/>
    <n v="450000"/>
    <x v="27"/>
  </r>
  <r>
    <x v="92"/>
    <x v="90"/>
    <s v="6"/>
    <s v="1"/>
    <x v="3"/>
    <x v="9"/>
    <x v="656"/>
    <x v="3156"/>
    <x v="1"/>
    <x v="51"/>
    <m/>
    <x v="131"/>
  </r>
  <r>
    <x v="92"/>
    <x v="90"/>
    <s v="6"/>
    <s v="22"/>
    <x v="3"/>
    <x v="9"/>
    <x v="709"/>
    <x v="3157"/>
    <x v="2"/>
    <x v="0"/>
    <n v="400000"/>
    <x v="27"/>
  </r>
  <r>
    <x v="92"/>
    <x v="90"/>
    <s v="7"/>
    <s v="1"/>
    <x v="3"/>
    <x v="5"/>
    <x v="594"/>
    <x v="3158"/>
    <x v="1"/>
    <x v="51"/>
    <m/>
    <x v="131"/>
  </r>
  <r>
    <x v="92"/>
    <x v="90"/>
    <s v="7"/>
    <s v="21"/>
    <x v="3"/>
    <x v="5"/>
    <x v="710"/>
    <x v="3159"/>
    <x v="2"/>
    <x v="0"/>
    <n v="400000"/>
    <x v="27"/>
  </r>
  <r>
    <x v="92"/>
    <x v="90"/>
    <s v="8"/>
    <s v="1"/>
    <x v="3"/>
    <x v="6"/>
    <x v="595"/>
    <x v="3160"/>
    <x v="1"/>
    <x v="51"/>
    <m/>
    <x v="131"/>
  </r>
  <r>
    <x v="92"/>
    <x v="90"/>
    <s v="8"/>
    <s v="17"/>
    <x v="3"/>
    <x v="6"/>
    <x v="636"/>
    <x v="3161"/>
    <x v="2"/>
    <x v="0"/>
    <n v="380000"/>
    <x v="200"/>
  </r>
  <r>
    <x v="92"/>
    <x v="90"/>
    <s v="8"/>
    <s v="18"/>
    <x v="3"/>
    <x v="6"/>
    <x v="711"/>
    <x v="311"/>
    <x v="2"/>
    <x v="0"/>
    <n v="20000"/>
    <x v="27"/>
  </r>
  <r>
    <x v="92"/>
    <x v="90"/>
    <s v="9"/>
    <s v="1"/>
    <x v="3"/>
    <x v="10"/>
    <x v="649"/>
    <x v="3162"/>
    <x v="1"/>
    <x v="51"/>
    <m/>
    <x v="131"/>
  </r>
  <r>
    <x v="92"/>
    <x v="90"/>
    <s v="9"/>
    <s v="29"/>
    <x v="3"/>
    <x v="10"/>
    <x v="712"/>
    <x v="3163"/>
    <x v="2"/>
    <x v="0"/>
    <n v="380000"/>
    <x v="200"/>
  </r>
  <r>
    <x v="92"/>
    <x v="90"/>
    <s v="10"/>
    <s v="1"/>
    <x v="3"/>
    <x v="7"/>
    <x v="650"/>
    <x v="3164"/>
    <x v="1"/>
    <x v="51"/>
    <m/>
    <x v="30"/>
  </r>
  <r>
    <x v="92"/>
    <x v="90"/>
    <s v="11"/>
    <s v="1"/>
    <x v="3"/>
    <x v="8"/>
    <x v="651"/>
    <x v="3165"/>
    <x v="1"/>
    <x v="51"/>
    <m/>
    <x v="203"/>
  </r>
  <r>
    <x v="92"/>
    <x v="90"/>
    <s v="11"/>
    <s v="2"/>
    <x v="3"/>
    <x v="8"/>
    <x v="713"/>
    <x v="326"/>
    <x v="2"/>
    <x v="0"/>
    <n v="380000"/>
    <x v="204"/>
  </r>
  <r>
    <x v="92"/>
    <x v="90"/>
    <s v="11"/>
    <s v="3"/>
    <x v="3"/>
    <x v="8"/>
    <x v="714"/>
    <x v="3166"/>
    <x v="2"/>
    <x v="0"/>
    <n v="40000"/>
    <x v="131"/>
  </r>
  <r>
    <x v="92"/>
    <x v="90"/>
    <s v="11"/>
    <s v="29"/>
    <x v="3"/>
    <x v="8"/>
    <x v="715"/>
    <x v="3167"/>
    <x v="2"/>
    <x v="0"/>
    <n v="380000"/>
    <x v="200"/>
  </r>
  <r>
    <x v="92"/>
    <x v="90"/>
    <s v="11"/>
    <s v="30"/>
    <x v="3"/>
    <x v="8"/>
    <x v="716"/>
    <x v="3168"/>
    <x v="2"/>
    <x v="0"/>
    <n v="20000"/>
    <x v="27"/>
  </r>
  <r>
    <x v="92"/>
    <x v="90"/>
    <s v="12"/>
    <s v="1"/>
    <x v="3"/>
    <x v="11"/>
    <x v="652"/>
    <x v="3169"/>
    <x v="1"/>
    <x v="51"/>
    <m/>
    <x v="131"/>
  </r>
  <r>
    <x v="92"/>
    <x v="90"/>
    <s v="12"/>
    <s v="2"/>
    <x v="3"/>
    <x v="11"/>
    <x v="717"/>
    <x v="3170"/>
    <x v="1"/>
    <x v="5"/>
    <m/>
    <x v="203"/>
  </r>
  <r>
    <x v="92"/>
    <x v="90"/>
    <s v="12"/>
    <s v="6"/>
    <x v="3"/>
    <x v="11"/>
    <x v="718"/>
    <x v="3171"/>
    <x v="2"/>
    <x v="0"/>
    <n v="308700"/>
    <x v="2467"/>
  </r>
  <r>
    <x v="92"/>
    <x v="90"/>
    <s v="12"/>
    <s v="19"/>
    <x v="3"/>
    <x v="11"/>
    <x v="664"/>
    <x v="3172"/>
    <x v="2"/>
    <x v="0"/>
    <n v="380000"/>
    <x v="2468"/>
  </r>
  <r>
    <x v="92"/>
    <x v="90"/>
    <s v="12"/>
    <s v="20"/>
    <x v="3"/>
    <x v="11"/>
    <x v="719"/>
    <x v="3173"/>
    <x v="2"/>
    <x v="0"/>
    <n v="111300"/>
    <x v="200"/>
  </r>
  <r>
    <x v="93"/>
    <x v="91"/>
    <s v="1"/>
    <s v="1"/>
    <x v="3"/>
    <x v="0"/>
    <x v="588"/>
    <x v="0"/>
    <x v="0"/>
    <x v="0"/>
    <m/>
    <x v="2469"/>
  </r>
  <r>
    <x v="93"/>
    <x v="91"/>
    <s v="8"/>
    <s v="1"/>
    <x v="3"/>
    <x v="6"/>
    <x v="595"/>
    <x v="2968"/>
    <x v="1"/>
    <x v="0"/>
    <n v="277400"/>
    <x v="27"/>
  </r>
  <r>
    <x v="94"/>
    <x v="92"/>
    <m/>
    <m/>
    <x v="1"/>
    <x v="0"/>
    <x v="16"/>
    <x v="27"/>
    <x v="0"/>
    <x v="0"/>
    <m/>
    <x v="27"/>
  </r>
  <r>
    <x v="95"/>
    <x v="93"/>
    <s v="6"/>
    <s v="9"/>
    <x v="3"/>
    <x v="9"/>
    <x v="648"/>
    <x v="3174"/>
    <x v="1"/>
    <x v="49"/>
    <m/>
    <x v="652"/>
  </r>
  <r>
    <x v="95"/>
    <x v="93"/>
    <s v="6"/>
    <s v="10"/>
    <x v="3"/>
    <x v="9"/>
    <x v="685"/>
    <x v="3175"/>
    <x v="1"/>
    <x v="34"/>
    <m/>
    <x v="580"/>
  </r>
  <r>
    <x v="95"/>
    <x v="93"/>
    <s v="7"/>
    <s v="10"/>
    <x v="3"/>
    <x v="5"/>
    <x v="720"/>
    <x v="3176"/>
    <x v="1"/>
    <x v="34"/>
    <m/>
    <x v="127"/>
  </r>
  <r>
    <x v="95"/>
    <x v="93"/>
    <s v="7"/>
    <s v="25"/>
    <x v="3"/>
    <x v="5"/>
    <x v="721"/>
    <x v="3177"/>
    <x v="2"/>
    <x v="0"/>
    <n v="400000"/>
    <x v="2470"/>
  </r>
  <r>
    <x v="95"/>
    <x v="93"/>
    <s v="8"/>
    <s v="10"/>
    <x v="3"/>
    <x v="6"/>
    <x v="722"/>
    <x v="3178"/>
    <x v="1"/>
    <x v="641"/>
    <m/>
    <x v="2471"/>
  </r>
  <r>
    <x v="95"/>
    <x v="93"/>
    <s v="9"/>
    <s v="16"/>
    <x v="3"/>
    <x v="10"/>
    <x v="698"/>
    <x v="3179"/>
    <x v="2"/>
    <x v="0"/>
    <n v="200000"/>
    <x v="2472"/>
  </r>
  <r>
    <x v="95"/>
    <x v="93"/>
    <s v="9"/>
    <s v="16"/>
    <x v="3"/>
    <x v="10"/>
    <x v="698"/>
    <x v="3180"/>
    <x v="2"/>
    <x v="0"/>
    <n v="600000"/>
    <x v="2473"/>
  </r>
  <r>
    <x v="95"/>
    <x v="93"/>
    <s v="9"/>
    <s v="16"/>
    <x v="3"/>
    <x v="10"/>
    <x v="698"/>
    <x v="3181"/>
    <x v="2"/>
    <x v="0"/>
    <n v="420000"/>
    <x v="2474"/>
  </r>
  <r>
    <x v="95"/>
    <x v="93"/>
    <s v="9"/>
    <s v="16"/>
    <x v="3"/>
    <x v="10"/>
    <x v="698"/>
    <x v="3182"/>
    <x v="2"/>
    <x v="0"/>
    <n v="100000"/>
    <x v="2475"/>
  </r>
  <r>
    <x v="95"/>
    <x v="93"/>
    <s v="9"/>
    <s v="19"/>
    <x v="3"/>
    <x v="10"/>
    <x v="723"/>
    <x v="3183"/>
    <x v="2"/>
    <x v="0"/>
    <n v="91379.04"/>
    <x v="1590"/>
  </r>
  <r>
    <x v="95"/>
    <x v="93"/>
    <s v="9"/>
    <s v="21"/>
    <x v="3"/>
    <x v="10"/>
    <x v="724"/>
    <x v="3184"/>
    <x v="1"/>
    <x v="642"/>
    <m/>
    <x v="2476"/>
  </r>
  <r>
    <x v="95"/>
    <x v="93"/>
    <s v="10"/>
    <s v="21"/>
    <x v="3"/>
    <x v="7"/>
    <x v="657"/>
    <x v="3185"/>
    <x v="1"/>
    <x v="642"/>
    <m/>
    <x v="2477"/>
  </r>
  <r>
    <x v="95"/>
    <x v="93"/>
    <s v="11"/>
    <s v="8"/>
    <x v="3"/>
    <x v="8"/>
    <x v="725"/>
    <x v="3186"/>
    <x v="2"/>
    <x v="0"/>
    <n v="550000"/>
    <x v="2478"/>
  </r>
  <r>
    <x v="95"/>
    <x v="93"/>
    <s v="11"/>
    <s v="21"/>
    <x v="3"/>
    <x v="8"/>
    <x v="726"/>
    <x v="3187"/>
    <x v="1"/>
    <x v="642"/>
    <m/>
    <x v="2479"/>
  </r>
  <r>
    <x v="95"/>
    <x v="93"/>
    <s v="12"/>
    <s v="21"/>
    <x v="3"/>
    <x v="11"/>
    <x v="658"/>
    <x v="3188"/>
    <x v="1"/>
    <x v="643"/>
    <m/>
    <x v="205"/>
  </r>
  <r>
    <x v="96"/>
    <x v="94"/>
    <s v="10"/>
    <s v="11"/>
    <x v="3"/>
    <x v="7"/>
    <x v="614"/>
    <x v="3189"/>
    <x v="1"/>
    <x v="644"/>
    <m/>
    <x v="226"/>
  </r>
  <r>
    <x v="97"/>
    <x v="95"/>
    <s v="1"/>
    <s v="1"/>
    <x v="3"/>
    <x v="0"/>
    <x v="588"/>
    <x v="0"/>
    <x v="0"/>
    <x v="0"/>
    <m/>
    <x v="230"/>
  </r>
  <r>
    <x v="98"/>
    <x v="96"/>
    <s v="1"/>
    <s v="1"/>
    <x v="3"/>
    <x v="0"/>
    <x v="588"/>
    <x v="0"/>
    <x v="0"/>
    <x v="0"/>
    <m/>
    <x v="231"/>
  </r>
  <r>
    <x v="98"/>
    <x v="96"/>
    <s v="3"/>
    <s v="7"/>
    <x v="3"/>
    <x v="2"/>
    <x v="727"/>
    <x v="3190"/>
    <x v="1"/>
    <x v="55"/>
    <m/>
    <x v="233"/>
  </r>
  <r>
    <x v="98"/>
    <x v="96"/>
    <s v="5"/>
    <s v="3"/>
    <x v="3"/>
    <x v="4"/>
    <x v="728"/>
    <x v="3191"/>
    <x v="2"/>
    <x v="0"/>
    <n v="625000"/>
    <x v="234"/>
  </r>
  <r>
    <x v="98"/>
    <x v="96"/>
    <s v="5"/>
    <s v="3"/>
    <x v="3"/>
    <x v="4"/>
    <x v="728"/>
    <x v="3192"/>
    <x v="2"/>
    <x v="0"/>
    <n v="625000"/>
    <x v="235"/>
  </r>
  <r>
    <x v="98"/>
    <x v="96"/>
    <s v="6"/>
    <s v="7"/>
    <x v="3"/>
    <x v="9"/>
    <x v="729"/>
    <x v="3193"/>
    <x v="1"/>
    <x v="55"/>
    <m/>
    <x v="2480"/>
  </r>
  <r>
    <x v="98"/>
    <x v="96"/>
    <s v="7"/>
    <s v="26"/>
    <x v="3"/>
    <x v="5"/>
    <x v="730"/>
    <x v="3194"/>
    <x v="2"/>
    <x v="0"/>
    <n v="625000"/>
    <x v="2481"/>
  </r>
  <r>
    <x v="98"/>
    <x v="96"/>
    <s v="7"/>
    <s v="27"/>
    <x v="3"/>
    <x v="5"/>
    <x v="634"/>
    <x v="3195"/>
    <x v="2"/>
    <x v="0"/>
    <n v="93750"/>
    <x v="27"/>
  </r>
  <r>
    <x v="98"/>
    <x v="96"/>
    <s v="9"/>
    <s v="7"/>
    <x v="3"/>
    <x v="10"/>
    <x v="605"/>
    <x v="3196"/>
    <x v="1"/>
    <x v="55"/>
    <m/>
    <x v="231"/>
  </r>
  <r>
    <x v="98"/>
    <x v="96"/>
    <s v="11"/>
    <s v="17"/>
    <x v="3"/>
    <x v="8"/>
    <x v="731"/>
    <x v="3197"/>
    <x v="2"/>
    <x v="0"/>
    <n v="625000"/>
    <x v="232"/>
  </r>
  <r>
    <x v="98"/>
    <x v="96"/>
    <s v="11"/>
    <s v="18"/>
    <x v="3"/>
    <x v="8"/>
    <x v="732"/>
    <x v="3198"/>
    <x v="2"/>
    <x v="0"/>
    <n v="31250"/>
    <x v="27"/>
  </r>
  <r>
    <x v="98"/>
    <x v="96"/>
    <s v="12"/>
    <s v="7"/>
    <x v="3"/>
    <x v="11"/>
    <x v="733"/>
    <x v="3199"/>
    <x v="1"/>
    <x v="55"/>
    <m/>
    <x v="231"/>
  </r>
  <r>
    <x v="99"/>
    <x v="97"/>
    <m/>
    <m/>
    <x v="1"/>
    <x v="0"/>
    <x v="16"/>
    <x v="27"/>
    <x v="0"/>
    <x v="0"/>
    <m/>
    <x v="27"/>
  </r>
  <r>
    <x v="100"/>
    <x v="98"/>
    <m/>
    <m/>
    <x v="1"/>
    <x v="0"/>
    <x v="16"/>
    <x v="27"/>
    <x v="0"/>
    <x v="0"/>
    <m/>
    <x v="27"/>
  </r>
  <r>
    <x v="101"/>
    <x v="99"/>
    <s v="1"/>
    <s v="1"/>
    <x v="3"/>
    <x v="0"/>
    <x v="588"/>
    <x v="0"/>
    <x v="0"/>
    <x v="0"/>
    <m/>
    <x v="2482"/>
  </r>
  <r>
    <x v="101"/>
    <x v="99"/>
    <s v="6"/>
    <s v="10"/>
    <x v="3"/>
    <x v="9"/>
    <x v="685"/>
    <x v="3200"/>
    <x v="2"/>
    <x v="0"/>
    <n v="120015"/>
    <x v="2483"/>
  </r>
  <r>
    <x v="101"/>
    <x v="99"/>
    <s v="12"/>
    <s v="22"/>
    <x v="3"/>
    <x v="11"/>
    <x v="734"/>
    <x v="3201"/>
    <x v="2"/>
    <x v="0"/>
    <n v="120015"/>
    <x v="253"/>
  </r>
  <r>
    <x v="102"/>
    <x v="99"/>
    <m/>
    <m/>
    <x v="1"/>
    <x v="0"/>
    <x v="16"/>
    <x v="27"/>
    <x v="0"/>
    <x v="0"/>
    <m/>
    <x v="27"/>
  </r>
  <r>
    <x v="103"/>
    <x v="100"/>
    <s v="1"/>
    <s v="1"/>
    <x v="3"/>
    <x v="0"/>
    <x v="588"/>
    <x v="0"/>
    <x v="0"/>
    <x v="0"/>
    <m/>
    <x v="2484"/>
  </r>
  <r>
    <x v="103"/>
    <x v="100"/>
    <s v="1"/>
    <s v="7"/>
    <x v="3"/>
    <x v="0"/>
    <x v="735"/>
    <x v="3202"/>
    <x v="2"/>
    <x v="0"/>
    <n v="385135"/>
    <x v="2485"/>
  </r>
  <r>
    <x v="103"/>
    <x v="100"/>
    <s v="1"/>
    <s v="10"/>
    <x v="3"/>
    <x v="0"/>
    <x v="647"/>
    <x v="3203"/>
    <x v="1"/>
    <x v="645"/>
    <m/>
    <x v="2486"/>
  </r>
  <r>
    <x v="103"/>
    <x v="100"/>
    <s v="1"/>
    <s v="18"/>
    <x v="3"/>
    <x v="0"/>
    <x v="675"/>
    <x v="3204"/>
    <x v="1"/>
    <x v="646"/>
    <m/>
    <x v="2487"/>
  </r>
  <r>
    <x v="103"/>
    <x v="100"/>
    <s v="1"/>
    <s v="20"/>
    <x v="3"/>
    <x v="0"/>
    <x v="736"/>
    <x v="3205"/>
    <x v="1"/>
    <x v="647"/>
    <m/>
    <x v="2488"/>
  </r>
  <r>
    <x v="103"/>
    <x v="100"/>
    <s v="1"/>
    <s v="20"/>
    <x v="3"/>
    <x v="0"/>
    <x v="736"/>
    <x v="3206"/>
    <x v="2"/>
    <x v="0"/>
    <n v="264965"/>
    <x v="2489"/>
  </r>
  <r>
    <x v="103"/>
    <x v="100"/>
    <s v="1"/>
    <s v="21"/>
    <x v="3"/>
    <x v="0"/>
    <x v="619"/>
    <x v="3207"/>
    <x v="2"/>
    <x v="0"/>
    <n v="976135"/>
    <x v="2490"/>
  </r>
  <r>
    <x v="103"/>
    <x v="100"/>
    <s v="1"/>
    <s v="22"/>
    <x v="3"/>
    <x v="0"/>
    <x v="737"/>
    <x v="3208"/>
    <x v="2"/>
    <x v="0"/>
    <n v="197000"/>
    <x v="2491"/>
  </r>
  <r>
    <x v="103"/>
    <x v="100"/>
    <s v="1"/>
    <s v="26"/>
    <x v="3"/>
    <x v="0"/>
    <x v="705"/>
    <x v="3209"/>
    <x v="2"/>
    <x v="0"/>
    <n v="5157460"/>
    <x v="2492"/>
  </r>
  <r>
    <x v="103"/>
    <x v="100"/>
    <s v="1"/>
    <s v="27"/>
    <x v="3"/>
    <x v="0"/>
    <x v="738"/>
    <x v="3210"/>
    <x v="1"/>
    <x v="648"/>
    <m/>
    <x v="2493"/>
  </r>
  <r>
    <x v="103"/>
    <x v="100"/>
    <s v="1"/>
    <s v="28"/>
    <x v="3"/>
    <x v="0"/>
    <x v="739"/>
    <x v="3211"/>
    <x v="1"/>
    <x v="649"/>
    <m/>
    <x v="2494"/>
  </r>
  <r>
    <x v="103"/>
    <x v="100"/>
    <s v="2"/>
    <s v="1"/>
    <x v="3"/>
    <x v="1"/>
    <x v="606"/>
    <x v="3212"/>
    <x v="2"/>
    <x v="0"/>
    <n v="2158135"/>
    <x v="2495"/>
  </r>
  <r>
    <x v="103"/>
    <x v="100"/>
    <s v="2"/>
    <s v="5"/>
    <x v="3"/>
    <x v="1"/>
    <x v="676"/>
    <x v="3213"/>
    <x v="1"/>
    <x v="650"/>
    <m/>
    <x v="2496"/>
  </r>
  <r>
    <x v="103"/>
    <x v="100"/>
    <s v="2"/>
    <s v="5"/>
    <x v="3"/>
    <x v="1"/>
    <x v="676"/>
    <x v="3214"/>
    <x v="1"/>
    <x v="651"/>
    <m/>
    <x v="2497"/>
  </r>
  <r>
    <x v="103"/>
    <x v="100"/>
    <s v="2"/>
    <s v="18"/>
    <x v="3"/>
    <x v="1"/>
    <x v="678"/>
    <x v="3215"/>
    <x v="1"/>
    <x v="652"/>
    <m/>
    <x v="2498"/>
  </r>
  <r>
    <x v="103"/>
    <x v="100"/>
    <s v="2"/>
    <s v="20"/>
    <x v="3"/>
    <x v="1"/>
    <x v="740"/>
    <x v="3216"/>
    <x v="1"/>
    <x v="653"/>
    <m/>
    <x v="2499"/>
  </r>
  <r>
    <x v="103"/>
    <x v="100"/>
    <s v="2"/>
    <s v="27"/>
    <x v="3"/>
    <x v="1"/>
    <x v="741"/>
    <x v="3217"/>
    <x v="1"/>
    <x v="654"/>
    <m/>
    <x v="2500"/>
  </r>
  <r>
    <x v="103"/>
    <x v="100"/>
    <s v="2"/>
    <s v="29"/>
    <x v="3"/>
    <x v="1"/>
    <x v="692"/>
    <x v="3218"/>
    <x v="2"/>
    <x v="0"/>
    <n v="998080"/>
    <x v="2501"/>
  </r>
  <r>
    <x v="103"/>
    <x v="100"/>
    <s v="3"/>
    <s v="4"/>
    <x v="3"/>
    <x v="2"/>
    <x v="742"/>
    <x v="3219"/>
    <x v="2"/>
    <x v="0"/>
    <n v="615378.75"/>
    <x v="2502"/>
  </r>
  <r>
    <x v="103"/>
    <x v="100"/>
    <s v="3"/>
    <s v="9"/>
    <x v="3"/>
    <x v="2"/>
    <x v="602"/>
    <x v="3220"/>
    <x v="1"/>
    <x v="655"/>
    <m/>
    <x v="2503"/>
  </r>
  <r>
    <x v="103"/>
    <x v="100"/>
    <s v="3"/>
    <s v="15"/>
    <x v="3"/>
    <x v="2"/>
    <x v="589"/>
    <x v="3221"/>
    <x v="2"/>
    <x v="0"/>
    <n v="1375552.5"/>
    <x v="2504"/>
  </r>
  <r>
    <x v="103"/>
    <x v="100"/>
    <s v="3"/>
    <s v="16"/>
    <x v="3"/>
    <x v="2"/>
    <x v="590"/>
    <x v="3222"/>
    <x v="1"/>
    <x v="656"/>
    <m/>
    <x v="2505"/>
  </r>
  <r>
    <x v="103"/>
    <x v="100"/>
    <s v="3"/>
    <s v="17"/>
    <x v="3"/>
    <x v="2"/>
    <x v="743"/>
    <x v="3223"/>
    <x v="1"/>
    <x v="657"/>
    <m/>
    <x v="2506"/>
  </r>
  <r>
    <x v="103"/>
    <x v="100"/>
    <s v="3"/>
    <s v="23"/>
    <x v="3"/>
    <x v="2"/>
    <x v="624"/>
    <x v="3224"/>
    <x v="1"/>
    <x v="658"/>
    <m/>
    <x v="2507"/>
  </r>
  <r>
    <x v="103"/>
    <x v="100"/>
    <s v="3"/>
    <s v="29"/>
    <x v="3"/>
    <x v="2"/>
    <x v="744"/>
    <x v="3225"/>
    <x v="2"/>
    <x v="0"/>
    <n v="160894.63"/>
    <x v="2508"/>
  </r>
  <r>
    <x v="103"/>
    <x v="100"/>
    <s v="4"/>
    <s v="1"/>
    <x v="3"/>
    <x v="3"/>
    <x v="591"/>
    <x v="3226"/>
    <x v="1"/>
    <x v="659"/>
    <m/>
    <x v="2509"/>
  </r>
  <r>
    <x v="103"/>
    <x v="100"/>
    <s v="4"/>
    <s v="5"/>
    <x v="3"/>
    <x v="3"/>
    <x v="745"/>
    <x v="3227"/>
    <x v="2"/>
    <x v="0"/>
    <n v="3133777.5"/>
    <x v="2510"/>
  </r>
  <r>
    <x v="103"/>
    <x v="100"/>
    <s v="4"/>
    <s v="11"/>
    <x v="3"/>
    <x v="3"/>
    <x v="746"/>
    <x v="3228"/>
    <x v="2"/>
    <x v="0"/>
    <n v="236144.1"/>
    <x v="2511"/>
  </r>
  <r>
    <x v="103"/>
    <x v="100"/>
    <s v="4"/>
    <s v="28"/>
    <x v="3"/>
    <x v="3"/>
    <x v="747"/>
    <x v="3229"/>
    <x v="2"/>
    <x v="0"/>
    <n v="2340766.31"/>
    <x v="2512"/>
  </r>
  <r>
    <x v="103"/>
    <x v="100"/>
    <s v="5"/>
    <s v="1"/>
    <x v="3"/>
    <x v="4"/>
    <x v="608"/>
    <x v="3230"/>
    <x v="1"/>
    <x v="660"/>
    <m/>
    <x v="2513"/>
  </r>
  <r>
    <x v="103"/>
    <x v="100"/>
    <s v="5"/>
    <s v="10"/>
    <x v="3"/>
    <x v="4"/>
    <x v="604"/>
    <x v="3231"/>
    <x v="1"/>
    <x v="661"/>
    <m/>
    <x v="2514"/>
  </r>
  <r>
    <x v="103"/>
    <x v="100"/>
    <s v="5"/>
    <s v="10"/>
    <x v="3"/>
    <x v="4"/>
    <x v="604"/>
    <x v="3232"/>
    <x v="2"/>
    <x v="0"/>
    <n v="697795.67"/>
    <x v="2515"/>
  </r>
  <r>
    <x v="103"/>
    <x v="100"/>
    <s v="5"/>
    <s v="12"/>
    <x v="3"/>
    <x v="4"/>
    <x v="593"/>
    <x v="3233"/>
    <x v="1"/>
    <x v="662"/>
    <m/>
    <x v="2516"/>
  </r>
  <r>
    <x v="103"/>
    <x v="100"/>
    <s v="6"/>
    <s v="1"/>
    <x v="3"/>
    <x v="9"/>
    <x v="656"/>
    <x v="3234"/>
    <x v="1"/>
    <x v="663"/>
    <m/>
    <x v="2517"/>
  </r>
  <r>
    <x v="103"/>
    <x v="100"/>
    <s v="6"/>
    <s v="15"/>
    <x v="3"/>
    <x v="9"/>
    <x v="748"/>
    <x v="3235"/>
    <x v="2"/>
    <x v="0"/>
    <n v="865903.65"/>
    <x v="2518"/>
  </r>
  <r>
    <x v="103"/>
    <x v="100"/>
    <s v="6"/>
    <s v="16"/>
    <x v="3"/>
    <x v="9"/>
    <x v="686"/>
    <x v="3236"/>
    <x v="1"/>
    <x v="664"/>
    <m/>
    <x v="2519"/>
  </r>
  <r>
    <x v="103"/>
    <x v="100"/>
    <s v="6"/>
    <s v="17"/>
    <x v="3"/>
    <x v="9"/>
    <x v="749"/>
    <x v="3237"/>
    <x v="2"/>
    <x v="0"/>
    <n v="3939.9"/>
    <x v="2520"/>
  </r>
  <r>
    <x v="103"/>
    <x v="100"/>
    <s v="6"/>
    <s v="21"/>
    <x v="3"/>
    <x v="9"/>
    <x v="750"/>
    <x v="3238"/>
    <x v="1"/>
    <x v="665"/>
    <m/>
    <x v="2521"/>
  </r>
  <r>
    <x v="103"/>
    <x v="100"/>
    <s v="7"/>
    <s v="1"/>
    <x v="3"/>
    <x v="5"/>
    <x v="594"/>
    <x v="3239"/>
    <x v="1"/>
    <x v="663"/>
    <m/>
    <x v="2522"/>
  </r>
  <r>
    <x v="103"/>
    <x v="100"/>
    <s v="7"/>
    <s v="8"/>
    <x v="3"/>
    <x v="5"/>
    <x v="751"/>
    <x v="3240"/>
    <x v="1"/>
    <x v="67"/>
    <m/>
    <x v="2523"/>
  </r>
  <r>
    <x v="103"/>
    <x v="100"/>
    <s v="7"/>
    <s v="26"/>
    <x v="3"/>
    <x v="5"/>
    <x v="730"/>
    <x v="3241"/>
    <x v="1"/>
    <x v="666"/>
    <m/>
    <x v="2524"/>
  </r>
  <r>
    <x v="103"/>
    <x v="100"/>
    <s v="7"/>
    <s v="28"/>
    <x v="3"/>
    <x v="5"/>
    <x v="752"/>
    <x v="3242"/>
    <x v="2"/>
    <x v="0"/>
    <n v="7880.39"/>
    <x v="2525"/>
  </r>
  <r>
    <x v="103"/>
    <x v="100"/>
    <s v="8"/>
    <s v="1"/>
    <x v="3"/>
    <x v="6"/>
    <x v="595"/>
    <x v="3243"/>
    <x v="1"/>
    <x v="663"/>
    <m/>
    <x v="2526"/>
  </r>
  <r>
    <x v="103"/>
    <x v="100"/>
    <s v="8"/>
    <s v="23"/>
    <x v="3"/>
    <x v="6"/>
    <x v="696"/>
    <x v="440"/>
    <x v="2"/>
    <x v="0"/>
    <n v="2975275"/>
    <x v="2527"/>
  </r>
  <r>
    <x v="103"/>
    <x v="100"/>
    <s v="8"/>
    <s v="23"/>
    <x v="3"/>
    <x v="6"/>
    <x v="696"/>
    <x v="3244"/>
    <x v="2"/>
    <x v="0"/>
    <n v="3050"/>
    <x v="2528"/>
  </r>
  <r>
    <x v="103"/>
    <x v="100"/>
    <s v="9"/>
    <s v="1"/>
    <x v="3"/>
    <x v="10"/>
    <x v="649"/>
    <x v="3245"/>
    <x v="1"/>
    <x v="663"/>
    <m/>
    <x v="2529"/>
  </r>
  <r>
    <x v="103"/>
    <x v="100"/>
    <s v="9"/>
    <s v="1"/>
    <x v="3"/>
    <x v="10"/>
    <x v="649"/>
    <x v="3246"/>
    <x v="2"/>
    <x v="0"/>
    <n v="11462620.35"/>
    <x v="2530"/>
  </r>
  <r>
    <x v="103"/>
    <x v="100"/>
    <s v="9"/>
    <s v="1"/>
    <x v="3"/>
    <x v="10"/>
    <x v="649"/>
    <x v="3247"/>
    <x v="2"/>
    <x v="0"/>
    <n v="3661.22"/>
    <x v="2531"/>
  </r>
  <r>
    <x v="103"/>
    <x v="100"/>
    <s v="9"/>
    <s v="1"/>
    <x v="3"/>
    <x v="10"/>
    <x v="649"/>
    <x v="3248"/>
    <x v="2"/>
    <x v="0"/>
    <n v="1220.6099999999999"/>
    <x v="2532"/>
  </r>
  <r>
    <x v="103"/>
    <x v="100"/>
    <s v="9"/>
    <s v="7"/>
    <x v="3"/>
    <x v="10"/>
    <x v="605"/>
    <x v="3249"/>
    <x v="1"/>
    <x v="31"/>
    <m/>
    <x v="2533"/>
  </r>
  <r>
    <x v="103"/>
    <x v="100"/>
    <s v="9"/>
    <s v="8"/>
    <x v="3"/>
    <x v="10"/>
    <x v="753"/>
    <x v="429"/>
    <x v="2"/>
    <x v="0"/>
    <n v="2086732.32"/>
    <x v="2534"/>
  </r>
  <r>
    <x v="103"/>
    <x v="100"/>
    <s v="9"/>
    <s v="9"/>
    <x v="3"/>
    <x v="10"/>
    <x v="754"/>
    <x v="3250"/>
    <x v="2"/>
    <x v="0"/>
    <n v="5640.56"/>
    <x v="2535"/>
  </r>
  <r>
    <x v="103"/>
    <x v="100"/>
    <s v="9"/>
    <s v="14"/>
    <x v="3"/>
    <x v="10"/>
    <x v="673"/>
    <x v="3251"/>
    <x v="2"/>
    <x v="0"/>
    <n v="1738301.75"/>
    <x v="2536"/>
  </r>
  <r>
    <x v="103"/>
    <x v="100"/>
    <s v="9"/>
    <s v="15"/>
    <x v="3"/>
    <x v="10"/>
    <x v="755"/>
    <x v="3252"/>
    <x v="2"/>
    <x v="667"/>
    <m/>
    <x v="2537"/>
  </r>
  <r>
    <x v="103"/>
    <x v="100"/>
    <s v="9"/>
    <s v="29"/>
    <x v="3"/>
    <x v="10"/>
    <x v="712"/>
    <x v="3253"/>
    <x v="1"/>
    <x v="668"/>
    <m/>
    <x v="2538"/>
  </r>
  <r>
    <x v="103"/>
    <x v="100"/>
    <s v="9"/>
    <s v="29"/>
    <x v="3"/>
    <x v="10"/>
    <x v="712"/>
    <x v="3254"/>
    <x v="2"/>
    <x v="0"/>
    <n v="2256926.7999999998"/>
    <x v="2539"/>
  </r>
  <r>
    <x v="103"/>
    <x v="100"/>
    <s v="10"/>
    <s v="1"/>
    <x v="3"/>
    <x v="7"/>
    <x v="650"/>
    <x v="3255"/>
    <x v="1"/>
    <x v="663"/>
    <m/>
    <x v="2540"/>
  </r>
  <r>
    <x v="103"/>
    <x v="100"/>
    <s v="10"/>
    <s v="1"/>
    <x v="3"/>
    <x v="7"/>
    <x v="650"/>
    <x v="3256"/>
    <x v="1"/>
    <x v="669"/>
    <m/>
    <x v="2541"/>
  </r>
  <r>
    <x v="103"/>
    <x v="100"/>
    <s v="10"/>
    <s v="17"/>
    <x v="3"/>
    <x v="7"/>
    <x v="661"/>
    <x v="3257"/>
    <x v="1"/>
    <x v="670"/>
    <m/>
    <x v="2542"/>
  </r>
  <r>
    <x v="103"/>
    <x v="100"/>
    <s v="11"/>
    <s v="1"/>
    <x v="3"/>
    <x v="8"/>
    <x v="651"/>
    <x v="3258"/>
    <x v="1"/>
    <x v="671"/>
    <m/>
    <x v="2543"/>
  </r>
  <r>
    <x v="103"/>
    <x v="100"/>
    <s v="11"/>
    <s v="14"/>
    <x v="3"/>
    <x v="8"/>
    <x v="662"/>
    <x v="3259"/>
    <x v="2"/>
    <x v="0"/>
    <n v="7213608.8899999997"/>
    <x v="2544"/>
  </r>
  <r>
    <x v="103"/>
    <x v="100"/>
    <s v="11"/>
    <s v="17"/>
    <x v="3"/>
    <x v="8"/>
    <x v="731"/>
    <x v="3260"/>
    <x v="1"/>
    <x v="662"/>
    <m/>
    <x v="2545"/>
  </r>
  <r>
    <x v="103"/>
    <x v="100"/>
    <s v="12"/>
    <s v="1"/>
    <x v="3"/>
    <x v="11"/>
    <x v="652"/>
    <x v="3261"/>
    <x v="1"/>
    <x v="62"/>
    <m/>
    <x v="2546"/>
  </r>
  <r>
    <x v="103"/>
    <x v="100"/>
    <s v="12"/>
    <s v="13"/>
    <x v="3"/>
    <x v="11"/>
    <x v="674"/>
    <x v="3262"/>
    <x v="2"/>
    <x v="0"/>
    <n v="3084312.5"/>
    <x v="2547"/>
  </r>
  <r>
    <x v="103"/>
    <x v="100"/>
    <s v="12"/>
    <s v="13"/>
    <x v="3"/>
    <x v="11"/>
    <x v="674"/>
    <x v="3263"/>
    <x v="2"/>
    <x v="0"/>
    <n v="6100"/>
    <x v="2548"/>
  </r>
  <r>
    <x v="103"/>
    <x v="100"/>
    <s v="12"/>
    <s v="15"/>
    <x v="3"/>
    <x v="11"/>
    <x v="599"/>
    <x v="3264"/>
    <x v="2"/>
    <x v="0"/>
    <n v="5719896.7999999998"/>
    <x v="2549"/>
  </r>
  <r>
    <x v="103"/>
    <x v="100"/>
    <s v="12"/>
    <s v="15"/>
    <x v="3"/>
    <x v="11"/>
    <x v="599"/>
    <x v="3265"/>
    <x v="2"/>
    <x v="0"/>
    <n v="6099.6"/>
    <x v="2550"/>
  </r>
  <r>
    <x v="103"/>
    <x v="100"/>
    <s v="12"/>
    <s v="19"/>
    <x v="3"/>
    <x v="11"/>
    <x v="664"/>
    <x v="3266"/>
    <x v="2"/>
    <x v="0"/>
    <n v="6247241.7999999998"/>
    <x v="2551"/>
  </r>
  <r>
    <x v="103"/>
    <x v="100"/>
    <s v="12"/>
    <s v="19"/>
    <x v="3"/>
    <x v="11"/>
    <x v="664"/>
    <x v="3267"/>
    <x v="2"/>
    <x v="0"/>
    <n v="6100.61"/>
    <x v="255"/>
  </r>
  <r>
    <x v="104"/>
    <x v="101"/>
    <m/>
    <m/>
    <x v="1"/>
    <x v="0"/>
    <x v="16"/>
    <x v="27"/>
    <x v="0"/>
    <x v="0"/>
    <m/>
    <x v="27"/>
  </r>
  <r>
    <x v="105"/>
    <x v="102"/>
    <s v="1"/>
    <s v="1"/>
    <x v="3"/>
    <x v="0"/>
    <x v="588"/>
    <x v="0"/>
    <x v="0"/>
    <x v="0"/>
    <m/>
    <x v="2552"/>
  </r>
  <r>
    <x v="105"/>
    <x v="102"/>
    <s v="2"/>
    <s v="14"/>
    <x v="3"/>
    <x v="1"/>
    <x v="756"/>
    <x v="3268"/>
    <x v="1"/>
    <x v="80"/>
    <m/>
    <x v="2553"/>
  </r>
  <r>
    <x v="105"/>
    <x v="102"/>
    <s v="3"/>
    <s v="1"/>
    <x v="3"/>
    <x v="2"/>
    <x v="623"/>
    <x v="3269"/>
    <x v="1"/>
    <x v="672"/>
    <m/>
    <x v="2554"/>
  </r>
  <r>
    <x v="105"/>
    <x v="102"/>
    <s v="5"/>
    <s v="14"/>
    <x v="3"/>
    <x v="4"/>
    <x v="757"/>
    <x v="3270"/>
    <x v="1"/>
    <x v="80"/>
    <m/>
    <x v="2555"/>
  </r>
  <r>
    <x v="105"/>
    <x v="102"/>
    <s v="6"/>
    <s v="1"/>
    <x v="3"/>
    <x v="9"/>
    <x v="656"/>
    <x v="3271"/>
    <x v="1"/>
    <x v="672"/>
    <m/>
    <x v="2556"/>
  </r>
  <r>
    <x v="105"/>
    <x v="102"/>
    <s v="6"/>
    <s v="7"/>
    <x v="3"/>
    <x v="9"/>
    <x v="729"/>
    <x v="3272"/>
    <x v="2"/>
    <x v="0"/>
    <n v="1778752.5"/>
    <x v="2554"/>
  </r>
  <r>
    <x v="105"/>
    <x v="102"/>
    <s v="8"/>
    <s v="14"/>
    <x v="3"/>
    <x v="6"/>
    <x v="672"/>
    <x v="3273"/>
    <x v="1"/>
    <x v="80"/>
    <m/>
    <x v="2555"/>
  </r>
  <r>
    <x v="105"/>
    <x v="102"/>
    <s v="8"/>
    <s v="15"/>
    <x v="3"/>
    <x v="6"/>
    <x v="758"/>
    <x v="3274"/>
    <x v="2"/>
    <x v="0"/>
    <n v="2065792.6"/>
    <x v="2557"/>
  </r>
  <r>
    <x v="105"/>
    <x v="102"/>
    <s v="8"/>
    <s v="16"/>
    <x v="3"/>
    <x v="6"/>
    <x v="635"/>
    <x v="3275"/>
    <x v="2"/>
    <x v="0"/>
    <n v="10424.9"/>
    <x v="2552"/>
  </r>
  <r>
    <x v="105"/>
    <x v="102"/>
    <s v="9"/>
    <s v="1"/>
    <x v="3"/>
    <x v="10"/>
    <x v="649"/>
    <x v="3276"/>
    <x v="1"/>
    <x v="81"/>
    <m/>
    <x v="2558"/>
  </r>
  <r>
    <x v="105"/>
    <x v="102"/>
    <s v="11"/>
    <s v="9"/>
    <x v="3"/>
    <x v="8"/>
    <x v="759"/>
    <x v="3277"/>
    <x v="2"/>
    <x v="0"/>
    <n v="1410750"/>
    <x v="2559"/>
  </r>
  <r>
    <x v="105"/>
    <x v="102"/>
    <s v="11"/>
    <s v="9"/>
    <x v="3"/>
    <x v="8"/>
    <x v="759"/>
    <x v="3278"/>
    <x v="2"/>
    <x v="0"/>
    <n v="70537.5"/>
    <x v="323"/>
  </r>
  <r>
    <x v="105"/>
    <x v="102"/>
    <s v="11"/>
    <s v="14"/>
    <x v="3"/>
    <x v="8"/>
    <x v="662"/>
    <x v="3279"/>
    <x v="1"/>
    <x v="80"/>
    <m/>
    <x v="322"/>
  </r>
  <r>
    <x v="105"/>
    <x v="102"/>
    <s v="12"/>
    <s v="1"/>
    <x v="3"/>
    <x v="11"/>
    <x v="652"/>
    <x v="3280"/>
    <x v="1"/>
    <x v="81"/>
    <m/>
    <x v="321"/>
  </r>
  <r>
    <x v="106"/>
    <x v="103"/>
    <s v="7"/>
    <s v="25"/>
    <x v="3"/>
    <x v="5"/>
    <x v="721"/>
    <x v="3281"/>
    <x v="1"/>
    <x v="0"/>
    <m/>
    <x v="27"/>
  </r>
  <r>
    <x v="107"/>
    <x v="104"/>
    <s v="1"/>
    <s v="1"/>
    <x v="3"/>
    <x v="0"/>
    <x v="588"/>
    <x v="0"/>
    <x v="0"/>
    <x v="0"/>
    <m/>
    <x v="2560"/>
  </r>
  <r>
    <x v="107"/>
    <x v="104"/>
    <s v="8"/>
    <s v="1"/>
    <x v="3"/>
    <x v="6"/>
    <x v="595"/>
    <x v="2968"/>
    <x v="1"/>
    <x v="0"/>
    <n v="396742.94"/>
    <x v="27"/>
  </r>
  <r>
    <x v="108"/>
    <x v="105"/>
    <m/>
    <m/>
    <x v="1"/>
    <x v="0"/>
    <x v="16"/>
    <x v="27"/>
    <x v="0"/>
    <x v="0"/>
    <m/>
    <x v="27"/>
  </r>
  <r>
    <x v="109"/>
    <x v="106"/>
    <m/>
    <m/>
    <x v="1"/>
    <x v="0"/>
    <x v="16"/>
    <x v="27"/>
    <x v="0"/>
    <x v="0"/>
    <m/>
    <x v="27"/>
  </r>
  <r>
    <x v="110"/>
    <x v="107"/>
    <s v="1"/>
    <s v="1"/>
    <x v="3"/>
    <x v="0"/>
    <x v="588"/>
    <x v="0"/>
    <x v="0"/>
    <x v="0"/>
    <m/>
    <x v="2561"/>
  </r>
  <r>
    <x v="110"/>
    <x v="107"/>
    <s v="1"/>
    <s v="10"/>
    <x v="3"/>
    <x v="0"/>
    <x v="647"/>
    <x v="3282"/>
    <x v="1"/>
    <x v="673"/>
    <m/>
    <x v="2562"/>
  </r>
  <r>
    <x v="110"/>
    <x v="107"/>
    <s v="6"/>
    <s v="13"/>
    <x v="3"/>
    <x v="9"/>
    <x v="760"/>
    <x v="3283"/>
    <x v="2"/>
    <x v="0"/>
    <n v="250000"/>
    <x v="330"/>
  </r>
  <r>
    <x v="111"/>
    <x v="108"/>
    <s v="1"/>
    <s v="6"/>
    <x v="3"/>
    <x v="0"/>
    <x v="761"/>
    <x v="3284"/>
    <x v="2"/>
    <x v="0"/>
    <n v="200000"/>
    <x v="887"/>
  </r>
  <r>
    <x v="111"/>
    <x v="108"/>
    <s v="1"/>
    <s v="10"/>
    <x v="3"/>
    <x v="0"/>
    <x v="647"/>
    <x v="3285"/>
    <x v="1"/>
    <x v="100"/>
    <m/>
    <x v="27"/>
  </r>
  <r>
    <x v="111"/>
    <x v="108"/>
    <s v="2"/>
    <s v="1"/>
    <x v="3"/>
    <x v="1"/>
    <x v="606"/>
    <x v="3286"/>
    <x v="2"/>
    <x v="0"/>
    <n v="200000"/>
    <x v="887"/>
  </r>
  <r>
    <x v="111"/>
    <x v="108"/>
    <s v="2"/>
    <s v="10"/>
    <x v="3"/>
    <x v="1"/>
    <x v="600"/>
    <x v="3287"/>
    <x v="1"/>
    <x v="100"/>
    <m/>
    <x v="27"/>
  </r>
  <r>
    <x v="111"/>
    <x v="108"/>
    <s v="3"/>
    <s v="10"/>
    <x v="3"/>
    <x v="2"/>
    <x v="603"/>
    <x v="3288"/>
    <x v="1"/>
    <x v="100"/>
    <m/>
    <x v="441"/>
  </r>
  <r>
    <x v="111"/>
    <x v="108"/>
    <s v="4"/>
    <s v="10"/>
    <x v="3"/>
    <x v="3"/>
    <x v="762"/>
    <x v="3289"/>
    <x v="1"/>
    <x v="100"/>
    <m/>
    <x v="131"/>
  </r>
  <r>
    <x v="111"/>
    <x v="108"/>
    <s v="4"/>
    <s v="25"/>
    <x v="3"/>
    <x v="3"/>
    <x v="763"/>
    <x v="3290"/>
    <x v="2"/>
    <x v="0"/>
    <n v="400000"/>
    <x v="27"/>
  </r>
  <r>
    <x v="111"/>
    <x v="108"/>
    <s v="5"/>
    <s v="10"/>
    <x v="3"/>
    <x v="4"/>
    <x v="604"/>
    <x v="3291"/>
    <x v="1"/>
    <x v="100"/>
    <m/>
    <x v="441"/>
  </r>
  <r>
    <x v="111"/>
    <x v="108"/>
    <s v="6"/>
    <s v="10"/>
    <x v="3"/>
    <x v="9"/>
    <x v="685"/>
    <x v="3292"/>
    <x v="1"/>
    <x v="673"/>
    <m/>
    <x v="1897"/>
  </r>
  <r>
    <x v="111"/>
    <x v="108"/>
    <s v="6"/>
    <s v="13"/>
    <x v="3"/>
    <x v="9"/>
    <x v="760"/>
    <x v="3293"/>
    <x v="2"/>
    <x v="0"/>
    <n v="200000"/>
    <x v="2563"/>
  </r>
  <r>
    <x v="111"/>
    <x v="108"/>
    <s v="6"/>
    <s v="13"/>
    <x v="3"/>
    <x v="9"/>
    <x v="760"/>
    <x v="3294"/>
    <x v="2"/>
    <x v="0"/>
    <n v="150000"/>
    <x v="27"/>
  </r>
  <r>
    <x v="111"/>
    <x v="108"/>
    <s v="7"/>
    <s v="10"/>
    <x v="3"/>
    <x v="5"/>
    <x v="720"/>
    <x v="3295"/>
    <x v="1"/>
    <x v="673"/>
    <m/>
    <x v="2563"/>
  </r>
  <r>
    <x v="111"/>
    <x v="108"/>
    <s v="7"/>
    <s v="14"/>
    <x v="3"/>
    <x v="5"/>
    <x v="764"/>
    <x v="3296"/>
    <x v="2"/>
    <x v="0"/>
    <n v="150000"/>
    <x v="27"/>
  </r>
  <r>
    <x v="111"/>
    <x v="108"/>
    <s v="8"/>
    <s v="10"/>
    <x v="3"/>
    <x v="6"/>
    <x v="722"/>
    <x v="3297"/>
    <x v="1"/>
    <x v="673"/>
    <m/>
    <x v="2563"/>
  </r>
  <r>
    <x v="111"/>
    <x v="108"/>
    <s v="8"/>
    <s v="10"/>
    <x v="3"/>
    <x v="6"/>
    <x v="722"/>
    <x v="3293"/>
    <x v="2"/>
    <x v="0"/>
    <n v="150000"/>
    <x v="27"/>
  </r>
  <r>
    <x v="111"/>
    <x v="108"/>
    <s v="9"/>
    <s v="8"/>
    <x v="3"/>
    <x v="10"/>
    <x v="753"/>
    <x v="3298"/>
    <x v="2"/>
    <x v="0"/>
    <n v="150000"/>
    <x v="2564"/>
  </r>
  <r>
    <x v="111"/>
    <x v="108"/>
    <s v="9"/>
    <s v="10"/>
    <x v="3"/>
    <x v="10"/>
    <x v="765"/>
    <x v="3299"/>
    <x v="1"/>
    <x v="673"/>
    <m/>
    <x v="27"/>
  </r>
  <r>
    <x v="111"/>
    <x v="108"/>
    <s v="10"/>
    <s v="7"/>
    <x v="3"/>
    <x v="7"/>
    <x v="704"/>
    <x v="3300"/>
    <x v="2"/>
    <x v="0"/>
    <n v="150000"/>
    <x v="2564"/>
  </r>
  <r>
    <x v="111"/>
    <x v="108"/>
    <s v="10"/>
    <s v="10"/>
    <x v="3"/>
    <x v="7"/>
    <x v="766"/>
    <x v="3301"/>
    <x v="1"/>
    <x v="673"/>
    <m/>
    <x v="27"/>
  </r>
  <r>
    <x v="111"/>
    <x v="108"/>
    <s v="11"/>
    <s v="9"/>
    <x v="3"/>
    <x v="8"/>
    <x v="759"/>
    <x v="3302"/>
    <x v="2"/>
    <x v="0"/>
    <n v="150000"/>
    <x v="2564"/>
  </r>
  <r>
    <x v="111"/>
    <x v="108"/>
    <s v="11"/>
    <s v="10"/>
    <x v="3"/>
    <x v="8"/>
    <x v="616"/>
    <x v="3303"/>
    <x v="1"/>
    <x v="674"/>
    <m/>
    <x v="331"/>
  </r>
  <r>
    <x v="112"/>
    <x v="109"/>
    <s v="1"/>
    <s v="1"/>
    <x v="3"/>
    <x v="0"/>
    <x v="588"/>
    <x v="0"/>
    <x v="0"/>
    <x v="0"/>
    <m/>
    <x v="338"/>
  </r>
  <r>
    <x v="112"/>
    <x v="109"/>
    <s v="1"/>
    <s v="5"/>
    <x v="3"/>
    <x v="0"/>
    <x v="767"/>
    <x v="3304"/>
    <x v="1"/>
    <x v="58"/>
    <m/>
    <x v="650"/>
  </r>
  <r>
    <x v="112"/>
    <x v="109"/>
    <s v="2"/>
    <s v="5"/>
    <x v="3"/>
    <x v="1"/>
    <x v="676"/>
    <x v="3305"/>
    <x v="1"/>
    <x v="58"/>
    <m/>
    <x v="1308"/>
  </r>
  <r>
    <x v="112"/>
    <x v="109"/>
    <s v="2"/>
    <s v="10"/>
    <x v="3"/>
    <x v="1"/>
    <x v="600"/>
    <x v="3306"/>
    <x v="2"/>
    <x v="0"/>
    <n v="100000"/>
    <x v="1574"/>
  </r>
  <r>
    <x v="112"/>
    <x v="109"/>
    <s v="3"/>
    <s v="5"/>
    <x v="3"/>
    <x v="2"/>
    <x v="768"/>
    <x v="3307"/>
    <x v="1"/>
    <x v="58"/>
    <m/>
    <x v="356"/>
  </r>
  <r>
    <x v="112"/>
    <x v="109"/>
    <s v="4"/>
    <s v="5"/>
    <x v="3"/>
    <x v="3"/>
    <x v="745"/>
    <x v="3308"/>
    <x v="1"/>
    <x v="58"/>
    <m/>
    <x v="1310"/>
  </r>
  <r>
    <x v="112"/>
    <x v="109"/>
    <s v="5"/>
    <s v="5"/>
    <x v="3"/>
    <x v="4"/>
    <x v="682"/>
    <x v="3309"/>
    <x v="1"/>
    <x v="58"/>
    <m/>
    <x v="2565"/>
  </r>
  <r>
    <x v="112"/>
    <x v="109"/>
    <s v="5"/>
    <s v="20"/>
    <x v="3"/>
    <x v="4"/>
    <x v="769"/>
    <x v="3310"/>
    <x v="2"/>
    <x v="0"/>
    <n v="50000"/>
    <x v="2566"/>
  </r>
  <r>
    <x v="112"/>
    <x v="109"/>
    <s v="6"/>
    <s v="5"/>
    <x v="3"/>
    <x v="9"/>
    <x v="770"/>
    <x v="3311"/>
    <x v="1"/>
    <x v="58"/>
    <m/>
    <x v="2567"/>
  </r>
  <r>
    <x v="112"/>
    <x v="109"/>
    <s v="6"/>
    <s v="8"/>
    <x v="3"/>
    <x v="9"/>
    <x v="771"/>
    <x v="3312"/>
    <x v="2"/>
    <x v="0"/>
    <n v="165000"/>
    <x v="338"/>
  </r>
  <r>
    <x v="113"/>
    <x v="110"/>
    <s v="1"/>
    <s v="1"/>
    <x v="3"/>
    <x v="0"/>
    <x v="588"/>
    <x v="3313"/>
    <x v="1"/>
    <x v="84"/>
    <m/>
    <x v="2568"/>
  </r>
  <r>
    <x v="113"/>
    <x v="110"/>
    <s v="1"/>
    <s v="21"/>
    <x v="3"/>
    <x v="0"/>
    <x v="619"/>
    <x v="3314"/>
    <x v="2"/>
    <x v="0"/>
    <n v="63022"/>
    <x v="2569"/>
  </r>
  <r>
    <x v="113"/>
    <x v="110"/>
    <s v="2"/>
    <s v="1"/>
    <x v="3"/>
    <x v="1"/>
    <x v="606"/>
    <x v="3315"/>
    <x v="1"/>
    <x v="84"/>
    <m/>
    <x v="2570"/>
  </r>
  <r>
    <x v="113"/>
    <x v="110"/>
    <s v="2"/>
    <s v="15"/>
    <x v="3"/>
    <x v="1"/>
    <x v="772"/>
    <x v="3316"/>
    <x v="2"/>
    <x v="0"/>
    <n v="63022"/>
    <x v="2571"/>
  </r>
  <r>
    <x v="113"/>
    <x v="110"/>
    <s v="3"/>
    <s v="1"/>
    <x v="3"/>
    <x v="2"/>
    <x v="623"/>
    <x v="3317"/>
    <x v="1"/>
    <x v="84"/>
    <m/>
    <x v="2572"/>
  </r>
  <r>
    <x v="113"/>
    <x v="110"/>
    <s v="4"/>
    <s v="1"/>
    <x v="3"/>
    <x v="3"/>
    <x v="591"/>
    <x v="3318"/>
    <x v="1"/>
    <x v="84"/>
    <m/>
    <x v="2573"/>
  </r>
  <r>
    <x v="113"/>
    <x v="110"/>
    <s v="5"/>
    <s v="1"/>
    <x v="3"/>
    <x v="4"/>
    <x v="608"/>
    <x v="3319"/>
    <x v="1"/>
    <x v="84"/>
    <m/>
    <x v="2574"/>
  </r>
  <r>
    <x v="113"/>
    <x v="110"/>
    <s v="5"/>
    <s v="27"/>
    <x v="3"/>
    <x v="4"/>
    <x v="773"/>
    <x v="3320"/>
    <x v="2"/>
    <x v="0"/>
    <n v="126043.74"/>
    <x v="2572"/>
  </r>
  <r>
    <x v="113"/>
    <x v="110"/>
    <s v="6"/>
    <s v="1"/>
    <x v="3"/>
    <x v="9"/>
    <x v="656"/>
    <x v="3321"/>
    <x v="1"/>
    <x v="675"/>
    <m/>
    <x v="2575"/>
  </r>
  <r>
    <x v="113"/>
    <x v="110"/>
    <s v="7"/>
    <s v="1"/>
    <x v="3"/>
    <x v="5"/>
    <x v="594"/>
    <x v="3322"/>
    <x v="1"/>
    <x v="84"/>
    <m/>
    <x v="2576"/>
  </r>
  <r>
    <x v="113"/>
    <x v="110"/>
    <s v="8"/>
    <s v="1"/>
    <x v="3"/>
    <x v="6"/>
    <x v="595"/>
    <x v="3323"/>
    <x v="1"/>
    <x v="84"/>
    <m/>
    <x v="2577"/>
  </r>
  <r>
    <x v="113"/>
    <x v="110"/>
    <s v="8"/>
    <s v="19"/>
    <x v="3"/>
    <x v="6"/>
    <x v="666"/>
    <x v="3324"/>
    <x v="2"/>
    <x v="0"/>
    <n v="126043.74"/>
    <x v="2575"/>
  </r>
  <r>
    <x v="113"/>
    <x v="110"/>
    <s v="9"/>
    <s v="1"/>
    <x v="3"/>
    <x v="10"/>
    <x v="649"/>
    <x v="3325"/>
    <x v="1"/>
    <x v="84"/>
    <m/>
    <x v="2576"/>
  </r>
  <r>
    <x v="113"/>
    <x v="110"/>
    <s v="10"/>
    <s v="1"/>
    <x v="3"/>
    <x v="7"/>
    <x v="650"/>
    <x v="3326"/>
    <x v="1"/>
    <x v="84"/>
    <m/>
    <x v="2577"/>
  </r>
  <r>
    <x v="113"/>
    <x v="110"/>
    <s v="11"/>
    <s v="1"/>
    <x v="3"/>
    <x v="8"/>
    <x v="651"/>
    <x v="3327"/>
    <x v="1"/>
    <x v="84"/>
    <m/>
    <x v="2578"/>
  </r>
  <r>
    <x v="113"/>
    <x v="110"/>
    <s v="11"/>
    <s v="10"/>
    <x v="3"/>
    <x v="8"/>
    <x v="616"/>
    <x v="3328"/>
    <x v="2"/>
    <x v="0"/>
    <n v="126043.76"/>
    <x v="2579"/>
  </r>
  <r>
    <x v="113"/>
    <x v="110"/>
    <s v="12"/>
    <s v="1"/>
    <x v="3"/>
    <x v="11"/>
    <x v="652"/>
    <x v="3329"/>
    <x v="1"/>
    <x v="84"/>
    <m/>
    <x v="2580"/>
  </r>
  <r>
    <x v="113"/>
    <x v="110"/>
    <s v="12"/>
    <s v="2"/>
    <x v="3"/>
    <x v="11"/>
    <x v="717"/>
    <x v="3330"/>
    <x v="2"/>
    <x v="0"/>
    <n v="147043.74"/>
    <x v="339"/>
  </r>
  <r>
    <x v="114"/>
    <x v="111"/>
    <m/>
    <m/>
    <x v="1"/>
    <x v="0"/>
    <x v="16"/>
    <x v="27"/>
    <x v="0"/>
    <x v="0"/>
    <m/>
    <x v="27"/>
  </r>
  <r>
    <x v="115"/>
    <x v="112"/>
    <m/>
    <m/>
    <x v="1"/>
    <x v="0"/>
    <x v="16"/>
    <x v="27"/>
    <x v="0"/>
    <x v="0"/>
    <m/>
    <x v="27"/>
  </r>
  <r>
    <x v="116"/>
    <x v="113"/>
    <m/>
    <m/>
    <x v="1"/>
    <x v="0"/>
    <x v="16"/>
    <x v="27"/>
    <x v="0"/>
    <x v="0"/>
    <m/>
    <x v="27"/>
  </r>
  <r>
    <x v="117"/>
    <x v="114"/>
    <s v="1"/>
    <s v="1"/>
    <x v="3"/>
    <x v="0"/>
    <x v="588"/>
    <x v="0"/>
    <x v="0"/>
    <x v="0"/>
    <m/>
    <x v="2581"/>
  </r>
  <r>
    <x v="117"/>
    <x v="114"/>
    <s v="1"/>
    <s v="1"/>
    <x v="3"/>
    <x v="0"/>
    <x v="588"/>
    <x v="3331"/>
    <x v="1"/>
    <x v="51"/>
    <m/>
    <x v="2582"/>
  </r>
  <r>
    <x v="117"/>
    <x v="114"/>
    <s v="1"/>
    <s v="1"/>
    <x v="3"/>
    <x v="0"/>
    <x v="588"/>
    <x v="3332"/>
    <x v="2"/>
    <x v="0"/>
    <n v="53000"/>
    <x v="202"/>
  </r>
  <r>
    <x v="117"/>
    <x v="114"/>
    <s v="1"/>
    <s v="19"/>
    <x v="3"/>
    <x v="0"/>
    <x v="774"/>
    <x v="3333"/>
    <x v="2"/>
    <x v="0"/>
    <n v="400000"/>
    <x v="131"/>
  </r>
  <r>
    <x v="117"/>
    <x v="114"/>
    <s v="3"/>
    <s v="1"/>
    <x v="3"/>
    <x v="2"/>
    <x v="623"/>
    <x v="3334"/>
    <x v="1"/>
    <x v="51"/>
    <m/>
    <x v="202"/>
  </r>
  <r>
    <x v="117"/>
    <x v="114"/>
    <s v="3"/>
    <s v="3"/>
    <x v="3"/>
    <x v="2"/>
    <x v="655"/>
    <x v="3335"/>
    <x v="2"/>
    <x v="0"/>
    <n v="200000"/>
    <x v="1058"/>
  </r>
  <r>
    <x v="117"/>
    <x v="114"/>
    <s v="3"/>
    <s v="7"/>
    <x v="3"/>
    <x v="2"/>
    <x v="727"/>
    <x v="3336"/>
    <x v="2"/>
    <x v="0"/>
    <n v="200000"/>
    <x v="131"/>
  </r>
  <r>
    <x v="117"/>
    <x v="114"/>
    <s v="4"/>
    <s v="15"/>
    <x v="3"/>
    <x v="3"/>
    <x v="775"/>
    <x v="3337"/>
    <x v="2"/>
    <x v="0"/>
    <n v="400000"/>
    <x v="27"/>
  </r>
  <r>
    <x v="117"/>
    <x v="114"/>
    <s v="5"/>
    <s v="1"/>
    <x v="3"/>
    <x v="4"/>
    <x v="608"/>
    <x v="3338"/>
    <x v="1"/>
    <x v="51"/>
    <m/>
    <x v="131"/>
  </r>
  <r>
    <x v="117"/>
    <x v="114"/>
    <s v="5"/>
    <s v="12"/>
    <x v="3"/>
    <x v="4"/>
    <x v="593"/>
    <x v="3339"/>
    <x v="2"/>
    <x v="0"/>
    <n v="400000"/>
    <x v="27"/>
  </r>
  <r>
    <x v="117"/>
    <x v="114"/>
    <s v="7"/>
    <s v="1"/>
    <x v="3"/>
    <x v="5"/>
    <x v="594"/>
    <x v="3340"/>
    <x v="1"/>
    <x v="51"/>
    <m/>
    <x v="131"/>
  </r>
  <r>
    <x v="117"/>
    <x v="114"/>
    <s v="8"/>
    <s v="1"/>
    <x v="3"/>
    <x v="6"/>
    <x v="595"/>
    <x v="3341"/>
    <x v="2"/>
    <x v="0"/>
    <n v="400000"/>
    <x v="27"/>
  </r>
  <r>
    <x v="117"/>
    <x v="114"/>
    <s v="9"/>
    <s v="1"/>
    <x v="3"/>
    <x v="10"/>
    <x v="649"/>
    <x v="3342"/>
    <x v="1"/>
    <x v="51"/>
    <m/>
    <x v="131"/>
  </r>
  <r>
    <x v="117"/>
    <x v="114"/>
    <s v="11"/>
    <s v="1"/>
    <x v="3"/>
    <x v="8"/>
    <x v="651"/>
    <x v="3343"/>
    <x v="1"/>
    <x v="51"/>
    <m/>
    <x v="202"/>
  </r>
  <r>
    <x v="117"/>
    <x v="114"/>
    <s v="11"/>
    <s v="7"/>
    <x v="3"/>
    <x v="8"/>
    <x v="776"/>
    <x v="3344"/>
    <x v="2"/>
    <x v="0"/>
    <n v="400000"/>
    <x v="131"/>
  </r>
  <r>
    <x v="117"/>
    <x v="114"/>
    <s v="11"/>
    <s v="14"/>
    <x v="3"/>
    <x v="8"/>
    <x v="662"/>
    <x v="3345"/>
    <x v="2"/>
    <x v="0"/>
    <n v="400000"/>
    <x v="27"/>
  </r>
  <r>
    <x v="117"/>
    <x v="114"/>
    <s v="12"/>
    <s v="1"/>
    <x v="3"/>
    <x v="11"/>
    <x v="652"/>
    <x v="3346"/>
    <x v="1"/>
    <x v="676"/>
    <m/>
    <x v="2583"/>
  </r>
  <r>
    <x v="117"/>
    <x v="114"/>
    <s v="12"/>
    <s v="19"/>
    <x v="3"/>
    <x v="11"/>
    <x v="664"/>
    <x v="3347"/>
    <x v="2"/>
    <x v="0"/>
    <n v="986090"/>
    <x v="27"/>
  </r>
  <r>
    <x v="118"/>
    <x v="115"/>
    <s v="1"/>
    <s v="1"/>
    <x v="3"/>
    <x v="0"/>
    <x v="588"/>
    <x v="0"/>
    <x v="0"/>
    <x v="0"/>
    <m/>
    <x v="2584"/>
  </r>
  <r>
    <x v="118"/>
    <x v="115"/>
    <s v="1"/>
    <s v="1"/>
    <x v="3"/>
    <x v="0"/>
    <x v="588"/>
    <x v="3348"/>
    <x v="1"/>
    <x v="677"/>
    <m/>
    <x v="1198"/>
  </r>
  <r>
    <x v="118"/>
    <x v="115"/>
    <s v="1"/>
    <s v="13"/>
    <x v="3"/>
    <x v="0"/>
    <x v="777"/>
    <x v="3349"/>
    <x v="2"/>
    <x v="0"/>
    <n v="445500"/>
    <x v="2585"/>
  </r>
  <r>
    <x v="118"/>
    <x v="115"/>
    <s v="2"/>
    <s v="1"/>
    <x v="3"/>
    <x v="1"/>
    <x v="606"/>
    <x v="3350"/>
    <x v="1"/>
    <x v="677"/>
    <m/>
    <x v="2586"/>
  </r>
  <r>
    <x v="118"/>
    <x v="115"/>
    <s v="2"/>
    <s v="8"/>
    <x v="3"/>
    <x v="1"/>
    <x v="778"/>
    <x v="3351"/>
    <x v="2"/>
    <x v="0"/>
    <n v="445500"/>
    <x v="2587"/>
  </r>
  <r>
    <x v="118"/>
    <x v="115"/>
    <s v="2"/>
    <s v="9"/>
    <x v="3"/>
    <x v="1"/>
    <x v="677"/>
    <x v="3352"/>
    <x v="2"/>
    <x v="0"/>
    <n v="99000"/>
    <x v="2584"/>
  </r>
  <r>
    <x v="118"/>
    <x v="115"/>
    <s v="3"/>
    <s v="1"/>
    <x v="3"/>
    <x v="2"/>
    <x v="623"/>
    <x v="3353"/>
    <x v="1"/>
    <x v="677"/>
    <m/>
    <x v="1198"/>
  </r>
  <r>
    <x v="118"/>
    <x v="115"/>
    <s v="4"/>
    <s v="1"/>
    <x v="3"/>
    <x v="3"/>
    <x v="591"/>
    <x v="3354"/>
    <x v="1"/>
    <x v="677"/>
    <m/>
    <x v="2588"/>
  </r>
  <r>
    <x v="118"/>
    <x v="115"/>
    <s v="4"/>
    <s v="5"/>
    <x v="3"/>
    <x v="3"/>
    <x v="745"/>
    <x v="3355"/>
    <x v="2"/>
    <x v="0"/>
    <n v="445500"/>
    <x v="2586"/>
  </r>
  <r>
    <x v="118"/>
    <x v="115"/>
    <s v="4"/>
    <s v="5"/>
    <x v="3"/>
    <x v="3"/>
    <x v="745"/>
    <x v="3356"/>
    <x v="2"/>
    <x v="0"/>
    <n v="445500"/>
    <x v="2587"/>
  </r>
  <r>
    <x v="118"/>
    <x v="115"/>
    <s v="5"/>
    <s v="1"/>
    <x v="3"/>
    <x v="4"/>
    <x v="608"/>
    <x v="3357"/>
    <x v="1"/>
    <x v="677"/>
    <m/>
    <x v="2589"/>
  </r>
  <r>
    <x v="118"/>
    <x v="115"/>
    <s v="5"/>
    <s v="4"/>
    <x v="3"/>
    <x v="4"/>
    <x v="779"/>
    <x v="3358"/>
    <x v="2"/>
    <x v="0"/>
    <n v="445500"/>
    <x v="2590"/>
  </r>
  <r>
    <x v="118"/>
    <x v="115"/>
    <s v="5"/>
    <s v="5"/>
    <x v="3"/>
    <x v="4"/>
    <x v="682"/>
    <x v="522"/>
    <x v="2"/>
    <x v="0"/>
    <n v="148500"/>
    <x v="2584"/>
  </r>
  <r>
    <x v="118"/>
    <x v="115"/>
    <s v="5"/>
    <s v="27"/>
    <x v="3"/>
    <x v="4"/>
    <x v="773"/>
    <x v="3359"/>
    <x v="2"/>
    <x v="0"/>
    <n v="445500"/>
    <x v="1199"/>
  </r>
  <r>
    <x v="118"/>
    <x v="115"/>
    <s v="5"/>
    <s v="30"/>
    <x v="3"/>
    <x v="4"/>
    <x v="780"/>
    <x v="543"/>
    <x v="2"/>
    <x v="0"/>
    <n v="49500"/>
    <x v="27"/>
  </r>
  <r>
    <x v="118"/>
    <x v="115"/>
    <s v="6"/>
    <s v="1"/>
    <x v="3"/>
    <x v="9"/>
    <x v="656"/>
    <x v="3360"/>
    <x v="1"/>
    <x v="677"/>
    <m/>
    <x v="2584"/>
  </r>
  <r>
    <x v="118"/>
    <x v="115"/>
    <s v="7"/>
    <s v="1"/>
    <x v="3"/>
    <x v="5"/>
    <x v="594"/>
    <x v="3361"/>
    <x v="1"/>
    <x v="677"/>
    <m/>
    <x v="1198"/>
  </r>
  <r>
    <x v="118"/>
    <x v="115"/>
    <s v="7"/>
    <s v="14"/>
    <x v="3"/>
    <x v="5"/>
    <x v="764"/>
    <x v="3362"/>
    <x v="2"/>
    <x v="0"/>
    <n v="445500"/>
    <x v="2585"/>
  </r>
  <r>
    <x v="118"/>
    <x v="115"/>
    <s v="8"/>
    <s v="1"/>
    <x v="3"/>
    <x v="6"/>
    <x v="595"/>
    <x v="3363"/>
    <x v="1"/>
    <x v="677"/>
    <m/>
    <x v="2586"/>
  </r>
  <r>
    <x v="118"/>
    <x v="115"/>
    <s v="8"/>
    <s v="4"/>
    <x v="3"/>
    <x v="6"/>
    <x v="781"/>
    <x v="3364"/>
    <x v="2"/>
    <x v="0"/>
    <n v="445500"/>
    <x v="2587"/>
  </r>
  <r>
    <x v="118"/>
    <x v="115"/>
    <s v="8"/>
    <s v="5"/>
    <x v="3"/>
    <x v="6"/>
    <x v="782"/>
    <x v="3365"/>
    <x v="2"/>
    <x v="0"/>
    <n v="99000"/>
    <x v="2584"/>
  </r>
  <r>
    <x v="118"/>
    <x v="115"/>
    <s v="9"/>
    <s v="1"/>
    <x v="3"/>
    <x v="10"/>
    <x v="649"/>
    <x v="3366"/>
    <x v="1"/>
    <x v="677"/>
    <m/>
    <x v="1198"/>
  </r>
  <r>
    <x v="118"/>
    <x v="115"/>
    <s v="10"/>
    <s v="1"/>
    <x v="3"/>
    <x v="7"/>
    <x v="650"/>
    <x v="3367"/>
    <x v="1"/>
    <x v="677"/>
    <m/>
    <x v="2588"/>
  </r>
  <r>
    <x v="118"/>
    <x v="115"/>
    <s v="10"/>
    <s v="10"/>
    <x v="3"/>
    <x v="7"/>
    <x v="766"/>
    <x v="3368"/>
    <x v="2"/>
    <x v="0"/>
    <n v="445500"/>
    <x v="2586"/>
  </r>
  <r>
    <x v="118"/>
    <x v="115"/>
    <s v="10"/>
    <s v="27"/>
    <x v="3"/>
    <x v="7"/>
    <x v="615"/>
    <x v="3369"/>
    <x v="2"/>
    <x v="0"/>
    <n v="49500"/>
    <x v="1198"/>
  </r>
  <r>
    <x v="118"/>
    <x v="115"/>
    <s v="11"/>
    <s v="14"/>
    <x v="3"/>
    <x v="8"/>
    <x v="662"/>
    <x v="3370"/>
    <x v="2"/>
    <x v="0"/>
    <n v="445500"/>
    <x v="2585"/>
  </r>
  <r>
    <x v="118"/>
    <x v="115"/>
    <s v="11"/>
    <s v="14"/>
    <x v="3"/>
    <x v="8"/>
    <x v="662"/>
    <x v="3371"/>
    <x v="2"/>
    <x v="0"/>
    <n v="445500"/>
    <x v="2591"/>
  </r>
  <r>
    <x v="118"/>
    <x v="115"/>
    <s v="11"/>
    <s v="14"/>
    <x v="3"/>
    <x v="8"/>
    <x v="662"/>
    <x v="522"/>
    <x v="2"/>
    <x v="0"/>
    <n v="99000"/>
    <x v="27"/>
  </r>
  <r>
    <x v="118"/>
    <x v="115"/>
    <s v="12"/>
    <s v="1"/>
    <x v="3"/>
    <x v="11"/>
    <x v="652"/>
    <x v="3372"/>
    <x v="1"/>
    <x v="87"/>
    <m/>
    <x v="357"/>
  </r>
  <r>
    <x v="118"/>
    <x v="115"/>
    <s v="12"/>
    <s v="15"/>
    <x v="3"/>
    <x v="11"/>
    <x v="599"/>
    <x v="3358"/>
    <x v="2"/>
    <x v="0"/>
    <n v="270000"/>
    <x v="358"/>
  </r>
  <r>
    <x v="118"/>
    <x v="115"/>
    <s v="12"/>
    <s v="24"/>
    <x v="3"/>
    <x v="11"/>
    <x v="783"/>
    <x v="546"/>
    <x v="2"/>
    <x v="0"/>
    <n v="270000"/>
    <x v="355"/>
  </r>
  <r>
    <x v="119"/>
    <x v="116"/>
    <m/>
    <m/>
    <x v="1"/>
    <x v="0"/>
    <x v="16"/>
    <x v="27"/>
    <x v="0"/>
    <x v="0"/>
    <m/>
    <x v="27"/>
  </r>
  <r>
    <x v="120"/>
    <x v="117"/>
    <m/>
    <m/>
    <x v="1"/>
    <x v="0"/>
    <x v="16"/>
    <x v="27"/>
    <x v="0"/>
    <x v="0"/>
    <m/>
    <x v="27"/>
  </r>
  <r>
    <x v="121"/>
    <x v="118"/>
    <s v="1"/>
    <s v="1"/>
    <x v="3"/>
    <x v="0"/>
    <x v="588"/>
    <x v="0"/>
    <x v="0"/>
    <x v="0"/>
    <m/>
    <x v="2592"/>
  </r>
  <r>
    <x v="121"/>
    <x v="118"/>
    <s v="1"/>
    <s v="17"/>
    <x v="3"/>
    <x v="0"/>
    <x v="784"/>
    <x v="3373"/>
    <x v="1"/>
    <x v="678"/>
    <m/>
    <x v="2593"/>
  </r>
  <r>
    <x v="121"/>
    <x v="118"/>
    <s v="2"/>
    <s v="29"/>
    <x v="3"/>
    <x v="1"/>
    <x v="692"/>
    <x v="3374"/>
    <x v="2"/>
    <x v="0"/>
    <n v="3500000"/>
    <x v="2594"/>
  </r>
  <r>
    <x v="121"/>
    <x v="118"/>
    <s v="4"/>
    <s v="1"/>
    <x v="3"/>
    <x v="3"/>
    <x v="591"/>
    <x v="3375"/>
    <x v="1"/>
    <x v="91"/>
    <m/>
    <x v="2595"/>
  </r>
  <r>
    <x v="121"/>
    <x v="118"/>
    <s v="4"/>
    <s v="2"/>
    <x v="3"/>
    <x v="3"/>
    <x v="693"/>
    <x v="3376"/>
    <x v="2"/>
    <x v="0"/>
    <n v="477712.53"/>
    <x v="2596"/>
  </r>
  <r>
    <x v="121"/>
    <x v="118"/>
    <s v="4"/>
    <s v="15"/>
    <x v="3"/>
    <x v="3"/>
    <x v="775"/>
    <x v="3377"/>
    <x v="2"/>
    <x v="0"/>
    <n v="5062287.4800000004"/>
    <x v="2597"/>
  </r>
  <r>
    <x v="121"/>
    <x v="118"/>
    <s v="4"/>
    <s v="18"/>
    <x v="3"/>
    <x v="3"/>
    <x v="681"/>
    <x v="568"/>
    <x v="2"/>
    <x v="0"/>
    <n v="452000"/>
    <x v="392"/>
  </r>
  <r>
    <x v="121"/>
    <x v="118"/>
    <s v="6"/>
    <s v="28"/>
    <x v="3"/>
    <x v="9"/>
    <x v="785"/>
    <x v="3378"/>
    <x v="2"/>
    <x v="0"/>
    <n v="2773333.44"/>
    <x v="2598"/>
  </r>
  <r>
    <x v="121"/>
    <x v="118"/>
    <s v="7"/>
    <s v="1"/>
    <x v="3"/>
    <x v="5"/>
    <x v="594"/>
    <x v="3379"/>
    <x v="1"/>
    <x v="91"/>
    <m/>
    <x v="397"/>
  </r>
  <r>
    <x v="121"/>
    <x v="118"/>
    <s v="10"/>
    <s v="1"/>
    <x v="3"/>
    <x v="7"/>
    <x v="650"/>
    <x v="3380"/>
    <x v="1"/>
    <x v="91"/>
    <m/>
    <x v="2599"/>
  </r>
  <r>
    <x v="121"/>
    <x v="118"/>
    <s v="11"/>
    <s v="1"/>
    <x v="3"/>
    <x v="8"/>
    <x v="651"/>
    <x v="3381"/>
    <x v="2"/>
    <x v="0"/>
    <n v="2373333.44"/>
    <x v="2600"/>
  </r>
  <r>
    <x v="121"/>
    <x v="118"/>
    <s v="11"/>
    <s v="1"/>
    <x v="3"/>
    <x v="8"/>
    <x v="651"/>
    <x v="3382"/>
    <x v="2"/>
    <x v="0"/>
    <n v="277333.34000000003"/>
    <x v="395"/>
  </r>
  <r>
    <x v="121"/>
    <x v="118"/>
    <s v="12"/>
    <s v="30"/>
    <x v="3"/>
    <x v="11"/>
    <x v="786"/>
    <x v="3383"/>
    <x v="2"/>
    <x v="0"/>
    <n v="1000000"/>
    <x v="389"/>
  </r>
  <r>
    <x v="122"/>
    <x v="119"/>
    <s v="1"/>
    <s v="1"/>
    <x v="3"/>
    <x v="0"/>
    <x v="588"/>
    <x v="0"/>
    <x v="0"/>
    <x v="0"/>
    <m/>
    <x v="2601"/>
  </r>
  <r>
    <x v="122"/>
    <x v="119"/>
    <s v="1"/>
    <s v="1"/>
    <x v="3"/>
    <x v="0"/>
    <x v="588"/>
    <x v="3384"/>
    <x v="1"/>
    <x v="679"/>
    <m/>
    <x v="2602"/>
  </r>
  <r>
    <x v="122"/>
    <x v="119"/>
    <s v="1"/>
    <s v="16"/>
    <x v="3"/>
    <x v="0"/>
    <x v="787"/>
    <x v="3385"/>
    <x v="2"/>
    <x v="0"/>
    <n v="1771178.66"/>
    <x v="2603"/>
  </r>
  <r>
    <x v="122"/>
    <x v="119"/>
    <s v="1"/>
    <s v="21"/>
    <x v="3"/>
    <x v="0"/>
    <x v="619"/>
    <x v="3386"/>
    <x v="2"/>
    <x v="0"/>
    <n v="1771178.66"/>
    <x v="2604"/>
  </r>
  <r>
    <x v="122"/>
    <x v="119"/>
    <s v="2"/>
    <s v="1"/>
    <x v="3"/>
    <x v="1"/>
    <x v="606"/>
    <x v="3387"/>
    <x v="1"/>
    <x v="679"/>
    <m/>
    <x v="2605"/>
  </r>
  <r>
    <x v="122"/>
    <x v="119"/>
    <s v="2"/>
    <s v="2"/>
    <x v="3"/>
    <x v="1"/>
    <x v="788"/>
    <x v="3388"/>
    <x v="2"/>
    <x v="0"/>
    <n v="16826197.34"/>
    <x v="2603"/>
  </r>
  <r>
    <x v="122"/>
    <x v="119"/>
    <s v="2"/>
    <s v="8"/>
    <x v="3"/>
    <x v="1"/>
    <x v="778"/>
    <x v="3389"/>
    <x v="2"/>
    <x v="0"/>
    <n v="1771178.66"/>
    <x v="2604"/>
  </r>
  <r>
    <x v="122"/>
    <x v="119"/>
    <s v="2"/>
    <s v="29"/>
    <x v="3"/>
    <x v="1"/>
    <x v="692"/>
    <x v="3390"/>
    <x v="2"/>
    <x v="0"/>
    <n v="6500000"/>
    <x v="2606"/>
  </r>
  <r>
    <x v="122"/>
    <x v="119"/>
    <s v="3"/>
    <s v="1"/>
    <x v="3"/>
    <x v="2"/>
    <x v="623"/>
    <x v="3391"/>
    <x v="1"/>
    <x v="679"/>
    <m/>
    <x v="2607"/>
  </r>
  <r>
    <x v="122"/>
    <x v="119"/>
    <s v="3"/>
    <s v="15"/>
    <x v="3"/>
    <x v="2"/>
    <x v="589"/>
    <x v="3392"/>
    <x v="2"/>
    <x v="0"/>
    <n v="10326197.34"/>
    <x v="2603"/>
  </r>
  <r>
    <x v="122"/>
    <x v="119"/>
    <s v="4"/>
    <s v="1"/>
    <x v="3"/>
    <x v="3"/>
    <x v="591"/>
    <x v="3393"/>
    <x v="1"/>
    <x v="680"/>
    <m/>
    <x v="2608"/>
  </r>
  <r>
    <x v="122"/>
    <x v="119"/>
    <s v="4"/>
    <s v="20"/>
    <x v="3"/>
    <x v="3"/>
    <x v="789"/>
    <x v="3394"/>
    <x v="2"/>
    <x v="0"/>
    <n v="16826197.34"/>
    <x v="2609"/>
  </r>
  <r>
    <x v="122"/>
    <x v="119"/>
    <s v="5"/>
    <s v="1"/>
    <x v="3"/>
    <x v="4"/>
    <x v="608"/>
    <x v="3395"/>
    <x v="1"/>
    <x v="15"/>
    <m/>
    <x v="2610"/>
  </r>
  <r>
    <x v="122"/>
    <x v="119"/>
    <s v="6"/>
    <s v="1"/>
    <x v="3"/>
    <x v="9"/>
    <x v="656"/>
    <x v="3396"/>
    <x v="1"/>
    <x v="15"/>
    <m/>
    <x v="2611"/>
  </r>
  <r>
    <x v="122"/>
    <x v="119"/>
    <s v="6"/>
    <s v="15"/>
    <x v="3"/>
    <x v="9"/>
    <x v="748"/>
    <x v="3397"/>
    <x v="2"/>
    <x v="0"/>
    <n v="9347030.6699999999"/>
    <x v="2612"/>
  </r>
  <r>
    <x v="122"/>
    <x v="119"/>
    <s v="6"/>
    <s v="16"/>
    <x v="3"/>
    <x v="9"/>
    <x v="686"/>
    <x v="3398"/>
    <x v="2"/>
    <x v="0"/>
    <n v="9300000"/>
    <x v="2613"/>
  </r>
  <r>
    <x v="122"/>
    <x v="119"/>
    <s v="6"/>
    <s v="16"/>
    <x v="3"/>
    <x v="9"/>
    <x v="686"/>
    <x v="3399"/>
    <x v="2"/>
    <x v="0"/>
    <n v="1962845.33"/>
    <x v="192"/>
  </r>
  <r>
    <x v="122"/>
    <x v="119"/>
    <s v="7"/>
    <s v="1"/>
    <x v="3"/>
    <x v="5"/>
    <x v="594"/>
    <x v="3400"/>
    <x v="1"/>
    <x v="15"/>
    <m/>
    <x v="178"/>
  </r>
  <r>
    <x v="122"/>
    <x v="119"/>
    <s v="8"/>
    <s v="1"/>
    <x v="3"/>
    <x v="6"/>
    <x v="595"/>
    <x v="3401"/>
    <x v="1"/>
    <x v="15"/>
    <m/>
    <x v="399"/>
  </r>
  <r>
    <x v="122"/>
    <x v="119"/>
    <s v="9"/>
    <s v="1"/>
    <x v="3"/>
    <x v="10"/>
    <x v="649"/>
    <x v="3402"/>
    <x v="1"/>
    <x v="15"/>
    <m/>
    <x v="404"/>
  </r>
  <r>
    <x v="122"/>
    <x v="119"/>
    <s v="9"/>
    <s v="22"/>
    <x v="3"/>
    <x v="10"/>
    <x v="638"/>
    <x v="3403"/>
    <x v="2"/>
    <x v="0"/>
    <n v="1900000"/>
    <x v="2614"/>
  </r>
  <r>
    <x v="122"/>
    <x v="119"/>
    <s v="9"/>
    <s v="23"/>
    <x v="3"/>
    <x v="10"/>
    <x v="790"/>
    <x v="3404"/>
    <x v="2"/>
    <x v="0"/>
    <n v="200000"/>
    <x v="57"/>
  </r>
  <r>
    <x v="122"/>
    <x v="119"/>
    <s v="10"/>
    <s v="1"/>
    <x v="3"/>
    <x v="7"/>
    <x v="650"/>
    <x v="3405"/>
    <x v="1"/>
    <x v="15"/>
    <m/>
    <x v="192"/>
  </r>
  <r>
    <x v="122"/>
    <x v="119"/>
    <s v="10"/>
    <s v="21"/>
    <x v="3"/>
    <x v="7"/>
    <x v="657"/>
    <x v="3406"/>
    <x v="2"/>
    <x v="0"/>
    <n v="475000"/>
    <x v="2615"/>
  </r>
  <r>
    <x v="122"/>
    <x v="119"/>
    <s v="10"/>
    <s v="24"/>
    <x v="3"/>
    <x v="7"/>
    <x v="659"/>
    <x v="3407"/>
    <x v="2"/>
    <x v="0"/>
    <n v="50000"/>
    <x v="57"/>
  </r>
  <r>
    <x v="122"/>
    <x v="119"/>
    <s v="11"/>
    <s v="1"/>
    <x v="3"/>
    <x v="8"/>
    <x v="651"/>
    <x v="3408"/>
    <x v="1"/>
    <x v="15"/>
    <m/>
    <x v="192"/>
  </r>
  <r>
    <x v="122"/>
    <x v="119"/>
    <s v="12"/>
    <s v="1"/>
    <x v="3"/>
    <x v="11"/>
    <x v="652"/>
    <x v="3409"/>
    <x v="1"/>
    <x v="15"/>
    <m/>
    <x v="178"/>
  </r>
  <r>
    <x v="123"/>
    <x v="120"/>
    <s v="1"/>
    <s v="1"/>
    <x v="3"/>
    <x v="0"/>
    <x v="588"/>
    <x v="0"/>
    <x v="0"/>
    <x v="0"/>
    <m/>
    <x v="441"/>
  </r>
  <r>
    <x v="123"/>
    <x v="120"/>
    <s v="1"/>
    <s v="22"/>
    <x v="3"/>
    <x v="0"/>
    <x v="737"/>
    <x v="3410"/>
    <x v="1"/>
    <x v="100"/>
    <m/>
    <x v="131"/>
  </r>
  <r>
    <x v="123"/>
    <x v="120"/>
    <s v="2"/>
    <s v="1"/>
    <x v="3"/>
    <x v="1"/>
    <x v="606"/>
    <x v="3411"/>
    <x v="2"/>
    <x v="0"/>
    <n v="180000"/>
    <x v="439"/>
  </r>
  <r>
    <x v="123"/>
    <x v="120"/>
    <s v="2"/>
    <s v="1"/>
    <x v="3"/>
    <x v="1"/>
    <x v="606"/>
    <x v="3412"/>
    <x v="2"/>
    <x v="0"/>
    <n v="180000"/>
    <x v="201"/>
  </r>
  <r>
    <x v="123"/>
    <x v="120"/>
    <s v="2"/>
    <s v="8"/>
    <x v="3"/>
    <x v="1"/>
    <x v="778"/>
    <x v="3413"/>
    <x v="2"/>
    <x v="0"/>
    <n v="40000"/>
    <x v="27"/>
  </r>
  <r>
    <x v="123"/>
    <x v="120"/>
    <s v="2"/>
    <s v="22"/>
    <x v="3"/>
    <x v="1"/>
    <x v="691"/>
    <x v="3414"/>
    <x v="1"/>
    <x v="100"/>
    <m/>
    <x v="441"/>
  </r>
  <r>
    <x v="123"/>
    <x v="120"/>
    <s v="3"/>
    <s v="4"/>
    <x v="3"/>
    <x v="2"/>
    <x v="742"/>
    <x v="3415"/>
    <x v="2"/>
    <x v="0"/>
    <n v="180000"/>
    <x v="200"/>
  </r>
  <r>
    <x v="123"/>
    <x v="120"/>
    <s v="3"/>
    <s v="22"/>
    <x v="3"/>
    <x v="2"/>
    <x v="791"/>
    <x v="3416"/>
    <x v="1"/>
    <x v="100"/>
    <m/>
    <x v="439"/>
  </r>
  <r>
    <x v="123"/>
    <x v="120"/>
    <s v="3"/>
    <s v="24"/>
    <x v="3"/>
    <x v="2"/>
    <x v="625"/>
    <x v="3417"/>
    <x v="2"/>
    <x v="0"/>
    <n v="180000"/>
    <x v="201"/>
  </r>
  <r>
    <x v="123"/>
    <x v="120"/>
    <s v="3"/>
    <s v="28"/>
    <x v="3"/>
    <x v="2"/>
    <x v="792"/>
    <x v="3418"/>
    <x v="2"/>
    <x v="0"/>
    <n v="40000"/>
    <x v="27"/>
  </r>
  <r>
    <x v="123"/>
    <x v="120"/>
    <s v="4"/>
    <s v="22"/>
    <x v="3"/>
    <x v="3"/>
    <x v="793"/>
    <x v="3419"/>
    <x v="1"/>
    <x v="100"/>
    <m/>
    <x v="441"/>
  </r>
  <r>
    <x v="123"/>
    <x v="120"/>
    <s v="4"/>
    <s v="26"/>
    <x v="3"/>
    <x v="3"/>
    <x v="794"/>
    <x v="3420"/>
    <x v="2"/>
    <x v="0"/>
    <n v="180000"/>
    <x v="200"/>
  </r>
  <r>
    <x v="123"/>
    <x v="120"/>
    <s v="5"/>
    <s v="22"/>
    <x v="3"/>
    <x v="4"/>
    <x v="795"/>
    <x v="3421"/>
    <x v="1"/>
    <x v="100"/>
    <m/>
    <x v="439"/>
  </r>
  <r>
    <x v="123"/>
    <x v="120"/>
    <s v="6"/>
    <s v="22"/>
    <x v="3"/>
    <x v="9"/>
    <x v="709"/>
    <x v="3422"/>
    <x v="1"/>
    <x v="100"/>
    <m/>
    <x v="30"/>
  </r>
  <r>
    <x v="123"/>
    <x v="120"/>
    <s v="7"/>
    <s v="18"/>
    <x v="3"/>
    <x v="5"/>
    <x v="688"/>
    <x v="3423"/>
    <x v="2"/>
    <x v="0"/>
    <n v="180000"/>
    <x v="440"/>
  </r>
  <r>
    <x v="123"/>
    <x v="120"/>
    <s v="7"/>
    <s v="18"/>
    <x v="3"/>
    <x v="5"/>
    <x v="688"/>
    <x v="3424"/>
    <x v="2"/>
    <x v="0"/>
    <n v="180000"/>
    <x v="356"/>
  </r>
  <r>
    <x v="123"/>
    <x v="120"/>
    <s v="7"/>
    <s v="19"/>
    <x v="3"/>
    <x v="5"/>
    <x v="796"/>
    <x v="3425"/>
    <x v="2"/>
    <x v="0"/>
    <n v="60000"/>
    <x v="27"/>
  </r>
  <r>
    <x v="123"/>
    <x v="120"/>
    <s v="7"/>
    <s v="22"/>
    <x v="3"/>
    <x v="5"/>
    <x v="633"/>
    <x v="3426"/>
    <x v="1"/>
    <x v="100"/>
    <m/>
    <x v="441"/>
  </r>
  <r>
    <x v="123"/>
    <x v="120"/>
    <s v="8"/>
    <s v="3"/>
    <x v="3"/>
    <x v="6"/>
    <x v="797"/>
    <x v="3427"/>
    <x v="2"/>
    <x v="0"/>
    <n v="180000"/>
    <x v="200"/>
  </r>
  <r>
    <x v="123"/>
    <x v="120"/>
    <s v="8"/>
    <s v="4"/>
    <x v="3"/>
    <x v="6"/>
    <x v="781"/>
    <x v="620"/>
    <x v="2"/>
    <x v="0"/>
    <n v="20000"/>
    <x v="27"/>
  </r>
  <r>
    <x v="123"/>
    <x v="120"/>
    <s v="8"/>
    <s v="22"/>
    <x v="3"/>
    <x v="6"/>
    <x v="695"/>
    <x v="3428"/>
    <x v="1"/>
    <x v="100"/>
    <m/>
    <x v="441"/>
  </r>
  <r>
    <x v="123"/>
    <x v="120"/>
    <s v="8"/>
    <s v="30"/>
    <x v="3"/>
    <x v="6"/>
    <x v="697"/>
    <x v="3429"/>
    <x v="2"/>
    <x v="0"/>
    <n v="180000"/>
    <x v="200"/>
  </r>
  <r>
    <x v="123"/>
    <x v="120"/>
    <s v="9"/>
    <s v="1"/>
    <x v="3"/>
    <x v="10"/>
    <x v="649"/>
    <x v="627"/>
    <x v="2"/>
    <x v="0"/>
    <n v="20000"/>
    <x v="27"/>
  </r>
  <r>
    <x v="123"/>
    <x v="120"/>
    <s v="9"/>
    <s v="22"/>
    <x v="3"/>
    <x v="10"/>
    <x v="638"/>
    <x v="3430"/>
    <x v="1"/>
    <x v="100"/>
    <m/>
    <x v="441"/>
  </r>
  <r>
    <x v="123"/>
    <x v="120"/>
    <s v="10"/>
    <s v="5"/>
    <x v="3"/>
    <x v="7"/>
    <x v="596"/>
    <x v="3431"/>
    <x v="2"/>
    <x v="0"/>
    <n v="180000"/>
    <x v="200"/>
  </r>
  <r>
    <x v="123"/>
    <x v="120"/>
    <s v="10"/>
    <s v="22"/>
    <x v="3"/>
    <x v="7"/>
    <x v="798"/>
    <x v="3432"/>
    <x v="1"/>
    <x v="100"/>
    <m/>
    <x v="439"/>
  </r>
  <r>
    <x v="123"/>
    <x v="120"/>
    <s v="10"/>
    <s v="25"/>
    <x v="3"/>
    <x v="7"/>
    <x v="799"/>
    <x v="3433"/>
    <x v="2"/>
    <x v="0"/>
    <n v="180000"/>
    <x v="201"/>
  </r>
  <r>
    <x v="123"/>
    <x v="120"/>
    <s v="10"/>
    <s v="26"/>
    <x v="3"/>
    <x v="7"/>
    <x v="800"/>
    <x v="3434"/>
    <x v="2"/>
    <x v="0"/>
    <n v="40000"/>
    <x v="27"/>
  </r>
  <r>
    <x v="123"/>
    <x v="120"/>
    <s v="11"/>
    <s v="22"/>
    <x v="3"/>
    <x v="8"/>
    <x v="801"/>
    <x v="3435"/>
    <x v="1"/>
    <x v="100"/>
    <m/>
    <x v="441"/>
  </r>
  <r>
    <x v="123"/>
    <x v="120"/>
    <s v="12"/>
    <s v="15"/>
    <x v="3"/>
    <x v="11"/>
    <x v="599"/>
    <x v="3436"/>
    <x v="2"/>
    <x v="0"/>
    <n v="180000"/>
    <x v="200"/>
  </r>
  <r>
    <x v="123"/>
    <x v="120"/>
    <s v="12"/>
    <s v="22"/>
    <x v="3"/>
    <x v="11"/>
    <x v="734"/>
    <x v="3437"/>
    <x v="1"/>
    <x v="100"/>
    <m/>
    <x v="439"/>
  </r>
  <r>
    <x v="124"/>
    <x v="121"/>
    <m/>
    <m/>
    <x v="1"/>
    <x v="0"/>
    <x v="16"/>
    <x v="27"/>
    <x v="0"/>
    <x v="0"/>
    <m/>
    <x v="27"/>
  </r>
  <r>
    <x v="125"/>
    <x v="122"/>
    <s v="1"/>
    <s v="1"/>
    <x v="3"/>
    <x v="0"/>
    <x v="588"/>
    <x v="0"/>
    <x v="0"/>
    <x v="0"/>
    <m/>
    <x v="2616"/>
  </r>
  <r>
    <x v="125"/>
    <x v="122"/>
    <s v="1"/>
    <s v="1"/>
    <x v="3"/>
    <x v="0"/>
    <x v="588"/>
    <x v="3438"/>
    <x v="1"/>
    <x v="681"/>
    <m/>
    <x v="2617"/>
  </r>
  <r>
    <x v="125"/>
    <x v="122"/>
    <s v="1"/>
    <s v="1"/>
    <x v="3"/>
    <x v="0"/>
    <x v="588"/>
    <x v="3439"/>
    <x v="2"/>
    <x v="0"/>
    <n v="36682.800000000003"/>
    <x v="883"/>
  </r>
  <r>
    <x v="125"/>
    <x v="122"/>
    <s v="1"/>
    <s v="15"/>
    <x v="3"/>
    <x v="0"/>
    <x v="618"/>
    <x v="3440"/>
    <x v="2"/>
    <x v="0"/>
    <n v="480000"/>
    <x v="2618"/>
  </r>
  <r>
    <x v="125"/>
    <x v="122"/>
    <s v="4"/>
    <s v="1"/>
    <x v="3"/>
    <x v="3"/>
    <x v="591"/>
    <x v="3441"/>
    <x v="1"/>
    <x v="681"/>
    <m/>
    <x v="2619"/>
  </r>
  <r>
    <x v="125"/>
    <x v="122"/>
    <s v="4"/>
    <s v="27"/>
    <x v="3"/>
    <x v="3"/>
    <x v="802"/>
    <x v="3442"/>
    <x v="2"/>
    <x v="0"/>
    <n v="480000"/>
    <x v="385"/>
  </r>
  <r>
    <x v="125"/>
    <x v="122"/>
    <s v="5"/>
    <s v="4"/>
    <x v="3"/>
    <x v="4"/>
    <x v="779"/>
    <x v="3443"/>
    <x v="2"/>
    <x v="0"/>
    <n v="48000"/>
    <x v="27"/>
  </r>
  <r>
    <x v="125"/>
    <x v="122"/>
    <s v="7"/>
    <s v="1"/>
    <x v="3"/>
    <x v="5"/>
    <x v="594"/>
    <x v="3444"/>
    <x v="1"/>
    <x v="681"/>
    <m/>
    <x v="883"/>
  </r>
  <r>
    <x v="125"/>
    <x v="122"/>
    <s v="7"/>
    <s v="18"/>
    <x v="3"/>
    <x v="5"/>
    <x v="688"/>
    <x v="3445"/>
    <x v="2"/>
    <x v="0"/>
    <n v="480000"/>
    <x v="2618"/>
  </r>
  <r>
    <x v="125"/>
    <x v="122"/>
    <s v="7"/>
    <s v="20"/>
    <x v="3"/>
    <x v="5"/>
    <x v="803"/>
    <x v="3446"/>
    <x v="2"/>
    <x v="0"/>
    <n v="24000"/>
    <x v="27"/>
  </r>
  <r>
    <x v="125"/>
    <x v="122"/>
    <s v="10"/>
    <s v="1"/>
    <x v="3"/>
    <x v="7"/>
    <x v="650"/>
    <x v="3447"/>
    <x v="1"/>
    <x v="681"/>
    <m/>
    <x v="883"/>
  </r>
  <r>
    <x v="125"/>
    <x v="122"/>
    <s v="10"/>
    <s v="10"/>
    <x v="3"/>
    <x v="7"/>
    <x v="766"/>
    <x v="3448"/>
    <x v="2"/>
    <x v="0"/>
    <n v="480000"/>
    <x v="2618"/>
  </r>
  <r>
    <x v="125"/>
    <x v="122"/>
    <s v="10"/>
    <s v="11"/>
    <x v="3"/>
    <x v="7"/>
    <x v="614"/>
    <x v="3449"/>
    <x v="2"/>
    <x v="0"/>
    <n v="24000"/>
    <x v="27"/>
  </r>
  <r>
    <x v="126"/>
    <x v="123"/>
    <s v="6"/>
    <s v="28"/>
    <x v="3"/>
    <x v="9"/>
    <x v="785"/>
    <x v="3450"/>
    <x v="1"/>
    <x v="682"/>
    <m/>
    <x v="2620"/>
  </r>
  <r>
    <x v="126"/>
    <x v="123"/>
    <s v="7"/>
    <s v="8"/>
    <x v="3"/>
    <x v="5"/>
    <x v="751"/>
    <x v="3451"/>
    <x v="2"/>
    <x v="0"/>
    <n v="818265"/>
    <x v="2621"/>
  </r>
  <r>
    <x v="126"/>
    <x v="123"/>
    <s v="8"/>
    <s v="1"/>
    <x v="3"/>
    <x v="6"/>
    <x v="595"/>
    <x v="3452"/>
    <x v="1"/>
    <x v="5"/>
    <m/>
    <x v="2622"/>
  </r>
  <r>
    <x v="126"/>
    <x v="123"/>
    <s v="8"/>
    <s v="29"/>
    <x v="3"/>
    <x v="6"/>
    <x v="804"/>
    <x v="3453"/>
    <x v="2"/>
    <x v="0"/>
    <n v="400735"/>
    <x v="200"/>
  </r>
  <r>
    <x v="126"/>
    <x v="123"/>
    <s v="9"/>
    <s v="1"/>
    <x v="3"/>
    <x v="10"/>
    <x v="649"/>
    <x v="3454"/>
    <x v="1"/>
    <x v="5"/>
    <m/>
    <x v="204"/>
  </r>
  <r>
    <x v="126"/>
    <x v="123"/>
    <s v="10"/>
    <s v="1"/>
    <x v="3"/>
    <x v="7"/>
    <x v="650"/>
    <x v="3455"/>
    <x v="1"/>
    <x v="5"/>
    <m/>
    <x v="2623"/>
  </r>
  <r>
    <x v="126"/>
    <x v="123"/>
    <s v="10"/>
    <s v="10"/>
    <x v="3"/>
    <x v="7"/>
    <x v="766"/>
    <x v="3456"/>
    <x v="2"/>
    <x v="0"/>
    <n v="400000"/>
    <x v="2466"/>
  </r>
  <r>
    <x v="126"/>
    <x v="123"/>
    <s v="11"/>
    <s v="1"/>
    <x v="3"/>
    <x v="8"/>
    <x v="651"/>
    <x v="3457"/>
    <x v="1"/>
    <x v="5"/>
    <m/>
    <x v="2624"/>
  </r>
  <r>
    <x v="126"/>
    <x v="123"/>
    <s v="11"/>
    <s v="8"/>
    <x v="3"/>
    <x v="8"/>
    <x v="725"/>
    <x v="3458"/>
    <x v="2"/>
    <x v="0"/>
    <n v="400000"/>
    <x v="486"/>
  </r>
  <r>
    <x v="126"/>
    <x v="123"/>
    <s v="11"/>
    <s v="9"/>
    <x v="3"/>
    <x v="8"/>
    <x v="759"/>
    <x v="3459"/>
    <x v="2"/>
    <x v="0"/>
    <n v="60000"/>
    <x v="30"/>
  </r>
  <r>
    <x v="126"/>
    <x v="123"/>
    <s v="12"/>
    <s v="1"/>
    <x v="3"/>
    <x v="11"/>
    <x v="652"/>
    <x v="3460"/>
    <x v="1"/>
    <x v="5"/>
    <m/>
    <x v="480"/>
  </r>
  <r>
    <x v="127"/>
    <x v="124"/>
    <m/>
    <m/>
    <x v="1"/>
    <x v="0"/>
    <x v="16"/>
    <x v="27"/>
    <x v="0"/>
    <x v="0"/>
    <m/>
    <x v="27"/>
  </r>
  <r>
    <x v="128"/>
    <x v="125"/>
    <s v="1"/>
    <s v="1"/>
    <x v="3"/>
    <x v="0"/>
    <x v="588"/>
    <x v="0"/>
    <x v="0"/>
    <x v="0"/>
    <m/>
    <x v="2625"/>
  </r>
  <r>
    <x v="128"/>
    <x v="125"/>
    <s v="1"/>
    <s v="6"/>
    <x v="3"/>
    <x v="0"/>
    <x v="761"/>
    <x v="3461"/>
    <x v="2"/>
    <x v="0"/>
    <n v="13400000"/>
    <x v="2626"/>
  </r>
  <r>
    <x v="128"/>
    <x v="125"/>
    <s v="1"/>
    <s v="29"/>
    <x v="3"/>
    <x v="0"/>
    <x v="665"/>
    <x v="3068"/>
    <x v="2"/>
    <x v="0"/>
    <n v="13657500"/>
    <x v="27"/>
  </r>
  <r>
    <x v="128"/>
    <x v="125"/>
    <s v="4"/>
    <s v="11"/>
    <x v="3"/>
    <x v="3"/>
    <x v="746"/>
    <x v="3462"/>
    <x v="1"/>
    <x v="94"/>
    <m/>
    <x v="480"/>
  </r>
  <r>
    <x v="128"/>
    <x v="125"/>
    <s v="4"/>
    <s v="12"/>
    <x v="3"/>
    <x v="3"/>
    <x v="626"/>
    <x v="3463"/>
    <x v="2"/>
    <x v="0"/>
    <n v="800000"/>
    <x v="201"/>
  </r>
  <r>
    <x v="128"/>
    <x v="125"/>
    <s v="4"/>
    <s v="13"/>
    <x v="3"/>
    <x v="3"/>
    <x v="707"/>
    <x v="3464"/>
    <x v="2"/>
    <x v="0"/>
    <n v="40000"/>
    <x v="27"/>
  </r>
  <r>
    <x v="128"/>
    <x v="125"/>
    <s v="5"/>
    <s v="16"/>
    <x v="3"/>
    <x v="4"/>
    <x v="805"/>
    <x v="3465"/>
    <x v="1"/>
    <x v="683"/>
    <m/>
    <x v="2627"/>
  </r>
  <r>
    <x v="128"/>
    <x v="125"/>
    <s v="5"/>
    <s v="18"/>
    <x v="3"/>
    <x v="4"/>
    <x v="684"/>
    <x v="3466"/>
    <x v="2"/>
    <x v="0"/>
    <n v="1520000"/>
    <x v="185"/>
  </r>
  <r>
    <x v="128"/>
    <x v="125"/>
    <s v="5"/>
    <s v="19"/>
    <x v="3"/>
    <x v="4"/>
    <x v="806"/>
    <x v="3467"/>
    <x v="2"/>
    <x v="0"/>
    <n v="160000"/>
    <x v="27"/>
  </r>
  <r>
    <x v="128"/>
    <x v="125"/>
    <s v="5"/>
    <s v="24"/>
    <x v="3"/>
    <x v="4"/>
    <x v="807"/>
    <x v="3468"/>
    <x v="1"/>
    <x v="684"/>
    <m/>
    <x v="2628"/>
  </r>
  <r>
    <x v="128"/>
    <x v="125"/>
    <s v="5"/>
    <s v="24"/>
    <x v="3"/>
    <x v="4"/>
    <x v="807"/>
    <x v="3469"/>
    <x v="1"/>
    <x v="684"/>
    <m/>
    <x v="2629"/>
  </r>
  <r>
    <x v="128"/>
    <x v="125"/>
    <s v="6"/>
    <s v="13"/>
    <x v="3"/>
    <x v="9"/>
    <x v="760"/>
    <x v="3470"/>
    <x v="1"/>
    <x v="685"/>
    <m/>
    <x v="2630"/>
  </r>
  <r>
    <x v="128"/>
    <x v="125"/>
    <s v="6"/>
    <s v="13"/>
    <x v="3"/>
    <x v="9"/>
    <x v="760"/>
    <x v="3471"/>
    <x v="1"/>
    <x v="130"/>
    <m/>
    <x v="2631"/>
  </r>
  <r>
    <x v="128"/>
    <x v="125"/>
    <s v="7"/>
    <s v="1"/>
    <x v="3"/>
    <x v="5"/>
    <x v="594"/>
    <x v="3472"/>
    <x v="1"/>
    <x v="110"/>
    <m/>
    <x v="2632"/>
  </r>
  <r>
    <x v="128"/>
    <x v="125"/>
    <s v="7"/>
    <s v="8"/>
    <x v="3"/>
    <x v="5"/>
    <x v="751"/>
    <x v="3473"/>
    <x v="2"/>
    <x v="0"/>
    <n v="3427741.92"/>
    <x v="2633"/>
  </r>
  <r>
    <x v="128"/>
    <x v="125"/>
    <s v="7"/>
    <s v="15"/>
    <x v="3"/>
    <x v="5"/>
    <x v="808"/>
    <x v="3474"/>
    <x v="2"/>
    <x v="0"/>
    <n v="3942500"/>
    <x v="2634"/>
  </r>
  <r>
    <x v="128"/>
    <x v="125"/>
    <s v="7"/>
    <s v="19"/>
    <x v="3"/>
    <x v="5"/>
    <x v="796"/>
    <x v="3475"/>
    <x v="2"/>
    <x v="0"/>
    <n v="586387.1"/>
    <x v="27"/>
  </r>
  <r>
    <x v="128"/>
    <x v="125"/>
    <s v="8"/>
    <s v="1"/>
    <x v="3"/>
    <x v="6"/>
    <x v="595"/>
    <x v="3476"/>
    <x v="1"/>
    <x v="110"/>
    <m/>
    <x v="494"/>
  </r>
  <r>
    <x v="128"/>
    <x v="125"/>
    <s v="9"/>
    <s v="1"/>
    <x v="3"/>
    <x v="10"/>
    <x v="649"/>
    <x v="3477"/>
    <x v="1"/>
    <x v="110"/>
    <m/>
    <x v="495"/>
  </r>
  <r>
    <x v="128"/>
    <x v="125"/>
    <s v="9"/>
    <s v="8"/>
    <x v="3"/>
    <x v="10"/>
    <x v="753"/>
    <x v="3478"/>
    <x v="2"/>
    <x v="0"/>
    <n v="3135000"/>
    <x v="2635"/>
  </r>
  <r>
    <x v="128"/>
    <x v="125"/>
    <s v="9"/>
    <s v="8"/>
    <x v="3"/>
    <x v="10"/>
    <x v="753"/>
    <x v="3479"/>
    <x v="2"/>
    <x v="0"/>
    <n v="330000"/>
    <x v="494"/>
  </r>
  <r>
    <x v="128"/>
    <x v="125"/>
    <s v="10"/>
    <s v="1"/>
    <x v="3"/>
    <x v="7"/>
    <x v="650"/>
    <x v="3480"/>
    <x v="1"/>
    <x v="110"/>
    <m/>
    <x v="495"/>
  </r>
  <r>
    <x v="128"/>
    <x v="125"/>
    <s v="10"/>
    <s v="6"/>
    <x v="3"/>
    <x v="7"/>
    <x v="809"/>
    <x v="3481"/>
    <x v="2"/>
    <x v="0"/>
    <n v="3300000"/>
    <x v="2636"/>
  </r>
  <r>
    <x v="128"/>
    <x v="125"/>
    <s v="10"/>
    <s v="10"/>
    <x v="3"/>
    <x v="7"/>
    <x v="766"/>
    <x v="3482"/>
    <x v="1"/>
    <x v="0"/>
    <n v="66000"/>
    <x v="2637"/>
  </r>
  <r>
    <x v="128"/>
    <x v="125"/>
    <s v="10"/>
    <s v="10"/>
    <x v="3"/>
    <x v="7"/>
    <x v="766"/>
    <x v="3483"/>
    <x v="2"/>
    <x v="0"/>
    <n v="165000"/>
    <x v="2638"/>
  </r>
  <r>
    <x v="128"/>
    <x v="125"/>
    <s v="10"/>
    <s v="28"/>
    <x v="3"/>
    <x v="7"/>
    <x v="810"/>
    <x v="3484"/>
    <x v="2"/>
    <x v="0"/>
    <n v="3234000"/>
    <x v="2565"/>
  </r>
  <r>
    <x v="128"/>
    <x v="125"/>
    <s v="10"/>
    <s v="31"/>
    <x v="3"/>
    <x v="7"/>
    <x v="811"/>
    <x v="3485"/>
    <x v="2"/>
    <x v="0"/>
    <n v="165000"/>
    <x v="27"/>
  </r>
  <r>
    <x v="128"/>
    <x v="125"/>
    <s v="11"/>
    <s v="1"/>
    <x v="3"/>
    <x v="8"/>
    <x v="651"/>
    <x v="3486"/>
    <x v="1"/>
    <x v="110"/>
    <m/>
    <x v="494"/>
  </r>
  <r>
    <x v="128"/>
    <x v="125"/>
    <s v="12"/>
    <s v="1"/>
    <x v="3"/>
    <x v="11"/>
    <x v="652"/>
    <x v="3487"/>
    <x v="1"/>
    <x v="110"/>
    <m/>
    <x v="495"/>
  </r>
  <r>
    <x v="128"/>
    <x v="125"/>
    <s v="12"/>
    <s v="1"/>
    <x v="3"/>
    <x v="11"/>
    <x v="652"/>
    <x v="3488"/>
    <x v="2"/>
    <x v="0"/>
    <n v="3234000"/>
    <x v="2639"/>
  </r>
  <r>
    <x v="128"/>
    <x v="125"/>
    <s v="12"/>
    <s v="2"/>
    <x v="3"/>
    <x v="11"/>
    <x v="717"/>
    <x v="3489"/>
    <x v="2"/>
    <x v="0"/>
    <n v="231000"/>
    <x v="494"/>
  </r>
  <r>
    <x v="128"/>
    <x v="125"/>
    <s v="12"/>
    <s v="28"/>
    <x v="3"/>
    <x v="11"/>
    <x v="812"/>
    <x v="3490"/>
    <x v="2"/>
    <x v="0"/>
    <n v="3300000"/>
    <x v="2565"/>
  </r>
  <r>
    <x v="128"/>
    <x v="125"/>
    <s v="12"/>
    <s v="29"/>
    <x v="3"/>
    <x v="11"/>
    <x v="813"/>
    <x v="3491"/>
    <x v="2"/>
    <x v="0"/>
    <n v="165000"/>
    <x v="27"/>
  </r>
  <r>
    <x v="129"/>
    <x v="126"/>
    <m/>
    <m/>
    <x v="1"/>
    <x v="0"/>
    <x v="16"/>
    <x v="27"/>
    <x v="0"/>
    <x v="0"/>
    <m/>
    <x v="27"/>
  </r>
  <r>
    <x v="130"/>
    <x v="127"/>
    <s v="1"/>
    <s v="1"/>
    <x v="3"/>
    <x v="0"/>
    <x v="588"/>
    <x v="0"/>
    <x v="0"/>
    <x v="0"/>
    <m/>
    <x v="2640"/>
  </r>
  <r>
    <x v="130"/>
    <x v="127"/>
    <s v="1"/>
    <s v="4"/>
    <x v="3"/>
    <x v="0"/>
    <x v="814"/>
    <x v="3492"/>
    <x v="1"/>
    <x v="686"/>
    <m/>
    <x v="2641"/>
  </r>
  <r>
    <x v="130"/>
    <x v="127"/>
    <s v="2"/>
    <s v="3"/>
    <x v="3"/>
    <x v="1"/>
    <x v="607"/>
    <x v="3493"/>
    <x v="2"/>
    <x v="0"/>
    <n v="833333.33"/>
    <x v="2642"/>
  </r>
  <r>
    <x v="130"/>
    <x v="127"/>
    <s v="2"/>
    <s v="4"/>
    <x v="3"/>
    <x v="1"/>
    <x v="815"/>
    <x v="3494"/>
    <x v="1"/>
    <x v="686"/>
    <m/>
    <x v="2643"/>
  </r>
  <r>
    <x v="130"/>
    <x v="127"/>
    <s v="2"/>
    <s v="5"/>
    <x v="3"/>
    <x v="1"/>
    <x v="676"/>
    <x v="3495"/>
    <x v="2"/>
    <x v="0"/>
    <n v="83333.34"/>
    <x v="2644"/>
  </r>
  <r>
    <x v="130"/>
    <x v="127"/>
    <s v="3"/>
    <s v="4"/>
    <x v="3"/>
    <x v="2"/>
    <x v="742"/>
    <x v="3496"/>
    <x v="1"/>
    <x v="686"/>
    <m/>
    <x v="2645"/>
  </r>
  <r>
    <x v="130"/>
    <x v="127"/>
    <s v="3"/>
    <s v="4"/>
    <x v="3"/>
    <x v="2"/>
    <x v="742"/>
    <x v="3497"/>
    <x v="2"/>
    <x v="0"/>
    <n v="41666.67"/>
    <x v="2646"/>
  </r>
  <r>
    <x v="130"/>
    <x v="127"/>
    <s v="3"/>
    <s v="16"/>
    <x v="3"/>
    <x v="2"/>
    <x v="590"/>
    <x v="3498"/>
    <x v="2"/>
    <x v="0"/>
    <n v="41666.67"/>
    <x v="2647"/>
  </r>
  <r>
    <x v="130"/>
    <x v="127"/>
    <s v="3"/>
    <s v="16"/>
    <x v="3"/>
    <x v="2"/>
    <x v="590"/>
    <x v="3499"/>
    <x v="2"/>
    <x v="0"/>
    <n v="833333.33"/>
    <x v="2648"/>
  </r>
  <r>
    <x v="130"/>
    <x v="127"/>
    <s v="3"/>
    <s v="24"/>
    <x v="3"/>
    <x v="2"/>
    <x v="625"/>
    <x v="3500"/>
    <x v="2"/>
    <x v="0"/>
    <n v="833333.33"/>
    <x v="27"/>
  </r>
  <r>
    <x v="130"/>
    <x v="127"/>
    <s v="4"/>
    <s v="4"/>
    <x v="3"/>
    <x v="3"/>
    <x v="816"/>
    <x v="3501"/>
    <x v="1"/>
    <x v="687"/>
    <m/>
    <x v="2649"/>
  </r>
  <r>
    <x v="130"/>
    <x v="127"/>
    <s v="5"/>
    <s v="4"/>
    <x v="3"/>
    <x v="4"/>
    <x v="779"/>
    <x v="3502"/>
    <x v="1"/>
    <x v="687"/>
    <m/>
    <x v="2650"/>
  </r>
  <r>
    <x v="130"/>
    <x v="127"/>
    <s v="6"/>
    <s v="4"/>
    <x v="3"/>
    <x v="9"/>
    <x v="817"/>
    <x v="3503"/>
    <x v="1"/>
    <x v="687"/>
    <m/>
    <x v="2651"/>
  </r>
  <r>
    <x v="130"/>
    <x v="127"/>
    <s v="6"/>
    <s v="21"/>
    <x v="3"/>
    <x v="9"/>
    <x v="750"/>
    <x v="3504"/>
    <x v="2"/>
    <x v="0"/>
    <n v="1416666.66"/>
    <x v="2652"/>
  </r>
  <r>
    <x v="130"/>
    <x v="127"/>
    <s v="7"/>
    <s v="4"/>
    <x v="3"/>
    <x v="5"/>
    <x v="818"/>
    <x v="3505"/>
    <x v="1"/>
    <x v="687"/>
    <m/>
    <x v="2653"/>
  </r>
  <r>
    <x v="130"/>
    <x v="127"/>
    <s v="7"/>
    <s v="22"/>
    <x v="3"/>
    <x v="5"/>
    <x v="633"/>
    <x v="3506"/>
    <x v="2"/>
    <x v="0"/>
    <n v="708333.33"/>
    <x v="2654"/>
  </r>
  <r>
    <x v="130"/>
    <x v="127"/>
    <s v="7"/>
    <s v="25"/>
    <x v="3"/>
    <x v="5"/>
    <x v="721"/>
    <x v="3507"/>
    <x v="2"/>
    <x v="0"/>
    <n v="106250.01"/>
    <x v="2649"/>
  </r>
  <r>
    <x v="130"/>
    <x v="127"/>
    <s v="8"/>
    <s v="1"/>
    <x v="3"/>
    <x v="6"/>
    <x v="595"/>
    <x v="3508"/>
    <x v="1"/>
    <x v="688"/>
    <m/>
    <x v="2655"/>
  </r>
  <r>
    <x v="130"/>
    <x v="127"/>
    <s v="8"/>
    <s v="4"/>
    <x v="3"/>
    <x v="6"/>
    <x v="781"/>
    <x v="3509"/>
    <x v="1"/>
    <x v="687"/>
    <m/>
    <x v="2656"/>
  </r>
  <r>
    <x v="130"/>
    <x v="127"/>
    <s v="9"/>
    <s v="4"/>
    <x v="3"/>
    <x v="10"/>
    <x v="819"/>
    <x v="3510"/>
    <x v="1"/>
    <x v="687"/>
    <m/>
    <x v="195"/>
  </r>
  <r>
    <x v="130"/>
    <x v="127"/>
    <s v="10"/>
    <s v="4"/>
    <x v="3"/>
    <x v="7"/>
    <x v="820"/>
    <x v="3511"/>
    <x v="1"/>
    <x v="687"/>
    <m/>
    <x v="2657"/>
  </r>
  <r>
    <x v="130"/>
    <x v="127"/>
    <s v="10"/>
    <s v="11"/>
    <x v="3"/>
    <x v="7"/>
    <x v="614"/>
    <x v="3512"/>
    <x v="2"/>
    <x v="0"/>
    <n v="708333.33"/>
    <x v="2658"/>
  </r>
  <r>
    <x v="130"/>
    <x v="127"/>
    <s v="11"/>
    <s v="4"/>
    <x v="3"/>
    <x v="8"/>
    <x v="821"/>
    <x v="3513"/>
    <x v="1"/>
    <x v="689"/>
    <m/>
    <x v="2659"/>
  </r>
  <r>
    <x v="130"/>
    <x v="127"/>
    <s v="11"/>
    <s v="15"/>
    <x v="3"/>
    <x v="8"/>
    <x v="670"/>
    <x v="3514"/>
    <x v="2"/>
    <x v="0"/>
    <n v="708333.33"/>
    <x v="2660"/>
  </r>
  <r>
    <x v="130"/>
    <x v="127"/>
    <s v="11"/>
    <s v="28"/>
    <x v="3"/>
    <x v="8"/>
    <x v="822"/>
    <x v="3515"/>
    <x v="2"/>
    <x v="0"/>
    <n v="708333.33"/>
    <x v="2661"/>
  </r>
  <r>
    <x v="130"/>
    <x v="127"/>
    <s v="12"/>
    <s v="4"/>
    <x v="3"/>
    <x v="11"/>
    <x v="823"/>
    <x v="3516"/>
    <x v="1"/>
    <x v="113"/>
    <m/>
    <x v="2662"/>
  </r>
  <r>
    <x v="130"/>
    <x v="127"/>
    <s v="12"/>
    <s v="19"/>
    <x v="3"/>
    <x v="11"/>
    <x v="664"/>
    <x v="3517"/>
    <x v="2"/>
    <x v="0"/>
    <n v="708333.33"/>
    <x v="2663"/>
  </r>
  <r>
    <x v="130"/>
    <x v="127"/>
    <s v="12"/>
    <s v="20"/>
    <x v="3"/>
    <x v="11"/>
    <x v="719"/>
    <x v="3518"/>
    <x v="2"/>
    <x v="0"/>
    <n v="141666.68"/>
    <x v="517"/>
  </r>
  <r>
    <x v="131"/>
    <x v="128"/>
    <s v="8"/>
    <s v="23"/>
    <x v="3"/>
    <x v="6"/>
    <x v="696"/>
    <x v="3519"/>
    <x v="1"/>
    <x v="690"/>
    <m/>
    <x v="672"/>
  </r>
  <r>
    <x v="131"/>
    <x v="128"/>
    <s v="8"/>
    <s v="23"/>
    <x v="3"/>
    <x v="6"/>
    <x v="696"/>
    <x v="3520"/>
    <x v="2"/>
    <x v="0"/>
    <n v="650000"/>
    <x v="27"/>
  </r>
  <r>
    <x v="131"/>
    <x v="128"/>
    <s v="10"/>
    <s v="6"/>
    <x v="3"/>
    <x v="7"/>
    <x v="809"/>
    <x v="3521"/>
    <x v="1"/>
    <x v="20"/>
    <m/>
    <x v="73"/>
  </r>
  <r>
    <x v="131"/>
    <x v="128"/>
    <s v="10"/>
    <s v="17"/>
    <x v="3"/>
    <x v="7"/>
    <x v="661"/>
    <x v="3522"/>
    <x v="2"/>
    <x v="0"/>
    <n v="380000"/>
    <x v="27"/>
  </r>
  <r>
    <x v="131"/>
    <x v="128"/>
    <s v="11"/>
    <s v="6"/>
    <x v="3"/>
    <x v="8"/>
    <x v="824"/>
    <x v="3523"/>
    <x v="1"/>
    <x v="20"/>
    <m/>
    <x v="73"/>
  </r>
  <r>
    <x v="131"/>
    <x v="128"/>
    <s v="12"/>
    <s v="6"/>
    <x v="3"/>
    <x v="11"/>
    <x v="718"/>
    <x v="3524"/>
    <x v="1"/>
    <x v="20"/>
    <m/>
    <x v="80"/>
  </r>
  <r>
    <x v="132"/>
    <x v="129"/>
    <m/>
    <m/>
    <x v="1"/>
    <x v="0"/>
    <x v="16"/>
    <x v="27"/>
    <x v="0"/>
    <x v="0"/>
    <m/>
    <x v="27"/>
  </r>
  <r>
    <x v="133"/>
    <x v="130"/>
    <m/>
    <m/>
    <x v="1"/>
    <x v="0"/>
    <x v="16"/>
    <x v="27"/>
    <x v="0"/>
    <x v="0"/>
    <m/>
    <x v="27"/>
  </r>
  <r>
    <x v="134"/>
    <x v="131"/>
    <m/>
    <m/>
    <x v="1"/>
    <x v="0"/>
    <x v="16"/>
    <x v="27"/>
    <x v="0"/>
    <x v="0"/>
    <m/>
    <x v="27"/>
  </r>
  <r>
    <x v="135"/>
    <x v="132"/>
    <s v="7"/>
    <s v="1"/>
    <x v="3"/>
    <x v="5"/>
    <x v="594"/>
    <x v="3525"/>
    <x v="1"/>
    <x v="691"/>
    <m/>
    <x v="2664"/>
  </r>
  <r>
    <x v="135"/>
    <x v="132"/>
    <s v="10"/>
    <s v="1"/>
    <x v="3"/>
    <x v="7"/>
    <x v="650"/>
    <x v="3526"/>
    <x v="1"/>
    <x v="121"/>
    <m/>
    <x v="2665"/>
  </r>
  <r>
    <x v="135"/>
    <x v="132"/>
    <s v="10"/>
    <s v="1"/>
    <x v="3"/>
    <x v="7"/>
    <x v="650"/>
    <x v="3527"/>
    <x v="1"/>
    <x v="692"/>
    <m/>
    <x v="2666"/>
  </r>
  <r>
    <x v="135"/>
    <x v="132"/>
    <s v="11"/>
    <s v="2"/>
    <x v="3"/>
    <x v="8"/>
    <x v="713"/>
    <x v="3528"/>
    <x v="2"/>
    <x v="0"/>
    <n v="440000"/>
    <x v="2667"/>
  </r>
  <r>
    <x v="135"/>
    <x v="132"/>
    <s v="11"/>
    <s v="3"/>
    <x v="3"/>
    <x v="8"/>
    <x v="714"/>
    <x v="3529"/>
    <x v="2"/>
    <x v="0"/>
    <n v="79000"/>
    <x v="2668"/>
  </r>
  <r>
    <x v="135"/>
    <x v="132"/>
    <s v="11"/>
    <s v="18"/>
    <x v="3"/>
    <x v="8"/>
    <x v="732"/>
    <x v="3530"/>
    <x v="2"/>
    <x v="0"/>
    <n v="1140000"/>
    <x v="2669"/>
  </r>
  <r>
    <x v="135"/>
    <x v="132"/>
    <s v="12"/>
    <s v="8"/>
    <x v="3"/>
    <x v="11"/>
    <x v="825"/>
    <x v="2164"/>
    <x v="2"/>
    <x v="0"/>
    <n v="1140000"/>
    <x v="2670"/>
  </r>
  <r>
    <x v="135"/>
    <x v="132"/>
    <s v="12"/>
    <s v="8"/>
    <x v="3"/>
    <x v="11"/>
    <x v="825"/>
    <x v="3531"/>
    <x v="2"/>
    <x v="0"/>
    <n v="1130000"/>
    <x v="2671"/>
  </r>
  <r>
    <x v="135"/>
    <x v="132"/>
    <s v="12"/>
    <s v="9"/>
    <x v="3"/>
    <x v="11"/>
    <x v="826"/>
    <x v="779"/>
    <x v="2"/>
    <x v="0"/>
    <n v="113500"/>
    <x v="27"/>
  </r>
  <r>
    <x v="136"/>
    <x v="133"/>
    <m/>
    <m/>
    <x v="1"/>
    <x v="0"/>
    <x v="16"/>
    <x v="27"/>
    <x v="0"/>
    <x v="0"/>
    <m/>
    <x v="27"/>
  </r>
  <r>
    <x v="137"/>
    <x v="134"/>
    <s v="1"/>
    <s v="1"/>
    <x v="3"/>
    <x v="0"/>
    <x v="588"/>
    <x v="0"/>
    <x v="0"/>
    <x v="0"/>
    <m/>
    <x v="2672"/>
  </r>
  <r>
    <x v="137"/>
    <x v="134"/>
    <s v="1"/>
    <s v="2"/>
    <x v="3"/>
    <x v="0"/>
    <x v="827"/>
    <x v="3532"/>
    <x v="1"/>
    <x v="0"/>
    <n v="280560"/>
    <x v="2673"/>
  </r>
  <r>
    <x v="137"/>
    <x v="134"/>
    <s v="4"/>
    <s v="20"/>
    <x v="3"/>
    <x v="3"/>
    <x v="789"/>
    <x v="3533"/>
    <x v="2"/>
    <x v="0"/>
    <n v="140280"/>
    <x v="27"/>
  </r>
  <r>
    <x v="138"/>
    <x v="135"/>
    <s v="7"/>
    <s v="18"/>
    <x v="3"/>
    <x v="5"/>
    <x v="688"/>
    <x v="3534"/>
    <x v="1"/>
    <x v="693"/>
    <m/>
    <x v="2674"/>
  </r>
  <r>
    <x v="138"/>
    <x v="135"/>
    <s v="7"/>
    <s v="22"/>
    <x v="3"/>
    <x v="5"/>
    <x v="633"/>
    <x v="3535"/>
    <x v="1"/>
    <x v="694"/>
    <m/>
    <x v="2675"/>
  </r>
  <r>
    <x v="138"/>
    <x v="135"/>
    <s v="8"/>
    <s v="5"/>
    <x v="3"/>
    <x v="6"/>
    <x v="782"/>
    <x v="3536"/>
    <x v="2"/>
    <x v="0"/>
    <n v="2241750"/>
    <x v="2676"/>
  </r>
  <r>
    <x v="138"/>
    <x v="135"/>
    <s v="8"/>
    <s v="8"/>
    <x v="3"/>
    <x v="6"/>
    <x v="609"/>
    <x v="3537"/>
    <x v="2"/>
    <x v="0"/>
    <n v="112087.5"/>
    <x v="27"/>
  </r>
  <r>
    <x v="138"/>
    <x v="135"/>
    <s v="9"/>
    <s v="2"/>
    <x v="3"/>
    <x v="10"/>
    <x v="828"/>
    <x v="3538"/>
    <x v="1"/>
    <x v="128"/>
    <m/>
    <x v="580"/>
  </r>
  <r>
    <x v="138"/>
    <x v="135"/>
    <s v="10"/>
    <s v="10"/>
    <x v="3"/>
    <x v="7"/>
    <x v="766"/>
    <x v="3539"/>
    <x v="1"/>
    <x v="121"/>
    <m/>
    <x v="581"/>
  </r>
  <r>
    <x v="138"/>
    <x v="135"/>
    <s v="11"/>
    <s v="3"/>
    <x v="3"/>
    <x v="8"/>
    <x v="714"/>
    <x v="3540"/>
    <x v="2"/>
    <x v="0"/>
    <n v="1890000"/>
    <x v="877"/>
  </r>
  <r>
    <x v="138"/>
    <x v="135"/>
    <s v="11"/>
    <s v="3"/>
    <x v="3"/>
    <x v="8"/>
    <x v="714"/>
    <x v="3541"/>
    <x v="2"/>
    <x v="0"/>
    <n v="94500"/>
    <x v="27"/>
  </r>
  <r>
    <x v="138"/>
    <x v="135"/>
    <s v="12"/>
    <s v="2"/>
    <x v="3"/>
    <x v="11"/>
    <x v="717"/>
    <x v="3542"/>
    <x v="1"/>
    <x v="128"/>
    <m/>
    <x v="580"/>
  </r>
  <r>
    <x v="139"/>
    <x v="136"/>
    <m/>
    <m/>
    <x v="1"/>
    <x v="0"/>
    <x v="16"/>
    <x v="27"/>
    <x v="0"/>
    <x v="0"/>
    <m/>
    <x v="27"/>
  </r>
  <r>
    <x v="140"/>
    <x v="137"/>
    <s v="1"/>
    <s v="1"/>
    <x v="3"/>
    <x v="0"/>
    <x v="588"/>
    <x v="0"/>
    <x v="0"/>
    <x v="0"/>
    <m/>
    <x v="2677"/>
  </r>
  <r>
    <x v="140"/>
    <x v="137"/>
    <s v="8"/>
    <s v="1"/>
    <x v="3"/>
    <x v="6"/>
    <x v="595"/>
    <x v="2968"/>
    <x v="1"/>
    <x v="0"/>
    <n v="105406.45"/>
    <x v="27"/>
  </r>
  <r>
    <x v="141"/>
    <x v="138"/>
    <s v="4"/>
    <s v="15"/>
    <x v="3"/>
    <x v="3"/>
    <x v="775"/>
    <x v="3543"/>
    <x v="1"/>
    <x v="215"/>
    <m/>
    <x v="2678"/>
  </r>
  <r>
    <x v="141"/>
    <x v="138"/>
    <s v="4"/>
    <s v="15"/>
    <x v="3"/>
    <x v="3"/>
    <x v="775"/>
    <x v="3544"/>
    <x v="2"/>
    <x v="0"/>
    <n v="450000"/>
    <x v="2679"/>
  </r>
  <r>
    <x v="141"/>
    <x v="138"/>
    <s v="5"/>
    <s v="2"/>
    <x v="3"/>
    <x v="4"/>
    <x v="829"/>
    <x v="3545"/>
    <x v="1"/>
    <x v="695"/>
    <m/>
    <x v="2680"/>
  </r>
  <r>
    <x v="141"/>
    <x v="138"/>
    <s v="7"/>
    <s v="26"/>
    <x v="3"/>
    <x v="5"/>
    <x v="730"/>
    <x v="3546"/>
    <x v="2"/>
    <x v="0"/>
    <n v="510000"/>
    <x v="385"/>
  </r>
  <r>
    <x v="141"/>
    <x v="138"/>
    <s v="7"/>
    <s v="28"/>
    <x v="3"/>
    <x v="5"/>
    <x v="752"/>
    <x v="3547"/>
    <x v="2"/>
    <x v="0"/>
    <n v="48000"/>
    <x v="27"/>
  </r>
  <r>
    <x v="141"/>
    <x v="138"/>
    <s v="8"/>
    <s v="2"/>
    <x v="3"/>
    <x v="6"/>
    <x v="830"/>
    <x v="3548"/>
    <x v="1"/>
    <x v="695"/>
    <m/>
    <x v="2681"/>
  </r>
  <r>
    <x v="141"/>
    <x v="138"/>
    <s v="8"/>
    <s v="18"/>
    <x v="3"/>
    <x v="6"/>
    <x v="711"/>
    <x v="3549"/>
    <x v="2"/>
    <x v="0"/>
    <n v="461428.58"/>
    <x v="2682"/>
  </r>
  <r>
    <x v="141"/>
    <x v="138"/>
    <s v="11"/>
    <s v="2"/>
    <x v="3"/>
    <x v="8"/>
    <x v="713"/>
    <x v="3550"/>
    <x v="1"/>
    <x v="134"/>
    <m/>
    <x v="2683"/>
  </r>
  <r>
    <x v="141"/>
    <x v="138"/>
    <s v="12"/>
    <s v="8"/>
    <x v="3"/>
    <x v="11"/>
    <x v="825"/>
    <x v="3551"/>
    <x v="2"/>
    <x v="0"/>
    <n v="461428.58"/>
    <x v="2684"/>
  </r>
  <r>
    <x v="141"/>
    <x v="138"/>
    <s v="12"/>
    <s v="9"/>
    <x v="3"/>
    <x v="11"/>
    <x v="826"/>
    <x v="3552"/>
    <x v="2"/>
    <x v="0"/>
    <n v="122642.84"/>
    <x v="27"/>
  </r>
  <r>
    <x v="142"/>
    <x v="139"/>
    <m/>
    <m/>
    <x v="1"/>
    <x v="0"/>
    <x v="16"/>
    <x v="27"/>
    <x v="0"/>
    <x v="0"/>
    <m/>
    <x v="27"/>
  </r>
  <r>
    <x v="143"/>
    <x v="139"/>
    <m/>
    <m/>
    <x v="1"/>
    <x v="0"/>
    <x v="16"/>
    <x v="27"/>
    <x v="0"/>
    <x v="0"/>
    <m/>
    <x v="27"/>
  </r>
  <r>
    <x v="144"/>
    <x v="140"/>
    <m/>
    <m/>
    <x v="1"/>
    <x v="0"/>
    <x v="16"/>
    <x v="27"/>
    <x v="0"/>
    <x v="0"/>
    <m/>
    <x v="27"/>
  </r>
  <r>
    <x v="145"/>
    <x v="141"/>
    <s v="1"/>
    <s v="1"/>
    <x v="3"/>
    <x v="0"/>
    <x v="588"/>
    <x v="0"/>
    <x v="0"/>
    <x v="0"/>
    <m/>
    <x v="1590"/>
  </r>
  <r>
    <x v="145"/>
    <x v="141"/>
    <s v="1"/>
    <s v="9"/>
    <x v="3"/>
    <x v="0"/>
    <x v="831"/>
    <x v="3553"/>
    <x v="1"/>
    <x v="6"/>
    <m/>
    <x v="2685"/>
  </r>
  <r>
    <x v="145"/>
    <x v="141"/>
    <s v="4"/>
    <s v="9"/>
    <x v="3"/>
    <x v="3"/>
    <x v="832"/>
    <x v="3554"/>
    <x v="1"/>
    <x v="6"/>
    <m/>
    <x v="2686"/>
  </r>
  <r>
    <x v="145"/>
    <x v="141"/>
    <s v="4"/>
    <s v="13"/>
    <x v="3"/>
    <x v="3"/>
    <x v="707"/>
    <x v="3555"/>
    <x v="2"/>
    <x v="0"/>
    <n v="315000"/>
    <x v="2685"/>
  </r>
  <r>
    <x v="145"/>
    <x v="141"/>
    <s v="6"/>
    <s v="1"/>
    <x v="3"/>
    <x v="9"/>
    <x v="656"/>
    <x v="3556"/>
    <x v="2"/>
    <x v="0"/>
    <n v="365000"/>
    <x v="27"/>
  </r>
  <r>
    <x v="145"/>
    <x v="141"/>
    <s v="7"/>
    <s v="8"/>
    <x v="3"/>
    <x v="5"/>
    <x v="751"/>
    <x v="3557"/>
    <x v="1"/>
    <x v="6"/>
    <m/>
    <x v="613"/>
  </r>
  <r>
    <x v="145"/>
    <x v="141"/>
    <s v="7"/>
    <s v="25"/>
    <x v="3"/>
    <x v="5"/>
    <x v="721"/>
    <x v="3558"/>
    <x v="2"/>
    <x v="0"/>
    <n v="315000"/>
    <x v="27"/>
  </r>
  <r>
    <x v="145"/>
    <x v="141"/>
    <s v="10"/>
    <s v="8"/>
    <x v="3"/>
    <x v="7"/>
    <x v="833"/>
    <x v="3559"/>
    <x v="1"/>
    <x v="6"/>
    <m/>
    <x v="613"/>
  </r>
  <r>
    <x v="145"/>
    <x v="141"/>
    <s v="10"/>
    <s v="24"/>
    <x v="3"/>
    <x v="7"/>
    <x v="659"/>
    <x v="3560"/>
    <x v="2"/>
    <x v="0"/>
    <n v="315000"/>
    <x v="27"/>
  </r>
  <r>
    <x v="146"/>
    <x v="142"/>
    <m/>
    <m/>
    <x v="1"/>
    <x v="0"/>
    <x v="16"/>
    <x v="27"/>
    <x v="0"/>
    <x v="0"/>
    <m/>
    <x v="27"/>
  </r>
  <r>
    <x v="147"/>
    <x v="143"/>
    <m/>
    <m/>
    <x v="1"/>
    <x v="0"/>
    <x v="16"/>
    <x v="27"/>
    <x v="0"/>
    <x v="0"/>
    <m/>
    <x v="27"/>
  </r>
  <r>
    <x v="148"/>
    <x v="144"/>
    <m/>
    <m/>
    <x v="1"/>
    <x v="0"/>
    <x v="16"/>
    <x v="27"/>
    <x v="0"/>
    <x v="0"/>
    <m/>
    <x v="27"/>
  </r>
  <r>
    <x v="149"/>
    <x v="145"/>
    <m/>
    <m/>
    <x v="1"/>
    <x v="0"/>
    <x v="16"/>
    <x v="27"/>
    <x v="0"/>
    <x v="0"/>
    <m/>
    <x v="27"/>
  </r>
  <r>
    <x v="150"/>
    <x v="146"/>
    <m/>
    <m/>
    <x v="1"/>
    <x v="0"/>
    <x v="16"/>
    <x v="27"/>
    <x v="0"/>
    <x v="0"/>
    <m/>
    <x v="27"/>
  </r>
  <r>
    <x v="151"/>
    <x v="147"/>
    <m/>
    <m/>
    <x v="1"/>
    <x v="0"/>
    <x v="16"/>
    <x v="27"/>
    <x v="0"/>
    <x v="0"/>
    <m/>
    <x v="27"/>
  </r>
  <r>
    <x v="152"/>
    <x v="148"/>
    <m/>
    <m/>
    <x v="1"/>
    <x v="0"/>
    <x v="16"/>
    <x v="27"/>
    <x v="0"/>
    <x v="0"/>
    <m/>
    <x v="27"/>
  </r>
  <r>
    <x v="153"/>
    <x v="149"/>
    <m/>
    <m/>
    <x v="1"/>
    <x v="0"/>
    <x v="16"/>
    <x v="27"/>
    <x v="0"/>
    <x v="0"/>
    <m/>
    <x v="27"/>
  </r>
  <r>
    <x v="154"/>
    <x v="150"/>
    <m/>
    <m/>
    <x v="1"/>
    <x v="0"/>
    <x v="16"/>
    <x v="27"/>
    <x v="0"/>
    <x v="0"/>
    <m/>
    <x v="27"/>
  </r>
  <r>
    <x v="155"/>
    <x v="151"/>
    <s v="1"/>
    <s v="1"/>
    <x v="3"/>
    <x v="0"/>
    <x v="588"/>
    <x v="0"/>
    <x v="0"/>
    <x v="0"/>
    <m/>
    <x v="2687"/>
  </r>
  <r>
    <x v="155"/>
    <x v="151"/>
    <s v="1"/>
    <s v="1"/>
    <x v="3"/>
    <x v="0"/>
    <x v="588"/>
    <x v="3561"/>
    <x v="2"/>
    <x v="0"/>
    <n v="1904196.5"/>
    <x v="2688"/>
  </r>
  <r>
    <x v="155"/>
    <x v="151"/>
    <s v="1"/>
    <s v="28"/>
    <x v="3"/>
    <x v="0"/>
    <x v="739"/>
    <x v="3562"/>
    <x v="1"/>
    <x v="696"/>
    <m/>
    <x v="2689"/>
  </r>
  <r>
    <x v="155"/>
    <x v="151"/>
    <s v="2"/>
    <s v="11"/>
    <x v="3"/>
    <x v="1"/>
    <x v="834"/>
    <x v="3563"/>
    <x v="2"/>
    <x v="0"/>
    <n v="15852555.09"/>
    <x v="27"/>
  </r>
  <r>
    <x v="155"/>
    <x v="151"/>
    <s v="5"/>
    <s v="1"/>
    <x v="3"/>
    <x v="4"/>
    <x v="608"/>
    <x v="3564"/>
    <x v="1"/>
    <x v="697"/>
    <m/>
    <x v="2690"/>
  </r>
  <r>
    <x v="155"/>
    <x v="151"/>
    <s v="6"/>
    <s v="22"/>
    <x v="3"/>
    <x v="9"/>
    <x v="709"/>
    <x v="3565"/>
    <x v="1"/>
    <x v="0"/>
    <n v="708743"/>
    <x v="2691"/>
  </r>
  <r>
    <x v="155"/>
    <x v="151"/>
    <s v="6"/>
    <s v="29"/>
    <x v="3"/>
    <x v="9"/>
    <x v="835"/>
    <x v="3566"/>
    <x v="2"/>
    <x v="0"/>
    <n v="11671006.66"/>
    <x v="2692"/>
  </r>
  <r>
    <x v="155"/>
    <x v="151"/>
    <s v="6"/>
    <s v="30"/>
    <x v="3"/>
    <x v="9"/>
    <x v="836"/>
    <x v="3567"/>
    <x v="2"/>
    <x v="0"/>
    <n v="583550.32999999996"/>
    <x v="27"/>
  </r>
  <r>
    <x v="155"/>
    <x v="151"/>
    <s v="8"/>
    <s v="1"/>
    <x v="3"/>
    <x v="6"/>
    <x v="595"/>
    <x v="3568"/>
    <x v="1"/>
    <x v="698"/>
    <m/>
    <x v="2693"/>
  </r>
  <r>
    <x v="155"/>
    <x v="151"/>
    <s v="9"/>
    <s v="16"/>
    <x v="3"/>
    <x v="10"/>
    <x v="698"/>
    <x v="3569"/>
    <x v="2"/>
    <x v="0"/>
    <n v="7771335.4500000002"/>
    <x v="2694"/>
  </r>
  <r>
    <x v="155"/>
    <x v="151"/>
    <s v="9"/>
    <s v="16"/>
    <x v="3"/>
    <x v="10"/>
    <x v="698"/>
    <x v="3570"/>
    <x v="2"/>
    <x v="0"/>
    <n v="309534.53999999998"/>
    <x v="27"/>
  </r>
  <r>
    <x v="156"/>
    <x v="152"/>
    <s v="1"/>
    <s v="1"/>
    <x v="3"/>
    <x v="0"/>
    <x v="588"/>
    <x v="3571"/>
    <x v="1"/>
    <x v="158"/>
    <m/>
    <x v="768"/>
  </r>
  <r>
    <x v="156"/>
    <x v="152"/>
    <s v="1"/>
    <s v="26"/>
    <x v="3"/>
    <x v="0"/>
    <x v="705"/>
    <x v="3572"/>
    <x v="2"/>
    <x v="0"/>
    <n v="320000"/>
    <x v="2695"/>
  </r>
  <r>
    <x v="156"/>
    <x v="152"/>
    <s v="3"/>
    <s v="1"/>
    <x v="3"/>
    <x v="2"/>
    <x v="623"/>
    <x v="3573"/>
    <x v="1"/>
    <x v="629"/>
    <m/>
    <x v="2696"/>
  </r>
  <r>
    <x v="156"/>
    <x v="152"/>
    <s v="4"/>
    <s v="1"/>
    <x v="3"/>
    <x v="3"/>
    <x v="591"/>
    <x v="3574"/>
    <x v="1"/>
    <x v="629"/>
    <m/>
    <x v="2697"/>
  </r>
  <r>
    <x v="156"/>
    <x v="152"/>
    <s v="5"/>
    <s v="1"/>
    <x v="3"/>
    <x v="4"/>
    <x v="608"/>
    <x v="3575"/>
    <x v="1"/>
    <x v="629"/>
    <m/>
    <x v="2698"/>
  </r>
  <r>
    <x v="156"/>
    <x v="152"/>
    <s v="6"/>
    <s v="1"/>
    <x v="3"/>
    <x v="9"/>
    <x v="656"/>
    <x v="3576"/>
    <x v="1"/>
    <x v="629"/>
    <m/>
    <x v="614"/>
  </r>
  <r>
    <x v="157"/>
    <x v="153"/>
    <m/>
    <m/>
    <x v="1"/>
    <x v="0"/>
    <x v="16"/>
    <x v="27"/>
    <x v="0"/>
    <x v="0"/>
    <m/>
    <x v="27"/>
  </r>
  <r>
    <x v="158"/>
    <x v="154"/>
    <s v="1"/>
    <s v="1"/>
    <x v="3"/>
    <x v="0"/>
    <x v="588"/>
    <x v="0"/>
    <x v="0"/>
    <x v="0"/>
    <m/>
    <x v="2699"/>
  </r>
  <r>
    <x v="158"/>
    <x v="154"/>
    <s v="1"/>
    <s v="4"/>
    <x v="3"/>
    <x v="0"/>
    <x v="814"/>
    <x v="3577"/>
    <x v="2"/>
    <x v="0"/>
    <n v="4200000"/>
    <x v="2700"/>
  </r>
  <r>
    <x v="158"/>
    <x v="154"/>
    <s v="1"/>
    <s v="25"/>
    <x v="3"/>
    <x v="0"/>
    <x v="620"/>
    <x v="3578"/>
    <x v="2"/>
    <x v="0"/>
    <n v="185000"/>
    <x v="2701"/>
  </r>
  <r>
    <x v="158"/>
    <x v="154"/>
    <s v="3"/>
    <s v="1"/>
    <x v="3"/>
    <x v="2"/>
    <x v="623"/>
    <x v="3579"/>
    <x v="1"/>
    <x v="699"/>
    <m/>
    <x v="2702"/>
  </r>
  <r>
    <x v="158"/>
    <x v="154"/>
    <s v="4"/>
    <s v="13"/>
    <x v="3"/>
    <x v="3"/>
    <x v="707"/>
    <x v="3580"/>
    <x v="2"/>
    <x v="0"/>
    <n v="1400000"/>
    <x v="2701"/>
  </r>
  <r>
    <x v="158"/>
    <x v="154"/>
    <s v="4"/>
    <s v="15"/>
    <x v="3"/>
    <x v="3"/>
    <x v="775"/>
    <x v="3581"/>
    <x v="1"/>
    <x v="700"/>
    <m/>
    <x v="2703"/>
  </r>
  <r>
    <x v="158"/>
    <x v="154"/>
    <s v="7"/>
    <s v="1"/>
    <x v="3"/>
    <x v="5"/>
    <x v="594"/>
    <x v="3582"/>
    <x v="1"/>
    <x v="701"/>
    <m/>
    <x v="2704"/>
  </r>
  <r>
    <x v="158"/>
    <x v="154"/>
    <s v="7"/>
    <s v="22"/>
    <x v="3"/>
    <x v="5"/>
    <x v="633"/>
    <x v="3583"/>
    <x v="2"/>
    <x v="0"/>
    <n v="4022222.22"/>
    <x v="2705"/>
  </r>
  <r>
    <x v="158"/>
    <x v="154"/>
    <s v="7"/>
    <s v="22"/>
    <x v="3"/>
    <x v="5"/>
    <x v="633"/>
    <x v="3584"/>
    <x v="2"/>
    <x v="0"/>
    <n v="271111.11"/>
    <x v="2706"/>
  </r>
  <r>
    <x v="158"/>
    <x v="154"/>
    <s v="10"/>
    <s v="1"/>
    <x v="3"/>
    <x v="7"/>
    <x v="650"/>
    <x v="3585"/>
    <x v="1"/>
    <x v="136"/>
    <m/>
    <x v="2707"/>
  </r>
  <r>
    <x v="158"/>
    <x v="154"/>
    <s v="10"/>
    <s v="14"/>
    <x v="3"/>
    <x v="7"/>
    <x v="694"/>
    <x v="3586"/>
    <x v="2"/>
    <x v="0"/>
    <n v="2500000"/>
    <x v="2708"/>
  </r>
  <r>
    <x v="158"/>
    <x v="154"/>
    <s v="11"/>
    <s v="24"/>
    <x v="3"/>
    <x v="8"/>
    <x v="645"/>
    <x v="3587"/>
    <x v="2"/>
    <x v="0"/>
    <n v="3350000"/>
    <x v="2709"/>
  </r>
  <r>
    <x v="158"/>
    <x v="154"/>
    <s v="11"/>
    <s v="24"/>
    <x v="3"/>
    <x v="8"/>
    <x v="645"/>
    <x v="3588"/>
    <x v="2"/>
    <x v="0"/>
    <n v="225000"/>
    <x v="616"/>
  </r>
  <r>
    <x v="159"/>
    <x v="155"/>
    <m/>
    <m/>
    <x v="1"/>
    <x v="0"/>
    <x v="16"/>
    <x v="27"/>
    <x v="0"/>
    <x v="0"/>
    <m/>
    <x v="27"/>
  </r>
  <r>
    <x v="160"/>
    <x v="156"/>
    <s v="1"/>
    <s v="17"/>
    <x v="3"/>
    <x v="0"/>
    <x v="784"/>
    <x v="3589"/>
    <x v="2"/>
    <x v="0"/>
    <n v="567000"/>
    <x v="2710"/>
  </r>
  <r>
    <x v="160"/>
    <x v="156"/>
    <s v="2"/>
    <s v="1"/>
    <x v="3"/>
    <x v="1"/>
    <x v="606"/>
    <x v="3590"/>
    <x v="1"/>
    <x v="702"/>
    <m/>
    <x v="27"/>
  </r>
  <r>
    <x v="160"/>
    <x v="156"/>
    <s v="5"/>
    <s v="1"/>
    <x v="3"/>
    <x v="4"/>
    <x v="608"/>
    <x v="3591"/>
    <x v="1"/>
    <x v="139"/>
    <m/>
    <x v="626"/>
  </r>
  <r>
    <x v="160"/>
    <x v="156"/>
    <s v="5"/>
    <s v="13"/>
    <x v="3"/>
    <x v="4"/>
    <x v="683"/>
    <x v="3592"/>
    <x v="2"/>
    <x v="0"/>
    <n v="120000"/>
    <x v="627"/>
  </r>
  <r>
    <x v="160"/>
    <x v="156"/>
    <s v="8"/>
    <s v="1"/>
    <x v="3"/>
    <x v="6"/>
    <x v="595"/>
    <x v="3593"/>
    <x v="1"/>
    <x v="139"/>
    <m/>
    <x v="2711"/>
  </r>
  <r>
    <x v="160"/>
    <x v="156"/>
    <s v="8"/>
    <s v="18"/>
    <x v="3"/>
    <x v="6"/>
    <x v="711"/>
    <x v="3594"/>
    <x v="2"/>
    <x v="0"/>
    <n v="120000"/>
    <x v="2712"/>
  </r>
  <r>
    <x v="160"/>
    <x v="156"/>
    <s v="11"/>
    <s v="1"/>
    <x v="3"/>
    <x v="8"/>
    <x v="651"/>
    <x v="3595"/>
    <x v="1"/>
    <x v="139"/>
    <m/>
    <x v="381"/>
  </r>
  <r>
    <x v="160"/>
    <x v="156"/>
    <s v="11"/>
    <s v="10"/>
    <x v="3"/>
    <x v="8"/>
    <x v="616"/>
    <x v="3596"/>
    <x v="2"/>
    <x v="0"/>
    <n v="120000"/>
    <x v="2713"/>
  </r>
  <r>
    <x v="160"/>
    <x v="156"/>
    <s v="11"/>
    <s v="10"/>
    <x v="3"/>
    <x v="8"/>
    <x v="616"/>
    <x v="3597"/>
    <x v="2"/>
    <x v="0"/>
    <n v="18000"/>
    <x v="27"/>
  </r>
  <r>
    <x v="161"/>
    <x v="157"/>
    <m/>
    <m/>
    <x v="1"/>
    <x v="0"/>
    <x v="16"/>
    <x v="27"/>
    <x v="0"/>
    <x v="0"/>
    <m/>
    <x v="27"/>
  </r>
  <r>
    <x v="162"/>
    <x v="158"/>
    <m/>
    <m/>
    <x v="1"/>
    <x v="0"/>
    <x v="16"/>
    <x v="27"/>
    <x v="0"/>
    <x v="0"/>
    <m/>
    <x v="27"/>
  </r>
  <r>
    <x v="163"/>
    <x v="159"/>
    <m/>
    <m/>
    <x v="1"/>
    <x v="0"/>
    <x v="16"/>
    <x v="27"/>
    <x v="0"/>
    <x v="0"/>
    <m/>
    <x v="27"/>
  </r>
  <r>
    <x v="164"/>
    <x v="160"/>
    <m/>
    <m/>
    <x v="1"/>
    <x v="0"/>
    <x v="16"/>
    <x v="27"/>
    <x v="0"/>
    <x v="0"/>
    <m/>
    <x v="27"/>
  </r>
  <r>
    <x v="165"/>
    <x v="161"/>
    <m/>
    <m/>
    <x v="1"/>
    <x v="0"/>
    <x v="16"/>
    <x v="27"/>
    <x v="0"/>
    <x v="0"/>
    <m/>
    <x v="27"/>
  </r>
  <r>
    <x v="166"/>
    <x v="162"/>
    <s v="1"/>
    <s v="1"/>
    <x v="3"/>
    <x v="0"/>
    <x v="588"/>
    <x v="0"/>
    <x v="0"/>
    <x v="0"/>
    <m/>
    <x v="2714"/>
  </r>
  <r>
    <x v="166"/>
    <x v="162"/>
    <s v="1"/>
    <s v="29"/>
    <x v="3"/>
    <x v="0"/>
    <x v="665"/>
    <x v="3068"/>
    <x v="2"/>
    <x v="703"/>
    <m/>
    <x v="27"/>
  </r>
  <r>
    <x v="167"/>
    <x v="163"/>
    <s v="1"/>
    <s v="28"/>
    <x v="3"/>
    <x v="0"/>
    <x v="739"/>
    <x v="3598"/>
    <x v="1"/>
    <x v="141"/>
    <m/>
    <x v="2715"/>
  </r>
  <r>
    <x v="167"/>
    <x v="163"/>
    <s v="4"/>
    <s v="28"/>
    <x v="3"/>
    <x v="3"/>
    <x v="747"/>
    <x v="3599"/>
    <x v="1"/>
    <x v="141"/>
    <m/>
    <x v="629"/>
  </r>
  <r>
    <x v="167"/>
    <x v="163"/>
    <s v="7"/>
    <s v="28"/>
    <x v="3"/>
    <x v="5"/>
    <x v="752"/>
    <x v="3600"/>
    <x v="1"/>
    <x v="141"/>
    <m/>
    <x v="630"/>
  </r>
  <r>
    <x v="167"/>
    <x v="163"/>
    <s v="10"/>
    <s v="28"/>
    <x v="3"/>
    <x v="7"/>
    <x v="810"/>
    <x v="3601"/>
    <x v="1"/>
    <x v="141"/>
    <m/>
    <x v="2716"/>
  </r>
  <r>
    <x v="167"/>
    <x v="163"/>
    <s v="12"/>
    <s v="30"/>
    <x v="3"/>
    <x v="11"/>
    <x v="786"/>
    <x v="3602"/>
    <x v="2"/>
    <x v="0"/>
    <n v="2077110"/>
    <x v="629"/>
  </r>
  <r>
    <x v="168"/>
    <x v="164"/>
    <s v="1"/>
    <s v="1"/>
    <x v="3"/>
    <x v="0"/>
    <x v="588"/>
    <x v="0"/>
    <x v="0"/>
    <x v="0"/>
    <m/>
    <x v="2717"/>
  </r>
  <r>
    <x v="168"/>
    <x v="164"/>
    <s v="3"/>
    <s v="1"/>
    <x v="3"/>
    <x v="2"/>
    <x v="623"/>
    <x v="3068"/>
    <x v="2"/>
    <x v="704"/>
    <m/>
    <x v="27"/>
  </r>
  <r>
    <x v="169"/>
    <x v="165"/>
    <m/>
    <m/>
    <x v="1"/>
    <x v="0"/>
    <x v="16"/>
    <x v="27"/>
    <x v="0"/>
    <x v="0"/>
    <m/>
    <x v="27"/>
  </r>
  <r>
    <x v="170"/>
    <x v="166"/>
    <s v="5"/>
    <s v="23"/>
    <x v="3"/>
    <x v="4"/>
    <x v="837"/>
    <x v="3603"/>
    <x v="1"/>
    <x v="705"/>
    <m/>
    <x v="1851"/>
  </r>
  <r>
    <x v="170"/>
    <x v="166"/>
    <s v="5"/>
    <s v="23"/>
    <x v="3"/>
    <x v="4"/>
    <x v="837"/>
    <x v="3604"/>
    <x v="1"/>
    <x v="142"/>
    <m/>
    <x v="2718"/>
  </r>
  <r>
    <x v="170"/>
    <x v="166"/>
    <s v="6"/>
    <s v="23"/>
    <x v="3"/>
    <x v="9"/>
    <x v="838"/>
    <x v="3605"/>
    <x v="1"/>
    <x v="142"/>
    <m/>
    <x v="2719"/>
  </r>
  <r>
    <x v="170"/>
    <x v="166"/>
    <s v="7"/>
    <s v="23"/>
    <x v="3"/>
    <x v="5"/>
    <x v="839"/>
    <x v="3606"/>
    <x v="1"/>
    <x v="142"/>
    <m/>
    <x v="2720"/>
  </r>
  <r>
    <x v="170"/>
    <x v="166"/>
    <s v="7"/>
    <s v="27"/>
    <x v="3"/>
    <x v="5"/>
    <x v="634"/>
    <x v="3607"/>
    <x v="2"/>
    <x v="0"/>
    <n v="719550"/>
    <x v="2721"/>
  </r>
  <r>
    <x v="170"/>
    <x v="166"/>
    <s v="7"/>
    <s v="28"/>
    <x v="3"/>
    <x v="5"/>
    <x v="752"/>
    <x v="862"/>
    <x v="2"/>
    <x v="0"/>
    <n v="79950"/>
    <x v="27"/>
  </r>
  <r>
    <x v="170"/>
    <x v="166"/>
    <s v="8"/>
    <s v="23"/>
    <x v="3"/>
    <x v="6"/>
    <x v="696"/>
    <x v="3608"/>
    <x v="1"/>
    <x v="142"/>
    <m/>
    <x v="635"/>
  </r>
  <r>
    <x v="170"/>
    <x v="166"/>
    <s v="9"/>
    <s v="23"/>
    <x v="3"/>
    <x v="10"/>
    <x v="790"/>
    <x v="3609"/>
    <x v="1"/>
    <x v="142"/>
    <m/>
    <x v="451"/>
  </r>
  <r>
    <x v="170"/>
    <x v="166"/>
    <s v="10"/>
    <s v="11"/>
    <x v="3"/>
    <x v="7"/>
    <x v="614"/>
    <x v="3610"/>
    <x v="2"/>
    <x v="0"/>
    <n v="126000"/>
    <x v="94"/>
  </r>
  <r>
    <x v="170"/>
    <x v="166"/>
    <s v="10"/>
    <s v="23"/>
    <x v="3"/>
    <x v="7"/>
    <x v="840"/>
    <x v="3611"/>
    <x v="1"/>
    <x v="142"/>
    <m/>
    <x v="92"/>
  </r>
  <r>
    <x v="170"/>
    <x v="166"/>
    <s v="11"/>
    <s v="23"/>
    <x v="3"/>
    <x v="8"/>
    <x v="644"/>
    <x v="3612"/>
    <x v="1"/>
    <x v="142"/>
    <m/>
    <x v="2722"/>
  </r>
  <r>
    <x v="170"/>
    <x v="166"/>
    <s v="12"/>
    <s v="23"/>
    <x v="3"/>
    <x v="11"/>
    <x v="653"/>
    <x v="3613"/>
    <x v="1"/>
    <x v="142"/>
    <m/>
    <x v="633"/>
  </r>
  <r>
    <x v="171"/>
    <x v="167"/>
    <s v="1"/>
    <s v="1"/>
    <x v="3"/>
    <x v="0"/>
    <x v="588"/>
    <x v="3614"/>
    <x v="1"/>
    <x v="706"/>
    <m/>
    <x v="2723"/>
  </r>
  <r>
    <x v="171"/>
    <x v="167"/>
    <s v="3"/>
    <s v="15"/>
    <x v="3"/>
    <x v="2"/>
    <x v="589"/>
    <x v="3615"/>
    <x v="2"/>
    <x v="0"/>
    <n v="738720"/>
    <x v="2724"/>
  </r>
  <r>
    <x v="171"/>
    <x v="167"/>
    <s v="3"/>
    <s v="15"/>
    <x v="3"/>
    <x v="2"/>
    <x v="589"/>
    <x v="3616"/>
    <x v="2"/>
    <x v="0"/>
    <n v="38880"/>
    <x v="27"/>
  </r>
  <r>
    <x v="171"/>
    <x v="167"/>
    <s v="4"/>
    <s v="1"/>
    <x v="3"/>
    <x v="3"/>
    <x v="591"/>
    <x v="3617"/>
    <x v="1"/>
    <x v="706"/>
    <m/>
    <x v="2723"/>
  </r>
  <r>
    <x v="171"/>
    <x v="167"/>
    <s v="4"/>
    <s v="21"/>
    <x v="3"/>
    <x v="3"/>
    <x v="627"/>
    <x v="3618"/>
    <x v="2"/>
    <x v="0"/>
    <n v="738720"/>
    <x v="2724"/>
  </r>
  <r>
    <x v="171"/>
    <x v="167"/>
    <s v="4"/>
    <s v="22"/>
    <x v="3"/>
    <x v="3"/>
    <x v="793"/>
    <x v="3619"/>
    <x v="2"/>
    <x v="0"/>
    <n v="38880"/>
    <x v="27"/>
  </r>
  <r>
    <x v="171"/>
    <x v="167"/>
    <s v="7"/>
    <s v="1"/>
    <x v="3"/>
    <x v="5"/>
    <x v="594"/>
    <x v="3620"/>
    <x v="1"/>
    <x v="706"/>
    <m/>
    <x v="2723"/>
  </r>
  <r>
    <x v="171"/>
    <x v="167"/>
    <s v="8"/>
    <s v="11"/>
    <x v="3"/>
    <x v="6"/>
    <x v="660"/>
    <x v="3621"/>
    <x v="2"/>
    <x v="0"/>
    <n v="738720"/>
    <x v="2724"/>
  </r>
  <r>
    <x v="171"/>
    <x v="167"/>
    <s v="8"/>
    <s v="12"/>
    <x v="3"/>
    <x v="6"/>
    <x v="613"/>
    <x v="3622"/>
    <x v="2"/>
    <x v="0"/>
    <n v="38880"/>
    <x v="27"/>
  </r>
  <r>
    <x v="171"/>
    <x v="167"/>
    <s v="10"/>
    <s v="1"/>
    <x v="3"/>
    <x v="7"/>
    <x v="650"/>
    <x v="3623"/>
    <x v="1"/>
    <x v="706"/>
    <m/>
    <x v="2723"/>
  </r>
  <r>
    <x v="171"/>
    <x v="167"/>
    <s v="11"/>
    <s v="17"/>
    <x v="3"/>
    <x v="8"/>
    <x v="731"/>
    <x v="3624"/>
    <x v="2"/>
    <x v="0"/>
    <n v="738720"/>
    <x v="2724"/>
  </r>
  <r>
    <x v="171"/>
    <x v="167"/>
    <s v="11"/>
    <s v="18"/>
    <x v="3"/>
    <x v="8"/>
    <x v="732"/>
    <x v="3625"/>
    <x v="2"/>
    <x v="0"/>
    <n v="38880"/>
    <x v="27"/>
  </r>
  <r>
    <x v="172"/>
    <x v="168"/>
    <s v="1"/>
    <s v="1"/>
    <x v="3"/>
    <x v="0"/>
    <x v="588"/>
    <x v="0"/>
    <x v="0"/>
    <x v="0"/>
    <m/>
    <x v="2725"/>
  </r>
  <r>
    <x v="172"/>
    <x v="168"/>
    <s v="1"/>
    <s v="25"/>
    <x v="3"/>
    <x v="0"/>
    <x v="620"/>
    <x v="3626"/>
    <x v="2"/>
    <x v="0"/>
    <n v="52500"/>
    <x v="2726"/>
  </r>
  <r>
    <x v="172"/>
    <x v="168"/>
    <s v="2"/>
    <s v="24"/>
    <x v="3"/>
    <x v="1"/>
    <x v="841"/>
    <x v="3627"/>
    <x v="2"/>
    <x v="0"/>
    <n v="50000"/>
    <x v="2727"/>
  </r>
  <r>
    <x v="172"/>
    <x v="168"/>
    <s v="2"/>
    <s v="25"/>
    <x v="3"/>
    <x v="1"/>
    <x v="611"/>
    <x v="3628"/>
    <x v="1"/>
    <x v="58"/>
    <m/>
    <x v="2728"/>
  </r>
  <r>
    <x v="172"/>
    <x v="168"/>
    <s v="3"/>
    <s v="23"/>
    <x v="3"/>
    <x v="2"/>
    <x v="624"/>
    <x v="3629"/>
    <x v="2"/>
    <x v="0"/>
    <n v="50000"/>
    <x v="2729"/>
  </r>
  <r>
    <x v="172"/>
    <x v="168"/>
    <s v="3"/>
    <s v="25"/>
    <x v="3"/>
    <x v="2"/>
    <x v="842"/>
    <x v="3630"/>
    <x v="1"/>
    <x v="58"/>
    <m/>
    <x v="2730"/>
  </r>
  <r>
    <x v="172"/>
    <x v="168"/>
    <s v="3"/>
    <s v="25"/>
    <x v="3"/>
    <x v="2"/>
    <x v="842"/>
    <x v="3631"/>
    <x v="1"/>
    <x v="58"/>
    <m/>
    <x v="2731"/>
  </r>
  <r>
    <x v="172"/>
    <x v="168"/>
    <s v="4"/>
    <s v="21"/>
    <x v="3"/>
    <x v="3"/>
    <x v="627"/>
    <x v="3632"/>
    <x v="2"/>
    <x v="0"/>
    <n v="50000"/>
    <x v="2732"/>
  </r>
  <r>
    <x v="172"/>
    <x v="168"/>
    <s v="5"/>
    <s v="25"/>
    <x v="3"/>
    <x v="4"/>
    <x v="669"/>
    <x v="3633"/>
    <x v="1"/>
    <x v="58"/>
    <m/>
    <x v="2733"/>
  </r>
  <r>
    <x v="172"/>
    <x v="168"/>
    <s v="5"/>
    <s v="26"/>
    <x v="3"/>
    <x v="4"/>
    <x v="843"/>
    <x v="3634"/>
    <x v="2"/>
    <x v="0"/>
    <n v="52500"/>
    <x v="2732"/>
  </r>
  <r>
    <x v="172"/>
    <x v="168"/>
    <s v="6"/>
    <s v="25"/>
    <x v="3"/>
    <x v="9"/>
    <x v="844"/>
    <x v="3635"/>
    <x v="1"/>
    <x v="58"/>
    <m/>
    <x v="2733"/>
  </r>
  <r>
    <x v="172"/>
    <x v="168"/>
    <s v="6"/>
    <s v="30"/>
    <x v="3"/>
    <x v="9"/>
    <x v="836"/>
    <x v="3636"/>
    <x v="2"/>
    <x v="0"/>
    <n v="50000"/>
    <x v="2734"/>
  </r>
  <r>
    <x v="172"/>
    <x v="168"/>
    <s v="7"/>
    <s v="25"/>
    <x v="3"/>
    <x v="5"/>
    <x v="721"/>
    <x v="3637"/>
    <x v="1"/>
    <x v="58"/>
    <m/>
    <x v="2735"/>
  </r>
  <r>
    <x v="172"/>
    <x v="168"/>
    <s v="8"/>
    <s v="2"/>
    <x v="3"/>
    <x v="6"/>
    <x v="830"/>
    <x v="3634"/>
    <x v="2"/>
    <x v="0"/>
    <n v="50000"/>
    <x v="2736"/>
  </r>
  <r>
    <x v="172"/>
    <x v="168"/>
    <s v="8"/>
    <s v="25"/>
    <x v="3"/>
    <x v="6"/>
    <x v="845"/>
    <x v="3638"/>
    <x v="1"/>
    <x v="58"/>
    <m/>
    <x v="2737"/>
  </r>
  <r>
    <x v="172"/>
    <x v="168"/>
    <s v="9"/>
    <s v="1"/>
    <x v="3"/>
    <x v="10"/>
    <x v="649"/>
    <x v="3639"/>
    <x v="2"/>
    <x v="0"/>
    <n v="50000"/>
    <x v="2738"/>
  </r>
  <r>
    <x v="172"/>
    <x v="168"/>
    <s v="9"/>
    <s v="25"/>
    <x v="3"/>
    <x v="10"/>
    <x v="846"/>
    <x v="3640"/>
    <x v="1"/>
    <x v="58"/>
    <m/>
    <x v="2739"/>
  </r>
  <r>
    <x v="172"/>
    <x v="168"/>
    <s v="10"/>
    <s v="7"/>
    <x v="3"/>
    <x v="7"/>
    <x v="704"/>
    <x v="3641"/>
    <x v="2"/>
    <x v="0"/>
    <n v="50000"/>
    <x v="2740"/>
  </r>
  <r>
    <x v="172"/>
    <x v="168"/>
    <s v="10"/>
    <s v="25"/>
    <x v="3"/>
    <x v="7"/>
    <x v="799"/>
    <x v="3642"/>
    <x v="1"/>
    <x v="58"/>
    <m/>
    <x v="2741"/>
  </r>
  <r>
    <x v="172"/>
    <x v="168"/>
    <s v="11"/>
    <s v="25"/>
    <x v="3"/>
    <x v="8"/>
    <x v="663"/>
    <x v="3643"/>
    <x v="1"/>
    <x v="58"/>
    <m/>
    <x v="2742"/>
  </r>
  <r>
    <x v="172"/>
    <x v="168"/>
    <s v="12"/>
    <s v="7"/>
    <x v="3"/>
    <x v="11"/>
    <x v="733"/>
    <x v="3644"/>
    <x v="2"/>
    <x v="0"/>
    <n v="50000"/>
    <x v="2743"/>
  </r>
  <r>
    <x v="172"/>
    <x v="168"/>
    <s v="12"/>
    <s v="9"/>
    <x v="3"/>
    <x v="11"/>
    <x v="826"/>
    <x v="3645"/>
    <x v="2"/>
    <x v="0"/>
    <n v="29783.1"/>
    <x v="651"/>
  </r>
  <r>
    <x v="172"/>
    <x v="168"/>
    <s v="12"/>
    <s v="25"/>
    <x v="3"/>
    <x v="11"/>
    <x v="847"/>
    <x v="3646"/>
    <x v="1"/>
    <x v="58"/>
    <m/>
    <x v="649"/>
  </r>
  <r>
    <x v="173"/>
    <x v="169"/>
    <m/>
    <m/>
    <x v="1"/>
    <x v="0"/>
    <x v="16"/>
    <x v="27"/>
    <x v="0"/>
    <x v="0"/>
    <m/>
    <x v="27"/>
  </r>
  <r>
    <x v="174"/>
    <x v="170"/>
    <s v="1"/>
    <s v="1"/>
    <x v="3"/>
    <x v="0"/>
    <x v="588"/>
    <x v="0"/>
    <x v="0"/>
    <x v="0"/>
    <m/>
    <x v="2744"/>
  </r>
  <r>
    <x v="174"/>
    <x v="170"/>
    <s v="3"/>
    <s v="1"/>
    <x v="3"/>
    <x v="2"/>
    <x v="623"/>
    <x v="3647"/>
    <x v="2"/>
    <x v="0"/>
    <n v="214746094.83000001"/>
    <x v="2745"/>
  </r>
  <r>
    <x v="174"/>
    <x v="170"/>
    <s v="3"/>
    <s v="1"/>
    <x v="3"/>
    <x v="2"/>
    <x v="623"/>
    <x v="3648"/>
    <x v="2"/>
    <x v="0"/>
    <n v="22604852.09"/>
    <x v="661"/>
  </r>
  <r>
    <x v="174"/>
    <x v="170"/>
    <s v="7"/>
    <s v="14"/>
    <x v="3"/>
    <x v="5"/>
    <x v="764"/>
    <x v="3649"/>
    <x v="1"/>
    <x v="707"/>
    <m/>
    <x v="2746"/>
  </r>
  <r>
    <x v="174"/>
    <x v="170"/>
    <s v="8"/>
    <s v="25"/>
    <x v="3"/>
    <x v="6"/>
    <x v="845"/>
    <x v="3650"/>
    <x v="2"/>
    <x v="0"/>
    <n v="66551278.020000003"/>
    <x v="2747"/>
  </r>
  <r>
    <x v="174"/>
    <x v="170"/>
    <s v="8"/>
    <s v="26"/>
    <x v="3"/>
    <x v="6"/>
    <x v="848"/>
    <x v="3651"/>
    <x v="2"/>
    <x v="0"/>
    <n v="7005397.6900000004"/>
    <x v="661"/>
  </r>
  <r>
    <x v="175"/>
    <x v="171"/>
    <s v="9"/>
    <s v="7"/>
    <x v="3"/>
    <x v="10"/>
    <x v="605"/>
    <x v="3652"/>
    <x v="1"/>
    <x v="15"/>
    <m/>
    <x v="57"/>
  </r>
  <r>
    <x v="175"/>
    <x v="171"/>
    <s v="9"/>
    <s v="8"/>
    <x v="3"/>
    <x v="10"/>
    <x v="753"/>
    <x v="3653"/>
    <x v="2"/>
    <x v="0"/>
    <n v="500000"/>
    <x v="58"/>
  </r>
  <r>
    <x v="175"/>
    <x v="171"/>
    <s v="9"/>
    <s v="13"/>
    <x v="3"/>
    <x v="10"/>
    <x v="849"/>
    <x v="3654"/>
    <x v="2"/>
    <x v="0"/>
    <n v="25000"/>
    <x v="27"/>
  </r>
  <r>
    <x v="175"/>
    <x v="171"/>
    <s v="10"/>
    <s v="20"/>
    <x v="3"/>
    <x v="7"/>
    <x v="642"/>
    <x v="3655"/>
    <x v="1"/>
    <x v="109"/>
    <m/>
    <x v="490"/>
  </r>
  <r>
    <x v="175"/>
    <x v="171"/>
    <s v="11"/>
    <s v="11"/>
    <x v="3"/>
    <x v="8"/>
    <x v="700"/>
    <x v="3656"/>
    <x v="2"/>
    <x v="0"/>
    <n v="200000"/>
    <x v="492"/>
  </r>
  <r>
    <x v="175"/>
    <x v="171"/>
    <s v="11"/>
    <s v="14"/>
    <x v="3"/>
    <x v="8"/>
    <x v="662"/>
    <x v="3657"/>
    <x v="2"/>
    <x v="0"/>
    <n v="10000"/>
    <x v="27"/>
  </r>
  <r>
    <x v="175"/>
    <x v="171"/>
    <s v="11"/>
    <s v="20"/>
    <x v="3"/>
    <x v="8"/>
    <x v="850"/>
    <x v="3658"/>
    <x v="1"/>
    <x v="109"/>
    <m/>
    <x v="490"/>
  </r>
  <r>
    <x v="175"/>
    <x v="171"/>
    <s v="12"/>
    <s v="7"/>
    <x v="3"/>
    <x v="11"/>
    <x v="733"/>
    <x v="3659"/>
    <x v="2"/>
    <x v="0"/>
    <n v="200000"/>
    <x v="492"/>
  </r>
  <r>
    <x v="175"/>
    <x v="171"/>
    <s v="12"/>
    <s v="7"/>
    <x v="3"/>
    <x v="11"/>
    <x v="733"/>
    <x v="3660"/>
    <x v="2"/>
    <x v="0"/>
    <n v="10000"/>
    <x v="27"/>
  </r>
  <r>
    <x v="175"/>
    <x v="171"/>
    <s v="12"/>
    <s v="20"/>
    <x v="3"/>
    <x v="11"/>
    <x v="719"/>
    <x v="3661"/>
    <x v="1"/>
    <x v="109"/>
    <m/>
    <x v="490"/>
  </r>
  <r>
    <x v="176"/>
    <x v="172"/>
    <m/>
    <m/>
    <x v="1"/>
    <x v="0"/>
    <x v="16"/>
    <x v="27"/>
    <x v="0"/>
    <x v="0"/>
    <m/>
    <x v="27"/>
  </r>
  <r>
    <x v="177"/>
    <x v="173"/>
    <m/>
    <m/>
    <x v="1"/>
    <x v="0"/>
    <x v="16"/>
    <x v="27"/>
    <x v="0"/>
    <x v="0"/>
    <m/>
    <x v="27"/>
  </r>
  <r>
    <x v="178"/>
    <x v="174"/>
    <m/>
    <m/>
    <x v="1"/>
    <x v="0"/>
    <x v="16"/>
    <x v="27"/>
    <x v="0"/>
    <x v="0"/>
    <m/>
    <x v="27"/>
  </r>
  <r>
    <x v="179"/>
    <x v="175"/>
    <s v="9"/>
    <s v="5"/>
    <x v="3"/>
    <x v="10"/>
    <x v="667"/>
    <x v="3662"/>
    <x v="1"/>
    <x v="196"/>
    <m/>
    <x v="2748"/>
  </r>
  <r>
    <x v="179"/>
    <x v="175"/>
    <s v="9"/>
    <s v="5"/>
    <x v="3"/>
    <x v="10"/>
    <x v="667"/>
    <x v="3663"/>
    <x v="2"/>
    <x v="0"/>
    <n v="514500"/>
    <x v="27"/>
  </r>
  <r>
    <x v="179"/>
    <x v="175"/>
    <s v="11"/>
    <s v="2"/>
    <x v="3"/>
    <x v="8"/>
    <x v="713"/>
    <x v="3664"/>
    <x v="1"/>
    <x v="25"/>
    <m/>
    <x v="91"/>
  </r>
  <r>
    <x v="179"/>
    <x v="175"/>
    <s v="11"/>
    <s v="17"/>
    <x v="3"/>
    <x v="8"/>
    <x v="731"/>
    <x v="3665"/>
    <x v="2"/>
    <x v="0"/>
    <n v="140000"/>
    <x v="2749"/>
  </r>
  <r>
    <x v="179"/>
    <x v="175"/>
    <s v="11"/>
    <s v="18"/>
    <x v="3"/>
    <x v="8"/>
    <x v="732"/>
    <x v="3666"/>
    <x v="2"/>
    <x v="0"/>
    <n v="7000"/>
    <x v="27"/>
  </r>
  <r>
    <x v="179"/>
    <x v="175"/>
    <s v="12"/>
    <s v="3"/>
    <x v="3"/>
    <x v="11"/>
    <x v="851"/>
    <x v="3667"/>
    <x v="1"/>
    <x v="25"/>
    <m/>
    <x v="91"/>
  </r>
  <r>
    <x v="180"/>
    <x v="176"/>
    <m/>
    <m/>
    <x v="1"/>
    <x v="0"/>
    <x v="16"/>
    <x v="27"/>
    <x v="0"/>
    <x v="0"/>
    <m/>
    <x v="27"/>
  </r>
  <r>
    <x v="181"/>
    <x v="177"/>
    <s v="1"/>
    <s v="1"/>
    <x v="3"/>
    <x v="0"/>
    <x v="588"/>
    <x v="0"/>
    <x v="0"/>
    <x v="0"/>
    <m/>
    <x v="2750"/>
  </r>
  <r>
    <x v="181"/>
    <x v="177"/>
    <s v="1"/>
    <s v="1"/>
    <x v="3"/>
    <x v="0"/>
    <x v="588"/>
    <x v="3668"/>
    <x v="1"/>
    <x v="708"/>
    <m/>
    <x v="2751"/>
  </r>
  <r>
    <x v="181"/>
    <x v="177"/>
    <s v="4"/>
    <s v="1"/>
    <x v="3"/>
    <x v="3"/>
    <x v="591"/>
    <x v="3669"/>
    <x v="1"/>
    <x v="708"/>
    <m/>
    <x v="2752"/>
  </r>
  <r>
    <x v="181"/>
    <x v="177"/>
    <s v="4"/>
    <s v="1"/>
    <x v="3"/>
    <x v="3"/>
    <x v="591"/>
    <x v="2395"/>
    <x v="2"/>
    <x v="0"/>
    <n v="4000000"/>
    <x v="2753"/>
  </r>
  <r>
    <x v="181"/>
    <x v="177"/>
    <s v="7"/>
    <s v="1"/>
    <x v="3"/>
    <x v="5"/>
    <x v="594"/>
    <x v="3670"/>
    <x v="1"/>
    <x v="709"/>
    <m/>
    <x v="2754"/>
  </r>
  <r>
    <x v="181"/>
    <x v="177"/>
    <s v="7"/>
    <s v="15"/>
    <x v="3"/>
    <x v="5"/>
    <x v="808"/>
    <x v="3671"/>
    <x v="2"/>
    <x v="0"/>
    <n v="3000000"/>
    <x v="2755"/>
  </r>
  <r>
    <x v="181"/>
    <x v="177"/>
    <s v="7"/>
    <s v="19"/>
    <x v="3"/>
    <x v="5"/>
    <x v="796"/>
    <x v="3672"/>
    <x v="2"/>
    <x v="0"/>
    <n v="400000"/>
    <x v="2756"/>
  </r>
  <r>
    <x v="181"/>
    <x v="177"/>
    <s v="8"/>
    <s v="10"/>
    <x v="3"/>
    <x v="6"/>
    <x v="722"/>
    <x v="3673"/>
    <x v="2"/>
    <x v="0"/>
    <n v="2000000"/>
    <x v="2757"/>
  </r>
  <r>
    <x v="181"/>
    <x v="177"/>
    <s v="10"/>
    <s v="1"/>
    <x v="3"/>
    <x v="7"/>
    <x v="650"/>
    <x v="3674"/>
    <x v="1"/>
    <x v="709"/>
    <m/>
    <x v="2758"/>
  </r>
  <r>
    <x v="181"/>
    <x v="177"/>
    <s v="12"/>
    <s v="13"/>
    <x v="3"/>
    <x v="11"/>
    <x v="674"/>
    <x v="3675"/>
    <x v="2"/>
    <x v="0"/>
    <n v="6000000"/>
    <x v="684"/>
  </r>
  <r>
    <x v="182"/>
    <x v="178"/>
    <m/>
    <m/>
    <x v="1"/>
    <x v="0"/>
    <x v="16"/>
    <x v="27"/>
    <x v="0"/>
    <x v="0"/>
    <m/>
    <x v="27"/>
  </r>
  <r>
    <x v="183"/>
    <x v="179"/>
    <s v="1"/>
    <s v="1"/>
    <x v="3"/>
    <x v="0"/>
    <x v="588"/>
    <x v="0"/>
    <x v="0"/>
    <x v="0"/>
    <m/>
    <x v="2759"/>
  </r>
  <r>
    <x v="183"/>
    <x v="179"/>
    <s v="1"/>
    <s v="29"/>
    <x v="3"/>
    <x v="0"/>
    <x v="665"/>
    <x v="3068"/>
    <x v="2"/>
    <x v="0"/>
    <n v="33240399.260000002"/>
    <x v="27"/>
  </r>
  <r>
    <x v="184"/>
    <x v="180"/>
    <m/>
    <m/>
    <x v="1"/>
    <x v="0"/>
    <x v="16"/>
    <x v="27"/>
    <x v="0"/>
    <x v="0"/>
    <m/>
    <x v="27"/>
  </r>
  <r>
    <x v="185"/>
    <x v="181"/>
    <m/>
    <m/>
    <x v="1"/>
    <x v="0"/>
    <x v="16"/>
    <x v="27"/>
    <x v="0"/>
    <x v="0"/>
    <m/>
    <x v="27"/>
  </r>
  <r>
    <x v="186"/>
    <x v="182"/>
    <s v="1"/>
    <s v="1"/>
    <x v="3"/>
    <x v="0"/>
    <x v="588"/>
    <x v="0"/>
    <x v="0"/>
    <x v="0"/>
    <m/>
    <x v="700"/>
  </r>
  <r>
    <x v="186"/>
    <x v="182"/>
    <s v="6"/>
    <s v="3"/>
    <x v="3"/>
    <x v="9"/>
    <x v="852"/>
    <x v="3676"/>
    <x v="1"/>
    <x v="710"/>
    <m/>
    <x v="2760"/>
  </r>
  <r>
    <x v="186"/>
    <x v="182"/>
    <s v="12"/>
    <s v="30"/>
    <x v="3"/>
    <x v="11"/>
    <x v="786"/>
    <x v="3677"/>
    <x v="2"/>
    <x v="0"/>
    <n v="1343571.43"/>
    <x v="2761"/>
  </r>
  <r>
    <x v="186"/>
    <x v="182"/>
    <s v="12"/>
    <s v="31"/>
    <x v="3"/>
    <x v="11"/>
    <x v="853"/>
    <x v="3678"/>
    <x v="2"/>
    <x v="0"/>
    <n v="319628.57"/>
    <x v="700"/>
  </r>
  <r>
    <x v="187"/>
    <x v="183"/>
    <s v="4"/>
    <s v="5"/>
    <x v="3"/>
    <x v="3"/>
    <x v="745"/>
    <x v="3679"/>
    <x v="1"/>
    <x v="711"/>
    <m/>
    <x v="2762"/>
  </r>
  <r>
    <x v="187"/>
    <x v="183"/>
    <s v="7"/>
    <s v="5"/>
    <x v="3"/>
    <x v="5"/>
    <x v="854"/>
    <x v="3680"/>
    <x v="1"/>
    <x v="712"/>
    <m/>
    <x v="2763"/>
  </r>
  <r>
    <x v="187"/>
    <x v="183"/>
    <s v="9"/>
    <s v="7"/>
    <x v="3"/>
    <x v="10"/>
    <x v="605"/>
    <x v="3681"/>
    <x v="2"/>
    <x v="0"/>
    <n v="9100000"/>
    <x v="2764"/>
  </r>
  <r>
    <x v="187"/>
    <x v="183"/>
    <s v="9"/>
    <s v="7"/>
    <x v="3"/>
    <x v="10"/>
    <x v="605"/>
    <x v="3682"/>
    <x v="2"/>
    <x v="0"/>
    <n v="455000"/>
    <x v="2765"/>
  </r>
  <r>
    <x v="187"/>
    <x v="183"/>
    <s v="10"/>
    <s v="1"/>
    <x v="3"/>
    <x v="7"/>
    <x v="650"/>
    <x v="3683"/>
    <x v="1"/>
    <x v="712"/>
    <m/>
    <x v="2766"/>
  </r>
  <r>
    <x v="187"/>
    <x v="183"/>
    <s v="10"/>
    <s v="3"/>
    <x v="3"/>
    <x v="7"/>
    <x v="855"/>
    <x v="3684"/>
    <x v="1"/>
    <x v="0"/>
    <n v="396000"/>
    <x v="2767"/>
  </r>
  <r>
    <x v="187"/>
    <x v="183"/>
    <s v="12"/>
    <s v="28"/>
    <x v="3"/>
    <x v="11"/>
    <x v="812"/>
    <x v="981"/>
    <x v="2"/>
    <x v="0"/>
    <n v="5000000"/>
    <x v="702"/>
  </r>
  <r>
    <x v="188"/>
    <x v="184"/>
    <s v="8"/>
    <s v="4"/>
    <x v="3"/>
    <x v="6"/>
    <x v="781"/>
    <x v="3685"/>
    <x v="1"/>
    <x v="15"/>
    <m/>
    <x v="57"/>
  </r>
  <r>
    <x v="188"/>
    <x v="184"/>
    <s v="8"/>
    <s v="24"/>
    <x v="3"/>
    <x v="6"/>
    <x v="856"/>
    <x v="3686"/>
    <x v="1"/>
    <x v="27"/>
    <m/>
    <x v="580"/>
  </r>
  <r>
    <x v="188"/>
    <x v="184"/>
    <s v="9"/>
    <s v="8"/>
    <x v="3"/>
    <x v="10"/>
    <x v="753"/>
    <x v="3687"/>
    <x v="1"/>
    <x v="713"/>
    <m/>
    <x v="2768"/>
  </r>
  <r>
    <x v="188"/>
    <x v="184"/>
    <s v="9"/>
    <s v="16"/>
    <x v="3"/>
    <x v="10"/>
    <x v="698"/>
    <x v="3688"/>
    <x v="2"/>
    <x v="0"/>
    <n v="250000"/>
    <x v="2769"/>
  </r>
  <r>
    <x v="188"/>
    <x v="184"/>
    <s v="10"/>
    <s v="4"/>
    <x v="3"/>
    <x v="7"/>
    <x v="820"/>
    <x v="3689"/>
    <x v="1"/>
    <x v="714"/>
    <m/>
    <x v="2770"/>
  </r>
  <r>
    <x v="188"/>
    <x v="184"/>
    <s v="10"/>
    <s v="28"/>
    <x v="3"/>
    <x v="7"/>
    <x v="810"/>
    <x v="3690"/>
    <x v="2"/>
    <x v="0"/>
    <n v="1125000"/>
    <x v="2771"/>
  </r>
  <r>
    <x v="188"/>
    <x v="184"/>
    <s v="11"/>
    <s v="1"/>
    <x v="3"/>
    <x v="8"/>
    <x v="651"/>
    <x v="3691"/>
    <x v="1"/>
    <x v="152"/>
    <m/>
    <x v="2772"/>
  </r>
  <r>
    <x v="188"/>
    <x v="184"/>
    <s v="11"/>
    <s v="11"/>
    <x v="3"/>
    <x v="8"/>
    <x v="700"/>
    <x v="3692"/>
    <x v="2"/>
    <x v="0"/>
    <n v="529838.71"/>
    <x v="2773"/>
  </r>
  <r>
    <x v="188"/>
    <x v="184"/>
    <s v="11"/>
    <s v="18"/>
    <x v="3"/>
    <x v="8"/>
    <x v="732"/>
    <x v="3693"/>
    <x v="2"/>
    <x v="0"/>
    <n v="733333.33"/>
    <x v="2774"/>
  </r>
  <r>
    <x v="188"/>
    <x v="184"/>
    <s v="11"/>
    <s v="18"/>
    <x v="3"/>
    <x v="8"/>
    <x v="732"/>
    <x v="3694"/>
    <x v="2"/>
    <x v="0"/>
    <n v="37500"/>
    <x v="2775"/>
  </r>
  <r>
    <x v="188"/>
    <x v="184"/>
    <s v="12"/>
    <s v="1"/>
    <x v="3"/>
    <x v="11"/>
    <x v="652"/>
    <x v="3695"/>
    <x v="1"/>
    <x v="152"/>
    <m/>
    <x v="719"/>
  </r>
  <r>
    <x v="189"/>
    <x v="185"/>
    <m/>
    <m/>
    <x v="1"/>
    <x v="0"/>
    <x v="16"/>
    <x v="27"/>
    <x v="0"/>
    <x v="0"/>
    <m/>
    <x v="27"/>
  </r>
  <r>
    <x v="190"/>
    <x v="186"/>
    <s v="1"/>
    <s v="1"/>
    <x v="3"/>
    <x v="0"/>
    <x v="588"/>
    <x v="0"/>
    <x v="0"/>
    <x v="0"/>
    <m/>
    <x v="2776"/>
  </r>
  <r>
    <x v="190"/>
    <x v="186"/>
    <s v="7"/>
    <s v="15"/>
    <x v="3"/>
    <x v="5"/>
    <x v="808"/>
    <x v="3696"/>
    <x v="2"/>
    <x v="0"/>
    <n v="623700"/>
    <x v="2777"/>
  </r>
  <r>
    <x v="190"/>
    <x v="186"/>
    <s v="10"/>
    <s v="9"/>
    <x v="3"/>
    <x v="7"/>
    <x v="857"/>
    <x v="3697"/>
    <x v="1"/>
    <x v="715"/>
    <m/>
    <x v="2778"/>
  </r>
  <r>
    <x v="190"/>
    <x v="186"/>
    <s v="12"/>
    <s v="30"/>
    <x v="3"/>
    <x v="11"/>
    <x v="786"/>
    <x v="3698"/>
    <x v="2"/>
    <x v="0"/>
    <n v="931031.12"/>
    <x v="2779"/>
  </r>
  <r>
    <x v="190"/>
    <x v="186"/>
    <s v="12"/>
    <s v="30"/>
    <x v="3"/>
    <x v="11"/>
    <x v="786"/>
    <x v="3699"/>
    <x v="2"/>
    <x v="0"/>
    <n v="166910.81"/>
    <x v="27"/>
  </r>
  <r>
    <x v="191"/>
    <x v="187"/>
    <s v="1"/>
    <s v="1"/>
    <x v="3"/>
    <x v="0"/>
    <x v="588"/>
    <x v="0"/>
    <x v="0"/>
    <x v="0"/>
    <m/>
    <x v="2780"/>
  </r>
  <r>
    <x v="191"/>
    <x v="187"/>
    <s v="1"/>
    <s v="1"/>
    <x v="3"/>
    <x v="0"/>
    <x v="588"/>
    <x v="3700"/>
    <x v="2"/>
    <x v="0"/>
    <n v="1211250"/>
    <x v="2781"/>
  </r>
  <r>
    <x v="191"/>
    <x v="187"/>
    <s v="1"/>
    <s v="5"/>
    <x v="3"/>
    <x v="0"/>
    <x v="767"/>
    <x v="3701"/>
    <x v="1"/>
    <x v="716"/>
    <m/>
    <x v="2782"/>
  </r>
  <r>
    <x v="191"/>
    <x v="187"/>
    <s v="1"/>
    <s v="18"/>
    <x v="3"/>
    <x v="0"/>
    <x v="675"/>
    <x v="3702"/>
    <x v="2"/>
    <x v="0"/>
    <n v="252000"/>
    <x v="2783"/>
  </r>
  <r>
    <x v="191"/>
    <x v="187"/>
    <s v="4"/>
    <s v="5"/>
    <x v="3"/>
    <x v="3"/>
    <x v="745"/>
    <x v="3703"/>
    <x v="1"/>
    <x v="716"/>
    <m/>
    <x v="2784"/>
  </r>
  <r>
    <x v="191"/>
    <x v="187"/>
    <s v="4"/>
    <s v="14"/>
    <x v="3"/>
    <x v="3"/>
    <x v="858"/>
    <x v="3704"/>
    <x v="2"/>
    <x v="0"/>
    <n v="1211250"/>
    <x v="2785"/>
  </r>
  <r>
    <x v="191"/>
    <x v="187"/>
    <s v="5"/>
    <s v="4"/>
    <x v="3"/>
    <x v="4"/>
    <x v="779"/>
    <x v="3705"/>
    <x v="2"/>
    <x v="0"/>
    <n v="1211250"/>
    <x v="2786"/>
  </r>
  <r>
    <x v="191"/>
    <x v="187"/>
    <s v="5"/>
    <s v="4"/>
    <x v="3"/>
    <x v="4"/>
    <x v="779"/>
    <x v="3706"/>
    <x v="2"/>
    <x v="0"/>
    <n v="127500"/>
    <x v="2787"/>
  </r>
  <r>
    <x v="191"/>
    <x v="187"/>
    <s v="7"/>
    <s v="5"/>
    <x v="3"/>
    <x v="5"/>
    <x v="854"/>
    <x v="3707"/>
    <x v="1"/>
    <x v="716"/>
    <m/>
    <x v="2785"/>
  </r>
  <r>
    <x v="191"/>
    <x v="187"/>
    <s v="10"/>
    <s v="5"/>
    <x v="3"/>
    <x v="7"/>
    <x v="596"/>
    <x v="3708"/>
    <x v="1"/>
    <x v="716"/>
    <m/>
    <x v="754"/>
  </r>
  <r>
    <x v="192"/>
    <x v="188"/>
    <m/>
    <m/>
    <x v="1"/>
    <x v="0"/>
    <x v="16"/>
    <x v="27"/>
    <x v="0"/>
    <x v="0"/>
    <m/>
    <x v="27"/>
  </r>
  <r>
    <x v="193"/>
    <x v="189"/>
    <s v="1"/>
    <s v="18"/>
    <x v="3"/>
    <x v="0"/>
    <x v="675"/>
    <x v="3709"/>
    <x v="1"/>
    <x v="155"/>
    <m/>
    <x v="2788"/>
  </r>
  <r>
    <x v="193"/>
    <x v="189"/>
    <s v="4"/>
    <s v="18"/>
    <x v="3"/>
    <x v="3"/>
    <x v="681"/>
    <x v="3710"/>
    <x v="1"/>
    <x v="155"/>
    <m/>
    <x v="756"/>
  </r>
  <r>
    <x v="193"/>
    <x v="189"/>
    <s v="7"/>
    <s v="18"/>
    <x v="3"/>
    <x v="5"/>
    <x v="688"/>
    <x v="3711"/>
    <x v="1"/>
    <x v="155"/>
    <m/>
    <x v="423"/>
  </r>
  <r>
    <x v="193"/>
    <x v="189"/>
    <s v="9"/>
    <s v="21"/>
    <x v="3"/>
    <x v="10"/>
    <x v="724"/>
    <x v="3712"/>
    <x v="2"/>
    <x v="0"/>
    <n v="2037600"/>
    <x v="2789"/>
  </r>
  <r>
    <x v="193"/>
    <x v="189"/>
    <s v="9"/>
    <s v="23"/>
    <x v="3"/>
    <x v="10"/>
    <x v="790"/>
    <x v="3713"/>
    <x v="2"/>
    <x v="0"/>
    <n v="230400"/>
    <x v="2788"/>
  </r>
  <r>
    <x v="193"/>
    <x v="189"/>
    <s v="10"/>
    <s v="18"/>
    <x v="3"/>
    <x v="7"/>
    <x v="859"/>
    <x v="3714"/>
    <x v="1"/>
    <x v="155"/>
    <m/>
    <x v="756"/>
  </r>
  <r>
    <x v="194"/>
    <x v="190"/>
    <m/>
    <m/>
    <x v="1"/>
    <x v="0"/>
    <x v="16"/>
    <x v="27"/>
    <x v="0"/>
    <x v="0"/>
    <m/>
    <x v="27"/>
  </r>
  <r>
    <x v="195"/>
    <x v="191"/>
    <s v="1"/>
    <s v="1"/>
    <x v="3"/>
    <x v="0"/>
    <x v="588"/>
    <x v="0"/>
    <x v="0"/>
    <x v="0"/>
    <m/>
    <x v="762"/>
  </r>
  <r>
    <x v="195"/>
    <x v="191"/>
    <s v="1"/>
    <s v="1"/>
    <x v="3"/>
    <x v="0"/>
    <x v="588"/>
    <x v="3715"/>
    <x v="2"/>
    <x v="0"/>
    <n v="1188178.58"/>
    <x v="2790"/>
  </r>
  <r>
    <x v="195"/>
    <x v="191"/>
    <s v="3"/>
    <s v="16"/>
    <x v="3"/>
    <x v="2"/>
    <x v="590"/>
    <x v="3716"/>
    <x v="1"/>
    <x v="156"/>
    <m/>
    <x v="2791"/>
  </r>
  <r>
    <x v="195"/>
    <x v="191"/>
    <s v="6"/>
    <s v="16"/>
    <x v="3"/>
    <x v="9"/>
    <x v="686"/>
    <x v="3717"/>
    <x v="1"/>
    <x v="156"/>
    <m/>
    <x v="2792"/>
  </r>
  <r>
    <x v="195"/>
    <x v="191"/>
    <s v="7"/>
    <s v="28"/>
    <x v="3"/>
    <x v="5"/>
    <x v="752"/>
    <x v="3718"/>
    <x v="2"/>
    <x v="0"/>
    <n v="1175625"/>
    <x v="2793"/>
  </r>
  <r>
    <x v="195"/>
    <x v="191"/>
    <s v="7"/>
    <s v="29"/>
    <x v="3"/>
    <x v="5"/>
    <x v="689"/>
    <x v="3719"/>
    <x v="2"/>
    <x v="0"/>
    <n v="234946.42"/>
    <x v="762"/>
  </r>
  <r>
    <x v="195"/>
    <x v="191"/>
    <s v="7"/>
    <s v="29"/>
    <x v="3"/>
    <x v="5"/>
    <x v="689"/>
    <x v="3720"/>
    <x v="2"/>
    <x v="0"/>
    <n v="123750"/>
    <x v="2794"/>
  </r>
  <r>
    <x v="195"/>
    <x v="191"/>
    <s v="10"/>
    <s v="1"/>
    <x v="3"/>
    <x v="7"/>
    <x v="650"/>
    <x v="3721"/>
    <x v="1"/>
    <x v="156"/>
    <m/>
    <x v="758"/>
  </r>
  <r>
    <x v="196"/>
    <x v="192"/>
    <s v="1"/>
    <s v="1"/>
    <x v="3"/>
    <x v="0"/>
    <x v="588"/>
    <x v="0"/>
    <x v="0"/>
    <x v="0"/>
    <m/>
    <x v="765"/>
  </r>
  <r>
    <x v="196"/>
    <x v="192"/>
    <s v="7"/>
    <s v="23"/>
    <x v="3"/>
    <x v="5"/>
    <x v="839"/>
    <x v="3722"/>
    <x v="1"/>
    <x v="717"/>
    <m/>
    <x v="2795"/>
  </r>
  <r>
    <x v="196"/>
    <x v="192"/>
    <s v="8"/>
    <s v="23"/>
    <x v="3"/>
    <x v="6"/>
    <x v="696"/>
    <x v="3723"/>
    <x v="2"/>
    <x v="0"/>
    <n v="450000"/>
    <x v="2796"/>
  </r>
  <r>
    <x v="196"/>
    <x v="192"/>
    <s v="11"/>
    <s v="14"/>
    <x v="3"/>
    <x v="8"/>
    <x v="662"/>
    <x v="3724"/>
    <x v="2"/>
    <x v="0"/>
    <n v="3927600"/>
    <x v="2797"/>
  </r>
  <r>
    <x v="196"/>
    <x v="192"/>
    <s v="11"/>
    <s v="15"/>
    <x v="3"/>
    <x v="8"/>
    <x v="670"/>
    <x v="3725"/>
    <x v="2"/>
    <x v="0"/>
    <n v="460800"/>
    <x v="765"/>
  </r>
  <r>
    <x v="197"/>
    <x v="193"/>
    <s v="1"/>
    <s v="1"/>
    <x v="3"/>
    <x v="0"/>
    <x v="588"/>
    <x v="0"/>
    <x v="0"/>
    <x v="0"/>
    <m/>
    <x v="2798"/>
  </r>
  <r>
    <x v="197"/>
    <x v="193"/>
    <s v="8"/>
    <s v="1"/>
    <x v="3"/>
    <x v="6"/>
    <x v="595"/>
    <x v="2968"/>
    <x v="1"/>
    <x v="0"/>
    <n v="2838500"/>
    <x v="27"/>
  </r>
  <r>
    <x v="198"/>
    <x v="194"/>
    <s v="1"/>
    <s v="1"/>
    <x v="3"/>
    <x v="0"/>
    <x v="588"/>
    <x v="0"/>
    <x v="0"/>
    <x v="0"/>
    <m/>
    <x v="2799"/>
  </r>
  <r>
    <x v="198"/>
    <x v="194"/>
    <s v="8"/>
    <s v="1"/>
    <x v="3"/>
    <x v="6"/>
    <x v="595"/>
    <x v="2968"/>
    <x v="1"/>
    <x v="0"/>
    <n v="2896516"/>
    <x v="767"/>
  </r>
  <r>
    <x v="199"/>
    <x v="195"/>
    <s v="9"/>
    <s v="5"/>
    <x v="3"/>
    <x v="10"/>
    <x v="667"/>
    <x v="3726"/>
    <x v="1"/>
    <x v="695"/>
    <m/>
    <x v="2681"/>
  </r>
  <r>
    <x v="199"/>
    <x v="195"/>
    <s v="9"/>
    <s v="6"/>
    <x v="3"/>
    <x v="10"/>
    <x v="610"/>
    <x v="3727"/>
    <x v="2"/>
    <x v="0"/>
    <n v="529800"/>
    <x v="2800"/>
  </r>
  <r>
    <x v="199"/>
    <x v="195"/>
    <s v="9"/>
    <s v="23"/>
    <x v="3"/>
    <x v="10"/>
    <x v="790"/>
    <x v="3728"/>
    <x v="2"/>
    <x v="0"/>
    <n v="5700"/>
    <x v="27"/>
  </r>
  <r>
    <x v="199"/>
    <x v="195"/>
    <s v="12"/>
    <s v="18"/>
    <x v="3"/>
    <x v="11"/>
    <x v="860"/>
    <x v="3729"/>
    <x v="1"/>
    <x v="158"/>
    <m/>
    <x v="768"/>
  </r>
  <r>
    <x v="200"/>
    <x v="196"/>
    <m/>
    <m/>
    <x v="1"/>
    <x v="0"/>
    <x v="16"/>
    <x v="27"/>
    <x v="0"/>
    <x v="0"/>
    <m/>
    <x v="27"/>
  </r>
  <r>
    <x v="201"/>
    <x v="197"/>
    <m/>
    <m/>
    <x v="1"/>
    <x v="0"/>
    <x v="16"/>
    <x v="27"/>
    <x v="0"/>
    <x v="0"/>
    <m/>
    <x v="27"/>
  </r>
  <r>
    <x v="202"/>
    <x v="198"/>
    <m/>
    <m/>
    <x v="1"/>
    <x v="0"/>
    <x v="16"/>
    <x v="27"/>
    <x v="0"/>
    <x v="0"/>
    <m/>
    <x v="27"/>
  </r>
  <r>
    <x v="203"/>
    <x v="199"/>
    <s v="1"/>
    <s v="1"/>
    <x v="3"/>
    <x v="0"/>
    <x v="588"/>
    <x v="0"/>
    <x v="0"/>
    <x v="0"/>
    <m/>
    <x v="2801"/>
  </r>
  <r>
    <x v="203"/>
    <x v="199"/>
    <s v="1"/>
    <s v="1"/>
    <x v="3"/>
    <x v="0"/>
    <x v="588"/>
    <x v="3730"/>
    <x v="1"/>
    <x v="718"/>
    <m/>
    <x v="2802"/>
  </r>
  <r>
    <x v="203"/>
    <x v="199"/>
    <s v="2"/>
    <s v="22"/>
    <x v="3"/>
    <x v="1"/>
    <x v="691"/>
    <x v="3731"/>
    <x v="2"/>
    <x v="0"/>
    <n v="1595007.25"/>
    <x v="2803"/>
  </r>
  <r>
    <x v="203"/>
    <x v="199"/>
    <s v="2"/>
    <s v="25"/>
    <x v="3"/>
    <x v="1"/>
    <x v="611"/>
    <x v="3732"/>
    <x v="2"/>
    <x v="0"/>
    <n v="76485.73"/>
    <x v="2804"/>
  </r>
  <r>
    <x v="203"/>
    <x v="199"/>
    <s v="4"/>
    <s v="1"/>
    <x v="3"/>
    <x v="3"/>
    <x v="591"/>
    <x v="3733"/>
    <x v="1"/>
    <x v="719"/>
    <m/>
    <x v="2805"/>
  </r>
  <r>
    <x v="203"/>
    <x v="199"/>
    <s v="8"/>
    <s v="1"/>
    <x v="3"/>
    <x v="6"/>
    <x v="595"/>
    <x v="2968"/>
    <x v="1"/>
    <x v="0"/>
    <n v="1364452.69"/>
    <x v="2806"/>
  </r>
  <r>
    <x v="203"/>
    <x v="199"/>
    <s v="10"/>
    <s v="19"/>
    <x v="3"/>
    <x v="7"/>
    <x v="641"/>
    <x v="3734"/>
    <x v="2"/>
    <x v="0"/>
    <n v="992448.95"/>
    <x v="27"/>
  </r>
  <r>
    <x v="204"/>
    <x v="200"/>
    <s v="1"/>
    <s v="1"/>
    <x v="3"/>
    <x v="0"/>
    <x v="588"/>
    <x v="0"/>
    <x v="0"/>
    <x v="0"/>
    <m/>
    <x v="2807"/>
  </r>
  <r>
    <x v="204"/>
    <x v="200"/>
    <s v="1"/>
    <s v="15"/>
    <x v="3"/>
    <x v="0"/>
    <x v="618"/>
    <x v="3735"/>
    <x v="1"/>
    <x v="163"/>
    <m/>
    <x v="2808"/>
  </r>
  <r>
    <x v="204"/>
    <x v="200"/>
    <s v="1"/>
    <s v="29"/>
    <x v="3"/>
    <x v="0"/>
    <x v="665"/>
    <x v="3736"/>
    <x v="2"/>
    <x v="0"/>
    <n v="982823"/>
    <x v="2809"/>
  </r>
  <r>
    <x v="204"/>
    <x v="200"/>
    <s v="2"/>
    <s v="1"/>
    <x v="3"/>
    <x v="1"/>
    <x v="606"/>
    <x v="3737"/>
    <x v="2"/>
    <x v="0"/>
    <n v="103454.5"/>
    <x v="2807"/>
  </r>
  <r>
    <x v="204"/>
    <x v="200"/>
    <s v="4"/>
    <s v="13"/>
    <x v="3"/>
    <x v="3"/>
    <x v="707"/>
    <x v="3738"/>
    <x v="2"/>
    <x v="0"/>
    <n v="982823"/>
    <x v="2810"/>
  </r>
  <r>
    <x v="204"/>
    <x v="200"/>
    <s v="4"/>
    <s v="15"/>
    <x v="3"/>
    <x v="3"/>
    <x v="775"/>
    <x v="3739"/>
    <x v="1"/>
    <x v="163"/>
    <m/>
    <x v="2809"/>
  </r>
  <r>
    <x v="204"/>
    <x v="200"/>
    <s v="4"/>
    <s v="15"/>
    <x v="3"/>
    <x v="3"/>
    <x v="775"/>
    <x v="3740"/>
    <x v="2"/>
    <x v="0"/>
    <n v="76655"/>
    <x v="27"/>
  </r>
  <r>
    <x v="204"/>
    <x v="200"/>
    <s v="7"/>
    <s v="15"/>
    <x v="3"/>
    <x v="5"/>
    <x v="808"/>
    <x v="3741"/>
    <x v="1"/>
    <x v="163"/>
    <m/>
    <x v="779"/>
  </r>
  <r>
    <x v="204"/>
    <x v="200"/>
    <s v="7"/>
    <s v="20"/>
    <x v="3"/>
    <x v="5"/>
    <x v="803"/>
    <x v="3742"/>
    <x v="2"/>
    <x v="0"/>
    <n v="982823"/>
    <x v="780"/>
  </r>
  <r>
    <x v="204"/>
    <x v="200"/>
    <s v="7"/>
    <s v="30"/>
    <x v="3"/>
    <x v="5"/>
    <x v="690"/>
    <x v="3743"/>
    <x v="2"/>
    <x v="0"/>
    <n v="103454.5"/>
    <x v="27"/>
  </r>
  <r>
    <x v="204"/>
    <x v="200"/>
    <s v="10"/>
    <s v="15"/>
    <x v="3"/>
    <x v="7"/>
    <x v="861"/>
    <x v="3744"/>
    <x v="1"/>
    <x v="163"/>
    <m/>
    <x v="779"/>
  </r>
  <r>
    <x v="204"/>
    <x v="200"/>
    <s v="10"/>
    <s v="24"/>
    <x v="3"/>
    <x v="7"/>
    <x v="659"/>
    <x v="3745"/>
    <x v="2"/>
    <x v="0"/>
    <n v="982823"/>
    <x v="780"/>
  </r>
  <r>
    <x v="204"/>
    <x v="200"/>
    <s v="10"/>
    <s v="26"/>
    <x v="3"/>
    <x v="7"/>
    <x v="800"/>
    <x v="1063"/>
    <x v="2"/>
    <x v="0"/>
    <n v="103454.5"/>
    <x v="27"/>
  </r>
  <r>
    <x v="205"/>
    <x v="201"/>
    <m/>
    <m/>
    <x v="1"/>
    <x v="0"/>
    <x v="16"/>
    <x v="27"/>
    <x v="0"/>
    <x v="0"/>
    <m/>
    <x v="27"/>
  </r>
  <r>
    <x v="206"/>
    <x v="202"/>
    <s v="1"/>
    <s v="1"/>
    <x v="3"/>
    <x v="0"/>
    <x v="588"/>
    <x v="3746"/>
    <x v="1"/>
    <x v="165"/>
    <m/>
    <x v="786"/>
  </r>
  <r>
    <x v="206"/>
    <x v="202"/>
    <s v="1"/>
    <s v="1"/>
    <x v="3"/>
    <x v="0"/>
    <x v="588"/>
    <x v="3747"/>
    <x v="1"/>
    <x v="165"/>
    <m/>
    <x v="2811"/>
  </r>
  <r>
    <x v="206"/>
    <x v="202"/>
    <s v="2"/>
    <s v="1"/>
    <x v="3"/>
    <x v="1"/>
    <x v="606"/>
    <x v="3748"/>
    <x v="2"/>
    <x v="0"/>
    <n v="2389725"/>
    <x v="2812"/>
  </r>
  <r>
    <x v="206"/>
    <x v="202"/>
    <s v="2"/>
    <s v="3"/>
    <x v="3"/>
    <x v="1"/>
    <x v="607"/>
    <x v="3749"/>
    <x v="2"/>
    <x v="0"/>
    <n v="125775"/>
    <x v="2813"/>
  </r>
  <r>
    <x v="206"/>
    <x v="202"/>
    <s v="2"/>
    <s v="4"/>
    <x v="3"/>
    <x v="1"/>
    <x v="815"/>
    <x v="1079"/>
    <x v="2"/>
    <x v="0"/>
    <n v="125775"/>
    <x v="786"/>
  </r>
  <r>
    <x v="206"/>
    <x v="202"/>
    <s v="4"/>
    <s v="1"/>
    <x v="3"/>
    <x v="3"/>
    <x v="591"/>
    <x v="3750"/>
    <x v="1"/>
    <x v="165"/>
    <m/>
    <x v="2811"/>
  </r>
  <r>
    <x v="206"/>
    <x v="202"/>
    <s v="4"/>
    <s v="5"/>
    <x v="3"/>
    <x v="3"/>
    <x v="745"/>
    <x v="3751"/>
    <x v="2"/>
    <x v="0"/>
    <n v="2515500"/>
    <x v="2813"/>
  </r>
  <r>
    <x v="206"/>
    <x v="202"/>
    <s v="4"/>
    <s v="6"/>
    <x v="3"/>
    <x v="3"/>
    <x v="612"/>
    <x v="3752"/>
    <x v="2"/>
    <x v="0"/>
    <n v="125775"/>
    <x v="786"/>
  </r>
  <r>
    <x v="206"/>
    <x v="202"/>
    <s v="7"/>
    <s v="1"/>
    <x v="3"/>
    <x v="5"/>
    <x v="594"/>
    <x v="3753"/>
    <x v="1"/>
    <x v="165"/>
    <m/>
    <x v="2811"/>
  </r>
  <r>
    <x v="206"/>
    <x v="202"/>
    <s v="7"/>
    <s v="1"/>
    <x v="3"/>
    <x v="5"/>
    <x v="594"/>
    <x v="3754"/>
    <x v="1"/>
    <x v="0"/>
    <n v="52825.5"/>
    <x v="2814"/>
  </r>
  <r>
    <x v="206"/>
    <x v="202"/>
    <s v="7"/>
    <s v="1"/>
    <x v="3"/>
    <x v="5"/>
    <x v="594"/>
    <x v="3755"/>
    <x v="1"/>
    <x v="0"/>
    <n v="17608.5"/>
    <x v="2815"/>
  </r>
  <r>
    <x v="206"/>
    <x v="202"/>
    <s v="7"/>
    <s v="18"/>
    <x v="3"/>
    <x v="5"/>
    <x v="688"/>
    <x v="3756"/>
    <x v="2"/>
    <x v="0"/>
    <n v="2448420"/>
    <x v="2816"/>
  </r>
  <r>
    <x v="206"/>
    <x v="202"/>
    <s v="7"/>
    <s v="19"/>
    <x v="3"/>
    <x v="5"/>
    <x v="796"/>
    <x v="3752"/>
    <x v="2"/>
    <x v="0"/>
    <n v="122421"/>
    <x v="786"/>
  </r>
  <r>
    <x v="206"/>
    <x v="202"/>
    <s v="10"/>
    <s v="4"/>
    <x v="3"/>
    <x v="7"/>
    <x v="820"/>
    <x v="3757"/>
    <x v="2"/>
    <x v="0"/>
    <n v="2515500"/>
    <x v="787"/>
  </r>
  <r>
    <x v="206"/>
    <x v="202"/>
    <s v="10"/>
    <s v="4"/>
    <x v="3"/>
    <x v="7"/>
    <x v="820"/>
    <x v="3758"/>
    <x v="2"/>
    <x v="0"/>
    <n v="125775"/>
    <x v="27"/>
  </r>
  <r>
    <x v="207"/>
    <x v="203"/>
    <s v="3"/>
    <s v="1"/>
    <x v="3"/>
    <x v="2"/>
    <x v="623"/>
    <x v="3759"/>
    <x v="1"/>
    <x v="720"/>
    <m/>
    <x v="2817"/>
  </r>
  <r>
    <x v="207"/>
    <x v="203"/>
    <s v="3"/>
    <s v="31"/>
    <x v="3"/>
    <x v="2"/>
    <x v="862"/>
    <x v="3760"/>
    <x v="2"/>
    <x v="0"/>
    <n v="1694838.7"/>
    <x v="27"/>
  </r>
  <r>
    <x v="207"/>
    <x v="203"/>
    <s v="6"/>
    <s v="1"/>
    <x v="3"/>
    <x v="9"/>
    <x v="656"/>
    <x v="3761"/>
    <x v="1"/>
    <x v="721"/>
    <m/>
    <x v="2818"/>
  </r>
  <r>
    <x v="207"/>
    <x v="203"/>
    <s v="6"/>
    <s v="23"/>
    <x v="3"/>
    <x v="9"/>
    <x v="838"/>
    <x v="3762"/>
    <x v="2"/>
    <x v="0"/>
    <n v="1740000"/>
    <x v="27"/>
  </r>
  <r>
    <x v="207"/>
    <x v="203"/>
    <s v="9"/>
    <s v="1"/>
    <x v="3"/>
    <x v="10"/>
    <x v="649"/>
    <x v="3763"/>
    <x v="1"/>
    <x v="721"/>
    <m/>
    <x v="2818"/>
  </r>
  <r>
    <x v="207"/>
    <x v="203"/>
    <s v="11"/>
    <s v="11"/>
    <x v="3"/>
    <x v="8"/>
    <x v="700"/>
    <x v="3764"/>
    <x v="2"/>
    <x v="0"/>
    <n v="1740000"/>
    <x v="27"/>
  </r>
  <r>
    <x v="207"/>
    <x v="203"/>
    <s v="12"/>
    <s v="1"/>
    <x v="3"/>
    <x v="11"/>
    <x v="652"/>
    <x v="3765"/>
    <x v="1"/>
    <x v="721"/>
    <m/>
    <x v="2818"/>
  </r>
  <r>
    <x v="207"/>
    <x v="203"/>
    <s v="12"/>
    <s v="22"/>
    <x v="3"/>
    <x v="11"/>
    <x v="734"/>
    <x v="3766"/>
    <x v="2"/>
    <x v="0"/>
    <n v="1740000"/>
    <x v="27"/>
  </r>
  <r>
    <x v="208"/>
    <x v="204"/>
    <s v="1"/>
    <s v="9"/>
    <x v="3"/>
    <x v="0"/>
    <x v="831"/>
    <x v="3767"/>
    <x v="1"/>
    <x v="172"/>
    <m/>
    <x v="804"/>
  </r>
  <r>
    <x v="208"/>
    <x v="204"/>
    <s v="1"/>
    <s v="19"/>
    <x v="3"/>
    <x v="0"/>
    <x v="774"/>
    <x v="3768"/>
    <x v="2"/>
    <x v="0"/>
    <n v="2083350"/>
    <x v="805"/>
  </r>
  <r>
    <x v="208"/>
    <x v="204"/>
    <s v="1"/>
    <s v="22"/>
    <x v="3"/>
    <x v="0"/>
    <x v="737"/>
    <x v="3769"/>
    <x v="2"/>
    <x v="0"/>
    <n v="219300"/>
    <x v="27"/>
  </r>
  <r>
    <x v="208"/>
    <x v="204"/>
    <s v="4"/>
    <s v="1"/>
    <x v="3"/>
    <x v="3"/>
    <x v="591"/>
    <x v="3770"/>
    <x v="1"/>
    <x v="722"/>
    <m/>
    <x v="2819"/>
  </r>
  <r>
    <x v="208"/>
    <x v="204"/>
    <s v="4"/>
    <s v="9"/>
    <x v="3"/>
    <x v="3"/>
    <x v="832"/>
    <x v="3771"/>
    <x v="1"/>
    <x v="172"/>
    <m/>
    <x v="2820"/>
  </r>
  <r>
    <x v="208"/>
    <x v="204"/>
    <s v="4"/>
    <s v="19"/>
    <x v="3"/>
    <x v="3"/>
    <x v="863"/>
    <x v="3772"/>
    <x v="2"/>
    <x v="0"/>
    <n v="2083350"/>
    <x v="2821"/>
  </r>
  <r>
    <x v="208"/>
    <x v="204"/>
    <s v="4"/>
    <s v="21"/>
    <x v="3"/>
    <x v="3"/>
    <x v="627"/>
    <x v="3773"/>
    <x v="2"/>
    <x v="0"/>
    <n v="250800"/>
    <x v="27"/>
  </r>
  <r>
    <x v="208"/>
    <x v="204"/>
    <s v="7"/>
    <s v="9"/>
    <x v="3"/>
    <x v="5"/>
    <x v="864"/>
    <x v="3774"/>
    <x v="1"/>
    <x v="172"/>
    <m/>
    <x v="804"/>
  </r>
  <r>
    <x v="208"/>
    <x v="204"/>
    <s v="7"/>
    <s v="20"/>
    <x v="3"/>
    <x v="5"/>
    <x v="803"/>
    <x v="3775"/>
    <x v="2"/>
    <x v="0"/>
    <n v="2083350"/>
    <x v="805"/>
  </r>
  <r>
    <x v="208"/>
    <x v="204"/>
    <s v="7"/>
    <s v="22"/>
    <x v="3"/>
    <x v="5"/>
    <x v="633"/>
    <x v="3776"/>
    <x v="2"/>
    <x v="0"/>
    <n v="219300"/>
    <x v="27"/>
  </r>
  <r>
    <x v="208"/>
    <x v="204"/>
    <s v="10"/>
    <s v="9"/>
    <x v="3"/>
    <x v="7"/>
    <x v="857"/>
    <x v="3777"/>
    <x v="1"/>
    <x v="172"/>
    <m/>
    <x v="804"/>
  </r>
  <r>
    <x v="208"/>
    <x v="204"/>
    <s v="11"/>
    <s v="3"/>
    <x v="3"/>
    <x v="8"/>
    <x v="714"/>
    <x v="3778"/>
    <x v="2"/>
    <x v="0"/>
    <n v="2083350"/>
    <x v="805"/>
  </r>
  <r>
    <x v="208"/>
    <x v="204"/>
    <s v="11"/>
    <s v="4"/>
    <x v="3"/>
    <x v="8"/>
    <x v="821"/>
    <x v="3779"/>
    <x v="2"/>
    <x v="0"/>
    <n v="219300"/>
    <x v="27"/>
  </r>
  <r>
    <x v="209"/>
    <x v="205"/>
    <s v="1"/>
    <s v="1"/>
    <x v="3"/>
    <x v="0"/>
    <x v="588"/>
    <x v="0"/>
    <x v="0"/>
    <x v="0"/>
    <m/>
    <x v="400"/>
  </r>
  <r>
    <x v="209"/>
    <x v="205"/>
    <s v="1"/>
    <s v="1"/>
    <x v="3"/>
    <x v="0"/>
    <x v="588"/>
    <x v="3780"/>
    <x v="1"/>
    <x v="723"/>
    <m/>
    <x v="2822"/>
  </r>
  <r>
    <x v="209"/>
    <x v="205"/>
    <s v="1"/>
    <s v="1"/>
    <x v="3"/>
    <x v="0"/>
    <x v="588"/>
    <x v="3781"/>
    <x v="2"/>
    <x v="0"/>
    <n v="1150000"/>
    <x v="400"/>
  </r>
  <r>
    <x v="209"/>
    <x v="205"/>
    <s v="2"/>
    <s v="1"/>
    <x v="3"/>
    <x v="1"/>
    <x v="606"/>
    <x v="3782"/>
    <x v="1"/>
    <x v="723"/>
    <m/>
    <x v="2822"/>
  </r>
  <r>
    <x v="209"/>
    <x v="205"/>
    <s v="2"/>
    <s v="29"/>
    <x v="3"/>
    <x v="1"/>
    <x v="692"/>
    <x v="3783"/>
    <x v="2"/>
    <x v="0"/>
    <n v="1150000"/>
    <x v="400"/>
  </r>
  <r>
    <x v="209"/>
    <x v="205"/>
    <s v="3"/>
    <s v="1"/>
    <x v="3"/>
    <x v="2"/>
    <x v="623"/>
    <x v="3784"/>
    <x v="1"/>
    <x v="723"/>
    <m/>
    <x v="2822"/>
  </r>
  <r>
    <x v="209"/>
    <x v="205"/>
    <s v="3"/>
    <s v="14"/>
    <x v="3"/>
    <x v="2"/>
    <x v="671"/>
    <x v="3785"/>
    <x v="2"/>
    <x v="0"/>
    <n v="1150000"/>
    <x v="400"/>
  </r>
  <r>
    <x v="209"/>
    <x v="205"/>
    <s v="4"/>
    <s v="1"/>
    <x v="3"/>
    <x v="3"/>
    <x v="591"/>
    <x v="3786"/>
    <x v="1"/>
    <x v="723"/>
    <m/>
    <x v="2822"/>
  </r>
  <r>
    <x v="209"/>
    <x v="205"/>
    <s v="4"/>
    <s v="19"/>
    <x v="3"/>
    <x v="3"/>
    <x v="863"/>
    <x v="3787"/>
    <x v="2"/>
    <x v="0"/>
    <n v="1150000"/>
    <x v="400"/>
  </r>
  <r>
    <x v="209"/>
    <x v="205"/>
    <s v="5"/>
    <s v="1"/>
    <x v="3"/>
    <x v="4"/>
    <x v="608"/>
    <x v="3788"/>
    <x v="1"/>
    <x v="723"/>
    <m/>
    <x v="2822"/>
  </r>
  <r>
    <x v="209"/>
    <x v="205"/>
    <s v="5"/>
    <s v="4"/>
    <x v="3"/>
    <x v="4"/>
    <x v="779"/>
    <x v="3789"/>
    <x v="2"/>
    <x v="0"/>
    <n v="1150000"/>
    <x v="400"/>
  </r>
  <r>
    <x v="209"/>
    <x v="205"/>
    <s v="6"/>
    <s v="1"/>
    <x v="3"/>
    <x v="9"/>
    <x v="656"/>
    <x v="3790"/>
    <x v="1"/>
    <x v="723"/>
    <m/>
    <x v="2822"/>
  </r>
  <r>
    <x v="209"/>
    <x v="205"/>
    <s v="6"/>
    <s v="7"/>
    <x v="3"/>
    <x v="9"/>
    <x v="729"/>
    <x v="3791"/>
    <x v="2"/>
    <x v="0"/>
    <n v="1150000"/>
    <x v="400"/>
  </r>
  <r>
    <x v="209"/>
    <x v="205"/>
    <s v="7"/>
    <s v="1"/>
    <x v="3"/>
    <x v="5"/>
    <x v="594"/>
    <x v="3792"/>
    <x v="1"/>
    <x v="723"/>
    <m/>
    <x v="2822"/>
  </r>
  <r>
    <x v="209"/>
    <x v="205"/>
    <s v="7"/>
    <s v="15"/>
    <x v="3"/>
    <x v="5"/>
    <x v="808"/>
    <x v="3793"/>
    <x v="2"/>
    <x v="0"/>
    <n v="1150000"/>
    <x v="400"/>
  </r>
  <r>
    <x v="209"/>
    <x v="205"/>
    <s v="8"/>
    <s v="1"/>
    <x v="3"/>
    <x v="6"/>
    <x v="595"/>
    <x v="3794"/>
    <x v="1"/>
    <x v="216"/>
    <m/>
    <x v="2823"/>
  </r>
  <r>
    <x v="209"/>
    <x v="205"/>
    <s v="8"/>
    <s v="2"/>
    <x v="3"/>
    <x v="6"/>
    <x v="830"/>
    <x v="3795"/>
    <x v="2"/>
    <x v="0"/>
    <n v="1150000"/>
    <x v="486"/>
  </r>
  <r>
    <x v="209"/>
    <x v="205"/>
    <s v="9"/>
    <s v="1"/>
    <x v="3"/>
    <x v="10"/>
    <x v="649"/>
    <x v="3796"/>
    <x v="1"/>
    <x v="216"/>
    <m/>
    <x v="2824"/>
  </r>
  <r>
    <x v="209"/>
    <x v="205"/>
    <s v="9"/>
    <s v="6"/>
    <x v="3"/>
    <x v="10"/>
    <x v="610"/>
    <x v="3797"/>
    <x v="2"/>
    <x v="0"/>
    <n v="480000"/>
    <x v="486"/>
  </r>
  <r>
    <x v="209"/>
    <x v="205"/>
    <s v="10"/>
    <s v="1"/>
    <x v="3"/>
    <x v="7"/>
    <x v="650"/>
    <x v="3798"/>
    <x v="1"/>
    <x v="723"/>
    <m/>
    <x v="2823"/>
  </r>
  <r>
    <x v="209"/>
    <x v="205"/>
    <s v="10"/>
    <s v="18"/>
    <x v="3"/>
    <x v="7"/>
    <x v="859"/>
    <x v="3799"/>
    <x v="2"/>
    <x v="0"/>
    <n v="480000"/>
    <x v="400"/>
  </r>
  <r>
    <x v="209"/>
    <x v="205"/>
    <s v="11"/>
    <s v="1"/>
    <x v="3"/>
    <x v="8"/>
    <x v="651"/>
    <x v="3800"/>
    <x v="1"/>
    <x v="723"/>
    <m/>
    <x v="2822"/>
  </r>
  <r>
    <x v="209"/>
    <x v="205"/>
    <s v="11"/>
    <s v="4"/>
    <x v="3"/>
    <x v="8"/>
    <x v="821"/>
    <x v="3801"/>
    <x v="2"/>
    <x v="0"/>
    <n v="1150000"/>
    <x v="400"/>
  </r>
  <r>
    <x v="209"/>
    <x v="205"/>
    <s v="12"/>
    <s v="1"/>
    <x v="3"/>
    <x v="11"/>
    <x v="652"/>
    <x v="3802"/>
    <x v="1"/>
    <x v="175"/>
    <m/>
    <x v="354"/>
  </r>
  <r>
    <x v="209"/>
    <x v="205"/>
    <s v="12"/>
    <s v="2"/>
    <x v="3"/>
    <x v="11"/>
    <x v="717"/>
    <x v="3803"/>
    <x v="2"/>
    <x v="0"/>
    <n v="1150000"/>
    <x v="192"/>
  </r>
  <r>
    <x v="210"/>
    <x v="206"/>
    <m/>
    <m/>
    <x v="1"/>
    <x v="0"/>
    <x v="16"/>
    <x v="27"/>
    <x v="0"/>
    <x v="0"/>
    <m/>
    <x v="27"/>
  </r>
  <r>
    <x v="211"/>
    <x v="207"/>
    <s v="1"/>
    <s v="1"/>
    <x v="3"/>
    <x v="0"/>
    <x v="588"/>
    <x v="0"/>
    <x v="0"/>
    <x v="0"/>
    <m/>
    <x v="2825"/>
  </r>
  <r>
    <x v="211"/>
    <x v="207"/>
    <s v="1"/>
    <s v="29"/>
    <x v="3"/>
    <x v="0"/>
    <x v="665"/>
    <x v="3068"/>
    <x v="2"/>
    <x v="0"/>
    <n v="8280022.3300000001"/>
    <x v="27"/>
  </r>
  <r>
    <x v="212"/>
    <x v="208"/>
    <m/>
    <m/>
    <x v="1"/>
    <x v="0"/>
    <x v="16"/>
    <x v="27"/>
    <x v="0"/>
    <x v="0"/>
    <m/>
    <x v="27"/>
  </r>
  <r>
    <x v="213"/>
    <x v="209"/>
    <s v="1"/>
    <s v="1"/>
    <x v="3"/>
    <x v="0"/>
    <x v="588"/>
    <x v="0"/>
    <x v="0"/>
    <x v="0"/>
    <m/>
    <x v="2826"/>
  </r>
  <r>
    <x v="213"/>
    <x v="209"/>
    <s v="3"/>
    <s v="16"/>
    <x v="3"/>
    <x v="2"/>
    <x v="590"/>
    <x v="3804"/>
    <x v="1"/>
    <x v="176"/>
    <m/>
    <x v="2827"/>
  </r>
  <r>
    <x v="213"/>
    <x v="209"/>
    <s v="3"/>
    <s v="16"/>
    <x v="3"/>
    <x v="2"/>
    <x v="590"/>
    <x v="3805"/>
    <x v="2"/>
    <x v="0"/>
    <n v="73500"/>
    <x v="2826"/>
  </r>
  <r>
    <x v="213"/>
    <x v="209"/>
    <s v="4"/>
    <s v="16"/>
    <x v="3"/>
    <x v="3"/>
    <x v="865"/>
    <x v="3806"/>
    <x v="1"/>
    <x v="176"/>
    <m/>
    <x v="2827"/>
  </r>
  <r>
    <x v="213"/>
    <x v="209"/>
    <s v="5"/>
    <s v="3"/>
    <x v="3"/>
    <x v="4"/>
    <x v="728"/>
    <x v="3807"/>
    <x v="2"/>
    <x v="0"/>
    <n v="73500"/>
    <x v="2826"/>
  </r>
  <r>
    <x v="213"/>
    <x v="209"/>
    <s v="5"/>
    <s v="11"/>
    <x v="3"/>
    <x v="4"/>
    <x v="592"/>
    <x v="3808"/>
    <x v="2"/>
    <x v="0"/>
    <n v="73500"/>
    <x v="2828"/>
  </r>
  <r>
    <x v="213"/>
    <x v="209"/>
    <s v="5"/>
    <s v="16"/>
    <x v="3"/>
    <x v="4"/>
    <x v="805"/>
    <x v="3809"/>
    <x v="1"/>
    <x v="176"/>
    <m/>
    <x v="2826"/>
  </r>
  <r>
    <x v="213"/>
    <x v="209"/>
    <s v="6"/>
    <s v="16"/>
    <x v="3"/>
    <x v="9"/>
    <x v="686"/>
    <x v="3810"/>
    <x v="1"/>
    <x v="176"/>
    <m/>
    <x v="2827"/>
  </r>
  <r>
    <x v="213"/>
    <x v="209"/>
    <s v="6"/>
    <s v="20"/>
    <x v="3"/>
    <x v="9"/>
    <x v="866"/>
    <x v="3811"/>
    <x v="2"/>
    <x v="0"/>
    <n v="73500"/>
    <x v="2826"/>
  </r>
  <r>
    <x v="213"/>
    <x v="209"/>
    <s v="7"/>
    <s v="14"/>
    <x v="3"/>
    <x v="5"/>
    <x v="764"/>
    <x v="3812"/>
    <x v="2"/>
    <x v="0"/>
    <n v="73500"/>
    <x v="2828"/>
  </r>
  <r>
    <x v="213"/>
    <x v="209"/>
    <s v="7"/>
    <s v="16"/>
    <x v="3"/>
    <x v="5"/>
    <x v="867"/>
    <x v="3813"/>
    <x v="1"/>
    <x v="176"/>
    <m/>
    <x v="2826"/>
  </r>
  <r>
    <x v="213"/>
    <x v="209"/>
    <s v="8"/>
    <s v="1"/>
    <x v="3"/>
    <x v="6"/>
    <x v="595"/>
    <x v="2968"/>
    <x v="1"/>
    <x v="0"/>
    <n v="681600"/>
    <x v="27"/>
  </r>
  <r>
    <x v="213"/>
    <x v="209"/>
    <s v="8"/>
    <s v="16"/>
    <x v="3"/>
    <x v="6"/>
    <x v="635"/>
    <x v="3814"/>
    <x v="1"/>
    <x v="176"/>
    <m/>
    <x v="810"/>
  </r>
  <r>
    <x v="213"/>
    <x v="209"/>
    <s v="8"/>
    <s v="17"/>
    <x v="3"/>
    <x v="6"/>
    <x v="636"/>
    <x v="3815"/>
    <x v="2"/>
    <x v="0"/>
    <n v="73500"/>
    <x v="27"/>
  </r>
  <r>
    <x v="213"/>
    <x v="209"/>
    <s v="9"/>
    <s v="16"/>
    <x v="3"/>
    <x v="10"/>
    <x v="698"/>
    <x v="3816"/>
    <x v="1"/>
    <x v="176"/>
    <m/>
    <x v="810"/>
  </r>
  <r>
    <x v="213"/>
    <x v="209"/>
    <s v="9"/>
    <s v="29"/>
    <x v="3"/>
    <x v="10"/>
    <x v="712"/>
    <x v="3817"/>
    <x v="2"/>
    <x v="0"/>
    <n v="73500"/>
    <x v="27"/>
  </r>
  <r>
    <x v="213"/>
    <x v="209"/>
    <s v="10"/>
    <s v="16"/>
    <x v="3"/>
    <x v="7"/>
    <x v="699"/>
    <x v="3818"/>
    <x v="1"/>
    <x v="176"/>
    <m/>
    <x v="810"/>
  </r>
  <r>
    <x v="213"/>
    <x v="209"/>
    <s v="11"/>
    <s v="10"/>
    <x v="3"/>
    <x v="8"/>
    <x v="616"/>
    <x v="3819"/>
    <x v="1"/>
    <x v="0"/>
    <n v="2800"/>
    <x v="2829"/>
  </r>
  <r>
    <x v="213"/>
    <x v="209"/>
    <s v="11"/>
    <s v="16"/>
    <x v="3"/>
    <x v="8"/>
    <x v="668"/>
    <x v="3820"/>
    <x v="1"/>
    <x v="176"/>
    <m/>
    <x v="2830"/>
  </r>
  <r>
    <x v="213"/>
    <x v="209"/>
    <s v="12"/>
    <s v="2"/>
    <x v="3"/>
    <x v="11"/>
    <x v="717"/>
    <x v="3821"/>
    <x v="2"/>
    <x v="0"/>
    <n v="144000"/>
    <x v="2831"/>
  </r>
  <r>
    <x v="213"/>
    <x v="209"/>
    <s v="12"/>
    <s v="16"/>
    <x v="3"/>
    <x v="11"/>
    <x v="701"/>
    <x v="3822"/>
    <x v="1"/>
    <x v="176"/>
    <m/>
    <x v="809"/>
  </r>
  <r>
    <x v="214"/>
    <x v="210"/>
    <m/>
    <m/>
    <x v="1"/>
    <x v="0"/>
    <x v="16"/>
    <x v="27"/>
    <x v="0"/>
    <x v="0"/>
    <m/>
    <x v="27"/>
  </r>
  <r>
    <x v="215"/>
    <x v="211"/>
    <m/>
    <m/>
    <x v="1"/>
    <x v="0"/>
    <x v="16"/>
    <x v="27"/>
    <x v="0"/>
    <x v="0"/>
    <m/>
    <x v="27"/>
  </r>
  <r>
    <x v="216"/>
    <x v="212"/>
    <m/>
    <m/>
    <x v="1"/>
    <x v="0"/>
    <x v="16"/>
    <x v="27"/>
    <x v="0"/>
    <x v="0"/>
    <m/>
    <x v="27"/>
  </r>
  <r>
    <x v="217"/>
    <x v="213"/>
    <m/>
    <m/>
    <x v="1"/>
    <x v="0"/>
    <x v="16"/>
    <x v="27"/>
    <x v="0"/>
    <x v="0"/>
    <m/>
    <x v="27"/>
  </r>
  <r>
    <x v="218"/>
    <x v="214"/>
    <s v="8"/>
    <s v="1"/>
    <x v="3"/>
    <x v="6"/>
    <x v="595"/>
    <x v="2968"/>
    <x v="1"/>
    <x v="0"/>
    <n v="294000"/>
    <x v="2832"/>
  </r>
  <r>
    <x v="218"/>
    <x v="214"/>
    <s v="10"/>
    <s v="12"/>
    <x v="3"/>
    <x v="7"/>
    <x v="640"/>
    <x v="3823"/>
    <x v="2"/>
    <x v="0"/>
    <n v="250000"/>
    <x v="2833"/>
  </r>
  <r>
    <x v="218"/>
    <x v="214"/>
    <s v="10"/>
    <s v="13"/>
    <x v="3"/>
    <x v="7"/>
    <x v="702"/>
    <x v="3824"/>
    <x v="1"/>
    <x v="27"/>
    <m/>
    <x v="2834"/>
  </r>
  <r>
    <x v="218"/>
    <x v="214"/>
    <s v="10"/>
    <s v="17"/>
    <x v="3"/>
    <x v="7"/>
    <x v="661"/>
    <x v="3825"/>
    <x v="2"/>
    <x v="0"/>
    <n v="12500"/>
    <x v="2832"/>
  </r>
  <r>
    <x v="218"/>
    <x v="214"/>
    <s v="11"/>
    <s v="1"/>
    <x v="3"/>
    <x v="8"/>
    <x v="651"/>
    <x v="3826"/>
    <x v="1"/>
    <x v="724"/>
    <m/>
    <x v="27"/>
  </r>
  <r>
    <x v="219"/>
    <x v="215"/>
    <s v="1"/>
    <s v="1"/>
    <x v="3"/>
    <x v="0"/>
    <x v="588"/>
    <x v="0"/>
    <x v="0"/>
    <x v="0"/>
    <m/>
    <x v="817"/>
  </r>
  <r>
    <x v="220"/>
    <x v="216"/>
    <s v="1"/>
    <s v="1"/>
    <x v="3"/>
    <x v="0"/>
    <x v="588"/>
    <x v="0"/>
    <x v="0"/>
    <x v="0"/>
    <m/>
    <x v="818"/>
  </r>
  <r>
    <x v="220"/>
    <x v="216"/>
    <s v="1"/>
    <s v="1"/>
    <x v="3"/>
    <x v="0"/>
    <x v="588"/>
    <x v="3827"/>
    <x v="1"/>
    <x v="180"/>
    <m/>
    <x v="819"/>
  </r>
  <r>
    <x v="220"/>
    <x v="216"/>
    <s v="4"/>
    <s v="1"/>
    <x v="3"/>
    <x v="3"/>
    <x v="591"/>
    <x v="3828"/>
    <x v="1"/>
    <x v="180"/>
    <m/>
    <x v="2835"/>
  </r>
  <r>
    <x v="220"/>
    <x v="216"/>
    <s v="4"/>
    <s v="5"/>
    <x v="3"/>
    <x v="3"/>
    <x v="745"/>
    <x v="3829"/>
    <x v="2"/>
    <x v="0"/>
    <n v="403200"/>
    <x v="819"/>
  </r>
  <r>
    <x v="220"/>
    <x v="216"/>
    <s v="6"/>
    <s v="7"/>
    <x v="3"/>
    <x v="9"/>
    <x v="729"/>
    <x v="3830"/>
    <x v="2"/>
    <x v="0"/>
    <n v="403200"/>
    <x v="818"/>
  </r>
  <r>
    <x v="220"/>
    <x v="216"/>
    <s v="7"/>
    <s v="1"/>
    <x v="3"/>
    <x v="5"/>
    <x v="594"/>
    <x v="3831"/>
    <x v="1"/>
    <x v="180"/>
    <m/>
    <x v="819"/>
  </r>
  <r>
    <x v="220"/>
    <x v="216"/>
    <s v="9"/>
    <s v="6"/>
    <x v="3"/>
    <x v="10"/>
    <x v="610"/>
    <x v="3832"/>
    <x v="2"/>
    <x v="0"/>
    <n v="403200"/>
    <x v="818"/>
  </r>
  <r>
    <x v="220"/>
    <x v="216"/>
    <s v="10"/>
    <s v="1"/>
    <x v="3"/>
    <x v="7"/>
    <x v="650"/>
    <x v="3833"/>
    <x v="1"/>
    <x v="180"/>
    <m/>
    <x v="819"/>
  </r>
  <r>
    <x v="220"/>
    <x v="216"/>
    <s v="10"/>
    <s v="26"/>
    <x v="3"/>
    <x v="7"/>
    <x v="800"/>
    <x v="3834"/>
    <x v="2"/>
    <x v="0"/>
    <n v="403200"/>
    <x v="818"/>
  </r>
  <r>
    <x v="221"/>
    <x v="217"/>
    <s v="1"/>
    <s v="1"/>
    <x v="3"/>
    <x v="0"/>
    <x v="588"/>
    <x v="3835"/>
    <x v="1"/>
    <x v="183"/>
    <m/>
    <x v="824"/>
  </r>
  <r>
    <x v="221"/>
    <x v="217"/>
    <s v="1"/>
    <s v="11"/>
    <x v="3"/>
    <x v="0"/>
    <x v="868"/>
    <x v="3836"/>
    <x v="2"/>
    <x v="0"/>
    <n v="700000"/>
    <x v="2836"/>
  </r>
  <r>
    <x v="221"/>
    <x v="217"/>
    <s v="1"/>
    <s v="12"/>
    <x v="3"/>
    <x v="0"/>
    <x v="617"/>
    <x v="3837"/>
    <x v="2"/>
    <x v="0"/>
    <n v="707033.59999999998"/>
    <x v="2837"/>
  </r>
  <r>
    <x v="221"/>
    <x v="217"/>
    <s v="1"/>
    <s v="18"/>
    <x v="3"/>
    <x v="0"/>
    <x v="675"/>
    <x v="3838"/>
    <x v="2"/>
    <x v="0"/>
    <n v="74054.399999999994"/>
    <x v="27"/>
  </r>
  <r>
    <x v="221"/>
    <x v="217"/>
    <s v="4"/>
    <s v="1"/>
    <x v="3"/>
    <x v="3"/>
    <x v="591"/>
    <x v="3839"/>
    <x v="1"/>
    <x v="183"/>
    <m/>
    <x v="824"/>
  </r>
  <r>
    <x v="221"/>
    <x v="217"/>
    <s v="4"/>
    <s v="8"/>
    <x v="3"/>
    <x v="3"/>
    <x v="680"/>
    <x v="3840"/>
    <x v="2"/>
    <x v="0"/>
    <n v="1407033.6"/>
    <x v="2837"/>
  </r>
  <r>
    <x v="221"/>
    <x v="217"/>
    <s v="4"/>
    <s v="9"/>
    <x v="3"/>
    <x v="3"/>
    <x v="832"/>
    <x v="3841"/>
    <x v="2"/>
    <x v="0"/>
    <n v="74054.399999999994"/>
    <x v="27"/>
  </r>
  <r>
    <x v="221"/>
    <x v="217"/>
    <s v="6"/>
    <s v="22"/>
    <x v="3"/>
    <x v="9"/>
    <x v="709"/>
    <x v="3842"/>
    <x v="2"/>
    <x v="0"/>
    <n v="1407033.6"/>
    <x v="2838"/>
  </r>
  <r>
    <x v="221"/>
    <x v="217"/>
    <s v="6"/>
    <s v="24"/>
    <x v="3"/>
    <x v="9"/>
    <x v="631"/>
    <x v="3843"/>
    <x v="2"/>
    <x v="0"/>
    <n v="74054.399999999994"/>
    <x v="2839"/>
  </r>
  <r>
    <x v="221"/>
    <x v="217"/>
    <s v="7"/>
    <s v="1"/>
    <x v="3"/>
    <x v="5"/>
    <x v="594"/>
    <x v="3844"/>
    <x v="1"/>
    <x v="183"/>
    <m/>
    <x v="27"/>
  </r>
  <r>
    <x v="221"/>
    <x v="217"/>
    <s v="9"/>
    <s v="23"/>
    <x v="3"/>
    <x v="10"/>
    <x v="790"/>
    <x v="3845"/>
    <x v="2"/>
    <x v="0"/>
    <n v="1481088"/>
    <x v="2839"/>
  </r>
  <r>
    <x v="221"/>
    <x v="217"/>
    <s v="10"/>
    <s v="1"/>
    <x v="3"/>
    <x v="7"/>
    <x v="650"/>
    <x v="3846"/>
    <x v="1"/>
    <x v="183"/>
    <m/>
    <x v="27"/>
  </r>
  <r>
    <x v="222"/>
    <x v="218"/>
    <s v="1"/>
    <s v="1"/>
    <x v="3"/>
    <x v="0"/>
    <x v="588"/>
    <x v="0"/>
    <x v="0"/>
    <x v="0"/>
    <m/>
    <x v="2840"/>
  </r>
  <r>
    <x v="222"/>
    <x v="218"/>
    <s v="2"/>
    <s v="4"/>
    <x v="3"/>
    <x v="1"/>
    <x v="815"/>
    <x v="3847"/>
    <x v="2"/>
    <x v="0"/>
    <n v="350764.35"/>
    <x v="2841"/>
  </r>
  <r>
    <x v="222"/>
    <x v="218"/>
    <s v="2"/>
    <s v="10"/>
    <x v="3"/>
    <x v="1"/>
    <x v="600"/>
    <x v="3848"/>
    <x v="1"/>
    <x v="725"/>
    <m/>
    <x v="2842"/>
  </r>
  <r>
    <x v="222"/>
    <x v="218"/>
    <s v="2"/>
    <s v="12"/>
    <x v="3"/>
    <x v="1"/>
    <x v="621"/>
    <x v="3849"/>
    <x v="2"/>
    <x v="0"/>
    <n v="1751000"/>
    <x v="399"/>
  </r>
  <r>
    <x v="222"/>
    <x v="218"/>
    <s v="2"/>
    <s v="12"/>
    <x v="3"/>
    <x v="1"/>
    <x v="621"/>
    <x v="3850"/>
    <x v="2"/>
    <x v="0"/>
    <n v="2100000"/>
    <x v="27"/>
  </r>
  <r>
    <x v="222"/>
    <x v="218"/>
    <s v="5"/>
    <s v="10"/>
    <x v="3"/>
    <x v="4"/>
    <x v="604"/>
    <x v="3851"/>
    <x v="1"/>
    <x v="185"/>
    <m/>
    <x v="399"/>
  </r>
  <r>
    <x v="222"/>
    <x v="218"/>
    <s v="8"/>
    <s v="10"/>
    <x v="3"/>
    <x v="6"/>
    <x v="722"/>
    <x v="3852"/>
    <x v="1"/>
    <x v="185"/>
    <m/>
    <x v="105"/>
  </r>
  <r>
    <x v="222"/>
    <x v="218"/>
    <s v="8"/>
    <s v="25"/>
    <x v="3"/>
    <x v="6"/>
    <x v="845"/>
    <x v="3853"/>
    <x v="2"/>
    <x v="0"/>
    <n v="2100000"/>
    <x v="399"/>
  </r>
  <r>
    <x v="222"/>
    <x v="218"/>
    <s v="8"/>
    <s v="25"/>
    <x v="3"/>
    <x v="6"/>
    <x v="845"/>
    <x v="3854"/>
    <x v="2"/>
    <x v="0"/>
    <n v="2100000"/>
    <x v="27"/>
  </r>
  <r>
    <x v="222"/>
    <x v="218"/>
    <s v="11"/>
    <s v="10"/>
    <x v="3"/>
    <x v="8"/>
    <x v="616"/>
    <x v="3855"/>
    <x v="1"/>
    <x v="185"/>
    <m/>
    <x v="399"/>
  </r>
  <r>
    <x v="222"/>
    <x v="218"/>
    <s v="11"/>
    <s v="11"/>
    <x v="3"/>
    <x v="8"/>
    <x v="700"/>
    <x v="3856"/>
    <x v="2"/>
    <x v="0"/>
    <n v="2100000"/>
    <x v="27"/>
  </r>
  <r>
    <x v="223"/>
    <x v="219"/>
    <m/>
    <m/>
    <x v="1"/>
    <x v="0"/>
    <x v="16"/>
    <x v="27"/>
    <x v="0"/>
    <x v="0"/>
    <m/>
    <x v="27"/>
  </r>
  <r>
    <x v="224"/>
    <x v="220"/>
    <m/>
    <m/>
    <x v="1"/>
    <x v="0"/>
    <x v="16"/>
    <x v="27"/>
    <x v="0"/>
    <x v="0"/>
    <m/>
    <x v="27"/>
  </r>
  <r>
    <x v="225"/>
    <x v="221"/>
    <m/>
    <m/>
    <x v="1"/>
    <x v="0"/>
    <x v="16"/>
    <x v="27"/>
    <x v="0"/>
    <x v="0"/>
    <m/>
    <x v="27"/>
  </r>
  <r>
    <x v="226"/>
    <x v="222"/>
    <m/>
    <m/>
    <x v="1"/>
    <x v="0"/>
    <x v="16"/>
    <x v="27"/>
    <x v="0"/>
    <x v="0"/>
    <m/>
    <x v="27"/>
  </r>
  <r>
    <x v="227"/>
    <x v="223"/>
    <m/>
    <m/>
    <x v="1"/>
    <x v="0"/>
    <x v="16"/>
    <x v="27"/>
    <x v="0"/>
    <x v="0"/>
    <m/>
    <x v="27"/>
  </r>
  <r>
    <x v="228"/>
    <x v="224"/>
    <m/>
    <m/>
    <x v="1"/>
    <x v="0"/>
    <x v="16"/>
    <x v="27"/>
    <x v="0"/>
    <x v="0"/>
    <m/>
    <x v="27"/>
  </r>
  <r>
    <x v="229"/>
    <x v="225"/>
    <m/>
    <m/>
    <x v="1"/>
    <x v="0"/>
    <x v="16"/>
    <x v="27"/>
    <x v="0"/>
    <x v="0"/>
    <m/>
    <x v="27"/>
  </r>
  <r>
    <x v="230"/>
    <x v="226"/>
    <m/>
    <m/>
    <x v="1"/>
    <x v="0"/>
    <x v="16"/>
    <x v="27"/>
    <x v="0"/>
    <x v="0"/>
    <m/>
    <x v="27"/>
  </r>
  <r>
    <x v="231"/>
    <x v="227"/>
    <s v="1"/>
    <s v="1"/>
    <x v="3"/>
    <x v="0"/>
    <x v="588"/>
    <x v="0"/>
    <x v="0"/>
    <x v="0"/>
    <m/>
    <x v="2843"/>
  </r>
  <r>
    <x v="231"/>
    <x v="227"/>
    <s v="1"/>
    <s v="1"/>
    <x v="3"/>
    <x v="0"/>
    <x v="588"/>
    <x v="3857"/>
    <x v="2"/>
    <x v="0"/>
    <n v="653184"/>
    <x v="27"/>
  </r>
  <r>
    <x v="231"/>
    <x v="227"/>
    <s v="5"/>
    <s v="1"/>
    <x v="3"/>
    <x v="4"/>
    <x v="608"/>
    <x v="3858"/>
    <x v="1"/>
    <x v="726"/>
    <m/>
    <x v="827"/>
  </r>
  <r>
    <x v="232"/>
    <x v="228"/>
    <s v="1"/>
    <s v="1"/>
    <x v="3"/>
    <x v="0"/>
    <x v="588"/>
    <x v="0"/>
    <x v="0"/>
    <x v="0"/>
    <m/>
    <x v="829"/>
  </r>
  <r>
    <x v="233"/>
    <x v="229"/>
    <s v="1"/>
    <s v="1"/>
    <x v="3"/>
    <x v="0"/>
    <x v="588"/>
    <x v="0"/>
    <x v="0"/>
    <x v="0"/>
    <m/>
    <x v="2844"/>
  </r>
  <r>
    <x v="233"/>
    <x v="229"/>
    <s v="8"/>
    <s v="16"/>
    <x v="3"/>
    <x v="6"/>
    <x v="635"/>
    <x v="3859"/>
    <x v="2"/>
    <x v="0"/>
    <n v="390414.2"/>
    <x v="27"/>
  </r>
  <r>
    <x v="234"/>
    <x v="230"/>
    <s v="1"/>
    <s v="1"/>
    <x v="3"/>
    <x v="0"/>
    <x v="588"/>
    <x v="0"/>
    <x v="0"/>
    <x v="0"/>
    <m/>
    <x v="830"/>
  </r>
  <r>
    <x v="234"/>
    <x v="230"/>
    <s v="1"/>
    <s v="8"/>
    <x v="3"/>
    <x v="0"/>
    <x v="869"/>
    <x v="3860"/>
    <x v="1"/>
    <x v="186"/>
    <m/>
    <x v="831"/>
  </r>
  <r>
    <x v="234"/>
    <x v="230"/>
    <s v="1"/>
    <s v="14"/>
    <x v="3"/>
    <x v="0"/>
    <x v="870"/>
    <x v="3861"/>
    <x v="2"/>
    <x v="0"/>
    <n v="545737.5"/>
    <x v="830"/>
  </r>
  <r>
    <x v="234"/>
    <x v="230"/>
    <s v="4"/>
    <s v="8"/>
    <x v="3"/>
    <x v="3"/>
    <x v="680"/>
    <x v="3862"/>
    <x v="1"/>
    <x v="186"/>
    <m/>
    <x v="831"/>
  </r>
  <r>
    <x v="234"/>
    <x v="230"/>
    <s v="5"/>
    <s v="4"/>
    <x v="3"/>
    <x v="4"/>
    <x v="779"/>
    <x v="3863"/>
    <x v="2"/>
    <x v="0"/>
    <n v="545737.5"/>
    <x v="830"/>
  </r>
  <r>
    <x v="234"/>
    <x v="230"/>
    <s v="7"/>
    <s v="8"/>
    <x v="3"/>
    <x v="5"/>
    <x v="751"/>
    <x v="3864"/>
    <x v="1"/>
    <x v="186"/>
    <m/>
    <x v="831"/>
  </r>
  <r>
    <x v="234"/>
    <x v="230"/>
    <s v="8"/>
    <s v="9"/>
    <x v="3"/>
    <x v="6"/>
    <x v="871"/>
    <x v="3865"/>
    <x v="1"/>
    <x v="0"/>
    <n v="84892.5"/>
    <x v="2845"/>
  </r>
  <r>
    <x v="234"/>
    <x v="230"/>
    <s v="8"/>
    <s v="10"/>
    <x v="3"/>
    <x v="6"/>
    <x v="722"/>
    <x v="3866"/>
    <x v="2"/>
    <x v="0"/>
    <n v="460845"/>
    <x v="830"/>
  </r>
  <r>
    <x v="234"/>
    <x v="230"/>
    <s v="10"/>
    <s v="7"/>
    <x v="3"/>
    <x v="7"/>
    <x v="704"/>
    <x v="3867"/>
    <x v="2"/>
    <x v="0"/>
    <n v="545737.5"/>
    <x v="2846"/>
  </r>
  <r>
    <x v="234"/>
    <x v="230"/>
    <s v="10"/>
    <s v="8"/>
    <x v="3"/>
    <x v="7"/>
    <x v="833"/>
    <x v="3868"/>
    <x v="1"/>
    <x v="186"/>
    <m/>
    <x v="830"/>
  </r>
  <r>
    <x v="235"/>
    <x v="231"/>
    <m/>
    <m/>
    <x v="1"/>
    <x v="0"/>
    <x v="16"/>
    <x v="27"/>
    <x v="0"/>
    <x v="0"/>
    <m/>
    <x v="27"/>
  </r>
  <r>
    <x v="236"/>
    <x v="232"/>
    <m/>
    <m/>
    <x v="1"/>
    <x v="0"/>
    <x v="16"/>
    <x v="27"/>
    <x v="0"/>
    <x v="0"/>
    <m/>
    <x v="27"/>
  </r>
  <r>
    <x v="237"/>
    <x v="233"/>
    <m/>
    <m/>
    <x v="1"/>
    <x v="0"/>
    <x v="16"/>
    <x v="27"/>
    <x v="0"/>
    <x v="0"/>
    <m/>
    <x v="27"/>
  </r>
  <r>
    <x v="238"/>
    <x v="234"/>
    <m/>
    <m/>
    <x v="1"/>
    <x v="0"/>
    <x v="16"/>
    <x v="27"/>
    <x v="0"/>
    <x v="0"/>
    <m/>
    <x v="27"/>
  </r>
  <r>
    <x v="239"/>
    <x v="235"/>
    <m/>
    <m/>
    <x v="1"/>
    <x v="0"/>
    <x v="16"/>
    <x v="27"/>
    <x v="0"/>
    <x v="0"/>
    <m/>
    <x v="27"/>
  </r>
  <r>
    <x v="240"/>
    <x v="236"/>
    <s v="1"/>
    <s v="1"/>
    <x v="3"/>
    <x v="0"/>
    <x v="588"/>
    <x v="0"/>
    <x v="0"/>
    <x v="0"/>
    <m/>
    <x v="2847"/>
  </r>
  <r>
    <x v="240"/>
    <x v="236"/>
    <s v="1"/>
    <s v="1"/>
    <x v="3"/>
    <x v="0"/>
    <x v="588"/>
    <x v="3869"/>
    <x v="1"/>
    <x v="727"/>
    <m/>
    <x v="2848"/>
  </r>
  <r>
    <x v="240"/>
    <x v="236"/>
    <s v="1"/>
    <s v="1"/>
    <x v="3"/>
    <x v="0"/>
    <x v="588"/>
    <x v="3870"/>
    <x v="1"/>
    <x v="728"/>
    <m/>
    <x v="2849"/>
  </r>
  <r>
    <x v="240"/>
    <x v="236"/>
    <s v="1"/>
    <s v="4"/>
    <x v="3"/>
    <x v="0"/>
    <x v="814"/>
    <x v="3871"/>
    <x v="2"/>
    <x v="0"/>
    <n v="7500000"/>
    <x v="2850"/>
  </r>
  <r>
    <x v="240"/>
    <x v="236"/>
    <s v="1"/>
    <s v="5"/>
    <x v="3"/>
    <x v="0"/>
    <x v="767"/>
    <x v="3872"/>
    <x v="1"/>
    <x v="94"/>
    <m/>
    <x v="2851"/>
  </r>
  <r>
    <x v="240"/>
    <x v="236"/>
    <s v="1"/>
    <s v="7"/>
    <x v="3"/>
    <x v="0"/>
    <x v="735"/>
    <x v="3873"/>
    <x v="2"/>
    <x v="0"/>
    <n v="800000"/>
    <x v="2852"/>
  </r>
  <r>
    <x v="240"/>
    <x v="236"/>
    <s v="1"/>
    <s v="8"/>
    <x v="3"/>
    <x v="0"/>
    <x v="869"/>
    <x v="3874"/>
    <x v="2"/>
    <x v="0"/>
    <n v="40000"/>
    <x v="2850"/>
  </r>
  <r>
    <x v="240"/>
    <x v="236"/>
    <s v="1"/>
    <s v="15"/>
    <x v="3"/>
    <x v="0"/>
    <x v="618"/>
    <x v="3875"/>
    <x v="1"/>
    <x v="147"/>
    <m/>
    <x v="2853"/>
  </r>
  <r>
    <x v="240"/>
    <x v="236"/>
    <s v="1"/>
    <s v="21"/>
    <x v="3"/>
    <x v="0"/>
    <x v="619"/>
    <x v="3876"/>
    <x v="1"/>
    <x v="729"/>
    <m/>
    <x v="2854"/>
  </r>
  <r>
    <x v="240"/>
    <x v="236"/>
    <s v="1"/>
    <s v="29"/>
    <x v="3"/>
    <x v="0"/>
    <x v="665"/>
    <x v="3877"/>
    <x v="2"/>
    <x v="0"/>
    <n v="7500000"/>
    <x v="2855"/>
  </r>
  <r>
    <x v="240"/>
    <x v="236"/>
    <s v="2"/>
    <s v="1"/>
    <x v="3"/>
    <x v="1"/>
    <x v="606"/>
    <x v="3878"/>
    <x v="1"/>
    <x v="730"/>
    <m/>
    <x v="2856"/>
  </r>
  <r>
    <x v="240"/>
    <x v="236"/>
    <s v="2"/>
    <s v="1"/>
    <x v="3"/>
    <x v="1"/>
    <x v="606"/>
    <x v="3879"/>
    <x v="1"/>
    <x v="727"/>
    <m/>
    <x v="2857"/>
  </r>
  <r>
    <x v="240"/>
    <x v="236"/>
    <s v="2"/>
    <s v="1"/>
    <x v="3"/>
    <x v="1"/>
    <x v="606"/>
    <x v="3880"/>
    <x v="1"/>
    <x v="731"/>
    <m/>
    <x v="2858"/>
  </r>
  <r>
    <x v="240"/>
    <x v="236"/>
    <s v="2"/>
    <s v="16"/>
    <x v="3"/>
    <x v="1"/>
    <x v="622"/>
    <x v="3881"/>
    <x v="2"/>
    <x v="0"/>
    <n v="7500000"/>
    <x v="2859"/>
  </r>
  <r>
    <x v="240"/>
    <x v="236"/>
    <s v="3"/>
    <s v="1"/>
    <x v="3"/>
    <x v="2"/>
    <x v="623"/>
    <x v="3882"/>
    <x v="1"/>
    <x v="732"/>
    <m/>
    <x v="2860"/>
  </r>
  <r>
    <x v="240"/>
    <x v="236"/>
    <s v="4"/>
    <s v="1"/>
    <x v="3"/>
    <x v="3"/>
    <x v="591"/>
    <x v="3883"/>
    <x v="1"/>
    <x v="732"/>
    <m/>
    <x v="2861"/>
  </r>
  <r>
    <x v="240"/>
    <x v="236"/>
    <s v="4"/>
    <s v="28"/>
    <x v="3"/>
    <x v="3"/>
    <x v="747"/>
    <x v="3877"/>
    <x v="2"/>
    <x v="0"/>
    <n v="15000000"/>
    <x v="2862"/>
  </r>
  <r>
    <x v="240"/>
    <x v="236"/>
    <s v="5"/>
    <s v="1"/>
    <x v="3"/>
    <x v="4"/>
    <x v="608"/>
    <x v="3884"/>
    <x v="1"/>
    <x v="732"/>
    <m/>
    <x v="2863"/>
  </r>
  <r>
    <x v="240"/>
    <x v="236"/>
    <s v="5"/>
    <s v="10"/>
    <x v="3"/>
    <x v="4"/>
    <x v="604"/>
    <x v="3885"/>
    <x v="2"/>
    <x v="0"/>
    <n v="65642381.950000003"/>
    <x v="2864"/>
  </r>
  <r>
    <x v="240"/>
    <x v="236"/>
    <s v="5"/>
    <s v="10"/>
    <x v="3"/>
    <x v="4"/>
    <x v="604"/>
    <x v="3886"/>
    <x v="2"/>
    <x v="0"/>
    <n v="4980687.84"/>
    <x v="2865"/>
  </r>
  <r>
    <x v="240"/>
    <x v="236"/>
    <s v="6"/>
    <s v="1"/>
    <x v="3"/>
    <x v="9"/>
    <x v="656"/>
    <x v="3887"/>
    <x v="1"/>
    <x v="187"/>
    <m/>
    <x v="2866"/>
  </r>
  <r>
    <x v="240"/>
    <x v="236"/>
    <s v="6"/>
    <s v="1"/>
    <x v="3"/>
    <x v="9"/>
    <x v="656"/>
    <x v="3888"/>
    <x v="1"/>
    <x v="190"/>
    <m/>
    <x v="2867"/>
  </r>
  <r>
    <x v="240"/>
    <x v="236"/>
    <s v="6"/>
    <s v="9"/>
    <x v="3"/>
    <x v="9"/>
    <x v="648"/>
    <x v="3889"/>
    <x v="1"/>
    <x v="733"/>
    <m/>
    <x v="2868"/>
  </r>
  <r>
    <x v="240"/>
    <x v="236"/>
    <s v="6"/>
    <s v="9"/>
    <x v="3"/>
    <x v="9"/>
    <x v="648"/>
    <x v="3890"/>
    <x v="1"/>
    <x v="734"/>
    <m/>
    <x v="2869"/>
  </r>
  <r>
    <x v="240"/>
    <x v="236"/>
    <s v="6"/>
    <s v="9"/>
    <x v="3"/>
    <x v="9"/>
    <x v="648"/>
    <x v="3891"/>
    <x v="1"/>
    <x v="733"/>
    <m/>
    <x v="2870"/>
  </r>
  <r>
    <x v="240"/>
    <x v="236"/>
    <s v="6"/>
    <s v="9"/>
    <x v="3"/>
    <x v="9"/>
    <x v="648"/>
    <x v="3892"/>
    <x v="1"/>
    <x v="0"/>
    <n v="38850"/>
    <x v="2871"/>
  </r>
  <r>
    <x v="240"/>
    <x v="236"/>
    <s v="6"/>
    <s v="9"/>
    <x v="3"/>
    <x v="9"/>
    <x v="648"/>
    <x v="3893"/>
    <x v="1"/>
    <x v="0"/>
    <n v="38850"/>
    <x v="2872"/>
  </r>
  <r>
    <x v="240"/>
    <x v="236"/>
    <s v="6"/>
    <s v="9"/>
    <x v="3"/>
    <x v="9"/>
    <x v="648"/>
    <x v="3894"/>
    <x v="1"/>
    <x v="0"/>
    <n v="31080"/>
    <x v="2873"/>
  </r>
  <r>
    <x v="240"/>
    <x v="236"/>
    <s v="6"/>
    <s v="9"/>
    <x v="3"/>
    <x v="9"/>
    <x v="648"/>
    <x v="3895"/>
    <x v="1"/>
    <x v="0"/>
    <n v="77700"/>
    <x v="2874"/>
  </r>
  <r>
    <x v="240"/>
    <x v="236"/>
    <s v="6"/>
    <s v="29"/>
    <x v="3"/>
    <x v="9"/>
    <x v="835"/>
    <x v="3896"/>
    <x v="2"/>
    <x v="0"/>
    <n v="17565500"/>
    <x v="2875"/>
  </r>
  <r>
    <x v="240"/>
    <x v="236"/>
    <s v="7"/>
    <s v="1"/>
    <x v="3"/>
    <x v="5"/>
    <x v="594"/>
    <x v="3897"/>
    <x v="1"/>
    <x v="187"/>
    <m/>
    <x v="2876"/>
  </r>
  <r>
    <x v="240"/>
    <x v="236"/>
    <s v="7"/>
    <s v="22"/>
    <x v="3"/>
    <x v="5"/>
    <x v="633"/>
    <x v="3898"/>
    <x v="2"/>
    <x v="0"/>
    <n v="39070200"/>
    <x v="2877"/>
  </r>
  <r>
    <x v="240"/>
    <x v="236"/>
    <s v="7"/>
    <s v="25"/>
    <x v="3"/>
    <x v="5"/>
    <x v="721"/>
    <x v="1227"/>
    <x v="2"/>
    <x v="0"/>
    <n v="3305375"/>
    <x v="2878"/>
  </r>
  <r>
    <x v="240"/>
    <x v="236"/>
    <s v="8"/>
    <s v="1"/>
    <x v="3"/>
    <x v="6"/>
    <x v="595"/>
    <x v="3899"/>
    <x v="1"/>
    <x v="187"/>
    <m/>
    <x v="2879"/>
  </r>
  <r>
    <x v="240"/>
    <x v="236"/>
    <s v="9"/>
    <s v="1"/>
    <x v="3"/>
    <x v="10"/>
    <x v="649"/>
    <x v="3900"/>
    <x v="1"/>
    <x v="187"/>
    <m/>
    <x v="2880"/>
  </r>
  <r>
    <x v="240"/>
    <x v="236"/>
    <s v="9"/>
    <s v="1"/>
    <x v="3"/>
    <x v="10"/>
    <x v="649"/>
    <x v="3901"/>
    <x v="1"/>
    <x v="190"/>
    <m/>
    <x v="2881"/>
  </r>
  <r>
    <x v="240"/>
    <x v="236"/>
    <s v="9"/>
    <s v="1"/>
    <x v="3"/>
    <x v="10"/>
    <x v="649"/>
    <x v="3902"/>
    <x v="2"/>
    <x v="0"/>
    <n v="17873850"/>
    <x v="2882"/>
  </r>
  <r>
    <x v="240"/>
    <x v="236"/>
    <s v="9"/>
    <s v="2"/>
    <x v="3"/>
    <x v="10"/>
    <x v="828"/>
    <x v="3903"/>
    <x v="2"/>
    <x v="0"/>
    <n v="3012359.75"/>
    <x v="2883"/>
  </r>
  <r>
    <x v="240"/>
    <x v="236"/>
    <s v="9"/>
    <s v="30"/>
    <x v="3"/>
    <x v="10"/>
    <x v="872"/>
    <x v="3904"/>
    <x v="2"/>
    <x v="0"/>
    <n v="56000000"/>
    <x v="2884"/>
  </r>
  <r>
    <x v="240"/>
    <x v="236"/>
    <s v="10"/>
    <s v="1"/>
    <x v="3"/>
    <x v="7"/>
    <x v="650"/>
    <x v="3905"/>
    <x v="1"/>
    <x v="187"/>
    <m/>
    <x v="2885"/>
  </r>
  <r>
    <x v="240"/>
    <x v="236"/>
    <s v="11"/>
    <s v="1"/>
    <x v="3"/>
    <x v="8"/>
    <x v="651"/>
    <x v="3906"/>
    <x v="1"/>
    <x v="187"/>
    <m/>
    <x v="2886"/>
  </r>
  <r>
    <x v="240"/>
    <x v="236"/>
    <s v="11"/>
    <s v="18"/>
    <x v="3"/>
    <x v="8"/>
    <x v="732"/>
    <x v="3907"/>
    <x v="2"/>
    <x v="0"/>
    <n v="16000000"/>
    <x v="2887"/>
  </r>
  <r>
    <x v="240"/>
    <x v="236"/>
    <s v="11"/>
    <s v="18"/>
    <x v="3"/>
    <x v="8"/>
    <x v="732"/>
    <x v="3908"/>
    <x v="2"/>
    <x v="0"/>
    <n v="3600000"/>
    <x v="2888"/>
  </r>
  <r>
    <x v="240"/>
    <x v="236"/>
    <s v="12"/>
    <s v="1"/>
    <x v="3"/>
    <x v="11"/>
    <x v="652"/>
    <x v="3909"/>
    <x v="1"/>
    <x v="187"/>
    <m/>
    <x v="2889"/>
  </r>
  <r>
    <x v="240"/>
    <x v="236"/>
    <s v="12"/>
    <s v="1"/>
    <x v="3"/>
    <x v="11"/>
    <x v="652"/>
    <x v="3910"/>
    <x v="1"/>
    <x v="190"/>
    <m/>
    <x v="2890"/>
  </r>
  <r>
    <x v="240"/>
    <x v="236"/>
    <s v="12"/>
    <s v="2"/>
    <x v="3"/>
    <x v="11"/>
    <x v="717"/>
    <x v="3911"/>
    <x v="1"/>
    <x v="735"/>
    <m/>
    <x v="2891"/>
  </r>
  <r>
    <x v="240"/>
    <x v="236"/>
    <s v="12"/>
    <s v="16"/>
    <x v="3"/>
    <x v="11"/>
    <x v="701"/>
    <x v="3912"/>
    <x v="2"/>
    <x v="0"/>
    <n v="20000000"/>
    <x v="2892"/>
  </r>
  <r>
    <x v="240"/>
    <x v="236"/>
    <s v="12"/>
    <s v="30"/>
    <x v="3"/>
    <x v="11"/>
    <x v="786"/>
    <x v="3913"/>
    <x v="2"/>
    <x v="0"/>
    <n v="32000000"/>
    <x v="2893"/>
  </r>
  <r>
    <x v="240"/>
    <x v="236"/>
    <s v="12"/>
    <s v="31"/>
    <x v="3"/>
    <x v="11"/>
    <x v="853"/>
    <x v="3914"/>
    <x v="2"/>
    <x v="0"/>
    <n v="2600000"/>
    <x v="835"/>
  </r>
  <r>
    <x v="241"/>
    <x v="237"/>
    <m/>
    <m/>
    <x v="1"/>
    <x v="0"/>
    <x v="16"/>
    <x v="27"/>
    <x v="0"/>
    <x v="0"/>
    <m/>
    <x v="27"/>
  </r>
  <r>
    <x v="242"/>
    <x v="238"/>
    <m/>
    <m/>
    <x v="1"/>
    <x v="0"/>
    <x v="16"/>
    <x v="27"/>
    <x v="0"/>
    <x v="0"/>
    <m/>
    <x v="27"/>
  </r>
  <r>
    <x v="243"/>
    <x v="239"/>
    <m/>
    <m/>
    <x v="1"/>
    <x v="0"/>
    <x v="16"/>
    <x v="27"/>
    <x v="0"/>
    <x v="0"/>
    <m/>
    <x v="27"/>
  </r>
  <r>
    <x v="244"/>
    <x v="240"/>
    <m/>
    <m/>
    <x v="1"/>
    <x v="0"/>
    <x v="16"/>
    <x v="27"/>
    <x v="0"/>
    <x v="0"/>
    <m/>
    <x v="27"/>
  </r>
  <r>
    <x v="245"/>
    <x v="241"/>
    <m/>
    <m/>
    <x v="1"/>
    <x v="0"/>
    <x v="16"/>
    <x v="27"/>
    <x v="0"/>
    <x v="0"/>
    <m/>
    <x v="27"/>
  </r>
  <r>
    <x v="246"/>
    <x v="242"/>
    <s v="1"/>
    <s v="1"/>
    <x v="3"/>
    <x v="0"/>
    <x v="588"/>
    <x v="0"/>
    <x v="0"/>
    <x v="0"/>
    <m/>
    <x v="2894"/>
  </r>
  <r>
    <x v="246"/>
    <x v="242"/>
    <s v="1"/>
    <s v="1"/>
    <x v="3"/>
    <x v="0"/>
    <x v="588"/>
    <x v="3915"/>
    <x v="1"/>
    <x v="736"/>
    <m/>
    <x v="2895"/>
  </r>
  <r>
    <x v="246"/>
    <x v="242"/>
    <s v="2"/>
    <s v="1"/>
    <x v="3"/>
    <x v="1"/>
    <x v="606"/>
    <x v="3916"/>
    <x v="1"/>
    <x v="736"/>
    <m/>
    <x v="2896"/>
  </r>
  <r>
    <x v="246"/>
    <x v="242"/>
    <s v="3"/>
    <s v="2"/>
    <x v="3"/>
    <x v="2"/>
    <x v="873"/>
    <x v="3917"/>
    <x v="1"/>
    <x v="736"/>
    <m/>
    <x v="2897"/>
  </r>
  <r>
    <x v="246"/>
    <x v="242"/>
    <s v="4"/>
    <s v="1"/>
    <x v="3"/>
    <x v="3"/>
    <x v="591"/>
    <x v="3918"/>
    <x v="1"/>
    <x v="736"/>
    <m/>
    <x v="2898"/>
  </r>
  <r>
    <x v="246"/>
    <x v="242"/>
    <s v="5"/>
    <s v="1"/>
    <x v="3"/>
    <x v="4"/>
    <x v="608"/>
    <x v="3919"/>
    <x v="1"/>
    <x v="736"/>
    <m/>
    <x v="2899"/>
  </r>
  <r>
    <x v="246"/>
    <x v="242"/>
    <s v="6"/>
    <s v="1"/>
    <x v="3"/>
    <x v="9"/>
    <x v="656"/>
    <x v="3920"/>
    <x v="1"/>
    <x v="736"/>
    <m/>
    <x v="2900"/>
  </r>
  <r>
    <x v="246"/>
    <x v="242"/>
    <s v="6"/>
    <s v="1"/>
    <x v="3"/>
    <x v="9"/>
    <x v="656"/>
    <x v="3921"/>
    <x v="1"/>
    <x v="175"/>
    <m/>
    <x v="2901"/>
  </r>
  <r>
    <x v="246"/>
    <x v="242"/>
    <s v="7"/>
    <s v="1"/>
    <x v="3"/>
    <x v="5"/>
    <x v="594"/>
    <x v="3922"/>
    <x v="1"/>
    <x v="736"/>
    <m/>
    <x v="2902"/>
  </r>
  <r>
    <x v="246"/>
    <x v="242"/>
    <s v="8"/>
    <s v="1"/>
    <x v="3"/>
    <x v="6"/>
    <x v="595"/>
    <x v="3923"/>
    <x v="1"/>
    <x v="736"/>
    <m/>
    <x v="2903"/>
  </r>
  <r>
    <x v="246"/>
    <x v="242"/>
    <s v="9"/>
    <s v="1"/>
    <x v="3"/>
    <x v="10"/>
    <x v="649"/>
    <x v="3924"/>
    <x v="1"/>
    <x v="736"/>
    <m/>
    <x v="2904"/>
  </r>
  <r>
    <x v="246"/>
    <x v="242"/>
    <s v="10"/>
    <s v="1"/>
    <x v="3"/>
    <x v="7"/>
    <x v="650"/>
    <x v="3925"/>
    <x v="1"/>
    <x v="191"/>
    <m/>
    <x v="2905"/>
  </r>
  <r>
    <x v="246"/>
    <x v="242"/>
    <s v="11"/>
    <s v="1"/>
    <x v="3"/>
    <x v="8"/>
    <x v="651"/>
    <x v="3926"/>
    <x v="1"/>
    <x v="191"/>
    <m/>
    <x v="2906"/>
  </r>
  <r>
    <x v="246"/>
    <x v="242"/>
    <s v="12"/>
    <s v="1"/>
    <x v="3"/>
    <x v="11"/>
    <x v="652"/>
    <x v="3927"/>
    <x v="1"/>
    <x v="191"/>
    <m/>
    <x v="865"/>
  </r>
  <r>
    <x v="247"/>
    <x v="243"/>
    <s v="10"/>
    <s v="10"/>
    <x v="3"/>
    <x v="7"/>
    <x v="766"/>
    <x v="3928"/>
    <x v="1"/>
    <x v="34"/>
    <m/>
    <x v="129"/>
  </r>
  <r>
    <x v="247"/>
    <x v="243"/>
    <s v="10"/>
    <s v="24"/>
    <x v="3"/>
    <x v="7"/>
    <x v="659"/>
    <x v="3929"/>
    <x v="2"/>
    <x v="0"/>
    <n v="600000"/>
    <x v="358"/>
  </r>
  <r>
    <x v="247"/>
    <x v="243"/>
    <s v="10"/>
    <s v="27"/>
    <x v="3"/>
    <x v="7"/>
    <x v="615"/>
    <x v="3930"/>
    <x v="2"/>
    <x v="0"/>
    <n v="30000"/>
    <x v="27"/>
  </r>
  <r>
    <x v="247"/>
    <x v="243"/>
    <s v="11"/>
    <s v="28"/>
    <x v="3"/>
    <x v="8"/>
    <x v="822"/>
    <x v="3931"/>
    <x v="1"/>
    <x v="117"/>
    <m/>
    <x v="559"/>
  </r>
  <r>
    <x v="248"/>
    <x v="244"/>
    <m/>
    <m/>
    <x v="1"/>
    <x v="0"/>
    <x v="16"/>
    <x v="27"/>
    <x v="0"/>
    <x v="0"/>
    <m/>
    <x v="27"/>
  </r>
  <r>
    <x v="249"/>
    <x v="245"/>
    <s v="1"/>
    <s v="1"/>
    <x v="3"/>
    <x v="0"/>
    <x v="588"/>
    <x v="0"/>
    <x v="0"/>
    <x v="0"/>
    <m/>
    <x v="2907"/>
  </r>
  <r>
    <x v="249"/>
    <x v="245"/>
    <s v="8"/>
    <s v="1"/>
    <x v="3"/>
    <x v="6"/>
    <x v="595"/>
    <x v="2968"/>
    <x v="1"/>
    <x v="0"/>
    <n v="845250.1"/>
    <x v="27"/>
  </r>
  <r>
    <x v="250"/>
    <x v="246"/>
    <m/>
    <m/>
    <x v="1"/>
    <x v="0"/>
    <x v="16"/>
    <x v="27"/>
    <x v="0"/>
    <x v="0"/>
    <m/>
    <x v="27"/>
  </r>
  <r>
    <x v="251"/>
    <x v="247"/>
    <m/>
    <m/>
    <x v="1"/>
    <x v="0"/>
    <x v="16"/>
    <x v="27"/>
    <x v="0"/>
    <x v="0"/>
    <m/>
    <x v="27"/>
  </r>
  <r>
    <x v="252"/>
    <x v="248"/>
    <m/>
    <m/>
    <x v="1"/>
    <x v="0"/>
    <x v="16"/>
    <x v="27"/>
    <x v="0"/>
    <x v="0"/>
    <m/>
    <x v="27"/>
  </r>
  <r>
    <x v="253"/>
    <x v="249"/>
    <m/>
    <m/>
    <x v="1"/>
    <x v="0"/>
    <x v="16"/>
    <x v="27"/>
    <x v="0"/>
    <x v="0"/>
    <m/>
    <x v="27"/>
  </r>
  <r>
    <x v="254"/>
    <x v="250"/>
    <s v="1"/>
    <s v="1"/>
    <x v="3"/>
    <x v="0"/>
    <x v="588"/>
    <x v="0"/>
    <x v="0"/>
    <x v="0"/>
    <m/>
    <x v="882"/>
  </r>
  <r>
    <x v="255"/>
    <x v="251"/>
    <m/>
    <m/>
    <x v="1"/>
    <x v="0"/>
    <x v="16"/>
    <x v="27"/>
    <x v="0"/>
    <x v="0"/>
    <m/>
    <x v="27"/>
  </r>
  <r>
    <x v="256"/>
    <x v="252"/>
    <s v="6"/>
    <s v="27"/>
    <x v="3"/>
    <x v="9"/>
    <x v="874"/>
    <x v="3932"/>
    <x v="1"/>
    <x v="737"/>
    <m/>
    <x v="2908"/>
  </r>
  <r>
    <x v="256"/>
    <x v="252"/>
    <s v="6"/>
    <s v="28"/>
    <x v="3"/>
    <x v="9"/>
    <x v="785"/>
    <x v="3933"/>
    <x v="2"/>
    <x v="0"/>
    <n v="231000"/>
    <x v="27"/>
  </r>
  <r>
    <x v="256"/>
    <x v="252"/>
    <s v="10"/>
    <s v="1"/>
    <x v="3"/>
    <x v="7"/>
    <x v="650"/>
    <x v="3934"/>
    <x v="1"/>
    <x v="139"/>
    <m/>
    <x v="626"/>
  </r>
  <r>
    <x v="256"/>
    <x v="252"/>
    <s v="11"/>
    <s v="1"/>
    <x v="3"/>
    <x v="8"/>
    <x v="651"/>
    <x v="3935"/>
    <x v="1"/>
    <x v="139"/>
    <m/>
    <x v="1797"/>
  </r>
  <r>
    <x v="256"/>
    <x v="252"/>
    <s v="12"/>
    <s v="1"/>
    <x v="3"/>
    <x v="11"/>
    <x v="652"/>
    <x v="3936"/>
    <x v="1"/>
    <x v="139"/>
    <m/>
    <x v="768"/>
  </r>
  <r>
    <x v="257"/>
    <x v="253"/>
    <s v="11"/>
    <s v="14"/>
    <x v="3"/>
    <x v="8"/>
    <x v="662"/>
    <x v="3937"/>
    <x v="1"/>
    <x v="135"/>
    <m/>
    <x v="615"/>
  </r>
  <r>
    <x v="257"/>
    <x v="253"/>
    <s v="11"/>
    <s v="15"/>
    <x v="3"/>
    <x v="8"/>
    <x v="670"/>
    <x v="3938"/>
    <x v="2"/>
    <x v="0"/>
    <n v="350000"/>
    <x v="2085"/>
  </r>
  <r>
    <x v="257"/>
    <x v="253"/>
    <s v="11"/>
    <s v="17"/>
    <x v="3"/>
    <x v="8"/>
    <x v="731"/>
    <x v="3939"/>
    <x v="2"/>
    <x v="0"/>
    <n v="17500"/>
    <x v="27"/>
  </r>
  <r>
    <x v="257"/>
    <x v="253"/>
    <s v="11"/>
    <s v="24"/>
    <x v="3"/>
    <x v="8"/>
    <x v="645"/>
    <x v="3940"/>
    <x v="1"/>
    <x v="158"/>
    <m/>
    <x v="768"/>
  </r>
  <r>
    <x v="258"/>
    <x v="254"/>
    <m/>
    <m/>
    <x v="1"/>
    <x v="0"/>
    <x v="16"/>
    <x v="27"/>
    <x v="0"/>
    <x v="0"/>
    <m/>
    <x v="27"/>
  </r>
  <r>
    <x v="259"/>
    <x v="255"/>
    <m/>
    <m/>
    <x v="1"/>
    <x v="0"/>
    <x v="16"/>
    <x v="27"/>
    <x v="0"/>
    <x v="0"/>
    <m/>
    <x v="27"/>
  </r>
  <r>
    <x v="260"/>
    <x v="256"/>
    <m/>
    <m/>
    <x v="1"/>
    <x v="0"/>
    <x v="16"/>
    <x v="27"/>
    <x v="0"/>
    <x v="0"/>
    <m/>
    <x v="27"/>
  </r>
  <r>
    <x v="261"/>
    <x v="257"/>
    <m/>
    <m/>
    <x v="1"/>
    <x v="0"/>
    <x v="16"/>
    <x v="27"/>
    <x v="0"/>
    <x v="0"/>
    <m/>
    <x v="27"/>
  </r>
  <r>
    <x v="262"/>
    <x v="258"/>
    <s v="1"/>
    <s v="1"/>
    <x v="3"/>
    <x v="0"/>
    <x v="588"/>
    <x v="0"/>
    <x v="0"/>
    <x v="0"/>
    <m/>
    <x v="2909"/>
  </r>
  <r>
    <x v="262"/>
    <x v="258"/>
    <s v="1"/>
    <s v="1"/>
    <x v="3"/>
    <x v="0"/>
    <x v="588"/>
    <x v="3941"/>
    <x v="1"/>
    <x v="738"/>
    <m/>
    <x v="2910"/>
  </r>
  <r>
    <x v="262"/>
    <x v="258"/>
    <s v="3"/>
    <s v="3"/>
    <x v="3"/>
    <x v="2"/>
    <x v="655"/>
    <x v="3942"/>
    <x v="2"/>
    <x v="0"/>
    <n v="1182000"/>
    <x v="2911"/>
  </r>
  <r>
    <x v="262"/>
    <x v="258"/>
    <s v="5"/>
    <s v="1"/>
    <x v="3"/>
    <x v="4"/>
    <x v="608"/>
    <x v="3943"/>
    <x v="1"/>
    <x v="739"/>
    <m/>
    <x v="2912"/>
  </r>
  <r>
    <x v="262"/>
    <x v="258"/>
    <s v="5"/>
    <s v="12"/>
    <x v="3"/>
    <x v="4"/>
    <x v="593"/>
    <x v="3944"/>
    <x v="2"/>
    <x v="0"/>
    <n v="1576000"/>
    <x v="2913"/>
  </r>
  <r>
    <x v="262"/>
    <x v="258"/>
    <s v="5"/>
    <s v="26"/>
    <x v="3"/>
    <x v="4"/>
    <x v="843"/>
    <x v="3945"/>
    <x v="2"/>
    <x v="0"/>
    <n v="3467200"/>
    <x v="2914"/>
  </r>
  <r>
    <x v="262"/>
    <x v="258"/>
    <s v="8"/>
    <s v="3"/>
    <x v="3"/>
    <x v="6"/>
    <x v="797"/>
    <x v="3946"/>
    <x v="1"/>
    <x v="739"/>
    <m/>
    <x v="2915"/>
  </r>
  <r>
    <x v="262"/>
    <x v="258"/>
    <s v="11"/>
    <s v="3"/>
    <x v="3"/>
    <x v="8"/>
    <x v="714"/>
    <x v="3947"/>
    <x v="1"/>
    <x v="740"/>
    <m/>
    <x v="27"/>
  </r>
  <r>
    <x v="263"/>
    <x v="259"/>
    <s v="1"/>
    <s v="1"/>
    <x v="3"/>
    <x v="0"/>
    <x v="588"/>
    <x v="0"/>
    <x v="0"/>
    <x v="0"/>
    <m/>
    <x v="2916"/>
  </r>
  <r>
    <x v="263"/>
    <x v="259"/>
    <s v="1"/>
    <s v="1"/>
    <x v="3"/>
    <x v="0"/>
    <x v="588"/>
    <x v="3948"/>
    <x v="1"/>
    <x v="741"/>
    <m/>
    <x v="2917"/>
  </r>
  <r>
    <x v="263"/>
    <x v="259"/>
    <s v="1"/>
    <s v="25"/>
    <x v="3"/>
    <x v="0"/>
    <x v="620"/>
    <x v="3949"/>
    <x v="2"/>
    <x v="0"/>
    <n v="4000000"/>
    <x v="2918"/>
  </r>
  <r>
    <x v="263"/>
    <x v="259"/>
    <s v="2"/>
    <s v="1"/>
    <x v="3"/>
    <x v="1"/>
    <x v="606"/>
    <x v="3950"/>
    <x v="1"/>
    <x v="15"/>
    <m/>
    <x v="2919"/>
  </r>
  <r>
    <x v="263"/>
    <x v="259"/>
    <s v="3"/>
    <s v="1"/>
    <x v="3"/>
    <x v="2"/>
    <x v="623"/>
    <x v="3951"/>
    <x v="1"/>
    <x v="15"/>
    <m/>
    <x v="2920"/>
  </r>
  <r>
    <x v="263"/>
    <x v="259"/>
    <s v="4"/>
    <s v="1"/>
    <x v="3"/>
    <x v="3"/>
    <x v="591"/>
    <x v="3952"/>
    <x v="1"/>
    <x v="15"/>
    <m/>
    <x v="2921"/>
  </r>
  <r>
    <x v="263"/>
    <x v="259"/>
    <s v="4"/>
    <s v="5"/>
    <x v="3"/>
    <x v="3"/>
    <x v="745"/>
    <x v="3953"/>
    <x v="2"/>
    <x v="0"/>
    <n v="3000000"/>
    <x v="2922"/>
  </r>
  <r>
    <x v="263"/>
    <x v="259"/>
    <s v="5"/>
    <s v="1"/>
    <x v="3"/>
    <x v="4"/>
    <x v="608"/>
    <x v="3954"/>
    <x v="1"/>
    <x v="15"/>
    <m/>
    <x v="2923"/>
  </r>
  <r>
    <x v="263"/>
    <x v="259"/>
    <s v="6"/>
    <s v="1"/>
    <x v="3"/>
    <x v="9"/>
    <x v="656"/>
    <x v="3955"/>
    <x v="1"/>
    <x v="15"/>
    <m/>
    <x v="2924"/>
  </r>
  <r>
    <x v="263"/>
    <x v="259"/>
    <s v="7"/>
    <s v="1"/>
    <x v="3"/>
    <x v="5"/>
    <x v="594"/>
    <x v="3956"/>
    <x v="1"/>
    <x v="15"/>
    <m/>
    <x v="2925"/>
  </r>
  <r>
    <x v="263"/>
    <x v="259"/>
    <s v="7"/>
    <s v="12"/>
    <x v="3"/>
    <x v="5"/>
    <x v="632"/>
    <x v="3957"/>
    <x v="2"/>
    <x v="0"/>
    <n v="1500000"/>
    <x v="2926"/>
  </r>
  <r>
    <x v="263"/>
    <x v="259"/>
    <s v="8"/>
    <s v="1"/>
    <x v="3"/>
    <x v="6"/>
    <x v="595"/>
    <x v="3958"/>
    <x v="1"/>
    <x v="15"/>
    <m/>
    <x v="2927"/>
  </r>
  <r>
    <x v="263"/>
    <x v="259"/>
    <s v="8"/>
    <s v="29"/>
    <x v="3"/>
    <x v="6"/>
    <x v="804"/>
    <x v="3959"/>
    <x v="2"/>
    <x v="0"/>
    <n v="1000000"/>
    <x v="2928"/>
  </r>
  <r>
    <x v="263"/>
    <x v="259"/>
    <s v="9"/>
    <s v="1"/>
    <x v="3"/>
    <x v="10"/>
    <x v="649"/>
    <x v="3960"/>
    <x v="1"/>
    <x v="15"/>
    <m/>
    <x v="2929"/>
  </r>
  <r>
    <x v="263"/>
    <x v="259"/>
    <s v="10"/>
    <s v="1"/>
    <x v="3"/>
    <x v="7"/>
    <x v="650"/>
    <x v="3961"/>
    <x v="1"/>
    <x v="15"/>
    <m/>
    <x v="2930"/>
  </r>
  <r>
    <x v="263"/>
    <x v="259"/>
    <s v="11"/>
    <s v="1"/>
    <x v="3"/>
    <x v="8"/>
    <x v="651"/>
    <x v="3962"/>
    <x v="1"/>
    <x v="15"/>
    <m/>
    <x v="2931"/>
  </r>
  <r>
    <x v="263"/>
    <x v="259"/>
    <s v="11"/>
    <s v="24"/>
    <x v="3"/>
    <x v="8"/>
    <x v="645"/>
    <x v="3963"/>
    <x v="2"/>
    <x v="0"/>
    <n v="1500000"/>
    <x v="926"/>
  </r>
  <r>
    <x v="263"/>
    <x v="259"/>
    <s v="12"/>
    <s v="1"/>
    <x v="3"/>
    <x v="11"/>
    <x v="652"/>
    <x v="3964"/>
    <x v="1"/>
    <x v="15"/>
    <m/>
    <x v="912"/>
  </r>
  <r>
    <x v="264"/>
    <x v="260"/>
    <s v="9"/>
    <s v="15"/>
    <x v="3"/>
    <x v="10"/>
    <x v="755"/>
    <x v="3965"/>
    <x v="1"/>
    <x v="742"/>
    <m/>
    <x v="413"/>
  </r>
  <r>
    <x v="264"/>
    <x v="260"/>
    <s v="9"/>
    <s v="15"/>
    <x v="3"/>
    <x v="10"/>
    <x v="755"/>
    <x v="3966"/>
    <x v="2"/>
    <x v="0"/>
    <n v="1000000"/>
    <x v="2685"/>
  </r>
  <r>
    <x v="264"/>
    <x v="260"/>
    <s v="11"/>
    <s v="18"/>
    <x v="3"/>
    <x v="8"/>
    <x v="732"/>
    <x v="3967"/>
    <x v="1"/>
    <x v="15"/>
    <m/>
    <x v="2932"/>
  </r>
  <r>
    <x v="264"/>
    <x v="260"/>
    <s v="12"/>
    <s v="18"/>
    <x v="3"/>
    <x v="11"/>
    <x v="860"/>
    <x v="3968"/>
    <x v="1"/>
    <x v="15"/>
    <m/>
    <x v="932"/>
  </r>
  <r>
    <x v="265"/>
    <x v="261"/>
    <m/>
    <m/>
    <x v="1"/>
    <x v="0"/>
    <x v="16"/>
    <x v="27"/>
    <x v="0"/>
    <x v="0"/>
    <m/>
    <x v="27"/>
  </r>
  <r>
    <x v="266"/>
    <x v="262"/>
    <m/>
    <m/>
    <x v="1"/>
    <x v="0"/>
    <x v="16"/>
    <x v="27"/>
    <x v="0"/>
    <x v="0"/>
    <m/>
    <x v="27"/>
  </r>
  <r>
    <x v="267"/>
    <x v="263"/>
    <s v="1"/>
    <s v="1"/>
    <x v="3"/>
    <x v="0"/>
    <x v="588"/>
    <x v="0"/>
    <x v="0"/>
    <x v="0"/>
    <m/>
    <x v="2933"/>
  </r>
  <r>
    <x v="267"/>
    <x v="263"/>
    <s v="1"/>
    <s v="1"/>
    <x v="3"/>
    <x v="0"/>
    <x v="588"/>
    <x v="3969"/>
    <x v="1"/>
    <x v="743"/>
    <m/>
    <x v="2934"/>
  </r>
  <r>
    <x v="267"/>
    <x v="263"/>
    <s v="2"/>
    <s v="1"/>
    <x v="3"/>
    <x v="1"/>
    <x v="606"/>
    <x v="3970"/>
    <x v="1"/>
    <x v="743"/>
    <m/>
    <x v="2935"/>
  </r>
  <r>
    <x v="267"/>
    <x v="263"/>
    <s v="2"/>
    <s v="2"/>
    <x v="3"/>
    <x v="1"/>
    <x v="788"/>
    <x v="3971"/>
    <x v="2"/>
    <x v="0"/>
    <n v="1022916.67"/>
    <x v="2936"/>
  </r>
  <r>
    <x v="267"/>
    <x v="263"/>
    <s v="3"/>
    <s v="1"/>
    <x v="3"/>
    <x v="2"/>
    <x v="623"/>
    <x v="3972"/>
    <x v="1"/>
    <x v="743"/>
    <m/>
    <x v="2937"/>
  </r>
  <r>
    <x v="267"/>
    <x v="263"/>
    <s v="3"/>
    <s v="31"/>
    <x v="3"/>
    <x v="2"/>
    <x v="862"/>
    <x v="3973"/>
    <x v="2"/>
    <x v="0"/>
    <n v="1418750.01"/>
    <x v="2938"/>
  </r>
  <r>
    <x v="267"/>
    <x v="263"/>
    <s v="4"/>
    <s v="1"/>
    <x v="3"/>
    <x v="3"/>
    <x v="591"/>
    <x v="3974"/>
    <x v="1"/>
    <x v="204"/>
    <m/>
    <x v="2939"/>
  </r>
  <r>
    <x v="267"/>
    <x v="263"/>
    <s v="5"/>
    <s v="1"/>
    <x v="3"/>
    <x v="4"/>
    <x v="608"/>
    <x v="3975"/>
    <x v="1"/>
    <x v="204"/>
    <m/>
    <x v="2940"/>
  </r>
  <r>
    <x v="267"/>
    <x v="263"/>
    <s v="6"/>
    <s v="1"/>
    <x v="3"/>
    <x v="9"/>
    <x v="656"/>
    <x v="3976"/>
    <x v="1"/>
    <x v="204"/>
    <m/>
    <x v="2941"/>
  </r>
  <r>
    <x v="267"/>
    <x v="263"/>
    <s v="6"/>
    <s v="29"/>
    <x v="3"/>
    <x v="9"/>
    <x v="835"/>
    <x v="3977"/>
    <x v="2"/>
    <x v="0"/>
    <n v="922916.67"/>
    <x v="2942"/>
  </r>
  <r>
    <x v="267"/>
    <x v="263"/>
    <s v="7"/>
    <s v="1"/>
    <x v="3"/>
    <x v="5"/>
    <x v="594"/>
    <x v="3978"/>
    <x v="1"/>
    <x v="204"/>
    <m/>
    <x v="2943"/>
  </r>
  <r>
    <x v="267"/>
    <x v="263"/>
    <s v="8"/>
    <s v="1"/>
    <x v="3"/>
    <x v="6"/>
    <x v="595"/>
    <x v="3979"/>
    <x v="1"/>
    <x v="204"/>
    <m/>
    <x v="2944"/>
  </r>
  <r>
    <x v="267"/>
    <x v="263"/>
    <s v="8"/>
    <s v="22"/>
    <x v="3"/>
    <x v="6"/>
    <x v="695"/>
    <x v="3980"/>
    <x v="2"/>
    <x v="0"/>
    <n v="1118750"/>
    <x v="2945"/>
  </r>
  <r>
    <x v="267"/>
    <x v="263"/>
    <s v="9"/>
    <s v="1"/>
    <x v="3"/>
    <x v="10"/>
    <x v="649"/>
    <x v="3981"/>
    <x v="1"/>
    <x v="204"/>
    <m/>
    <x v="2946"/>
  </r>
  <r>
    <x v="267"/>
    <x v="263"/>
    <s v="10"/>
    <s v="1"/>
    <x v="3"/>
    <x v="7"/>
    <x v="650"/>
    <x v="3982"/>
    <x v="1"/>
    <x v="204"/>
    <m/>
    <x v="2947"/>
  </r>
  <r>
    <x v="267"/>
    <x v="263"/>
    <s v="10"/>
    <s v="10"/>
    <x v="3"/>
    <x v="7"/>
    <x v="766"/>
    <x v="3983"/>
    <x v="2"/>
    <x v="0"/>
    <n v="1083333.3400000001"/>
    <x v="2948"/>
  </r>
  <r>
    <x v="267"/>
    <x v="263"/>
    <s v="11"/>
    <s v="1"/>
    <x v="3"/>
    <x v="8"/>
    <x v="651"/>
    <x v="3984"/>
    <x v="1"/>
    <x v="204"/>
    <m/>
    <x v="2949"/>
  </r>
  <r>
    <x v="267"/>
    <x v="263"/>
    <s v="11"/>
    <s v="8"/>
    <x v="3"/>
    <x v="8"/>
    <x v="725"/>
    <x v="3985"/>
    <x v="2"/>
    <x v="0"/>
    <n v="1083333.3400000001"/>
    <x v="2950"/>
  </r>
  <r>
    <x v="267"/>
    <x v="263"/>
    <s v="11"/>
    <s v="30"/>
    <x v="3"/>
    <x v="8"/>
    <x v="716"/>
    <x v="3986"/>
    <x v="2"/>
    <x v="0"/>
    <n v="1315017.33"/>
    <x v="2951"/>
  </r>
  <r>
    <x v="267"/>
    <x v="263"/>
    <s v="12"/>
    <s v="1"/>
    <x v="3"/>
    <x v="11"/>
    <x v="652"/>
    <x v="3987"/>
    <x v="1"/>
    <x v="204"/>
    <m/>
    <x v="2952"/>
  </r>
  <r>
    <x v="267"/>
    <x v="263"/>
    <s v="12"/>
    <s v="30"/>
    <x v="3"/>
    <x v="11"/>
    <x v="786"/>
    <x v="3988"/>
    <x v="2"/>
    <x v="0"/>
    <n v="460566.52"/>
    <x v="942"/>
  </r>
  <r>
    <x v="268"/>
    <x v="264"/>
    <m/>
    <m/>
    <x v="1"/>
    <x v="0"/>
    <x v="16"/>
    <x v="27"/>
    <x v="0"/>
    <x v="0"/>
    <m/>
    <x v="27"/>
  </r>
  <r>
    <x v="269"/>
    <x v="265"/>
    <m/>
    <m/>
    <x v="1"/>
    <x v="0"/>
    <x v="16"/>
    <x v="27"/>
    <x v="0"/>
    <x v="0"/>
    <m/>
    <x v="27"/>
  </r>
  <r>
    <x v="270"/>
    <x v="266"/>
    <m/>
    <m/>
    <x v="1"/>
    <x v="0"/>
    <x v="16"/>
    <x v="27"/>
    <x v="0"/>
    <x v="0"/>
    <m/>
    <x v="27"/>
  </r>
  <r>
    <x v="271"/>
    <x v="267"/>
    <s v="1"/>
    <s v="1"/>
    <x v="3"/>
    <x v="0"/>
    <x v="588"/>
    <x v="0"/>
    <x v="0"/>
    <x v="0"/>
    <m/>
    <x v="2953"/>
  </r>
  <r>
    <x v="271"/>
    <x v="267"/>
    <s v="8"/>
    <s v="1"/>
    <x v="3"/>
    <x v="6"/>
    <x v="595"/>
    <x v="2968"/>
    <x v="1"/>
    <x v="0"/>
    <n v="976080"/>
    <x v="27"/>
  </r>
  <r>
    <x v="272"/>
    <x v="268"/>
    <s v="1"/>
    <s v="1"/>
    <x v="3"/>
    <x v="0"/>
    <x v="588"/>
    <x v="0"/>
    <x v="0"/>
    <x v="0"/>
    <m/>
    <x v="2954"/>
  </r>
  <r>
    <x v="272"/>
    <x v="268"/>
    <s v="1"/>
    <s v="25"/>
    <x v="3"/>
    <x v="0"/>
    <x v="620"/>
    <x v="3989"/>
    <x v="2"/>
    <x v="0"/>
    <n v="382016.25"/>
    <x v="969"/>
  </r>
  <r>
    <x v="272"/>
    <x v="268"/>
    <s v="3"/>
    <s v="1"/>
    <x v="3"/>
    <x v="2"/>
    <x v="623"/>
    <x v="3990"/>
    <x v="1"/>
    <x v="744"/>
    <m/>
    <x v="2954"/>
  </r>
  <r>
    <x v="272"/>
    <x v="268"/>
    <s v="5"/>
    <s v="4"/>
    <x v="3"/>
    <x v="4"/>
    <x v="779"/>
    <x v="3991"/>
    <x v="2"/>
    <x v="0"/>
    <n v="382016.25"/>
    <x v="969"/>
  </r>
  <r>
    <x v="272"/>
    <x v="268"/>
    <s v="5"/>
    <s v="26"/>
    <x v="3"/>
    <x v="4"/>
    <x v="843"/>
    <x v="3992"/>
    <x v="2"/>
    <x v="0"/>
    <n v="382016.25"/>
    <x v="2955"/>
  </r>
  <r>
    <x v="272"/>
    <x v="268"/>
    <s v="6"/>
    <s v="1"/>
    <x v="3"/>
    <x v="9"/>
    <x v="656"/>
    <x v="3993"/>
    <x v="1"/>
    <x v="744"/>
    <m/>
    <x v="969"/>
  </r>
  <r>
    <x v="273"/>
    <x v="269"/>
    <m/>
    <m/>
    <x v="1"/>
    <x v="0"/>
    <x v="16"/>
    <x v="27"/>
    <x v="0"/>
    <x v="0"/>
    <m/>
    <x v="27"/>
  </r>
  <r>
    <x v="274"/>
    <x v="270"/>
    <m/>
    <m/>
    <x v="1"/>
    <x v="0"/>
    <x v="16"/>
    <x v="27"/>
    <x v="0"/>
    <x v="0"/>
    <m/>
    <x v="27"/>
  </r>
  <r>
    <x v="275"/>
    <x v="271"/>
    <m/>
    <m/>
    <x v="1"/>
    <x v="0"/>
    <x v="16"/>
    <x v="27"/>
    <x v="0"/>
    <x v="0"/>
    <m/>
    <x v="27"/>
  </r>
  <r>
    <x v="276"/>
    <x v="272"/>
    <m/>
    <m/>
    <x v="1"/>
    <x v="0"/>
    <x v="16"/>
    <x v="27"/>
    <x v="0"/>
    <x v="0"/>
    <m/>
    <x v="27"/>
  </r>
  <r>
    <x v="277"/>
    <x v="273"/>
    <s v="1"/>
    <s v="1"/>
    <x v="3"/>
    <x v="0"/>
    <x v="588"/>
    <x v="0"/>
    <x v="0"/>
    <x v="0"/>
    <m/>
    <x v="2956"/>
  </r>
  <r>
    <x v="277"/>
    <x v="273"/>
    <s v="1"/>
    <s v="1"/>
    <x v="3"/>
    <x v="0"/>
    <x v="588"/>
    <x v="3994"/>
    <x v="1"/>
    <x v="745"/>
    <m/>
    <x v="2957"/>
  </r>
  <r>
    <x v="277"/>
    <x v="273"/>
    <s v="1"/>
    <s v="2"/>
    <x v="3"/>
    <x v="0"/>
    <x v="827"/>
    <x v="3995"/>
    <x v="1"/>
    <x v="0"/>
    <n v="179166.67"/>
    <x v="2958"/>
  </r>
  <r>
    <x v="277"/>
    <x v="273"/>
    <s v="1"/>
    <s v="11"/>
    <x v="3"/>
    <x v="0"/>
    <x v="868"/>
    <x v="3996"/>
    <x v="2"/>
    <x v="0"/>
    <n v="1652864.27"/>
    <x v="2959"/>
  </r>
  <r>
    <x v="277"/>
    <x v="273"/>
    <s v="4"/>
    <s v="1"/>
    <x v="3"/>
    <x v="3"/>
    <x v="591"/>
    <x v="3997"/>
    <x v="1"/>
    <x v="746"/>
    <m/>
    <x v="2960"/>
  </r>
  <r>
    <x v="277"/>
    <x v="273"/>
    <s v="5"/>
    <s v="4"/>
    <x v="3"/>
    <x v="4"/>
    <x v="779"/>
    <x v="3998"/>
    <x v="2"/>
    <x v="0"/>
    <n v="5695833.3300000001"/>
    <x v="2961"/>
  </r>
  <r>
    <x v="277"/>
    <x v="273"/>
    <s v="5"/>
    <s v="5"/>
    <x v="3"/>
    <x v="4"/>
    <x v="682"/>
    <x v="3999"/>
    <x v="2"/>
    <x v="0"/>
    <n v="293750"/>
    <x v="2962"/>
  </r>
  <r>
    <x v="277"/>
    <x v="273"/>
    <s v="7"/>
    <s v="1"/>
    <x v="3"/>
    <x v="5"/>
    <x v="594"/>
    <x v="4000"/>
    <x v="1"/>
    <x v="209"/>
    <m/>
    <x v="2963"/>
  </r>
  <r>
    <x v="277"/>
    <x v="273"/>
    <s v="7"/>
    <s v="26"/>
    <x v="3"/>
    <x v="5"/>
    <x v="730"/>
    <x v="4001"/>
    <x v="2"/>
    <x v="0"/>
    <n v="6168750"/>
    <x v="2964"/>
  </r>
  <r>
    <x v="277"/>
    <x v="273"/>
    <s v="10"/>
    <s v="1"/>
    <x v="3"/>
    <x v="7"/>
    <x v="650"/>
    <x v="4002"/>
    <x v="1"/>
    <x v="209"/>
    <m/>
    <x v="2965"/>
  </r>
  <r>
    <x v="277"/>
    <x v="273"/>
    <s v="11"/>
    <s v="30"/>
    <x v="3"/>
    <x v="8"/>
    <x v="716"/>
    <x v="4003"/>
    <x v="1"/>
    <x v="0"/>
    <n v="49437.5"/>
    <x v="2966"/>
  </r>
  <r>
    <x v="277"/>
    <x v="273"/>
    <s v="11"/>
    <s v="30"/>
    <x v="3"/>
    <x v="8"/>
    <x v="716"/>
    <x v="4004"/>
    <x v="2"/>
    <x v="0"/>
    <n v="6238750"/>
    <x v="970"/>
  </r>
  <r>
    <x v="278"/>
    <x v="274"/>
    <m/>
    <m/>
    <x v="1"/>
    <x v="0"/>
    <x v="16"/>
    <x v="27"/>
    <x v="0"/>
    <x v="0"/>
    <m/>
    <x v="27"/>
  </r>
  <r>
    <x v="279"/>
    <x v="275"/>
    <s v="1"/>
    <s v="1"/>
    <x v="3"/>
    <x v="0"/>
    <x v="588"/>
    <x v="0"/>
    <x v="0"/>
    <x v="0"/>
    <m/>
    <x v="2967"/>
  </r>
  <r>
    <x v="279"/>
    <x v="275"/>
    <s v="1"/>
    <s v="1"/>
    <x v="3"/>
    <x v="0"/>
    <x v="588"/>
    <x v="4005"/>
    <x v="2"/>
    <x v="0"/>
    <n v="68016870.030000001"/>
    <x v="2968"/>
  </r>
  <r>
    <x v="279"/>
    <x v="275"/>
    <s v="1"/>
    <s v="2"/>
    <x v="3"/>
    <x v="0"/>
    <x v="827"/>
    <x v="4006"/>
    <x v="2"/>
    <x v="0"/>
    <n v="2084858.1"/>
    <x v="27"/>
  </r>
  <r>
    <x v="279"/>
    <x v="275"/>
    <s v="2"/>
    <s v="2"/>
    <x v="3"/>
    <x v="1"/>
    <x v="788"/>
    <x v="4007"/>
    <x v="1"/>
    <x v="747"/>
    <m/>
    <x v="2969"/>
  </r>
  <r>
    <x v="279"/>
    <x v="275"/>
    <s v="7"/>
    <s v="15"/>
    <x v="3"/>
    <x v="5"/>
    <x v="808"/>
    <x v="4008"/>
    <x v="2"/>
    <x v="0"/>
    <n v="56588161.460000001"/>
    <x v="2970"/>
  </r>
  <r>
    <x v="279"/>
    <x v="275"/>
    <s v="7"/>
    <s v="18"/>
    <x v="3"/>
    <x v="5"/>
    <x v="688"/>
    <x v="4009"/>
    <x v="2"/>
    <x v="0"/>
    <n v="7140462.0199999996"/>
    <x v="27"/>
  </r>
  <r>
    <x v="280"/>
    <x v="275"/>
    <s v="1"/>
    <s v="1"/>
    <x v="3"/>
    <x v="0"/>
    <x v="588"/>
    <x v="0"/>
    <x v="0"/>
    <x v="0"/>
    <m/>
    <x v="2971"/>
  </r>
  <r>
    <x v="280"/>
    <x v="275"/>
    <s v="9"/>
    <s v="28"/>
    <x v="3"/>
    <x v="10"/>
    <x v="875"/>
    <x v="4010"/>
    <x v="2"/>
    <x v="0"/>
    <n v="7165614.2800000003"/>
    <x v="2972"/>
  </r>
  <r>
    <x v="280"/>
    <x v="275"/>
    <s v="9"/>
    <s v="30"/>
    <x v="3"/>
    <x v="10"/>
    <x v="872"/>
    <x v="4011"/>
    <x v="2"/>
    <x v="0"/>
    <n v="754385.72"/>
    <x v="27"/>
  </r>
  <r>
    <x v="281"/>
    <x v="276"/>
    <s v="3"/>
    <s v="21"/>
    <x v="3"/>
    <x v="2"/>
    <x v="876"/>
    <x v="4012"/>
    <x v="1"/>
    <x v="748"/>
    <m/>
    <x v="2973"/>
  </r>
  <r>
    <x v="281"/>
    <x v="276"/>
    <s v="11"/>
    <s v="18"/>
    <x v="3"/>
    <x v="8"/>
    <x v="732"/>
    <x v="4013"/>
    <x v="2"/>
    <x v="0"/>
    <n v="270000"/>
    <x v="979"/>
  </r>
  <r>
    <x v="282"/>
    <x v="277"/>
    <s v="1"/>
    <s v="1"/>
    <x v="3"/>
    <x v="0"/>
    <x v="588"/>
    <x v="0"/>
    <x v="0"/>
    <x v="0"/>
    <m/>
    <x v="2974"/>
  </r>
  <r>
    <x v="282"/>
    <x v="277"/>
    <s v="1"/>
    <s v="1"/>
    <x v="3"/>
    <x v="0"/>
    <x v="588"/>
    <x v="4014"/>
    <x v="1"/>
    <x v="749"/>
    <m/>
    <x v="2975"/>
  </r>
  <r>
    <x v="282"/>
    <x v="277"/>
    <s v="1"/>
    <s v="14"/>
    <x v="3"/>
    <x v="0"/>
    <x v="870"/>
    <x v="4015"/>
    <x v="2"/>
    <x v="0"/>
    <n v="5939083.3399999999"/>
    <x v="2976"/>
  </r>
  <r>
    <x v="282"/>
    <x v="277"/>
    <s v="2"/>
    <s v="1"/>
    <x v="3"/>
    <x v="1"/>
    <x v="606"/>
    <x v="4016"/>
    <x v="1"/>
    <x v="750"/>
    <m/>
    <x v="2977"/>
  </r>
  <r>
    <x v="282"/>
    <x v="277"/>
    <s v="2"/>
    <s v="19"/>
    <x v="3"/>
    <x v="1"/>
    <x v="877"/>
    <x v="4017"/>
    <x v="2"/>
    <x v="0"/>
    <n v="5939083.3399999999"/>
    <x v="2978"/>
  </r>
  <r>
    <x v="282"/>
    <x v="277"/>
    <s v="2"/>
    <s v="19"/>
    <x v="3"/>
    <x v="1"/>
    <x v="877"/>
    <x v="4018"/>
    <x v="2"/>
    <x v="0"/>
    <n v="1250333.32"/>
    <x v="2979"/>
  </r>
  <r>
    <x v="282"/>
    <x v="277"/>
    <s v="3"/>
    <s v="1"/>
    <x v="3"/>
    <x v="2"/>
    <x v="623"/>
    <x v="4019"/>
    <x v="1"/>
    <x v="751"/>
    <m/>
    <x v="2980"/>
  </r>
  <r>
    <x v="282"/>
    <x v="277"/>
    <s v="3"/>
    <s v="24"/>
    <x v="3"/>
    <x v="2"/>
    <x v="625"/>
    <x v="4020"/>
    <x v="1"/>
    <x v="0"/>
    <n v="152488.23000000001"/>
    <x v="2981"/>
  </r>
  <r>
    <x v="282"/>
    <x v="277"/>
    <s v="3"/>
    <s v="29"/>
    <x v="3"/>
    <x v="2"/>
    <x v="744"/>
    <x v="4021"/>
    <x v="1"/>
    <x v="0"/>
    <n v="807466.37"/>
    <x v="2982"/>
  </r>
  <r>
    <x v="282"/>
    <x v="277"/>
    <s v="4"/>
    <s v="1"/>
    <x v="3"/>
    <x v="3"/>
    <x v="591"/>
    <x v="4022"/>
    <x v="1"/>
    <x v="751"/>
    <m/>
    <x v="2983"/>
  </r>
  <r>
    <x v="282"/>
    <x v="277"/>
    <s v="4"/>
    <s v="29"/>
    <x v="3"/>
    <x v="3"/>
    <x v="878"/>
    <x v="4023"/>
    <x v="2"/>
    <x v="0"/>
    <n v="5424984.4100000001"/>
    <x v="2984"/>
  </r>
  <r>
    <x v="282"/>
    <x v="277"/>
    <s v="5"/>
    <s v="1"/>
    <x v="3"/>
    <x v="4"/>
    <x v="608"/>
    <x v="4024"/>
    <x v="1"/>
    <x v="751"/>
    <m/>
    <x v="2985"/>
  </r>
  <r>
    <x v="282"/>
    <x v="277"/>
    <s v="5"/>
    <s v="2"/>
    <x v="3"/>
    <x v="4"/>
    <x v="829"/>
    <x v="4025"/>
    <x v="2"/>
    <x v="0"/>
    <n v="652000"/>
    <x v="2986"/>
  </r>
  <r>
    <x v="282"/>
    <x v="277"/>
    <s v="5"/>
    <s v="20"/>
    <x v="3"/>
    <x v="4"/>
    <x v="769"/>
    <x v="4026"/>
    <x v="2"/>
    <x v="0"/>
    <n v="6030335"/>
    <x v="2987"/>
  </r>
  <r>
    <x v="282"/>
    <x v="277"/>
    <s v="5"/>
    <s v="23"/>
    <x v="3"/>
    <x v="4"/>
    <x v="837"/>
    <x v="4027"/>
    <x v="2"/>
    <x v="0"/>
    <n v="634540"/>
    <x v="2988"/>
  </r>
  <r>
    <x v="282"/>
    <x v="277"/>
    <s v="6"/>
    <s v="1"/>
    <x v="3"/>
    <x v="9"/>
    <x v="656"/>
    <x v="4028"/>
    <x v="1"/>
    <x v="751"/>
    <m/>
    <x v="2986"/>
  </r>
  <r>
    <x v="282"/>
    <x v="277"/>
    <s v="6"/>
    <s v="16"/>
    <x v="3"/>
    <x v="9"/>
    <x v="686"/>
    <x v="4029"/>
    <x v="2"/>
    <x v="0"/>
    <n v="5877846.7699999996"/>
    <x v="2989"/>
  </r>
  <r>
    <x v="282"/>
    <x v="277"/>
    <s v="7"/>
    <s v="1"/>
    <x v="3"/>
    <x v="5"/>
    <x v="594"/>
    <x v="4030"/>
    <x v="1"/>
    <x v="210"/>
    <m/>
    <x v="2990"/>
  </r>
  <r>
    <x v="282"/>
    <x v="277"/>
    <s v="7"/>
    <s v="27"/>
    <x v="3"/>
    <x v="5"/>
    <x v="634"/>
    <x v="4031"/>
    <x v="2"/>
    <x v="0"/>
    <n v="6030125"/>
    <x v="2991"/>
  </r>
  <r>
    <x v="282"/>
    <x v="277"/>
    <s v="8"/>
    <s v="1"/>
    <x v="3"/>
    <x v="6"/>
    <x v="595"/>
    <x v="4032"/>
    <x v="1"/>
    <x v="210"/>
    <m/>
    <x v="2992"/>
  </r>
  <r>
    <x v="282"/>
    <x v="277"/>
    <s v="8"/>
    <s v="4"/>
    <x v="3"/>
    <x v="6"/>
    <x v="781"/>
    <x v="4033"/>
    <x v="2"/>
    <x v="0"/>
    <n v="634750"/>
    <x v="2993"/>
  </r>
  <r>
    <x v="282"/>
    <x v="277"/>
    <s v="8"/>
    <s v="12"/>
    <x v="3"/>
    <x v="6"/>
    <x v="613"/>
    <x v="4034"/>
    <x v="2"/>
    <x v="0"/>
    <n v="3000000"/>
    <x v="2994"/>
  </r>
  <r>
    <x v="282"/>
    <x v="277"/>
    <s v="8"/>
    <s v="12"/>
    <x v="3"/>
    <x v="6"/>
    <x v="613"/>
    <x v="4035"/>
    <x v="2"/>
    <x v="0"/>
    <n v="3030125"/>
    <x v="2995"/>
  </r>
  <r>
    <x v="282"/>
    <x v="277"/>
    <s v="9"/>
    <s v="1"/>
    <x v="3"/>
    <x v="10"/>
    <x v="649"/>
    <x v="4036"/>
    <x v="1"/>
    <x v="210"/>
    <m/>
    <x v="2996"/>
  </r>
  <r>
    <x v="282"/>
    <x v="277"/>
    <s v="9"/>
    <s v="22"/>
    <x v="3"/>
    <x v="10"/>
    <x v="638"/>
    <x v="4037"/>
    <x v="2"/>
    <x v="0"/>
    <n v="5515541.6600000001"/>
    <x v="2997"/>
  </r>
  <r>
    <x v="282"/>
    <x v="277"/>
    <s v="10"/>
    <s v="1"/>
    <x v="3"/>
    <x v="7"/>
    <x v="650"/>
    <x v="4038"/>
    <x v="1"/>
    <x v="210"/>
    <m/>
    <x v="2998"/>
  </r>
  <r>
    <x v="282"/>
    <x v="277"/>
    <s v="10"/>
    <s v="17"/>
    <x v="3"/>
    <x v="7"/>
    <x v="661"/>
    <x v="4039"/>
    <x v="2"/>
    <x v="0"/>
    <n v="5515541.6600000001"/>
    <x v="2999"/>
  </r>
  <r>
    <x v="282"/>
    <x v="277"/>
    <s v="10"/>
    <s v="26"/>
    <x v="3"/>
    <x v="7"/>
    <x v="800"/>
    <x v="4040"/>
    <x v="2"/>
    <x v="0"/>
    <n v="2392005.9"/>
    <x v="984"/>
  </r>
  <r>
    <x v="282"/>
    <x v="277"/>
    <s v="11"/>
    <s v="1"/>
    <x v="3"/>
    <x v="8"/>
    <x v="651"/>
    <x v="4041"/>
    <x v="1"/>
    <x v="210"/>
    <m/>
    <x v="985"/>
  </r>
  <r>
    <x v="282"/>
    <x v="277"/>
    <s v="11"/>
    <s v="24"/>
    <x v="3"/>
    <x v="8"/>
    <x v="645"/>
    <x v="4042"/>
    <x v="2"/>
    <x v="0"/>
    <n v="4833041.66"/>
    <x v="3000"/>
  </r>
  <r>
    <x v="282"/>
    <x v="277"/>
    <s v="11"/>
    <s v="24"/>
    <x v="3"/>
    <x v="8"/>
    <x v="645"/>
    <x v="1401"/>
    <x v="2"/>
    <x v="0"/>
    <n v="580583.32999999996"/>
    <x v="981"/>
  </r>
  <r>
    <x v="282"/>
    <x v="277"/>
    <s v="12"/>
    <s v="1"/>
    <x v="3"/>
    <x v="11"/>
    <x v="652"/>
    <x v="4043"/>
    <x v="1"/>
    <x v="210"/>
    <m/>
    <x v="982"/>
  </r>
  <r>
    <x v="282"/>
    <x v="277"/>
    <s v="12"/>
    <s v="16"/>
    <x v="3"/>
    <x v="11"/>
    <x v="701"/>
    <x v="4044"/>
    <x v="2"/>
    <x v="0"/>
    <n v="5515541.6699999999"/>
    <x v="3000"/>
  </r>
  <r>
    <x v="282"/>
    <x v="277"/>
    <s v="12"/>
    <s v="17"/>
    <x v="3"/>
    <x v="11"/>
    <x v="879"/>
    <x v="4045"/>
    <x v="2"/>
    <x v="0"/>
    <n v="580583.32999999996"/>
    <x v="981"/>
  </r>
  <r>
    <x v="283"/>
    <x v="278"/>
    <s v="3"/>
    <s v="7"/>
    <x v="3"/>
    <x v="2"/>
    <x v="727"/>
    <x v="4046"/>
    <x v="1"/>
    <x v="752"/>
    <m/>
    <x v="2436"/>
  </r>
  <r>
    <x v="283"/>
    <x v="278"/>
    <s v="3"/>
    <s v="7"/>
    <x v="3"/>
    <x v="2"/>
    <x v="727"/>
    <x v="4047"/>
    <x v="2"/>
    <x v="0"/>
    <n v="520000"/>
    <x v="3001"/>
  </r>
  <r>
    <x v="283"/>
    <x v="278"/>
    <s v="4"/>
    <s v="30"/>
    <x v="3"/>
    <x v="3"/>
    <x v="880"/>
    <x v="4048"/>
    <x v="1"/>
    <x v="203"/>
    <m/>
    <x v="3002"/>
  </r>
  <r>
    <x v="283"/>
    <x v="278"/>
    <s v="5"/>
    <s v="3"/>
    <x v="3"/>
    <x v="4"/>
    <x v="728"/>
    <x v="4049"/>
    <x v="2"/>
    <x v="0"/>
    <n v="393750"/>
    <x v="3001"/>
  </r>
  <r>
    <x v="283"/>
    <x v="278"/>
    <s v="7"/>
    <s v="30"/>
    <x v="3"/>
    <x v="5"/>
    <x v="690"/>
    <x v="4050"/>
    <x v="1"/>
    <x v="0"/>
    <m/>
    <x v="3001"/>
  </r>
  <r>
    <x v="283"/>
    <x v="278"/>
    <s v="7"/>
    <s v="30"/>
    <x v="3"/>
    <x v="5"/>
    <x v="690"/>
    <x v="4051"/>
    <x v="1"/>
    <x v="203"/>
    <m/>
    <x v="3002"/>
  </r>
  <r>
    <x v="283"/>
    <x v="278"/>
    <s v="8"/>
    <s v="2"/>
    <x v="3"/>
    <x v="6"/>
    <x v="830"/>
    <x v="4052"/>
    <x v="1"/>
    <x v="0"/>
    <n v="42338.71"/>
    <x v="3003"/>
  </r>
  <r>
    <x v="283"/>
    <x v="278"/>
    <s v="8"/>
    <s v="2"/>
    <x v="3"/>
    <x v="6"/>
    <x v="830"/>
    <x v="4053"/>
    <x v="2"/>
    <x v="0"/>
    <n v="351411.29"/>
    <x v="3001"/>
  </r>
  <r>
    <x v="283"/>
    <x v="278"/>
    <s v="9"/>
    <s v="29"/>
    <x v="3"/>
    <x v="10"/>
    <x v="712"/>
    <x v="4054"/>
    <x v="2"/>
    <x v="0"/>
    <n v="26000"/>
    <x v="27"/>
  </r>
  <r>
    <x v="283"/>
    <x v="278"/>
    <s v="10"/>
    <s v="30"/>
    <x v="3"/>
    <x v="7"/>
    <x v="881"/>
    <x v="4055"/>
    <x v="1"/>
    <x v="753"/>
    <m/>
    <x v="3004"/>
  </r>
  <r>
    <x v="283"/>
    <x v="278"/>
    <s v="12"/>
    <s v="16"/>
    <x v="3"/>
    <x v="11"/>
    <x v="701"/>
    <x v="4056"/>
    <x v="2"/>
    <x v="0"/>
    <n v="429500"/>
    <x v="1022"/>
  </r>
  <r>
    <x v="284"/>
    <x v="279"/>
    <m/>
    <m/>
    <x v="1"/>
    <x v="0"/>
    <x v="16"/>
    <x v="27"/>
    <x v="0"/>
    <x v="0"/>
    <m/>
    <x v="27"/>
  </r>
  <r>
    <x v="285"/>
    <x v="280"/>
    <m/>
    <m/>
    <x v="1"/>
    <x v="0"/>
    <x v="16"/>
    <x v="27"/>
    <x v="0"/>
    <x v="0"/>
    <m/>
    <x v="27"/>
  </r>
  <r>
    <x v="286"/>
    <x v="281"/>
    <s v="7"/>
    <s v="30"/>
    <x v="3"/>
    <x v="5"/>
    <x v="690"/>
    <x v="4057"/>
    <x v="1"/>
    <x v="754"/>
    <m/>
    <x v="3005"/>
  </r>
  <r>
    <x v="286"/>
    <x v="281"/>
    <s v="9"/>
    <s v="26"/>
    <x v="3"/>
    <x v="10"/>
    <x v="639"/>
    <x v="4058"/>
    <x v="2"/>
    <x v="0"/>
    <n v="1320000"/>
    <x v="27"/>
  </r>
  <r>
    <x v="286"/>
    <x v="281"/>
    <s v="9"/>
    <s v="30"/>
    <x v="3"/>
    <x v="10"/>
    <x v="872"/>
    <x v="4059"/>
    <x v="1"/>
    <x v="218"/>
    <m/>
    <x v="1030"/>
  </r>
  <r>
    <x v="286"/>
    <x v="281"/>
    <s v="10"/>
    <s v="18"/>
    <x v="3"/>
    <x v="7"/>
    <x v="859"/>
    <x v="4060"/>
    <x v="2"/>
    <x v="0"/>
    <n v="920000"/>
    <x v="27"/>
  </r>
  <r>
    <x v="286"/>
    <x v="281"/>
    <s v="10"/>
    <s v="30"/>
    <x v="3"/>
    <x v="7"/>
    <x v="881"/>
    <x v="4061"/>
    <x v="1"/>
    <x v="218"/>
    <m/>
    <x v="1030"/>
  </r>
  <r>
    <x v="286"/>
    <x v="281"/>
    <s v="11"/>
    <s v="11"/>
    <x v="3"/>
    <x v="8"/>
    <x v="700"/>
    <x v="4062"/>
    <x v="2"/>
    <x v="0"/>
    <n v="920000"/>
    <x v="27"/>
  </r>
  <r>
    <x v="286"/>
    <x v="281"/>
    <s v="11"/>
    <s v="30"/>
    <x v="3"/>
    <x v="8"/>
    <x v="716"/>
    <x v="4063"/>
    <x v="1"/>
    <x v="218"/>
    <m/>
    <x v="1030"/>
  </r>
  <r>
    <x v="286"/>
    <x v="281"/>
    <s v="12"/>
    <s v="31"/>
    <x v="3"/>
    <x v="11"/>
    <x v="853"/>
    <x v="4064"/>
    <x v="1"/>
    <x v="218"/>
    <m/>
    <x v="1029"/>
  </r>
  <r>
    <x v="287"/>
    <x v="282"/>
    <s v="1"/>
    <s v="1"/>
    <x v="3"/>
    <x v="0"/>
    <x v="588"/>
    <x v="0"/>
    <x v="0"/>
    <x v="0"/>
    <m/>
    <x v="3006"/>
  </r>
  <r>
    <x v="287"/>
    <x v="282"/>
    <s v="2"/>
    <s v="20"/>
    <x v="3"/>
    <x v="1"/>
    <x v="740"/>
    <x v="4065"/>
    <x v="1"/>
    <x v="629"/>
    <m/>
    <x v="3007"/>
  </r>
  <r>
    <x v="287"/>
    <x v="282"/>
    <s v="5"/>
    <s v="20"/>
    <x v="3"/>
    <x v="4"/>
    <x v="769"/>
    <x v="4066"/>
    <x v="1"/>
    <x v="629"/>
    <m/>
    <x v="3008"/>
  </r>
  <r>
    <x v="287"/>
    <x v="282"/>
    <s v="8"/>
    <s v="1"/>
    <x v="3"/>
    <x v="6"/>
    <x v="595"/>
    <x v="2968"/>
    <x v="1"/>
    <x v="0"/>
    <n v="378040"/>
    <x v="768"/>
  </r>
  <r>
    <x v="287"/>
    <x v="282"/>
    <s v="8"/>
    <s v="1"/>
    <x v="3"/>
    <x v="6"/>
    <x v="595"/>
    <x v="4067"/>
    <x v="1"/>
    <x v="0"/>
    <n v="189000"/>
    <x v="3009"/>
  </r>
  <r>
    <x v="287"/>
    <x v="282"/>
    <s v="8"/>
    <s v="1"/>
    <x v="3"/>
    <x v="6"/>
    <x v="595"/>
    <x v="4068"/>
    <x v="1"/>
    <x v="0"/>
    <n v="189000"/>
    <x v="27"/>
  </r>
  <r>
    <x v="288"/>
    <x v="283"/>
    <m/>
    <m/>
    <x v="1"/>
    <x v="0"/>
    <x v="16"/>
    <x v="27"/>
    <x v="0"/>
    <x v="0"/>
    <m/>
    <x v="27"/>
  </r>
  <r>
    <x v="289"/>
    <x v="284"/>
    <m/>
    <m/>
    <x v="1"/>
    <x v="0"/>
    <x v="16"/>
    <x v="27"/>
    <x v="0"/>
    <x v="0"/>
    <m/>
    <x v="27"/>
  </r>
  <r>
    <x v="290"/>
    <x v="285"/>
    <m/>
    <m/>
    <x v="1"/>
    <x v="0"/>
    <x v="16"/>
    <x v="27"/>
    <x v="0"/>
    <x v="0"/>
    <m/>
    <x v="27"/>
  </r>
  <r>
    <x v="291"/>
    <x v="286"/>
    <m/>
    <m/>
    <x v="1"/>
    <x v="0"/>
    <x v="16"/>
    <x v="27"/>
    <x v="0"/>
    <x v="0"/>
    <m/>
    <x v="27"/>
  </r>
  <r>
    <x v="292"/>
    <x v="287"/>
    <m/>
    <m/>
    <x v="1"/>
    <x v="0"/>
    <x v="16"/>
    <x v="27"/>
    <x v="0"/>
    <x v="0"/>
    <m/>
    <x v="27"/>
  </r>
  <r>
    <x v="293"/>
    <x v="288"/>
    <m/>
    <m/>
    <x v="1"/>
    <x v="0"/>
    <x v="16"/>
    <x v="27"/>
    <x v="0"/>
    <x v="0"/>
    <m/>
    <x v="27"/>
  </r>
  <r>
    <x v="294"/>
    <x v="289"/>
    <m/>
    <m/>
    <x v="1"/>
    <x v="0"/>
    <x v="16"/>
    <x v="27"/>
    <x v="0"/>
    <x v="0"/>
    <m/>
    <x v="27"/>
  </r>
  <r>
    <x v="295"/>
    <x v="290"/>
    <m/>
    <m/>
    <x v="1"/>
    <x v="0"/>
    <x v="16"/>
    <x v="27"/>
    <x v="0"/>
    <x v="0"/>
    <m/>
    <x v="27"/>
  </r>
  <r>
    <x v="296"/>
    <x v="291"/>
    <s v="1"/>
    <s v="1"/>
    <x v="3"/>
    <x v="0"/>
    <x v="588"/>
    <x v="0"/>
    <x v="0"/>
    <x v="0"/>
    <m/>
    <x v="3010"/>
  </r>
  <r>
    <x v="296"/>
    <x v="291"/>
    <s v="1"/>
    <s v="1"/>
    <x v="3"/>
    <x v="0"/>
    <x v="588"/>
    <x v="4069"/>
    <x v="1"/>
    <x v="755"/>
    <m/>
    <x v="3011"/>
  </r>
  <r>
    <x v="296"/>
    <x v="291"/>
    <s v="1"/>
    <s v="7"/>
    <x v="3"/>
    <x v="0"/>
    <x v="735"/>
    <x v="4070"/>
    <x v="2"/>
    <x v="0"/>
    <n v="1373000"/>
    <x v="3012"/>
  </r>
  <r>
    <x v="296"/>
    <x v="291"/>
    <s v="2"/>
    <s v="4"/>
    <x v="3"/>
    <x v="1"/>
    <x v="815"/>
    <x v="4071"/>
    <x v="2"/>
    <x v="0"/>
    <n v="84970"/>
    <x v="27"/>
  </r>
  <r>
    <x v="296"/>
    <x v="291"/>
    <s v="4"/>
    <s v="1"/>
    <x v="3"/>
    <x v="3"/>
    <x v="591"/>
    <x v="4072"/>
    <x v="1"/>
    <x v="756"/>
    <m/>
    <x v="1043"/>
  </r>
  <r>
    <x v="296"/>
    <x v="291"/>
    <s v="7"/>
    <s v="1"/>
    <x v="3"/>
    <x v="5"/>
    <x v="594"/>
    <x v="4073"/>
    <x v="1"/>
    <x v="756"/>
    <m/>
    <x v="3013"/>
  </r>
  <r>
    <x v="296"/>
    <x v="291"/>
    <s v="7"/>
    <s v="15"/>
    <x v="3"/>
    <x v="5"/>
    <x v="808"/>
    <x v="4074"/>
    <x v="2"/>
    <x v="0"/>
    <n v="873000"/>
    <x v="3014"/>
  </r>
  <r>
    <x v="296"/>
    <x v="291"/>
    <s v="9"/>
    <s v="1"/>
    <x v="3"/>
    <x v="10"/>
    <x v="649"/>
    <x v="4075"/>
    <x v="2"/>
    <x v="0"/>
    <n v="873000"/>
    <x v="3015"/>
  </r>
  <r>
    <x v="296"/>
    <x v="291"/>
    <s v="9"/>
    <s v="2"/>
    <x v="3"/>
    <x v="10"/>
    <x v="828"/>
    <x v="4076"/>
    <x v="2"/>
    <x v="0"/>
    <n v="87300"/>
    <x v="27"/>
  </r>
  <r>
    <x v="296"/>
    <x v="291"/>
    <s v="10"/>
    <s v="1"/>
    <x v="3"/>
    <x v="7"/>
    <x v="650"/>
    <x v="4077"/>
    <x v="1"/>
    <x v="756"/>
    <m/>
    <x v="1043"/>
  </r>
  <r>
    <x v="297"/>
    <x v="292"/>
    <m/>
    <m/>
    <x v="1"/>
    <x v="0"/>
    <x v="16"/>
    <x v="27"/>
    <x v="0"/>
    <x v="0"/>
    <m/>
    <x v="27"/>
  </r>
  <r>
    <x v="0"/>
    <x v="0"/>
    <s v="1"/>
    <s v="1"/>
    <x v="4"/>
    <x v="0"/>
    <x v="882"/>
    <x v="0"/>
    <x v="0"/>
    <x v="0"/>
    <m/>
    <x v="1055"/>
  </r>
  <r>
    <x v="0"/>
    <x v="0"/>
    <s v="1"/>
    <s v="1"/>
    <x v="4"/>
    <x v="0"/>
    <x v="882"/>
    <x v="4078"/>
    <x v="1"/>
    <x v="225"/>
    <m/>
    <x v="3016"/>
  </r>
  <r>
    <x v="0"/>
    <x v="0"/>
    <s v="3"/>
    <s v="1"/>
    <x v="4"/>
    <x v="2"/>
    <x v="883"/>
    <x v="4079"/>
    <x v="1"/>
    <x v="225"/>
    <m/>
    <x v="3017"/>
  </r>
  <r>
    <x v="0"/>
    <x v="0"/>
    <s v="6"/>
    <s v="1"/>
    <x v="4"/>
    <x v="9"/>
    <x v="884"/>
    <x v="4080"/>
    <x v="1"/>
    <x v="225"/>
    <m/>
    <x v="3018"/>
  </r>
  <r>
    <x v="0"/>
    <x v="0"/>
    <s v="8"/>
    <s v="1"/>
    <x v="4"/>
    <x v="6"/>
    <x v="885"/>
    <x v="4081"/>
    <x v="1"/>
    <x v="757"/>
    <m/>
    <x v="3019"/>
  </r>
  <r>
    <x v="1"/>
    <x v="1"/>
    <s v="7"/>
    <s v="18"/>
    <x v="4"/>
    <x v="5"/>
    <x v="886"/>
    <x v="4082"/>
    <x v="1"/>
    <x v="758"/>
    <m/>
    <x v="3020"/>
  </r>
  <r>
    <x v="1"/>
    <x v="1"/>
    <s v="7"/>
    <s v="18"/>
    <x v="4"/>
    <x v="5"/>
    <x v="886"/>
    <x v="1552"/>
    <x v="2"/>
    <x v="0"/>
    <n v="328580.2"/>
    <x v="27"/>
  </r>
  <r>
    <x v="1"/>
    <x v="1"/>
    <s v="8"/>
    <s v="3"/>
    <x v="4"/>
    <x v="6"/>
    <x v="887"/>
    <x v="4083"/>
    <x v="1"/>
    <x v="335"/>
    <m/>
    <x v="1363"/>
  </r>
  <r>
    <x v="1"/>
    <x v="1"/>
    <s v="8"/>
    <s v="3"/>
    <x v="4"/>
    <x v="6"/>
    <x v="887"/>
    <x v="1874"/>
    <x v="2"/>
    <x v="0"/>
    <n v="59125"/>
    <x v="27"/>
  </r>
  <r>
    <x v="2"/>
    <x v="2"/>
    <s v="1"/>
    <s v="1"/>
    <x v="4"/>
    <x v="0"/>
    <x v="882"/>
    <x v="0"/>
    <x v="0"/>
    <x v="0"/>
    <m/>
    <x v="1057"/>
  </r>
  <r>
    <x v="2"/>
    <x v="2"/>
    <s v="1"/>
    <s v="1"/>
    <x v="4"/>
    <x v="0"/>
    <x v="882"/>
    <x v="4084"/>
    <x v="1"/>
    <x v="456"/>
    <m/>
    <x v="3021"/>
  </r>
  <r>
    <x v="2"/>
    <x v="2"/>
    <s v="1"/>
    <s v="11"/>
    <x v="4"/>
    <x v="0"/>
    <x v="888"/>
    <x v="2270"/>
    <x v="2"/>
    <x v="0"/>
    <n v="56350.81"/>
    <x v="1782"/>
  </r>
  <r>
    <x v="2"/>
    <x v="2"/>
    <s v="1"/>
    <s v="11"/>
    <x v="4"/>
    <x v="0"/>
    <x v="888"/>
    <x v="4085"/>
    <x v="2"/>
    <x v="0"/>
    <n v="134375"/>
    <x v="27"/>
  </r>
  <r>
    <x v="2"/>
    <x v="2"/>
    <s v="1"/>
    <s v="31"/>
    <x v="4"/>
    <x v="0"/>
    <x v="889"/>
    <x v="4086"/>
    <x v="1"/>
    <x v="456"/>
    <m/>
    <x v="1782"/>
  </r>
  <r>
    <x v="2"/>
    <x v="2"/>
    <s v="3"/>
    <s v="1"/>
    <x v="4"/>
    <x v="2"/>
    <x v="883"/>
    <x v="4087"/>
    <x v="1"/>
    <x v="456"/>
    <m/>
    <x v="1216"/>
  </r>
  <r>
    <x v="2"/>
    <x v="2"/>
    <s v="3"/>
    <s v="18"/>
    <x v="4"/>
    <x v="2"/>
    <x v="890"/>
    <x v="4088"/>
    <x v="2"/>
    <x v="0"/>
    <n v="134375"/>
    <x v="1782"/>
  </r>
  <r>
    <x v="2"/>
    <x v="2"/>
    <s v="3"/>
    <s v="18"/>
    <x v="4"/>
    <x v="2"/>
    <x v="890"/>
    <x v="4089"/>
    <x v="2"/>
    <x v="0"/>
    <n v="134375"/>
    <x v="27"/>
  </r>
  <r>
    <x v="2"/>
    <x v="2"/>
    <s v="4"/>
    <s v="1"/>
    <x v="4"/>
    <x v="3"/>
    <x v="891"/>
    <x v="4090"/>
    <x v="1"/>
    <x v="456"/>
    <m/>
    <x v="1782"/>
  </r>
  <r>
    <x v="2"/>
    <x v="2"/>
    <s v="4"/>
    <s v="4"/>
    <x v="4"/>
    <x v="3"/>
    <x v="892"/>
    <x v="4091"/>
    <x v="2"/>
    <x v="0"/>
    <n v="134375"/>
    <x v="27"/>
  </r>
  <r>
    <x v="2"/>
    <x v="2"/>
    <s v="5"/>
    <s v="1"/>
    <x v="4"/>
    <x v="4"/>
    <x v="893"/>
    <x v="4092"/>
    <x v="1"/>
    <x v="456"/>
    <m/>
    <x v="1782"/>
  </r>
  <r>
    <x v="2"/>
    <x v="2"/>
    <s v="5"/>
    <s v="11"/>
    <x v="4"/>
    <x v="4"/>
    <x v="894"/>
    <x v="4093"/>
    <x v="2"/>
    <x v="0"/>
    <n v="134375"/>
    <x v="27"/>
  </r>
  <r>
    <x v="2"/>
    <x v="2"/>
    <s v="6"/>
    <s v="1"/>
    <x v="4"/>
    <x v="9"/>
    <x v="884"/>
    <x v="4094"/>
    <x v="1"/>
    <x v="456"/>
    <m/>
    <x v="1782"/>
  </r>
  <r>
    <x v="2"/>
    <x v="2"/>
    <s v="6"/>
    <s v="2"/>
    <x v="4"/>
    <x v="9"/>
    <x v="895"/>
    <x v="4095"/>
    <x v="2"/>
    <x v="0"/>
    <n v="134375"/>
    <x v="27"/>
  </r>
  <r>
    <x v="2"/>
    <x v="2"/>
    <s v="7"/>
    <s v="1"/>
    <x v="4"/>
    <x v="5"/>
    <x v="896"/>
    <x v="4096"/>
    <x v="1"/>
    <x v="456"/>
    <m/>
    <x v="1782"/>
  </r>
  <r>
    <x v="2"/>
    <x v="2"/>
    <s v="8"/>
    <s v="1"/>
    <x v="4"/>
    <x v="6"/>
    <x v="885"/>
    <x v="4097"/>
    <x v="1"/>
    <x v="456"/>
    <m/>
    <x v="1216"/>
  </r>
  <r>
    <x v="2"/>
    <x v="2"/>
    <s v="8"/>
    <s v="16"/>
    <x v="4"/>
    <x v="6"/>
    <x v="897"/>
    <x v="4098"/>
    <x v="2"/>
    <x v="0"/>
    <n v="134375"/>
    <x v="1782"/>
  </r>
  <r>
    <x v="3"/>
    <x v="3"/>
    <m/>
    <m/>
    <x v="1"/>
    <x v="0"/>
    <x v="16"/>
    <x v="27"/>
    <x v="0"/>
    <x v="0"/>
    <m/>
    <x v="27"/>
  </r>
  <r>
    <x v="4"/>
    <x v="4"/>
    <m/>
    <m/>
    <x v="1"/>
    <x v="0"/>
    <x v="16"/>
    <x v="27"/>
    <x v="0"/>
    <x v="0"/>
    <m/>
    <x v="27"/>
  </r>
  <r>
    <x v="5"/>
    <x v="5"/>
    <m/>
    <m/>
    <x v="1"/>
    <x v="0"/>
    <x v="16"/>
    <x v="27"/>
    <x v="0"/>
    <x v="0"/>
    <m/>
    <x v="27"/>
  </r>
  <r>
    <x v="6"/>
    <x v="6"/>
    <m/>
    <m/>
    <x v="1"/>
    <x v="0"/>
    <x v="16"/>
    <x v="27"/>
    <x v="0"/>
    <x v="0"/>
    <m/>
    <x v="27"/>
  </r>
  <r>
    <x v="7"/>
    <x v="7"/>
    <s v="1"/>
    <s v="1"/>
    <x v="4"/>
    <x v="0"/>
    <x v="882"/>
    <x v="0"/>
    <x v="0"/>
    <x v="0"/>
    <m/>
    <x v="1063"/>
  </r>
  <r>
    <x v="7"/>
    <x v="7"/>
    <s v="2"/>
    <s v="1"/>
    <x v="4"/>
    <x v="1"/>
    <x v="898"/>
    <x v="1492"/>
    <x v="2"/>
    <x v="0"/>
    <n v="1436881.73"/>
    <x v="3022"/>
  </r>
  <r>
    <x v="7"/>
    <x v="7"/>
    <s v="2"/>
    <s v="8"/>
    <x v="4"/>
    <x v="1"/>
    <x v="899"/>
    <x v="1552"/>
    <x v="2"/>
    <x v="0"/>
    <n v="1500000"/>
    <x v="3023"/>
  </r>
  <r>
    <x v="7"/>
    <x v="7"/>
    <s v="3"/>
    <s v="28"/>
    <x v="4"/>
    <x v="2"/>
    <x v="900"/>
    <x v="2709"/>
    <x v="2"/>
    <x v="0"/>
    <n v="1610000.01"/>
    <x v="27"/>
  </r>
  <r>
    <x v="7"/>
    <x v="7"/>
    <s v="4"/>
    <s v="1"/>
    <x v="4"/>
    <x v="3"/>
    <x v="891"/>
    <x v="4099"/>
    <x v="1"/>
    <x v="232"/>
    <m/>
    <x v="3023"/>
  </r>
  <r>
    <x v="7"/>
    <x v="7"/>
    <s v="5"/>
    <s v="17"/>
    <x v="4"/>
    <x v="4"/>
    <x v="901"/>
    <x v="4100"/>
    <x v="2"/>
    <x v="0"/>
    <n v="1610000.01"/>
    <x v="27"/>
  </r>
  <r>
    <x v="7"/>
    <x v="7"/>
    <s v="7"/>
    <s v="1"/>
    <x v="4"/>
    <x v="5"/>
    <x v="896"/>
    <x v="4101"/>
    <x v="1"/>
    <x v="232"/>
    <m/>
    <x v="3023"/>
  </r>
  <r>
    <x v="7"/>
    <x v="7"/>
    <s v="8"/>
    <s v="3"/>
    <x v="4"/>
    <x v="6"/>
    <x v="887"/>
    <x v="4102"/>
    <x v="2"/>
    <x v="0"/>
    <n v="1610000.01"/>
    <x v="27"/>
  </r>
  <r>
    <x v="8"/>
    <x v="8"/>
    <s v="1"/>
    <s v="1"/>
    <x v="4"/>
    <x v="0"/>
    <x v="882"/>
    <x v="4103"/>
    <x v="1"/>
    <x v="759"/>
    <m/>
    <x v="3024"/>
  </r>
  <r>
    <x v="8"/>
    <x v="8"/>
    <s v="1"/>
    <s v="17"/>
    <x v="4"/>
    <x v="0"/>
    <x v="902"/>
    <x v="4104"/>
    <x v="2"/>
    <x v="0"/>
    <n v="2252340"/>
    <x v="27"/>
  </r>
  <r>
    <x v="9"/>
    <x v="9"/>
    <m/>
    <m/>
    <x v="1"/>
    <x v="0"/>
    <x v="16"/>
    <x v="27"/>
    <x v="0"/>
    <x v="0"/>
    <m/>
    <x v="27"/>
  </r>
  <r>
    <x v="10"/>
    <x v="10"/>
    <s v="3"/>
    <s v="24"/>
    <x v="4"/>
    <x v="2"/>
    <x v="903"/>
    <x v="4105"/>
    <x v="1"/>
    <x v="331"/>
    <m/>
    <x v="1217"/>
  </r>
  <r>
    <x v="10"/>
    <x v="10"/>
    <s v="3"/>
    <s v="28"/>
    <x v="4"/>
    <x v="2"/>
    <x v="900"/>
    <x v="1552"/>
    <x v="2"/>
    <x v="0"/>
    <n v="537500"/>
    <x v="27"/>
  </r>
  <r>
    <x v="10"/>
    <x v="10"/>
    <s v="4"/>
    <s v="29"/>
    <x v="4"/>
    <x v="3"/>
    <x v="904"/>
    <x v="4106"/>
    <x v="1"/>
    <x v="760"/>
    <m/>
    <x v="3025"/>
  </r>
  <r>
    <x v="10"/>
    <x v="10"/>
    <s v="6"/>
    <s v="1"/>
    <x v="4"/>
    <x v="9"/>
    <x v="884"/>
    <x v="4107"/>
    <x v="1"/>
    <x v="761"/>
    <m/>
    <x v="3026"/>
  </r>
  <r>
    <x v="10"/>
    <x v="10"/>
    <s v="6"/>
    <s v="17"/>
    <x v="4"/>
    <x v="9"/>
    <x v="905"/>
    <x v="4108"/>
    <x v="2"/>
    <x v="0"/>
    <n v="1498064"/>
    <x v="1287"/>
  </r>
  <r>
    <x v="10"/>
    <x v="10"/>
    <s v="7"/>
    <s v="1"/>
    <x v="4"/>
    <x v="5"/>
    <x v="896"/>
    <x v="4109"/>
    <x v="1"/>
    <x v="761"/>
    <m/>
    <x v="3027"/>
  </r>
  <r>
    <x v="10"/>
    <x v="10"/>
    <s v="7"/>
    <s v="13"/>
    <x v="4"/>
    <x v="5"/>
    <x v="906"/>
    <x v="4098"/>
    <x v="2"/>
    <x v="0"/>
    <n v="725625"/>
    <x v="1287"/>
  </r>
  <r>
    <x v="10"/>
    <x v="10"/>
    <s v="8"/>
    <s v="1"/>
    <x v="4"/>
    <x v="6"/>
    <x v="885"/>
    <x v="4110"/>
    <x v="1"/>
    <x v="761"/>
    <m/>
    <x v="3027"/>
  </r>
  <r>
    <x v="11"/>
    <x v="11"/>
    <s v="1"/>
    <s v="1"/>
    <x v="4"/>
    <x v="0"/>
    <x v="882"/>
    <x v="0"/>
    <x v="0"/>
    <x v="0"/>
    <m/>
    <x v="39"/>
  </r>
  <r>
    <x v="11"/>
    <x v="11"/>
    <s v="7"/>
    <s v="22"/>
    <x v="4"/>
    <x v="5"/>
    <x v="907"/>
    <x v="4111"/>
    <x v="2"/>
    <x v="0"/>
    <n v="2210999.9900000002"/>
    <x v="27"/>
  </r>
  <r>
    <x v="12"/>
    <x v="12"/>
    <s v="1"/>
    <s v="1"/>
    <x v="4"/>
    <x v="0"/>
    <x v="882"/>
    <x v="0"/>
    <x v="0"/>
    <x v="0"/>
    <m/>
    <x v="1081"/>
  </r>
  <r>
    <x v="12"/>
    <x v="12"/>
    <s v="7"/>
    <s v="1"/>
    <x v="4"/>
    <x v="5"/>
    <x v="896"/>
    <x v="4112"/>
    <x v="1"/>
    <x v="762"/>
    <m/>
    <x v="3028"/>
  </r>
  <r>
    <x v="12"/>
    <x v="12"/>
    <s v="7"/>
    <s v="1"/>
    <x v="4"/>
    <x v="5"/>
    <x v="896"/>
    <x v="4113"/>
    <x v="1"/>
    <x v="763"/>
    <m/>
    <x v="3029"/>
  </r>
  <r>
    <x v="12"/>
    <x v="12"/>
    <s v="8"/>
    <s v="1"/>
    <x v="4"/>
    <x v="6"/>
    <x v="885"/>
    <x v="4114"/>
    <x v="1"/>
    <x v="764"/>
    <m/>
    <x v="3030"/>
  </r>
  <r>
    <x v="12"/>
    <x v="12"/>
    <s v="9"/>
    <s v="1"/>
    <x v="4"/>
    <x v="10"/>
    <x v="908"/>
    <x v="4115"/>
    <x v="1"/>
    <x v="764"/>
    <m/>
    <x v="3031"/>
  </r>
  <r>
    <x v="13"/>
    <x v="13"/>
    <s v="1"/>
    <s v="1"/>
    <x v="4"/>
    <x v="0"/>
    <x v="882"/>
    <x v="4116"/>
    <x v="1"/>
    <x v="765"/>
    <m/>
    <x v="3032"/>
  </r>
  <r>
    <x v="13"/>
    <x v="13"/>
    <s v="6"/>
    <s v="29"/>
    <x v="4"/>
    <x v="9"/>
    <x v="909"/>
    <x v="4117"/>
    <x v="2"/>
    <x v="0"/>
    <n v="141750"/>
    <x v="3033"/>
  </r>
  <r>
    <x v="13"/>
    <x v="13"/>
    <s v="6"/>
    <s v="29"/>
    <x v="4"/>
    <x v="9"/>
    <x v="909"/>
    <x v="4118"/>
    <x v="2"/>
    <x v="0"/>
    <n v="20317.5"/>
    <x v="3034"/>
  </r>
  <r>
    <x v="13"/>
    <x v="13"/>
    <s v="6"/>
    <s v="29"/>
    <x v="4"/>
    <x v="9"/>
    <x v="909"/>
    <x v="4119"/>
    <x v="2"/>
    <x v="0"/>
    <n v="9206.5"/>
    <x v="3035"/>
  </r>
  <r>
    <x v="13"/>
    <x v="13"/>
    <s v="6"/>
    <s v="29"/>
    <x v="4"/>
    <x v="9"/>
    <x v="909"/>
    <x v="4120"/>
    <x v="2"/>
    <x v="0"/>
    <n v="1860476"/>
    <x v="27"/>
  </r>
  <r>
    <x v="13"/>
    <x v="13"/>
    <s v="8"/>
    <s v="1"/>
    <x v="4"/>
    <x v="6"/>
    <x v="885"/>
    <x v="4121"/>
    <x v="1"/>
    <x v="766"/>
    <m/>
    <x v="3036"/>
  </r>
  <r>
    <x v="14"/>
    <x v="14"/>
    <s v="1"/>
    <s v="1"/>
    <x v="4"/>
    <x v="0"/>
    <x v="882"/>
    <x v="0"/>
    <x v="0"/>
    <x v="0"/>
    <m/>
    <x v="40"/>
  </r>
  <r>
    <x v="15"/>
    <x v="15"/>
    <s v="2"/>
    <s v="1"/>
    <x v="4"/>
    <x v="1"/>
    <x v="898"/>
    <x v="4122"/>
    <x v="1"/>
    <x v="767"/>
    <m/>
    <x v="3037"/>
  </r>
  <r>
    <x v="15"/>
    <x v="15"/>
    <s v="3"/>
    <s v="1"/>
    <x v="4"/>
    <x v="2"/>
    <x v="883"/>
    <x v="4123"/>
    <x v="1"/>
    <x v="768"/>
    <m/>
    <x v="3038"/>
  </r>
  <r>
    <x v="15"/>
    <x v="15"/>
    <s v="4"/>
    <s v="1"/>
    <x v="4"/>
    <x v="3"/>
    <x v="891"/>
    <x v="4124"/>
    <x v="1"/>
    <x v="768"/>
    <m/>
    <x v="3039"/>
  </r>
  <r>
    <x v="15"/>
    <x v="15"/>
    <s v="4"/>
    <s v="7"/>
    <x v="4"/>
    <x v="3"/>
    <x v="910"/>
    <x v="1492"/>
    <x v="2"/>
    <x v="0"/>
    <n v="1960498.29"/>
    <x v="27"/>
  </r>
  <r>
    <x v="15"/>
    <x v="15"/>
    <s v="5"/>
    <s v="1"/>
    <x v="4"/>
    <x v="4"/>
    <x v="893"/>
    <x v="4125"/>
    <x v="1"/>
    <x v="768"/>
    <m/>
    <x v="3040"/>
  </r>
  <r>
    <x v="15"/>
    <x v="15"/>
    <s v="5"/>
    <s v="10"/>
    <x v="4"/>
    <x v="4"/>
    <x v="911"/>
    <x v="4093"/>
    <x v="2"/>
    <x v="0"/>
    <n v="807264"/>
    <x v="27"/>
  </r>
  <r>
    <x v="15"/>
    <x v="15"/>
    <s v="6"/>
    <s v="1"/>
    <x v="4"/>
    <x v="9"/>
    <x v="884"/>
    <x v="4126"/>
    <x v="1"/>
    <x v="768"/>
    <m/>
    <x v="3040"/>
  </r>
  <r>
    <x v="15"/>
    <x v="15"/>
    <s v="6"/>
    <s v="7"/>
    <x v="4"/>
    <x v="9"/>
    <x v="912"/>
    <x v="4127"/>
    <x v="2"/>
    <x v="0"/>
    <n v="807264"/>
    <x v="27"/>
  </r>
  <r>
    <x v="15"/>
    <x v="15"/>
    <s v="7"/>
    <s v="1"/>
    <x v="4"/>
    <x v="5"/>
    <x v="896"/>
    <x v="4128"/>
    <x v="1"/>
    <x v="768"/>
    <m/>
    <x v="3040"/>
  </r>
  <r>
    <x v="15"/>
    <x v="15"/>
    <s v="8"/>
    <s v="1"/>
    <x v="4"/>
    <x v="6"/>
    <x v="885"/>
    <x v="4129"/>
    <x v="1"/>
    <x v="768"/>
    <m/>
    <x v="3041"/>
  </r>
  <r>
    <x v="16"/>
    <x v="16"/>
    <m/>
    <m/>
    <x v="1"/>
    <x v="0"/>
    <x v="16"/>
    <x v="27"/>
    <x v="0"/>
    <x v="0"/>
    <m/>
    <x v="27"/>
  </r>
  <r>
    <x v="17"/>
    <x v="17"/>
    <s v="3"/>
    <s v="4"/>
    <x v="4"/>
    <x v="2"/>
    <x v="913"/>
    <x v="4130"/>
    <x v="1"/>
    <x v="242"/>
    <m/>
    <x v="1093"/>
  </r>
  <r>
    <x v="17"/>
    <x v="17"/>
    <s v="4"/>
    <s v="8"/>
    <x v="4"/>
    <x v="3"/>
    <x v="914"/>
    <x v="2709"/>
    <x v="2"/>
    <x v="0"/>
    <n v="283500"/>
    <x v="1094"/>
  </r>
  <r>
    <x v="17"/>
    <x v="17"/>
    <s v="4"/>
    <s v="8"/>
    <x v="4"/>
    <x v="3"/>
    <x v="914"/>
    <x v="4131"/>
    <x v="2"/>
    <x v="0"/>
    <n v="23625"/>
    <x v="2819"/>
  </r>
  <r>
    <x v="17"/>
    <x v="17"/>
    <s v="4"/>
    <s v="8"/>
    <x v="4"/>
    <x v="3"/>
    <x v="914"/>
    <x v="4132"/>
    <x v="2"/>
    <x v="0"/>
    <n v="31500"/>
    <x v="27"/>
  </r>
  <r>
    <x v="17"/>
    <x v="17"/>
    <s v="6"/>
    <s v="1"/>
    <x v="4"/>
    <x v="9"/>
    <x v="884"/>
    <x v="4133"/>
    <x v="1"/>
    <x v="243"/>
    <m/>
    <x v="1288"/>
  </r>
  <r>
    <x v="17"/>
    <x v="17"/>
    <s v="8"/>
    <s v="1"/>
    <x v="4"/>
    <x v="6"/>
    <x v="885"/>
    <x v="4134"/>
    <x v="1"/>
    <x v="242"/>
    <m/>
    <x v="3042"/>
  </r>
  <r>
    <x v="17"/>
    <x v="17"/>
    <s v="8"/>
    <s v="16"/>
    <x v="4"/>
    <x v="6"/>
    <x v="897"/>
    <x v="4135"/>
    <x v="2"/>
    <x v="0"/>
    <n v="23625"/>
    <x v="3043"/>
  </r>
  <r>
    <x v="17"/>
    <x v="17"/>
    <s v="8"/>
    <s v="16"/>
    <x v="4"/>
    <x v="6"/>
    <x v="897"/>
    <x v="4136"/>
    <x v="2"/>
    <x v="0"/>
    <n v="31500"/>
    <x v="3044"/>
  </r>
  <r>
    <x v="17"/>
    <x v="17"/>
    <s v="8"/>
    <s v="16"/>
    <x v="4"/>
    <x v="6"/>
    <x v="897"/>
    <x v="4137"/>
    <x v="2"/>
    <x v="0"/>
    <n v="283500"/>
    <x v="1288"/>
  </r>
  <r>
    <x v="17"/>
    <x v="17"/>
    <s v="8"/>
    <s v="16"/>
    <x v="4"/>
    <x v="6"/>
    <x v="897"/>
    <x v="1513"/>
    <x v="2"/>
    <x v="0"/>
    <n v="114000"/>
    <x v="1311"/>
  </r>
  <r>
    <x v="17"/>
    <x v="17"/>
    <s v="8"/>
    <s v="16"/>
    <x v="4"/>
    <x v="6"/>
    <x v="897"/>
    <x v="4138"/>
    <x v="2"/>
    <x v="0"/>
    <n v="9000"/>
    <x v="627"/>
  </r>
  <r>
    <x v="17"/>
    <x v="17"/>
    <s v="8"/>
    <s v="16"/>
    <x v="4"/>
    <x v="6"/>
    <x v="897"/>
    <x v="4139"/>
    <x v="2"/>
    <x v="0"/>
    <n v="6000"/>
    <x v="27"/>
  </r>
  <r>
    <x v="18"/>
    <x v="18"/>
    <s v="1"/>
    <s v="1"/>
    <x v="4"/>
    <x v="0"/>
    <x v="882"/>
    <x v="0"/>
    <x v="0"/>
    <x v="0"/>
    <m/>
    <x v="1104"/>
  </r>
  <r>
    <x v="18"/>
    <x v="18"/>
    <s v="1"/>
    <s v="7"/>
    <x v="4"/>
    <x v="0"/>
    <x v="915"/>
    <x v="4140"/>
    <x v="2"/>
    <x v="0"/>
    <n v="3300000"/>
    <x v="27"/>
  </r>
  <r>
    <x v="18"/>
    <x v="18"/>
    <s v="5"/>
    <s v="8"/>
    <x v="4"/>
    <x v="4"/>
    <x v="916"/>
    <x v="4141"/>
    <x v="1"/>
    <x v="769"/>
    <m/>
    <x v="3045"/>
  </r>
  <r>
    <x v="18"/>
    <x v="18"/>
    <s v="5"/>
    <s v="31"/>
    <x v="4"/>
    <x v="4"/>
    <x v="917"/>
    <x v="4142"/>
    <x v="1"/>
    <x v="770"/>
    <m/>
    <x v="3046"/>
  </r>
  <r>
    <x v="18"/>
    <x v="18"/>
    <s v="6"/>
    <s v="3"/>
    <x v="4"/>
    <x v="9"/>
    <x v="918"/>
    <x v="4143"/>
    <x v="2"/>
    <x v="0"/>
    <n v="2850000"/>
    <x v="3047"/>
  </r>
  <r>
    <x v="18"/>
    <x v="18"/>
    <s v="7"/>
    <s v="13"/>
    <x v="4"/>
    <x v="5"/>
    <x v="906"/>
    <x v="4144"/>
    <x v="2"/>
    <x v="0"/>
    <n v="735483.87"/>
    <x v="27"/>
  </r>
  <r>
    <x v="19"/>
    <x v="19"/>
    <m/>
    <m/>
    <x v="1"/>
    <x v="0"/>
    <x v="16"/>
    <x v="27"/>
    <x v="0"/>
    <x v="0"/>
    <m/>
    <x v="27"/>
  </r>
  <r>
    <x v="20"/>
    <x v="20"/>
    <s v="1"/>
    <s v="1"/>
    <x v="4"/>
    <x v="0"/>
    <x v="882"/>
    <x v="0"/>
    <x v="0"/>
    <x v="0"/>
    <m/>
    <x v="1123"/>
  </r>
  <r>
    <x v="20"/>
    <x v="20"/>
    <s v="1"/>
    <s v="12"/>
    <x v="4"/>
    <x v="0"/>
    <x v="919"/>
    <x v="191"/>
    <x v="2"/>
    <x v="0"/>
    <n v="126000000"/>
    <x v="3048"/>
  </r>
  <r>
    <x v="20"/>
    <x v="20"/>
    <s v="1"/>
    <s v="12"/>
    <x v="4"/>
    <x v="0"/>
    <x v="919"/>
    <x v="4145"/>
    <x v="2"/>
    <x v="0"/>
    <n v="1192596755.45"/>
    <x v="3049"/>
  </r>
  <r>
    <x v="20"/>
    <x v="20"/>
    <s v="1"/>
    <s v="12"/>
    <x v="4"/>
    <x v="0"/>
    <x v="919"/>
    <x v="4146"/>
    <x v="2"/>
    <x v="0"/>
    <n v="35903244.549999997"/>
    <x v="3050"/>
  </r>
  <r>
    <x v="20"/>
    <x v="20"/>
    <s v="1"/>
    <s v="24"/>
    <x v="4"/>
    <x v="0"/>
    <x v="920"/>
    <x v="1874"/>
    <x v="2"/>
    <x v="0"/>
    <n v="41372004.490000002"/>
    <x v="3051"/>
  </r>
  <r>
    <x v="20"/>
    <x v="20"/>
    <s v="1"/>
    <s v="24"/>
    <x v="4"/>
    <x v="0"/>
    <x v="920"/>
    <x v="191"/>
    <x v="2"/>
    <x v="0"/>
    <n v="4243282.51"/>
    <x v="1121"/>
  </r>
  <r>
    <x v="20"/>
    <x v="20"/>
    <s v="3"/>
    <s v="25"/>
    <x v="4"/>
    <x v="2"/>
    <x v="921"/>
    <x v="4147"/>
    <x v="1"/>
    <x v="771"/>
    <m/>
    <x v="3052"/>
  </r>
  <r>
    <x v="20"/>
    <x v="20"/>
    <s v="3"/>
    <s v="31"/>
    <x v="4"/>
    <x v="2"/>
    <x v="922"/>
    <x v="4148"/>
    <x v="2"/>
    <x v="0"/>
    <n v="34435489.009999998"/>
    <x v="3053"/>
  </r>
  <r>
    <x v="20"/>
    <x v="20"/>
    <s v="4"/>
    <s v="12"/>
    <x v="4"/>
    <x v="3"/>
    <x v="923"/>
    <x v="191"/>
    <x v="2"/>
    <x v="0"/>
    <n v="750000"/>
    <x v="3054"/>
  </r>
  <r>
    <x v="20"/>
    <x v="20"/>
    <s v="4"/>
    <s v="12"/>
    <x v="4"/>
    <x v="3"/>
    <x v="923"/>
    <x v="4149"/>
    <x v="2"/>
    <x v="0"/>
    <n v="7312500"/>
    <x v="3055"/>
  </r>
  <r>
    <x v="20"/>
    <x v="20"/>
    <s v="5"/>
    <s v="23"/>
    <x v="4"/>
    <x v="4"/>
    <x v="924"/>
    <x v="4150"/>
    <x v="1"/>
    <x v="772"/>
    <m/>
    <x v="3056"/>
  </r>
  <r>
    <x v="20"/>
    <x v="20"/>
    <s v="5"/>
    <s v="30"/>
    <x v="4"/>
    <x v="4"/>
    <x v="925"/>
    <x v="4151"/>
    <x v="1"/>
    <x v="773"/>
    <m/>
    <x v="3057"/>
  </r>
  <r>
    <x v="20"/>
    <x v="20"/>
    <s v="6"/>
    <s v="23"/>
    <x v="4"/>
    <x v="9"/>
    <x v="926"/>
    <x v="1874"/>
    <x v="2"/>
    <x v="0"/>
    <n v="82672590"/>
    <x v="3058"/>
  </r>
  <r>
    <x v="20"/>
    <x v="20"/>
    <s v="6"/>
    <s v="23"/>
    <x v="4"/>
    <x v="9"/>
    <x v="926"/>
    <x v="191"/>
    <x v="2"/>
    <x v="0"/>
    <n v="8479240"/>
    <x v="3056"/>
  </r>
  <r>
    <x v="20"/>
    <x v="20"/>
    <s v="6"/>
    <s v="29"/>
    <x v="4"/>
    <x v="9"/>
    <x v="909"/>
    <x v="910"/>
    <x v="2"/>
    <x v="0"/>
    <n v="24635324.190000001"/>
    <x v="3059"/>
  </r>
  <r>
    <x v="20"/>
    <x v="20"/>
    <s v="8"/>
    <s v="4"/>
    <x v="4"/>
    <x v="6"/>
    <x v="927"/>
    <x v="4152"/>
    <x v="2"/>
    <x v="0"/>
    <n v="82672590"/>
    <x v="3060"/>
  </r>
  <r>
    <x v="20"/>
    <x v="20"/>
    <s v="8"/>
    <s v="12"/>
    <x v="4"/>
    <x v="6"/>
    <x v="928"/>
    <x v="1492"/>
    <x v="2"/>
    <x v="0"/>
    <n v="53208773.310000002"/>
    <x v="3061"/>
  </r>
  <r>
    <x v="20"/>
    <x v="20"/>
    <s v="8"/>
    <s v="12"/>
    <x v="4"/>
    <x v="6"/>
    <x v="928"/>
    <x v="191"/>
    <x v="2"/>
    <x v="0"/>
    <n v="16463250"/>
    <x v="3055"/>
  </r>
  <r>
    <x v="20"/>
    <x v="20"/>
    <s v="8"/>
    <s v="17"/>
    <x v="4"/>
    <x v="6"/>
    <x v="929"/>
    <x v="4153"/>
    <x v="1"/>
    <x v="774"/>
    <m/>
    <x v="3062"/>
  </r>
  <r>
    <x v="20"/>
    <x v="20"/>
    <s v="8"/>
    <s v="17"/>
    <x v="4"/>
    <x v="6"/>
    <x v="929"/>
    <x v="4154"/>
    <x v="1"/>
    <x v="775"/>
    <m/>
    <x v="3063"/>
  </r>
  <r>
    <x v="21"/>
    <x v="21"/>
    <m/>
    <m/>
    <x v="1"/>
    <x v="0"/>
    <x v="16"/>
    <x v="27"/>
    <x v="0"/>
    <x v="0"/>
    <m/>
    <x v="27"/>
  </r>
  <r>
    <x v="22"/>
    <x v="22"/>
    <m/>
    <m/>
    <x v="1"/>
    <x v="0"/>
    <x v="16"/>
    <x v="27"/>
    <x v="0"/>
    <x v="0"/>
    <m/>
    <x v="27"/>
  </r>
  <r>
    <x v="23"/>
    <x v="23"/>
    <s v="1"/>
    <s v="1"/>
    <x v="4"/>
    <x v="0"/>
    <x v="882"/>
    <x v="0"/>
    <x v="0"/>
    <x v="0"/>
    <m/>
    <x v="1132"/>
  </r>
  <r>
    <x v="23"/>
    <x v="23"/>
    <s v="1"/>
    <s v="1"/>
    <x v="4"/>
    <x v="0"/>
    <x v="882"/>
    <x v="4155"/>
    <x v="1"/>
    <x v="90"/>
    <m/>
    <x v="1138"/>
  </r>
  <r>
    <x v="23"/>
    <x v="23"/>
    <s v="1"/>
    <s v="18"/>
    <x v="4"/>
    <x v="0"/>
    <x v="930"/>
    <x v="1643"/>
    <x v="2"/>
    <x v="0"/>
    <n v="171000"/>
    <x v="3064"/>
  </r>
  <r>
    <x v="23"/>
    <x v="23"/>
    <s v="1"/>
    <s v="18"/>
    <x v="4"/>
    <x v="0"/>
    <x v="930"/>
    <x v="1767"/>
    <x v="2"/>
    <x v="0"/>
    <n v="9000"/>
    <x v="1132"/>
  </r>
  <r>
    <x v="23"/>
    <x v="23"/>
    <s v="2"/>
    <s v="1"/>
    <x v="4"/>
    <x v="1"/>
    <x v="898"/>
    <x v="4156"/>
    <x v="1"/>
    <x v="90"/>
    <m/>
    <x v="1138"/>
  </r>
  <r>
    <x v="23"/>
    <x v="23"/>
    <s v="2"/>
    <s v="3"/>
    <x v="4"/>
    <x v="1"/>
    <x v="931"/>
    <x v="1651"/>
    <x v="2"/>
    <x v="0"/>
    <n v="171000"/>
    <x v="3064"/>
  </r>
  <r>
    <x v="23"/>
    <x v="23"/>
    <s v="2"/>
    <s v="3"/>
    <x v="4"/>
    <x v="1"/>
    <x v="931"/>
    <x v="1774"/>
    <x v="2"/>
    <x v="0"/>
    <n v="9000"/>
    <x v="1132"/>
  </r>
  <r>
    <x v="23"/>
    <x v="23"/>
    <s v="2"/>
    <s v="14"/>
    <x v="4"/>
    <x v="1"/>
    <x v="932"/>
    <x v="4157"/>
    <x v="2"/>
    <x v="0"/>
    <n v="171000"/>
    <x v="1137"/>
  </r>
  <r>
    <x v="23"/>
    <x v="23"/>
    <s v="2"/>
    <s v="14"/>
    <x v="4"/>
    <x v="1"/>
    <x v="932"/>
    <x v="4158"/>
    <x v="2"/>
    <x v="0"/>
    <n v="9000"/>
    <x v="1131"/>
  </r>
  <r>
    <x v="23"/>
    <x v="23"/>
    <s v="3"/>
    <s v="1"/>
    <x v="4"/>
    <x v="2"/>
    <x v="883"/>
    <x v="4159"/>
    <x v="1"/>
    <x v="90"/>
    <m/>
    <x v="1132"/>
  </r>
  <r>
    <x v="23"/>
    <x v="23"/>
    <s v="3"/>
    <s v="10"/>
    <x v="4"/>
    <x v="2"/>
    <x v="933"/>
    <x v="1549"/>
    <x v="2"/>
    <x v="0"/>
    <n v="171000"/>
    <x v="1137"/>
  </r>
  <r>
    <x v="23"/>
    <x v="23"/>
    <s v="3"/>
    <s v="10"/>
    <x v="4"/>
    <x v="2"/>
    <x v="933"/>
    <x v="4160"/>
    <x v="2"/>
    <x v="0"/>
    <n v="9000"/>
    <x v="1131"/>
  </r>
  <r>
    <x v="23"/>
    <x v="23"/>
    <s v="4"/>
    <s v="1"/>
    <x v="4"/>
    <x v="3"/>
    <x v="891"/>
    <x v="4161"/>
    <x v="1"/>
    <x v="90"/>
    <m/>
    <x v="1132"/>
  </r>
  <r>
    <x v="23"/>
    <x v="23"/>
    <s v="5"/>
    <s v="1"/>
    <x v="4"/>
    <x v="4"/>
    <x v="893"/>
    <x v="4162"/>
    <x v="1"/>
    <x v="90"/>
    <m/>
    <x v="1138"/>
  </r>
  <r>
    <x v="23"/>
    <x v="23"/>
    <s v="5"/>
    <s v="20"/>
    <x v="4"/>
    <x v="4"/>
    <x v="934"/>
    <x v="4163"/>
    <x v="2"/>
    <x v="0"/>
    <n v="342000"/>
    <x v="3065"/>
  </r>
  <r>
    <x v="23"/>
    <x v="23"/>
    <s v="5"/>
    <s v="20"/>
    <x v="4"/>
    <x v="4"/>
    <x v="934"/>
    <x v="4164"/>
    <x v="2"/>
    <x v="0"/>
    <n v="18000"/>
    <x v="1131"/>
  </r>
  <r>
    <x v="23"/>
    <x v="23"/>
    <s v="6"/>
    <s v="1"/>
    <x v="4"/>
    <x v="9"/>
    <x v="884"/>
    <x v="4165"/>
    <x v="1"/>
    <x v="90"/>
    <m/>
    <x v="1132"/>
  </r>
  <r>
    <x v="23"/>
    <x v="23"/>
    <s v="6"/>
    <s v="22"/>
    <x v="4"/>
    <x v="9"/>
    <x v="935"/>
    <x v="4166"/>
    <x v="2"/>
    <x v="0"/>
    <n v="9000"/>
    <x v="3066"/>
  </r>
  <r>
    <x v="23"/>
    <x v="23"/>
    <s v="7"/>
    <s v="1"/>
    <x v="4"/>
    <x v="5"/>
    <x v="896"/>
    <x v="4167"/>
    <x v="1"/>
    <x v="90"/>
    <m/>
    <x v="3067"/>
  </r>
  <r>
    <x v="23"/>
    <x v="23"/>
    <s v="7"/>
    <s v="1"/>
    <x v="4"/>
    <x v="5"/>
    <x v="896"/>
    <x v="4168"/>
    <x v="2"/>
    <x v="0"/>
    <n v="171000"/>
    <x v="1132"/>
  </r>
  <r>
    <x v="23"/>
    <x v="23"/>
    <s v="7"/>
    <s v="1"/>
    <x v="4"/>
    <x v="5"/>
    <x v="896"/>
    <x v="4169"/>
    <x v="2"/>
    <x v="0"/>
    <n v="9000"/>
    <x v="3066"/>
  </r>
  <r>
    <x v="23"/>
    <x v="23"/>
    <s v="7"/>
    <s v="22"/>
    <x v="4"/>
    <x v="5"/>
    <x v="907"/>
    <x v="4170"/>
    <x v="2"/>
    <x v="0"/>
    <n v="171000"/>
    <x v="1131"/>
  </r>
  <r>
    <x v="23"/>
    <x v="23"/>
    <s v="7"/>
    <s v="22"/>
    <x v="4"/>
    <x v="5"/>
    <x v="907"/>
    <x v="4171"/>
    <x v="2"/>
    <x v="0"/>
    <n v="9000"/>
    <x v="3068"/>
  </r>
  <r>
    <x v="23"/>
    <x v="23"/>
    <s v="8"/>
    <s v="1"/>
    <x v="4"/>
    <x v="6"/>
    <x v="885"/>
    <x v="4172"/>
    <x v="1"/>
    <x v="90"/>
    <m/>
    <x v="3066"/>
  </r>
  <r>
    <x v="23"/>
    <x v="23"/>
    <s v="8"/>
    <s v="11"/>
    <x v="4"/>
    <x v="6"/>
    <x v="936"/>
    <x v="4098"/>
    <x v="2"/>
    <x v="0"/>
    <n v="171000"/>
    <x v="1131"/>
  </r>
  <r>
    <x v="24"/>
    <x v="24"/>
    <s v="2"/>
    <s v="14"/>
    <x v="4"/>
    <x v="1"/>
    <x v="932"/>
    <x v="4173"/>
    <x v="1"/>
    <x v="776"/>
    <m/>
    <x v="3069"/>
  </r>
  <r>
    <x v="24"/>
    <x v="24"/>
    <s v="2"/>
    <s v="21"/>
    <x v="4"/>
    <x v="1"/>
    <x v="937"/>
    <x v="4174"/>
    <x v="1"/>
    <x v="777"/>
    <m/>
    <x v="3070"/>
  </r>
  <r>
    <x v="24"/>
    <x v="24"/>
    <s v="2"/>
    <s v="21"/>
    <x v="4"/>
    <x v="1"/>
    <x v="937"/>
    <x v="4175"/>
    <x v="2"/>
    <x v="0"/>
    <n v="8277500"/>
    <x v="3069"/>
  </r>
  <r>
    <x v="24"/>
    <x v="24"/>
    <s v="7"/>
    <s v="18"/>
    <x v="4"/>
    <x v="5"/>
    <x v="886"/>
    <x v="4176"/>
    <x v="2"/>
    <x v="0"/>
    <n v="15792545.93"/>
    <x v="3071"/>
  </r>
  <r>
    <x v="24"/>
    <x v="24"/>
    <s v="7"/>
    <s v="18"/>
    <x v="4"/>
    <x v="5"/>
    <x v="886"/>
    <x v="4177"/>
    <x v="2"/>
    <x v="0"/>
    <n v="1184440.94"/>
    <x v="27"/>
  </r>
  <r>
    <x v="25"/>
    <x v="25"/>
    <s v="5"/>
    <s v="16"/>
    <x v="4"/>
    <x v="4"/>
    <x v="938"/>
    <x v="4178"/>
    <x v="1"/>
    <x v="778"/>
    <m/>
    <x v="3072"/>
  </r>
  <r>
    <x v="25"/>
    <x v="25"/>
    <s v="5"/>
    <s v="16"/>
    <x v="4"/>
    <x v="4"/>
    <x v="938"/>
    <x v="1492"/>
    <x v="2"/>
    <x v="0"/>
    <n v="1240000"/>
    <x v="3073"/>
  </r>
  <r>
    <x v="25"/>
    <x v="25"/>
    <s v="7"/>
    <s v="30"/>
    <x v="4"/>
    <x v="5"/>
    <x v="939"/>
    <x v="4179"/>
    <x v="1"/>
    <x v="779"/>
    <m/>
    <x v="3074"/>
  </r>
  <r>
    <x v="26"/>
    <x v="26"/>
    <m/>
    <m/>
    <x v="1"/>
    <x v="0"/>
    <x v="16"/>
    <x v="27"/>
    <x v="0"/>
    <x v="0"/>
    <m/>
    <x v="27"/>
  </r>
  <r>
    <x v="27"/>
    <x v="27"/>
    <m/>
    <m/>
    <x v="1"/>
    <x v="0"/>
    <x v="16"/>
    <x v="27"/>
    <x v="0"/>
    <x v="0"/>
    <m/>
    <x v="27"/>
  </r>
  <r>
    <x v="28"/>
    <x v="28"/>
    <m/>
    <m/>
    <x v="1"/>
    <x v="0"/>
    <x v="16"/>
    <x v="27"/>
    <x v="0"/>
    <x v="0"/>
    <m/>
    <x v="27"/>
  </r>
  <r>
    <x v="29"/>
    <x v="29"/>
    <s v="1"/>
    <s v="1"/>
    <x v="4"/>
    <x v="0"/>
    <x v="882"/>
    <x v="0"/>
    <x v="0"/>
    <x v="0"/>
    <m/>
    <x v="1162"/>
  </r>
  <r>
    <x v="30"/>
    <x v="30"/>
    <s v="1"/>
    <s v="1"/>
    <x v="4"/>
    <x v="0"/>
    <x v="882"/>
    <x v="0"/>
    <x v="0"/>
    <x v="0"/>
    <m/>
    <x v="1163"/>
  </r>
  <r>
    <x v="30"/>
    <x v="30"/>
    <s v="1"/>
    <s v="1"/>
    <x v="4"/>
    <x v="0"/>
    <x v="882"/>
    <x v="4180"/>
    <x v="2"/>
    <x v="0"/>
    <n v="1432064.55"/>
    <x v="27"/>
  </r>
  <r>
    <x v="31"/>
    <x v="30"/>
    <m/>
    <m/>
    <x v="1"/>
    <x v="0"/>
    <x v="16"/>
    <x v="27"/>
    <x v="0"/>
    <x v="0"/>
    <m/>
    <x v="27"/>
  </r>
  <r>
    <x v="32"/>
    <x v="31"/>
    <s v="1"/>
    <s v="1"/>
    <x v="4"/>
    <x v="0"/>
    <x v="882"/>
    <x v="0"/>
    <x v="0"/>
    <x v="0"/>
    <m/>
    <x v="112"/>
  </r>
  <r>
    <x v="32"/>
    <x v="31"/>
    <s v="1"/>
    <s v="1"/>
    <x v="4"/>
    <x v="0"/>
    <x v="882"/>
    <x v="4181"/>
    <x v="1"/>
    <x v="26"/>
    <m/>
    <x v="113"/>
  </r>
  <r>
    <x v="32"/>
    <x v="31"/>
    <s v="2"/>
    <s v="1"/>
    <x v="4"/>
    <x v="1"/>
    <x v="898"/>
    <x v="4182"/>
    <x v="1"/>
    <x v="26"/>
    <m/>
    <x v="114"/>
  </r>
  <r>
    <x v="32"/>
    <x v="31"/>
    <s v="2"/>
    <s v="10"/>
    <x v="4"/>
    <x v="1"/>
    <x v="940"/>
    <x v="1492"/>
    <x v="2"/>
    <x v="0"/>
    <n v="4180000"/>
    <x v="112"/>
  </r>
  <r>
    <x v="32"/>
    <x v="31"/>
    <s v="3"/>
    <s v="1"/>
    <x v="4"/>
    <x v="2"/>
    <x v="883"/>
    <x v="4183"/>
    <x v="1"/>
    <x v="26"/>
    <m/>
    <x v="113"/>
  </r>
  <r>
    <x v="32"/>
    <x v="31"/>
    <s v="3"/>
    <s v="25"/>
    <x v="4"/>
    <x v="2"/>
    <x v="921"/>
    <x v="1492"/>
    <x v="2"/>
    <x v="0"/>
    <n v="5000000"/>
    <x v="184"/>
  </r>
  <r>
    <x v="32"/>
    <x v="31"/>
    <s v="4"/>
    <s v="1"/>
    <x v="4"/>
    <x v="3"/>
    <x v="891"/>
    <x v="4184"/>
    <x v="1"/>
    <x v="26"/>
    <m/>
    <x v="1164"/>
  </r>
  <r>
    <x v="32"/>
    <x v="31"/>
    <s v="5"/>
    <s v="1"/>
    <x v="4"/>
    <x v="4"/>
    <x v="893"/>
    <x v="4185"/>
    <x v="1"/>
    <x v="26"/>
    <m/>
    <x v="3075"/>
  </r>
  <r>
    <x v="32"/>
    <x v="31"/>
    <s v="6"/>
    <s v="1"/>
    <x v="4"/>
    <x v="9"/>
    <x v="884"/>
    <x v="4186"/>
    <x v="1"/>
    <x v="26"/>
    <m/>
    <x v="3076"/>
  </r>
  <r>
    <x v="32"/>
    <x v="31"/>
    <s v="7"/>
    <s v="1"/>
    <x v="4"/>
    <x v="5"/>
    <x v="896"/>
    <x v="4187"/>
    <x v="1"/>
    <x v="26"/>
    <m/>
    <x v="3077"/>
  </r>
  <r>
    <x v="32"/>
    <x v="31"/>
    <s v="8"/>
    <s v="1"/>
    <x v="4"/>
    <x v="6"/>
    <x v="885"/>
    <x v="4188"/>
    <x v="1"/>
    <x v="26"/>
    <m/>
    <x v="3078"/>
  </r>
  <r>
    <x v="33"/>
    <x v="32"/>
    <m/>
    <m/>
    <x v="1"/>
    <x v="0"/>
    <x v="16"/>
    <x v="27"/>
    <x v="0"/>
    <x v="0"/>
    <m/>
    <x v="27"/>
  </r>
  <r>
    <x v="34"/>
    <x v="33"/>
    <s v="1"/>
    <s v="1"/>
    <x v="4"/>
    <x v="0"/>
    <x v="882"/>
    <x v="4189"/>
    <x v="1"/>
    <x v="780"/>
    <m/>
    <x v="3079"/>
  </r>
  <r>
    <x v="34"/>
    <x v="33"/>
    <s v="1"/>
    <s v="28"/>
    <x v="4"/>
    <x v="0"/>
    <x v="941"/>
    <x v="4085"/>
    <x v="2"/>
    <x v="0"/>
    <n v="332100.71999999997"/>
    <x v="27"/>
  </r>
  <r>
    <x v="34"/>
    <x v="33"/>
    <s v="2"/>
    <s v="1"/>
    <x v="4"/>
    <x v="1"/>
    <x v="898"/>
    <x v="4190"/>
    <x v="1"/>
    <x v="780"/>
    <m/>
    <x v="3079"/>
  </r>
  <r>
    <x v="34"/>
    <x v="33"/>
    <s v="3"/>
    <s v="1"/>
    <x v="4"/>
    <x v="2"/>
    <x v="883"/>
    <x v="4191"/>
    <x v="1"/>
    <x v="780"/>
    <m/>
    <x v="3080"/>
  </r>
  <r>
    <x v="34"/>
    <x v="33"/>
    <s v="3"/>
    <s v="2"/>
    <x v="4"/>
    <x v="2"/>
    <x v="942"/>
    <x v="4192"/>
    <x v="2"/>
    <x v="0"/>
    <n v="332100.71999999997"/>
    <x v="3079"/>
  </r>
  <r>
    <x v="34"/>
    <x v="33"/>
    <s v="4"/>
    <s v="1"/>
    <x v="4"/>
    <x v="3"/>
    <x v="891"/>
    <x v="4193"/>
    <x v="1"/>
    <x v="781"/>
    <m/>
    <x v="3081"/>
  </r>
  <r>
    <x v="34"/>
    <x v="33"/>
    <s v="5"/>
    <s v="1"/>
    <x v="4"/>
    <x v="4"/>
    <x v="893"/>
    <x v="4194"/>
    <x v="1"/>
    <x v="781"/>
    <m/>
    <x v="3082"/>
  </r>
  <r>
    <x v="34"/>
    <x v="33"/>
    <s v="5"/>
    <s v="31"/>
    <x v="4"/>
    <x v="4"/>
    <x v="917"/>
    <x v="4195"/>
    <x v="2"/>
    <x v="0"/>
    <n v="996300.86"/>
    <x v="27"/>
  </r>
  <r>
    <x v="34"/>
    <x v="33"/>
    <s v="6"/>
    <s v="1"/>
    <x v="4"/>
    <x v="9"/>
    <x v="884"/>
    <x v="4196"/>
    <x v="1"/>
    <x v="780"/>
    <m/>
    <x v="3079"/>
  </r>
  <r>
    <x v="34"/>
    <x v="33"/>
    <s v="7"/>
    <s v="1"/>
    <x v="4"/>
    <x v="5"/>
    <x v="896"/>
    <x v="4197"/>
    <x v="1"/>
    <x v="780"/>
    <m/>
    <x v="3080"/>
  </r>
  <r>
    <x v="34"/>
    <x v="33"/>
    <s v="7"/>
    <s v="18"/>
    <x v="4"/>
    <x v="5"/>
    <x v="886"/>
    <x v="4093"/>
    <x v="2"/>
    <x v="0"/>
    <n v="332100.71999999997"/>
    <x v="3079"/>
  </r>
  <r>
    <x v="34"/>
    <x v="33"/>
    <s v="8"/>
    <s v="1"/>
    <x v="4"/>
    <x v="6"/>
    <x v="885"/>
    <x v="4198"/>
    <x v="1"/>
    <x v="780"/>
    <m/>
    <x v="3080"/>
  </r>
  <r>
    <x v="35"/>
    <x v="34"/>
    <s v="5"/>
    <s v="18"/>
    <x v="4"/>
    <x v="4"/>
    <x v="943"/>
    <x v="4199"/>
    <x v="1"/>
    <x v="782"/>
    <m/>
    <x v="3083"/>
  </r>
  <r>
    <x v="35"/>
    <x v="34"/>
    <s v="5"/>
    <s v="26"/>
    <x v="4"/>
    <x v="4"/>
    <x v="944"/>
    <x v="1874"/>
    <x v="2"/>
    <x v="0"/>
    <n v="4519753.63"/>
    <x v="27"/>
  </r>
  <r>
    <x v="36"/>
    <x v="35"/>
    <s v="1"/>
    <s v="1"/>
    <x v="4"/>
    <x v="0"/>
    <x v="882"/>
    <x v="0"/>
    <x v="0"/>
    <x v="0"/>
    <m/>
    <x v="1182"/>
  </r>
  <r>
    <x v="37"/>
    <x v="36"/>
    <s v="2"/>
    <s v="1"/>
    <x v="4"/>
    <x v="1"/>
    <x v="898"/>
    <x v="4200"/>
    <x v="1"/>
    <x v="783"/>
    <m/>
    <x v="3084"/>
  </r>
  <r>
    <x v="37"/>
    <x v="36"/>
    <s v="5"/>
    <s v="27"/>
    <x v="4"/>
    <x v="4"/>
    <x v="945"/>
    <x v="4201"/>
    <x v="2"/>
    <x v="0"/>
    <n v="2206285.71"/>
    <x v="27"/>
  </r>
  <r>
    <x v="38"/>
    <x v="37"/>
    <s v="1"/>
    <s v="14"/>
    <x v="4"/>
    <x v="0"/>
    <x v="946"/>
    <x v="4202"/>
    <x v="1"/>
    <x v="271"/>
    <m/>
    <x v="1187"/>
  </r>
  <r>
    <x v="38"/>
    <x v="37"/>
    <s v="1"/>
    <s v="31"/>
    <x v="4"/>
    <x v="0"/>
    <x v="889"/>
    <x v="4203"/>
    <x v="2"/>
    <x v="0"/>
    <n v="2346666.67"/>
    <x v="27"/>
  </r>
  <r>
    <x v="38"/>
    <x v="37"/>
    <s v="2"/>
    <s v="1"/>
    <x v="4"/>
    <x v="1"/>
    <x v="898"/>
    <x v="4204"/>
    <x v="1"/>
    <x v="271"/>
    <m/>
    <x v="1187"/>
  </r>
  <r>
    <x v="38"/>
    <x v="37"/>
    <s v="2"/>
    <s v="2"/>
    <x v="4"/>
    <x v="1"/>
    <x v="947"/>
    <x v="4205"/>
    <x v="1"/>
    <x v="784"/>
    <m/>
    <x v="3085"/>
  </r>
  <r>
    <x v="38"/>
    <x v="37"/>
    <s v="2"/>
    <s v="3"/>
    <x v="4"/>
    <x v="1"/>
    <x v="931"/>
    <x v="4088"/>
    <x v="2"/>
    <x v="0"/>
    <n v="2346666.67"/>
    <x v="3086"/>
  </r>
  <r>
    <x v="38"/>
    <x v="37"/>
    <s v="3"/>
    <s v="1"/>
    <x v="4"/>
    <x v="2"/>
    <x v="883"/>
    <x v="4206"/>
    <x v="1"/>
    <x v="271"/>
    <m/>
    <x v="3085"/>
  </r>
  <r>
    <x v="38"/>
    <x v="37"/>
    <s v="3"/>
    <s v="15"/>
    <x v="4"/>
    <x v="2"/>
    <x v="948"/>
    <x v="4089"/>
    <x v="2"/>
    <x v="0"/>
    <n v="2346666.67"/>
    <x v="3086"/>
  </r>
  <r>
    <x v="38"/>
    <x v="37"/>
    <s v="4"/>
    <s v="1"/>
    <x v="4"/>
    <x v="3"/>
    <x v="891"/>
    <x v="4207"/>
    <x v="1"/>
    <x v="271"/>
    <m/>
    <x v="3085"/>
  </r>
  <r>
    <x v="38"/>
    <x v="37"/>
    <s v="4"/>
    <s v="19"/>
    <x v="4"/>
    <x v="3"/>
    <x v="949"/>
    <x v="4091"/>
    <x v="2"/>
    <x v="0"/>
    <n v="2346666.67"/>
    <x v="3086"/>
  </r>
  <r>
    <x v="38"/>
    <x v="37"/>
    <s v="5"/>
    <s v="1"/>
    <x v="4"/>
    <x v="4"/>
    <x v="893"/>
    <x v="4208"/>
    <x v="1"/>
    <x v="271"/>
    <m/>
    <x v="3085"/>
  </r>
  <r>
    <x v="38"/>
    <x v="37"/>
    <s v="5"/>
    <s v="13"/>
    <x v="4"/>
    <x v="4"/>
    <x v="950"/>
    <x v="4093"/>
    <x v="2"/>
    <x v="0"/>
    <n v="2346666.67"/>
    <x v="3086"/>
  </r>
  <r>
    <x v="38"/>
    <x v="37"/>
    <s v="5"/>
    <s v="26"/>
    <x v="4"/>
    <x v="4"/>
    <x v="944"/>
    <x v="4209"/>
    <x v="1"/>
    <x v="785"/>
    <m/>
    <x v="3087"/>
  </r>
  <r>
    <x v="38"/>
    <x v="37"/>
    <s v="5"/>
    <s v="26"/>
    <x v="4"/>
    <x v="4"/>
    <x v="944"/>
    <x v="1874"/>
    <x v="2"/>
    <x v="0"/>
    <n v="1430000"/>
    <x v="3088"/>
  </r>
  <r>
    <x v="38"/>
    <x v="37"/>
    <s v="6"/>
    <s v="1"/>
    <x v="4"/>
    <x v="9"/>
    <x v="884"/>
    <x v="4210"/>
    <x v="1"/>
    <x v="271"/>
    <m/>
    <x v="3089"/>
  </r>
  <r>
    <x v="38"/>
    <x v="37"/>
    <s v="6"/>
    <s v="21"/>
    <x v="4"/>
    <x v="9"/>
    <x v="951"/>
    <x v="1874"/>
    <x v="2"/>
    <x v="0"/>
    <n v="828500"/>
    <x v="3085"/>
  </r>
  <r>
    <x v="38"/>
    <x v="37"/>
    <s v="7"/>
    <s v="1"/>
    <x v="4"/>
    <x v="5"/>
    <x v="896"/>
    <x v="4211"/>
    <x v="1"/>
    <x v="271"/>
    <m/>
    <x v="3090"/>
  </r>
  <r>
    <x v="38"/>
    <x v="37"/>
    <s v="7"/>
    <s v="11"/>
    <x v="4"/>
    <x v="5"/>
    <x v="952"/>
    <x v="4170"/>
    <x v="2"/>
    <x v="0"/>
    <n v="2346666.67"/>
    <x v="3085"/>
  </r>
  <r>
    <x v="38"/>
    <x v="37"/>
    <s v="7"/>
    <s v="26"/>
    <x v="4"/>
    <x v="5"/>
    <x v="953"/>
    <x v="4098"/>
    <x v="2"/>
    <x v="0"/>
    <n v="2346666.67"/>
    <x v="3086"/>
  </r>
  <r>
    <x v="38"/>
    <x v="37"/>
    <s v="8"/>
    <s v="1"/>
    <x v="4"/>
    <x v="6"/>
    <x v="885"/>
    <x v="4212"/>
    <x v="1"/>
    <x v="271"/>
    <m/>
    <x v="3085"/>
  </r>
  <r>
    <x v="38"/>
    <x v="37"/>
    <s v="8"/>
    <s v="10"/>
    <x v="4"/>
    <x v="6"/>
    <x v="954"/>
    <x v="4213"/>
    <x v="2"/>
    <x v="0"/>
    <n v="2346666.67"/>
    <x v="3086"/>
  </r>
  <r>
    <x v="39"/>
    <x v="38"/>
    <m/>
    <m/>
    <x v="1"/>
    <x v="0"/>
    <x v="16"/>
    <x v="27"/>
    <x v="0"/>
    <x v="0"/>
    <m/>
    <x v="27"/>
  </r>
  <r>
    <x v="40"/>
    <x v="39"/>
    <s v="3"/>
    <s v="1"/>
    <x v="4"/>
    <x v="2"/>
    <x v="883"/>
    <x v="4214"/>
    <x v="1"/>
    <x v="786"/>
    <m/>
    <x v="3091"/>
  </r>
  <r>
    <x v="40"/>
    <x v="39"/>
    <s v="4"/>
    <s v="1"/>
    <x v="4"/>
    <x v="3"/>
    <x v="891"/>
    <x v="4215"/>
    <x v="1"/>
    <x v="787"/>
    <m/>
    <x v="3092"/>
  </r>
  <r>
    <x v="40"/>
    <x v="39"/>
    <s v="5"/>
    <s v="1"/>
    <x v="4"/>
    <x v="4"/>
    <x v="893"/>
    <x v="4216"/>
    <x v="1"/>
    <x v="787"/>
    <m/>
    <x v="3093"/>
  </r>
  <r>
    <x v="41"/>
    <x v="40"/>
    <m/>
    <m/>
    <x v="1"/>
    <x v="0"/>
    <x v="16"/>
    <x v="27"/>
    <x v="0"/>
    <x v="0"/>
    <m/>
    <x v="27"/>
  </r>
  <r>
    <x v="42"/>
    <x v="41"/>
    <m/>
    <m/>
    <x v="1"/>
    <x v="0"/>
    <x v="16"/>
    <x v="27"/>
    <x v="0"/>
    <x v="0"/>
    <m/>
    <x v="27"/>
  </r>
  <r>
    <x v="43"/>
    <x v="42"/>
    <m/>
    <m/>
    <x v="1"/>
    <x v="0"/>
    <x v="16"/>
    <x v="27"/>
    <x v="0"/>
    <x v="0"/>
    <m/>
    <x v="27"/>
  </r>
  <r>
    <x v="44"/>
    <x v="43"/>
    <m/>
    <m/>
    <x v="1"/>
    <x v="0"/>
    <x v="16"/>
    <x v="27"/>
    <x v="0"/>
    <x v="0"/>
    <m/>
    <x v="27"/>
  </r>
  <r>
    <x v="45"/>
    <x v="44"/>
    <m/>
    <m/>
    <x v="1"/>
    <x v="0"/>
    <x v="16"/>
    <x v="27"/>
    <x v="0"/>
    <x v="0"/>
    <m/>
    <x v="27"/>
  </r>
  <r>
    <x v="46"/>
    <x v="45"/>
    <m/>
    <m/>
    <x v="1"/>
    <x v="0"/>
    <x v="16"/>
    <x v="27"/>
    <x v="0"/>
    <x v="0"/>
    <m/>
    <x v="27"/>
  </r>
  <r>
    <x v="47"/>
    <x v="46"/>
    <m/>
    <m/>
    <x v="1"/>
    <x v="0"/>
    <x v="16"/>
    <x v="27"/>
    <x v="0"/>
    <x v="0"/>
    <m/>
    <x v="27"/>
  </r>
  <r>
    <x v="48"/>
    <x v="47"/>
    <s v="1"/>
    <s v="1"/>
    <x v="4"/>
    <x v="0"/>
    <x v="882"/>
    <x v="0"/>
    <x v="0"/>
    <x v="0"/>
    <m/>
    <x v="1197"/>
  </r>
  <r>
    <x v="48"/>
    <x v="47"/>
    <s v="1"/>
    <s v="1"/>
    <x v="4"/>
    <x v="0"/>
    <x v="882"/>
    <x v="4217"/>
    <x v="2"/>
    <x v="0"/>
    <n v="1512106.41"/>
    <x v="27"/>
  </r>
  <r>
    <x v="49"/>
    <x v="48"/>
    <m/>
    <m/>
    <x v="1"/>
    <x v="0"/>
    <x v="16"/>
    <x v="27"/>
    <x v="0"/>
    <x v="0"/>
    <m/>
    <x v="27"/>
  </r>
  <r>
    <x v="50"/>
    <x v="49"/>
    <s v="1"/>
    <s v="1"/>
    <x v="4"/>
    <x v="0"/>
    <x v="882"/>
    <x v="0"/>
    <x v="0"/>
    <x v="0"/>
    <m/>
    <x v="1202"/>
  </r>
  <r>
    <x v="50"/>
    <x v="49"/>
    <s v="1"/>
    <s v="1"/>
    <x v="4"/>
    <x v="0"/>
    <x v="882"/>
    <x v="4218"/>
    <x v="1"/>
    <x v="788"/>
    <m/>
    <x v="3094"/>
  </r>
  <r>
    <x v="50"/>
    <x v="49"/>
    <s v="1"/>
    <s v="26"/>
    <x v="4"/>
    <x v="0"/>
    <x v="955"/>
    <x v="1492"/>
    <x v="2"/>
    <x v="0"/>
    <n v="391645.11"/>
    <x v="3095"/>
  </r>
  <r>
    <x v="50"/>
    <x v="49"/>
    <s v="2"/>
    <s v="17"/>
    <x v="4"/>
    <x v="1"/>
    <x v="956"/>
    <x v="2709"/>
    <x v="2"/>
    <x v="0"/>
    <n v="950000"/>
    <x v="3096"/>
  </r>
  <r>
    <x v="50"/>
    <x v="49"/>
    <s v="2"/>
    <s v="17"/>
    <x v="4"/>
    <x v="1"/>
    <x v="956"/>
    <x v="4219"/>
    <x v="2"/>
    <x v="0"/>
    <n v="70612.95"/>
    <x v="1202"/>
  </r>
  <r>
    <x v="50"/>
    <x v="49"/>
    <s v="4"/>
    <s v="1"/>
    <x v="4"/>
    <x v="3"/>
    <x v="891"/>
    <x v="4220"/>
    <x v="1"/>
    <x v="48"/>
    <m/>
    <x v="3097"/>
  </r>
  <r>
    <x v="50"/>
    <x v="49"/>
    <s v="4"/>
    <s v="29"/>
    <x v="4"/>
    <x v="3"/>
    <x v="904"/>
    <x v="4221"/>
    <x v="2"/>
    <x v="0"/>
    <n v="1425000"/>
    <x v="3098"/>
  </r>
  <r>
    <x v="50"/>
    <x v="49"/>
    <s v="4"/>
    <s v="29"/>
    <x v="4"/>
    <x v="3"/>
    <x v="904"/>
    <x v="4136"/>
    <x v="2"/>
    <x v="0"/>
    <n v="74010"/>
    <x v="27"/>
  </r>
  <r>
    <x v="50"/>
    <x v="49"/>
    <s v="7"/>
    <s v="1"/>
    <x v="4"/>
    <x v="5"/>
    <x v="896"/>
    <x v="4222"/>
    <x v="1"/>
    <x v="48"/>
    <m/>
    <x v="188"/>
  </r>
  <r>
    <x v="50"/>
    <x v="49"/>
    <s v="7"/>
    <s v="8"/>
    <x v="4"/>
    <x v="5"/>
    <x v="957"/>
    <x v="4223"/>
    <x v="2"/>
    <x v="0"/>
    <n v="1425000"/>
    <x v="333"/>
  </r>
  <r>
    <x v="50"/>
    <x v="49"/>
    <s v="7"/>
    <s v="8"/>
    <x v="4"/>
    <x v="5"/>
    <x v="957"/>
    <x v="4224"/>
    <x v="2"/>
    <x v="0"/>
    <n v="75000"/>
    <x v="27"/>
  </r>
  <r>
    <x v="51"/>
    <x v="50"/>
    <m/>
    <m/>
    <x v="1"/>
    <x v="0"/>
    <x v="16"/>
    <x v="27"/>
    <x v="0"/>
    <x v="0"/>
    <m/>
    <x v="27"/>
  </r>
  <r>
    <x v="52"/>
    <x v="51"/>
    <s v="1"/>
    <s v="1"/>
    <x v="4"/>
    <x v="0"/>
    <x v="882"/>
    <x v="0"/>
    <x v="0"/>
    <x v="0"/>
    <m/>
    <x v="1205"/>
  </r>
  <r>
    <x v="52"/>
    <x v="51"/>
    <s v="2"/>
    <s v="7"/>
    <x v="4"/>
    <x v="1"/>
    <x v="958"/>
    <x v="4225"/>
    <x v="1"/>
    <x v="789"/>
    <m/>
    <x v="3099"/>
  </r>
  <r>
    <x v="53"/>
    <x v="52"/>
    <m/>
    <m/>
    <x v="1"/>
    <x v="0"/>
    <x v="16"/>
    <x v="27"/>
    <x v="0"/>
    <x v="0"/>
    <m/>
    <x v="27"/>
  </r>
  <r>
    <x v="54"/>
    <x v="53"/>
    <s v="1"/>
    <s v="1"/>
    <x v="4"/>
    <x v="0"/>
    <x v="882"/>
    <x v="0"/>
    <x v="0"/>
    <x v="0"/>
    <m/>
    <x v="1226"/>
  </r>
  <r>
    <x v="54"/>
    <x v="53"/>
    <s v="1"/>
    <s v="1"/>
    <x v="4"/>
    <x v="0"/>
    <x v="882"/>
    <x v="4226"/>
    <x v="1"/>
    <x v="281"/>
    <m/>
    <x v="3100"/>
  </r>
  <r>
    <x v="54"/>
    <x v="53"/>
    <s v="1"/>
    <s v="21"/>
    <x v="4"/>
    <x v="0"/>
    <x v="959"/>
    <x v="1492"/>
    <x v="2"/>
    <x v="0"/>
    <n v="537500"/>
    <x v="1225"/>
  </r>
  <r>
    <x v="54"/>
    <x v="53"/>
    <s v="2"/>
    <s v="1"/>
    <x v="4"/>
    <x v="1"/>
    <x v="898"/>
    <x v="4227"/>
    <x v="1"/>
    <x v="281"/>
    <m/>
    <x v="1226"/>
  </r>
  <r>
    <x v="54"/>
    <x v="53"/>
    <s v="3"/>
    <s v="1"/>
    <x v="4"/>
    <x v="2"/>
    <x v="883"/>
    <x v="4228"/>
    <x v="1"/>
    <x v="281"/>
    <m/>
    <x v="3100"/>
  </r>
  <r>
    <x v="54"/>
    <x v="53"/>
    <s v="3"/>
    <s v="9"/>
    <x v="4"/>
    <x v="2"/>
    <x v="960"/>
    <x v="4229"/>
    <x v="2"/>
    <x v="0"/>
    <n v="648187.5"/>
    <x v="1216"/>
  </r>
  <r>
    <x v="54"/>
    <x v="53"/>
    <s v="4"/>
    <s v="1"/>
    <x v="4"/>
    <x v="3"/>
    <x v="891"/>
    <x v="4230"/>
    <x v="1"/>
    <x v="281"/>
    <m/>
    <x v="1217"/>
  </r>
  <r>
    <x v="54"/>
    <x v="53"/>
    <s v="4"/>
    <s v="20"/>
    <x v="4"/>
    <x v="3"/>
    <x v="961"/>
    <x v="4089"/>
    <x v="2"/>
    <x v="0"/>
    <n v="268750"/>
    <x v="1216"/>
  </r>
  <r>
    <x v="54"/>
    <x v="53"/>
    <s v="5"/>
    <s v="1"/>
    <x v="4"/>
    <x v="4"/>
    <x v="893"/>
    <x v="4231"/>
    <x v="1"/>
    <x v="281"/>
    <m/>
    <x v="1217"/>
  </r>
  <r>
    <x v="54"/>
    <x v="53"/>
    <s v="5"/>
    <s v="18"/>
    <x v="4"/>
    <x v="4"/>
    <x v="943"/>
    <x v="4091"/>
    <x v="2"/>
    <x v="0"/>
    <n v="268750"/>
    <x v="1216"/>
  </r>
  <r>
    <x v="54"/>
    <x v="53"/>
    <s v="6"/>
    <s v="1"/>
    <x v="4"/>
    <x v="9"/>
    <x v="884"/>
    <x v="4232"/>
    <x v="1"/>
    <x v="281"/>
    <m/>
    <x v="1217"/>
  </r>
  <r>
    <x v="54"/>
    <x v="53"/>
    <s v="6"/>
    <s v="10"/>
    <x v="4"/>
    <x v="9"/>
    <x v="962"/>
    <x v="4233"/>
    <x v="2"/>
    <x v="0"/>
    <n v="268750"/>
    <x v="1216"/>
  </r>
  <r>
    <x v="54"/>
    <x v="53"/>
    <s v="7"/>
    <s v="1"/>
    <x v="4"/>
    <x v="5"/>
    <x v="896"/>
    <x v="4234"/>
    <x v="1"/>
    <x v="281"/>
    <m/>
    <x v="1217"/>
  </r>
  <r>
    <x v="54"/>
    <x v="53"/>
    <s v="8"/>
    <s v="1"/>
    <x v="4"/>
    <x v="6"/>
    <x v="885"/>
    <x v="4235"/>
    <x v="1"/>
    <x v="281"/>
    <m/>
    <x v="1220"/>
  </r>
  <r>
    <x v="54"/>
    <x v="53"/>
    <s v="8"/>
    <s v="2"/>
    <x v="4"/>
    <x v="6"/>
    <x v="963"/>
    <x v="4236"/>
    <x v="2"/>
    <x v="0"/>
    <n v="537500"/>
    <x v="1216"/>
  </r>
  <r>
    <x v="55"/>
    <x v="54"/>
    <m/>
    <m/>
    <x v="1"/>
    <x v="0"/>
    <x v="16"/>
    <x v="27"/>
    <x v="0"/>
    <x v="0"/>
    <m/>
    <x v="27"/>
  </r>
  <r>
    <x v="56"/>
    <x v="55"/>
    <m/>
    <m/>
    <x v="1"/>
    <x v="0"/>
    <x v="16"/>
    <x v="27"/>
    <x v="0"/>
    <x v="0"/>
    <m/>
    <x v="27"/>
  </r>
  <r>
    <x v="57"/>
    <x v="56"/>
    <s v="1"/>
    <s v="5"/>
    <x v="4"/>
    <x v="0"/>
    <x v="964"/>
    <x v="4237"/>
    <x v="1"/>
    <x v="305"/>
    <m/>
    <x v="1270"/>
  </r>
  <r>
    <x v="57"/>
    <x v="56"/>
    <s v="1"/>
    <s v="6"/>
    <x v="4"/>
    <x v="0"/>
    <x v="965"/>
    <x v="4238"/>
    <x v="1"/>
    <x v="0"/>
    <n v="15073.65"/>
    <x v="3101"/>
  </r>
  <r>
    <x v="57"/>
    <x v="56"/>
    <s v="1"/>
    <s v="11"/>
    <x v="4"/>
    <x v="0"/>
    <x v="888"/>
    <x v="1724"/>
    <x v="2"/>
    <x v="0"/>
    <n v="5967891.6299999999"/>
    <x v="27"/>
  </r>
  <r>
    <x v="57"/>
    <x v="56"/>
    <s v="2"/>
    <s v="1"/>
    <x v="4"/>
    <x v="1"/>
    <x v="898"/>
    <x v="4239"/>
    <x v="1"/>
    <x v="790"/>
    <m/>
    <x v="3102"/>
  </r>
  <r>
    <x v="57"/>
    <x v="56"/>
    <s v="2"/>
    <s v="1"/>
    <x v="4"/>
    <x v="1"/>
    <x v="898"/>
    <x v="4240"/>
    <x v="1"/>
    <x v="0"/>
    <n v="15073.65"/>
    <x v="3103"/>
  </r>
  <r>
    <x v="57"/>
    <x v="56"/>
    <s v="2"/>
    <s v="17"/>
    <x v="4"/>
    <x v="1"/>
    <x v="956"/>
    <x v="1724"/>
    <x v="2"/>
    <x v="0"/>
    <n v="5960875.2000000002"/>
    <x v="3104"/>
  </r>
  <r>
    <x v="57"/>
    <x v="56"/>
    <s v="3"/>
    <s v="2"/>
    <x v="4"/>
    <x v="2"/>
    <x v="942"/>
    <x v="4241"/>
    <x v="1"/>
    <x v="791"/>
    <m/>
    <x v="3105"/>
  </r>
  <r>
    <x v="57"/>
    <x v="56"/>
    <s v="3"/>
    <s v="21"/>
    <x v="4"/>
    <x v="2"/>
    <x v="966"/>
    <x v="1696"/>
    <x v="2"/>
    <x v="0"/>
    <n v="6078034.75"/>
    <x v="27"/>
  </r>
  <r>
    <x v="57"/>
    <x v="56"/>
    <s v="4"/>
    <s v="5"/>
    <x v="4"/>
    <x v="3"/>
    <x v="967"/>
    <x v="4242"/>
    <x v="1"/>
    <x v="792"/>
    <m/>
    <x v="3106"/>
  </r>
  <r>
    <x v="57"/>
    <x v="56"/>
    <s v="4"/>
    <s v="5"/>
    <x v="4"/>
    <x v="3"/>
    <x v="967"/>
    <x v="4243"/>
    <x v="1"/>
    <x v="0"/>
    <n v="15073.65"/>
    <x v="3107"/>
  </r>
  <r>
    <x v="57"/>
    <x v="56"/>
    <s v="4"/>
    <s v="5"/>
    <x v="4"/>
    <x v="3"/>
    <x v="967"/>
    <x v="4244"/>
    <x v="1"/>
    <x v="0"/>
    <n v="158670"/>
    <x v="3108"/>
  </r>
  <r>
    <x v="57"/>
    <x v="56"/>
    <s v="4"/>
    <s v="14"/>
    <x v="4"/>
    <x v="3"/>
    <x v="968"/>
    <x v="4245"/>
    <x v="2"/>
    <x v="0"/>
    <n v="5919360.54"/>
    <x v="27"/>
  </r>
  <r>
    <x v="57"/>
    <x v="56"/>
    <s v="5"/>
    <s v="10"/>
    <x v="4"/>
    <x v="4"/>
    <x v="911"/>
    <x v="4246"/>
    <x v="1"/>
    <x v="791"/>
    <m/>
    <x v="3109"/>
  </r>
  <r>
    <x v="57"/>
    <x v="56"/>
    <s v="5"/>
    <s v="15"/>
    <x v="4"/>
    <x v="4"/>
    <x v="969"/>
    <x v="1696"/>
    <x v="2"/>
    <x v="0"/>
    <n v="6093104.2999999998"/>
    <x v="27"/>
  </r>
  <r>
    <x v="57"/>
    <x v="56"/>
    <s v="6"/>
    <s v="3"/>
    <x v="4"/>
    <x v="9"/>
    <x v="918"/>
    <x v="4247"/>
    <x v="1"/>
    <x v="791"/>
    <m/>
    <x v="3109"/>
  </r>
  <r>
    <x v="57"/>
    <x v="56"/>
    <s v="6"/>
    <s v="8"/>
    <x v="4"/>
    <x v="9"/>
    <x v="970"/>
    <x v="1696"/>
    <x v="2"/>
    <x v="0"/>
    <n v="6093104.2999999998"/>
    <x v="27"/>
  </r>
  <r>
    <x v="57"/>
    <x v="56"/>
    <s v="7"/>
    <s v="1"/>
    <x v="4"/>
    <x v="5"/>
    <x v="896"/>
    <x v="4248"/>
    <x v="1"/>
    <x v="793"/>
    <m/>
    <x v="3110"/>
  </r>
  <r>
    <x v="57"/>
    <x v="56"/>
    <s v="7"/>
    <s v="1"/>
    <x v="4"/>
    <x v="5"/>
    <x v="896"/>
    <x v="4249"/>
    <x v="1"/>
    <x v="0"/>
    <n v="55093.75"/>
    <x v="3111"/>
  </r>
  <r>
    <x v="57"/>
    <x v="56"/>
    <s v="7"/>
    <s v="1"/>
    <x v="4"/>
    <x v="5"/>
    <x v="896"/>
    <x v="4250"/>
    <x v="1"/>
    <x v="0"/>
    <n v="24241.25"/>
    <x v="3112"/>
  </r>
  <r>
    <x v="57"/>
    <x v="56"/>
    <s v="7"/>
    <s v="1"/>
    <x v="4"/>
    <x v="5"/>
    <x v="896"/>
    <x v="4251"/>
    <x v="1"/>
    <x v="0"/>
    <n v="129135.34"/>
    <x v="3113"/>
  </r>
  <r>
    <x v="57"/>
    <x v="56"/>
    <s v="7"/>
    <s v="1"/>
    <x v="4"/>
    <x v="5"/>
    <x v="896"/>
    <x v="4252"/>
    <x v="1"/>
    <x v="0"/>
    <n v="9916.8799999999992"/>
    <x v="3114"/>
  </r>
  <r>
    <x v="57"/>
    <x v="56"/>
    <s v="7"/>
    <s v="5"/>
    <x v="4"/>
    <x v="5"/>
    <x v="971"/>
    <x v="4253"/>
    <x v="1"/>
    <x v="794"/>
    <m/>
    <x v="3115"/>
  </r>
  <r>
    <x v="57"/>
    <x v="56"/>
    <s v="7"/>
    <s v="13"/>
    <x v="4"/>
    <x v="5"/>
    <x v="906"/>
    <x v="1696"/>
    <x v="2"/>
    <x v="0"/>
    <n v="10480554.58"/>
    <x v="27"/>
  </r>
  <r>
    <x v="57"/>
    <x v="56"/>
    <s v="8"/>
    <s v="2"/>
    <x v="4"/>
    <x v="6"/>
    <x v="963"/>
    <x v="4254"/>
    <x v="1"/>
    <x v="795"/>
    <m/>
    <x v="3116"/>
  </r>
  <r>
    <x v="57"/>
    <x v="56"/>
    <s v="8"/>
    <s v="9"/>
    <x v="4"/>
    <x v="6"/>
    <x v="972"/>
    <x v="1696"/>
    <x v="2"/>
    <x v="0"/>
    <n v="6882042.6699999999"/>
    <x v="27"/>
  </r>
  <r>
    <x v="58"/>
    <x v="57"/>
    <m/>
    <m/>
    <x v="1"/>
    <x v="0"/>
    <x v="16"/>
    <x v="27"/>
    <x v="0"/>
    <x v="0"/>
    <m/>
    <x v="27"/>
  </r>
  <r>
    <x v="59"/>
    <x v="58"/>
    <m/>
    <m/>
    <x v="1"/>
    <x v="0"/>
    <x v="16"/>
    <x v="27"/>
    <x v="0"/>
    <x v="0"/>
    <m/>
    <x v="27"/>
  </r>
  <r>
    <x v="60"/>
    <x v="59"/>
    <m/>
    <m/>
    <x v="1"/>
    <x v="0"/>
    <x v="16"/>
    <x v="27"/>
    <x v="0"/>
    <x v="0"/>
    <m/>
    <x v="27"/>
  </r>
  <r>
    <x v="61"/>
    <x v="60"/>
    <s v="5"/>
    <s v="31"/>
    <x v="4"/>
    <x v="4"/>
    <x v="917"/>
    <x v="4255"/>
    <x v="1"/>
    <x v="796"/>
    <m/>
    <x v="3117"/>
  </r>
  <r>
    <x v="61"/>
    <x v="60"/>
    <s v="5"/>
    <s v="31"/>
    <x v="4"/>
    <x v="4"/>
    <x v="917"/>
    <x v="4256"/>
    <x v="2"/>
    <x v="0"/>
    <n v="350000"/>
    <x v="3118"/>
  </r>
  <r>
    <x v="61"/>
    <x v="60"/>
    <s v="6"/>
    <s v="17"/>
    <x v="4"/>
    <x v="9"/>
    <x v="905"/>
    <x v="1874"/>
    <x v="2"/>
    <x v="0"/>
    <n v="225750"/>
    <x v="3119"/>
  </r>
  <r>
    <x v="61"/>
    <x v="60"/>
    <s v="7"/>
    <s v="27"/>
    <x v="4"/>
    <x v="5"/>
    <x v="973"/>
    <x v="4257"/>
    <x v="1"/>
    <x v="278"/>
    <m/>
    <x v="3120"/>
  </r>
  <r>
    <x v="61"/>
    <x v="60"/>
    <s v="8"/>
    <s v="1"/>
    <x v="4"/>
    <x v="6"/>
    <x v="885"/>
    <x v="4258"/>
    <x v="1"/>
    <x v="797"/>
    <m/>
    <x v="3121"/>
  </r>
  <r>
    <x v="62"/>
    <x v="61"/>
    <m/>
    <m/>
    <x v="1"/>
    <x v="0"/>
    <x v="16"/>
    <x v="27"/>
    <x v="0"/>
    <x v="0"/>
    <m/>
    <x v="27"/>
  </r>
  <r>
    <x v="63"/>
    <x v="62"/>
    <s v="1"/>
    <s v="1"/>
    <x v="4"/>
    <x v="0"/>
    <x v="882"/>
    <x v="0"/>
    <x v="0"/>
    <x v="0"/>
    <m/>
    <x v="1273"/>
  </r>
  <r>
    <x v="63"/>
    <x v="62"/>
    <s v="1"/>
    <s v="19"/>
    <x v="4"/>
    <x v="0"/>
    <x v="974"/>
    <x v="1492"/>
    <x v="2"/>
    <x v="0"/>
    <n v="93240.639999999999"/>
    <x v="27"/>
  </r>
  <r>
    <x v="63"/>
    <x v="62"/>
    <s v="2"/>
    <s v="1"/>
    <x v="4"/>
    <x v="1"/>
    <x v="898"/>
    <x v="4259"/>
    <x v="1"/>
    <x v="548"/>
    <m/>
    <x v="3122"/>
  </r>
  <r>
    <x v="63"/>
    <x v="62"/>
    <s v="2"/>
    <s v="28"/>
    <x v="4"/>
    <x v="1"/>
    <x v="975"/>
    <x v="4260"/>
    <x v="1"/>
    <x v="798"/>
    <m/>
    <x v="3123"/>
  </r>
  <r>
    <x v="63"/>
    <x v="62"/>
    <s v="2"/>
    <s v="28"/>
    <x v="4"/>
    <x v="1"/>
    <x v="975"/>
    <x v="1492"/>
    <x v="2"/>
    <x v="0"/>
    <n v="140000"/>
    <x v="3124"/>
  </r>
  <r>
    <x v="63"/>
    <x v="62"/>
    <s v="4"/>
    <s v="1"/>
    <x v="4"/>
    <x v="3"/>
    <x v="891"/>
    <x v="4261"/>
    <x v="1"/>
    <x v="798"/>
    <m/>
    <x v="3125"/>
  </r>
  <r>
    <x v="63"/>
    <x v="62"/>
    <s v="4"/>
    <s v="11"/>
    <x v="4"/>
    <x v="3"/>
    <x v="976"/>
    <x v="1492"/>
    <x v="2"/>
    <x v="0"/>
    <n v="90961.600000000006"/>
    <x v="27"/>
  </r>
  <r>
    <x v="63"/>
    <x v="62"/>
    <s v="4"/>
    <s v="11"/>
    <x v="4"/>
    <x v="3"/>
    <x v="976"/>
    <x v="2329"/>
    <x v="2"/>
    <x v="0"/>
    <n v="81176"/>
    <x v="3126"/>
  </r>
  <r>
    <x v="63"/>
    <x v="62"/>
    <s v="5"/>
    <s v="1"/>
    <x v="4"/>
    <x v="4"/>
    <x v="893"/>
    <x v="4262"/>
    <x v="1"/>
    <x v="798"/>
    <m/>
    <x v="3124"/>
  </r>
  <r>
    <x v="63"/>
    <x v="62"/>
    <s v="6"/>
    <s v="1"/>
    <x v="4"/>
    <x v="9"/>
    <x v="884"/>
    <x v="4263"/>
    <x v="1"/>
    <x v="550"/>
    <m/>
    <x v="3127"/>
  </r>
  <r>
    <x v="63"/>
    <x v="62"/>
    <s v="6"/>
    <s v="1"/>
    <x v="4"/>
    <x v="9"/>
    <x v="884"/>
    <x v="4264"/>
    <x v="2"/>
    <x v="0"/>
    <n v="132508"/>
    <x v="3128"/>
  </r>
  <r>
    <x v="63"/>
    <x v="62"/>
    <s v="6"/>
    <s v="30"/>
    <x v="4"/>
    <x v="9"/>
    <x v="977"/>
    <x v="1874"/>
    <x v="2"/>
    <x v="0"/>
    <n v="132508.79999999999"/>
    <x v="3129"/>
  </r>
  <r>
    <x v="63"/>
    <x v="62"/>
    <s v="7"/>
    <s v="1"/>
    <x v="4"/>
    <x v="5"/>
    <x v="896"/>
    <x v="4265"/>
    <x v="1"/>
    <x v="550"/>
    <m/>
    <x v="3128"/>
  </r>
  <r>
    <x v="63"/>
    <x v="62"/>
    <s v="8"/>
    <s v="1"/>
    <x v="4"/>
    <x v="6"/>
    <x v="885"/>
    <x v="4266"/>
    <x v="1"/>
    <x v="550"/>
    <m/>
    <x v="3130"/>
  </r>
  <r>
    <x v="63"/>
    <x v="62"/>
    <s v="8"/>
    <s v="2"/>
    <x v="4"/>
    <x v="6"/>
    <x v="963"/>
    <x v="4267"/>
    <x v="2"/>
    <x v="0"/>
    <n v="132508"/>
    <x v="3131"/>
  </r>
  <r>
    <x v="64"/>
    <x v="63"/>
    <s v="1"/>
    <s v="1"/>
    <x v="4"/>
    <x v="0"/>
    <x v="882"/>
    <x v="0"/>
    <x v="0"/>
    <x v="0"/>
    <m/>
    <x v="1275"/>
  </r>
  <r>
    <x v="64"/>
    <x v="63"/>
    <s v="5"/>
    <s v="1"/>
    <x v="4"/>
    <x v="4"/>
    <x v="893"/>
    <x v="4268"/>
    <x v="1"/>
    <x v="504"/>
    <m/>
    <x v="3132"/>
  </r>
  <r>
    <x v="65"/>
    <x v="64"/>
    <m/>
    <m/>
    <x v="1"/>
    <x v="0"/>
    <x v="16"/>
    <x v="27"/>
    <x v="0"/>
    <x v="0"/>
    <m/>
    <x v="27"/>
  </r>
  <r>
    <x v="66"/>
    <x v="65"/>
    <m/>
    <m/>
    <x v="1"/>
    <x v="0"/>
    <x v="16"/>
    <x v="27"/>
    <x v="0"/>
    <x v="0"/>
    <m/>
    <x v="27"/>
  </r>
  <r>
    <x v="67"/>
    <x v="66"/>
    <s v="1"/>
    <s v="1"/>
    <x v="4"/>
    <x v="0"/>
    <x v="882"/>
    <x v="0"/>
    <x v="0"/>
    <x v="0"/>
    <m/>
    <x v="1280"/>
  </r>
  <r>
    <x v="67"/>
    <x v="66"/>
    <s v="2"/>
    <s v="23"/>
    <x v="4"/>
    <x v="1"/>
    <x v="978"/>
    <x v="4269"/>
    <x v="1"/>
    <x v="0"/>
    <n v="265074.19"/>
    <x v="3133"/>
  </r>
  <r>
    <x v="67"/>
    <x v="66"/>
    <s v="2"/>
    <s v="24"/>
    <x v="4"/>
    <x v="1"/>
    <x v="979"/>
    <x v="1492"/>
    <x v="2"/>
    <x v="0"/>
    <n v="185474.2"/>
    <x v="27"/>
  </r>
  <r>
    <x v="67"/>
    <x v="66"/>
    <s v="2"/>
    <s v="24"/>
    <x v="4"/>
    <x v="1"/>
    <x v="979"/>
    <x v="2329"/>
    <x v="2"/>
    <x v="0"/>
    <n v="0.8"/>
    <x v="3134"/>
  </r>
  <r>
    <x v="67"/>
    <x v="66"/>
    <s v="2"/>
    <s v="24"/>
    <x v="4"/>
    <x v="1"/>
    <x v="979"/>
    <x v="4270"/>
    <x v="1"/>
    <x v="799"/>
    <m/>
    <x v="3135"/>
  </r>
  <r>
    <x v="67"/>
    <x v="66"/>
    <s v="2"/>
    <s v="24"/>
    <x v="4"/>
    <x v="1"/>
    <x v="979"/>
    <x v="1492"/>
    <x v="2"/>
    <x v="0"/>
    <n v="505000"/>
    <x v="3136"/>
  </r>
  <r>
    <x v="67"/>
    <x v="66"/>
    <s v="2"/>
    <s v="24"/>
    <x v="4"/>
    <x v="1"/>
    <x v="979"/>
    <x v="1492"/>
    <x v="2"/>
    <x v="0"/>
    <n v="37796.800000000003"/>
    <x v="27"/>
  </r>
  <r>
    <x v="67"/>
    <x v="66"/>
    <s v="2"/>
    <s v="24"/>
    <x v="4"/>
    <x v="1"/>
    <x v="979"/>
    <x v="4271"/>
    <x v="2"/>
    <x v="0"/>
    <n v="203.2"/>
    <x v="3137"/>
  </r>
  <r>
    <x v="67"/>
    <x v="66"/>
    <s v="3"/>
    <s v="1"/>
    <x v="4"/>
    <x v="2"/>
    <x v="883"/>
    <x v="4272"/>
    <x v="1"/>
    <x v="309"/>
    <m/>
    <x v="3138"/>
  </r>
  <r>
    <x v="67"/>
    <x v="66"/>
    <s v="3"/>
    <s v="1"/>
    <x v="4"/>
    <x v="2"/>
    <x v="883"/>
    <x v="1552"/>
    <x v="2"/>
    <x v="0"/>
    <n v="118250"/>
    <x v="3137"/>
  </r>
  <r>
    <x v="67"/>
    <x v="66"/>
    <s v="4"/>
    <s v="6"/>
    <x v="4"/>
    <x v="3"/>
    <x v="980"/>
    <x v="4273"/>
    <x v="1"/>
    <x v="800"/>
    <m/>
    <x v="3139"/>
  </r>
  <r>
    <x v="67"/>
    <x v="66"/>
    <s v="4"/>
    <s v="6"/>
    <x v="4"/>
    <x v="3"/>
    <x v="980"/>
    <x v="4274"/>
    <x v="1"/>
    <x v="0"/>
    <n v="130589.28"/>
    <x v="3140"/>
  </r>
  <r>
    <x v="67"/>
    <x v="66"/>
    <s v="4"/>
    <s v="28"/>
    <x v="4"/>
    <x v="3"/>
    <x v="981"/>
    <x v="4275"/>
    <x v="2"/>
    <x v="0"/>
    <n v="136409.76"/>
    <x v="3137"/>
  </r>
  <r>
    <x v="67"/>
    <x v="66"/>
    <s v="5"/>
    <s v="1"/>
    <x v="4"/>
    <x v="4"/>
    <x v="893"/>
    <x v="4276"/>
    <x v="1"/>
    <x v="513"/>
    <m/>
    <x v="3141"/>
  </r>
  <r>
    <x v="67"/>
    <x v="66"/>
    <s v="5"/>
    <s v="24"/>
    <x v="4"/>
    <x v="4"/>
    <x v="982"/>
    <x v="4093"/>
    <x v="2"/>
    <x v="0"/>
    <n v="580000"/>
    <x v="3142"/>
  </r>
  <r>
    <x v="67"/>
    <x v="66"/>
    <s v="5"/>
    <s v="26"/>
    <x v="4"/>
    <x v="4"/>
    <x v="944"/>
    <x v="4277"/>
    <x v="1"/>
    <x v="801"/>
    <m/>
    <x v="27"/>
  </r>
  <r>
    <x v="67"/>
    <x v="66"/>
    <s v="6"/>
    <s v="1"/>
    <x v="4"/>
    <x v="9"/>
    <x v="884"/>
    <x v="4278"/>
    <x v="1"/>
    <x v="513"/>
    <m/>
    <x v="2101"/>
  </r>
  <r>
    <x v="67"/>
    <x v="66"/>
    <s v="7"/>
    <s v="1"/>
    <x v="4"/>
    <x v="5"/>
    <x v="896"/>
    <x v="4279"/>
    <x v="1"/>
    <x v="513"/>
    <m/>
    <x v="2004"/>
  </r>
  <r>
    <x v="67"/>
    <x v="66"/>
    <s v="8"/>
    <s v="1"/>
    <x v="4"/>
    <x v="6"/>
    <x v="885"/>
    <x v="4280"/>
    <x v="1"/>
    <x v="802"/>
    <m/>
    <x v="3143"/>
  </r>
  <r>
    <x v="68"/>
    <x v="66"/>
    <s v="8"/>
    <s v="22"/>
    <x v="4"/>
    <x v="6"/>
    <x v="983"/>
    <x v="4281"/>
    <x v="1"/>
    <x v="803"/>
    <m/>
    <x v="3144"/>
  </r>
  <r>
    <x v="68"/>
    <x v="66"/>
    <s v="8"/>
    <s v="22"/>
    <x v="4"/>
    <x v="6"/>
    <x v="983"/>
    <x v="1649"/>
    <x v="2"/>
    <x v="0"/>
    <n v="3623375"/>
    <x v="3145"/>
  </r>
  <r>
    <x v="68"/>
    <x v="66"/>
    <s v="8"/>
    <s v="22"/>
    <x v="4"/>
    <x v="6"/>
    <x v="983"/>
    <x v="4282"/>
    <x v="2"/>
    <x v="0"/>
    <n v="176750"/>
    <x v="27"/>
  </r>
  <r>
    <x v="69"/>
    <x v="67"/>
    <m/>
    <m/>
    <x v="1"/>
    <x v="0"/>
    <x v="16"/>
    <x v="27"/>
    <x v="0"/>
    <x v="0"/>
    <m/>
    <x v="27"/>
  </r>
  <r>
    <x v="70"/>
    <x v="68"/>
    <s v="4"/>
    <s v="19"/>
    <x v="4"/>
    <x v="3"/>
    <x v="949"/>
    <x v="4283"/>
    <x v="1"/>
    <x v="766"/>
    <m/>
    <x v="3036"/>
  </r>
  <r>
    <x v="71"/>
    <x v="69"/>
    <s v="1"/>
    <s v="1"/>
    <x v="4"/>
    <x v="0"/>
    <x v="882"/>
    <x v="0"/>
    <x v="0"/>
    <x v="0"/>
    <m/>
    <x v="1296"/>
  </r>
  <r>
    <x v="71"/>
    <x v="69"/>
    <s v="1"/>
    <s v="1"/>
    <x v="4"/>
    <x v="0"/>
    <x v="882"/>
    <x v="4284"/>
    <x v="1"/>
    <x v="804"/>
    <m/>
    <x v="3146"/>
  </r>
  <r>
    <x v="71"/>
    <x v="69"/>
    <s v="1"/>
    <s v="1"/>
    <x v="4"/>
    <x v="0"/>
    <x v="882"/>
    <x v="4285"/>
    <x v="1"/>
    <x v="804"/>
    <m/>
    <x v="3147"/>
  </r>
  <r>
    <x v="71"/>
    <x v="69"/>
    <s v="1"/>
    <s v="1"/>
    <x v="4"/>
    <x v="0"/>
    <x v="882"/>
    <x v="4286"/>
    <x v="1"/>
    <x v="804"/>
    <m/>
    <x v="3148"/>
  </r>
  <r>
    <x v="71"/>
    <x v="69"/>
    <s v="2"/>
    <s v="1"/>
    <x v="4"/>
    <x v="1"/>
    <x v="898"/>
    <x v="4287"/>
    <x v="1"/>
    <x v="804"/>
    <m/>
    <x v="3149"/>
  </r>
  <r>
    <x v="71"/>
    <x v="69"/>
    <s v="2"/>
    <s v="1"/>
    <x v="4"/>
    <x v="1"/>
    <x v="898"/>
    <x v="4288"/>
    <x v="1"/>
    <x v="804"/>
    <m/>
    <x v="3150"/>
  </r>
  <r>
    <x v="71"/>
    <x v="69"/>
    <s v="2"/>
    <s v="1"/>
    <x v="4"/>
    <x v="1"/>
    <x v="898"/>
    <x v="4289"/>
    <x v="1"/>
    <x v="804"/>
    <m/>
    <x v="3151"/>
  </r>
  <r>
    <x v="71"/>
    <x v="69"/>
    <s v="3"/>
    <s v="4"/>
    <x v="4"/>
    <x v="2"/>
    <x v="913"/>
    <x v="4290"/>
    <x v="1"/>
    <x v="0"/>
    <n v="1935"/>
    <x v="3152"/>
  </r>
  <r>
    <x v="71"/>
    <x v="69"/>
    <s v="3"/>
    <s v="4"/>
    <x v="4"/>
    <x v="2"/>
    <x v="913"/>
    <x v="4291"/>
    <x v="1"/>
    <x v="0"/>
    <n v="12900"/>
    <x v="3153"/>
  </r>
  <r>
    <x v="71"/>
    <x v="69"/>
    <s v="3"/>
    <s v="4"/>
    <x v="4"/>
    <x v="2"/>
    <x v="913"/>
    <x v="4292"/>
    <x v="1"/>
    <x v="0"/>
    <n v="3870"/>
    <x v="3154"/>
  </r>
  <r>
    <x v="72"/>
    <x v="70"/>
    <s v="1"/>
    <s v="1"/>
    <x v="4"/>
    <x v="0"/>
    <x v="882"/>
    <x v="4293"/>
    <x v="1"/>
    <x v="318"/>
    <m/>
    <x v="1297"/>
  </r>
  <r>
    <x v="72"/>
    <x v="70"/>
    <s v="2"/>
    <s v="1"/>
    <x v="4"/>
    <x v="1"/>
    <x v="898"/>
    <x v="4294"/>
    <x v="1"/>
    <x v="318"/>
    <m/>
    <x v="1298"/>
  </r>
  <r>
    <x v="72"/>
    <x v="70"/>
    <s v="2"/>
    <s v="21"/>
    <x v="4"/>
    <x v="1"/>
    <x v="937"/>
    <x v="4295"/>
    <x v="2"/>
    <x v="0"/>
    <n v="1127500"/>
    <x v="650"/>
  </r>
  <r>
    <x v="72"/>
    <x v="70"/>
    <s v="2"/>
    <s v="21"/>
    <x v="4"/>
    <x v="1"/>
    <x v="937"/>
    <x v="4296"/>
    <x v="2"/>
    <x v="0"/>
    <n v="55000"/>
    <x v="27"/>
  </r>
  <r>
    <x v="72"/>
    <x v="70"/>
    <s v="3"/>
    <s v="1"/>
    <x v="4"/>
    <x v="2"/>
    <x v="883"/>
    <x v="4297"/>
    <x v="1"/>
    <x v="318"/>
    <m/>
    <x v="1297"/>
  </r>
  <r>
    <x v="72"/>
    <x v="70"/>
    <s v="3"/>
    <s v="21"/>
    <x v="4"/>
    <x v="2"/>
    <x v="966"/>
    <x v="4089"/>
    <x v="2"/>
    <x v="0"/>
    <n v="563750"/>
    <x v="1305"/>
  </r>
  <r>
    <x v="72"/>
    <x v="70"/>
    <s v="3"/>
    <s v="21"/>
    <x v="4"/>
    <x v="2"/>
    <x v="966"/>
    <x v="4298"/>
    <x v="2"/>
    <x v="0"/>
    <n v="27500"/>
    <x v="27"/>
  </r>
  <r>
    <x v="72"/>
    <x v="70"/>
    <s v="4"/>
    <s v="1"/>
    <x v="4"/>
    <x v="3"/>
    <x v="891"/>
    <x v="4299"/>
    <x v="1"/>
    <x v="318"/>
    <m/>
    <x v="1297"/>
  </r>
  <r>
    <x v="72"/>
    <x v="70"/>
    <s v="4"/>
    <s v="1"/>
    <x v="4"/>
    <x v="3"/>
    <x v="891"/>
    <x v="4300"/>
    <x v="1"/>
    <x v="0"/>
    <n v="192156.25"/>
    <x v="3155"/>
  </r>
  <r>
    <x v="72"/>
    <x v="70"/>
    <s v="4"/>
    <s v="28"/>
    <x v="4"/>
    <x v="3"/>
    <x v="981"/>
    <x v="4301"/>
    <x v="2"/>
    <x v="0"/>
    <n v="563700"/>
    <x v="3156"/>
  </r>
  <r>
    <x v="72"/>
    <x v="70"/>
    <s v="5"/>
    <s v="1"/>
    <x v="4"/>
    <x v="4"/>
    <x v="893"/>
    <x v="4302"/>
    <x v="1"/>
    <x v="318"/>
    <m/>
    <x v="3157"/>
  </r>
  <r>
    <x v="72"/>
    <x v="70"/>
    <s v="5"/>
    <s v="31"/>
    <x v="4"/>
    <x v="4"/>
    <x v="917"/>
    <x v="191"/>
    <x v="2"/>
    <x v="0"/>
    <n v="27500"/>
    <x v="3158"/>
  </r>
  <r>
    <x v="72"/>
    <x v="70"/>
    <s v="5"/>
    <s v="31"/>
    <x v="4"/>
    <x v="4"/>
    <x v="917"/>
    <x v="4303"/>
    <x v="2"/>
    <x v="0"/>
    <n v="563750"/>
    <x v="3156"/>
  </r>
  <r>
    <x v="72"/>
    <x v="70"/>
    <s v="6"/>
    <s v="1"/>
    <x v="4"/>
    <x v="9"/>
    <x v="884"/>
    <x v="4304"/>
    <x v="1"/>
    <x v="318"/>
    <m/>
    <x v="3157"/>
  </r>
  <r>
    <x v="72"/>
    <x v="70"/>
    <s v="7"/>
    <s v="1"/>
    <x v="4"/>
    <x v="5"/>
    <x v="896"/>
    <x v="4305"/>
    <x v="1"/>
    <x v="318"/>
    <m/>
    <x v="3159"/>
  </r>
  <r>
    <x v="72"/>
    <x v="70"/>
    <s v="7"/>
    <s v="22"/>
    <x v="4"/>
    <x v="5"/>
    <x v="907"/>
    <x v="4306"/>
    <x v="2"/>
    <x v="0"/>
    <n v="55000"/>
    <x v="3160"/>
  </r>
  <r>
    <x v="72"/>
    <x v="70"/>
    <s v="7"/>
    <s v="22"/>
    <x v="4"/>
    <x v="5"/>
    <x v="907"/>
    <x v="4307"/>
    <x v="2"/>
    <x v="0"/>
    <n v="1127500"/>
    <x v="3156"/>
  </r>
  <r>
    <x v="73"/>
    <x v="71"/>
    <s v="1"/>
    <s v="1"/>
    <x v="4"/>
    <x v="0"/>
    <x v="882"/>
    <x v="0"/>
    <x v="0"/>
    <x v="0"/>
    <m/>
    <x v="1308"/>
  </r>
  <r>
    <x v="73"/>
    <x v="71"/>
    <s v="1"/>
    <s v="1"/>
    <x v="4"/>
    <x v="0"/>
    <x v="882"/>
    <x v="4308"/>
    <x v="1"/>
    <x v="321"/>
    <m/>
    <x v="654"/>
  </r>
  <r>
    <x v="73"/>
    <x v="71"/>
    <s v="1"/>
    <s v="26"/>
    <x v="4"/>
    <x v="0"/>
    <x v="955"/>
    <x v="4309"/>
    <x v="2"/>
    <x v="0"/>
    <n v="10000"/>
    <x v="3161"/>
  </r>
  <r>
    <x v="73"/>
    <x v="71"/>
    <s v="1"/>
    <s v="26"/>
    <x v="4"/>
    <x v="0"/>
    <x v="955"/>
    <x v="4310"/>
    <x v="2"/>
    <x v="0"/>
    <n v="205000"/>
    <x v="27"/>
  </r>
  <r>
    <x v="73"/>
    <x v="71"/>
    <s v="2"/>
    <s v="1"/>
    <x v="4"/>
    <x v="1"/>
    <x v="898"/>
    <x v="4311"/>
    <x v="1"/>
    <x v="321"/>
    <m/>
    <x v="1308"/>
  </r>
  <r>
    <x v="73"/>
    <x v="71"/>
    <s v="3"/>
    <s v="1"/>
    <x v="4"/>
    <x v="2"/>
    <x v="883"/>
    <x v="4312"/>
    <x v="1"/>
    <x v="321"/>
    <m/>
    <x v="654"/>
  </r>
  <r>
    <x v="73"/>
    <x v="71"/>
    <s v="3"/>
    <s v="15"/>
    <x v="4"/>
    <x v="2"/>
    <x v="948"/>
    <x v="4313"/>
    <x v="2"/>
    <x v="0"/>
    <n v="205000"/>
    <x v="492"/>
  </r>
  <r>
    <x v="73"/>
    <x v="71"/>
    <s v="3"/>
    <s v="15"/>
    <x v="4"/>
    <x v="2"/>
    <x v="948"/>
    <x v="4314"/>
    <x v="2"/>
    <x v="0"/>
    <n v="10000"/>
    <x v="27"/>
  </r>
  <r>
    <x v="74"/>
    <x v="72"/>
    <s v="1"/>
    <s v="1"/>
    <x v="4"/>
    <x v="0"/>
    <x v="882"/>
    <x v="0"/>
    <x v="0"/>
    <x v="0"/>
    <m/>
    <x v="1325"/>
  </r>
  <r>
    <x v="74"/>
    <x v="72"/>
    <s v="1"/>
    <s v="1"/>
    <x v="4"/>
    <x v="0"/>
    <x v="882"/>
    <x v="4315"/>
    <x v="1"/>
    <x v="323"/>
    <m/>
    <x v="3162"/>
  </r>
  <r>
    <x v="74"/>
    <x v="72"/>
    <s v="1"/>
    <s v="18"/>
    <x v="4"/>
    <x v="0"/>
    <x v="930"/>
    <x v="4316"/>
    <x v="2"/>
    <x v="0"/>
    <n v="14571451.609999999"/>
    <x v="1298"/>
  </r>
  <r>
    <x v="74"/>
    <x v="72"/>
    <s v="2"/>
    <s v="1"/>
    <x v="4"/>
    <x v="1"/>
    <x v="898"/>
    <x v="4317"/>
    <x v="1"/>
    <x v="323"/>
    <m/>
    <x v="219"/>
  </r>
  <r>
    <x v="74"/>
    <x v="72"/>
    <s v="3"/>
    <s v="1"/>
    <x v="4"/>
    <x v="2"/>
    <x v="883"/>
    <x v="4318"/>
    <x v="1"/>
    <x v="323"/>
    <m/>
    <x v="1316"/>
  </r>
  <r>
    <x v="74"/>
    <x v="72"/>
    <s v="4"/>
    <s v="1"/>
    <x v="4"/>
    <x v="3"/>
    <x v="891"/>
    <x v="4319"/>
    <x v="1"/>
    <x v="323"/>
    <m/>
    <x v="1317"/>
  </r>
  <r>
    <x v="74"/>
    <x v="72"/>
    <s v="5"/>
    <s v="1"/>
    <x v="4"/>
    <x v="4"/>
    <x v="893"/>
    <x v="4320"/>
    <x v="1"/>
    <x v="323"/>
    <m/>
    <x v="1318"/>
  </r>
  <r>
    <x v="74"/>
    <x v="72"/>
    <s v="6"/>
    <s v="1"/>
    <x v="4"/>
    <x v="9"/>
    <x v="884"/>
    <x v="4321"/>
    <x v="1"/>
    <x v="323"/>
    <m/>
    <x v="1319"/>
  </r>
  <r>
    <x v="74"/>
    <x v="72"/>
    <s v="7"/>
    <s v="1"/>
    <x v="4"/>
    <x v="5"/>
    <x v="896"/>
    <x v="4322"/>
    <x v="1"/>
    <x v="323"/>
    <m/>
    <x v="1320"/>
  </r>
  <r>
    <x v="74"/>
    <x v="72"/>
    <s v="8"/>
    <s v="1"/>
    <x v="4"/>
    <x v="6"/>
    <x v="885"/>
    <x v="4323"/>
    <x v="1"/>
    <x v="323"/>
    <m/>
    <x v="1048"/>
  </r>
  <r>
    <x v="75"/>
    <x v="73"/>
    <s v="1"/>
    <s v="1"/>
    <x v="4"/>
    <x v="0"/>
    <x v="882"/>
    <x v="4324"/>
    <x v="1"/>
    <x v="325"/>
    <m/>
    <x v="1330"/>
  </r>
  <r>
    <x v="75"/>
    <x v="73"/>
    <s v="2"/>
    <s v="1"/>
    <x v="4"/>
    <x v="1"/>
    <x v="898"/>
    <x v="4325"/>
    <x v="1"/>
    <x v="325"/>
    <m/>
    <x v="1331"/>
  </r>
  <r>
    <x v="75"/>
    <x v="73"/>
    <s v="2"/>
    <s v="3"/>
    <x v="4"/>
    <x v="1"/>
    <x v="931"/>
    <x v="4295"/>
    <x v="2"/>
    <x v="0"/>
    <n v="714875"/>
    <x v="27"/>
  </r>
  <r>
    <x v="75"/>
    <x v="73"/>
    <s v="3"/>
    <s v="1"/>
    <x v="4"/>
    <x v="2"/>
    <x v="883"/>
    <x v="4326"/>
    <x v="1"/>
    <x v="805"/>
    <m/>
    <x v="3163"/>
  </r>
  <r>
    <x v="75"/>
    <x v="73"/>
    <s v="3"/>
    <s v="22"/>
    <x v="4"/>
    <x v="2"/>
    <x v="984"/>
    <x v="4089"/>
    <x v="2"/>
    <x v="0"/>
    <n v="115302.43"/>
    <x v="27"/>
  </r>
  <r>
    <x v="76"/>
    <x v="74"/>
    <m/>
    <m/>
    <x v="1"/>
    <x v="0"/>
    <x v="16"/>
    <x v="27"/>
    <x v="0"/>
    <x v="0"/>
    <m/>
    <x v="27"/>
  </r>
  <r>
    <x v="77"/>
    <x v="75"/>
    <m/>
    <m/>
    <x v="1"/>
    <x v="0"/>
    <x v="16"/>
    <x v="27"/>
    <x v="0"/>
    <x v="0"/>
    <m/>
    <x v="27"/>
  </r>
  <r>
    <x v="78"/>
    <x v="76"/>
    <m/>
    <m/>
    <x v="1"/>
    <x v="0"/>
    <x v="16"/>
    <x v="27"/>
    <x v="0"/>
    <x v="0"/>
    <m/>
    <x v="27"/>
  </r>
  <r>
    <x v="79"/>
    <x v="77"/>
    <s v="1"/>
    <s v="1"/>
    <x v="4"/>
    <x v="0"/>
    <x v="882"/>
    <x v="4327"/>
    <x v="1"/>
    <x v="267"/>
    <m/>
    <x v="1174"/>
  </r>
  <r>
    <x v="79"/>
    <x v="77"/>
    <s v="1"/>
    <s v="10"/>
    <x v="4"/>
    <x v="0"/>
    <x v="985"/>
    <x v="4085"/>
    <x v="2"/>
    <x v="0"/>
    <n v="192340"/>
    <x v="3164"/>
  </r>
  <r>
    <x v="79"/>
    <x v="77"/>
    <s v="1"/>
    <s v="10"/>
    <x v="4"/>
    <x v="0"/>
    <x v="985"/>
    <x v="4328"/>
    <x v="2"/>
    <x v="0"/>
    <n v="10124"/>
    <x v="3165"/>
  </r>
  <r>
    <x v="79"/>
    <x v="77"/>
    <s v="1"/>
    <s v="10"/>
    <x v="4"/>
    <x v="0"/>
    <x v="985"/>
    <x v="4329"/>
    <x v="2"/>
    <x v="0"/>
    <n v="15184.8"/>
    <x v="27"/>
  </r>
  <r>
    <x v="79"/>
    <x v="77"/>
    <s v="2"/>
    <s v="1"/>
    <x v="4"/>
    <x v="1"/>
    <x v="898"/>
    <x v="4330"/>
    <x v="1"/>
    <x v="267"/>
    <m/>
    <x v="1174"/>
  </r>
  <r>
    <x v="79"/>
    <x v="77"/>
    <s v="2"/>
    <s v="7"/>
    <x v="4"/>
    <x v="1"/>
    <x v="958"/>
    <x v="4088"/>
    <x v="2"/>
    <x v="0"/>
    <n v="192340.8"/>
    <x v="1338"/>
  </r>
  <r>
    <x v="79"/>
    <x v="77"/>
    <s v="2"/>
    <s v="7"/>
    <x v="4"/>
    <x v="1"/>
    <x v="958"/>
    <x v="4160"/>
    <x v="2"/>
    <x v="0"/>
    <n v="10123.200000000001"/>
    <x v="3165"/>
  </r>
  <r>
    <x v="79"/>
    <x v="77"/>
    <s v="2"/>
    <s v="7"/>
    <x v="4"/>
    <x v="1"/>
    <x v="958"/>
    <x v="4331"/>
    <x v="2"/>
    <x v="0"/>
    <n v="15184.8"/>
    <x v="27"/>
  </r>
  <r>
    <x v="79"/>
    <x v="77"/>
    <s v="3"/>
    <s v="1"/>
    <x v="4"/>
    <x v="2"/>
    <x v="883"/>
    <x v="4332"/>
    <x v="1"/>
    <x v="267"/>
    <m/>
    <x v="1174"/>
  </r>
  <r>
    <x v="79"/>
    <x v="77"/>
    <s v="3"/>
    <s v="11"/>
    <x v="4"/>
    <x v="2"/>
    <x v="986"/>
    <x v="4089"/>
    <x v="2"/>
    <x v="0"/>
    <n v="192340.8"/>
    <x v="1338"/>
  </r>
  <r>
    <x v="79"/>
    <x v="77"/>
    <s v="3"/>
    <s v="11"/>
    <x v="4"/>
    <x v="2"/>
    <x v="986"/>
    <x v="4298"/>
    <x v="2"/>
    <x v="0"/>
    <n v="10123.200000000001"/>
    <x v="3165"/>
  </r>
  <r>
    <x v="79"/>
    <x v="77"/>
    <s v="3"/>
    <s v="11"/>
    <x v="4"/>
    <x v="2"/>
    <x v="986"/>
    <x v="4333"/>
    <x v="2"/>
    <x v="0"/>
    <n v="15184.8"/>
    <x v="27"/>
  </r>
  <r>
    <x v="79"/>
    <x v="77"/>
    <s v="4"/>
    <s v="1"/>
    <x v="4"/>
    <x v="3"/>
    <x v="891"/>
    <x v="4334"/>
    <x v="1"/>
    <x v="267"/>
    <m/>
    <x v="1174"/>
  </r>
  <r>
    <x v="79"/>
    <x v="77"/>
    <s v="4"/>
    <s v="11"/>
    <x v="4"/>
    <x v="3"/>
    <x v="976"/>
    <x v="4091"/>
    <x v="2"/>
    <x v="0"/>
    <n v="192340.8"/>
    <x v="1338"/>
  </r>
  <r>
    <x v="79"/>
    <x v="77"/>
    <s v="4"/>
    <s v="11"/>
    <x v="4"/>
    <x v="3"/>
    <x v="976"/>
    <x v="4335"/>
    <x v="2"/>
    <x v="0"/>
    <n v="10123.200000000001"/>
    <x v="3165"/>
  </r>
  <r>
    <x v="79"/>
    <x v="77"/>
    <s v="4"/>
    <s v="11"/>
    <x v="4"/>
    <x v="3"/>
    <x v="976"/>
    <x v="4336"/>
    <x v="2"/>
    <x v="0"/>
    <n v="15184.8"/>
    <x v="27"/>
  </r>
  <r>
    <x v="79"/>
    <x v="77"/>
    <s v="5"/>
    <s v="1"/>
    <x v="4"/>
    <x v="4"/>
    <x v="893"/>
    <x v="4337"/>
    <x v="1"/>
    <x v="267"/>
    <m/>
    <x v="1174"/>
  </r>
  <r>
    <x v="79"/>
    <x v="77"/>
    <s v="5"/>
    <s v="13"/>
    <x v="4"/>
    <x v="4"/>
    <x v="950"/>
    <x v="4093"/>
    <x v="2"/>
    <x v="0"/>
    <n v="192340"/>
    <x v="3164"/>
  </r>
  <r>
    <x v="79"/>
    <x v="77"/>
    <s v="5"/>
    <s v="13"/>
    <x v="4"/>
    <x v="4"/>
    <x v="950"/>
    <x v="4169"/>
    <x v="2"/>
    <x v="0"/>
    <n v="10124"/>
    <x v="3165"/>
  </r>
  <r>
    <x v="79"/>
    <x v="77"/>
    <s v="5"/>
    <s v="13"/>
    <x v="4"/>
    <x v="4"/>
    <x v="950"/>
    <x v="4338"/>
    <x v="2"/>
    <x v="0"/>
    <n v="15184.8"/>
    <x v="27"/>
  </r>
  <r>
    <x v="79"/>
    <x v="77"/>
    <s v="6"/>
    <s v="1"/>
    <x v="4"/>
    <x v="9"/>
    <x v="884"/>
    <x v="4339"/>
    <x v="1"/>
    <x v="267"/>
    <m/>
    <x v="1174"/>
  </r>
  <r>
    <x v="79"/>
    <x v="77"/>
    <s v="6"/>
    <s v="10"/>
    <x v="4"/>
    <x v="9"/>
    <x v="962"/>
    <x v="4340"/>
    <x v="2"/>
    <x v="0"/>
    <n v="15184.8"/>
    <x v="3166"/>
  </r>
  <r>
    <x v="79"/>
    <x v="77"/>
    <s v="6"/>
    <s v="10"/>
    <x v="4"/>
    <x v="9"/>
    <x v="962"/>
    <x v="191"/>
    <x v="2"/>
    <x v="0"/>
    <n v="10124"/>
    <x v="3167"/>
  </r>
  <r>
    <x v="79"/>
    <x v="77"/>
    <s v="6"/>
    <s v="10"/>
    <x v="4"/>
    <x v="9"/>
    <x v="962"/>
    <x v="4341"/>
    <x v="2"/>
    <x v="0"/>
    <n v="192340"/>
    <x v="27"/>
  </r>
  <r>
    <x v="79"/>
    <x v="77"/>
    <s v="7"/>
    <s v="1"/>
    <x v="4"/>
    <x v="5"/>
    <x v="896"/>
    <x v="4342"/>
    <x v="1"/>
    <x v="267"/>
    <m/>
    <x v="1174"/>
  </r>
  <r>
    <x v="79"/>
    <x v="77"/>
    <s v="7"/>
    <s v="6"/>
    <x v="4"/>
    <x v="5"/>
    <x v="987"/>
    <x v="4098"/>
    <x v="2"/>
    <x v="0"/>
    <n v="192340.8"/>
    <x v="1338"/>
  </r>
  <r>
    <x v="79"/>
    <x v="77"/>
    <s v="7"/>
    <s v="6"/>
    <x v="4"/>
    <x v="5"/>
    <x v="987"/>
    <x v="4166"/>
    <x v="2"/>
    <x v="0"/>
    <n v="10124"/>
    <x v="3168"/>
  </r>
  <r>
    <x v="79"/>
    <x v="77"/>
    <s v="7"/>
    <s v="6"/>
    <x v="4"/>
    <x v="5"/>
    <x v="987"/>
    <x v="4343"/>
    <x v="2"/>
    <x v="0"/>
    <n v="15184"/>
    <x v="27"/>
  </r>
  <r>
    <x v="79"/>
    <x v="77"/>
    <s v="8"/>
    <s v="1"/>
    <x v="4"/>
    <x v="6"/>
    <x v="885"/>
    <x v="4344"/>
    <x v="1"/>
    <x v="267"/>
    <m/>
    <x v="1174"/>
  </r>
  <r>
    <x v="79"/>
    <x v="77"/>
    <s v="8"/>
    <s v="5"/>
    <x v="4"/>
    <x v="6"/>
    <x v="988"/>
    <x v="4345"/>
    <x v="2"/>
    <x v="0"/>
    <n v="192340.8"/>
    <x v="1338"/>
  </r>
  <r>
    <x v="79"/>
    <x v="77"/>
    <s v="8"/>
    <s v="5"/>
    <x v="4"/>
    <x v="6"/>
    <x v="988"/>
    <x v="4346"/>
    <x v="2"/>
    <x v="0"/>
    <n v="15184.8"/>
    <x v="1339"/>
  </r>
  <r>
    <x v="79"/>
    <x v="77"/>
    <s v="8"/>
    <s v="5"/>
    <x v="4"/>
    <x v="6"/>
    <x v="988"/>
    <x v="4347"/>
    <x v="2"/>
    <x v="0"/>
    <n v="10123.200000000001"/>
    <x v="27"/>
  </r>
  <r>
    <x v="80"/>
    <x v="78"/>
    <s v="1"/>
    <s v="1"/>
    <x v="4"/>
    <x v="0"/>
    <x v="882"/>
    <x v="0"/>
    <x v="0"/>
    <x v="0"/>
    <m/>
    <x v="1343"/>
  </r>
  <r>
    <x v="80"/>
    <x v="78"/>
    <s v="2"/>
    <s v="22"/>
    <x v="4"/>
    <x v="1"/>
    <x v="989"/>
    <x v="1492"/>
    <x v="2"/>
    <x v="0"/>
    <n v="100000"/>
    <x v="3169"/>
  </r>
  <r>
    <x v="80"/>
    <x v="78"/>
    <s v="5"/>
    <s v="30"/>
    <x v="4"/>
    <x v="4"/>
    <x v="925"/>
    <x v="4348"/>
    <x v="2"/>
    <x v="0"/>
    <n v="282458.33"/>
    <x v="27"/>
  </r>
  <r>
    <x v="81"/>
    <x v="79"/>
    <s v="1"/>
    <s v="1"/>
    <x v="4"/>
    <x v="0"/>
    <x v="882"/>
    <x v="0"/>
    <x v="0"/>
    <x v="0"/>
    <m/>
    <x v="1357"/>
  </r>
  <r>
    <x v="81"/>
    <x v="79"/>
    <s v="1"/>
    <s v="1"/>
    <x v="4"/>
    <x v="0"/>
    <x v="882"/>
    <x v="4349"/>
    <x v="1"/>
    <x v="331"/>
    <m/>
    <x v="3170"/>
  </r>
  <r>
    <x v="81"/>
    <x v="79"/>
    <s v="1"/>
    <s v="28"/>
    <x v="4"/>
    <x v="0"/>
    <x v="941"/>
    <x v="1492"/>
    <x v="2"/>
    <x v="0"/>
    <n v="500000"/>
    <x v="3171"/>
  </r>
  <r>
    <x v="81"/>
    <x v="79"/>
    <s v="2"/>
    <s v="3"/>
    <x v="4"/>
    <x v="1"/>
    <x v="931"/>
    <x v="1492"/>
    <x v="2"/>
    <x v="0"/>
    <n v="1960904.04"/>
    <x v="3172"/>
  </r>
  <r>
    <x v="81"/>
    <x v="79"/>
    <s v="2"/>
    <s v="3"/>
    <x v="4"/>
    <x v="1"/>
    <x v="931"/>
    <x v="4350"/>
    <x v="2"/>
    <x v="0"/>
    <n v="343806.45"/>
    <x v="3173"/>
  </r>
  <r>
    <x v="81"/>
    <x v="79"/>
    <s v="2"/>
    <s v="4"/>
    <x v="4"/>
    <x v="1"/>
    <x v="990"/>
    <x v="4351"/>
    <x v="1"/>
    <x v="331"/>
    <m/>
    <x v="3174"/>
  </r>
  <r>
    <x v="81"/>
    <x v="79"/>
    <s v="3"/>
    <s v="1"/>
    <x v="4"/>
    <x v="2"/>
    <x v="883"/>
    <x v="4352"/>
    <x v="1"/>
    <x v="331"/>
    <m/>
    <x v="3175"/>
  </r>
  <r>
    <x v="81"/>
    <x v="79"/>
    <s v="3"/>
    <s v="21"/>
    <x v="4"/>
    <x v="2"/>
    <x v="966"/>
    <x v="4088"/>
    <x v="2"/>
    <x v="0"/>
    <n v="487500"/>
    <x v="3176"/>
  </r>
  <r>
    <x v="81"/>
    <x v="79"/>
    <s v="3"/>
    <s v="21"/>
    <x v="4"/>
    <x v="2"/>
    <x v="966"/>
    <x v="4160"/>
    <x v="2"/>
    <x v="0"/>
    <n v="50000"/>
    <x v="3174"/>
  </r>
  <r>
    <x v="81"/>
    <x v="79"/>
    <s v="4"/>
    <s v="1"/>
    <x v="4"/>
    <x v="3"/>
    <x v="891"/>
    <x v="4353"/>
    <x v="1"/>
    <x v="331"/>
    <m/>
    <x v="3175"/>
  </r>
  <r>
    <x v="81"/>
    <x v="79"/>
    <s v="4"/>
    <s v="5"/>
    <x v="4"/>
    <x v="3"/>
    <x v="967"/>
    <x v="4089"/>
    <x v="2"/>
    <x v="0"/>
    <n v="487500"/>
    <x v="3176"/>
  </r>
  <r>
    <x v="81"/>
    <x v="79"/>
    <s v="4"/>
    <s v="5"/>
    <x v="4"/>
    <x v="3"/>
    <x v="967"/>
    <x v="4298"/>
    <x v="2"/>
    <x v="0"/>
    <n v="50000"/>
    <x v="3174"/>
  </r>
  <r>
    <x v="81"/>
    <x v="79"/>
    <s v="5"/>
    <s v="1"/>
    <x v="4"/>
    <x v="4"/>
    <x v="893"/>
    <x v="4354"/>
    <x v="1"/>
    <x v="331"/>
    <m/>
    <x v="3175"/>
  </r>
  <r>
    <x v="81"/>
    <x v="79"/>
    <s v="5"/>
    <s v="5"/>
    <x v="4"/>
    <x v="4"/>
    <x v="991"/>
    <x v="4091"/>
    <x v="2"/>
    <x v="0"/>
    <n v="487500"/>
    <x v="3176"/>
  </r>
  <r>
    <x v="81"/>
    <x v="79"/>
    <s v="5"/>
    <s v="5"/>
    <x v="4"/>
    <x v="4"/>
    <x v="991"/>
    <x v="4335"/>
    <x v="2"/>
    <x v="0"/>
    <n v="50000"/>
    <x v="3174"/>
  </r>
  <r>
    <x v="81"/>
    <x v="79"/>
    <s v="5"/>
    <s v="30"/>
    <x v="4"/>
    <x v="4"/>
    <x v="925"/>
    <x v="4355"/>
    <x v="2"/>
    <x v="0"/>
    <n v="487500"/>
    <x v="3177"/>
  </r>
  <r>
    <x v="81"/>
    <x v="79"/>
    <s v="5"/>
    <s v="30"/>
    <x v="4"/>
    <x v="4"/>
    <x v="925"/>
    <x v="191"/>
    <x v="2"/>
    <x v="0"/>
    <n v="50000"/>
    <x v="3173"/>
  </r>
  <r>
    <x v="81"/>
    <x v="79"/>
    <s v="6"/>
    <s v="1"/>
    <x v="4"/>
    <x v="9"/>
    <x v="884"/>
    <x v="4356"/>
    <x v="1"/>
    <x v="331"/>
    <m/>
    <x v="3174"/>
  </r>
  <r>
    <x v="81"/>
    <x v="79"/>
    <s v="7"/>
    <s v="1"/>
    <x v="4"/>
    <x v="5"/>
    <x v="896"/>
    <x v="4357"/>
    <x v="1"/>
    <x v="331"/>
    <m/>
    <x v="3175"/>
  </r>
  <r>
    <x v="81"/>
    <x v="79"/>
    <s v="8"/>
    <s v="1"/>
    <x v="4"/>
    <x v="6"/>
    <x v="885"/>
    <x v="4358"/>
    <x v="1"/>
    <x v="331"/>
    <m/>
    <x v="3178"/>
  </r>
  <r>
    <x v="81"/>
    <x v="79"/>
    <s v="8"/>
    <s v="8"/>
    <x v="4"/>
    <x v="6"/>
    <x v="992"/>
    <x v="4170"/>
    <x v="2"/>
    <x v="0"/>
    <n v="487500"/>
    <x v="3179"/>
  </r>
  <r>
    <x v="81"/>
    <x v="79"/>
    <s v="8"/>
    <s v="8"/>
    <x v="4"/>
    <x v="6"/>
    <x v="992"/>
    <x v="4171"/>
    <x v="2"/>
    <x v="0"/>
    <n v="50000"/>
    <x v="3175"/>
  </r>
  <r>
    <x v="81"/>
    <x v="79"/>
    <s v="8"/>
    <s v="10"/>
    <x v="4"/>
    <x v="6"/>
    <x v="954"/>
    <x v="4098"/>
    <x v="2"/>
    <x v="0"/>
    <n v="487500"/>
    <x v="3176"/>
  </r>
  <r>
    <x v="81"/>
    <x v="79"/>
    <s v="8"/>
    <s v="10"/>
    <x v="4"/>
    <x v="6"/>
    <x v="954"/>
    <x v="4166"/>
    <x v="2"/>
    <x v="0"/>
    <n v="50000"/>
    <x v="3174"/>
  </r>
  <r>
    <x v="82"/>
    <x v="80"/>
    <s v="2"/>
    <s v="1"/>
    <x v="4"/>
    <x v="1"/>
    <x v="898"/>
    <x v="4359"/>
    <x v="1"/>
    <x v="332"/>
    <m/>
    <x v="1358"/>
  </r>
  <r>
    <x v="82"/>
    <x v="80"/>
    <s v="2"/>
    <s v="8"/>
    <x v="4"/>
    <x v="1"/>
    <x v="899"/>
    <x v="2709"/>
    <x v="2"/>
    <x v="0"/>
    <n v="900000"/>
    <x v="27"/>
  </r>
  <r>
    <x v="82"/>
    <x v="80"/>
    <s v="4"/>
    <s v="1"/>
    <x v="4"/>
    <x v="3"/>
    <x v="891"/>
    <x v="4360"/>
    <x v="1"/>
    <x v="332"/>
    <m/>
    <x v="1358"/>
  </r>
  <r>
    <x v="82"/>
    <x v="80"/>
    <s v="4"/>
    <s v="26"/>
    <x v="4"/>
    <x v="3"/>
    <x v="993"/>
    <x v="4361"/>
    <x v="2"/>
    <x v="0"/>
    <n v="900000"/>
    <x v="27"/>
  </r>
  <r>
    <x v="82"/>
    <x v="80"/>
    <s v="7"/>
    <s v="8"/>
    <x v="4"/>
    <x v="5"/>
    <x v="957"/>
    <x v="4362"/>
    <x v="2"/>
    <x v="0"/>
    <n v="900000"/>
    <x v="3180"/>
  </r>
  <r>
    <x v="82"/>
    <x v="80"/>
    <s v="8"/>
    <s v="1"/>
    <x v="4"/>
    <x v="6"/>
    <x v="885"/>
    <x v="4363"/>
    <x v="1"/>
    <x v="332"/>
    <m/>
    <x v="27"/>
  </r>
  <r>
    <x v="83"/>
    <x v="81"/>
    <s v="1"/>
    <s v="1"/>
    <x v="4"/>
    <x v="0"/>
    <x v="882"/>
    <x v="4364"/>
    <x v="1"/>
    <x v="334"/>
    <m/>
    <x v="1361"/>
  </r>
  <r>
    <x v="83"/>
    <x v="81"/>
    <s v="1"/>
    <s v="5"/>
    <x v="4"/>
    <x v="0"/>
    <x v="964"/>
    <x v="2709"/>
    <x v="2"/>
    <x v="0"/>
    <n v="2340000"/>
    <x v="27"/>
  </r>
  <r>
    <x v="83"/>
    <x v="81"/>
    <s v="4"/>
    <s v="1"/>
    <x v="4"/>
    <x v="3"/>
    <x v="891"/>
    <x v="4365"/>
    <x v="1"/>
    <x v="334"/>
    <m/>
    <x v="1361"/>
  </r>
  <r>
    <x v="83"/>
    <x v="81"/>
    <s v="4"/>
    <s v="4"/>
    <x v="4"/>
    <x v="3"/>
    <x v="892"/>
    <x v="4137"/>
    <x v="2"/>
    <x v="0"/>
    <n v="2340000"/>
    <x v="27"/>
  </r>
  <r>
    <x v="83"/>
    <x v="81"/>
    <s v="7"/>
    <s v="1"/>
    <x v="4"/>
    <x v="5"/>
    <x v="896"/>
    <x v="4366"/>
    <x v="1"/>
    <x v="334"/>
    <m/>
    <x v="1361"/>
  </r>
  <r>
    <x v="83"/>
    <x v="81"/>
    <s v="7"/>
    <s v="4"/>
    <x v="4"/>
    <x v="5"/>
    <x v="994"/>
    <x v="4367"/>
    <x v="2"/>
    <x v="0"/>
    <n v="2340000"/>
    <x v="27"/>
  </r>
  <r>
    <x v="84"/>
    <x v="82"/>
    <s v="1"/>
    <s v="1"/>
    <x v="4"/>
    <x v="0"/>
    <x v="882"/>
    <x v="0"/>
    <x v="0"/>
    <x v="0"/>
    <m/>
    <x v="1362"/>
  </r>
  <r>
    <x v="84"/>
    <x v="82"/>
    <s v="7"/>
    <s v="22"/>
    <x v="4"/>
    <x v="5"/>
    <x v="907"/>
    <x v="4111"/>
    <x v="2"/>
    <x v="0"/>
    <n v="430005.38"/>
    <x v="27"/>
  </r>
  <r>
    <x v="85"/>
    <x v="83"/>
    <s v="1"/>
    <s v="1"/>
    <x v="4"/>
    <x v="0"/>
    <x v="882"/>
    <x v="0"/>
    <x v="0"/>
    <x v="0"/>
    <m/>
    <x v="1366"/>
  </r>
  <r>
    <x v="86"/>
    <x v="84"/>
    <m/>
    <m/>
    <x v="1"/>
    <x v="0"/>
    <x v="16"/>
    <x v="27"/>
    <x v="0"/>
    <x v="0"/>
    <m/>
    <x v="27"/>
  </r>
  <r>
    <x v="87"/>
    <x v="85"/>
    <s v="1"/>
    <s v="1"/>
    <x v="4"/>
    <x v="0"/>
    <x v="882"/>
    <x v="4368"/>
    <x v="1"/>
    <x v="267"/>
    <m/>
    <x v="1174"/>
  </r>
  <r>
    <x v="87"/>
    <x v="85"/>
    <s v="1"/>
    <s v="19"/>
    <x v="4"/>
    <x v="0"/>
    <x v="974"/>
    <x v="4203"/>
    <x v="2"/>
    <x v="0"/>
    <n v="217648.8"/>
    <x v="27"/>
  </r>
  <r>
    <x v="87"/>
    <x v="85"/>
    <s v="2"/>
    <s v="1"/>
    <x v="4"/>
    <x v="1"/>
    <x v="898"/>
    <x v="4369"/>
    <x v="1"/>
    <x v="806"/>
    <m/>
    <x v="3181"/>
  </r>
  <r>
    <x v="87"/>
    <x v="85"/>
    <s v="2"/>
    <s v="8"/>
    <x v="4"/>
    <x v="1"/>
    <x v="899"/>
    <x v="4370"/>
    <x v="1"/>
    <x v="267"/>
    <m/>
    <x v="3182"/>
  </r>
  <r>
    <x v="87"/>
    <x v="85"/>
    <s v="2"/>
    <s v="8"/>
    <x v="4"/>
    <x v="1"/>
    <x v="899"/>
    <x v="4371"/>
    <x v="2"/>
    <x v="0"/>
    <n v="295380.51"/>
    <x v="27"/>
  </r>
  <r>
    <x v="87"/>
    <x v="85"/>
    <s v="2"/>
    <s v="8"/>
    <x v="4"/>
    <x v="1"/>
    <x v="899"/>
    <x v="4372"/>
    <x v="2"/>
    <x v="0"/>
    <n v="0.06"/>
    <x v="3183"/>
  </r>
  <r>
    <x v="87"/>
    <x v="85"/>
    <s v="2"/>
    <s v="11"/>
    <x v="4"/>
    <x v="1"/>
    <x v="995"/>
    <x v="4373"/>
    <x v="1"/>
    <x v="764"/>
    <m/>
    <x v="3184"/>
  </r>
  <r>
    <x v="87"/>
    <x v="85"/>
    <s v="2"/>
    <s v="11"/>
    <x v="4"/>
    <x v="1"/>
    <x v="995"/>
    <x v="4374"/>
    <x v="2"/>
    <x v="0"/>
    <n v="80000"/>
    <x v="3185"/>
  </r>
  <r>
    <x v="87"/>
    <x v="85"/>
    <s v="2"/>
    <s v="11"/>
    <x v="4"/>
    <x v="1"/>
    <x v="995"/>
    <x v="4374"/>
    <x v="2"/>
    <x v="0"/>
    <n v="6000"/>
    <x v="3183"/>
  </r>
  <r>
    <x v="87"/>
    <x v="85"/>
    <s v="4"/>
    <s v="1"/>
    <x v="4"/>
    <x v="3"/>
    <x v="891"/>
    <x v="4375"/>
    <x v="1"/>
    <x v="267"/>
    <m/>
    <x v="3186"/>
  </r>
  <r>
    <x v="87"/>
    <x v="85"/>
    <s v="4"/>
    <s v="4"/>
    <x v="4"/>
    <x v="3"/>
    <x v="892"/>
    <x v="4376"/>
    <x v="2"/>
    <x v="0"/>
    <n v="435297.6"/>
    <x v="3187"/>
  </r>
  <r>
    <x v="87"/>
    <x v="85"/>
    <s v="5"/>
    <s v="1"/>
    <x v="4"/>
    <x v="4"/>
    <x v="893"/>
    <x v="4377"/>
    <x v="1"/>
    <x v="267"/>
    <m/>
    <x v="3183"/>
  </r>
  <r>
    <x v="87"/>
    <x v="85"/>
    <s v="6"/>
    <s v="1"/>
    <x v="4"/>
    <x v="9"/>
    <x v="884"/>
    <x v="4378"/>
    <x v="1"/>
    <x v="267"/>
    <m/>
    <x v="3186"/>
  </r>
  <r>
    <x v="87"/>
    <x v="85"/>
    <s v="6"/>
    <s v="10"/>
    <x v="4"/>
    <x v="9"/>
    <x v="962"/>
    <x v="4379"/>
    <x v="2"/>
    <x v="0"/>
    <n v="435297.6"/>
    <x v="3187"/>
  </r>
  <r>
    <x v="87"/>
    <x v="85"/>
    <s v="7"/>
    <s v="1"/>
    <x v="4"/>
    <x v="5"/>
    <x v="896"/>
    <x v="4380"/>
    <x v="1"/>
    <x v="267"/>
    <m/>
    <x v="3183"/>
  </r>
  <r>
    <x v="87"/>
    <x v="85"/>
    <s v="7"/>
    <s v="29"/>
    <x v="4"/>
    <x v="5"/>
    <x v="996"/>
    <x v="4381"/>
    <x v="1"/>
    <x v="807"/>
    <m/>
    <x v="3188"/>
  </r>
  <r>
    <x v="87"/>
    <x v="85"/>
    <s v="7"/>
    <s v="29"/>
    <x v="4"/>
    <x v="5"/>
    <x v="996"/>
    <x v="4098"/>
    <x v="2"/>
    <x v="0"/>
    <n v="435297"/>
    <x v="3189"/>
  </r>
  <r>
    <x v="88"/>
    <x v="86"/>
    <m/>
    <m/>
    <x v="1"/>
    <x v="0"/>
    <x v="16"/>
    <x v="27"/>
    <x v="0"/>
    <x v="0"/>
    <m/>
    <x v="27"/>
  </r>
  <r>
    <x v="89"/>
    <x v="87"/>
    <m/>
    <m/>
    <x v="1"/>
    <x v="0"/>
    <x v="16"/>
    <x v="27"/>
    <x v="0"/>
    <x v="0"/>
    <m/>
    <x v="27"/>
  </r>
  <r>
    <x v="90"/>
    <x v="88"/>
    <s v="1"/>
    <s v="1"/>
    <x v="4"/>
    <x v="0"/>
    <x v="882"/>
    <x v="0"/>
    <x v="0"/>
    <x v="0"/>
    <m/>
    <x v="1385"/>
  </r>
  <r>
    <x v="90"/>
    <x v="88"/>
    <s v="1"/>
    <s v="28"/>
    <x v="4"/>
    <x v="0"/>
    <x v="941"/>
    <x v="4382"/>
    <x v="1"/>
    <x v="808"/>
    <m/>
    <x v="3190"/>
  </r>
  <r>
    <x v="90"/>
    <x v="88"/>
    <s v="4"/>
    <s v="28"/>
    <x v="4"/>
    <x v="3"/>
    <x v="981"/>
    <x v="4383"/>
    <x v="2"/>
    <x v="0"/>
    <n v="3600000"/>
    <x v="3191"/>
  </r>
  <r>
    <x v="90"/>
    <x v="88"/>
    <s v="6"/>
    <s v="1"/>
    <x v="4"/>
    <x v="9"/>
    <x v="884"/>
    <x v="4384"/>
    <x v="1"/>
    <x v="809"/>
    <m/>
    <x v="3192"/>
  </r>
  <r>
    <x v="90"/>
    <x v="88"/>
    <s v="6"/>
    <s v="6"/>
    <x v="4"/>
    <x v="9"/>
    <x v="997"/>
    <x v="4383"/>
    <x v="2"/>
    <x v="0"/>
    <n v="2150000"/>
    <x v="3193"/>
  </r>
  <r>
    <x v="90"/>
    <x v="88"/>
    <s v="6"/>
    <s v="7"/>
    <x v="4"/>
    <x v="9"/>
    <x v="912"/>
    <x v="4385"/>
    <x v="2"/>
    <x v="0"/>
    <n v="17916.669999999998"/>
    <x v="3194"/>
  </r>
  <r>
    <x v="90"/>
    <x v="88"/>
    <s v="7"/>
    <s v="1"/>
    <x v="4"/>
    <x v="5"/>
    <x v="896"/>
    <x v="4386"/>
    <x v="1"/>
    <x v="810"/>
    <m/>
    <x v="3195"/>
  </r>
  <r>
    <x v="91"/>
    <x v="89"/>
    <s v="1"/>
    <s v="1"/>
    <x v="4"/>
    <x v="0"/>
    <x v="882"/>
    <x v="0"/>
    <x v="0"/>
    <x v="0"/>
    <m/>
    <x v="1158"/>
  </r>
  <r>
    <x v="91"/>
    <x v="89"/>
    <s v="2"/>
    <s v="1"/>
    <x v="4"/>
    <x v="1"/>
    <x v="898"/>
    <x v="4387"/>
    <x v="1"/>
    <x v="342"/>
    <m/>
    <x v="3196"/>
  </r>
  <r>
    <x v="91"/>
    <x v="89"/>
    <s v="2"/>
    <s v="18"/>
    <x v="4"/>
    <x v="1"/>
    <x v="998"/>
    <x v="4388"/>
    <x v="2"/>
    <x v="0"/>
    <n v="645000"/>
    <x v="1158"/>
  </r>
  <r>
    <x v="91"/>
    <x v="89"/>
    <s v="4"/>
    <s v="7"/>
    <x v="4"/>
    <x v="3"/>
    <x v="910"/>
    <x v="4389"/>
    <x v="2"/>
    <x v="0"/>
    <n v="645000"/>
    <x v="27"/>
  </r>
  <r>
    <x v="91"/>
    <x v="89"/>
    <s v="5"/>
    <s v="1"/>
    <x v="4"/>
    <x v="4"/>
    <x v="893"/>
    <x v="4390"/>
    <x v="1"/>
    <x v="342"/>
    <m/>
    <x v="1158"/>
  </r>
  <r>
    <x v="91"/>
    <x v="89"/>
    <s v="6"/>
    <s v="22"/>
    <x v="4"/>
    <x v="9"/>
    <x v="935"/>
    <x v="4391"/>
    <x v="2"/>
    <x v="0"/>
    <n v="645000"/>
    <x v="27"/>
  </r>
  <r>
    <x v="91"/>
    <x v="89"/>
    <s v="8"/>
    <s v="1"/>
    <x v="4"/>
    <x v="6"/>
    <x v="885"/>
    <x v="4392"/>
    <x v="1"/>
    <x v="342"/>
    <m/>
    <x v="1158"/>
  </r>
  <r>
    <x v="92"/>
    <x v="90"/>
    <m/>
    <m/>
    <x v="1"/>
    <x v="0"/>
    <x v="16"/>
    <x v="27"/>
    <x v="0"/>
    <x v="0"/>
    <m/>
    <x v="27"/>
  </r>
  <r>
    <x v="93"/>
    <x v="91"/>
    <m/>
    <m/>
    <x v="1"/>
    <x v="0"/>
    <x v="16"/>
    <x v="27"/>
    <x v="0"/>
    <x v="0"/>
    <m/>
    <x v="27"/>
  </r>
  <r>
    <x v="94"/>
    <x v="92"/>
    <s v="1"/>
    <s v="1"/>
    <x v="4"/>
    <x v="0"/>
    <x v="882"/>
    <x v="0"/>
    <x v="0"/>
    <x v="0"/>
    <m/>
    <x v="1390"/>
  </r>
  <r>
    <x v="95"/>
    <x v="93"/>
    <s v="1"/>
    <s v="1"/>
    <x v="4"/>
    <x v="0"/>
    <x v="882"/>
    <x v="0"/>
    <x v="0"/>
    <x v="0"/>
    <m/>
    <x v="1391"/>
  </r>
  <r>
    <x v="96"/>
    <x v="94"/>
    <m/>
    <m/>
    <x v="1"/>
    <x v="0"/>
    <x v="16"/>
    <x v="27"/>
    <x v="0"/>
    <x v="0"/>
    <m/>
    <x v="27"/>
  </r>
  <r>
    <x v="97"/>
    <x v="95"/>
    <s v="1"/>
    <s v="1"/>
    <x v="4"/>
    <x v="0"/>
    <x v="882"/>
    <x v="0"/>
    <x v="0"/>
    <x v="0"/>
    <m/>
    <x v="230"/>
  </r>
  <r>
    <x v="98"/>
    <x v="96"/>
    <s v="1"/>
    <s v="1"/>
    <x v="4"/>
    <x v="0"/>
    <x v="882"/>
    <x v="0"/>
    <x v="0"/>
    <x v="0"/>
    <m/>
    <x v="1395"/>
  </r>
  <r>
    <x v="98"/>
    <x v="96"/>
    <s v="1"/>
    <s v="1"/>
    <x v="4"/>
    <x v="0"/>
    <x v="882"/>
    <x v="4393"/>
    <x v="1"/>
    <x v="811"/>
    <m/>
    <x v="3197"/>
  </r>
  <r>
    <x v="98"/>
    <x v="96"/>
    <s v="3"/>
    <s v="9"/>
    <x v="4"/>
    <x v="2"/>
    <x v="960"/>
    <x v="4394"/>
    <x v="2"/>
    <x v="0"/>
    <n v="975545.94"/>
    <x v="3198"/>
  </r>
  <r>
    <x v="98"/>
    <x v="96"/>
    <s v="3"/>
    <s v="9"/>
    <x v="4"/>
    <x v="2"/>
    <x v="960"/>
    <x v="191"/>
    <x v="2"/>
    <x v="0"/>
    <n v="48056.45"/>
    <x v="3199"/>
  </r>
  <r>
    <x v="98"/>
    <x v="96"/>
    <s v="3"/>
    <s v="9"/>
    <x v="4"/>
    <x v="2"/>
    <x v="960"/>
    <x v="4395"/>
    <x v="2"/>
    <x v="0"/>
    <n v="9611.2900000000009"/>
    <x v="3200"/>
  </r>
  <r>
    <x v="98"/>
    <x v="96"/>
    <s v="7"/>
    <s v="1"/>
    <x v="4"/>
    <x v="5"/>
    <x v="896"/>
    <x v="4396"/>
    <x v="1"/>
    <x v="811"/>
    <m/>
    <x v="3201"/>
  </r>
  <r>
    <x v="98"/>
    <x v="96"/>
    <s v="7"/>
    <s v="6"/>
    <x v="4"/>
    <x v="5"/>
    <x v="987"/>
    <x v="2709"/>
    <x v="2"/>
    <x v="0"/>
    <n v="898275"/>
    <x v="3202"/>
  </r>
  <r>
    <x v="98"/>
    <x v="96"/>
    <s v="7"/>
    <s v="6"/>
    <x v="4"/>
    <x v="5"/>
    <x v="987"/>
    <x v="4132"/>
    <x v="2"/>
    <x v="0"/>
    <n v="44250"/>
    <x v="3203"/>
  </r>
  <r>
    <x v="98"/>
    <x v="96"/>
    <s v="7"/>
    <s v="6"/>
    <x v="4"/>
    <x v="5"/>
    <x v="987"/>
    <x v="4397"/>
    <x v="2"/>
    <x v="0"/>
    <n v="8850"/>
    <x v="3200"/>
  </r>
  <r>
    <x v="99"/>
    <x v="97"/>
    <s v="1"/>
    <s v="1"/>
    <x v="4"/>
    <x v="0"/>
    <x v="882"/>
    <x v="0"/>
    <x v="0"/>
    <x v="0"/>
    <m/>
    <x v="1396"/>
  </r>
  <r>
    <x v="99"/>
    <x v="97"/>
    <s v="7"/>
    <s v="20"/>
    <x v="4"/>
    <x v="5"/>
    <x v="999"/>
    <x v="1874"/>
    <x v="2"/>
    <x v="0"/>
    <n v="200000"/>
    <x v="3204"/>
  </r>
  <r>
    <x v="99"/>
    <x v="97"/>
    <s v="8"/>
    <s v="12"/>
    <x v="4"/>
    <x v="6"/>
    <x v="928"/>
    <x v="1492"/>
    <x v="2"/>
    <x v="0"/>
    <n v="150000"/>
    <x v="3205"/>
  </r>
  <r>
    <x v="100"/>
    <x v="98"/>
    <m/>
    <m/>
    <x v="1"/>
    <x v="0"/>
    <x v="16"/>
    <x v="27"/>
    <x v="0"/>
    <x v="0"/>
    <m/>
    <x v="27"/>
  </r>
  <r>
    <x v="101"/>
    <x v="99"/>
    <m/>
    <m/>
    <x v="1"/>
    <x v="0"/>
    <x v="16"/>
    <x v="27"/>
    <x v="0"/>
    <x v="0"/>
    <m/>
    <x v="27"/>
  </r>
  <r>
    <x v="102"/>
    <x v="99"/>
    <m/>
    <m/>
    <x v="1"/>
    <x v="0"/>
    <x v="16"/>
    <x v="27"/>
    <x v="0"/>
    <x v="0"/>
    <m/>
    <x v="27"/>
  </r>
  <r>
    <x v="103"/>
    <x v="100"/>
    <s v="1"/>
    <s v="1"/>
    <x v="4"/>
    <x v="0"/>
    <x v="882"/>
    <x v="0"/>
    <x v="0"/>
    <x v="0"/>
    <m/>
    <x v="1547"/>
  </r>
  <r>
    <x v="103"/>
    <x v="100"/>
    <s v="1"/>
    <s v="5"/>
    <x v="4"/>
    <x v="0"/>
    <x v="964"/>
    <x v="4398"/>
    <x v="1"/>
    <x v="812"/>
    <m/>
    <x v="3206"/>
  </r>
  <r>
    <x v="103"/>
    <x v="100"/>
    <s v="1"/>
    <s v="20"/>
    <x v="4"/>
    <x v="0"/>
    <x v="1000"/>
    <x v="910"/>
    <x v="2"/>
    <x v="0"/>
    <n v="787200"/>
    <x v="3207"/>
  </r>
  <r>
    <x v="103"/>
    <x v="100"/>
    <s v="1"/>
    <s v="20"/>
    <x v="4"/>
    <x v="0"/>
    <x v="1000"/>
    <x v="2040"/>
    <x v="2"/>
    <x v="0"/>
    <n v="14833187.15"/>
    <x v="3208"/>
  </r>
  <r>
    <x v="103"/>
    <x v="100"/>
    <s v="2"/>
    <s v="2"/>
    <x v="4"/>
    <x v="1"/>
    <x v="947"/>
    <x v="4399"/>
    <x v="1"/>
    <x v="813"/>
    <m/>
    <x v="3209"/>
  </r>
  <r>
    <x v="103"/>
    <x v="100"/>
    <s v="2"/>
    <s v="9"/>
    <x v="4"/>
    <x v="1"/>
    <x v="1001"/>
    <x v="4400"/>
    <x v="1"/>
    <x v="814"/>
    <m/>
    <x v="3210"/>
  </r>
  <r>
    <x v="103"/>
    <x v="100"/>
    <s v="2"/>
    <s v="25"/>
    <x v="4"/>
    <x v="1"/>
    <x v="1002"/>
    <x v="910"/>
    <x v="2"/>
    <x v="0"/>
    <n v="787200"/>
    <x v="3211"/>
  </r>
  <r>
    <x v="103"/>
    <x v="100"/>
    <s v="2"/>
    <s v="25"/>
    <x v="4"/>
    <x v="1"/>
    <x v="1002"/>
    <x v="2028"/>
    <x v="2"/>
    <x v="0"/>
    <n v="9184900.9800000004"/>
    <x v="3212"/>
  </r>
  <r>
    <x v="103"/>
    <x v="100"/>
    <s v="3"/>
    <s v="2"/>
    <x v="4"/>
    <x v="2"/>
    <x v="942"/>
    <x v="4401"/>
    <x v="1"/>
    <x v="815"/>
    <m/>
    <x v="3213"/>
  </r>
  <r>
    <x v="103"/>
    <x v="100"/>
    <s v="3"/>
    <s v="14"/>
    <x v="4"/>
    <x v="2"/>
    <x v="1003"/>
    <x v="2037"/>
    <x v="2"/>
    <x v="0"/>
    <n v="787200"/>
    <x v="3214"/>
  </r>
  <r>
    <x v="103"/>
    <x v="100"/>
    <s v="3"/>
    <s v="14"/>
    <x v="4"/>
    <x v="2"/>
    <x v="1003"/>
    <x v="2028"/>
    <x v="2"/>
    <x v="0"/>
    <n v="9118788.4800000004"/>
    <x v="3215"/>
  </r>
  <r>
    <x v="103"/>
    <x v="100"/>
    <s v="3"/>
    <s v="29"/>
    <x v="4"/>
    <x v="2"/>
    <x v="1004"/>
    <x v="4402"/>
    <x v="1"/>
    <x v="816"/>
    <m/>
    <x v="3216"/>
  </r>
  <r>
    <x v="103"/>
    <x v="100"/>
    <s v="4"/>
    <s v="1"/>
    <x v="4"/>
    <x v="3"/>
    <x v="891"/>
    <x v="4403"/>
    <x v="1"/>
    <x v="817"/>
    <m/>
    <x v="3217"/>
  </r>
  <r>
    <x v="103"/>
    <x v="100"/>
    <s v="4"/>
    <s v="7"/>
    <x v="4"/>
    <x v="3"/>
    <x v="910"/>
    <x v="4404"/>
    <x v="1"/>
    <x v="818"/>
    <m/>
    <x v="3218"/>
  </r>
  <r>
    <x v="103"/>
    <x v="100"/>
    <s v="4"/>
    <s v="12"/>
    <x v="4"/>
    <x v="3"/>
    <x v="923"/>
    <x v="1962"/>
    <x v="2"/>
    <x v="0"/>
    <n v="787200"/>
    <x v="3219"/>
  </r>
  <r>
    <x v="103"/>
    <x v="100"/>
    <s v="4"/>
    <s v="12"/>
    <x v="4"/>
    <x v="3"/>
    <x v="923"/>
    <x v="2028"/>
    <x v="2"/>
    <x v="0"/>
    <n v="15245213.48"/>
    <x v="3220"/>
  </r>
  <r>
    <x v="103"/>
    <x v="100"/>
    <s v="5"/>
    <s v="13"/>
    <x v="4"/>
    <x v="4"/>
    <x v="950"/>
    <x v="4405"/>
    <x v="1"/>
    <x v="819"/>
    <m/>
    <x v="3221"/>
  </r>
  <r>
    <x v="103"/>
    <x v="100"/>
    <s v="5"/>
    <s v="16"/>
    <x v="4"/>
    <x v="4"/>
    <x v="938"/>
    <x v="910"/>
    <x v="2"/>
    <x v="0"/>
    <n v="787200"/>
    <x v="3222"/>
  </r>
  <r>
    <x v="103"/>
    <x v="100"/>
    <s v="5"/>
    <s v="16"/>
    <x v="4"/>
    <x v="4"/>
    <x v="938"/>
    <x v="4406"/>
    <x v="2"/>
    <x v="0"/>
    <n v="11644285.98"/>
    <x v="3223"/>
  </r>
  <r>
    <x v="103"/>
    <x v="100"/>
    <s v="5"/>
    <s v="25"/>
    <x v="4"/>
    <x v="4"/>
    <x v="1005"/>
    <x v="4407"/>
    <x v="1"/>
    <x v="820"/>
    <m/>
    <x v="3224"/>
  </r>
  <r>
    <x v="103"/>
    <x v="100"/>
    <s v="6"/>
    <s v="3"/>
    <x v="4"/>
    <x v="9"/>
    <x v="918"/>
    <x v="4408"/>
    <x v="1"/>
    <x v="821"/>
    <m/>
    <x v="3225"/>
  </r>
  <r>
    <x v="103"/>
    <x v="100"/>
    <s v="6"/>
    <s v="6"/>
    <x v="4"/>
    <x v="9"/>
    <x v="997"/>
    <x v="910"/>
    <x v="2"/>
    <x v="0"/>
    <n v="787200"/>
    <x v="3226"/>
  </r>
  <r>
    <x v="103"/>
    <x v="100"/>
    <s v="6"/>
    <s v="6"/>
    <x v="4"/>
    <x v="9"/>
    <x v="997"/>
    <x v="2028"/>
    <x v="2"/>
    <x v="0"/>
    <n v="9808338.0999999996"/>
    <x v="3227"/>
  </r>
  <r>
    <x v="103"/>
    <x v="100"/>
    <s v="7"/>
    <s v="4"/>
    <x v="4"/>
    <x v="5"/>
    <x v="994"/>
    <x v="4409"/>
    <x v="1"/>
    <x v="822"/>
    <m/>
    <x v="3228"/>
  </r>
  <r>
    <x v="103"/>
    <x v="100"/>
    <s v="7"/>
    <s v="5"/>
    <x v="4"/>
    <x v="5"/>
    <x v="971"/>
    <x v="4410"/>
    <x v="1"/>
    <x v="0"/>
    <n v="47601"/>
    <x v="3229"/>
  </r>
  <r>
    <x v="103"/>
    <x v="100"/>
    <s v="7"/>
    <s v="6"/>
    <x v="4"/>
    <x v="5"/>
    <x v="987"/>
    <x v="4411"/>
    <x v="1"/>
    <x v="823"/>
    <m/>
    <x v="3230"/>
  </r>
  <r>
    <x v="103"/>
    <x v="100"/>
    <s v="7"/>
    <s v="6"/>
    <x v="4"/>
    <x v="5"/>
    <x v="987"/>
    <x v="910"/>
    <x v="2"/>
    <x v="0"/>
    <n v="787200"/>
    <x v="3231"/>
  </r>
  <r>
    <x v="103"/>
    <x v="100"/>
    <s v="7"/>
    <s v="6"/>
    <x v="4"/>
    <x v="5"/>
    <x v="987"/>
    <x v="2034"/>
    <x v="2"/>
    <x v="0"/>
    <n v="14645573.09"/>
    <x v="3232"/>
  </r>
  <r>
    <x v="103"/>
    <x v="100"/>
    <s v="7"/>
    <s v="26"/>
    <x v="4"/>
    <x v="5"/>
    <x v="953"/>
    <x v="910"/>
    <x v="2"/>
    <x v="0"/>
    <n v="787200"/>
    <x v="3233"/>
  </r>
  <r>
    <x v="103"/>
    <x v="100"/>
    <s v="7"/>
    <s v="26"/>
    <x v="4"/>
    <x v="5"/>
    <x v="953"/>
    <x v="4412"/>
    <x v="2"/>
    <x v="0"/>
    <n v="10445375.449999999"/>
    <x v="1531"/>
  </r>
  <r>
    <x v="103"/>
    <x v="100"/>
    <s v="8"/>
    <s v="2"/>
    <x v="4"/>
    <x v="6"/>
    <x v="963"/>
    <x v="4413"/>
    <x v="1"/>
    <x v="824"/>
    <m/>
    <x v="3234"/>
  </r>
  <r>
    <x v="104"/>
    <x v="101"/>
    <m/>
    <m/>
    <x v="1"/>
    <x v="0"/>
    <x v="16"/>
    <x v="27"/>
    <x v="0"/>
    <x v="0"/>
    <m/>
    <x v="27"/>
  </r>
  <r>
    <x v="105"/>
    <x v="102"/>
    <s v="1"/>
    <s v="1"/>
    <x v="4"/>
    <x v="0"/>
    <x v="882"/>
    <x v="0"/>
    <x v="0"/>
    <x v="0"/>
    <m/>
    <x v="1553"/>
  </r>
  <r>
    <x v="105"/>
    <x v="102"/>
    <s v="7"/>
    <s v="22"/>
    <x v="4"/>
    <x v="5"/>
    <x v="907"/>
    <x v="4111"/>
    <x v="2"/>
    <x v="0"/>
    <n v="3451188.87"/>
    <x v="27"/>
  </r>
  <r>
    <x v="106"/>
    <x v="103"/>
    <m/>
    <m/>
    <x v="1"/>
    <x v="0"/>
    <x v="16"/>
    <x v="27"/>
    <x v="0"/>
    <x v="0"/>
    <m/>
    <x v="27"/>
  </r>
  <r>
    <x v="107"/>
    <x v="104"/>
    <m/>
    <m/>
    <x v="1"/>
    <x v="0"/>
    <x v="16"/>
    <x v="27"/>
    <x v="0"/>
    <x v="0"/>
    <m/>
    <x v="27"/>
  </r>
  <r>
    <x v="108"/>
    <x v="105"/>
    <s v="1"/>
    <s v="1"/>
    <x v="4"/>
    <x v="0"/>
    <x v="882"/>
    <x v="0"/>
    <x v="0"/>
    <x v="0"/>
    <m/>
    <x v="1574"/>
  </r>
  <r>
    <x v="108"/>
    <x v="105"/>
    <s v="1"/>
    <s v="1"/>
    <x v="4"/>
    <x v="0"/>
    <x v="882"/>
    <x v="4414"/>
    <x v="1"/>
    <x v="496"/>
    <m/>
    <x v="2063"/>
  </r>
  <r>
    <x v="108"/>
    <x v="105"/>
    <s v="1"/>
    <s v="1"/>
    <x v="4"/>
    <x v="0"/>
    <x v="882"/>
    <x v="4415"/>
    <x v="1"/>
    <x v="413"/>
    <m/>
    <x v="3235"/>
  </r>
  <r>
    <x v="108"/>
    <x v="105"/>
    <s v="1"/>
    <s v="1"/>
    <x v="4"/>
    <x v="0"/>
    <x v="882"/>
    <x v="4416"/>
    <x v="1"/>
    <x v="414"/>
    <m/>
    <x v="3236"/>
  </r>
  <r>
    <x v="108"/>
    <x v="105"/>
    <s v="1"/>
    <s v="1"/>
    <x v="4"/>
    <x v="0"/>
    <x v="882"/>
    <x v="4417"/>
    <x v="1"/>
    <x v="825"/>
    <m/>
    <x v="3237"/>
  </r>
  <r>
    <x v="108"/>
    <x v="105"/>
    <s v="1"/>
    <s v="17"/>
    <x v="4"/>
    <x v="0"/>
    <x v="902"/>
    <x v="4418"/>
    <x v="2"/>
    <x v="0"/>
    <n v="900000"/>
    <x v="3238"/>
  </r>
  <r>
    <x v="108"/>
    <x v="105"/>
    <s v="1"/>
    <s v="17"/>
    <x v="4"/>
    <x v="0"/>
    <x v="902"/>
    <x v="4419"/>
    <x v="2"/>
    <x v="0"/>
    <n v="720000"/>
    <x v="3239"/>
  </r>
  <r>
    <x v="108"/>
    <x v="105"/>
    <s v="1"/>
    <s v="17"/>
    <x v="4"/>
    <x v="0"/>
    <x v="902"/>
    <x v="4420"/>
    <x v="2"/>
    <x v="0"/>
    <n v="780000"/>
    <x v="3240"/>
  </r>
  <r>
    <x v="108"/>
    <x v="105"/>
    <s v="1"/>
    <s v="17"/>
    <x v="4"/>
    <x v="0"/>
    <x v="902"/>
    <x v="4421"/>
    <x v="2"/>
    <x v="0"/>
    <n v="5790967.7400000002"/>
    <x v="3241"/>
  </r>
  <r>
    <x v="108"/>
    <x v="105"/>
    <s v="6"/>
    <s v="27"/>
    <x v="4"/>
    <x v="9"/>
    <x v="1006"/>
    <x v="4422"/>
    <x v="2"/>
    <x v="0"/>
    <n v="1800000"/>
    <x v="3242"/>
  </r>
  <r>
    <x v="108"/>
    <x v="105"/>
    <s v="7"/>
    <s v="1"/>
    <x v="4"/>
    <x v="5"/>
    <x v="896"/>
    <x v="4423"/>
    <x v="1"/>
    <x v="452"/>
    <m/>
    <x v="3243"/>
  </r>
  <r>
    <x v="108"/>
    <x v="105"/>
    <s v="7"/>
    <s v="1"/>
    <x v="4"/>
    <x v="5"/>
    <x v="896"/>
    <x v="4424"/>
    <x v="1"/>
    <x v="826"/>
    <m/>
    <x v="3244"/>
  </r>
  <r>
    <x v="108"/>
    <x v="105"/>
    <s v="7"/>
    <s v="1"/>
    <x v="4"/>
    <x v="5"/>
    <x v="896"/>
    <x v="4425"/>
    <x v="1"/>
    <x v="496"/>
    <m/>
    <x v="3245"/>
  </r>
  <r>
    <x v="108"/>
    <x v="105"/>
    <s v="7"/>
    <s v="1"/>
    <x v="4"/>
    <x v="5"/>
    <x v="896"/>
    <x v="4426"/>
    <x v="1"/>
    <x v="413"/>
    <m/>
    <x v="3246"/>
  </r>
  <r>
    <x v="108"/>
    <x v="105"/>
    <s v="7"/>
    <s v="13"/>
    <x v="4"/>
    <x v="5"/>
    <x v="906"/>
    <x v="4427"/>
    <x v="2"/>
    <x v="0"/>
    <n v="900000"/>
    <x v="3247"/>
  </r>
  <r>
    <x v="108"/>
    <x v="105"/>
    <s v="7"/>
    <s v="13"/>
    <x v="4"/>
    <x v="5"/>
    <x v="906"/>
    <x v="4428"/>
    <x v="2"/>
    <x v="0"/>
    <n v="720000"/>
    <x v="3248"/>
  </r>
  <r>
    <x v="108"/>
    <x v="105"/>
    <s v="7"/>
    <s v="26"/>
    <x v="4"/>
    <x v="5"/>
    <x v="953"/>
    <x v="4098"/>
    <x v="2"/>
    <x v="0"/>
    <n v="4300000"/>
    <x v="3249"/>
  </r>
  <r>
    <x v="109"/>
    <x v="106"/>
    <m/>
    <m/>
    <x v="1"/>
    <x v="0"/>
    <x v="16"/>
    <x v="27"/>
    <x v="0"/>
    <x v="0"/>
    <m/>
    <x v="27"/>
  </r>
  <r>
    <x v="110"/>
    <x v="107"/>
    <m/>
    <m/>
    <x v="1"/>
    <x v="0"/>
    <x v="16"/>
    <x v="27"/>
    <x v="0"/>
    <x v="0"/>
    <m/>
    <x v="27"/>
  </r>
  <r>
    <x v="111"/>
    <x v="108"/>
    <s v="1"/>
    <s v="1"/>
    <x v="4"/>
    <x v="0"/>
    <x v="882"/>
    <x v="0"/>
    <x v="0"/>
    <x v="0"/>
    <m/>
    <x v="30"/>
  </r>
  <r>
    <x v="111"/>
    <x v="108"/>
    <s v="7"/>
    <s v="22"/>
    <x v="4"/>
    <x v="5"/>
    <x v="907"/>
    <x v="4111"/>
    <x v="2"/>
    <x v="0"/>
    <n v="420000"/>
    <x v="27"/>
  </r>
  <r>
    <x v="112"/>
    <x v="109"/>
    <m/>
    <m/>
    <x v="1"/>
    <x v="0"/>
    <x v="16"/>
    <x v="27"/>
    <x v="0"/>
    <x v="0"/>
    <m/>
    <x v="27"/>
  </r>
  <r>
    <x v="113"/>
    <x v="110"/>
    <s v="1"/>
    <s v="1"/>
    <x v="4"/>
    <x v="0"/>
    <x v="882"/>
    <x v="0"/>
    <x v="0"/>
    <x v="0"/>
    <m/>
    <x v="1575"/>
  </r>
  <r>
    <x v="114"/>
    <x v="111"/>
    <m/>
    <m/>
    <x v="1"/>
    <x v="0"/>
    <x v="16"/>
    <x v="27"/>
    <x v="0"/>
    <x v="0"/>
    <m/>
    <x v="27"/>
  </r>
  <r>
    <x v="115"/>
    <x v="112"/>
    <s v="1"/>
    <s v="1"/>
    <x v="4"/>
    <x v="0"/>
    <x v="882"/>
    <x v="0"/>
    <x v="0"/>
    <x v="0"/>
    <m/>
    <x v="1582"/>
  </r>
  <r>
    <x v="115"/>
    <x v="112"/>
    <s v="1"/>
    <s v="1"/>
    <x v="4"/>
    <x v="0"/>
    <x v="882"/>
    <x v="4429"/>
    <x v="1"/>
    <x v="420"/>
    <m/>
    <x v="1583"/>
  </r>
  <r>
    <x v="115"/>
    <x v="112"/>
    <s v="1"/>
    <s v="13"/>
    <x v="4"/>
    <x v="0"/>
    <x v="1007"/>
    <x v="2709"/>
    <x v="2"/>
    <x v="0"/>
    <n v="468374.4"/>
    <x v="1584"/>
  </r>
  <r>
    <x v="115"/>
    <x v="112"/>
    <s v="1"/>
    <s v="13"/>
    <x v="4"/>
    <x v="0"/>
    <x v="1007"/>
    <x v="4132"/>
    <x v="2"/>
    <x v="0"/>
    <n v="48038.400000000001"/>
    <x v="1582"/>
  </r>
  <r>
    <x v="115"/>
    <x v="112"/>
    <s v="4"/>
    <s v="1"/>
    <x v="4"/>
    <x v="3"/>
    <x v="891"/>
    <x v="4430"/>
    <x v="1"/>
    <x v="827"/>
    <m/>
    <x v="3250"/>
  </r>
  <r>
    <x v="115"/>
    <x v="112"/>
    <s v="4"/>
    <s v="12"/>
    <x v="4"/>
    <x v="3"/>
    <x v="923"/>
    <x v="4137"/>
    <x v="2"/>
    <x v="0"/>
    <n v="438750"/>
    <x v="3251"/>
  </r>
  <r>
    <x v="115"/>
    <x v="112"/>
    <s v="7"/>
    <s v="1"/>
    <x v="4"/>
    <x v="5"/>
    <x v="896"/>
    <x v="4431"/>
    <x v="1"/>
    <x v="828"/>
    <m/>
    <x v="3252"/>
  </r>
  <r>
    <x v="115"/>
    <x v="112"/>
    <s v="7"/>
    <s v="1"/>
    <x v="4"/>
    <x v="5"/>
    <x v="896"/>
    <x v="4136"/>
    <x v="2"/>
    <x v="0"/>
    <n v="40570.720000000001"/>
    <x v="3253"/>
  </r>
  <r>
    <x v="115"/>
    <x v="112"/>
    <s v="7"/>
    <s v="14"/>
    <x v="4"/>
    <x v="5"/>
    <x v="1008"/>
    <x v="4102"/>
    <x v="2"/>
    <x v="0"/>
    <n v="438750"/>
    <x v="3254"/>
  </r>
  <r>
    <x v="115"/>
    <x v="112"/>
    <s v="7"/>
    <s v="14"/>
    <x v="4"/>
    <x v="5"/>
    <x v="1008"/>
    <x v="4432"/>
    <x v="2"/>
    <x v="0"/>
    <n v="45000"/>
    <x v="3255"/>
  </r>
  <r>
    <x v="116"/>
    <x v="113"/>
    <s v="1"/>
    <s v="1"/>
    <x v="4"/>
    <x v="0"/>
    <x v="882"/>
    <x v="0"/>
    <x v="0"/>
    <x v="0"/>
    <m/>
    <x v="800"/>
  </r>
  <r>
    <x v="117"/>
    <x v="114"/>
    <s v="1"/>
    <s v="1"/>
    <x v="4"/>
    <x v="0"/>
    <x v="882"/>
    <x v="0"/>
    <x v="0"/>
    <x v="0"/>
    <m/>
    <x v="673"/>
  </r>
  <r>
    <x v="117"/>
    <x v="114"/>
    <s v="1"/>
    <s v="1"/>
    <x v="4"/>
    <x v="0"/>
    <x v="882"/>
    <x v="4433"/>
    <x v="1"/>
    <x v="254"/>
    <m/>
    <x v="1588"/>
  </r>
  <r>
    <x v="117"/>
    <x v="114"/>
    <s v="1"/>
    <s v="17"/>
    <x v="4"/>
    <x v="0"/>
    <x v="902"/>
    <x v="4434"/>
    <x v="1"/>
    <x v="0"/>
    <n v="116666.67"/>
    <x v="3256"/>
  </r>
  <r>
    <x v="117"/>
    <x v="114"/>
    <s v="1"/>
    <s v="21"/>
    <x v="4"/>
    <x v="0"/>
    <x v="959"/>
    <x v="2270"/>
    <x v="2"/>
    <x v="0"/>
    <n v="120000"/>
    <x v="3257"/>
  </r>
  <r>
    <x v="117"/>
    <x v="114"/>
    <s v="1"/>
    <s v="21"/>
    <x v="4"/>
    <x v="0"/>
    <x v="959"/>
    <x v="4435"/>
    <x v="2"/>
    <x v="0"/>
    <n v="13333.33"/>
    <x v="673"/>
  </r>
  <r>
    <x v="117"/>
    <x v="114"/>
    <s v="2"/>
    <s v="1"/>
    <x v="4"/>
    <x v="1"/>
    <x v="898"/>
    <x v="4436"/>
    <x v="1"/>
    <x v="254"/>
    <m/>
    <x v="1588"/>
  </r>
  <r>
    <x v="117"/>
    <x v="114"/>
    <s v="2"/>
    <s v="17"/>
    <x v="4"/>
    <x v="1"/>
    <x v="956"/>
    <x v="4437"/>
    <x v="2"/>
    <x v="0"/>
    <n v="450000"/>
    <x v="1590"/>
  </r>
  <r>
    <x v="117"/>
    <x v="114"/>
    <s v="2"/>
    <s v="17"/>
    <x v="4"/>
    <x v="1"/>
    <x v="956"/>
    <x v="4296"/>
    <x v="2"/>
    <x v="0"/>
    <n v="50000"/>
    <x v="27"/>
  </r>
  <r>
    <x v="117"/>
    <x v="114"/>
    <s v="3"/>
    <s v="1"/>
    <x v="4"/>
    <x v="2"/>
    <x v="883"/>
    <x v="4438"/>
    <x v="1"/>
    <x v="254"/>
    <m/>
    <x v="673"/>
  </r>
  <r>
    <x v="117"/>
    <x v="114"/>
    <s v="4"/>
    <s v="1"/>
    <x v="4"/>
    <x v="3"/>
    <x v="891"/>
    <x v="4439"/>
    <x v="1"/>
    <x v="254"/>
    <m/>
    <x v="1588"/>
  </r>
  <r>
    <x v="117"/>
    <x v="114"/>
    <s v="4"/>
    <s v="7"/>
    <x v="4"/>
    <x v="3"/>
    <x v="910"/>
    <x v="4440"/>
    <x v="2"/>
    <x v="0"/>
    <n v="450000"/>
    <x v="1590"/>
  </r>
  <r>
    <x v="117"/>
    <x v="114"/>
    <s v="4"/>
    <s v="7"/>
    <x v="4"/>
    <x v="3"/>
    <x v="910"/>
    <x v="4441"/>
    <x v="2"/>
    <x v="0"/>
    <n v="50000"/>
    <x v="27"/>
  </r>
  <r>
    <x v="117"/>
    <x v="114"/>
    <s v="5"/>
    <s v="1"/>
    <x v="4"/>
    <x v="4"/>
    <x v="893"/>
    <x v="4442"/>
    <x v="1"/>
    <x v="254"/>
    <m/>
    <x v="673"/>
  </r>
  <r>
    <x v="117"/>
    <x v="114"/>
    <s v="5"/>
    <s v="16"/>
    <x v="4"/>
    <x v="4"/>
    <x v="938"/>
    <x v="4093"/>
    <x v="2"/>
    <x v="0"/>
    <n v="225000"/>
    <x v="58"/>
  </r>
  <r>
    <x v="117"/>
    <x v="114"/>
    <s v="5"/>
    <s v="16"/>
    <x v="4"/>
    <x v="4"/>
    <x v="938"/>
    <x v="4169"/>
    <x v="2"/>
    <x v="0"/>
    <n v="25000"/>
    <x v="27"/>
  </r>
  <r>
    <x v="117"/>
    <x v="114"/>
    <s v="6"/>
    <s v="1"/>
    <x v="4"/>
    <x v="9"/>
    <x v="884"/>
    <x v="4443"/>
    <x v="1"/>
    <x v="829"/>
    <m/>
    <x v="3258"/>
  </r>
  <r>
    <x v="117"/>
    <x v="114"/>
    <s v="7"/>
    <s v="14"/>
    <x v="4"/>
    <x v="5"/>
    <x v="1008"/>
    <x v="4444"/>
    <x v="2"/>
    <x v="0"/>
    <n v="225000"/>
    <x v="3259"/>
  </r>
  <r>
    <x v="117"/>
    <x v="114"/>
    <s v="7"/>
    <s v="14"/>
    <x v="4"/>
    <x v="5"/>
    <x v="1008"/>
    <x v="4445"/>
    <x v="2"/>
    <x v="0"/>
    <n v="29032.26"/>
    <x v="3260"/>
  </r>
  <r>
    <x v="118"/>
    <x v="115"/>
    <m/>
    <m/>
    <x v="1"/>
    <x v="0"/>
    <x v="16"/>
    <x v="27"/>
    <x v="0"/>
    <x v="0"/>
    <m/>
    <x v="27"/>
  </r>
  <r>
    <x v="119"/>
    <x v="116"/>
    <s v="1"/>
    <s v="1"/>
    <x v="4"/>
    <x v="0"/>
    <x v="882"/>
    <x v="0"/>
    <x v="0"/>
    <x v="0"/>
    <m/>
    <x v="1596"/>
  </r>
  <r>
    <x v="120"/>
    <x v="117"/>
    <s v="2"/>
    <s v="18"/>
    <x v="4"/>
    <x v="1"/>
    <x v="998"/>
    <x v="4446"/>
    <x v="1"/>
    <x v="830"/>
    <m/>
    <x v="3261"/>
  </r>
  <r>
    <x v="120"/>
    <x v="117"/>
    <s v="2"/>
    <s v="18"/>
    <x v="4"/>
    <x v="1"/>
    <x v="998"/>
    <x v="1466"/>
    <x v="2"/>
    <x v="0"/>
    <n v="651336.15"/>
    <x v="3262"/>
  </r>
  <r>
    <x v="120"/>
    <x v="117"/>
    <s v="2"/>
    <s v="18"/>
    <x v="4"/>
    <x v="1"/>
    <x v="998"/>
    <x v="4447"/>
    <x v="2"/>
    <x v="0"/>
    <n v="34280.85"/>
    <x v="27"/>
  </r>
  <r>
    <x v="120"/>
    <x v="117"/>
    <s v="3"/>
    <s v="11"/>
    <x v="4"/>
    <x v="2"/>
    <x v="986"/>
    <x v="4448"/>
    <x v="1"/>
    <x v="831"/>
    <m/>
    <x v="3263"/>
  </r>
  <r>
    <x v="120"/>
    <x v="117"/>
    <s v="3"/>
    <s v="11"/>
    <x v="4"/>
    <x v="2"/>
    <x v="986"/>
    <x v="4449"/>
    <x v="1"/>
    <x v="0"/>
    <n v="50000"/>
    <x v="3264"/>
  </r>
  <r>
    <x v="120"/>
    <x v="117"/>
    <s v="4"/>
    <s v="1"/>
    <x v="4"/>
    <x v="3"/>
    <x v="891"/>
    <x v="4450"/>
    <x v="1"/>
    <x v="832"/>
    <m/>
    <x v="3265"/>
  </r>
  <r>
    <x v="121"/>
    <x v="118"/>
    <m/>
    <m/>
    <x v="1"/>
    <x v="0"/>
    <x v="16"/>
    <x v="27"/>
    <x v="0"/>
    <x v="0"/>
    <m/>
    <x v="27"/>
  </r>
  <r>
    <x v="122"/>
    <x v="119"/>
    <s v="1"/>
    <s v="1"/>
    <x v="4"/>
    <x v="0"/>
    <x v="882"/>
    <x v="0"/>
    <x v="0"/>
    <x v="0"/>
    <m/>
    <x v="1632"/>
  </r>
  <r>
    <x v="122"/>
    <x v="119"/>
    <s v="1"/>
    <s v="1"/>
    <x v="4"/>
    <x v="0"/>
    <x v="882"/>
    <x v="4451"/>
    <x v="1"/>
    <x v="426"/>
    <m/>
    <x v="3266"/>
  </r>
  <r>
    <x v="122"/>
    <x v="119"/>
    <s v="2"/>
    <s v="1"/>
    <x v="4"/>
    <x v="1"/>
    <x v="898"/>
    <x v="4452"/>
    <x v="1"/>
    <x v="426"/>
    <m/>
    <x v="3267"/>
  </r>
  <r>
    <x v="122"/>
    <x v="119"/>
    <s v="3"/>
    <s v="1"/>
    <x v="4"/>
    <x v="2"/>
    <x v="883"/>
    <x v="4453"/>
    <x v="1"/>
    <x v="426"/>
    <m/>
    <x v="3268"/>
  </r>
  <r>
    <x v="122"/>
    <x v="119"/>
    <s v="4"/>
    <s v="1"/>
    <x v="4"/>
    <x v="3"/>
    <x v="891"/>
    <x v="4454"/>
    <x v="1"/>
    <x v="426"/>
    <m/>
    <x v="3269"/>
  </r>
  <r>
    <x v="122"/>
    <x v="119"/>
    <s v="5"/>
    <s v="1"/>
    <x v="4"/>
    <x v="4"/>
    <x v="893"/>
    <x v="4455"/>
    <x v="1"/>
    <x v="426"/>
    <m/>
    <x v="3270"/>
  </r>
  <r>
    <x v="122"/>
    <x v="119"/>
    <s v="6"/>
    <s v="1"/>
    <x v="4"/>
    <x v="9"/>
    <x v="884"/>
    <x v="4456"/>
    <x v="1"/>
    <x v="426"/>
    <m/>
    <x v="3271"/>
  </r>
  <r>
    <x v="122"/>
    <x v="119"/>
    <s v="7"/>
    <s v="1"/>
    <x v="4"/>
    <x v="5"/>
    <x v="896"/>
    <x v="4457"/>
    <x v="1"/>
    <x v="426"/>
    <m/>
    <x v="3272"/>
  </r>
  <r>
    <x v="122"/>
    <x v="119"/>
    <s v="8"/>
    <s v="1"/>
    <x v="4"/>
    <x v="6"/>
    <x v="885"/>
    <x v="4458"/>
    <x v="1"/>
    <x v="426"/>
    <m/>
    <x v="3273"/>
  </r>
  <r>
    <x v="123"/>
    <x v="120"/>
    <m/>
    <m/>
    <x v="1"/>
    <x v="0"/>
    <x v="16"/>
    <x v="27"/>
    <x v="0"/>
    <x v="0"/>
    <m/>
    <x v="27"/>
  </r>
  <r>
    <x v="124"/>
    <x v="121"/>
    <s v="1"/>
    <s v="1"/>
    <x v="4"/>
    <x v="0"/>
    <x v="882"/>
    <x v="0"/>
    <x v="0"/>
    <x v="0"/>
    <m/>
    <x v="1633"/>
  </r>
  <r>
    <x v="124"/>
    <x v="121"/>
    <s v="1"/>
    <s v="1"/>
    <x v="4"/>
    <x v="0"/>
    <x v="882"/>
    <x v="4459"/>
    <x v="1"/>
    <x v="833"/>
    <m/>
    <x v="3274"/>
  </r>
  <r>
    <x v="124"/>
    <x v="121"/>
    <s v="1"/>
    <s v="24"/>
    <x v="4"/>
    <x v="0"/>
    <x v="920"/>
    <x v="4460"/>
    <x v="2"/>
    <x v="0"/>
    <n v="590322.57999999996"/>
    <x v="3275"/>
  </r>
  <r>
    <x v="124"/>
    <x v="121"/>
    <s v="3"/>
    <s v="22"/>
    <x v="4"/>
    <x v="2"/>
    <x v="984"/>
    <x v="2709"/>
    <x v="2"/>
    <x v="0"/>
    <n v="2050272"/>
    <x v="27"/>
  </r>
  <r>
    <x v="124"/>
    <x v="121"/>
    <s v="4"/>
    <s v="1"/>
    <x v="4"/>
    <x v="3"/>
    <x v="891"/>
    <x v="4461"/>
    <x v="1"/>
    <x v="834"/>
    <m/>
    <x v="3276"/>
  </r>
  <r>
    <x v="124"/>
    <x v="121"/>
    <s v="6"/>
    <s v="22"/>
    <x v="4"/>
    <x v="9"/>
    <x v="935"/>
    <x v="4462"/>
    <x v="1"/>
    <x v="0"/>
    <n v="43600"/>
    <x v="3277"/>
  </r>
  <r>
    <x v="124"/>
    <x v="121"/>
    <s v="7"/>
    <s v="1"/>
    <x v="4"/>
    <x v="5"/>
    <x v="896"/>
    <x v="4463"/>
    <x v="1"/>
    <x v="835"/>
    <m/>
    <x v="3278"/>
  </r>
  <r>
    <x v="124"/>
    <x v="121"/>
    <s v="8"/>
    <s v="1"/>
    <x v="4"/>
    <x v="6"/>
    <x v="885"/>
    <x v="4464"/>
    <x v="1"/>
    <x v="836"/>
    <m/>
    <x v="3279"/>
  </r>
  <r>
    <x v="124"/>
    <x v="121"/>
    <s v="8"/>
    <s v="11"/>
    <x v="4"/>
    <x v="6"/>
    <x v="936"/>
    <x v="4465"/>
    <x v="1"/>
    <x v="0"/>
    <n v="801462.19"/>
    <x v="3280"/>
  </r>
  <r>
    <x v="125"/>
    <x v="122"/>
    <s v="1"/>
    <s v="1"/>
    <x v="4"/>
    <x v="0"/>
    <x v="882"/>
    <x v="0"/>
    <x v="0"/>
    <x v="0"/>
    <m/>
    <x v="1634"/>
  </r>
  <r>
    <x v="125"/>
    <x v="122"/>
    <s v="7"/>
    <s v="22"/>
    <x v="4"/>
    <x v="5"/>
    <x v="907"/>
    <x v="4111"/>
    <x v="2"/>
    <x v="0"/>
    <n v="133130.95000000001"/>
    <x v="27"/>
  </r>
  <r>
    <x v="126"/>
    <x v="123"/>
    <m/>
    <m/>
    <x v="1"/>
    <x v="0"/>
    <x v="16"/>
    <x v="27"/>
    <x v="0"/>
    <x v="0"/>
    <m/>
    <x v="27"/>
  </r>
  <r>
    <x v="127"/>
    <x v="124"/>
    <s v="1"/>
    <s v="1"/>
    <x v="4"/>
    <x v="0"/>
    <x v="882"/>
    <x v="0"/>
    <x v="0"/>
    <x v="0"/>
    <m/>
    <x v="1642"/>
  </r>
  <r>
    <x v="127"/>
    <x v="124"/>
    <s v="3"/>
    <s v="1"/>
    <x v="4"/>
    <x v="2"/>
    <x v="883"/>
    <x v="4466"/>
    <x v="1"/>
    <x v="430"/>
    <m/>
    <x v="3281"/>
  </r>
  <r>
    <x v="127"/>
    <x v="124"/>
    <s v="5"/>
    <s v="18"/>
    <x v="4"/>
    <x v="4"/>
    <x v="943"/>
    <x v="4467"/>
    <x v="2"/>
    <x v="0"/>
    <n v="540000"/>
    <x v="3282"/>
  </r>
  <r>
    <x v="127"/>
    <x v="124"/>
    <s v="6"/>
    <s v="1"/>
    <x v="4"/>
    <x v="9"/>
    <x v="884"/>
    <x v="4468"/>
    <x v="1"/>
    <x v="430"/>
    <m/>
    <x v="3283"/>
  </r>
  <r>
    <x v="127"/>
    <x v="124"/>
    <s v="8"/>
    <s v="2"/>
    <x v="4"/>
    <x v="6"/>
    <x v="963"/>
    <x v="4469"/>
    <x v="2"/>
    <x v="0"/>
    <n v="540000"/>
    <x v="3284"/>
  </r>
  <r>
    <x v="128"/>
    <x v="125"/>
    <s v="1"/>
    <s v="1"/>
    <x v="4"/>
    <x v="0"/>
    <x v="882"/>
    <x v="0"/>
    <x v="0"/>
    <x v="0"/>
    <m/>
    <x v="1649"/>
  </r>
  <r>
    <x v="129"/>
    <x v="126"/>
    <s v="1"/>
    <s v="1"/>
    <x v="4"/>
    <x v="0"/>
    <x v="882"/>
    <x v="0"/>
    <x v="0"/>
    <x v="0"/>
    <m/>
    <x v="1657"/>
  </r>
  <r>
    <x v="130"/>
    <x v="127"/>
    <m/>
    <m/>
    <x v="1"/>
    <x v="0"/>
    <x v="16"/>
    <x v="27"/>
    <x v="0"/>
    <x v="0"/>
    <m/>
    <x v="27"/>
  </r>
  <r>
    <x v="131"/>
    <x v="128"/>
    <m/>
    <m/>
    <x v="1"/>
    <x v="0"/>
    <x v="16"/>
    <x v="27"/>
    <x v="0"/>
    <x v="0"/>
    <m/>
    <x v="27"/>
  </r>
  <r>
    <x v="132"/>
    <x v="129"/>
    <s v="1"/>
    <s v="1"/>
    <x v="4"/>
    <x v="0"/>
    <x v="882"/>
    <x v="0"/>
    <x v="0"/>
    <x v="0"/>
    <m/>
    <x v="1664"/>
  </r>
  <r>
    <x v="133"/>
    <x v="130"/>
    <s v="1"/>
    <s v="1"/>
    <x v="4"/>
    <x v="0"/>
    <x v="882"/>
    <x v="0"/>
    <x v="0"/>
    <x v="0"/>
    <m/>
    <x v="1665"/>
  </r>
  <r>
    <x v="134"/>
    <x v="131"/>
    <s v="1"/>
    <s v="1"/>
    <x v="4"/>
    <x v="0"/>
    <x v="882"/>
    <x v="0"/>
    <x v="0"/>
    <x v="0"/>
    <m/>
    <x v="1666"/>
  </r>
  <r>
    <x v="135"/>
    <x v="132"/>
    <m/>
    <m/>
    <x v="1"/>
    <x v="0"/>
    <x v="16"/>
    <x v="27"/>
    <x v="0"/>
    <x v="0"/>
    <m/>
    <x v="27"/>
  </r>
  <r>
    <x v="136"/>
    <x v="133"/>
    <s v="1"/>
    <s v="1"/>
    <x v="4"/>
    <x v="0"/>
    <x v="882"/>
    <x v="0"/>
    <x v="0"/>
    <x v="0"/>
    <m/>
    <x v="1679"/>
  </r>
  <r>
    <x v="137"/>
    <x v="134"/>
    <m/>
    <m/>
    <x v="1"/>
    <x v="0"/>
    <x v="16"/>
    <x v="27"/>
    <x v="0"/>
    <x v="0"/>
    <m/>
    <x v="27"/>
  </r>
  <r>
    <x v="138"/>
    <x v="135"/>
    <s v="1"/>
    <s v="1"/>
    <x v="4"/>
    <x v="0"/>
    <x v="882"/>
    <x v="0"/>
    <x v="0"/>
    <x v="0"/>
    <m/>
    <x v="1749"/>
  </r>
  <r>
    <x v="138"/>
    <x v="135"/>
    <s v="1"/>
    <s v="11"/>
    <x v="4"/>
    <x v="0"/>
    <x v="888"/>
    <x v="2193"/>
    <x v="2"/>
    <x v="0"/>
    <n v="553500"/>
    <x v="3285"/>
  </r>
  <r>
    <x v="138"/>
    <x v="135"/>
    <s v="1"/>
    <s v="11"/>
    <x v="4"/>
    <x v="0"/>
    <x v="888"/>
    <x v="4470"/>
    <x v="2"/>
    <x v="0"/>
    <n v="27000"/>
    <x v="3286"/>
  </r>
  <r>
    <x v="138"/>
    <x v="135"/>
    <s v="1"/>
    <s v="11"/>
    <x v="4"/>
    <x v="0"/>
    <x v="888"/>
    <x v="4471"/>
    <x v="1"/>
    <x v="449"/>
    <m/>
    <x v="3287"/>
  </r>
  <r>
    <x v="138"/>
    <x v="135"/>
    <s v="2"/>
    <s v="15"/>
    <x v="4"/>
    <x v="1"/>
    <x v="1009"/>
    <x v="4472"/>
    <x v="1"/>
    <x v="444"/>
    <m/>
    <x v="3288"/>
  </r>
  <r>
    <x v="138"/>
    <x v="135"/>
    <s v="2"/>
    <s v="16"/>
    <x v="4"/>
    <x v="1"/>
    <x v="1010"/>
    <x v="2193"/>
    <x v="2"/>
    <x v="0"/>
    <n v="7525000"/>
    <x v="3289"/>
  </r>
  <r>
    <x v="138"/>
    <x v="135"/>
    <s v="2"/>
    <s v="18"/>
    <x v="4"/>
    <x v="1"/>
    <x v="998"/>
    <x v="4473"/>
    <x v="1"/>
    <x v="0"/>
    <n v="1007812.5"/>
    <x v="3290"/>
  </r>
  <r>
    <x v="138"/>
    <x v="135"/>
    <s v="2"/>
    <s v="24"/>
    <x v="4"/>
    <x v="1"/>
    <x v="979"/>
    <x v="4474"/>
    <x v="1"/>
    <x v="837"/>
    <m/>
    <x v="3291"/>
  </r>
  <r>
    <x v="138"/>
    <x v="135"/>
    <s v="2"/>
    <s v="28"/>
    <x v="4"/>
    <x v="1"/>
    <x v="975"/>
    <x v="4475"/>
    <x v="1"/>
    <x v="323"/>
    <m/>
    <x v="3292"/>
  </r>
  <r>
    <x v="138"/>
    <x v="135"/>
    <s v="2"/>
    <s v="28"/>
    <x v="4"/>
    <x v="1"/>
    <x v="975"/>
    <x v="4476"/>
    <x v="1"/>
    <x v="450"/>
    <m/>
    <x v="3293"/>
  </r>
  <r>
    <x v="138"/>
    <x v="135"/>
    <s v="3"/>
    <s v="8"/>
    <x v="4"/>
    <x v="2"/>
    <x v="1011"/>
    <x v="4477"/>
    <x v="1"/>
    <x v="0"/>
    <n v="40312.5"/>
    <x v="3294"/>
  </r>
  <r>
    <x v="138"/>
    <x v="135"/>
    <s v="3"/>
    <s v="9"/>
    <x v="4"/>
    <x v="2"/>
    <x v="960"/>
    <x v="4478"/>
    <x v="1"/>
    <x v="454"/>
    <m/>
    <x v="3295"/>
  </r>
  <r>
    <x v="138"/>
    <x v="135"/>
    <s v="3"/>
    <s v="16"/>
    <x v="4"/>
    <x v="2"/>
    <x v="1012"/>
    <x v="2195"/>
    <x v="2"/>
    <x v="0"/>
    <n v="1007812.5"/>
    <x v="3296"/>
  </r>
  <r>
    <x v="138"/>
    <x v="135"/>
    <s v="3"/>
    <s v="31"/>
    <x v="4"/>
    <x v="2"/>
    <x v="922"/>
    <x v="4479"/>
    <x v="1"/>
    <x v="448"/>
    <m/>
    <x v="3297"/>
  </r>
  <r>
    <x v="138"/>
    <x v="135"/>
    <s v="4"/>
    <s v="5"/>
    <x v="4"/>
    <x v="3"/>
    <x v="967"/>
    <x v="2193"/>
    <x v="2"/>
    <x v="0"/>
    <n v="2333645.83"/>
    <x v="3298"/>
  </r>
  <r>
    <x v="138"/>
    <x v="135"/>
    <s v="4"/>
    <s v="27"/>
    <x v="4"/>
    <x v="3"/>
    <x v="1013"/>
    <x v="2193"/>
    <x v="2"/>
    <x v="0"/>
    <n v="2257500"/>
    <x v="3299"/>
  </r>
  <r>
    <x v="138"/>
    <x v="135"/>
    <s v="4"/>
    <s v="28"/>
    <x v="4"/>
    <x v="3"/>
    <x v="981"/>
    <x v="4480"/>
    <x v="1"/>
    <x v="443"/>
    <m/>
    <x v="3300"/>
  </r>
  <r>
    <x v="138"/>
    <x v="135"/>
    <s v="4"/>
    <s v="28"/>
    <x v="4"/>
    <x v="3"/>
    <x v="981"/>
    <x v="4481"/>
    <x v="1"/>
    <x v="445"/>
    <m/>
    <x v="3301"/>
  </r>
  <r>
    <x v="138"/>
    <x v="135"/>
    <s v="4"/>
    <s v="28"/>
    <x v="4"/>
    <x v="3"/>
    <x v="981"/>
    <x v="4482"/>
    <x v="1"/>
    <x v="445"/>
    <m/>
    <x v="3302"/>
  </r>
  <r>
    <x v="138"/>
    <x v="135"/>
    <s v="4"/>
    <s v="28"/>
    <x v="4"/>
    <x v="3"/>
    <x v="981"/>
    <x v="4483"/>
    <x v="1"/>
    <x v="323"/>
    <m/>
    <x v="3303"/>
  </r>
  <r>
    <x v="138"/>
    <x v="135"/>
    <s v="4"/>
    <s v="28"/>
    <x v="4"/>
    <x v="3"/>
    <x v="981"/>
    <x v="4484"/>
    <x v="1"/>
    <x v="448"/>
    <m/>
    <x v="3304"/>
  </r>
  <r>
    <x v="138"/>
    <x v="135"/>
    <s v="4"/>
    <s v="28"/>
    <x v="4"/>
    <x v="3"/>
    <x v="981"/>
    <x v="4485"/>
    <x v="1"/>
    <x v="449"/>
    <m/>
    <x v="3305"/>
  </r>
  <r>
    <x v="138"/>
    <x v="135"/>
    <s v="4"/>
    <s v="28"/>
    <x v="4"/>
    <x v="3"/>
    <x v="981"/>
    <x v="4486"/>
    <x v="1"/>
    <x v="446"/>
    <m/>
    <x v="3306"/>
  </r>
  <r>
    <x v="138"/>
    <x v="135"/>
    <s v="4"/>
    <s v="28"/>
    <x v="4"/>
    <x v="3"/>
    <x v="981"/>
    <x v="4487"/>
    <x v="1"/>
    <x v="446"/>
    <m/>
    <x v="3307"/>
  </r>
  <r>
    <x v="138"/>
    <x v="135"/>
    <s v="5"/>
    <s v="6"/>
    <x v="4"/>
    <x v="4"/>
    <x v="1014"/>
    <x v="4488"/>
    <x v="1"/>
    <x v="0"/>
    <n v="57781.25"/>
    <x v="3308"/>
  </r>
  <r>
    <x v="138"/>
    <x v="135"/>
    <s v="5"/>
    <s v="6"/>
    <x v="4"/>
    <x v="4"/>
    <x v="1014"/>
    <x v="4489"/>
    <x v="1"/>
    <x v="0"/>
    <n v="33593.75"/>
    <x v="3309"/>
  </r>
  <r>
    <x v="138"/>
    <x v="135"/>
    <s v="5"/>
    <s v="6"/>
    <x v="4"/>
    <x v="4"/>
    <x v="1014"/>
    <x v="4490"/>
    <x v="1"/>
    <x v="0"/>
    <n v="120937.5"/>
    <x v="3310"/>
  </r>
  <r>
    <x v="138"/>
    <x v="135"/>
    <s v="5"/>
    <s v="6"/>
    <x v="4"/>
    <x v="4"/>
    <x v="1014"/>
    <x v="4491"/>
    <x v="1"/>
    <x v="0"/>
    <n v="335937.5"/>
    <x v="3311"/>
  </r>
  <r>
    <x v="138"/>
    <x v="135"/>
    <s v="5"/>
    <s v="6"/>
    <x v="4"/>
    <x v="4"/>
    <x v="1014"/>
    <x v="4492"/>
    <x v="1"/>
    <x v="0"/>
    <n v="338625"/>
    <x v="3312"/>
  </r>
  <r>
    <x v="138"/>
    <x v="135"/>
    <s v="5"/>
    <s v="12"/>
    <x v="4"/>
    <x v="4"/>
    <x v="1015"/>
    <x v="4493"/>
    <x v="1"/>
    <x v="444"/>
    <m/>
    <x v="3313"/>
  </r>
  <r>
    <x v="138"/>
    <x v="135"/>
    <s v="5"/>
    <s v="12"/>
    <x v="4"/>
    <x v="4"/>
    <x v="1015"/>
    <x v="4494"/>
    <x v="1"/>
    <x v="450"/>
    <m/>
    <x v="3314"/>
  </r>
  <r>
    <x v="138"/>
    <x v="135"/>
    <s v="5"/>
    <s v="26"/>
    <x v="4"/>
    <x v="4"/>
    <x v="944"/>
    <x v="4495"/>
    <x v="1"/>
    <x v="0"/>
    <n v="100781.25"/>
    <x v="3315"/>
  </r>
  <r>
    <x v="138"/>
    <x v="135"/>
    <s v="5"/>
    <s v="30"/>
    <x v="4"/>
    <x v="4"/>
    <x v="925"/>
    <x v="4496"/>
    <x v="1"/>
    <x v="838"/>
    <m/>
    <x v="3316"/>
  </r>
  <r>
    <x v="138"/>
    <x v="135"/>
    <s v="6"/>
    <s v="1"/>
    <x v="4"/>
    <x v="9"/>
    <x v="884"/>
    <x v="4497"/>
    <x v="1"/>
    <x v="454"/>
    <m/>
    <x v="3317"/>
  </r>
  <r>
    <x v="138"/>
    <x v="135"/>
    <s v="6"/>
    <s v="1"/>
    <x v="4"/>
    <x v="9"/>
    <x v="884"/>
    <x v="2193"/>
    <x v="2"/>
    <x v="0"/>
    <n v="4837500"/>
    <x v="3316"/>
  </r>
  <r>
    <x v="138"/>
    <x v="135"/>
    <s v="6"/>
    <s v="1"/>
    <x v="4"/>
    <x v="9"/>
    <x v="884"/>
    <x v="4498"/>
    <x v="1"/>
    <x v="448"/>
    <m/>
    <x v="3318"/>
  </r>
  <r>
    <x v="138"/>
    <x v="135"/>
    <s v="6"/>
    <s v="8"/>
    <x v="4"/>
    <x v="9"/>
    <x v="970"/>
    <x v="2193"/>
    <x v="2"/>
    <x v="0"/>
    <n v="16151875"/>
    <x v="3319"/>
  </r>
  <r>
    <x v="138"/>
    <x v="135"/>
    <s v="7"/>
    <s v="4"/>
    <x v="4"/>
    <x v="5"/>
    <x v="994"/>
    <x v="4499"/>
    <x v="1"/>
    <x v="443"/>
    <m/>
    <x v="3320"/>
  </r>
  <r>
    <x v="138"/>
    <x v="135"/>
    <s v="7"/>
    <s v="4"/>
    <x v="4"/>
    <x v="5"/>
    <x v="994"/>
    <x v="4500"/>
    <x v="1"/>
    <x v="445"/>
    <m/>
    <x v="3321"/>
  </r>
  <r>
    <x v="138"/>
    <x v="135"/>
    <s v="7"/>
    <s v="4"/>
    <x v="4"/>
    <x v="5"/>
    <x v="994"/>
    <x v="4501"/>
    <x v="1"/>
    <x v="445"/>
    <m/>
    <x v="3322"/>
  </r>
  <r>
    <x v="138"/>
    <x v="135"/>
    <s v="7"/>
    <s v="4"/>
    <x v="4"/>
    <x v="5"/>
    <x v="994"/>
    <x v="4502"/>
    <x v="1"/>
    <x v="323"/>
    <m/>
    <x v="3323"/>
  </r>
  <r>
    <x v="138"/>
    <x v="135"/>
    <s v="7"/>
    <s v="4"/>
    <x v="4"/>
    <x v="5"/>
    <x v="994"/>
    <x v="4503"/>
    <x v="1"/>
    <x v="448"/>
    <m/>
    <x v="3324"/>
  </r>
  <r>
    <x v="138"/>
    <x v="135"/>
    <s v="7"/>
    <s v="4"/>
    <x v="4"/>
    <x v="5"/>
    <x v="994"/>
    <x v="4504"/>
    <x v="1"/>
    <x v="449"/>
    <m/>
    <x v="3325"/>
  </r>
  <r>
    <x v="138"/>
    <x v="135"/>
    <s v="7"/>
    <s v="4"/>
    <x v="4"/>
    <x v="5"/>
    <x v="994"/>
    <x v="4505"/>
    <x v="1"/>
    <x v="446"/>
    <m/>
    <x v="3326"/>
  </r>
  <r>
    <x v="138"/>
    <x v="135"/>
    <s v="7"/>
    <s v="4"/>
    <x v="4"/>
    <x v="5"/>
    <x v="994"/>
    <x v="4506"/>
    <x v="1"/>
    <x v="446"/>
    <m/>
    <x v="3327"/>
  </r>
  <r>
    <x v="138"/>
    <x v="135"/>
    <s v="7"/>
    <s v="8"/>
    <x v="4"/>
    <x v="5"/>
    <x v="957"/>
    <x v="2193"/>
    <x v="2"/>
    <x v="0"/>
    <n v="4064843.75"/>
    <x v="3328"/>
  </r>
  <r>
    <x v="138"/>
    <x v="135"/>
    <s v="8"/>
    <s v="5"/>
    <x v="4"/>
    <x v="6"/>
    <x v="988"/>
    <x v="4507"/>
    <x v="1"/>
    <x v="0"/>
    <n v="967500"/>
    <x v="3329"/>
  </r>
  <r>
    <x v="138"/>
    <x v="135"/>
    <s v="8"/>
    <s v="9"/>
    <x v="4"/>
    <x v="6"/>
    <x v="972"/>
    <x v="2195"/>
    <x v="2"/>
    <x v="0"/>
    <n v="2257500"/>
    <x v="3330"/>
  </r>
  <r>
    <x v="138"/>
    <x v="135"/>
    <s v="8"/>
    <s v="10"/>
    <x v="4"/>
    <x v="6"/>
    <x v="954"/>
    <x v="4508"/>
    <x v="1"/>
    <x v="0"/>
    <n v="100781.25"/>
    <x v="3331"/>
  </r>
  <r>
    <x v="138"/>
    <x v="135"/>
    <s v="8"/>
    <s v="10"/>
    <x v="4"/>
    <x v="6"/>
    <x v="954"/>
    <x v="4509"/>
    <x v="1"/>
    <x v="0"/>
    <n v="338625"/>
    <x v="3332"/>
  </r>
  <r>
    <x v="138"/>
    <x v="135"/>
    <s v="8"/>
    <s v="10"/>
    <x v="4"/>
    <x v="6"/>
    <x v="954"/>
    <x v="4510"/>
    <x v="1"/>
    <x v="0"/>
    <n v="177375"/>
    <x v="3333"/>
  </r>
  <r>
    <x v="138"/>
    <x v="135"/>
    <s v="8"/>
    <s v="10"/>
    <x v="4"/>
    <x v="6"/>
    <x v="954"/>
    <x v="4511"/>
    <x v="1"/>
    <x v="0"/>
    <n v="57781.25"/>
    <x v="3334"/>
  </r>
  <r>
    <x v="138"/>
    <x v="135"/>
    <s v="8"/>
    <s v="10"/>
    <x v="4"/>
    <x v="6"/>
    <x v="954"/>
    <x v="4512"/>
    <x v="1"/>
    <x v="0"/>
    <n v="57781.25"/>
    <x v="3335"/>
  </r>
  <r>
    <x v="139"/>
    <x v="136"/>
    <s v="1"/>
    <s v="1"/>
    <x v="4"/>
    <x v="0"/>
    <x v="882"/>
    <x v="0"/>
    <x v="0"/>
    <x v="0"/>
    <m/>
    <x v="1789"/>
  </r>
  <r>
    <x v="139"/>
    <x v="136"/>
    <s v="1"/>
    <s v="1"/>
    <x v="4"/>
    <x v="0"/>
    <x v="882"/>
    <x v="4513"/>
    <x v="1"/>
    <x v="456"/>
    <m/>
    <x v="3336"/>
  </r>
  <r>
    <x v="139"/>
    <x v="136"/>
    <s v="1"/>
    <s v="27"/>
    <x v="4"/>
    <x v="0"/>
    <x v="1016"/>
    <x v="4203"/>
    <x v="2"/>
    <x v="0"/>
    <n v="134375"/>
    <x v="1789"/>
  </r>
  <r>
    <x v="139"/>
    <x v="136"/>
    <s v="2"/>
    <s v="1"/>
    <x v="4"/>
    <x v="1"/>
    <x v="898"/>
    <x v="4514"/>
    <x v="1"/>
    <x v="456"/>
    <m/>
    <x v="3336"/>
  </r>
  <r>
    <x v="139"/>
    <x v="136"/>
    <s v="3"/>
    <s v="1"/>
    <x v="4"/>
    <x v="2"/>
    <x v="883"/>
    <x v="4515"/>
    <x v="1"/>
    <x v="456"/>
    <m/>
    <x v="3337"/>
  </r>
  <r>
    <x v="139"/>
    <x v="136"/>
    <s v="3"/>
    <s v="18"/>
    <x v="4"/>
    <x v="2"/>
    <x v="890"/>
    <x v="1492"/>
    <x v="2"/>
    <x v="0"/>
    <n v="200000"/>
    <x v="3338"/>
  </r>
  <r>
    <x v="139"/>
    <x v="136"/>
    <s v="4"/>
    <s v="1"/>
    <x v="4"/>
    <x v="3"/>
    <x v="891"/>
    <x v="4516"/>
    <x v="1"/>
    <x v="456"/>
    <m/>
    <x v="3339"/>
  </r>
  <r>
    <x v="139"/>
    <x v="136"/>
    <s v="4"/>
    <s v="5"/>
    <x v="4"/>
    <x v="3"/>
    <x v="967"/>
    <x v="4091"/>
    <x v="2"/>
    <x v="0"/>
    <n v="135000"/>
    <x v="3340"/>
  </r>
  <r>
    <x v="139"/>
    <x v="136"/>
    <s v="5"/>
    <s v="1"/>
    <x v="4"/>
    <x v="4"/>
    <x v="893"/>
    <x v="4517"/>
    <x v="1"/>
    <x v="456"/>
    <m/>
    <x v="3341"/>
  </r>
  <r>
    <x v="139"/>
    <x v="136"/>
    <s v="5"/>
    <s v="13"/>
    <x v="4"/>
    <x v="4"/>
    <x v="950"/>
    <x v="4093"/>
    <x v="2"/>
    <x v="0"/>
    <n v="135000"/>
    <x v="3342"/>
  </r>
  <r>
    <x v="139"/>
    <x v="136"/>
    <s v="6"/>
    <s v="1"/>
    <x v="4"/>
    <x v="9"/>
    <x v="884"/>
    <x v="4518"/>
    <x v="1"/>
    <x v="456"/>
    <m/>
    <x v="3343"/>
  </r>
  <r>
    <x v="139"/>
    <x v="136"/>
    <s v="6"/>
    <s v="10"/>
    <x v="4"/>
    <x v="9"/>
    <x v="962"/>
    <x v="4519"/>
    <x v="2"/>
    <x v="0"/>
    <n v="135000"/>
    <x v="3344"/>
  </r>
  <r>
    <x v="139"/>
    <x v="136"/>
    <s v="7"/>
    <s v="1"/>
    <x v="4"/>
    <x v="5"/>
    <x v="896"/>
    <x v="4520"/>
    <x v="1"/>
    <x v="456"/>
    <m/>
    <x v="3345"/>
  </r>
  <r>
    <x v="139"/>
    <x v="136"/>
    <s v="7"/>
    <s v="8"/>
    <x v="4"/>
    <x v="5"/>
    <x v="957"/>
    <x v="1812"/>
    <x v="2"/>
    <x v="0"/>
    <n v="135000"/>
    <x v="3346"/>
  </r>
  <r>
    <x v="139"/>
    <x v="136"/>
    <s v="8"/>
    <s v="1"/>
    <x v="4"/>
    <x v="6"/>
    <x v="885"/>
    <x v="4521"/>
    <x v="1"/>
    <x v="456"/>
    <m/>
    <x v="3347"/>
  </r>
  <r>
    <x v="139"/>
    <x v="136"/>
    <s v="8"/>
    <s v="18"/>
    <x v="4"/>
    <x v="6"/>
    <x v="1017"/>
    <x v="1492"/>
    <x v="2"/>
    <x v="0"/>
    <n v="135000"/>
    <x v="3348"/>
  </r>
  <r>
    <x v="140"/>
    <x v="137"/>
    <m/>
    <m/>
    <x v="1"/>
    <x v="0"/>
    <x v="16"/>
    <x v="27"/>
    <x v="0"/>
    <x v="0"/>
    <m/>
    <x v="27"/>
  </r>
  <r>
    <x v="141"/>
    <x v="138"/>
    <m/>
    <m/>
    <x v="1"/>
    <x v="0"/>
    <x v="16"/>
    <x v="27"/>
    <x v="0"/>
    <x v="0"/>
    <m/>
    <x v="27"/>
  </r>
  <r>
    <x v="142"/>
    <x v="139"/>
    <s v="1"/>
    <s v="1"/>
    <x v="4"/>
    <x v="0"/>
    <x v="882"/>
    <x v="0"/>
    <x v="0"/>
    <x v="0"/>
    <m/>
    <x v="1791"/>
  </r>
  <r>
    <x v="143"/>
    <x v="139"/>
    <m/>
    <m/>
    <x v="1"/>
    <x v="0"/>
    <x v="16"/>
    <x v="27"/>
    <x v="0"/>
    <x v="0"/>
    <m/>
    <x v="27"/>
  </r>
  <r>
    <x v="144"/>
    <x v="140"/>
    <s v="1"/>
    <s v="1"/>
    <x v="4"/>
    <x v="0"/>
    <x v="882"/>
    <x v="0"/>
    <x v="0"/>
    <x v="0"/>
    <m/>
    <x v="1796"/>
  </r>
  <r>
    <x v="144"/>
    <x v="140"/>
    <s v="1"/>
    <s v="1"/>
    <x v="4"/>
    <x v="0"/>
    <x v="882"/>
    <x v="4522"/>
    <x v="1"/>
    <x v="839"/>
    <m/>
    <x v="3349"/>
  </r>
  <r>
    <x v="144"/>
    <x v="140"/>
    <s v="2"/>
    <s v="1"/>
    <x v="4"/>
    <x v="1"/>
    <x v="898"/>
    <x v="4523"/>
    <x v="1"/>
    <x v="839"/>
    <m/>
    <x v="3350"/>
  </r>
  <r>
    <x v="144"/>
    <x v="140"/>
    <s v="2"/>
    <s v="8"/>
    <x v="4"/>
    <x v="1"/>
    <x v="899"/>
    <x v="1492"/>
    <x v="2"/>
    <x v="0"/>
    <n v="2937095.89"/>
    <x v="3351"/>
  </r>
  <r>
    <x v="144"/>
    <x v="140"/>
    <s v="3"/>
    <s v="1"/>
    <x v="4"/>
    <x v="2"/>
    <x v="883"/>
    <x v="4524"/>
    <x v="1"/>
    <x v="839"/>
    <m/>
    <x v="3352"/>
  </r>
  <r>
    <x v="144"/>
    <x v="140"/>
    <s v="4"/>
    <s v="1"/>
    <x v="4"/>
    <x v="3"/>
    <x v="891"/>
    <x v="4525"/>
    <x v="1"/>
    <x v="839"/>
    <m/>
    <x v="3353"/>
  </r>
  <r>
    <x v="144"/>
    <x v="140"/>
    <s v="5"/>
    <s v="1"/>
    <x v="4"/>
    <x v="4"/>
    <x v="893"/>
    <x v="4526"/>
    <x v="1"/>
    <x v="839"/>
    <m/>
    <x v="3354"/>
  </r>
  <r>
    <x v="144"/>
    <x v="140"/>
    <s v="6"/>
    <s v="1"/>
    <x v="4"/>
    <x v="9"/>
    <x v="884"/>
    <x v="4527"/>
    <x v="1"/>
    <x v="839"/>
    <m/>
    <x v="3355"/>
  </r>
  <r>
    <x v="144"/>
    <x v="140"/>
    <s v="7"/>
    <s v="1"/>
    <x v="4"/>
    <x v="5"/>
    <x v="896"/>
    <x v="4528"/>
    <x v="1"/>
    <x v="840"/>
    <m/>
    <x v="3356"/>
  </r>
  <r>
    <x v="144"/>
    <x v="140"/>
    <s v="8"/>
    <s v="1"/>
    <x v="4"/>
    <x v="6"/>
    <x v="885"/>
    <x v="4529"/>
    <x v="1"/>
    <x v="0"/>
    <n v="33145.839999999997"/>
    <x v="3357"/>
  </r>
  <r>
    <x v="144"/>
    <x v="140"/>
    <s v="8"/>
    <s v="1"/>
    <x v="4"/>
    <x v="6"/>
    <x v="885"/>
    <x v="4530"/>
    <x v="1"/>
    <x v="0"/>
    <n v="33145.839999999997"/>
    <x v="3358"/>
  </r>
  <r>
    <x v="144"/>
    <x v="140"/>
    <s v="8"/>
    <s v="1"/>
    <x v="4"/>
    <x v="6"/>
    <x v="885"/>
    <x v="4531"/>
    <x v="1"/>
    <x v="0"/>
    <n v="33145.839999999997"/>
    <x v="3359"/>
  </r>
  <r>
    <x v="144"/>
    <x v="140"/>
    <s v="8"/>
    <s v="1"/>
    <x v="4"/>
    <x v="6"/>
    <x v="885"/>
    <x v="4532"/>
    <x v="1"/>
    <x v="0"/>
    <n v="2651.67"/>
    <x v="3360"/>
  </r>
  <r>
    <x v="144"/>
    <x v="140"/>
    <s v="8"/>
    <s v="18"/>
    <x v="4"/>
    <x v="6"/>
    <x v="1017"/>
    <x v="4533"/>
    <x v="2"/>
    <x v="0"/>
    <n v="2549577.5299999998"/>
    <x v="27"/>
  </r>
  <r>
    <x v="145"/>
    <x v="141"/>
    <s v="1"/>
    <s v="1"/>
    <x v="4"/>
    <x v="0"/>
    <x v="882"/>
    <x v="0"/>
    <x v="0"/>
    <x v="0"/>
    <m/>
    <x v="1797"/>
  </r>
  <r>
    <x v="145"/>
    <x v="141"/>
    <s v="3"/>
    <s v="29"/>
    <x v="4"/>
    <x v="2"/>
    <x v="1004"/>
    <x v="4534"/>
    <x v="1"/>
    <x v="841"/>
    <m/>
    <x v="3361"/>
  </r>
  <r>
    <x v="145"/>
    <x v="141"/>
    <s v="3"/>
    <s v="29"/>
    <x v="4"/>
    <x v="2"/>
    <x v="1004"/>
    <x v="4535"/>
    <x v="1"/>
    <x v="0"/>
    <n v="252000"/>
    <x v="3362"/>
  </r>
  <r>
    <x v="145"/>
    <x v="141"/>
    <s v="4"/>
    <s v="20"/>
    <x v="4"/>
    <x v="3"/>
    <x v="961"/>
    <x v="1874"/>
    <x v="2"/>
    <x v="0"/>
    <n v="99870.97"/>
    <x v="27"/>
  </r>
  <r>
    <x v="146"/>
    <x v="142"/>
    <s v="5"/>
    <s v="25"/>
    <x v="4"/>
    <x v="4"/>
    <x v="1005"/>
    <x v="4536"/>
    <x v="1"/>
    <x v="842"/>
    <m/>
    <x v="3363"/>
  </r>
  <r>
    <x v="146"/>
    <x v="142"/>
    <s v="5"/>
    <s v="25"/>
    <x v="4"/>
    <x v="4"/>
    <x v="1005"/>
    <x v="1481"/>
    <x v="2"/>
    <x v="0"/>
    <n v="553000"/>
    <x v="3364"/>
  </r>
  <r>
    <x v="146"/>
    <x v="142"/>
    <s v="7"/>
    <s v="15"/>
    <x v="4"/>
    <x v="5"/>
    <x v="1018"/>
    <x v="4537"/>
    <x v="1"/>
    <x v="843"/>
    <m/>
    <x v="3365"/>
  </r>
  <r>
    <x v="147"/>
    <x v="143"/>
    <s v="1"/>
    <s v="15"/>
    <x v="4"/>
    <x v="0"/>
    <x v="1019"/>
    <x v="4132"/>
    <x v="2"/>
    <x v="0"/>
    <n v="24007"/>
    <x v="3366"/>
  </r>
  <r>
    <x v="147"/>
    <x v="143"/>
    <s v="2"/>
    <s v="1"/>
    <x v="4"/>
    <x v="1"/>
    <x v="898"/>
    <x v="4538"/>
    <x v="1"/>
    <x v="462"/>
    <m/>
    <x v="3367"/>
  </r>
  <r>
    <x v="147"/>
    <x v="143"/>
    <s v="2"/>
    <s v="15"/>
    <x v="4"/>
    <x v="1"/>
    <x v="1009"/>
    <x v="4088"/>
    <x v="2"/>
    <x v="0"/>
    <n v="234200"/>
    <x v="27"/>
  </r>
  <r>
    <x v="147"/>
    <x v="143"/>
    <s v="5"/>
    <s v="1"/>
    <x v="4"/>
    <x v="4"/>
    <x v="893"/>
    <x v="4539"/>
    <x v="1"/>
    <x v="844"/>
    <m/>
    <x v="3368"/>
  </r>
  <r>
    <x v="147"/>
    <x v="143"/>
    <s v="6"/>
    <s v="14"/>
    <x v="4"/>
    <x v="9"/>
    <x v="1020"/>
    <x v="2280"/>
    <x v="2"/>
    <x v="0"/>
    <n v="234187"/>
    <x v="3369"/>
  </r>
  <r>
    <x v="147"/>
    <x v="143"/>
    <s v="8"/>
    <s v="1"/>
    <x v="4"/>
    <x v="6"/>
    <x v="885"/>
    <x v="4540"/>
    <x v="1"/>
    <x v="844"/>
    <m/>
    <x v="3370"/>
  </r>
  <r>
    <x v="148"/>
    <x v="144"/>
    <s v="1"/>
    <s v="1"/>
    <x v="4"/>
    <x v="0"/>
    <x v="882"/>
    <x v="4541"/>
    <x v="1"/>
    <x v="845"/>
    <m/>
    <x v="3371"/>
  </r>
  <r>
    <x v="148"/>
    <x v="144"/>
    <s v="2"/>
    <s v="8"/>
    <x v="4"/>
    <x v="1"/>
    <x v="899"/>
    <x v="1492"/>
    <x v="2"/>
    <x v="0"/>
    <n v="100000"/>
    <x v="3372"/>
  </r>
  <r>
    <x v="148"/>
    <x v="144"/>
    <s v="3"/>
    <s v="11"/>
    <x v="4"/>
    <x v="2"/>
    <x v="986"/>
    <x v="1492"/>
    <x v="2"/>
    <x v="0"/>
    <n v="100000"/>
    <x v="3373"/>
  </r>
  <r>
    <x v="148"/>
    <x v="144"/>
    <s v="4"/>
    <s v="1"/>
    <x v="4"/>
    <x v="3"/>
    <x v="891"/>
    <x v="1492"/>
    <x v="2"/>
    <x v="0"/>
    <n v="100000"/>
    <x v="3374"/>
  </r>
  <r>
    <x v="148"/>
    <x v="144"/>
    <s v="7"/>
    <s v="7"/>
    <x v="4"/>
    <x v="5"/>
    <x v="1021"/>
    <x v="1492"/>
    <x v="2"/>
    <x v="0"/>
    <n v="100000"/>
    <x v="3375"/>
  </r>
  <r>
    <x v="149"/>
    <x v="145"/>
    <s v="1"/>
    <s v="1"/>
    <x v="4"/>
    <x v="0"/>
    <x v="882"/>
    <x v="0"/>
    <x v="0"/>
    <x v="0"/>
    <m/>
    <x v="1811"/>
  </r>
  <r>
    <x v="149"/>
    <x v="145"/>
    <s v="1"/>
    <s v="1"/>
    <x v="4"/>
    <x v="0"/>
    <x v="882"/>
    <x v="4542"/>
    <x v="1"/>
    <x v="465"/>
    <m/>
    <x v="3376"/>
  </r>
  <r>
    <x v="149"/>
    <x v="145"/>
    <s v="2"/>
    <s v="1"/>
    <x v="4"/>
    <x v="1"/>
    <x v="898"/>
    <x v="4543"/>
    <x v="1"/>
    <x v="465"/>
    <m/>
    <x v="3377"/>
  </r>
  <r>
    <x v="149"/>
    <x v="145"/>
    <s v="2"/>
    <s v="3"/>
    <x v="4"/>
    <x v="1"/>
    <x v="931"/>
    <x v="4544"/>
    <x v="2"/>
    <x v="0"/>
    <n v="35700"/>
    <x v="3378"/>
  </r>
  <r>
    <x v="149"/>
    <x v="145"/>
    <s v="2"/>
    <s v="3"/>
    <x v="4"/>
    <x v="1"/>
    <x v="931"/>
    <x v="2754"/>
    <x v="2"/>
    <x v="0"/>
    <n v="731850"/>
    <x v="1811"/>
  </r>
  <r>
    <x v="149"/>
    <x v="145"/>
    <s v="3"/>
    <s v="1"/>
    <x v="4"/>
    <x v="2"/>
    <x v="883"/>
    <x v="4545"/>
    <x v="1"/>
    <x v="465"/>
    <m/>
    <x v="3376"/>
  </r>
  <r>
    <x v="149"/>
    <x v="145"/>
    <s v="3"/>
    <s v="22"/>
    <x v="4"/>
    <x v="2"/>
    <x v="984"/>
    <x v="4546"/>
    <x v="2"/>
    <x v="0"/>
    <n v="53550"/>
    <x v="3379"/>
  </r>
  <r>
    <x v="149"/>
    <x v="145"/>
    <s v="3"/>
    <s v="22"/>
    <x v="4"/>
    <x v="2"/>
    <x v="984"/>
    <x v="4547"/>
    <x v="2"/>
    <x v="0"/>
    <n v="1097775"/>
    <x v="27"/>
  </r>
  <r>
    <x v="149"/>
    <x v="145"/>
    <s v="4"/>
    <s v="1"/>
    <x v="4"/>
    <x v="3"/>
    <x v="891"/>
    <x v="4548"/>
    <x v="1"/>
    <x v="465"/>
    <m/>
    <x v="1810"/>
  </r>
  <r>
    <x v="149"/>
    <x v="145"/>
    <s v="5"/>
    <s v="1"/>
    <x v="4"/>
    <x v="4"/>
    <x v="893"/>
    <x v="4549"/>
    <x v="1"/>
    <x v="465"/>
    <m/>
    <x v="1811"/>
  </r>
  <r>
    <x v="149"/>
    <x v="145"/>
    <s v="6"/>
    <s v="1"/>
    <x v="4"/>
    <x v="9"/>
    <x v="884"/>
    <x v="4550"/>
    <x v="1"/>
    <x v="465"/>
    <m/>
    <x v="3376"/>
  </r>
  <r>
    <x v="149"/>
    <x v="145"/>
    <s v="6"/>
    <s v="28"/>
    <x v="4"/>
    <x v="9"/>
    <x v="1022"/>
    <x v="4551"/>
    <x v="2"/>
    <x v="0"/>
    <n v="53550"/>
    <x v="3379"/>
  </r>
  <r>
    <x v="149"/>
    <x v="145"/>
    <s v="6"/>
    <s v="28"/>
    <x v="4"/>
    <x v="9"/>
    <x v="1022"/>
    <x v="4552"/>
    <x v="2"/>
    <x v="0"/>
    <n v="1097775"/>
    <x v="27"/>
  </r>
  <r>
    <x v="149"/>
    <x v="145"/>
    <s v="7"/>
    <s v="1"/>
    <x v="4"/>
    <x v="5"/>
    <x v="896"/>
    <x v="4553"/>
    <x v="1"/>
    <x v="465"/>
    <m/>
    <x v="1810"/>
  </r>
  <r>
    <x v="149"/>
    <x v="145"/>
    <s v="8"/>
    <s v="1"/>
    <x v="4"/>
    <x v="6"/>
    <x v="885"/>
    <x v="4554"/>
    <x v="1"/>
    <x v="465"/>
    <m/>
    <x v="1811"/>
  </r>
  <r>
    <x v="150"/>
    <x v="146"/>
    <m/>
    <m/>
    <x v="1"/>
    <x v="0"/>
    <x v="16"/>
    <x v="27"/>
    <x v="0"/>
    <x v="0"/>
    <m/>
    <x v="27"/>
  </r>
  <r>
    <x v="151"/>
    <x v="147"/>
    <s v="1"/>
    <s v="1"/>
    <x v="4"/>
    <x v="0"/>
    <x v="882"/>
    <x v="0"/>
    <x v="0"/>
    <x v="0"/>
    <m/>
    <x v="195"/>
  </r>
  <r>
    <x v="151"/>
    <x v="147"/>
    <s v="1"/>
    <s v="1"/>
    <x v="4"/>
    <x v="0"/>
    <x v="882"/>
    <x v="4555"/>
    <x v="1"/>
    <x v="846"/>
    <m/>
    <x v="3380"/>
  </r>
  <r>
    <x v="151"/>
    <x v="147"/>
    <s v="1"/>
    <s v="25"/>
    <x v="4"/>
    <x v="0"/>
    <x v="1023"/>
    <x v="1492"/>
    <x v="2"/>
    <x v="0"/>
    <n v="1076250"/>
    <x v="3381"/>
  </r>
  <r>
    <x v="151"/>
    <x v="147"/>
    <s v="2"/>
    <s v="1"/>
    <x v="4"/>
    <x v="1"/>
    <x v="898"/>
    <x v="4556"/>
    <x v="1"/>
    <x v="448"/>
    <m/>
    <x v="3382"/>
  </r>
  <r>
    <x v="151"/>
    <x v="147"/>
    <s v="2"/>
    <s v="16"/>
    <x v="4"/>
    <x v="1"/>
    <x v="1010"/>
    <x v="191"/>
    <x v="2"/>
    <x v="0"/>
    <n v="105000"/>
    <x v="3383"/>
  </r>
  <r>
    <x v="151"/>
    <x v="147"/>
    <s v="2"/>
    <s v="16"/>
    <x v="4"/>
    <x v="1"/>
    <x v="1010"/>
    <x v="4557"/>
    <x v="2"/>
    <x v="0"/>
    <n v="1076250"/>
    <x v="3380"/>
  </r>
  <r>
    <x v="151"/>
    <x v="147"/>
    <s v="3"/>
    <s v="1"/>
    <x v="4"/>
    <x v="2"/>
    <x v="883"/>
    <x v="4558"/>
    <x v="1"/>
    <x v="448"/>
    <m/>
    <x v="3384"/>
  </r>
  <r>
    <x v="151"/>
    <x v="147"/>
    <s v="3"/>
    <s v="23"/>
    <x v="4"/>
    <x v="2"/>
    <x v="1024"/>
    <x v="4219"/>
    <x v="2"/>
    <x v="0"/>
    <n v="74516.13"/>
    <x v="3385"/>
  </r>
  <r>
    <x v="151"/>
    <x v="147"/>
    <s v="3"/>
    <s v="23"/>
    <x v="4"/>
    <x v="2"/>
    <x v="1024"/>
    <x v="4559"/>
    <x v="2"/>
    <x v="0"/>
    <n v="1076250"/>
    <x v="3386"/>
  </r>
  <r>
    <x v="151"/>
    <x v="147"/>
    <s v="4"/>
    <s v="1"/>
    <x v="4"/>
    <x v="3"/>
    <x v="891"/>
    <x v="4560"/>
    <x v="1"/>
    <x v="448"/>
    <m/>
    <x v="3387"/>
  </r>
  <r>
    <x v="151"/>
    <x v="147"/>
    <s v="4"/>
    <s v="14"/>
    <x v="4"/>
    <x v="3"/>
    <x v="968"/>
    <x v="4561"/>
    <x v="1"/>
    <x v="0"/>
    <n v="677250"/>
    <x v="3388"/>
  </r>
  <r>
    <x v="151"/>
    <x v="147"/>
    <s v="4"/>
    <s v="14"/>
    <x v="4"/>
    <x v="3"/>
    <x v="968"/>
    <x v="4562"/>
    <x v="1"/>
    <x v="0"/>
    <n v="180600"/>
    <x v="3389"/>
  </r>
  <r>
    <x v="151"/>
    <x v="147"/>
    <s v="6"/>
    <s v="21"/>
    <x v="4"/>
    <x v="9"/>
    <x v="951"/>
    <x v="4160"/>
    <x v="2"/>
    <x v="0"/>
    <n v="105000"/>
    <x v="3390"/>
  </r>
  <r>
    <x v="151"/>
    <x v="147"/>
    <s v="6"/>
    <s v="21"/>
    <x v="4"/>
    <x v="9"/>
    <x v="951"/>
    <x v="1492"/>
    <x v="2"/>
    <x v="0"/>
    <n v="1076250"/>
    <x v="3391"/>
  </r>
  <r>
    <x v="151"/>
    <x v="147"/>
    <s v="7"/>
    <s v="22"/>
    <x v="4"/>
    <x v="5"/>
    <x v="907"/>
    <x v="1492"/>
    <x v="2"/>
    <x v="0"/>
    <n v="1334550"/>
    <x v="3392"/>
  </r>
  <r>
    <x v="152"/>
    <x v="148"/>
    <s v="1"/>
    <s v="28"/>
    <x v="4"/>
    <x v="0"/>
    <x v="941"/>
    <x v="4563"/>
    <x v="1"/>
    <x v="847"/>
    <m/>
    <x v="3393"/>
  </r>
  <r>
    <x v="152"/>
    <x v="148"/>
    <s v="3"/>
    <s v="22"/>
    <x v="4"/>
    <x v="2"/>
    <x v="984"/>
    <x v="4564"/>
    <x v="2"/>
    <x v="0"/>
    <n v="439067640.38"/>
    <x v="3394"/>
  </r>
  <r>
    <x v="152"/>
    <x v="148"/>
    <s v="3"/>
    <s v="22"/>
    <x v="4"/>
    <x v="2"/>
    <x v="984"/>
    <x v="191"/>
    <x v="2"/>
    <x v="0"/>
    <n v="45032578.5"/>
    <x v="27"/>
  </r>
  <r>
    <x v="152"/>
    <x v="148"/>
    <s v="8"/>
    <s v="9"/>
    <x v="4"/>
    <x v="6"/>
    <x v="972"/>
    <x v="4565"/>
    <x v="1"/>
    <x v="848"/>
    <m/>
    <x v="3395"/>
  </r>
  <r>
    <x v="153"/>
    <x v="149"/>
    <s v="1"/>
    <s v="1"/>
    <x v="4"/>
    <x v="0"/>
    <x v="882"/>
    <x v="4566"/>
    <x v="1"/>
    <x v="470"/>
    <m/>
    <x v="1816"/>
  </r>
  <r>
    <x v="153"/>
    <x v="149"/>
    <s v="1"/>
    <s v="11"/>
    <x v="4"/>
    <x v="0"/>
    <x v="888"/>
    <x v="4085"/>
    <x v="2"/>
    <x v="0"/>
    <n v="207152.5"/>
    <x v="27"/>
  </r>
  <r>
    <x v="153"/>
    <x v="149"/>
    <s v="2"/>
    <s v="1"/>
    <x v="4"/>
    <x v="1"/>
    <x v="898"/>
    <x v="4567"/>
    <x v="1"/>
    <x v="470"/>
    <m/>
    <x v="1816"/>
  </r>
  <r>
    <x v="153"/>
    <x v="149"/>
    <s v="2"/>
    <s v="7"/>
    <x v="4"/>
    <x v="1"/>
    <x v="958"/>
    <x v="4088"/>
    <x v="2"/>
    <x v="0"/>
    <n v="207152.5"/>
    <x v="27"/>
  </r>
  <r>
    <x v="153"/>
    <x v="149"/>
    <s v="3"/>
    <s v="1"/>
    <x v="4"/>
    <x v="2"/>
    <x v="883"/>
    <x v="4568"/>
    <x v="1"/>
    <x v="470"/>
    <m/>
    <x v="1816"/>
  </r>
  <r>
    <x v="153"/>
    <x v="149"/>
    <s v="3"/>
    <s v="2"/>
    <x v="4"/>
    <x v="2"/>
    <x v="942"/>
    <x v="4089"/>
    <x v="2"/>
    <x v="0"/>
    <n v="207152.5"/>
    <x v="27"/>
  </r>
  <r>
    <x v="153"/>
    <x v="149"/>
    <s v="4"/>
    <s v="1"/>
    <x v="4"/>
    <x v="3"/>
    <x v="891"/>
    <x v="4569"/>
    <x v="1"/>
    <x v="470"/>
    <m/>
    <x v="1816"/>
  </r>
  <r>
    <x v="153"/>
    <x v="149"/>
    <s v="4"/>
    <s v="6"/>
    <x v="4"/>
    <x v="3"/>
    <x v="980"/>
    <x v="4091"/>
    <x v="2"/>
    <x v="0"/>
    <n v="207152.5"/>
    <x v="27"/>
  </r>
  <r>
    <x v="153"/>
    <x v="149"/>
    <s v="4"/>
    <s v="14"/>
    <x v="4"/>
    <x v="3"/>
    <x v="968"/>
    <x v="4570"/>
    <x v="2"/>
    <x v="0"/>
    <n v="79000"/>
    <x v="3396"/>
  </r>
  <r>
    <x v="153"/>
    <x v="149"/>
    <s v="5"/>
    <s v="1"/>
    <x v="4"/>
    <x v="4"/>
    <x v="893"/>
    <x v="4571"/>
    <x v="1"/>
    <x v="470"/>
    <m/>
    <x v="3397"/>
  </r>
  <r>
    <x v="153"/>
    <x v="149"/>
    <s v="5"/>
    <s v="9"/>
    <x v="4"/>
    <x v="4"/>
    <x v="1025"/>
    <x v="4572"/>
    <x v="2"/>
    <x v="0"/>
    <n v="128152.5"/>
    <x v="27"/>
  </r>
  <r>
    <x v="153"/>
    <x v="149"/>
    <s v="6"/>
    <s v="1"/>
    <x v="4"/>
    <x v="9"/>
    <x v="884"/>
    <x v="4573"/>
    <x v="1"/>
    <x v="470"/>
    <m/>
    <x v="1816"/>
  </r>
  <r>
    <x v="153"/>
    <x v="149"/>
    <s v="6"/>
    <s v="7"/>
    <x v="4"/>
    <x v="9"/>
    <x v="912"/>
    <x v="4574"/>
    <x v="2"/>
    <x v="0"/>
    <n v="207152.5"/>
    <x v="27"/>
  </r>
  <r>
    <x v="153"/>
    <x v="149"/>
    <s v="7"/>
    <s v="1"/>
    <x v="4"/>
    <x v="5"/>
    <x v="896"/>
    <x v="4575"/>
    <x v="1"/>
    <x v="470"/>
    <m/>
    <x v="1816"/>
  </r>
  <r>
    <x v="153"/>
    <x v="149"/>
    <s v="7"/>
    <s v="5"/>
    <x v="4"/>
    <x v="5"/>
    <x v="971"/>
    <x v="4098"/>
    <x v="2"/>
    <x v="0"/>
    <n v="207152.5"/>
    <x v="27"/>
  </r>
  <r>
    <x v="153"/>
    <x v="149"/>
    <s v="8"/>
    <s v="1"/>
    <x v="4"/>
    <x v="6"/>
    <x v="885"/>
    <x v="4576"/>
    <x v="1"/>
    <x v="470"/>
    <m/>
    <x v="1816"/>
  </r>
  <r>
    <x v="153"/>
    <x v="149"/>
    <s v="8"/>
    <s v="8"/>
    <x v="4"/>
    <x v="6"/>
    <x v="992"/>
    <x v="4213"/>
    <x v="2"/>
    <x v="0"/>
    <n v="207152.5"/>
    <x v="27"/>
  </r>
  <r>
    <x v="154"/>
    <x v="150"/>
    <m/>
    <m/>
    <x v="1"/>
    <x v="0"/>
    <x v="16"/>
    <x v="27"/>
    <x v="0"/>
    <x v="0"/>
    <m/>
    <x v="27"/>
  </r>
  <r>
    <x v="155"/>
    <x v="151"/>
    <s v="1"/>
    <s v="1"/>
    <x v="4"/>
    <x v="0"/>
    <x v="882"/>
    <x v="4577"/>
    <x v="1"/>
    <x v="225"/>
    <m/>
    <x v="1055"/>
  </r>
  <r>
    <x v="155"/>
    <x v="151"/>
    <s v="1"/>
    <s v="1"/>
    <x v="4"/>
    <x v="0"/>
    <x v="882"/>
    <x v="4578"/>
    <x v="1"/>
    <x v="0"/>
    <n v="803025"/>
    <x v="3398"/>
  </r>
  <r>
    <x v="155"/>
    <x v="151"/>
    <s v="1"/>
    <s v="28"/>
    <x v="4"/>
    <x v="0"/>
    <x v="941"/>
    <x v="1651"/>
    <x v="2"/>
    <x v="0"/>
    <n v="8459325"/>
    <x v="3399"/>
  </r>
  <r>
    <x v="155"/>
    <x v="151"/>
    <s v="1"/>
    <s v="28"/>
    <x v="4"/>
    <x v="0"/>
    <x v="941"/>
    <x v="1774"/>
    <x v="2"/>
    <x v="0"/>
    <n v="412650"/>
    <x v="27"/>
  </r>
  <r>
    <x v="155"/>
    <x v="151"/>
    <s v="2"/>
    <s v="1"/>
    <x v="4"/>
    <x v="1"/>
    <x v="898"/>
    <x v="4579"/>
    <x v="1"/>
    <x v="225"/>
    <m/>
    <x v="1055"/>
  </r>
  <r>
    <x v="155"/>
    <x v="151"/>
    <s v="2"/>
    <s v="1"/>
    <x v="4"/>
    <x v="1"/>
    <x v="898"/>
    <x v="4580"/>
    <x v="1"/>
    <x v="0"/>
    <n v="1683450"/>
    <x v="3400"/>
  </r>
  <r>
    <x v="155"/>
    <x v="151"/>
    <s v="2"/>
    <s v="21"/>
    <x v="4"/>
    <x v="1"/>
    <x v="937"/>
    <x v="4203"/>
    <x v="2"/>
    <x v="0"/>
    <n v="7619850"/>
    <x v="3401"/>
  </r>
  <r>
    <x v="155"/>
    <x v="151"/>
    <s v="2"/>
    <s v="21"/>
    <x v="4"/>
    <x v="1"/>
    <x v="937"/>
    <x v="4219"/>
    <x v="2"/>
    <x v="0"/>
    <n v="371700"/>
    <x v="27"/>
  </r>
  <r>
    <x v="155"/>
    <x v="151"/>
    <s v="3"/>
    <s v="1"/>
    <x v="4"/>
    <x v="2"/>
    <x v="883"/>
    <x v="4581"/>
    <x v="1"/>
    <x v="225"/>
    <m/>
    <x v="1055"/>
  </r>
  <r>
    <x v="155"/>
    <x v="151"/>
    <s v="3"/>
    <s v="1"/>
    <x v="4"/>
    <x v="2"/>
    <x v="883"/>
    <x v="4582"/>
    <x v="1"/>
    <x v="0"/>
    <n v="1102950"/>
    <x v="3402"/>
  </r>
  <r>
    <x v="155"/>
    <x v="151"/>
    <s v="3"/>
    <s v="21"/>
    <x v="4"/>
    <x v="2"/>
    <x v="966"/>
    <x v="4583"/>
    <x v="2"/>
    <x v="0"/>
    <n v="8173350"/>
    <x v="3403"/>
  </r>
  <r>
    <x v="155"/>
    <x v="151"/>
    <s v="3"/>
    <s v="21"/>
    <x v="4"/>
    <x v="2"/>
    <x v="966"/>
    <x v="4584"/>
    <x v="2"/>
    <x v="0"/>
    <n v="398700"/>
    <x v="27"/>
  </r>
  <r>
    <x v="155"/>
    <x v="151"/>
    <s v="4"/>
    <s v="1"/>
    <x v="4"/>
    <x v="3"/>
    <x v="891"/>
    <x v="4585"/>
    <x v="1"/>
    <x v="849"/>
    <m/>
    <x v="3404"/>
  </r>
  <r>
    <x v="155"/>
    <x v="151"/>
    <s v="4"/>
    <s v="1"/>
    <x v="4"/>
    <x v="3"/>
    <x v="891"/>
    <x v="4586"/>
    <x v="1"/>
    <x v="0"/>
    <n v="2002412.91"/>
    <x v="3405"/>
  </r>
  <r>
    <x v="155"/>
    <x v="151"/>
    <s v="5"/>
    <s v="1"/>
    <x v="4"/>
    <x v="4"/>
    <x v="893"/>
    <x v="4587"/>
    <x v="1"/>
    <x v="454"/>
    <m/>
    <x v="3406"/>
  </r>
  <r>
    <x v="155"/>
    <x v="151"/>
    <s v="5"/>
    <s v="1"/>
    <x v="4"/>
    <x v="4"/>
    <x v="893"/>
    <x v="4588"/>
    <x v="1"/>
    <x v="0"/>
    <n v="387000"/>
    <x v="3407"/>
  </r>
  <r>
    <x v="155"/>
    <x v="151"/>
    <s v="5"/>
    <s v="26"/>
    <x v="4"/>
    <x v="4"/>
    <x v="944"/>
    <x v="4298"/>
    <x v="2"/>
    <x v="0"/>
    <n v="326380.65000000002"/>
    <x v="3408"/>
  </r>
  <r>
    <x v="155"/>
    <x v="151"/>
    <s v="5"/>
    <s v="26"/>
    <x v="4"/>
    <x v="4"/>
    <x v="944"/>
    <x v="4089"/>
    <x v="2"/>
    <x v="0"/>
    <n v="5639153.2199999997"/>
    <x v="3409"/>
  </r>
  <r>
    <x v="155"/>
    <x v="151"/>
    <s v="6"/>
    <s v="1"/>
    <x v="4"/>
    <x v="9"/>
    <x v="884"/>
    <x v="4589"/>
    <x v="1"/>
    <x v="454"/>
    <m/>
    <x v="3410"/>
  </r>
  <r>
    <x v="155"/>
    <x v="151"/>
    <s v="6"/>
    <s v="1"/>
    <x v="4"/>
    <x v="9"/>
    <x v="884"/>
    <x v="4590"/>
    <x v="1"/>
    <x v="0"/>
    <n v="58050"/>
    <x v="3411"/>
  </r>
  <r>
    <x v="155"/>
    <x v="151"/>
    <s v="6"/>
    <s v="10"/>
    <x v="4"/>
    <x v="9"/>
    <x v="962"/>
    <x v="1492"/>
    <x v="2"/>
    <x v="0"/>
    <n v="5295150"/>
    <x v="3412"/>
  </r>
  <r>
    <x v="155"/>
    <x v="151"/>
    <s v="6"/>
    <s v="10"/>
    <x v="4"/>
    <x v="9"/>
    <x v="962"/>
    <x v="4335"/>
    <x v="2"/>
    <x v="0"/>
    <n v="206999.99"/>
    <x v="3413"/>
  </r>
  <r>
    <x v="155"/>
    <x v="151"/>
    <s v="6"/>
    <s v="29"/>
    <x v="4"/>
    <x v="9"/>
    <x v="909"/>
    <x v="4093"/>
    <x v="2"/>
    <x v="0"/>
    <n v="4554450"/>
    <x v="1591"/>
  </r>
  <r>
    <x v="155"/>
    <x v="151"/>
    <s v="6"/>
    <s v="29"/>
    <x v="4"/>
    <x v="9"/>
    <x v="909"/>
    <x v="4169"/>
    <x v="2"/>
    <x v="0"/>
    <n v="225450"/>
    <x v="3414"/>
  </r>
  <r>
    <x v="155"/>
    <x v="151"/>
    <s v="7"/>
    <s v="1"/>
    <x v="4"/>
    <x v="5"/>
    <x v="896"/>
    <x v="4591"/>
    <x v="1"/>
    <x v="454"/>
    <m/>
    <x v="3415"/>
  </r>
  <r>
    <x v="155"/>
    <x v="151"/>
    <s v="8"/>
    <s v="1"/>
    <x v="4"/>
    <x v="6"/>
    <x v="885"/>
    <x v="4592"/>
    <x v="1"/>
    <x v="454"/>
    <m/>
    <x v="3416"/>
  </r>
  <r>
    <x v="155"/>
    <x v="151"/>
    <s v="8"/>
    <s v="17"/>
    <x v="4"/>
    <x v="6"/>
    <x v="929"/>
    <x v="4170"/>
    <x v="2"/>
    <x v="0"/>
    <n v="4612500"/>
    <x v="3417"/>
  </r>
  <r>
    <x v="155"/>
    <x v="151"/>
    <s v="8"/>
    <s v="17"/>
    <x v="4"/>
    <x v="6"/>
    <x v="929"/>
    <x v="4171"/>
    <x v="2"/>
    <x v="0"/>
    <n v="224550"/>
    <x v="3418"/>
  </r>
  <r>
    <x v="156"/>
    <x v="152"/>
    <s v="1"/>
    <s v="1"/>
    <x v="4"/>
    <x v="0"/>
    <x v="882"/>
    <x v="0"/>
    <x v="0"/>
    <x v="0"/>
    <m/>
    <x v="614"/>
  </r>
  <r>
    <x v="156"/>
    <x v="152"/>
    <s v="7"/>
    <s v="22"/>
    <x v="4"/>
    <x v="5"/>
    <x v="907"/>
    <x v="4111"/>
    <x v="2"/>
    <x v="0"/>
    <n v="814000"/>
    <x v="27"/>
  </r>
  <r>
    <x v="157"/>
    <x v="153"/>
    <m/>
    <m/>
    <x v="1"/>
    <x v="0"/>
    <x v="16"/>
    <x v="27"/>
    <x v="0"/>
    <x v="0"/>
    <m/>
    <x v="27"/>
  </r>
  <r>
    <x v="158"/>
    <x v="154"/>
    <s v="1"/>
    <s v="1"/>
    <x v="4"/>
    <x v="0"/>
    <x v="882"/>
    <x v="0"/>
    <x v="0"/>
    <x v="0"/>
    <m/>
    <x v="1839"/>
  </r>
  <r>
    <x v="159"/>
    <x v="155"/>
    <s v="2"/>
    <s v="10"/>
    <x v="4"/>
    <x v="1"/>
    <x v="940"/>
    <x v="4593"/>
    <x v="1"/>
    <x v="850"/>
    <m/>
    <x v="3419"/>
  </r>
  <r>
    <x v="159"/>
    <x v="155"/>
    <s v="2"/>
    <s v="21"/>
    <x v="4"/>
    <x v="1"/>
    <x v="937"/>
    <x v="4088"/>
    <x v="2"/>
    <x v="0"/>
    <n v="81428.570000000007"/>
    <x v="3420"/>
  </r>
  <r>
    <x v="160"/>
    <x v="156"/>
    <s v="1"/>
    <s v="1"/>
    <x v="4"/>
    <x v="0"/>
    <x v="882"/>
    <x v="0"/>
    <x v="0"/>
    <x v="0"/>
    <m/>
    <x v="1855"/>
  </r>
  <r>
    <x v="160"/>
    <x v="156"/>
    <s v="4"/>
    <s v="29"/>
    <x v="4"/>
    <x v="3"/>
    <x v="904"/>
    <x v="4594"/>
    <x v="2"/>
    <x v="0"/>
    <n v="197800"/>
    <x v="1848"/>
  </r>
  <r>
    <x v="161"/>
    <x v="157"/>
    <s v="1"/>
    <s v="1"/>
    <x v="4"/>
    <x v="0"/>
    <x v="882"/>
    <x v="0"/>
    <x v="0"/>
    <x v="0"/>
    <m/>
    <x v="1856"/>
  </r>
  <r>
    <x v="162"/>
    <x v="158"/>
    <s v="7"/>
    <s v="1"/>
    <x v="4"/>
    <x v="5"/>
    <x v="896"/>
    <x v="4595"/>
    <x v="1"/>
    <x v="851"/>
    <m/>
    <x v="3421"/>
  </r>
  <r>
    <x v="163"/>
    <x v="159"/>
    <m/>
    <m/>
    <x v="1"/>
    <x v="0"/>
    <x v="16"/>
    <x v="27"/>
    <x v="0"/>
    <x v="0"/>
    <m/>
    <x v="27"/>
  </r>
  <r>
    <x v="164"/>
    <x v="160"/>
    <m/>
    <m/>
    <x v="1"/>
    <x v="0"/>
    <x v="16"/>
    <x v="27"/>
    <x v="0"/>
    <x v="0"/>
    <m/>
    <x v="27"/>
  </r>
  <r>
    <x v="165"/>
    <x v="161"/>
    <s v="1"/>
    <s v="1"/>
    <x v="4"/>
    <x v="0"/>
    <x v="882"/>
    <x v="0"/>
    <x v="0"/>
    <x v="0"/>
    <m/>
    <x v="1861"/>
  </r>
  <r>
    <x v="166"/>
    <x v="162"/>
    <m/>
    <m/>
    <x v="1"/>
    <x v="0"/>
    <x v="16"/>
    <x v="27"/>
    <x v="0"/>
    <x v="0"/>
    <m/>
    <x v="27"/>
  </r>
  <r>
    <x v="167"/>
    <x v="163"/>
    <s v="1"/>
    <s v="1"/>
    <x v="4"/>
    <x v="0"/>
    <x v="882"/>
    <x v="0"/>
    <x v="0"/>
    <x v="0"/>
    <m/>
    <x v="1874"/>
  </r>
  <r>
    <x v="167"/>
    <x v="163"/>
    <s v="1"/>
    <s v="1"/>
    <x v="4"/>
    <x v="0"/>
    <x v="882"/>
    <x v="4596"/>
    <x v="1"/>
    <x v="409"/>
    <m/>
    <x v="3422"/>
  </r>
  <r>
    <x v="167"/>
    <x v="163"/>
    <s v="1"/>
    <s v="1"/>
    <x v="4"/>
    <x v="0"/>
    <x v="882"/>
    <x v="4597"/>
    <x v="2"/>
    <x v="0"/>
    <n v="93660.4"/>
    <x v="3423"/>
  </r>
  <r>
    <x v="167"/>
    <x v="163"/>
    <s v="1"/>
    <s v="1"/>
    <x v="4"/>
    <x v="0"/>
    <x v="882"/>
    <x v="4598"/>
    <x v="2"/>
    <x v="0"/>
    <n v="18032.259999999998"/>
    <x v="3424"/>
  </r>
  <r>
    <x v="167"/>
    <x v="163"/>
    <s v="4"/>
    <s v="1"/>
    <x v="4"/>
    <x v="3"/>
    <x v="891"/>
    <x v="4599"/>
    <x v="1"/>
    <x v="409"/>
    <m/>
    <x v="3425"/>
  </r>
  <r>
    <x v="167"/>
    <x v="163"/>
    <s v="6"/>
    <s v="17"/>
    <x v="4"/>
    <x v="9"/>
    <x v="905"/>
    <x v="2709"/>
    <x v="2"/>
    <x v="0"/>
    <n v="780000"/>
    <x v="3424"/>
  </r>
  <r>
    <x v="167"/>
    <x v="163"/>
    <s v="7"/>
    <s v="1"/>
    <x v="4"/>
    <x v="5"/>
    <x v="896"/>
    <x v="4600"/>
    <x v="1"/>
    <x v="409"/>
    <m/>
    <x v="3425"/>
  </r>
  <r>
    <x v="168"/>
    <x v="164"/>
    <m/>
    <m/>
    <x v="1"/>
    <x v="0"/>
    <x v="16"/>
    <x v="27"/>
    <x v="0"/>
    <x v="0"/>
    <m/>
    <x v="27"/>
  </r>
  <r>
    <x v="169"/>
    <x v="165"/>
    <s v="2"/>
    <s v="16"/>
    <x v="4"/>
    <x v="1"/>
    <x v="1010"/>
    <x v="4601"/>
    <x v="1"/>
    <x v="852"/>
    <m/>
    <x v="3426"/>
  </r>
  <r>
    <x v="169"/>
    <x v="165"/>
    <s v="2"/>
    <s v="16"/>
    <x v="4"/>
    <x v="1"/>
    <x v="1010"/>
    <x v="1466"/>
    <x v="2"/>
    <x v="0"/>
    <n v="4224910.5999999996"/>
    <x v="3427"/>
  </r>
  <r>
    <x v="169"/>
    <x v="165"/>
    <s v="3"/>
    <s v="18"/>
    <x v="4"/>
    <x v="2"/>
    <x v="890"/>
    <x v="4602"/>
    <x v="1"/>
    <x v="853"/>
    <m/>
    <x v="3428"/>
  </r>
  <r>
    <x v="169"/>
    <x v="165"/>
    <s v="4"/>
    <s v="20"/>
    <x v="4"/>
    <x v="3"/>
    <x v="961"/>
    <x v="1492"/>
    <x v="2"/>
    <x v="0"/>
    <n v="3854852.8"/>
    <x v="3429"/>
  </r>
  <r>
    <x v="169"/>
    <x v="165"/>
    <s v="6"/>
    <s v="1"/>
    <x v="4"/>
    <x v="9"/>
    <x v="884"/>
    <x v="4603"/>
    <x v="1"/>
    <x v="854"/>
    <m/>
    <x v="3430"/>
  </r>
  <r>
    <x v="169"/>
    <x v="165"/>
    <s v="7"/>
    <s v="1"/>
    <x v="4"/>
    <x v="5"/>
    <x v="896"/>
    <x v="4604"/>
    <x v="1"/>
    <x v="855"/>
    <m/>
    <x v="3431"/>
  </r>
  <r>
    <x v="169"/>
    <x v="165"/>
    <s v="7"/>
    <s v="18"/>
    <x v="4"/>
    <x v="5"/>
    <x v="886"/>
    <x v="4098"/>
    <x v="2"/>
    <x v="0"/>
    <n v="4336709.21"/>
    <x v="3432"/>
  </r>
  <r>
    <x v="169"/>
    <x v="165"/>
    <s v="7"/>
    <s v="18"/>
    <x v="4"/>
    <x v="5"/>
    <x v="886"/>
    <x v="4166"/>
    <x v="2"/>
    <x v="0"/>
    <n v="211546.99"/>
    <x v="3430"/>
  </r>
  <r>
    <x v="170"/>
    <x v="166"/>
    <m/>
    <m/>
    <x v="1"/>
    <x v="0"/>
    <x v="16"/>
    <x v="27"/>
    <x v="0"/>
    <x v="0"/>
    <m/>
    <x v="27"/>
  </r>
  <r>
    <x v="171"/>
    <x v="167"/>
    <m/>
    <m/>
    <x v="1"/>
    <x v="0"/>
    <x v="16"/>
    <x v="27"/>
    <x v="0"/>
    <x v="0"/>
    <m/>
    <x v="27"/>
  </r>
  <r>
    <x v="172"/>
    <x v="168"/>
    <m/>
    <m/>
    <x v="1"/>
    <x v="0"/>
    <x v="16"/>
    <x v="27"/>
    <x v="0"/>
    <x v="0"/>
    <m/>
    <x v="27"/>
  </r>
  <r>
    <x v="173"/>
    <x v="169"/>
    <s v="1"/>
    <s v="1"/>
    <x v="4"/>
    <x v="0"/>
    <x v="882"/>
    <x v="0"/>
    <x v="0"/>
    <x v="0"/>
    <m/>
    <x v="1895"/>
  </r>
  <r>
    <x v="173"/>
    <x v="169"/>
    <s v="1"/>
    <s v="1"/>
    <x v="4"/>
    <x v="0"/>
    <x v="882"/>
    <x v="4605"/>
    <x v="1"/>
    <x v="484"/>
    <m/>
    <x v="3433"/>
  </r>
  <r>
    <x v="173"/>
    <x v="169"/>
    <s v="1"/>
    <s v="19"/>
    <x v="4"/>
    <x v="0"/>
    <x v="974"/>
    <x v="1651"/>
    <x v="2"/>
    <x v="0"/>
    <n v="236500"/>
    <x v="3434"/>
  </r>
  <r>
    <x v="173"/>
    <x v="169"/>
    <s v="1"/>
    <s v="26"/>
    <x v="4"/>
    <x v="0"/>
    <x v="955"/>
    <x v="4606"/>
    <x v="1"/>
    <x v="0"/>
    <n v="176920.45"/>
    <x v="27"/>
  </r>
  <r>
    <x v="173"/>
    <x v="169"/>
    <s v="2"/>
    <s v="1"/>
    <x v="4"/>
    <x v="1"/>
    <x v="898"/>
    <x v="4607"/>
    <x v="1"/>
    <x v="484"/>
    <m/>
    <x v="3435"/>
  </r>
  <r>
    <x v="173"/>
    <x v="169"/>
    <s v="2"/>
    <s v="24"/>
    <x v="4"/>
    <x v="1"/>
    <x v="979"/>
    <x v="4608"/>
    <x v="2"/>
    <x v="0"/>
    <n v="236500"/>
    <x v="3436"/>
  </r>
  <r>
    <x v="173"/>
    <x v="169"/>
    <s v="3"/>
    <s v="1"/>
    <x v="4"/>
    <x v="2"/>
    <x v="883"/>
    <x v="4609"/>
    <x v="1"/>
    <x v="484"/>
    <m/>
    <x v="3437"/>
  </r>
  <r>
    <x v="173"/>
    <x v="169"/>
    <s v="3"/>
    <s v="18"/>
    <x v="4"/>
    <x v="2"/>
    <x v="890"/>
    <x v="4089"/>
    <x v="2"/>
    <x v="0"/>
    <n v="172000"/>
    <x v="27"/>
  </r>
  <r>
    <x v="173"/>
    <x v="169"/>
    <s v="4"/>
    <s v="1"/>
    <x v="4"/>
    <x v="3"/>
    <x v="891"/>
    <x v="4610"/>
    <x v="1"/>
    <x v="484"/>
    <m/>
    <x v="3435"/>
  </r>
  <r>
    <x v="173"/>
    <x v="169"/>
    <s v="4"/>
    <s v="11"/>
    <x v="4"/>
    <x v="3"/>
    <x v="976"/>
    <x v="4091"/>
    <x v="2"/>
    <x v="0"/>
    <n v="236500"/>
    <x v="3436"/>
  </r>
  <r>
    <x v="173"/>
    <x v="169"/>
    <s v="5"/>
    <s v="1"/>
    <x v="4"/>
    <x v="4"/>
    <x v="893"/>
    <x v="4611"/>
    <x v="1"/>
    <x v="484"/>
    <m/>
    <x v="3437"/>
  </r>
  <r>
    <x v="173"/>
    <x v="169"/>
    <s v="6"/>
    <s v="1"/>
    <x v="4"/>
    <x v="9"/>
    <x v="884"/>
    <x v="4612"/>
    <x v="1"/>
    <x v="484"/>
    <m/>
    <x v="2084"/>
  </r>
  <r>
    <x v="173"/>
    <x v="169"/>
    <s v="6"/>
    <s v="9"/>
    <x v="4"/>
    <x v="9"/>
    <x v="1026"/>
    <x v="2579"/>
    <x v="2"/>
    <x v="0"/>
    <n v="250000"/>
    <x v="3438"/>
  </r>
  <r>
    <x v="173"/>
    <x v="169"/>
    <s v="7"/>
    <s v="1"/>
    <x v="4"/>
    <x v="5"/>
    <x v="896"/>
    <x v="4613"/>
    <x v="1"/>
    <x v="484"/>
    <m/>
    <x v="3439"/>
  </r>
  <r>
    <x v="173"/>
    <x v="169"/>
    <s v="7"/>
    <s v="11"/>
    <x v="4"/>
    <x v="5"/>
    <x v="952"/>
    <x v="1492"/>
    <x v="2"/>
    <x v="0"/>
    <n v="236500"/>
    <x v="2269"/>
  </r>
  <r>
    <x v="173"/>
    <x v="169"/>
    <s v="8"/>
    <s v="1"/>
    <x v="4"/>
    <x v="6"/>
    <x v="885"/>
    <x v="4614"/>
    <x v="1"/>
    <x v="484"/>
    <m/>
    <x v="3440"/>
  </r>
  <r>
    <x v="173"/>
    <x v="169"/>
    <s v="8"/>
    <s v="11"/>
    <x v="4"/>
    <x v="6"/>
    <x v="936"/>
    <x v="1492"/>
    <x v="2"/>
    <x v="0"/>
    <n v="250000"/>
    <x v="3441"/>
  </r>
  <r>
    <x v="174"/>
    <x v="170"/>
    <s v="1"/>
    <s v="1"/>
    <x v="4"/>
    <x v="0"/>
    <x v="882"/>
    <x v="0"/>
    <x v="0"/>
    <x v="0"/>
    <m/>
    <x v="1896"/>
  </r>
  <r>
    <x v="175"/>
    <x v="171"/>
    <m/>
    <m/>
    <x v="1"/>
    <x v="0"/>
    <x v="16"/>
    <x v="27"/>
    <x v="0"/>
    <x v="0"/>
    <m/>
    <x v="27"/>
  </r>
  <r>
    <x v="176"/>
    <x v="172"/>
    <s v="1"/>
    <s v="1"/>
    <x v="4"/>
    <x v="0"/>
    <x v="882"/>
    <x v="0"/>
    <x v="0"/>
    <x v="0"/>
    <m/>
    <x v="1897"/>
  </r>
  <r>
    <x v="176"/>
    <x v="172"/>
    <s v="1"/>
    <s v="1"/>
    <x v="4"/>
    <x v="0"/>
    <x v="882"/>
    <x v="4615"/>
    <x v="1"/>
    <x v="202"/>
    <m/>
    <x v="488"/>
  </r>
  <r>
    <x v="176"/>
    <x v="172"/>
    <s v="1"/>
    <s v="11"/>
    <x v="4"/>
    <x v="0"/>
    <x v="888"/>
    <x v="1609"/>
    <x v="2"/>
    <x v="0"/>
    <n v="350000"/>
    <x v="1897"/>
  </r>
  <r>
    <x v="176"/>
    <x v="172"/>
    <s v="2"/>
    <s v="1"/>
    <x v="4"/>
    <x v="1"/>
    <x v="898"/>
    <x v="4616"/>
    <x v="1"/>
    <x v="202"/>
    <m/>
    <x v="488"/>
  </r>
  <r>
    <x v="176"/>
    <x v="172"/>
    <s v="2"/>
    <s v="21"/>
    <x v="4"/>
    <x v="1"/>
    <x v="937"/>
    <x v="4437"/>
    <x v="2"/>
    <x v="0"/>
    <n v="700000"/>
    <x v="27"/>
  </r>
  <r>
    <x v="176"/>
    <x v="172"/>
    <s v="3"/>
    <s v="1"/>
    <x v="4"/>
    <x v="2"/>
    <x v="883"/>
    <x v="4617"/>
    <x v="1"/>
    <x v="202"/>
    <m/>
    <x v="1897"/>
  </r>
  <r>
    <x v="176"/>
    <x v="172"/>
    <s v="3"/>
    <s v="15"/>
    <x v="4"/>
    <x v="2"/>
    <x v="948"/>
    <x v="4088"/>
    <x v="2"/>
    <x v="0"/>
    <n v="350000"/>
    <x v="27"/>
  </r>
  <r>
    <x v="176"/>
    <x v="172"/>
    <s v="4"/>
    <s v="1"/>
    <x v="4"/>
    <x v="3"/>
    <x v="891"/>
    <x v="4618"/>
    <x v="1"/>
    <x v="202"/>
    <m/>
    <x v="1897"/>
  </r>
  <r>
    <x v="176"/>
    <x v="172"/>
    <s v="4"/>
    <s v="8"/>
    <x v="4"/>
    <x v="3"/>
    <x v="914"/>
    <x v="4089"/>
    <x v="2"/>
    <x v="0"/>
    <n v="350000"/>
    <x v="27"/>
  </r>
  <r>
    <x v="176"/>
    <x v="172"/>
    <s v="5"/>
    <s v="1"/>
    <x v="4"/>
    <x v="4"/>
    <x v="893"/>
    <x v="4619"/>
    <x v="1"/>
    <x v="202"/>
    <m/>
    <x v="1897"/>
  </r>
  <r>
    <x v="176"/>
    <x v="172"/>
    <s v="5"/>
    <s v="25"/>
    <x v="4"/>
    <x v="4"/>
    <x v="1005"/>
    <x v="4091"/>
    <x v="2"/>
    <x v="0"/>
    <n v="350000"/>
    <x v="27"/>
  </r>
  <r>
    <x v="176"/>
    <x v="172"/>
    <s v="6"/>
    <s v="1"/>
    <x v="4"/>
    <x v="9"/>
    <x v="884"/>
    <x v="4620"/>
    <x v="1"/>
    <x v="202"/>
    <m/>
    <x v="1897"/>
  </r>
  <r>
    <x v="176"/>
    <x v="172"/>
    <s v="6"/>
    <s v="9"/>
    <x v="4"/>
    <x v="9"/>
    <x v="1026"/>
    <x v="2386"/>
    <x v="2"/>
    <x v="0"/>
    <n v="350000"/>
    <x v="27"/>
  </r>
  <r>
    <x v="176"/>
    <x v="172"/>
    <s v="7"/>
    <s v="1"/>
    <x v="4"/>
    <x v="5"/>
    <x v="896"/>
    <x v="4621"/>
    <x v="1"/>
    <x v="202"/>
    <m/>
    <x v="1897"/>
  </r>
  <r>
    <x v="176"/>
    <x v="172"/>
    <s v="7"/>
    <s v="8"/>
    <x v="4"/>
    <x v="5"/>
    <x v="957"/>
    <x v="4170"/>
    <x v="2"/>
    <x v="0"/>
    <n v="350000"/>
    <x v="27"/>
  </r>
  <r>
    <x v="176"/>
    <x v="172"/>
    <s v="8"/>
    <s v="1"/>
    <x v="4"/>
    <x v="6"/>
    <x v="885"/>
    <x v="4622"/>
    <x v="1"/>
    <x v="202"/>
    <m/>
    <x v="1897"/>
  </r>
  <r>
    <x v="177"/>
    <x v="173"/>
    <s v="1"/>
    <s v="1"/>
    <x v="4"/>
    <x v="0"/>
    <x v="882"/>
    <x v="0"/>
    <x v="0"/>
    <x v="0"/>
    <m/>
    <x v="1906"/>
  </r>
  <r>
    <x v="178"/>
    <x v="174"/>
    <s v="1"/>
    <s v="1"/>
    <x v="4"/>
    <x v="0"/>
    <x v="882"/>
    <x v="0"/>
    <x v="0"/>
    <x v="0"/>
    <m/>
    <x v="1907"/>
  </r>
  <r>
    <x v="178"/>
    <x v="174"/>
    <s v="4"/>
    <s v="8"/>
    <x v="4"/>
    <x v="3"/>
    <x v="914"/>
    <x v="4623"/>
    <x v="1"/>
    <x v="856"/>
    <m/>
    <x v="3442"/>
  </r>
  <r>
    <x v="178"/>
    <x v="174"/>
    <s v="4"/>
    <s v="8"/>
    <x v="4"/>
    <x v="3"/>
    <x v="914"/>
    <x v="4624"/>
    <x v="2"/>
    <x v="0"/>
    <n v="14250000"/>
    <x v="3443"/>
  </r>
  <r>
    <x v="178"/>
    <x v="174"/>
    <s v="4"/>
    <s v="8"/>
    <x v="4"/>
    <x v="3"/>
    <x v="914"/>
    <x v="4625"/>
    <x v="2"/>
    <x v="0"/>
    <n v="1125000.01"/>
    <x v="3444"/>
  </r>
  <r>
    <x v="178"/>
    <x v="174"/>
    <s v="4"/>
    <s v="8"/>
    <x v="4"/>
    <x v="3"/>
    <x v="914"/>
    <x v="4626"/>
    <x v="2"/>
    <x v="0"/>
    <n v="750000.08"/>
    <x v="1907"/>
  </r>
  <r>
    <x v="178"/>
    <x v="174"/>
    <s v="4"/>
    <s v="26"/>
    <x v="4"/>
    <x v="3"/>
    <x v="993"/>
    <x v="4627"/>
    <x v="1"/>
    <x v="857"/>
    <m/>
    <x v="3445"/>
  </r>
  <r>
    <x v="178"/>
    <x v="174"/>
    <s v="4"/>
    <s v="27"/>
    <x v="4"/>
    <x v="3"/>
    <x v="1013"/>
    <x v="4628"/>
    <x v="2"/>
    <x v="0"/>
    <n v="14625000"/>
    <x v="3446"/>
  </r>
  <r>
    <x v="178"/>
    <x v="174"/>
    <s v="4"/>
    <s v="27"/>
    <x v="4"/>
    <x v="3"/>
    <x v="1013"/>
    <x v="4629"/>
    <x v="2"/>
    <x v="0"/>
    <n v="1500000"/>
    <x v="1907"/>
  </r>
  <r>
    <x v="178"/>
    <x v="174"/>
    <s v="7"/>
    <s v="1"/>
    <x v="4"/>
    <x v="5"/>
    <x v="896"/>
    <x v="4630"/>
    <x v="1"/>
    <x v="486"/>
    <m/>
    <x v="3447"/>
  </r>
  <r>
    <x v="178"/>
    <x v="174"/>
    <s v="7"/>
    <s v="1"/>
    <x v="4"/>
    <x v="5"/>
    <x v="896"/>
    <x v="4631"/>
    <x v="1"/>
    <x v="857"/>
    <m/>
    <x v="3448"/>
  </r>
  <r>
    <x v="179"/>
    <x v="175"/>
    <m/>
    <m/>
    <x v="1"/>
    <x v="0"/>
    <x v="16"/>
    <x v="27"/>
    <x v="0"/>
    <x v="0"/>
    <m/>
    <x v="27"/>
  </r>
  <r>
    <x v="180"/>
    <x v="176"/>
    <s v="1"/>
    <s v="1"/>
    <x v="4"/>
    <x v="0"/>
    <x v="882"/>
    <x v="0"/>
    <x v="0"/>
    <x v="0"/>
    <m/>
    <x v="1926"/>
  </r>
  <r>
    <x v="180"/>
    <x v="176"/>
    <s v="1"/>
    <s v="1"/>
    <x v="4"/>
    <x v="0"/>
    <x v="882"/>
    <x v="4632"/>
    <x v="1"/>
    <x v="488"/>
    <m/>
    <x v="3449"/>
  </r>
  <r>
    <x v="180"/>
    <x v="176"/>
    <s v="1"/>
    <s v="13"/>
    <x v="4"/>
    <x v="0"/>
    <x v="1007"/>
    <x v="2270"/>
    <x v="2"/>
    <x v="0"/>
    <n v="130000"/>
    <x v="3450"/>
  </r>
  <r>
    <x v="180"/>
    <x v="176"/>
    <s v="2"/>
    <s v="1"/>
    <x v="4"/>
    <x v="1"/>
    <x v="898"/>
    <x v="4633"/>
    <x v="1"/>
    <x v="858"/>
    <m/>
    <x v="3451"/>
  </r>
  <r>
    <x v="180"/>
    <x v="176"/>
    <s v="2"/>
    <s v="3"/>
    <x v="4"/>
    <x v="1"/>
    <x v="931"/>
    <x v="1492"/>
    <x v="2"/>
    <x v="0"/>
    <n v="136583.32999999999"/>
    <x v="3452"/>
  </r>
  <r>
    <x v="180"/>
    <x v="176"/>
    <s v="2"/>
    <s v="3"/>
    <x v="4"/>
    <x v="1"/>
    <x v="931"/>
    <x v="4583"/>
    <x v="2"/>
    <x v="0"/>
    <n v="208611.43"/>
    <x v="27"/>
  </r>
  <r>
    <x v="180"/>
    <x v="176"/>
    <s v="2"/>
    <s v="3"/>
    <x v="4"/>
    <x v="1"/>
    <x v="931"/>
    <x v="2329"/>
    <x v="2"/>
    <x v="0"/>
    <n v="5"/>
    <x v="3453"/>
  </r>
  <r>
    <x v="180"/>
    <x v="176"/>
    <s v="3"/>
    <s v="1"/>
    <x v="4"/>
    <x v="2"/>
    <x v="883"/>
    <x v="4634"/>
    <x v="1"/>
    <x v="267"/>
    <m/>
    <x v="3454"/>
  </r>
  <r>
    <x v="180"/>
    <x v="176"/>
    <s v="3"/>
    <s v="3"/>
    <x v="4"/>
    <x v="2"/>
    <x v="1027"/>
    <x v="4089"/>
    <x v="2"/>
    <x v="0"/>
    <n v="202500"/>
    <x v="3455"/>
  </r>
  <r>
    <x v="180"/>
    <x v="176"/>
    <s v="4"/>
    <s v="1"/>
    <x v="4"/>
    <x v="3"/>
    <x v="891"/>
    <x v="4635"/>
    <x v="1"/>
    <x v="267"/>
    <m/>
    <x v="3456"/>
  </r>
  <r>
    <x v="180"/>
    <x v="176"/>
    <s v="4"/>
    <s v="18"/>
    <x v="4"/>
    <x v="3"/>
    <x v="1028"/>
    <x v="4091"/>
    <x v="2"/>
    <x v="0"/>
    <n v="217650"/>
    <x v="3457"/>
  </r>
  <r>
    <x v="180"/>
    <x v="176"/>
    <s v="5"/>
    <s v="1"/>
    <x v="4"/>
    <x v="4"/>
    <x v="893"/>
    <x v="4636"/>
    <x v="1"/>
    <x v="267"/>
    <m/>
    <x v="3458"/>
  </r>
  <r>
    <x v="180"/>
    <x v="176"/>
    <s v="6"/>
    <s v="1"/>
    <x v="4"/>
    <x v="9"/>
    <x v="884"/>
    <x v="4637"/>
    <x v="1"/>
    <x v="267"/>
    <m/>
    <x v="3459"/>
  </r>
  <r>
    <x v="180"/>
    <x v="176"/>
    <s v="6"/>
    <s v="22"/>
    <x v="4"/>
    <x v="9"/>
    <x v="935"/>
    <x v="1492"/>
    <x v="2"/>
    <x v="0"/>
    <n v="436000"/>
    <x v="3460"/>
  </r>
  <r>
    <x v="180"/>
    <x v="176"/>
    <s v="7"/>
    <s v="1"/>
    <x v="4"/>
    <x v="5"/>
    <x v="896"/>
    <x v="4638"/>
    <x v="1"/>
    <x v="267"/>
    <m/>
    <x v="3461"/>
  </r>
  <r>
    <x v="180"/>
    <x v="176"/>
    <s v="8"/>
    <s v="1"/>
    <x v="4"/>
    <x v="6"/>
    <x v="885"/>
    <x v="4639"/>
    <x v="1"/>
    <x v="267"/>
    <m/>
    <x v="3462"/>
  </r>
  <r>
    <x v="180"/>
    <x v="176"/>
    <s v="8"/>
    <s v="8"/>
    <x v="4"/>
    <x v="6"/>
    <x v="992"/>
    <x v="1492"/>
    <x v="2"/>
    <x v="0"/>
    <n v="436000"/>
    <x v="3463"/>
  </r>
  <r>
    <x v="181"/>
    <x v="177"/>
    <s v="1"/>
    <s v="1"/>
    <x v="4"/>
    <x v="0"/>
    <x v="882"/>
    <x v="0"/>
    <x v="0"/>
    <x v="0"/>
    <m/>
    <x v="1929"/>
  </r>
  <r>
    <x v="181"/>
    <x v="177"/>
    <s v="3"/>
    <s v="29"/>
    <x v="4"/>
    <x v="2"/>
    <x v="1004"/>
    <x v="1492"/>
    <x v="2"/>
    <x v="0"/>
    <n v="1000000"/>
    <x v="3464"/>
  </r>
  <r>
    <x v="182"/>
    <x v="178"/>
    <s v="1"/>
    <s v="1"/>
    <x v="4"/>
    <x v="0"/>
    <x v="882"/>
    <x v="4640"/>
    <x v="1"/>
    <x v="496"/>
    <m/>
    <x v="1159"/>
  </r>
  <r>
    <x v="182"/>
    <x v="178"/>
    <s v="1"/>
    <s v="1"/>
    <x v="4"/>
    <x v="0"/>
    <x v="882"/>
    <x v="4641"/>
    <x v="1"/>
    <x v="496"/>
    <m/>
    <x v="213"/>
  </r>
  <r>
    <x v="182"/>
    <x v="178"/>
    <s v="1"/>
    <s v="17"/>
    <x v="4"/>
    <x v="0"/>
    <x v="902"/>
    <x v="4642"/>
    <x v="2"/>
    <x v="0"/>
    <n v="90000"/>
    <x v="3465"/>
  </r>
  <r>
    <x v="182"/>
    <x v="178"/>
    <s v="1"/>
    <s v="17"/>
    <x v="4"/>
    <x v="0"/>
    <x v="902"/>
    <x v="4643"/>
    <x v="2"/>
    <x v="0"/>
    <n v="1845000"/>
    <x v="27"/>
  </r>
  <r>
    <x v="182"/>
    <x v="178"/>
    <s v="2"/>
    <s v="1"/>
    <x v="4"/>
    <x v="1"/>
    <x v="898"/>
    <x v="4644"/>
    <x v="1"/>
    <x v="496"/>
    <m/>
    <x v="1159"/>
  </r>
  <r>
    <x v="182"/>
    <x v="178"/>
    <s v="2"/>
    <s v="1"/>
    <x v="4"/>
    <x v="1"/>
    <x v="898"/>
    <x v="4645"/>
    <x v="1"/>
    <x v="496"/>
    <m/>
    <x v="213"/>
  </r>
  <r>
    <x v="182"/>
    <x v="178"/>
    <s v="3"/>
    <s v="1"/>
    <x v="4"/>
    <x v="2"/>
    <x v="883"/>
    <x v="4646"/>
    <x v="1"/>
    <x v="496"/>
    <m/>
    <x v="3466"/>
  </r>
  <r>
    <x v="182"/>
    <x v="178"/>
    <s v="3"/>
    <s v="1"/>
    <x v="4"/>
    <x v="2"/>
    <x v="883"/>
    <x v="4647"/>
    <x v="1"/>
    <x v="496"/>
    <m/>
    <x v="3467"/>
  </r>
  <r>
    <x v="182"/>
    <x v="178"/>
    <s v="3"/>
    <s v="18"/>
    <x v="4"/>
    <x v="2"/>
    <x v="890"/>
    <x v="4648"/>
    <x v="1"/>
    <x v="0"/>
    <n v="181890"/>
    <x v="3468"/>
  </r>
  <r>
    <x v="182"/>
    <x v="178"/>
    <s v="3"/>
    <s v="18"/>
    <x v="4"/>
    <x v="2"/>
    <x v="890"/>
    <x v="4649"/>
    <x v="1"/>
    <x v="0"/>
    <n v="561150"/>
    <x v="3469"/>
  </r>
  <r>
    <x v="182"/>
    <x v="178"/>
    <s v="3"/>
    <s v="18"/>
    <x v="4"/>
    <x v="2"/>
    <x v="890"/>
    <x v="4650"/>
    <x v="1"/>
    <x v="0"/>
    <n v="178020"/>
    <x v="3470"/>
  </r>
  <r>
    <x v="182"/>
    <x v="178"/>
    <s v="3"/>
    <s v="18"/>
    <x v="4"/>
    <x v="2"/>
    <x v="890"/>
    <x v="4651"/>
    <x v="1"/>
    <x v="0"/>
    <n v="483750"/>
    <x v="3471"/>
  </r>
  <r>
    <x v="182"/>
    <x v="178"/>
    <s v="3"/>
    <s v="30"/>
    <x v="4"/>
    <x v="2"/>
    <x v="1029"/>
    <x v="4652"/>
    <x v="2"/>
    <x v="0"/>
    <n v="2350530"/>
    <x v="3472"/>
  </r>
  <r>
    <x v="182"/>
    <x v="178"/>
    <s v="3"/>
    <s v="30"/>
    <x v="4"/>
    <x v="2"/>
    <x v="1029"/>
    <x v="191"/>
    <x v="2"/>
    <x v="0"/>
    <n v="114660"/>
    <x v="27"/>
  </r>
  <r>
    <x v="182"/>
    <x v="178"/>
    <s v="4"/>
    <s v="1"/>
    <x v="4"/>
    <x v="3"/>
    <x v="891"/>
    <x v="4653"/>
    <x v="1"/>
    <x v="496"/>
    <m/>
    <x v="1159"/>
  </r>
  <r>
    <x v="182"/>
    <x v="178"/>
    <s v="4"/>
    <s v="1"/>
    <x v="4"/>
    <x v="3"/>
    <x v="891"/>
    <x v="4654"/>
    <x v="1"/>
    <x v="496"/>
    <m/>
    <x v="213"/>
  </r>
  <r>
    <x v="182"/>
    <x v="178"/>
    <s v="5"/>
    <s v="1"/>
    <x v="4"/>
    <x v="4"/>
    <x v="893"/>
    <x v="4655"/>
    <x v="1"/>
    <x v="496"/>
    <m/>
    <x v="3466"/>
  </r>
  <r>
    <x v="182"/>
    <x v="178"/>
    <s v="5"/>
    <s v="1"/>
    <x v="4"/>
    <x v="4"/>
    <x v="893"/>
    <x v="4656"/>
    <x v="1"/>
    <x v="496"/>
    <m/>
    <x v="3467"/>
  </r>
  <r>
    <x v="182"/>
    <x v="178"/>
    <s v="5"/>
    <s v="1"/>
    <x v="4"/>
    <x v="4"/>
    <x v="893"/>
    <x v="4657"/>
    <x v="1"/>
    <x v="0"/>
    <n v="61920"/>
    <x v="3473"/>
  </r>
  <r>
    <x v="182"/>
    <x v="178"/>
    <s v="5"/>
    <s v="1"/>
    <x v="4"/>
    <x v="4"/>
    <x v="893"/>
    <x v="4658"/>
    <x v="1"/>
    <x v="0"/>
    <n v="193500"/>
    <x v="3474"/>
  </r>
  <r>
    <x v="182"/>
    <x v="178"/>
    <s v="6"/>
    <s v="1"/>
    <x v="4"/>
    <x v="9"/>
    <x v="884"/>
    <x v="4659"/>
    <x v="2"/>
    <x v="0"/>
    <n v="738000"/>
    <x v="3475"/>
  </r>
  <r>
    <x v="182"/>
    <x v="178"/>
    <s v="6"/>
    <s v="1"/>
    <x v="4"/>
    <x v="9"/>
    <x v="884"/>
    <x v="4660"/>
    <x v="1"/>
    <x v="496"/>
    <m/>
    <x v="3476"/>
  </r>
  <r>
    <x v="182"/>
    <x v="178"/>
    <s v="6"/>
    <s v="1"/>
    <x v="4"/>
    <x v="9"/>
    <x v="884"/>
    <x v="4661"/>
    <x v="1"/>
    <x v="496"/>
    <m/>
    <x v="3477"/>
  </r>
  <r>
    <x v="182"/>
    <x v="178"/>
    <s v="6"/>
    <s v="1"/>
    <x v="4"/>
    <x v="9"/>
    <x v="884"/>
    <x v="4662"/>
    <x v="1"/>
    <x v="0"/>
    <n v="46440"/>
    <x v="3478"/>
  </r>
  <r>
    <x v="182"/>
    <x v="178"/>
    <s v="6"/>
    <s v="6"/>
    <x v="4"/>
    <x v="9"/>
    <x v="997"/>
    <x v="4659"/>
    <x v="2"/>
    <x v="0"/>
    <n v="2708460"/>
    <x v="3479"/>
  </r>
  <r>
    <x v="182"/>
    <x v="178"/>
    <s v="6"/>
    <s v="6"/>
    <x v="4"/>
    <x v="9"/>
    <x v="997"/>
    <x v="191"/>
    <x v="2"/>
    <x v="0"/>
    <n v="168120"/>
    <x v="3480"/>
  </r>
  <r>
    <x v="182"/>
    <x v="178"/>
    <s v="7"/>
    <s v="1"/>
    <x v="4"/>
    <x v="5"/>
    <x v="896"/>
    <x v="4663"/>
    <x v="1"/>
    <x v="496"/>
    <m/>
    <x v="3481"/>
  </r>
  <r>
    <x v="182"/>
    <x v="178"/>
    <s v="7"/>
    <s v="1"/>
    <x v="4"/>
    <x v="5"/>
    <x v="896"/>
    <x v="4664"/>
    <x v="1"/>
    <x v="496"/>
    <m/>
    <x v="3482"/>
  </r>
  <r>
    <x v="182"/>
    <x v="178"/>
    <s v="7"/>
    <s v="1"/>
    <x v="4"/>
    <x v="5"/>
    <x v="896"/>
    <x v="4665"/>
    <x v="1"/>
    <x v="0"/>
    <n v="23220"/>
    <x v="3483"/>
  </r>
  <r>
    <x v="182"/>
    <x v="178"/>
    <s v="8"/>
    <s v="1"/>
    <x v="4"/>
    <x v="6"/>
    <x v="885"/>
    <x v="4666"/>
    <x v="1"/>
    <x v="496"/>
    <m/>
    <x v="3484"/>
  </r>
  <r>
    <x v="182"/>
    <x v="178"/>
    <s v="8"/>
    <s v="1"/>
    <x v="4"/>
    <x v="6"/>
    <x v="885"/>
    <x v="4667"/>
    <x v="1"/>
    <x v="496"/>
    <m/>
    <x v="3485"/>
  </r>
  <r>
    <x v="182"/>
    <x v="178"/>
    <s v="8"/>
    <s v="1"/>
    <x v="4"/>
    <x v="6"/>
    <x v="885"/>
    <x v="4668"/>
    <x v="1"/>
    <x v="0"/>
    <n v="34830"/>
    <x v="3486"/>
  </r>
  <r>
    <x v="182"/>
    <x v="178"/>
    <s v="8"/>
    <s v="1"/>
    <x v="4"/>
    <x v="6"/>
    <x v="885"/>
    <x v="4669"/>
    <x v="1"/>
    <x v="0"/>
    <n v="967500"/>
    <x v="3487"/>
  </r>
  <r>
    <x v="182"/>
    <x v="178"/>
    <s v="8"/>
    <s v="17"/>
    <x v="4"/>
    <x v="6"/>
    <x v="929"/>
    <x v="4169"/>
    <x v="2"/>
    <x v="0"/>
    <n v="42840"/>
    <x v="3488"/>
  </r>
  <r>
    <x v="182"/>
    <x v="178"/>
    <s v="8"/>
    <s v="17"/>
    <x v="4"/>
    <x v="6"/>
    <x v="929"/>
    <x v="4169"/>
    <x v="2"/>
    <x v="0"/>
    <n v="45000"/>
    <x v="3489"/>
  </r>
  <r>
    <x v="182"/>
    <x v="178"/>
    <s v="8"/>
    <s v="17"/>
    <x v="4"/>
    <x v="6"/>
    <x v="929"/>
    <x v="4171"/>
    <x v="2"/>
    <x v="0"/>
    <n v="43920"/>
    <x v="3490"/>
  </r>
  <r>
    <x v="182"/>
    <x v="178"/>
    <s v="8"/>
    <s v="17"/>
    <x v="4"/>
    <x v="6"/>
    <x v="929"/>
    <x v="4171"/>
    <x v="2"/>
    <x v="0"/>
    <n v="45000"/>
    <x v="3491"/>
  </r>
  <r>
    <x v="182"/>
    <x v="178"/>
    <s v="8"/>
    <s v="17"/>
    <x v="4"/>
    <x v="6"/>
    <x v="929"/>
    <x v="1492"/>
    <x v="2"/>
    <x v="0"/>
    <n v="2723220"/>
    <x v="3492"/>
  </r>
  <r>
    <x v="183"/>
    <x v="179"/>
    <m/>
    <m/>
    <x v="1"/>
    <x v="0"/>
    <x v="16"/>
    <x v="27"/>
    <x v="0"/>
    <x v="0"/>
    <m/>
    <x v="27"/>
  </r>
  <r>
    <x v="184"/>
    <x v="180"/>
    <s v="1"/>
    <s v="1"/>
    <x v="4"/>
    <x v="0"/>
    <x v="882"/>
    <x v="0"/>
    <x v="0"/>
    <x v="0"/>
    <m/>
    <x v="1948"/>
  </r>
  <r>
    <x v="184"/>
    <x v="180"/>
    <s v="1"/>
    <s v="1"/>
    <x v="4"/>
    <x v="0"/>
    <x v="882"/>
    <x v="4670"/>
    <x v="1"/>
    <x v="499"/>
    <m/>
    <x v="1949"/>
  </r>
  <r>
    <x v="184"/>
    <x v="180"/>
    <s v="2"/>
    <s v="1"/>
    <x v="4"/>
    <x v="1"/>
    <x v="898"/>
    <x v="4671"/>
    <x v="1"/>
    <x v="499"/>
    <m/>
    <x v="3493"/>
  </r>
  <r>
    <x v="184"/>
    <x v="180"/>
    <s v="2"/>
    <s v="3"/>
    <x v="4"/>
    <x v="1"/>
    <x v="931"/>
    <x v="4643"/>
    <x v="2"/>
    <x v="0"/>
    <n v="376361.8"/>
    <x v="1949"/>
  </r>
  <r>
    <x v="184"/>
    <x v="180"/>
    <s v="2"/>
    <s v="24"/>
    <x v="4"/>
    <x v="1"/>
    <x v="979"/>
    <x v="4203"/>
    <x v="2"/>
    <x v="0"/>
    <n v="376361.8"/>
    <x v="1948"/>
  </r>
  <r>
    <x v="184"/>
    <x v="180"/>
    <s v="3"/>
    <s v="1"/>
    <x v="4"/>
    <x v="2"/>
    <x v="883"/>
    <x v="4672"/>
    <x v="1"/>
    <x v="499"/>
    <m/>
    <x v="1949"/>
  </r>
  <r>
    <x v="184"/>
    <x v="180"/>
    <s v="3"/>
    <s v="24"/>
    <x v="4"/>
    <x v="2"/>
    <x v="903"/>
    <x v="4088"/>
    <x v="2"/>
    <x v="0"/>
    <n v="376361.8"/>
    <x v="1948"/>
  </r>
  <r>
    <x v="184"/>
    <x v="180"/>
    <s v="4"/>
    <s v="1"/>
    <x v="4"/>
    <x v="3"/>
    <x v="891"/>
    <x v="4673"/>
    <x v="1"/>
    <x v="499"/>
    <m/>
    <x v="1949"/>
  </r>
  <r>
    <x v="184"/>
    <x v="180"/>
    <s v="4"/>
    <s v="19"/>
    <x v="4"/>
    <x v="3"/>
    <x v="949"/>
    <x v="4089"/>
    <x v="2"/>
    <x v="0"/>
    <n v="376361.8"/>
    <x v="1948"/>
  </r>
  <r>
    <x v="184"/>
    <x v="180"/>
    <s v="5"/>
    <s v="1"/>
    <x v="4"/>
    <x v="4"/>
    <x v="893"/>
    <x v="4674"/>
    <x v="1"/>
    <x v="499"/>
    <m/>
    <x v="1949"/>
  </r>
  <r>
    <x v="184"/>
    <x v="180"/>
    <s v="5"/>
    <s v="16"/>
    <x v="4"/>
    <x v="4"/>
    <x v="938"/>
    <x v="4091"/>
    <x v="2"/>
    <x v="0"/>
    <n v="376361.8"/>
    <x v="1948"/>
  </r>
  <r>
    <x v="184"/>
    <x v="180"/>
    <s v="6"/>
    <s v="1"/>
    <x v="4"/>
    <x v="9"/>
    <x v="884"/>
    <x v="4675"/>
    <x v="1"/>
    <x v="499"/>
    <m/>
    <x v="1949"/>
  </r>
  <r>
    <x v="184"/>
    <x v="180"/>
    <s v="6"/>
    <s v="6"/>
    <x v="4"/>
    <x v="9"/>
    <x v="997"/>
    <x v="2435"/>
    <x v="2"/>
    <x v="0"/>
    <n v="376361.8"/>
    <x v="1948"/>
  </r>
  <r>
    <x v="184"/>
    <x v="180"/>
    <s v="7"/>
    <s v="1"/>
    <x v="4"/>
    <x v="5"/>
    <x v="896"/>
    <x v="4676"/>
    <x v="1"/>
    <x v="499"/>
    <m/>
    <x v="1949"/>
  </r>
  <r>
    <x v="184"/>
    <x v="180"/>
    <s v="7"/>
    <s v="18"/>
    <x v="4"/>
    <x v="5"/>
    <x v="886"/>
    <x v="4098"/>
    <x v="2"/>
    <x v="0"/>
    <n v="376361"/>
    <x v="3494"/>
  </r>
  <r>
    <x v="184"/>
    <x v="180"/>
    <s v="8"/>
    <s v="1"/>
    <x v="4"/>
    <x v="6"/>
    <x v="885"/>
    <x v="4677"/>
    <x v="1"/>
    <x v="499"/>
    <m/>
    <x v="3495"/>
  </r>
  <r>
    <x v="185"/>
    <x v="181"/>
    <m/>
    <m/>
    <x v="1"/>
    <x v="0"/>
    <x v="16"/>
    <x v="27"/>
    <x v="0"/>
    <x v="0"/>
    <m/>
    <x v="27"/>
  </r>
  <r>
    <x v="186"/>
    <x v="182"/>
    <m/>
    <m/>
    <x v="1"/>
    <x v="0"/>
    <x v="16"/>
    <x v="27"/>
    <x v="0"/>
    <x v="0"/>
    <m/>
    <x v="27"/>
  </r>
  <r>
    <x v="187"/>
    <x v="183"/>
    <s v="1"/>
    <s v="1"/>
    <x v="4"/>
    <x v="0"/>
    <x v="882"/>
    <x v="0"/>
    <x v="0"/>
    <x v="0"/>
    <m/>
    <x v="1961"/>
  </r>
  <r>
    <x v="188"/>
    <x v="184"/>
    <s v="1"/>
    <s v="1"/>
    <x v="4"/>
    <x v="0"/>
    <x v="882"/>
    <x v="0"/>
    <x v="0"/>
    <x v="0"/>
    <m/>
    <x v="1967"/>
  </r>
  <r>
    <x v="188"/>
    <x v="184"/>
    <s v="1"/>
    <s v="1"/>
    <x v="4"/>
    <x v="0"/>
    <x v="882"/>
    <x v="4678"/>
    <x v="1"/>
    <x v="859"/>
    <m/>
    <x v="3496"/>
  </r>
  <r>
    <x v="188"/>
    <x v="184"/>
    <s v="1"/>
    <s v="1"/>
    <x v="4"/>
    <x v="0"/>
    <x v="882"/>
    <x v="4679"/>
    <x v="1"/>
    <x v="503"/>
    <m/>
    <x v="3497"/>
  </r>
  <r>
    <x v="188"/>
    <x v="184"/>
    <s v="1"/>
    <s v="20"/>
    <x v="4"/>
    <x v="0"/>
    <x v="1000"/>
    <x v="4680"/>
    <x v="2"/>
    <x v="0"/>
    <n v="118741.94"/>
    <x v="3498"/>
  </r>
  <r>
    <x v="188"/>
    <x v="184"/>
    <s v="1"/>
    <s v="20"/>
    <x v="4"/>
    <x v="0"/>
    <x v="1000"/>
    <x v="4681"/>
    <x v="2"/>
    <x v="0"/>
    <n v="1157733.8799999999"/>
    <x v="3499"/>
  </r>
  <r>
    <x v="188"/>
    <x v="184"/>
    <s v="2"/>
    <s v="1"/>
    <x v="4"/>
    <x v="1"/>
    <x v="898"/>
    <x v="4682"/>
    <x v="1"/>
    <x v="860"/>
    <m/>
    <x v="3500"/>
  </r>
  <r>
    <x v="188"/>
    <x v="184"/>
    <s v="3"/>
    <s v="1"/>
    <x v="4"/>
    <x v="2"/>
    <x v="883"/>
    <x v="4683"/>
    <x v="1"/>
    <x v="860"/>
    <m/>
    <x v="3501"/>
  </r>
  <r>
    <x v="188"/>
    <x v="184"/>
    <s v="3"/>
    <s v="27"/>
    <x v="4"/>
    <x v="2"/>
    <x v="1030"/>
    <x v="4684"/>
    <x v="2"/>
    <x v="0"/>
    <n v="293000"/>
    <x v="3502"/>
  </r>
  <r>
    <x v="188"/>
    <x v="184"/>
    <s v="3"/>
    <s v="27"/>
    <x v="4"/>
    <x v="2"/>
    <x v="1030"/>
    <x v="4685"/>
    <x v="2"/>
    <x v="0"/>
    <n v="2801651.16"/>
    <x v="3503"/>
  </r>
  <r>
    <x v="188"/>
    <x v="184"/>
    <s v="4"/>
    <s v="1"/>
    <x v="4"/>
    <x v="3"/>
    <x v="891"/>
    <x v="4686"/>
    <x v="1"/>
    <x v="860"/>
    <m/>
    <x v="3504"/>
  </r>
  <r>
    <x v="188"/>
    <x v="184"/>
    <s v="5"/>
    <s v="1"/>
    <x v="4"/>
    <x v="4"/>
    <x v="893"/>
    <x v="4687"/>
    <x v="1"/>
    <x v="860"/>
    <m/>
    <x v="3505"/>
  </r>
  <r>
    <x v="188"/>
    <x v="184"/>
    <s v="5"/>
    <s v="11"/>
    <x v="4"/>
    <x v="4"/>
    <x v="894"/>
    <x v="4089"/>
    <x v="2"/>
    <x v="0"/>
    <n v="1179750"/>
    <x v="3506"/>
  </r>
  <r>
    <x v="188"/>
    <x v="184"/>
    <s v="5"/>
    <s v="25"/>
    <x v="4"/>
    <x v="4"/>
    <x v="1005"/>
    <x v="4335"/>
    <x v="2"/>
    <x v="0"/>
    <n v="121000"/>
    <x v="3504"/>
  </r>
  <r>
    <x v="188"/>
    <x v="184"/>
    <s v="5"/>
    <s v="25"/>
    <x v="4"/>
    <x v="4"/>
    <x v="1005"/>
    <x v="4091"/>
    <x v="2"/>
    <x v="0"/>
    <n v="1179750.78"/>
    <x v="3507"/>
  </r>
  <r>
    <x v="188"/>
    <x v="184"/>
    <s v="6"/>
    <s v="1"/>
    <x v="4"/>
    <x v="9"/>
    <x v="884"/>
    <x v="4688"/>
    <x v="1"/>
    <x v="860"/>
    <m/>
    <x v="3508"/>
  </r>
  <r>
    <x v="188"/>
    <x v="184"/>
    <s v="7"/>
    <s v="1"/>
    <x v="4"/>
    <x v="5"/>
    <x v="896"/>
    <x v="4689"/>
    <x v="1"/>
    <x v="860"/>
    <m/>
    <x v="3509"/>
  </r>
  <r>
    <x v="188"/>
    <x v="184"/>
    <s v="8"/>
    <s v="1"/>
    <x v="4"/>
    <x v="6"/>
    <x v="885"/>
    <x v="4690"/>
    <x v="1"/>
    <x v="860"/>
    <m/>
    <x v="3510"/>
  </r>
  <r>
    <x v="188"/>
    <x v="184"/>
    <s v="8"/>
    <s v="10"/>
    <x v="4"/>
    <x v="6"/>
    <x v="954"/>
    <x v="4093"/>
    <x v="2"/>
    <x v="0"/>
    <n v="1179750.78"/>
    <x v="3511"/>
  </r>
  <r>
    <x v="188"/>
    <x v="184"/>
    <s v="8"/>
    <s v="10"/>
    <x v="4"/>
    <x v="6"/>
    <x v="954"/>
    <x v="4169"/>
    <x v="2"/>
    <x v="0"/>
    <n v="120998.44"/>
    <x v="3512"/>
  </r>
  <r>
    <x v="189"/>
    <x v="185"/>
    <s v="1"/>
    <s v="1"/>
    <x v="4"/>
    <x v="0"/>
    <x v="882"/>
    <x v="0"/>
    <x v="0"/>
    <x v="0"/>
    <m/>
    <x v="1981"/>
  </r>
  <r>
    <x v="189"/>
    <x v="185"/>
    <s v="1"/>
    <s v="1"/>
    <x v="4"/>
    <x v="0"/>
    <x v="882"/>
    <x v="4691"/>
    <x v="1"/>
    <x v="861"/>
    <m/>
    <x v="3513"/>
  </r>
  <r>
    <x v="189"/>
    <x v="185"/>
    <s v="1"/>
    <s v="17"/>
    <x v="4"/>
    <x v="0"/>
    <x v="902"/>
    <x v="1874"/>
    <x v="2"/>
    <x v="0"/>
    <n v="378205"/>
    <x v="3514"/>
  </r>
  <r>
    <x v="189"/>
    <x v="185"/>
    <s v="4"/>
    <s v="1"/>
    <x v="4"/>
    <x v="3"/>
    <x v="891"/>
    <x v="4692"/>
    <x v="1"/>
    <x v="595"/>
    <m/>
    <x v="3515"/>
  </r>
  <r>
    <x v="189"/>
    <x v="185"/>
    <s v="4"/>
    <s v="22"/>
    <x v="4"/>
    <x v="3"/>
    <x v="1031"/>
    <x v="1492"/>
    <x v="2"/>
    <x v="0"/>
    <n v="1000000"/>
    <x v="3516"/>
  </r>
  <r>
    <x v="189"/>
    <x v="185"/>
    <s v="6"/>
    <s v="3"/>
    <x v="4"/>
    <x v="9"/>
    <x v="918"/>
    <x v="4693"/>
    <x v="2"/>
    <x v="0"/>
    <n v="700000"/>
    <x v="3517"/>
  </r>
  <r>
    <x v="190"/>
    <x v="186"/>
    <s v="1"/>
    <s v="1"/>
    <x v="4"/>
    <x v="0"/>
    <x v="882"/>
    <x v="0"/>
    <x v="0"/>
    <x v="0"/>
    <m/>
    <x v="1982"/>
  </r>
  <r>
    <x v="190"/>
    <x v="186"/>
    <s v="7"/>
    <s v="22"/>
    <x v="4"/>
    <x v="5"/>
    <x v="907"/>
    <x v="4694"/>
    <x v="2"/>
    <x v="0"/>
    <n v="146535.97"/>
    <x v="27"/>
  </r>
  <r>
    <x v="191"/>
    <x v="187"/>
    <s v="1"/>
    <s v="1"/>
    <x v="4"/>
    <x v="0"/>
    <x v="882"/>
    <x v="0"/>
    <x v="0"/>
    <x v="0"/>
    <m/>
    <x v="755"/>
  </r>
  <r>
    <x v="192"/>
    <x v="188"/>
    <s v="1"/>
    <s v="1"/>
    <x v="4"/>
    <x v="0"/>
    <x v="882"/>
    <x v="0"/>
    <x v="0"/>
    <x v="0"/>
    <m/>
    <x v="1995"/>
  </r>
  <r>
    <x v="192"/>
    <x v="188"/>
    <s v="1"/>
    <s v="1"/>
    <x v="4"/>
    <x v="0"/>
    <x v="882"/>
    <x v="4695"/>
    <x v="1"/>
    <x v="508"/>
    <m/>
    <x v="3518"/>
  </r>
  <r>
    <x v="193"/>
    <x v="189"/>
    <m/>
    <m/>
    <x v="1"/>
    <x v="0"/>
    <x v="16"/>
    <x v="27"/>
    <x v="0"/>
    <x v="0"/>
    <m/>
    <x v="27"/>
  </r>
  <r>
    <x v="194"/>
    <x v="190"/>
    <s v="1"/>
    <s v="1"/>
    <x v="4"/>
    <x v="0"/>
    <x v="882"/>
    <x v="0"/>
    <x v="0"/>
    <x v="0"/>
    <m/>
    <x v="1216"/>
  </r>
  <r>
    <x v="195"/>
    <x v="191"/>
    <m/>
    <m/>
    <x v="1"/>
    <x v="0"/>
    <x v="16"/>
    <x v="27"/>
    <x v="0"/>
    <x v="0"/>
    <m/>
    <x v="27"/>
  </r>
  <r>
    <x v="196"/>
    <x v="192"/>
    <s v="1"/>
    <s v="1"/>
    <x v="4"/>
    <x v="0"/>
    <x v="882"/>
    <x v="0"/>
    <x v="0"/>
    <x v="0"/>
    <m/>
    <x v="766"/>
  </r>
  <r>
    <x v="197"/>
    <x v="193"/>
    <m/>
    <m/>
    <x v="1"/>
    <x v="0"/>
    <x v="16"/>
    <x v="27"/>
    <x v="0"/>
    <x v="0"/>
    <m/>
    <x v="27"/>
  </r>
  <r>
    <x v="198"/>
    <x v="194"/>
    <s v="1"/>
    <s v="1"/>
    <x v="4"/>
    <x v="0"/>
    <x v="882"/>
    <x v="0"/>
    <x v="0"/>
    <x v="0"/>
    <m/>
    <x v="767"/>
  </r>
  <r>
    <x v="198"/>
    <x v="194"/>
    <s v="2"/>
    <s v="16"/>
    <x v="4"/>
    <x v="1"/>
    <x v="1010"/>
    <x v="4696"/>
    <x v="2"/>
    <x v="0"/>
    <n v="2344320"/>
    <x v="3519"/>
  </r>
  <r>
    <x v="199"/>
    <x v="195"/>
    <s v="1"/>
    <s v="1"/>
    <x v="4"/>
    <x v="0"/>
    <x v="882"/>
    <x v="0"/>
    <x v="0"/>
    <x v="0"/>
    <m/>
    <x v="2017"/>
  </r>
  <r>
    <x v="199"/>
    <x v="195"/>
    <s v="1"/>
    <s v="1"/>
    <x v="4"/>
    <x v="0"/>
    <x v="882"/>
    <x v="4697"/>
    <x v="1"/>
    <x v="862"/>
    <m/>
    <x v="3520"/>
  </r>
  <r>
    <x v="199"/>
    <x v="195"/>
    <s v="2"/>
    <s v="1"/>
    <x v="4"/>
    <x v="1"/>
    <x v="898"/>
    <x v="4698"/>
    <x v="1"/>
    <x v="513"/>
    <m/>
    <x v="3521"/>
  </r>
  <r>
    <x v="199"/>
    <x v="195"/>
    <s v="2"/>
    <s v="21"/>
    <x v="4"/>
    <x v="1"/>
    <x v="937"/>
    <x v="1492"/>
    <x v="2"/>
    <x v="0"/>
    <n v="1062362.5"/>
    <x v="3522"/>
  </r>
  <r>
    <x v="199"/>
    <x v="195"/>
    <s v="2"/>
    <s v="28"/>
    <x v="4"/>
    <x v="1"/>
    <x v="975"/>
    <x v="4699"/>
    <x v="1"/>
    <x v="0"/>
    <n v="211841.46"/>
    <x v="3523"/>
  </r>
  <r>
    <x v="199"/>
    <x v="195"/>
    <s v="2"/>
    <s v="28"/>
    <x v="4"/>
    <x v="1"/>
    <x v="975"/>
    <x v="4700"/>
    <x v="1"/>
    <x v="0"/>
    <n v="236853.99"/>
    <x v="3524"/>
  </r>
  <r>
    <x v="199"/>
    <x v="195"/>
    <s v="2"/>
    <s v="28"/>
    <x v="4"/>
    <x v="1"/>
    <x v="975"/>
    <x v="4701"/>
    <x v="1"/>
    <x v="0"/>
    <n v="279918.34999999998"/>
    <x v="2101"/>
  </r>
  <r>
    <x v="199"/>
    <x v="195"/>
    <s v="2"/>
    <s v="28"/>
    <x v="4"/>
    <x v="1"/>
    <x v="975"/>
    <x v="4702"/>
    <x v="1"/>
    <x v="0"/>
    <n v="333748.8"/>
    <x v="27"/>
  </r>
  <r>
    <x v="199"/>
    <x v="195"/>
    <s v="3"/>
    <s v="23"/>
    <x v="4"/>
    <x v="2"/>
    <x v="1024"/>
    <x v="4703"/>
    <x v="1"/>
    <x v="863"/>
    <m/>
    <x v="3525"/>
  </r>
  <r>
    <x v="200"/>
    <x v="196"/>
    <s v="1"/>
    <s v="1"/>
    <x v="4"/>
    <x v="0"/>
    <x v="882"/>
    <x v="4704"/>
    <x v="1"/>
    <x v="518"/>
    <m/>
    <x v="95"/>
  </r>
  <r>
    <x v="200"/>
    <x v="196"/>
    <s v="2"/>
    <s v="1"/>
    <x v="4"/>
    <x v="1"/>
    <x v="898"/>
    <x v="4705"/>
    <x v="1"/>
    <x v="518"/>
    <m/>
    <x v="2019"/>
  </r>
  <r>
    <x v="200"/>
    <x v="196"/>
    <s v="2"/>
    <s v="13"/>
    <x v="4"/>
    <x v="1"/>
    <x v="1032"/>
    <x v="4437"/>
    <x v="2"/>
    <x v="0"/>
    <n v="602000"/>
    <x v="27"/>
  </r>
  <r>
    <x v="200"/>
    <x v="196"/>
    <s v="3"/>
    <s v="1"/>
    <x v="4"/>
    <x v="2"/>
    <x v="883"/>
    <x v="4706"/>
    <x v="1"/>
    <x v="518"/>
    <m/>
    <x v="95"/>
  </r>
  <r>
    <x v="200"/>
    <x v="196"/>
    <s v="3"/>
    <s v="2"/>
    <x v="4"/>
    <x v="2"/>
    <x v="942"/>
    <x v="4089"/>
    <x v="2"/>
    <x v="0"/>
    <n v="301000"/>
    <x v="27"/>
  </r>
  <r>
    <x v="200"/>
    <x v="196"/>
    <s v="4"/>
    <s v="1"/>
    <x v="4"/>
    <x v="3"/>
    <x v="891"/>
    <x v="4707"/>
    <x v="1"/>
    <x v="518"/>
    <m/>
    <x v="95"/>
  </r>
  <r>
    <x v="200"/>
    <x v="196"/>
    <s v="4"/>
    <s v="8"/>
    <x v="4"/>
    <x v="3"/>
    <x v="914"/>
    <x v="4089"/>
    <x v="2"/>
    <x v="0"/>
    <n v="301000"/>
    <x v="27"/>
  </r>
  <r>
    <x v="200"/>
    <x v="196"/>
    <s v="5"/>
    <s v="1"/>
    <x v="4"/>
    <x v="4"/>
    <x v="893"/>
    <x v="4708"/>
    <x v="1"/>
    <x v="518"/>
    <m/>
    <x v="95"/>
  </r>
  <r>
    <x v="200"/>
    <x v="196"/>
    <s v="5"/>
    <s v="13"/>
    <x v="4"/>
    <x v="4"/>
    <x v="950"/>
    <x v="4093"/>
    <x v="2"/>
    <x v="0"/>
    <n v="301000"/>
    <x v="27"/>
  </r>
  <r>
    <x v="200"/>
    <x v="196"/>
    <s v="6"/>
    <s v="1"/>
    <x v="4"/>
    <x v="9"/>
    <x v="884"/>
    <x v="4709"/>
    <x v="1"/>
    <x v="518"/>
    <m/>
    <x v="95"/>
  </r>
  <r>
    <x v="200"/>
    <x v="196"/>
    <s v="6"/>
    <s v="12"/>
    <x v="4"/>
    <x v="9"/>
    <x v="1033"/>
    <x v="2515"/>
    <x v="2"/>
    <x v="0"/>
    <n v="301000"/>
    <x v="27"/>
  </r>
  <r>
    <x v="201"/>
    <x v="197"/>
    <m/>
    <m/>
    <x v="1"/>
    <x v="0"/>
    <x v="16"/>
    <x v="27"/>
    <x v="0"/>
    <x v="0"/>
    <m/>
    <x v="27"/>
  </r>
  <r>
    <x v="202"/>
    <x v="198"/>
    <s v="1"/>
    <s v="1"/>
    <x v="4"/>
    <x v="0"/>
    <x v="882"/>
    <x v="0"/>
    <x v="0"/>
    <x v="0"/>
    <m/>
    <x v="1198"/>
  </r>
  <r>
    <x v="202"/>
    <x v="198"/>
    <s v="1"/>
    <s v="1"/>
    <x v="4"/>
    <x v="0"/>
    <x v="882"/>
    <x v="4710"/>
    <x v="2"/>
    <x v="0"/>
    <n v="891000"/>
    <x v="2591"/>
  </r>
  <r>
    <x v="202"/>
    <x v="198"/>
    <s v="1"/>
    <s v="1"/>
    <x v="4"/>
    <x v="0"/>
    <x v="882"/>
    <x v="4711"/>
    <x v="2"/>
    <x v="0"/>
    <n v="99000"/>
    <x v="27"/>
  </r>
  <r>
    <x v="202"/>
    <x v="198"/>
    <s v="2"/>
    <s v="10"/>
    <x v="4"/>
    <x v="1"/>
    <x v="940"/>
    <x v="4712"/>
    <x v="1"/>
    <x v="864"/>
    <m/>
    <x v="3526"/>
  </r>
  <r>
    <x v="202"/>
    <x v="198"/>
    <s v="6"/>
    <s v="1"/>
    <x v="4"/>
    <x v="9"/>
    <x v="884"/>
    <x v="4713"/>
    <x v="1"/>
    <x v="677"/>
    <m/>
    <x v="3527"/>
  </r>
  <r>
    <x v="203"/>
    <x v="199"/>
    <m/>
    <m/>
    <x v="1"/>
    <x v="0"/>
    <x v="16"/>
    <x v="27"/>
    <x v="0"/>
    <x v="0"/>
    <m/>
    <x v="27"/>
  </r>
  <r>
    <x v="204"/>
    <x v="200"/>
    <s v="1"/>
    <s v="1"/>
    <x v="4"/>
    <x v="0"/>
    <x v="882"/>
    <x v="4714"/>
    <x v="1"/>
    <x v="520"/>
    <m/>
    <x v="2026"/>
  </r>
  <r>
    <x v="204"/>
    <x v="200"/>
    <s v="1"/>
    <s v="21"/>
    <x v="4"/>
    <x v="0"/>
    <x v="959"/>
    <x v="2709"/>
    <x v="2"/>
    <x v="0"/>
    <n v="599157"/>
    <x v="3528"/>
  </r>
  <r>
    <x v="204"/>
    <x v="200"/>
    <s v="1"/>
    <s v="21"/>
    <x v="4"/>
    <x v="0"/>
    <x v="959"/>
    <x v="4132"/>
    <x v="2"/>
    <x v="0"/>
    <n v="61452"/>
    <x v="27"/>
  </r>
  <r>
    <x v="204"/>
    <x v="200"/>
    <s v="4"/>
    <s v="1"/>
    <x v="4"/>
    <x v="3"/>
    <x v="891"/>
    <x v="4715"/>
    <x v="1"/>
    <x v="520"/>
    <m/>
    <x v="2026"/>
  </r>
  <r>
    <x v="204"/>
    <x v="200"/>
    <s v="4"/>
    <s v="11"/>
    <x v="4"/>
    <x v="3"/>
    <x v="976"/>
    <x v="4137"/>
    <x v="2"/>
    <x v="0"/>
    <n v="599157"/>
    <x v="3528"/>
  </r>
  <r>
    <x v="204"/>
    <x v="200"/>
    <s v="4"/>
    <s v="11"/>
    <x v="4"/>
    <x v="3"/>
    <x v="976"/>
    <x v="4136"/>
    <x v="2"/>
    <x v="0"/>
    <n v="61452"/>
    <x v="27"/>
  </r>
  <r>
    <x v="204"/>
    <x v="200"/>
    <s v="7"/>
    <s v="1"/>
    <x v="4"/>
    <x v="5"/>
    <x v="896"/>
    <x v="4716"/>
    <x v="1"/>
    <x v="520"/>
    <m/>
    <x v="2026"/>
  </r>
  <r>
    <x v="204"/>
    <x v="200"/>
    <s v="7"/>
    <s v="6"/>
    <x v="4"/>
    <x v="5"/>
    <x v="987"/>
    <x v="4717"/>
    <x v="2"/>
    <x v="0"/>
    <n v="599157"/>
    <x v="3528"/>
  </r>
  <r>
    <x v="204"/>
    <x v="200"/>
    <s v="7"/>
    <s v="6"/>
    <x v="4"/>
    <x v="5"/>
    <x v="987"/>
    <x v="4718"/>
    <x v="2"/>
    <x v="0"/>
    <n v="61452"/>
    <x v="27"/>
  </r>
  <r>
    <x v="205"/>
    <x v="201"/>
    <s v="1"/>
    <s v="1"/>
    <x v="4"/>
    <x v="0"/>
    <x v="882"/>
    <x v="0"/>
    <x v="0"/>
    <x v="0"/>
    <m/>
    <x v="2031"/>
  </r>
  <r>
    <x v="206"/>
    <x v="202"/>
    <s v="1"/>
    <s v="1"/>
    <x v="4"/>
    <x v="0"/>
    <x v="882"/>
    <x v="4719"/>
    <x v="1"/>
    <x v="526"/>
    <m/>
    <x v="2046"/>
  </r>
  <r>
    <x v="206"/>
    <x v="202"/>
    <s v="1"/>
    <s v="23"/>
    <x v="4"/>
    <x v="0"/>
    <x v="1034"/>
    <x v="2709"/>
    <x v="2"/>
    <x v="0"/>
    <n v="3916012.5"/>
    <x v="3529"/>
  </r>
  <r>
    <x v="206"/>
    <x v="202"/>
    <s v="1"/>
    <s v="23"/>
    <x v="4"/>
    <x v="0"/>
    <x v="1034"/>
    <x v="4132"/>
    <x v="2"/>
    <x v="0"/>
    <n v="191025"/>
    <x v="27"/>
  </r>
  <r>
    <x v="206"/>
    <x v="202"/>
    <s v="4"/>
    <s v="1"/>
    <x v="4"/>
    <x v="3"/>
    <x v="891"/>
    <x v="4720"/>
    <x v="1"/>
    <x v="526"/>
    <m/>
    <x v="2046"/>
  </r>
  <r>
    <x v="206"/>
    <x v="202"/>
    <s v="5"/>
    <s v="31"/>
    <x v="4"/>
    <x v="4"/>
    <x v="917"/>
    <x v="191"/>
    <x v="2"/>
    <x v="0"/>
    <n v="191025"/>
    <x v="2047"/>
  </r>
  <r>
    <x v="206"/>
    <x v="202"/>
    <s v="5"/>
    <s v="31"/>
    <x v="4"/>
    <x v="4"/>
    <x v="917"/>
    <x v="4721"/>
    <x v="2"/>
    <x v="0"/>
    <n v="3916012.5"/>
    <x v="27"/>
  </r>
  <r>
    <x v="206"/>
    <x v="202"/>
    <s v="7"/>
    <s v="1"/>
    <x v="4"/>
    <x v="5"/>
    <x v="896"/>
    <x v="4722"/>
    <x v="1"/>
    <x v="526"/>
    <m/>
    <x v="2046"/>
  </r>
  <r>
    <x v="207"/>
    <x v="203"/>
    <m/>
    <m/>
    <x v="1"/>
    <x v="0"/>
    <x v="16"/>
    <x v="27"/>
    <x v="0"/>
    <x v="0"/>
    <m/>
    <x v="27"/>
  </r>
  <r>
    <x v="208"/>
    <x v="204"/>
    <s v="1"/>
    <s v="1"/>
    <x v="4"/>
    <x v="0"/>
    <x v="882"/>
    <x v="4723"/>
    <x v="1"/>
    <x v="865"/>
    <m/>
    <x v="3530"/>
  </r>
  <r>
    <x v="208"/>
    <x v="204"/>
    <s v="1"/>
    <s v="1"/>
    <x v="4"/>
    <x v="0"/>
    <x v="882"/>
    <x v="4724"/>
    <x v="1"/>
    <x v="0"/>
    <n v="44697.64"/>
    <x v="3531"/>
  </r>
  <r>
    <x v="208"/>
    <x v="204"/>
    <s v="2"/>
    <s v="3"/>
    <x v="4"/>
    <x v="1"/>
    <x v="931"/>
    <x v="2709"/>
    <x v="2"/>
    <x v="0"/>
    <n v="1716205.37"/>
    <x v="3532"/>
  </r>
  <r>
    <x v="208"/>
    <x v="204"/>
    <s v="2"/>
    <s v="3"/>
    <x v="4"/>
    <x v="1"/>
    <x v="931"/>
    <x v="4132"/>
    <x v="2"/>
    <x v="0"/>
    <n v="175677.24"/>
    <x v="27"/>
  </r>
  <r>
    <x v="208"/>
    <x v="204"/>
    <s v="4"/>
    <s v="1"/>
    <x v="4"/>
    <x v="3"/>
    <x v="891"/>
    <x v="4725"/>
    <x v="1"/>
    <x v="865"/>
    <m/>
    <x v="3530"/>
  </r>
  <r>
    <x v="208"/>
    <x v="204"/>
    <s v="4"/>
    <s v="20"/>
    <x v="4"/>
    <x v="3"/>
    <x v="961"/>
    <x v="4137"/>
    <x v="2"/>
    <x v="0"/>
    <n v="1756433.25"/>
    <x v="3533"/>
  </r>
  <r>
    <x v="208"/>
    <x v="204"/>
    <s v="4"/>
    <s v="20"/>
    <x v="4"/>
    <x v="3"/>
    <x v="961"/>
    <x v="4136"/>
    <x v="2"/>
    <x v="0"/>
    <n v="180147"/>
    <x v="27"/>
  </r>
  <r>
    <x v="208"/>
    <x v="204"/>
    <s v="7"/>
    <s v="1"/>
    <x v="4"/>
    <x v="5"/>
    <x v="896"/>
    <x v="4726"/>
    <x v="1"/>
    <x v="865"/>
    <m/>
    <x v="3530"/>
  </r>
  <r>
    <x v="208"/>
    <x v="204"/>
    <s v="7"/>
    <s v="1"/>
    <x v="4"/>
    <x v="5"/>
    <x v="896"/>
    <x v="4727"/>
    <x v="1"/>
    <x v="0"/>
    <n v="11111.2"/>
    <x v="3534"/>
  </r>
  <r>
    <x v="208"/>
    <x v="204"/>
    <s v="8"/>
    <s v="2"/>
    <x v="4"/>
    <x v="6"/>
    <x v="963"/>
    <x v="4102"/>
    <x v="2"/>
    <x v="0"/>
    <n v="1747363.17"/>
    <x v="3535"/>
  </r>
  <r>
    <x v="208"/>
    <x v="204"/>
    <s v="8"/>
    <s v="2"/>
    <x v="4"/>
    <x v="6"/>
    <x v="963"/>
    <x v="4432"/>
    <x v="2"/>
    <x v="0"/>
    <n v="178105.88"/>
    <x v="27"/>
  </r>
  <r>
    <x v="209"/>
    <x v="205"/>
    <s v="1"/>
    <s v="1"/>
    <x v="4"/>
    <x v="0"/>
    <x v="882"/>
    <x v="0"/>
    <x v="0"/>
    <x v="0"/>
    <m/>
    <x v="179"/>
  </r>
  <r>
    <x v="209"/>
    <x v="205"/>
    <s v="1"/>
    <s v="1"/>
    <x v="4"/>
    <x v="0"/>
    <x v="882"/>
    <x v="4728"/>
    <x v="1"/>
    <x v="495"/>
    <m/>
    <x v="405"/>
  </r>
  <r>
    <x v="209"/>
    <x v="205"/>
    <s v="1"/>
    <s v="27"/>
    <x v="4"/>
    <x v="0"/>
    <x v="1016"/>
    <x v="1651"/>
    <x v="2"/>
    <x v="0"/>
    <n v="975000"/>
    <x v="2062"/>
  </r>
  <r>
    <x v="209"/>
    <x v="205"/>
    <s v="1"/>
    <s v="27"/>
    <x v="4"/>
    <x v="0"/>
    <x v="1016"/>
    <x v="1774"/>
    <x v="2"/>
    <x v="0"/>
    <n v="100000"/>
    <x v="179"/>
  </r>
  <r>
    <x v="209"/>
    <x v="205"/>
    <s v="2"/>
    <s v="1"/>
    <x v="4"/>
    <x v="1"/>
    <x v="898"/>
    <x v="4729"/>
    <x v="1"/>
    <x v="495"/>
    <m/>
    <x v="405"/>
  </r>
  <r>
    <x v="209"/>
    <x v="205"/>
    <s v="2"/>
    <s v="18"/>
    <x v="4"/>
    <x v="1"/>
    <x v="998"/>
    <x v="4203"/>
    <x v="2"/>
    <x v="0"/>
    <n v="975000"/>
    <x v="2062"/>
  </r>
  <r>
    <x v="209"/>
    <x v="205"/>
    <s v="2"/>
    <s v="18"/>
    <x v="4"/>
    <x v="1"/>
    <x v="998"/>
    <x v="4730"/>
    <x v="2"/>
    <x v="0"/>
    <n v="100000"/>
    <x v="179"/>
  </r>
  <r>
    <x v="209"/>
    <x v="205"/>
    <s v="3"/>
    <s v="1"/>
    <x v="4"/>
    <x v="2"/>
    <x v="883"/>
    <x v="4731"/>
    <x v="1"/>
    <x v="495"/>
    <m/>
    <x v="405"/>
  </r>
  <r>
    <x v="209"/>
    <x v="205"/>
    <s v="3"/>
    <s v="17"/>
    <x v="4"/>
    <x v="2"/>
    <x v="1035"/>
    <x v="4089"/>
    <x v="2"/>
    <x v="0"/>
    <n v="975000"/>
    <x v="2062"/>
  </r>
  <r>
    <x v="209"/>
    <x v="205"/>
    <s v="3"/>
    <s v="17"/>
    <x v="4"/>
    <x v="2"/>
    <x v="1035"/>
    <x v="4298"/>
    <x v="2"/>
    <x v="0"/>
    <n v="100000"/>
    <x v="179"/>
  </r>
  <r>
    <x v="209"/>
    <x v="205"/>
    <s v="4"/>
    <s v="1"/>
    <x v="4"/>
    <x v="3"/>
    <x v="891"/>
    <x v="4732"/>
    <x v="1"/>
    <x v="495"/>
    <m/>
    <x v="405"/>
  </r>
  <r>
    <x v="209"/>
    <x v="205"/>
    <s v="4"/>
    <s v="19"/>
    <x v="4"/>
    <x v="3"/>
    <x v="949"/>
    <x v="4091"/>
    <x v="2"/>
    <x v="0"/>
    <n v="975000"/>
    <x v="2062"/>
  </r>
  <r>
    <x v="209"/>
    <x v="205"/>
    <s v="4"/>
    <s v="19"/>
    <x v="4"/>
    <x v="3"/>
    <x v="949"/>
    <x v="4335"/>
    <x v="2"/>
    <x v="0"/>
    <n v="100000"/>
    <x v="179"/>
  </r>
  <r>
    <x v="209"/>
    <x v="205"/>
    <s v="5"/>
    <s v="1"/>
    <x v="4"/>
    <x v="4"/>
    <x v="893"/>
    <x v="4733"/>
    <x v="1"/>
    <x v="495"/>
    <m/>
    <x v="405"/>
  </r>
  <r>
    <x v="209"/>
    <x v="205"/>
    <s v="5"/>
    <s v="9"/>
    <x v="4"/>
    <x v="4"/>
    <x v="1025"/>
    <x v="4093"/>
    <x v="2"/>
    <x v="0"/>
    <n v="975000"/>
    <x v="2062"/>
  </r>
  <r>
    <x v="209"/>
    <x v="205"/>
    <s v="5"/>
    <s v="9"/>
    <x v="4"/>
    <x v="4"/>
    <x v="1025"/>
    <x v="4169"/>
    <x v="2"/>
    <x v="0"/>
    <n v="100000"/>
    <x v="179"/>
  </r>
  <r>
    <x v="209"/>
    <x v="205"/>
    <s v="6"/>
    <s v="1"/>
    <x v="4"/>
    <x v="9"/>
    <x v="884"/>
    <x v="4734"/>
    <x v="1"/>
    <x v="495"/>
    <m/>
    <x v="405"/>
  </r>
  <r>
    <x v="209"/>
    <x v="205"/>
    <s v="6"/>
    <s v="8"/>
    <x v="4"/>
    <x v="9"/>
    <x v="970"/>
    <x v="4171"/>
    <x v="2"/>
    <x v="0"/>
    <n v="100000"/>
    <x v="2064"/>
  </r>
  <r>
    <x v="209"/>
    <x v="205"/>
    <s v="6"/>
    <s v="8"/>
    <x v="4"/>
    <x v="9"/>
    <x v="970"/>
    <x v="4170"/>
    <x v="2"/>
    <x v="0"/>
    <n v="975000"/>
    <x v="179"/>
  </r>
  <r>
    <x v="209"/>
    <x v="205"/>
    <s v="7"/>
    <s v="1"/>
    <x v="4"/>
    <x v="5"/>
    <x v="896"/>
    <x v="4735"/>
    <x v="1"/>
    <x v="495"/>
    <m/>
    <x v="405"/>
  </r>
  <r>
    <x v="209"/>
    <x v="205"/>
    <s v="7"/>
    <s v="10"/>
    <x v="4"/>
    <x v="5"/>
    <x v="1036"/>
    <x v="4098"/>
    <x v="2"/>
    <x v="0"/>
    <n v="975000"/>
    <x v="2062"/>
  </r>
  <r>
    <x v="209"/>
    <x v="205"/>
    <s v="8"/>
    <s v="1"/>
    <x v="4"/>
    <x v="6"/>
    <x v="885"/>
    <x v="4736"/>
    <x v="1"/>
    <x v="495"/>
    <m/>
    <x v="3536"/>
  </r>
  <r>
    <x v="210"/>
    <x v="206"/>
    <s v="1"/>
    <s v="1"/>
    <x v="4"/>
    <x v="0"/>
    <x v="882"/>
    <x v="0"/>
    <x v="0"/>
    <x v="0"/>
    <m/>
    <x v="2070"/>
  </r>
  <r>
    <x v="210"/>
    <x v="206"/>
    <s v="1"/>
    <s v="1"/>
    <x v="4"/>
    <x v="0"/>
    <x v="882"/>
    <x v="4737"/>
    <x v="1"/>
    <x v="321"/>
    <m/>
    <x v="2068"/>
  </r>
  <r>
    <x v="210"/>
    <x v="206"/>
    <s v="1"/>
    <s v="13"/>
    <x v="4"/>
    <x v="0"/>
    <x v="1007"/>
    <x v="4203"/>
    <x v="2"/>
    <x v="0"/>
    <n v="102500"/>
    <x v="2071"/>
  </r>
  <r>
    <x v="210"/>
    <x v="206"/>
    <s v="2"/>
    <s v="1"/>
    <x v="4"/>
    <x v="1"/>
    <x v="898"/>
    <x v="4738"/>
    <x v="1"/>
    <x v="321"/>
    <m/>
    <x v="3537"/>
  </r>
  <r>
    <x v="210"/>
    <x v="206"/>
    <s v="2"/>
    <s v="3"/>
    <x v="4"/>
    <x v="1"/>
    <x v="931"/>
    <x v="4088"/>
    <x v="2"/>
    <x v="0"/>
    <n v="102500"/>
    <x v="2075"/>
  </r>
  <r>
    <x v="210"/>
    <x v="206"/>
    <s v="2"/>
    <s v="3"/>
    <x v="4"/>
    <x v="1"/>
    <x v="931"/>
    <x v="4739"/>
    <x v="2"/>
    <x v="0"/>
    <n v="10000"/>
    <x v="2070"/>
  </r>
  <r>
    <x v="210"/>
    <x v="206"/>
    <s v="3"/>
    <s v="1"/>
    <x v="4"/>
    <x v="2"/>
    <x v="883"/>
    <x v="4740"/>
    <x v="1"/>
    <x v="321"/>
    <m/>
    <x v="2068"/>
  </r>
  <r>
    <x v="211"/>
    <x v="207"/>
    <m/>
    <m/>
    <x v="1"/>
    <x v="0"/>
    <x v="16"/>
    <x v="27"/>
    <x v="0"/>
    <x v="0"/>
    <m/>
    <x v="27"/>
  </r>
  <r>
    <x v="212"/>
    <x v="208"/>
    <s v="6"/>
    <s v="6"/>
    <x v="4"/>
    <x v="9"/>
    <x v="997"/>
    <x v="4741"/>
    <x v="1"/>
    <x v="866"/>
    <m/>
    <x v="3538"/>
  </r>
  <r>
    <x v="212"/>
    <x v="208"/>
    <s v="7"/>
    <s v="6"/>
    <x v="4"/>
    <x v="5"/>
    <x v="987"/>
    <x v="1481"/>
    <x v="2"/>
    <x v="0"/>
    <n v="1500000"/>
    <x v="3539"/>
  </r>
  <r>
    <x v="213"/>
    <x v="209"/>
    <s v="1"/>
    <s v="1"/>
    <x v="4"/>
    <x v="0"/>
    <x v="882"/>
    <x v="0"/>
    <x v="0"/>
    <x v="0"/>
    <m/>
    <x v="2076"/>
  </r>
  <r>
    <x v="214"/>
    <x v="210"/>
    <s v="1"/>
    <s v="1"/>
    <x v="4"/>
    <x v="0"/>
    <x v="882"/>
    <x v="0"/>
    <x v="0"/>
    <x v="0"/>
    <m/>
    <x v="2080"/>
  </r>
  <r>
    <x v="214"/>
    <x v="210"/>
    <s v="1"/>
    <s v="1"/>
    <x v="4"/>
    <x v="0"/>
    <x v="882"/>
    <x v="4742"/>
    <x v="1"/>
    <x v="267"/>
    <m/>
    <x v="3540"/>
  </r>
  <r>
    <x v="214"/>
    <x v="210"/>
    <s v="1"/>
    <s v="6"/>
    <x v="4"/>
    <x v="0"/>
    <x v="965"/>
    <x v="2270"/>
    <x v="2"/>
    <x v="0"/>
    <n v="217648.8"/>
    <x v="2080"/>
  </r>
  <r>
    <x v="214"/>
    <x v="210"/>
    <s v="1"/>
    <s v="23"/>
    <x v="4"/>
    <x v="0"/>
    <x v="1034"/>
    <x v="4085"/>
    <x v="2"/>
    <x v="0"/>
    <n v="217648.8"/>
    <x v="2079"/>
  </r>
  <r>
    <x v="214"/>
    <x v="210"/>
    <s v="2"/>
    <s v="1"/>
    <x v="4"/>
    <x v="1"/>
    <x v="898"/>
    <x v="4743"/>
    <x v="1"/>
    <x v="267"/>
    <m/>
    <x v="2080"/>
  </r>
  <r>
    <x v="214"/>
    <x v="210"/>
    <s v="2"/>
    <s v="21"/>
    <x v="4"/>
    <x v="1"/>
    <x v="937"/>
    <x v="4088"/>
    <x v="2"/>
    <x v="0"/>
    <n v="217648.8"/>
    <x v="2079"/>
  </r>
  <r>
    <x v="214"/>
    <x v="210"/>
    <s v="3"/>
    <s v="1"/>
    <x v="4"/>
    <x v="2"/>
    <x v="883"/>
    <x v="4744"/>
    <x v="1"/>
    <x v="267"/>
    <m/>
    <x v="2080"/>
  </r>
  <r>
    <x v="214"/>
    <x v="210"/>
    <s v="3"/>
    <s v="15"/>
    <x v="4"/>
    <x v="2"/>
    <x v="948"/>
    <x v="4089"/>
    <x v="2"/>
    <x v="0"/>
    <n v="217648.8"/>
    <x v="2079"/>
  </r>
  <r>
    <x v="214"/>
    <x v="210"/>
    <s v="4"/>
    <s v="1"/>
    <x v="4"/>
    <x v="3"/>
    <x v="891"/>
    <x v="4745"/>
    <x v="1"/>
    <x v="267"/>
    <m/>
    <x v="2080"/>
  </r>
  <r>
    <x v="214"/>
    <x v="210"/>
    <s v="4"/>
    <s v="1"/>
    <x v="4"/>
    <x v="3"/>
    <x v="891"/>
    <x v="4091"/>
    <x v="2"/>
    <x v="0"/>
    <n v="217648.8"/>
    <x v="2079"/>
  </r>
  <r>
    <x v="214"/>
    <x v="210"/>
    <s v="5"/>
    <s v="1"/>
    <x v="4"/>
    <x v="4"/>
    <x v="893"/>
    <x v="4746"/>
    <x v="1"/>
    <x v="267"/>
    <m/>
    <x v="2080"/>
  </r>
  <r>
    <x v="214"/>
    <x v="210"/>
    <s v="5"/>
    <s v="5"/>
    <x v="4"/>
    <x v="4"/>
    <x v="991"/>
    <x v="4093"/>
    <x v="2"/>
    <x v="0"/>
    <n v="217648.8"/>
    <x v="2079"/>
  </r>
  <r>
    <x v="214"/>
    <x v="210"/>
    <s v="6"/>
    <s v="1"/>
    <x v="4"/>
    <x v="9"/>
    <x v="884"/>
    <x v="4747"/>
    <x v="1"/>
    <x v="267"/>
    <m/>
    <x v="2080"/>
  </r>
  <r>
    <x v="214"/>
    <x v="210"/>
    <s v="6"/>
    <s v="2"/>
    <x v="4"/>
    <x v="9"/>
    <x v="895"/>
    <x v="2603"/>
    <x v="2"/>
    <x v="0"/>
    <n v="217648.8"/>
    <x v="2079"/>
  </r>
  <r>
    <x v="214"/>
    <x v="210"/>
    <s v="7"/>
    <s v="1"/>
    <x v="4"/>
    <x v="5"/>
    <x v="896"/>
    <x v="4748"/>
    <x v="1"/>
    <x v="267"/>
    <m/>
    <x v="2080"/>
  </r>
  <r>
    <x v="214"/>
    <x v="210"/>
    <s v="7"/>
    <s v="3"/>
    <x v="4"/>
    <x v="5"/>
    <x v="1037"/>
    <x v="4098"/>
    <x v="2"/>
    <x v="0"/>
    <n v="217648.8"/>
    <x v="2079"/>
  </r>
  <r>
    <x v="214"/>
    <x v="210"/>
    <s v="7"/>
    <s v="27"/>
    <x v="4"/>
    <x v="5"/>
    <x v="973"/>
    <x v="4267"/>
    <x v="2"/>
    <x v="0"/>
    <n v="217648.8"/>
    <x v="3541"/>
  </r>
  <r>
    <x v="214"/>
    <x v="210"/>
    <s v="8"/>
    <s v="1"/>
    <x v="4"/>
    <x v="6"/>
    <x v="885"/>
    <x v="4749"/>
    <x v="1"/>
    <x v="267"/>
    <m/>
    <x v="2079"/>
  </r>
  <r>
    <x v="215"/>
    <x v="211"/>
    <m/>
    <m/>
    <x v="1"/>
    <x v="0"/>
    <x v="16"/>
    <x v="27"/>
    <x v="0"/>
    <x v="0"/>
    <m/>
    <x v="27"/>
  </r>
  <r>
    <x v="216"/>
    <x v="212"/>
    <s v="1"/>
    <s v="1"/>
    <x v="4"/>
    <x v="0"/>
    <x v="882"/>
    <x v="4750"/>
    <x v="1"/>
    <x v="535"/>
    <m/>
    <x v="2084"/>
  </r>
  <r>
    <x v="216"/>
    <x v="212"/>
    <s v="1"/>
    <s v="21"/>
    <x v="4"/>
    <x v="0"/>
    <x v="959"/>
    <x v="4085"/>
    <x v="2"/>
    <x v="0"/>
    <n v="358750"/>
    <x v="2085"/>
  </r>
  <r>
    <x v="216"/>
    <x v="212"/>
    <s v="1"/>
    <s v="21"/>
    <x v="4"/>
    <x v="0"/>
    <x v="959"/>
    <x v="4328"/>
    <x v="2"/>
    <x v="0"/>
    <n v="17500"/>
    <x v="27"/>
  </r>
  <r>
    <x v="216"/>
    <x v="212"/>
    <s v="2"/>
    <s v="1"/>
    <x v="4"/>
    <x v="1"/>
    <x v="898"/>
    <x v="4751"/>
    <x v="1"/>
    <x v="535"/>
    <m/>
    <x v="2084"/>
  </r>
  <r>
    <x v="216"/>
    <x v="212"/>
    <s v="3"/>
    <s v="1"/>
    <x v="4"/>
    <x v="2"/>
    <x v="883"/>
    <x v="4752"/>
    <x v="1"/>
    <x v="535"/>
    <m/>
    <x v="2123"/>
  </r>
  <r>
    <x v="216"/>
    <x v="212"/>
    <s v="6"/>
    <s v="1"/>
    <x v="4"/>
    <x v="9"/>
    <x v="884"/>
    <x v="4753"/>
    <x v="1"/>
    <x v="535"/>
    <m/>
    <x v="3542"/>
  </r>
  <r>
    <x v="217"/>
    <x v="213"/>
    <s v="1"/>
    <s v="1"/>
    <x v="4"/>
    <x v="0"/>
    <x v="882"/>
    <x v="0"/>
    <x v="0"/>
    <x v="0"/>
    <m/>
    <x v="2088"/>
  </r>
  <r>
    <x v="217"/>
    <x v="213"/>
    <s v="1"/>
    <s v="1"/>
    <x v="4"/>
    <x v="0"/>
    <x v="882"/>
    <x v="4754"/>
    <x v="1"/>
    <x v="867"/>
    <m/>
    <x v="3543"/>
  </r>
  <r>
    <x v="217"/>
    <x v="213"/>
    <s v="1"/>
    <s v="1"/>
    <x v="4"/>
    <x v="0"/>
    <x v="882"/>
    <x v="4755"/>
    <x v="1"/>
    <x v="0"/>
    <n v="854680.3"/>
    <x v="2088"/>
  </r>
  <r>
    <x v="217"/>
    <x v="213"/>
    <s v="5"/>
    <s v="10"/>
    <x v="4"/>
    <x v="4"/>
    <x v="911"/>
    <x v="1492"/>
    <x v="2"/>
    <x v="0"/>
    <n v="1935293"/>
    <x v="3544"/>
  </r>
  <r>
    <x v="217"/>
    <x v="213"/>
    <s v="8"/>
    <s v="11"/>
    <x v="4"/>
    <x v="6"/>
    <x v="936"/>
    <x v="1506"/>
    <x v="2"/>
    <x v="868"/>
    <m/>
    <x v="27"/>
  </r>
  <r>
    <x v="218"/>
    <x v="214"/>
    <s v="7"/>
    <s v="13"/>
    <x v="4"/>
    <x v="5"/>
    <x v="906"/>
    <x v="4756"/>
    <x v="1"/>
    <x v="869"/>
    <m/>
    <x v="3545"/>
  </r>
  <r>
    <x v="218"/>
    <x v="214"/>
    <s v="7"/>
    <s v="15"/>
    <x v="4"/>
    <x v="5"/>
    <x v="1018"/>
    <x v="4757"/>
    <x v="1"/>
    <x v="870"/>
    <m/>
    <x v="3546"/>
  </r>
  <r>
    <x v="218"/>
    <x v="214"/>
    <s v="7"/>
    <s v="15"/>
    <x v="4"/>
    <x v="5"/>
    <x v="1018"/>
    <x v="1552"/>
    <x v="2"/>
    <x v="0"/>
    <n v="97500"/>
    <x v="3547"/>
  </r>
  <r>
    <x v="219"/>
    <x v="215"/>
    <s v="1"/>
    <s v="1"/>
    <x v="4"/>
    <x v="0"/>
    <x v="882"/>
    <x v="0"/>
    <x v="0"/>
    <x v="0"/>
    <m/>
    <x v="817"/>
  </r>
  <r>
    <x v="219"/>
    <x v="215"/>
    <s v="7"/>
    <s v="22"/>
    <x v="4"/>
    <x v="5"/>
    <x v="907"/>
    <x v="4111"/>
    <x v="2"/>
    <x v="0"/>
    <n v="2642500"/>
    <x v="27"/>
  </r>
  <r>
    <x v="220"/>
    <x v="216"/>
    <m/>
    <m/>
    <x v="1"/>
    <x v="0"/>
    <x v="16"/>
    <x v="27"/>
    <x v="0"/>
    <x v="0"/>
    <m/>
    <x v="27"/>
  </r>
  <r>
    <x v="221"/>
    <x v="217"/>
    <s v="2"/>
    <s v="1"/>
    <x v="4"/>
    <x v="1"/>
    <x v="898"/>
    <x v="4758"/>
    <x v="1"/>
    <x v="540"/>
    <m/>
    <x v="2093"/>
  </r>
  <r>
    <x v="221"/>
    <x v="217"/>
    <s v="2"/>
    <s v="17"/>
    <x v="4"/>
    <x v="1"/>
    <x v="956"/>
    <x v="4088"/>
    <x v="2"/>
    <x v="0"/>
    <n v="313632"/>
    <x v="27"/>
  </r>
  <r>
    <x v="221"/>
    <x v="217"/>
    <s v="5"/>
    <s v="1"/>
    <x v="4"/>
    <x v="4"/>
    <x v="893"/>
    <x v="4759"/>
    <x v="1"/>
    <x v="540"/>
    <m/>
    <x v="2093"/>
  </r>
  <r>
    <x v="221"/>
    <x v="217"/>
    <s v="5"/>
    <s v="16"/>
    <x v="4"/>
    <x v="4"/>
    <x v="938"/>
    <x v="4760"/>
    <x v="2"/>
    <x v="0"/>
    <n v="313632"/>
    <x v="27"/>
  </r>
  <r>
    <x v="221"/>
    <x v="217"/>
    <s v="8"/>
    <s v="1"/>
    <x v="4"/>
    <x v="6"/>
    <x v="885"/>
    <x v="4761"/>
    <x v="1"/>
    <x v="540"/>
    <m/>
    <x v="2093"/>
  </r>
  <r>
    <x v="221"/>
    <x v="217"/>
    <s v="8"/>
    <s v="5"/>
    <x v="4"/>
    <x v="6"/>
    <x v="988"/>
    <x v="4762"/>
    <x v="2"/>
    <x v="0"/>
    <n v="297950"/>
    <x v="3548"/>
  </r>
  <r>
    <x v="222"/>
    <x v="218"/>
    <m/>
    <m/>
    <x v="1"/>
    <x v="0"/>
    <x v="16"/>
    <x v="27"/>
    <x v="0"/>
    <x v="0"/>
    <m/>
    <x v="27"/>
  </r>
  <r>
    <x v="223"/>
    <x v="219"/>
    <m/>
    <m/>
    <x v="1"/>
    <x v="0"/>
    <x v="16"/>
    <x v="27"/>
    <x v="0"/>
    <x v="0"/>
    <m/>
    <x v="27"/>
  </r>
  <r>
    <x v="224"/>
    <x v="220"/>
    <m/>
    <m/>
    <x v="1"/>
    <x v="0"/>
    <x v="16"/>
    <x v="27"/>
    <x v="0"/>
    <x v="0"/>
    <m/>
    <x v="27"/>
  </r>
  <r>
    <x v="225"/>
    <x v="221"/>
    <s v="1"/>
    <s v="1"/>
    <x v="4"/>
    <x v="0"/>
    <x v="882"/>
    <x v="0"/>
    <x v="0"/>
    <x v="0"/>
    <m/>
    <x v="2102"/>
  </r>
  <r>
    <x v="225"/>
    <x v="221"/>
    <s v="1"/>
    <s v="1"/>
    <x v="4"/>
    <x v="0"/>
    <x v="882"/>
    <x v="4763"/>
    <x v="1"/>
    <x v="871"/>
    <m/>
    <x v="3549"/>
  </r>
  <r>
    <x v="225"/>
    <x v="221"/>
    <s v="1"/>
    <s v="1"/>
    <x v="4"/>
    <x v="0"/>
    <x v="882"/>
    <x v="4764"/>
    <x v="1"/>
    <x v="513"/>
    <m/>
    <x v="3550"/>
  </r>
  <r>
    <x v="225"/>
    <x v="221"/>
    <s v="2"/>
    <s v="1"/>
    <x v="4"/>
    <x v="1"/>
    <x v="898"/>
    <x v="4765"/>
    <x v="1"/>
    <x v="267"/>
    <m/>
    <x v="3551"/>
  </r>
  <r>
    <x v="225"/>
    <x v="221"/>
    <s v="2"/>
    <s v="1"/>
    <x v="4"/>
    <x v="1"/>
    <x v="898"/>
    <x v="4766"/>
    <x v="1"/>
    <x v="513"/>
    <m/>
    <x v="3552"/>
  </r>
  <r>
    <x v="225"/>
    <x v="221"/>
    <s v="2"/>
    <s v="9"/>
    <x v="4"/>
    <x v="1"/>
    <x v="1001"/>
    <x v="4088"/>
    <x v="2"/>
    <x v="0"/>
    <n v="551397.6"/>
    <x v="3550"/>
  </r>
  <r>
    <x v="225"/>
    <x v="221"/>
    <s v="2"/>
    <s v="16"/>
    <x v="4"/>
    <x v="1"/>
    <x v="1010"/>
    <x v="4203"/>
    <x v="2"/>
    <x v="0"/>
    <n v="531182.11"/>
    <x v="27"/>
  </r>
  <r>
    <x v="225"/>
    <x v="221"/>
    <s v="3"/>
    <s v="1"/>
    <x v="4"/>
    <x v="2"/>
    <x v="883"/>
    <x v="4767"/>
    <x v="1"/>
    <x v="267"/>
    <m/>
    <x v="1174"/>
  </r>
  <r>
    <x v="225"/>
    <x v="221"/>
    <s v="3"/>
    <s v="1"/>
    <x v="4"/>
    <x v="2"/>
    <x v="883"/>
    <x v="4768"/>
    <x v="1"/>
    <x v="513"/>
    <m/>
    <x v="3553"/>
  </r>
  <r>
    <x v="225"/>
    <x v="221"/>
    <s v="3"/>
    <s v="9"/>
    <x v="4"/>
    <x v="2"/>
    <x v="960"/>
    <x v="4769"/>
    <x v="2"/>
    <x v="0"/>
    <n v="551397.6"/>
    <x v="27"/>
  </r>
  <r>
    <x v="225"/>
    <x v="221"/>
    <s v="4"/>
    <s v="1"/>
    <x v="4"/>
    <x v="3"/>
    <x v="891"/>
    <x v="4770"/>
    <x v="1"/>
    <x v="267"/>
    <m/>
    <x v="1174"/>
  </r>
  <r>
    <x v="225"/>
    <x v="221"/>
    <s v="4"/>
    <s v="1"/>
    <x v="4"/>
    <x v="3"/>
    <x v="891"/>
    <x v="4771"/>
    <x v="1"/>
    <x v="513"/>
    <m/>
    <x v="3553"/>
  </r>
  <r>
    <x v="225"/>
    <x v="221"/>
    <s v="4"/>
    <s v="20"/>
    <x v="4"/>
    <x v="3"/>
    <x v="961"/>
    <x v="4091"/>
    <x v="2"/>
    <x v="0"/>
    <n v="551397.6"/>
    <x v="27"/>
  </r>
  <r>
    <x v="225"/>
    <x v="221"/>
    <s v="5"/>
    <s v="1"/>
    <x v="4"/>
    <x v="4"/>
    <x v="893"/>
    <x v="4772"/>
    <x v="1"/>
    <x v="267"/>
    <m/>
    <x v="1174"/>
  </r>
  <r>
    <x v="225"/>
    <x v="221"/>
    <s v="5"/>
    <s v="1"/>
    <x v="4"/>
    <x v="4"/>
    <x v="893"/>
    <x v="4773"/>
    <x v="1"/>
    <x v="513"/>
    <m/>
    <x v="3553"/>
  </r>
  <r>
    <x v="225"/>
    <x v="221"/>
    <s v="5"/>
    <s v="19"/>
    <x v="4"/>
    <x v="4"/>
    <x v="1038"/>
    <x v="4093"/>
    <x v="2"/>
    <x v="0"/>
    <n v="551397.6"/>
    <x v="27"/>
  </r>
  <r>
    <x v="225"/>
    <x v="221"/>
    <s v="6"/>
    <s v="1"/>
    <x v="4"/>
    <x v="9"/>
    <x v="884"/>
    <x v="4774"/>
    <x v="1"/>
    <x v="267"/>
    <m/>
    <x v="1174"/>
  </r>
  <r>
    <x v="225"/>
    <x v="221"/>
    <s v="6"/>
    <s v="1"/>
    <x v="4"/>
    <x v="9"/>
    <x v="884"/>
    <x v="4775"/>
    <x v="1"/>
    <x v="513"/>
    <m/>
    <x v="3553"/>
  </r>
  <r>
    <x v="225"/>
    <x v="221"/>
    <s v="6"/>
    <s v="8"/>
    <x v="4"/>
    <x v="9"/>
    <x v="970"/>
    <x v="4776"/>
    <x v="2"/>
    <x v="0"/>
    <n v="551396.80000000005"/>
    <x v="2106"/>
  </r>
  <r>
    <x v="225"/>
    <x v="221"/>
    <s v="7"/>
    <s v="1"/>
    <x v="4"/>
    <x v="5"/>
    <x v="896"/>
    <x v="4777"/>
    <x v="1"/>
    <x v="267"/>
    <m/>
    <x v="3554"/>
  </r>
  <r>
    <x v="225"/>
    <x v="221"/>
    <s v="7"/>
    <s v="1"/>
    <x v="4"/>
    <x v="5"/>
    <x v="896"/>
    <x v="4778"/>
    <x v="1"/>
    <x v="513"/>
    <m/>
    <x v="3555"/>
  </r>
  <r>
    <x v="225"/>
    <x v="221"/>
    <s v="7"/>
    <s v="15"/>
    <x v="4"/>
    <x v="5"/>
    <x v="1018"/>
    <x v="4098"/>
    <x v="2"/>
    <x v="0"/>
    <n v="551397.6"/>
    <x v="2106"/>
  </r>
  <r>
    <x v="225"/>
    <x v="221"/>
    <s v="8"/>
    <s v="1"/>
    <x v="4"/>
    <x v="6"/>
    <x v="885"/>
    <x v="4779"/>
    <x v="1"/>
    <x v="513"/>
    <m/>
    <x v="2107"/>
  </r>
  <r>
    <x v="225"/>
    <x v="221"/>
    <s v="8"/>
    <s v="5"/>
    <x v="4"/>
    <x v="6"/>
    <x v="988"/>
    <x v="4213"/>
    <x v="2"/>
    <x v="0"/>
    <n v="333748.8"/>
    <x v="2106"/>
  </r>
  <r>
    <x v="226"/>
    <x v="222"/>
    <m/>
    <m/>
    <x v="1"/>
    <x v="0"/>
    <x v="16"/>
    <x v="27"/>
    <x v="0"/>
    <x v="0"/>
    <m/>
    <x v="27"/>
  </r>
  <r>
    <x v="227"/>
    <x v="223"/>
    <s v="5"/>
    <s v="4"/>
    <x v="4"/>
    <x v="4"/>
    <x v="1039"/>
    <x v="4780"/>
    <x v="1"/>
    <x v="872"/>
    <m/>
    <x v="3556"/>
  </r>
  <r>
    <x v="227"/>
    <x v="223"/>
    <s v="5"/>
    <s v="4"/>
    <x v="4"/>
    <x v="4"/>
    <x v="1039"/>
    <x v="2366"/>
    <x v="2"/>
    <x v="0"/>
    <n v="470000"/>
    <x v="3557"/>
  </r>
  <r>
    <x v="227"/>
    <x v="223"/>
    <s v="6"/>
    <s v="1"/>
    <x v="4"/>
    <x v="9"/>
    <x v="884"/>
    <x v="4781"/>
    <x v="1"/>
    <x v="873"/>
    <m/>
    <x v="3558"/>
  </r>
  <r>
    <x v="227"/>
    <x v="223"/>
    <s v="6"/>
    <s v="22"/>
    <x v="4"/>
    <x v="9"/>
    <x v="935"/>
    <x v="1492"/>
    <x v="2"/>
    <x v="0"/>
    <n v="236000"/>
    <x v="3559"/>
  </r>
  <r>
    <x v="227"/>
    <x v="223"/>
    <s v="7"/>
    <s v="1"/>
    <x v="4"/>
    <x v="5"/>
    <x v="896"/>
    <x v="4782"/>
    <x v="1"/>
    <x v="874"/>
    <m/>
    <x v="3560"/>
  </r>
  <r>
    <x v="227"/>
    <x v="223"/>
    <s v="8"/>
    <s v="1"/>
    <x v="4"/>
    <x v="6"/>
    <x v="885"/>
    <x v="4783"/>
    <x v="1"/>
    <x v="874"/>
    <m/>
    <x v="3561"/>
  </r>
  <r>
    <x v="228"/>
    <x v="224"/>
    <s v="1"/>
    <s v="1"/>
    <x v="4"/>
    <x v="0"/>
    <x v="882"/>
    <x v="0"/>
    <x v="0"/>
    <x v="0"/>
    <m/>
    <x v="2110"/>
  </r>
  <r>
    <x v="228"/>
    <x v="224"/>
    <s v="1"/>
    <s v="1"/>
    <x v="4"/>
    <x v="0"/>
    <x v="882"/>
    <x v="4784"/>
    <x v="1"/>
    <x v="548"/>
    <m/>
    <x v="3562"/>
  </r>
  <r>
    <x v="228"/>
    <x v="224"/>
    <s v="2"/>
    <s v="1"/>
    <x v="4"/>
    <x v="1"/>
    <x v="898"/>
    <x v="4785"/>
    <x v="1"/>
    <x v="548"/>
    <m/>
    <x v="3563"/>
  </r>
  <r>
    <x v="228"/>
    <x v="224"/>
    <s v="3"/>
    <s v="1"/>
    <x v="4"/>
    <x v="2"/>
    <x v="883"/>
    <x v="4786"/>
    <x v="1"/>
    <x v="548"/>
    <m/>
    <x v="3564"/>
  </r>
  <r>
    <x v="229"/>
    <x v="225"/>
    <s v="1"/>
    <s v="1"/>
    <x v="4"/>
    <x v="0"/>
    <x v="882"/>
    <x v="0"/>
    <x v="0"/>
    <x v="0"/>
    <m/>
    <x v="2121"/>
  </r>
  <r>
    <x v="229"/>
    <x v="225"/>
    <s v="1"/>
    <s v="1"/>
    <x v="4"/>
    <x v="0"/>
    <x v="882"/>
    <x v="4787"/>
    <x v="1"/>
    <x v="267"/>
    <m/>
    <x v="3565"/>
  </r>
  <r>
    <x v="229"/>
    <x v="225"/>
    <s v="2"/>
    <s v="1"/>
    <x v="4"/>
    <x v="1"/>
    <x v="898"/>
    <x v="4788"/>
    <x v="1"/>
    <x v="267"/>
    <m/>
    <x v="3566"/>
  </r>
  <r>
    <x v="229"/>
    <x v="225"/>
    <s v="2"/>
    <s v="14"/>
    <x v="4"/>
    <x v="1"/>
    <x v="932"/>
    <x v="1492"/>
    <x v="2"/>
    <x v="0"/>
    <n v="218000"/>
    <x v="3567"/>
  </r>
  <r>
    <x v="229"/>
    <x v="225"/>
    <s v="3"/>
    <s v="30"/>
    <x v="4"/>
    <x v="2"/>
    <x v="1029"/>
    <x v="4789"/>
    <x v="1"/>
    <x v="0"/>
    <n v="360000"/>
    <x v="3568"/>
  </r>
  <r>
    <x v="229"/>
    <x v="225"/>
    <s v="6"/>
    <s v="6"/>
    <x v="4"/>
    <x v="9"/>
    <x v="997"/>
    <x v="4790"/>
    <x v="2"/>
    <x v="0"/>
    <n v="357000"/>
    <x v="3569"/>
  </r>
  <r>
    <x v="230"/>
    <x v="226"/>
    <s v="4"/>
    <s v="14"/>
    <x v="4"/>
    <x v="3"/>
    <x v="968"/>
    <x v="4791"/>
    <x v="1"/>
    <x v="875"/>
    <m/>
    <x v="3570"/>
  </r>
  <r>
    <x v="230"/>
    <x v="226"/>
    <s v="4"/>
    <s v="14"/>
    <x v="4"/>
    <x v="3"/>
    <x v="968"/>
    <x v="1492"/>
    <x v="2"/>
    <x v="0"/>
    <n v="387903"/>
    <x v="3571"/>
  </r>
  <r>
    <x v="230"/>
    <x v="226"/>
    <s v="5"/>
    <s v="1"/>
    <x v="4"/>
    <x v="4"/>
    <x v="893"/>
    <x v="4792"/>
    <x v="1"/>
    <x v="876"/>
    <m/>
    <x v="3572"/>
  </r>
  <r>
    <x v="230"/>
    <x v="226"/>
    <s v="5"/>
    <s v="4"/>
    <x v="4"/>
    <x v="4"/>
    <x v="1039"/>
    <x v="1492"/>
    <x v="2"/>
    <x v="0"/>
    <n v="281054.45"/>
    <x v="27"/>
  </r>
  <r>
    <x v="230"/>
    <x v="226"/>
    <s v="6"/>
    <s v="20"/>
    <x v="4"/>
    <x v="9"/>
    <x v="1040"/>
    <x v="4793"/>
    <x v="1"/>
    <x v="877"/>
    <m/>
    <x v="3573"/>
  </r>
  <r>
    <x v="230"/>
    <x v="226"/>
    <s v="6"/>
    <s v="21"/>
    <x v="4"/>
    <x v="9"/>
    <x v="951"/>
    <x v="4170"/>
    <x v="2"/>
    <x v="0"/>
    <n v="28737.19"/>
    <x v="27"/>
  </r>
  <r>
    <x v="230"/>
    <x v="226"/>
    <s v="6"/>
    <s v="21"/>
    <x v="4"/>
    <x v="9"/>
    <x v="951"/>
    <x v="4794"/>
    <x v="2"/>
    <x v="0"/>
    <n v="646586.69999999995"/>
    <x v="3574"/>
  </r>
  <r>
    <x v="230"/>
    <x v="226"/>
    <s v="7"/>
    <s v="1"/>
    <x v="4"/>
    <x v="5"/>
    <x v="896"/>
    <x v="4795"/>
    <x v="1"/>
    <x v="878"/>
    <m/>
    <x v="27"/>
  </r>
  <r>
    <x v="231"/>
    <x v="227"/>
    <m/>
    <m/>
    <x v="1"/>
    <x v="0"/>
    <x v="16"/>
    <x v="27"/>
    <x v="0"/>
    <x v="0"/>
    <m/>
    <x v="27"/>
  </r>
  <r>
    <x v="232"/>
    <x v="228"/>
    <s v="1"/>
    <s v="1"/>
    <x v="4"/>
    <x v="0"/>
    <x v="882"/>
    <x v="0"/>
    <x v="0"/>
    <x v="0"/>
    <m/>
    <x v="829"/>
  </r>
  <r>
    <x v="232"/>
    <x v="228"/>
    <s v="7"/>
    <s v="22"/>
    <x v="4"/>
    <x v="5"/>
    <x v="907"/>
    <x v="4111"/>
    <x v="2"/>
    <x v="0"/>
    <n v="765029"/>
    <x v="27"/>
  </r>
  <r>
    <x v="233"/>
    <x v="229"/>
    <m/>
    <m/>
    <x v="1"/>
    <x v="0"/>
    <x v="16"/>
    <x v="27"/>
    <x v="0"/>
    <x v="0"/>
    <m/>
    <x v="27"/>
  </r>
  <r>
    <x v="234"/>
    <x v="230"/>
    <s v="1"/>
    <s v="1"/>
    <x v="4"/>
    <x v="0"/>
    <x v="882"/>
    <x v="4796"/>
    <x v="1"/>
    <x v="553"/>
    <m/>
    <x v="2123"/>
  </r>
  <r>
    <x v="234"/>
    <x v="230"/>
    <s v="3"/>
    <s v="29"/>
    <x v="4"/>
    <x v="2"/>
    <x v="1004"/>
    <x v="2709"/>
    <x v="2"/>
    <x v="0"/>
    <n v="752500"/>
    <x v="27"/>
  </r>
  <r>
    <x v="234"/>
    <x v="230"/>
    <s v="4"/>
    <s v="1"/>
    <x v="4"/>
    <x v="3"/>
    <x v="891"/>
    <x v="4797"/>
    <x v="1"/>
    <x v="553"/>
    <m/>
    <x v="2123"/>
  </r>
  <r>
    <x v="234"/>
    <x v="230"/>
    <s v="6"/>
    <s v="15"/>
    <x v="4"/>
    <x v="9"/>
    <x v="1041"/>
    <x v="4798"/>
    <x v="2"/>
    <x v="0"/>
    <n v="752500"/>
    <x v="27"/>
  </r>
  <r>
    <x v="234"/>
    <x v="230"/>
    <s v="7"/>
    <s v="1"/>
    <x v="4"/>
    <x v="5"/>
    <x v="896"/>
    <x v="4799"/>
    <x v="1"/>
    <x v="553"/>
    <m/>
    <x v="2123"/>
  </r>
  <r>
    <x v="234"/>
    <x v="230"/>
    <s v="7"/>
    <s v="7"/>
    <x v="4"/>
    <x v="5"/>
    <x v="1021"/>
    <x v="4717"/>
    <x v="2"/>
    <x v="0"/>
    <n v="752500"/>
    <x v="27"/>
  </r>
  <r>
    <x v="235"/>
    <x v="231"/>
    <s v="1"/>
    <s v="1"/>
    <x v="4"/>
    <x v="0"/>
    <x v="882"/>
    <x v="0"/>
    <x v="0"/>
    <x v="0"/>
    <m/>
    <x v="2130"/>
  </r>
  <r>
    <x v="235"/>
    <x v="231"/>
    <s v="1"/>
    <s v="1"/>
    <x v="4"/>
    <x v="0"/>
    <x v="882"/>
    <x v="4800"/>
    <x v="1"/>
    <x v="317"/>
    <m/>
    <x v="2131"/>
  </r>
  <r>
    <x v="235"/>
    <x v="231"/>
    <s v="1"/>
    <s v="25"/>
    <x v="4"/>
    <x v="0"/>
    <x v="1023"/>
    <x v="1492"/>
    <x v="2"/>
    <x v="0"/>
    <n v="430000"/>
    <x v="2132"/>
  </r>
  <r>
    <x v="235"/>
    <x v="231"/>
    <s v="2"/>
    <s v="1"/>
    <x v="4"/>
    <x v="1"/>
    <x v="898"/>
    <x v="4801"/>
    <x v="1"/>
    <x v="317"/>
    <m/>
    <x v="2130"/>
  </r>
  <r>
    <x v="235"/>
    <x v="231"/>
    <s v="3"/>
    <s v="1"/>
    <x v="4"/>
    <x v="2"/>
    <x v="883"/>
    <x v="4802"/>
    <x v="1"/>
    <x v="317"/>
    <m/>
    <x v="2131"/>
  </r>
  <r>
    <x v="235"/>
    <x v="231"/>
    <s v="3"/>
    <s v="15"/>
    <x v="4"/>
    <x v="2"/>
    <x v="948"/>
    <x v="4088"/>
    <x v="2"/>
    <x v="0"/>
    <n v="215000"/>
    <x v="2130"/>
  </r>
  <r>
    <x v="235"/>
    <x v="231"/>
    <s v="4"/>
    <s v="1"/>
    <x v="4"/>
    <x v="3"/>
    <x v="891"/>
    <x v="4803"/>
    <x v="1"/>
    <x v="317"/>
    <m/>
    <x v="2131"/>
  </r>
  <r>
    <x v="235"/>
    <x v="231"/>
    <s v="5"/>
    <s v="1"/>
    <x v="4"/>
    <x v="4"/>
    <x v="893"/>
    <x v="4804"/>
    <x v="1"/>
    <x v="317"/>
    <m/>
    <x v="3575"/>
  </r>
  <r>
    <x v="235"/>
    <x v="231"/>
    <s v="6"/>
    <s v="1"/>
    <x v="4"/>
    <x v="9"/>
    <x v="884"/>
    <x v="4805"/>
    <x v="2"/>
    <x v="0"/>
    <n v="430000"/>
    <x v="2130"/>
  </r>
  <r>
    <x v="235"/>
    <x v="231"/>
    <s v="6"/>
    <s v="1"/>
    <x v="4"/>
    <x v="9"/>
    <x v="884"/>
    <x v="4806"/>
    <x v="1"/>
    <x v="317"/>
    <m/>
    <x v="2131"/>
  </r>
  <r>
    <x v="235"/>
    <x v="231"/>
    <s v="7"/>
    <s v="1"/>
    <x v="4"/>
    <x v="5"/>
    <x v="896"/>
    <x v="4807"/>
    <x v="1"/>
    <x v="797"/>
    <m/>
    <x v="3576"/>
  </r>
  <r>
    <x v="235"/>
    <x v="231"/>
    <s v="8"/>
    <s v="1"/>
    <x v="4"/>
    <x v="6"/>
    <x v="885"/>
    <x v="4808"/>
    <x v="1"/>
    <x v="317"/>
    <m/>
    <x v="3577"/>
  </r>
  <r>
    <x v="235"/>
    <x v="231"/>
    <s v="8"/>
    <s v="3"/>
    <x v="4"/>
    <x v="6"/>
    <x v="887"/>
    <x v="4809"/>
    <x v="2"/>
    <x v="0"/>
    <n v="430000"/>
    <x v="3578"/>
  </r>
  <r>
    <x v="236"/>
    <x v="232"/>
    <s v="1"/>
    <s v="1"/>
    <x v="4"/>
    <x v="0"/>
    <x v="882"/>
    <x v="0"/>
    <x v="0"/>
    <x v="0"/>
    <m/>
    <x v="2135"/>
  </r>
  <r>
    <x v="236"/>
    <x v="232"/>
    <s v="2"/>
    <s v="10"/>
    <x v="4"/>
    <x v="1"/>
    <x v="940"/>
    <x v="4810"/>
    <x v="1"/>
    <x v="879"/>
    <m/>
    <x v="3579"/>
  </r>
  <r>
    <x v="236"/>
    <x v="232"/>
    <s v="2"/>
    <s v="10"/>
    <x v="4"/>
    <x v="1"/>
    <x v="940"/>
    <x v="1552"/>
    <x v="2"/>
    <x v="0"/>
    <n v="453600"/>
    <x v="2135"/>
  </r>
  <r>
    <x v="237"/>
    <x v="233"/>
    <s v="1"/>
    <s v="1"/>
    <x v="4"/>
    <x v="0"/>
    <x v="882"/>
    <x v="0"/>
    <x v="0"/>
    <x v="0"/>
    <m/>
    <x v="2143"/>
  </r>
  <r>
    <x v="237"/>
    <x v="233"/>
    <s v="1"/>
    <s v="1"/>
    <x v="4"/>
    <x v="0"/>
    <x v="882"/>
    <x v="4811"/>
    <x v="1"/>
    <x v="437"/>
    <m/>
    <x v="2144"/>
  </r>
  <r>
    <x v="237"/>
    <x v="233"/>
    <s v="2"/>
    <s v="1"/>
    <x v="4"/>
    <x v="1"/>
    <x v="898"/>
    <x v="4085"/>
    <x v="2"/>
    <x v="0"/>
    <n v="140000"/>
    <x v="2145"/>
  </r>
  <r>
    <x v="237"/>
    <x v="233"/>
    <s v="2"/>
    <s v="1"/>
    <x v="4"/>
    <x v="1"/>
    <x v="898"/>
    <x v="4328"/>
    <x v="2"/>
    <x v="0"/>
    <n v="9870"/>
    <x v="27"/>
  </r>
  <r>
    <x v="237"/>
    <x v="233"/>
    <s v="2"/>
    <s v="1"/>
    <x v="4"/>
    <x v="1"/>
    <x v="898"/>
    <x v="4812"/>
    <x v="1"/>
    <x v="437"/>
    <m/>
    <x v="2140"/>
  </r>
  <r>
    <x v="237"/>
    <x v="233"/>
    <s v="3"/>
    <s v="1"/>
    <x v="4"/>
    <x v="2"/>
    <x v="883"/>
    <x v="4813"/>
    <x v="1"/>
    <x v="437"/>
    <m/>
    <x v="95"/>
  </r>
  <r>
    <x v="237"/>
    <x v="233"/>
    <s v="3"/>
    <s v="10"/>
    <x v="4"/>
    <x v="2"/>
    <x v="933"/>
    <x v="4814"/>
    <x v="2"/>
    <x v="0"/>
    <n v="140000"/>
    <x v="3580"/>
  </r>
  <r>
    <x v="237"/>
    <x v="233"/>
    <s v="3"/>
    <s v="10"/>
    <x v="4"/>
    <x v="2"/>
    <x v="933"/>
    <x v="4160"/>
    <x v="2"/>
    <x v="0"/>
    <n v="10500"/>
    <x v="2140"/>
  </r>
  <r>
    <x v="237"/>
    <x v="233"/>
    <s v="4"/>
    <s v="1"/>
    <x v="4"/>
    <x v="3"/>
    <x v="891"/>
    <x v="4815"/>
    <x v="1"/>
    <x v="437"/>
    <m/>
    <x v="95"/>
  </r>
  <r>
    <x v="237"/>
    <x v="233"/>
    <s v="4"/>
    <s v="6"/>
    <x v="4"/>
    <x v="3"/>
    <x v="980"/>
    <x v="4089"/>
    <x v="2"/>
    <x v="0"/>
    <n v="140000"/>
    <x v="3580"/>
  </r>
  <r>
    <x v="237"/>
    <x v="233"/>
    <s v="4"/>
    <s v="6"/>
    <x v="4"/>
    <x v="3"/>
    <x v="980"/>
    <x v="4298"/>
    <x v="2"/>
    <x v="0"/>
    <n v="10500"/>
    <x v="2140"/>
  </r>
  <r>
    <x v="237"/>
    <x v="233"/>
    <s v="4"/>
    <s v="28"/>
    <x v="4"/>
    <x v="3"/>
    <x v="981"/>
    <x v="4816"/>
    <x v="2"/>
    <x v="0"/>
    <n v="140000"/>
    <x v="2139"/>
  </r>
  <r>
    <x v="237"/>
    <x v="233"/>
    <s v="4"/>
    <s v="28"/>
    <x v="4"/>
    <x v="3"/>
    <x v="981"/>
    <x v="4335"/>
    <x v="2"/>
    <x v="0"/>
    <n v="10500"/>
    <x v="27"/>
  </r>
  <r>
    <x v="237"/>
    <x v="233"/>
    <s v="5"/>
    <s v="1"/>
    <x v="4"/>
    <x v="4"/>
    <x v="893"/>
    <x v="4817"/>
    <x v="1"/>
    <x v="437"/>
    <m/>
    <x v="2140"/>
  </r>
  <r>
    <x v="237"/>
    <x v="233"/>
    <s v="5"/>
    <s v="31"/>
    <x v="4"/>
    <x v="4"/>
    <x v="917"/>
    <x v="191"/>
    <x v="2"/>
    <x v="0"/>
    <n v="10500"/>
    <x v="635"/>
  </r>
  <r>
    <x v="237"/>
    <x v="233"/>
    <s v="5"/>
    <s v="31"/>
    <x v="4"/>
    <x v="4"/>
    <x v="917"/>
    <x v="4818"/>
    <x v="2"/>
    <x v="0"/>
    <n v="140000"/>
    <x v="27"/>
  </r>
  <r>
    <x v="237"/>
    <x v="233"/>
    <s v="6"/>
    <s v="1"/>
    <x v="4"/>
    <x v="9"/>
    <x v="884"/>
    <x v="4819"/>
    <x v="1"/>
    <x v="437"/>
    <m/>
    <x v="2140"/>
  </r>
  <r>
    <x v="237"/>
    <x v="233"/>
    <s v="6"/>
    <s v="28"/>
    <x v="4"/>
    <x v="9"/>
    <x v="1022"/>
    <x v="4170"/>
    <x v="2"/>
    <x v="0"/>
    <n v="140000"/>
    <x v="2139"/>
  </r>
  <r>
    <x v="237"/>
    <x v="233"/>
    <s v="6"/>
    <s v="28"/>
    <x v="4"/>
    <x v="9"/>
    <x v="1022"/>
    <x v="4171"/>
    <x v="2"/>
    <x v="0"/>
    <n v="10500"/>
    <x v="27"/>
  </r>
  <r>
    <x v="237"/>
    <x v="233"/>
    <s v="7"/>
    <s v="1"/>
    <x v="4"/>
    <x v="5"/>
    <x v="896"/>
    <x v="4820"/>
    <x v="1"/>
    <x v="437"/>
    <m/>
    <x v="2140"/>
  </r>
  <r>
    <x v="237"/>
    <x v="233"/>
    <s v="7"/>
    <s v="26"/>
    <x v="4"/>
    <x v="5"/>
    <x v="953"/>
    <x v="4098"/>
    <x v="2"/>
    <x v="0"/>
    <n v="140000"/>
    <x v="2139"/>
  </r>
  <r>
    <x v="237"/>
    <x v="233"/>
    <s v="7"/>
    <s v="26"/>
    <x v="4"/>
    <x v="5"/>
    <x v="953"/>
    <x v="4166"/>
    <x v="2"/>
    <x v="0"/>
    <n v="10500"/>
    <x v="27"/>
  </r>
  <r>
    <x v="237"/>
    <x v="233"/>
    <s v="8"/>
    <s v="1"/>
    <x v="4"/>
    <x v="6"/>
    <x v="885"/>
    <x v="4821"/>
    <x v="1"/>
    <x v="437"/>
    <m/>
    <x v="2140"/>
  </r>
  <r>
    <x v="238"/>
    <x v="234"/>
    <s v="1"/>
    <s v="1"/>
    <x v="4"/>
    <x v="0"/>
    <x v="882"/>
    <x v="0"/>
    <x v="0"/>
    <x v="0"/>
    <m/>
    <x v="2153"/>
  </r>
  <r>
    <x v="238"/>
    <x v="234"/>
    <s v="1"/>
    <s v="1"/>
    <x v="4"/>
    <x v="0"/>
    <x v="882"/>
    <x v="4822"/>
    <x v="1"/>
    <x v="880"/>
    <m/>
    <x v="3581"/>
  </r>
  <r>
    <x v="238"/>
    <x v="234"/>
    <s v="2"/>
    <s v="1"/>
    <x v="4"/>
    <x v="1"/>
    <x v="898"/>
    <x v="4823"/>
    <x v="1"/>
    <x v="556"/>
    <m/>
    <x v="27"/>
  </r>
  <r>
    <x v="238"/>
    <x v="234"/>
    <s v="2"/>
    <s v="3"/>
    <x v="4"/>
    <x v="1"/>
    <x v="931"/>
    <x v="4824"/>
    <x v="1"/>
    <x v="881"/>
    <m/>
    <x v="3582"/>
  </r>
  <r>
    <x v="238"/>
    <x v="234"/>
    <s v="2"/>
    <s v="3"/>
    <x v="4"/>
    <x v="1"/>
    <x v="931"/>
    <x v="1466"/>
    <x v="2"/>
    <x v="0"/>
    <n v="1741500"/>
    <x v="3583"/>
  </r>
  <r>
    <x v="238"/>
    <x v="234"/>
    <s v="4"/>
    <s v="1"/>
    <x v="4"/>
    <x v="3"/>
    <x v="891"/>
    <x v="4825"/>
    <x v="1"/>
    <x v="882"/>
    <m/>
    <x v="3584"/>
  </r>
  <r>
    <x v="238"/>
    <x v="234"/>
    <s v="4"/>
    <s v="5"/>
    <x v="4"/>
    <x v="3"/>
    <x v="967"/>
    <x v="4826"/>
    <x v="1"/>
    <x v="883"/>
    <m/>
    <x v="3585"/>
  </r>
  <r>
    <x v="238"/>
    <x v="234"/>
    <s v="4"/>
    <s v="5"/>
    <x v="4"/>
    <x v="3"/>
    <x v="967"/>
    <x v="1492"/>
    <x v="2"/>
    <x v="0"/>
    <n v="4158942.8"/>
    <x v="27"/>
  </r>
  <r>
    <x v="238"/>
    <x v="234"/>
    <s v="4"/>
    <s v="5"/>
    <x v="4"/>
    <x v="3"/>
    <x v="967"/>
    <x v="2329"/>
    <x v="2"/>
    <x v="0"/>
    <n v="0.2"/>
    <x v="3586"/>
  </r>
  <r>
    <x v="238"/>
    <x v="234"/>
    <s v="4"/>
    <s v="7"/>
    <x v="4"/>
    <x v="3"/>
    <x v="910"/>
    <x v="4827"/>
    <x v="1"/>
    <x v="884"/>
    <m/>
    <x v="3587"/>
  </r>
  <r>
    <x v="238"/>
    <x v="234"/>
    <s v="4"/>
    <s v="7"/>
    <x v="4"/>
    <x v="3"/>
    <x v="910"/>
    <x v="1481"/>
    <x v="2"/>
    <x v="0"/>
    <n v="871249"/>
    <x v="3588"/>
  </r>
  <r>
    <x v="238"/>
    <x v="234"/>
    <s v="4"/>
    <s v="20"/>
    <x v="4"/>
    <x v="3"/>
    <x v="961"/>
    <x v="4828"/>
    <x v="1"/>
    <x v="885"/>
    <m/>
    <x v="3589"/>
  </r>
  <r>
    <x v="238"/>
    <x v="234"/>
    <s v="4"/>
    <s v="20"/>
    <x v="4"/>
    <x v="3"/>
    <x v="961"/>
    <x v="1481"/>
    <x v="2"/>
    <x v="0"/>
    <n v="602488"/>
    <x v="3590"/>
  </r>
  <r>
    <x v="238"/>
    <x v="234"/>
    <s v="5"/>
    <s v="23"/>
    <x v="4"/>
    <x v="4"/>
    <x v="924"/>
    <x v="4829"/>
    <x v="1"/>
    <x v="886"/>
    <m/>
    <x v="3591"/>
  </r>
  <r>
    <x v="238"/>
    <x v="234"/>
    <s v="6"/>
    <s v="1"/>
    <x v="4"/>
    <x v="9"/>
    <x v="884"/>
    <x v="4830"/>
    <x v="2"/>
    <x v="0"/>
    <n v="1546559.36"/>
    <x v="3592"/>
  </r>
  <r>
    <x v="238"/>
    <x v="234"/>
    <s v="6"/>
    <s v="21"/>
    <x v="4"/>
    <x v="9"/>
    <x v="951"/>
    <x v="4831"/>
    <x v="1"/>
    <x v="881"/>
    <m/>
    <x v="3593"/>
  </r>
  <r>
    <x v="238"/>
    <x v="234"/>
    <s v="6"/>
    <s v="21"/>
    <x v="4"/>
    <x v="9"/>
    <x v="951"/>
    <x v="4832"/>
    <x v="2"/>
    <x v="0"/>
    <n v="1193250"/>
    <x v="3592"/>
  </r>
  <r>
    <x v="238"/>
    <x v="234"/>
    <s v="7"/>
    <s v="1"/>
    <x v="4"/>
    <x v="5"/>
    <x v="896"/>
    <x v="4833"/>
    <x v="1"/>
    <x v="887"/>
    <m/>
    <x v="3594"/>
  </r>
  <r>
    <x v="238"/>
    <x v="234"/>
    <s v="7"/>
    <s v="20"/>
    <x v="4"/>
    <x v="5"/>
    <x v="999"/>
    <x v="4834"/>
    <x v="1"/>
    <x v="0"/>
    <n v="77044.820000000007"/>
    <x v="3595"/>
  </r>
  <r>
    <x v="238"/>
    <x v="234"/>
    <s v="7"/>
    <s v="27"/>
    <x v="4"/>
    <x v="5"/>
    <x v="973"/>
    <x v="4835"/>
    <x v="2"/>
    <x v="0"/>
    <n v="8338664"/>
    <x v="3596"/>
  </r>
  <r>
    <x v="238"/>
    <x v="234"/>
    <s v="7"/>
    <s v="27"/>
    <x v="4"/>
    <x v="5"/>
    <x v="973"/>
    <x v="4836"/>
    <x v="1"/>
    <x v="888"/>
    <m/>
    <x v="3597"/>
  </r>
  <r>
    <x v="238"/>
    <x v="234"/>
    <s v="7"/>
    <s v="27"/>
    <x v="4"/>
    <x v="5"/>
    <x v="973"/>
    <x v="1481"/>
    <x v="2"/>
    <x v="0"/>
    <n v="1588750"/>
    <x v="3598"/>
  </r>
  <r>
    <x v="239"/>
    <x v="235"/>
    <s v="1"/>
    <s v="1"/>
    <x v="4"/>
    <x v="0"/>
    <x v="882"/>
    <x v="0"/>
    <x v="0"/>
    <x v="0"/>
    <m/>
    <x v="2168"/>
  </r>
  <r>
    <x v="239"/>
    <x v="235"/>
    <s v="1"/>
    <s v="1"/>
    <x v="4"/>
    <x v="0"/>
    <x v="882"/>
    <x v="4837"/>
    <x v="1"/>
    <x v="558"/>
    <m/>
    <x v="3599"/>
  </r>
  <r>
    <x v="239"/>
    <x v="235"/>
    <s v="1"/>
    <s v="1"/>
    <x v="4"/>
    <x v="0"/>
    <x v="882"/>
    <x v="4838"/>
    <x v="1"/>
    <x v="558"/>
    <m/>
    <x v="3600"/>
  </r>
  <r>
    <x v="239"/>
    <x v="235"/>
    <s v="2"/>
    <s v="1"/>
    <x v="4"/>
    <x v="1"/>
    <x v="898"/>
    <x v="4839"/>
    <x v="1"/>
    <x v="558"/>
    <m/>
    <x v="3601"/>
  </r>
  <r>
    <x v="239"/>
    <x v="235"/>
    <s v="3"/>
    <s v="1"/>
    <x v="4"/>
    <x v="2"/>
    <x v="883"/>
    <x v="4840"/>
    <x v="1"/>
    <x v="558"/>
    <m/>
    <x v="3602"/>
  </r>
  <r>
    <x v="239"/>
    <x v="235"/>
    <s v="5"/>
    <s v="18"/>
    <x v="4"/>
    <x v="4"/>
    <x v="943"/>
    <x v="4841"/>
    <x v="2"/>
    <x v="0"/>
    <n v="147466.67000000001"/>
    <x v="3603"/>
  </r>
  <r>
    <x v="239"/>
    <x v="235"/>
    <s v="5"/>
    <s v="18"/>
    <x v="4"/>
    <x v="4"/>
    <x v="943"/>
    <x v="4842"/>
    <x v="2"/>
    <x v="0"/>
    <n v="1327200"/>
    <x v="451"/>
  </r>
  <r>
    <x v="239"/>
    <x v="235"/>
    <s v="5"/>
    <s v="23"/>
    <x v="4"/>
    <x v="4"/>
    <x v="924"/>
    <x v="4583"/>
    <x v="2"/>
    <x v="0"/>
    <n v="252000"/>
    <x v="637"/>
  </r>
  <r>
    <x v="239"/>
    <x v="235"/>
    <s v="5"/>
    <s v="23"/>
    <x v="4"/>
    <x v="4"/>
    <x v="924"/>
    <x v="4160"/>
    <x v="2"/>
    <x v="0"/>
    <n v="28000"/>
    <x v="27"/>
  </r>
  <r>
    <x v="240"/>
    <x v="236"/>
    <m/>
    <m/>
    <x v="1"/>
    <x v="0"/>
    <x v="16"/>
    <x v="27"/>
    <x v="0"/>
    <x v="0"/>
    <m/>
    <x v="27"/>
  </r>
  <r>
    <x v="241"/>
    <x v="237"/>
    <s v="6"/>
    <s v="9"/>
    <x v="4"/>
    <x v="9"/>
    <x v="1026"/>
    <x v="4843"/>
    <x v="1"/>
    <x v="889"/>
    <m/>
    <x v="3466"/>
  </r>
  <r>
    <x v="241"/>
    <x v="237"/>
    <s v="6"/>
    <s v="9"/>
    <x v="4"/>
    <x v="9"/>
    <x v="1026"/>
    <x v="4844"/>
    <x v="2"/>
    <x v="0"/>
    <n v="2902500"/>
    <x v="27"/>
  </r>
  <r>
    <x v="242"/>
    <x v="238"/>
    <s v="1"/>
    <s v="1"/>
    <x v="4"/>
    <x v="0"/>
    <x v="882"/>
    <x v="0"/>
    <x v="0"/>
    <x v="0"/>
    <m/>
    <x v="2180"/>
  </r>
  <r>
    <x v="242"/>
    <x v="238"/>
    <s v="1"/>
    <s v="1"/>
    <x v="4"/>
    <x v="0"/>
    <x v="882"/>
    <x v="4845"/>
    <x v="1"/>
    <x v="424"/>
    <m/>
    <x v="3604"/>
  </r>
  <r>
    <x v="242"/>
    <x v="238"/>
    <s v="1"/>
    <s v="30"/>
    <x v="4"/>
    <x v="0"/>
    <x v="1042"/>
    <x v="1492"/>
    <x v="2"/>
    <x v="0"/>
    <n v="430000"/>
    <x v="2180"/>
  </r>
  <r>
    <x v="242"/>
    <x v="238"/>
    <s v="2"/>
    <s v="1"/>
    <x v="4"/>
    <x v="1"/>
    <x v="898"/>
    <x v="4846"/>
    <x v="1"/>
    <x v="424"/>
    <m/>
    <x v="3604"/>
  </r>
  <r>
    <x v="242"/>
    <x v="238"/>
    <s v="2"/>
    <s v="17"/>
    <x v="4"/>
    <x v="1"/>
    <x v="956"/>
    <x v="1492"/>
    <x v="2"/>
    <x v="0"/>
    <n v="430000"/>
    <x v="2180"/>
  </r>
  <r>
    <x v="242"/>
    <x v="238"/>
    <s v="3"/>
    <s v="1"/>
    <x v="4"/>
    <x v="2"/>
    <x v="883"/>
    <x v="4847"/>
    <x v="1"/>
    <x v="424"/>
    <m/>
    <x v="3604"/>
  </r>
  <r>
    <x v="242"/>
    <x v="238"/>
    <s v="3"/>
    <s v="10"/>
    <x v="4"/>
    <x v="2"/>
    <x v="933"/>
    <x v="2735"/>
    <x v="2"/>
    <x v="0"/>
    <n v="430000"/>
    <x v="2180"/>
  </r>
  <r>
    <x v="242"/>
    <x v="238"/>
    <s v="4"/>
    <s v="1"/>
    <x v="4"/>
    <x v="3"/>
    <x v="891"/>
    <x v="4848"/>
    <x v="1"/>
    <x v="424"/>
    <m/>
    <x v="3604"/>
  </r>
  <r>
    <x v="242"/>
    <x v="238"/>
    <s v="4"/>
    <s v="21"/>
    <x v="4"/>
    <x v="3"/>
    <x v="1043"/>
    <x v="1492"/>
    <x v="2"/>
    <x v="0"/>
    <n v="430000"/>
    <x v="2180"/>
  </r>
  <r>
    <x v="242"/>
    <x v="238"/>
    <s v="5"/>
    <s v="1"/>
    <x v="4"/>
    <x v="4"/>
    <x v="893"/>
    <x v="4849"/>
    <x v="1"/>
    <x v="424"/>
    <m/>
    <x v="3604"/>
  </r>
  <r>
    <x v="242"/>
    <x v="238"/>
    <s v="5"/>
    <s v="17"/>
    <x v="4"/>
    <x v="4"/>
    <x v="901"/>
    <x v="1492"/>
    <x v="2"/>
    <x v="0"/>
    <n v="430000"/>
    <x v="2180"/>
  </r>
  <r>
    <x v="242"/>
    <x v="238"/>
    <s v="6"/>
    <s v="1"/>
    <x v="4"/>
    <x v="9"/>
    <x v="884"/>
    <x v="4850"/>
    <x v="1"/>
    <x v="424"/>
    <m/>
    <x v="3604"/>
  </r>
  <r>
    <x v="242"/>
    <x v="238"/>
    <s v="6"/>
    <s v="14"/>
    <x v="4"/>
    <x v="9"/>
    <x v="1020"/>
    <x v="4851"/>
    <x v="2"/>
    <x v="0"/>
    <n v="430000"/>
    <x v="2180"/>
  </r>
  <r>
    <x v="242"/>
    <x v="238"/>
    <s v="7"/>
    <s v="1"/>
    <x v="4"/>
    <x v="5"/>
    <x v="896"/>
    <x v="4852"/>
    <x v="1"/>
    <x v="424"/>
    <m/>
    <x v="3604"/>
  </r>
  <r>
    <x v="242"/>
    <x v="238"/>
    <s v="7"/>
    <s v="11"/>
    <x v="4"/>
    <x v="5"/>
    <x v="952"/>
    <x v="1492"/>
    <x v="2"/>
    <x v="0"/>
    <n v="430000"/>
    <x v="2180"/>
  </r>
  <r>
    <x v="242"/>
    <x v="238"/>
    <s v="8"/>
    <s v="1"/>
    <x v="4"/>
    <x v="6"/>
    <x v="885"/>
    <x v="4853"/>
    <x v="1"/>
    <x v="424"/>
    <m/>
    <x v="3604"/>
  </r>
  <r>
    <x v="242"/>
    <x v="238"/>
    <s v="8"/>
    <s v="15"/>
    <x v="4"/>
    <x v="6"/>
    <x v="1044"/>
    <x v="1492"/>
    <x v="2"/>
    <x v="0"/>
    <n v="430000"/>
    <x v="2180"/>
  </r>
  <r>
    <x v="243"/>
    <x v="239"/>
    <s v="1"/>
    <s v="1"/>
    <x v="4"/>
    <x v="0"/>
    <x v="882"/>
    <x v="0"/>
    <x v="0"/>
    <x v="0"/>
    <m/>
    <x v="2185"/>
  </r>
  <r>
    <x v="243"/>
    <x v="239"/>
    <s v="1"/>
    <s v="1"/>
    <x v="4"/>
    <x v="0"/>
    <x v="882"/>
    <x v="4854"/>
    <x v="1"/>
    <x v="562"/>
    <m/>
    <x v="3605"/>
  </r>
  <r>
    <x v="243"/>
    <x v="239"/>
    <s v="2"/>
    <s v="23"/>
    <x v="4"/>
    <x v="1"/>
    <x v="978"/>
    <x v="1474"/>
    <x v="2"/>
    <x v="0"/>
    <n v="385078.13"/>
    <x v="3606"/>
  </r>
  <r>
    <x v="243"/>
    <x v="239"/>
    <s v="2"/>
    <s v="23"/>
    <x v="4"/>
    <x v="1"/>
    <x v="978"/>
    <x v="4855"/>
    <x v="2"/>
    <x v="0"/>
    <n v="19453.12"/>
    <x v="2182"/>
  </r>
  <r>
    <x v="243"/>
    <x v="239"/>
    <s v="4"/>
    <s v="4"/>
    <x v="4"/>
    <x v="3"/>
    <x v="892"/>
    <x v="2709"/>
    <x v="2"/>
    <x v="0"/>
    <n v="385078.13"/>
    <x v="3607"/>
  </r>
  <r>
    <x v="243"/>
    <x v="239"/>
    <s v="4"/>
    <s v="4"/>
    <x v="4"/>
    <x v="3"/>
    <x v="892"/>
    <x v="4132"/>
    <x v="2"/>
    <x v="0"/>
    <n v="18046.87"/>
    <x v="27"/>
  </r>
  <r>
    <x v="243"/>
    <x v="239"/>
    <s v="6"/>
    <s v="14"/>
    <x v="4"/>
    <x v="9"/>
    <x v="1020"/>
    <x v="4856"/>
    <x v="1"/>
    <x v="890"/>
    <m/>
    <x v="3608"/>
  </r>
  <r>
    <x v="244"/>
    <x v="240"/>
    <s v="1"/>
    <s v="1"/>
    <x v="4"/>
    <x v="0"/>
    <x v="882"/>
    <x v="4857"/>
    <x v="1"/>
    <x v="563"/>
    <m/>
    <x v="2188"/>
  </r>
  <r>
    <x v="244"/>
    <x v="240"/>
    <s v="1"/>
    <s v="21"/>
    <x v="4"/>
    <x v="0"/>
    <x v="959"/>
    <x v="4437"/>
    <x v="2"/>
    <x v="0"/>
    <n v="75250"/>
    <x v="27"/>
  </r>
  <r>
    <x v="244"/>
    <x v="240"/>
    <s v="3"/>
    <s v="1"/>
    <x v="4"/>
    <x v="2"/>
    <x v="883"/>
    <x v="4858"/>
    <x v="1"/>
    <x v="563"/>
    <m/>
    <x v="2188"/>
  </r>
  <r>
    <x v="244"/>
    <x v="240"/>
    <s v="3"/>
    <s v="15"/>
    <x v="4"/>
    <x v="2"/>
    <x v="948"/>
    <x v="4440"/>
    <x v="2"/>
    <x v="0"/>
    <n v="75250"/>
    <x v="27"/>
  </r>
  <r>
    <x v="244"/>
    <x v="240"/>
    <s v="5"/>
    <s v="1"/>
    <x v="4"/>
    <x v="4"/>
    <x v="893"/>
    <x v="4859"/>
    <x v="1"/>
    <x v="563"/>
    <m/>
    <x v="2188"/>
  </r>
  <r>
    <x v="244"/>
    <x v="240"/>
    <s v="5"/>
    <s v="13"/>
    <x v="4"/>
    <x v="4"/>
    <x v="950"/>
    <x v="4860"/>
    <x v="2"/>
    <x v="0"/>
    <n v="75250"/>
    <x v="27"/>
  </r>
  <r>
    <x v="244"/>
    <x v="240"/>
    <s v="7"/>
    <s v="1"/>
    <x v="4"/>
    <x v="5"/>
    <x v="896"/>
    <x v="4861"/>
    <x v="1"/>
    <x v="563"/>
    <m/>
    <x v="2188"/>
  </r>
  <r>
    <x v="244"/>
    <x v="240"/>
    <s v="7"/>
    <s v="7"/>
    <x v="4"/>
    <x v="5"/>
    <x v="1021"/>
    <x v="4862"/>
    <x v="2"/>
    <x v="0"/>
    <n v="75250"/>
    <x v="27"/>
  </r>
  <r>
    <x v="245"/>
    <x v="241"/>
    <s v="1"/>
    <s v="1"/>
    <x v="4"/>
    <x v="0"/>
    <x v="882"/>
    <x v="0"/>
    <x v="0"/>
    <x v="0"/>
    <m/>
    <x v="2192"/>
  </r>
  <r>
    <x v="245"/>
    <x v="241"/>
    <s v="1"/>
    <s v="1"/>
    <x v="4"/>
    <x v="0"/>
    <x v="882"/>
    <x v="4863"/>
    <x v="1"/>
    <x v="891"/>
    <m/>
    <x v="3609"/>
  </r>
  <r>
    <x v="246"/>
    <x v="242"/>
    <s v="1"/>
    <s v="1"/>
    <x v="4"/>
    <x v="0"/>
    <x v="882"/>
    <x v="0"/>
    <x v="0"/>
    <x v="0"/>
    <m/>
    <x v="876"/>
  </r>
  <r>
    <x v="247"/>
    <x v="243"/>
    <s v="1"/>
    <s v="1"/>
    <x v="4"/>
    <x v="0"/>
    <x v="882"/>
    <x v="0"/>
    <x v="0"/>
    <x v="0"/>
    <m/>
    <x v="880"/>
  </r>
  <r>
    <x v="247"/>
    <x v="243"/>
    <s v="1"/>
    <s v="1"/>
    <x v="4"/>
    <x v="0"/>
    <x v="882"/>
    <x v="4864"/>
    <x v="2"/>
    <x v="0"/>
    <n v="77250"/>
    <x v="27"/>
  </r>
  <r>
    <x v="248"/>
    <x v="244"/>
    <s v="1"/>
    <s v="1"/>
    <x v="4"/>
    <x v="0"/>
    <x v="882"/>
    <x v="0"/>
    <x v="0"/>
    <x v="0"/>
    <m/>
    <x v="2193"/>
  </r>
  <r>
    <x v="248"/>
    <x v="244"/>
    <s v="7"/>
    <s v="22"/>
    <x v="4"/>
    <x v="5"/>
    <x v="907"/>
    <x v="4111"/>
    <x v="2"/>
    <x v="0"/>
    <n v="4902500"/>
    <x v="27"/>
  </r>
  <r>
    <x v="249"/>
    <x v="245"/>
    <m/>
    <m/>
    <x v="1"/>
    <x v="0"/>
    <x v="16"/>
    <x v="27"/>
    <x v="0"/>
    <x v="0"/>
    <m/>
    <x v="27"/>
  </r>
  <r>
    <x v="250"/>
    <x v="246"/>
    <s v="1"/>
    <s v="1"/>
    <x v="4"/>
    <x v="0"/>
    <x v="882"/>
    <x v="0"/>
    <x v="0"/>
    <x v="0"/>
    <m/>
    <x v="2196"/>
  </r>
  <r>
    <x v="250"/>
    <x v="246"/>
    <s v="1"/>
    <s v="20"/>
    <x v="4"/>
    <x v="0"/>
    <x v="1000"/>
    <x v="1874"/>
    <x v="2"/>
    <x v="0"/>
    <n v="965767"/>
    <x v="3610"/>
  </r>
  <r>
    <x v="250"/>
    <x v="246"/>
    <s v="1"/>
    <s v="20"/>
    <x v="4"/>
    <x v="0"/>
    <x v="1000"/>
    <x v="4865"/>
    <x v="1"/>
    <x v="0"/>
    <n v="279709.46999999997"/>
    <x v="27"/>
  </r>
  <r>
    <x v="251"/>
    <x v="247"/>
    <s v="1"/>
    <s v="1"/>
    <x v="4"/>
    <x v="0"/>
    <x v="882"/>
    <x v="0"/>
    <x v="0"/>
    <x v="0"/>
    <m/>
    <x v="2205"/>
  </r>
  <r>
    <x v="251"/>
    <x v="247"/>
    <s v="2"/>
    <s v="1"/>
    <x v="4"/>
    <x v="1"/>
    <x v="898"/>
    <x v="4866"/>
    <x v="1"/>
    <x v="0"/>
    <n v="49708.800000000003"/>
    <x v="3611"/>
  </r>
  <r>
    <x v="251"/>
    <x v="247"/>
    <s v="2"/>
    <s v="1"/>
    <x v="4"/>
    <x v="1"/>
    <x v="898"/>
    <x v="4867"/>
    <x v="1"/>
    <x v="0"/>
    <n v="220795.16"/>
    <x v="3612"/>
  </r>
  <r>
    <x v="251"/>
    <x v="247"/>
    <s v="3"/>
    <s v="10"/>
    <x v="4"/>
    <x v="2"/>
    <x v="933"/>
    <x v="1492"/>
    <x v="2"/>
    <x v="0"/>
    <n v="961418.04"/>
    <x v="27"/>
  </r>
  <r>
    <x v="251"/>
    <x v="247"/>
    <s v="3"/>
    <s v="10"/>
    <x v="4"/>
    <x v="2"/>
    <x v="933"/>
    <x v="2329"/>
    <x v="2"/>
    <x v="0"/>
    <n v="18581.96"/>
    <x v="3613"/>
  </r>
  <r>
    <x v="252"/>
    <x v="248"/>
    <m/>
    <m/>
    <x v="1"/>
    <x v="0"/>
    <x v="16"/>
    <x v="27"/>
    <x v="0"/>
    <x v="0"/>
    <m/>
    <x v="27"/>
  </r>
  <r>
    <x v="253"/>
    <x v="249"/>
    <m/>
    <m/>
    <x v="1"/>
    <x v="0"/>
    <x v="16"/>
    <x v="27"/>
    <x v="0"/>
    <x v="0"/>
    <m/>
    <x v="27"/>
  </r>
  <r>
    <x v="254"/>
    <x v="250"/>
    <s v="1"/>
    <s v="1"/>
    <x v="4"/>
    <x v="0"/>
    <x v="882"/>
    <x v="0"/>
    <x v="0"/>
    <x v="0"/>
    <m/>
    <x v="2212"/>
  </r>
  <r>
    <x v="254"/>
    <x v="250"/>
    <s v="1"/>
    <s v="1"/>
    <x v="4"/>
    <x v="0"/>
    <x v="882"/>
    <x v="4868"/>
    <x v="2"/>
    <x v="0"/>
    <n v="75476.2"/>
    <x v="27"/>
  </r>
  <r>
    <x v="255"/>
    <x v="251"/>
    <m/>
    <m/>
    <x v="1"/>
    <x v="0"/>
    <x v="16"/>
    <x v="27"/>
    <x v="0"/>
    <x v="0"/>
    <m/>
    <x v="27"/>
  </r>
  <r>
    <x v="256"/>
    <x v="252"/>
    <s v="1"/>
    <s v="1"/>
    <x v="4"/>
    <x v="0"/>
    <x v="882"/>
    <x v="0"/>
    <x v="0"/>
    <x v="0"/>
    <m/>
    <x v="886"/>
  </r>
  <r>
    <x v="256"/>
    <x v="252"/>
    <s v="7"/>
    <s v="22"/>
    <x v="4"/>
    <x v="5"/>
    <x v="907"/>
    <x v="4111"/>
    <x v="2"/>
    <x v="0"/>
    <n v="496000"/>
    <x v="27"/>
  </r>
  <r>
    <x v="257"/>
    <x v="253"/>
    <s v="1"/>
    <s v="1"/>
    <x v="4"/>
    <x v="0"/>
    <x v="882"/>
    <x v="0"/>
    <x v="0"/>
    <x v="0"/>
    <m/>
    <x v="2213"/>
  </r>
  <r>
    <x v="258"/>
    <x v="254"/>
    <s v="3"/>
    <s v="8"/>
    <x v="4"/>
    <x v="2"/>
    <x v="1011"/>
    <x v="4869"/>
    <x v="1"/>
    <x v="892"/>
    <m/>
    <x v="3614"/>
  </r>
  <r>
    <x v="258"/>
    <x v="254"/>
    <s v="6"/>
    <s v="17"/>
    <x v="4"/>
    <x v="9"/>
    <x v="905"/>
    <x v="4870"/>
    <x v="2"/>
    <x v="0"/>
    <n v="10125598.75"/>
    <x v="3615"/>
  </r>
  <r>
    <x v="258"/>
    <x v="254"/>
    <s v="6"/>
    <s v="17"/>
    <x v="4"/>
    <x v="9"/>
    <x v="905"/>
    <x v="4871"/>
    <x v="2"/>
    <x v="0"/>
    <n v="799470"/>
    <x v="3616"/>
  </r>
  <r>
    <x v="258"/>
    <x v="254"/>
    <s v="6"/>
    <s v="17"/>
    <x v="4"/>
    <x v="9"/>
    <x v="905"/>
    <x v="4872"/>
    <x v="2"/>
    <x v="0"/>
    <n v="534001.25"/>
    <x v="27"/>
  </r>
  <r>
    <x v="259"/>
    <x v="255"/>
    <s v="1"/>
    <s v="1"/>
    <x v="4"/>
    <x v="0"/>
    <x v="882"/>
    <x v="0"/>
    <x v="0"/>
    <x v="0"/>
    <m/>
    <x v="2224"/>
  </r>
  <r>
    <x v="260"/>
    <x v="256"/>
    <s v="2"/>
    <s v="14"/>
    <x v="4"/>
    <x v="1"/>
    <x v="932"/>
    <x v="4873"/>
    <x v="1"/>
    <x v="893"/>
    <m/>
    <x v="3617"/>
  </r>
  <r>
    <x v="260"/>
    <x v="256"/>
    <s v="6"/>
    <s v="10"/>
    <x v="4"/>
    <x v="9"/>
    <x v="962"/>
    <x v="4874"/>
    <x v="1"/>
    <x v="0"/>
    <n v="1590303.85"/>
    <x v="27"/>
  </r>
  <r>
    <x v="260"/>
    <x v="256"/>
    <s v="6"/>
    <s v="10"/>
    <x v="4"/>
    <x v="9"/>
    <x v="962"/>
    <x v="4875"/>
    <x v="1"/>
    <x v="894"/>
    <m/>
    <x v="3618"/>
  </r>
  <r>
    <x v="260"/>
    <x v="256"/>
    <s v="6"/>
    <s v="10"/>
    <x v="4"/>
    <x v="9"/>
    <x v="962"/>
    <x v="4876"/>
    <x v="2"/>
    <x v="0"/>
    <n v="510355.39"/>
    <x v="27"/>
  </r>
  <r>
    <x v="261"/>
    <x v="257"/>
    <m/>
    <m/>
    <x v="1"/>
    <x v="0"/>
    <x v="16"/>
    <x v="27"/>
    <x v="0"/>
    <x v="0"/>
    <m/>
    <x v="27"/>
  </r>
  <r>
    <x v="262"/>
    <x v="258"/>
    <s v="1"/>
    <s v="1"/>
    <x v="4"/>
    <x v="0"/>
    <x v="882"/>
    <x v="0"/>
    <x v="0"/>
    <x v="0"/>
    <m/>
    <x v="2226"/>
  </r>
  <r>
    <x v="263"/>
    <x v="259"/>
    <s v="1"/>
    <s v="1"/>
    <x v="4"/>
    <x v="0"/>
    <x v="882"/>
    <x v="0"/>
    <x v="0"/>
    <x v="0"/>
    <m/>
    <x v="2227"/>
  </r>
  <r>
    <x v="264"/>
    <x v="260"/>
    <s v="1"/>
    <s v="1"/>
    <x v="4"/>
    <x v="0"/>
    <x v="882"/>
    <x v="0"/>
    <x v="0"/>
    <x v="0"/>
    <m/>
    <x v="941"/>
  </r>
  <r>
    <x v="265"/>
    <x v="261"/>
    <m/>
    <m/>
    <x v="1"/>
    <x v="0"/>
    <x v="16"/>
    <x v="27"/>
    <x v="0"/>
    <x v="0"/>
    <m/>
    <x v="27"/>
  </r>
  <r>
    <x v="266"/>
    <x v="262"/>
    <s v="1"/>
    <s v="1"/>
    <x v="4"/>
    <x v="0"/>
    <x v="882"/>
    <x v="0"/>
    <x v="0"/>
    <x v="0"/>
    <m/>
    <x v="2236"/>
  </r>
  <r>
    <x v="266"/>
    <x v="262"/>
    <s v="1"/>
    <s v="1"/>
    <x v="4"/>
    <x v="0"/>
    <x v="882"/>
    <x v="4877"/>
    <x v="1"/>
    <x v="572"/>
    <m/>
    <x v="3619"/>
  </r>
  <r>
    <x v="266"/>
    <x v="262"/>
    <s v="2"/>
    <s v="1"/>
    <x v="4"/>
    <x v="1"/>
    <x v="898"/>
    <x v="4878"/>
    <x v="1"/>
    <x v="572"/>
    <m/>
    <x v="3620"/>
  </r>
  <r>
    <x v="266"/>
    <x v="262"/>
    <s v="2"/>
    <s v="3"/>
    <x v="4"/>
    <x v="1"/>
    <x v="931"/>
    <x v="1492"/>
    <x v="2"/>
    <x v="0"/>
    <n v="150000"/>
    <x v="3621"/>
  </r>
  <r>
    <x v="266"/>
    <x v="262"/>
    <s v="3"/>
    <s v="1"/>
    <x v="4"/>
    <x v="2"/>
    <x v="883"/>
    <x v="4879"/>
    <x v="1"/>
    <x v="572"/>
    <m/>
    <x v="3622"/>
  </r>
  <r>
    <x v="266"/>
    <x v="262"/>
    <s v="4"/>
    <s v="1"/>
    <x v="4"/>
    <x v="3"/>
    <x v="891"/>
    <x v="4880"/>
    <x v="1"/>
    <x v="572"/>
    <m/>
    <x v="3623"/>
  </r>
  <r>
    <x v="266"/>
    <x v="262"/>
    <s v="5"/>
    <s v="1"/>
    <x v="4"/>
    <x v="4"/>
    <x v="893"/>
    <x v="4881"/>
    <x v="1"/>
    <x v="572"/>
    <m/>
    <x v="3624"/>
  </r>
  <r>
    <x v="266"/>
    <x v="262"/>
    <s v="5"/>
    <s v="24"/>
    <x v="4"/>
    <x v="4"/>
    <x v="982"/>
    <x v="1492"/>
    <x v="2"/>
    <x v="0"/>
    <n v="389895.4"/>
    <x v="357"/>
  </r>
  <r>
    <x v="266"/>
    <x v="262"/>
    <s v="5"/>
    <s v="24"/>
    <x v="4"/>
    <x v="4"/>
    <x v="982"/>
    <x v="1492"/>
    <x v="2"/>
    <x v="0"/>
    <n v="300000"/>
    <x v="27"/>
  </r>
  <r>
    <x v="266"/>
    <x v="262"/>
    <s v="6"/>
    <s v="1"/>
    <x v="4"/>
    <x v="9"/>
    <x v="884"/>
    <x v="4882"/>
    <x v="1"/>
    <x v="572"/>
    <m/>
    <x v="3625"/>
  </r>
  <r>
    <x v="266"/>
    <x v="262"/>
    <s v="7"/>
    <s v="1"/>
    <x v="4"/>
    <x v="5"/>
    <x v="896"/>
    <x v="4883"/>
    <x v="1"/>
    <x v="572"/>
    <m/>
    <x v="3626"/>
  </r>
  <r>
    <x v="266"/>
    <x v="262"/>
    <s v="8"/>
    <s v="1"/>
    <x v="4"/>
    <x v="6"/>
    <x v="885"/>
    <x v="4884"/>
    <x v="1"/>
    <x v="895"/>
    <m/>
    <x v="3627"/>
  </r>
  <r>
    <x v="267"/>
    <x v="263"/>
    <s v="1"/>
    <s v="1"/>
    <x v="4"/>
    <x v="0"/>
    <x v="882"/>
    <x v="4885"/>
    <x v="1"/>
    <x v="573"/>
    <m/>
    <x v="2237"/>
  </r>
  <r>
    <x v="267"/>
    <x v="263"/>
    <s v="1"/>
    <s v="1"/>
    <x v="4"/>
    <x v="0"/>
    <x v="882"/>
    <x v="4886"/>
    <x v="1"/>
    <x v="0"/>
    <n v="12253.99"/>
    <x v="2247"/>
  </r>
  <r>
    <x v="267"/>
    <x v="263"/>
    <s v="3"/>
    <s v="15"/>
    <x v="4"/>
    <x v="2"/>
    <x v="948"/>
    <x v="2709"/>
    <x v="2"/>
    <x v="0"/>
    <n v="1438024.93"/>
    <x v="2248"/>
  </r>
  <r>
    <x v="267"/>
    <x v="263"/>
    <s v="3"/>
    <s v="15"/>
    <x v="4"/>
    <x v="2"/>
    <x v="948"/>
    <x v="4132"/>
    <x v="2"/>
    <x v="0"/>
    <n v="70745.31"/>
    <x v="27"/>
  </r>
  <r>
    <x v="267"/>
    <x v="263"/>
    <s v="4"/>
    <s v="1"/>
    <x v="4"/>
    <x v="3"/>
    <x v="891"/>
    <x v="4887"/>
    <x v="1"/>
    <x v="573"/>
    <m/>
    <x v="2237"/>
  </r>
  <r>
    <x v="267"/>
    <x v="263"/>
    <s v="5"/>
    <s v="25"/>
    <x v="4"/>
    <x v="4"/>
    <x v="1005"/>
    <x v="1492"/>
    <x v="2"/>
    <x v="0"/>
    <n v="1137825"/>
    <x v="3628"/>
  </r>
  <r>
    <x v="267"/>
    <x v="263"/>
    <s v="6"/>
    <s v="17"/>
    <x v="4"/>
    <x v="9"/>
    <x v="905"/>
    <x v="1492"/>
    <x v="2"/>
    <x v="0"/>
    <n v="312453.93"/>
    <x v="3629"/>
  </r>
  <r>
    <x v="267"/>
    <x v="263"/>
    <s v="6"/>
    <s v="17"/>
    <x v="4"/>
    <x v="9"/>
    <x v="905"/>
    <x v="4136"/>
    <x v="2"/>
    <x v="0"/>
    <n v="70745.3"/>
    <x v="27"/>
  </r>
  <r>
    <x v="267"/>
    <x v="263"/>
    <s v="7"/>
    <s v="1"/>
    <x v="4"/>
    <x v="5"/>
    <x v="896"/>
    <x v="4888"/>
    <x v="1"/>
    <x v="573"/>
    <m/>
    <x v="2237"/>
  </r>
  <r>
    <x v="267"/>
    <x v="263"/>
    <s v="7"/>
    <s v="1"/>
    <x v="4"/>
    <x v="5"/>
    <x v="896"/>
    <x v="4889"/>
    <x v="1"/>
    <x v="0"/>
    <n v="24507.99"/>
    <x v="3630"/>
  </r>
  <r>
    <x v="268"/>
    <x v="264"/>
    <s v="1"/>
    <s v="1"/>
    <x v="4"/>
    <x v="0"/>
    <x v="882"/>
    <x v="0"/>
    <x v="0"/>
    <x v="0"/>
    <m/>
    <x v="2260"/>
  </r>
  <r>
    <x v="269"/>
    <x v="265"/>
    <s v="1"/>
    <s v="24"/>
    <x v="4"/>
    <x v="0"/>
    <x v="920"/>
    <x v="4890"/>
    <x v="1"/>
    <x v="896"/>
    <m/>
    <x v="3631"/>
  </r>
  <r>
    <x v="269"/>
    <x v="265"/>
    <s v="1"/>
    <s v="24"/>
    <x v="4"/>
    <x v="0"/>
    <x v="920"/>
    <x v="1552"/>
    <x v="2"/>
    <x v="0"/>
    <n v="350500"/>
    <x v="3632"/>
  </r>
  <r>
    <x v="269"/>
    <x v="265"/>
    <s v="3"/>
    <s v="29"/>
    <x v="4"/>
    <x v="2"/>
    <x v="1004"/>
    <x v="4091"/>
    <x v="2"/>
    <x v="0"/>
    <n v="310464"/>
    <x v="3633"/>
  </r>
  <r>
    <x v="269"/>
    <x v="265"/>
    <s v="4"/>
    <s v="1"/>
    <x v="4"/>
    <x v="3"/>
    <x v="891"/>
    <x v="4891"/>
    <x v="1"/>
    <x v="513"/>
    <m/>
    <x v="3634"/>
  </r>
  <r>
    <x v="269"/>
    <x v="265"/>
    <s v="5"/>
    <s v="1"/>
    <x v="4"/>
    <x v="4"/>
    <x v="893"/>
    <x v="4892"/>
    <x v="1"/>
    <x v="513"/>
    <m/>
    <x v="3635"/>
  </r>
  <r>
    <x v="269"/>
    <x v="265"/>
    <s v="6"/>
    <s v="1"/>
    <x v="4"/>
    <x v="9"/>
    <x v="884"/>
    <x v="4893"/>
    <x v="1"/>
    <x v="513"/>
    <m/>
    <x v="3636"/>
  </r>
  <r>
    <x v="269"/>
    <x v="265"/>
    <s v="7"/>
    <s v="1"/>
    <x v="4"/>
    <x v="5"/>
    <x v="896"/>
    <x v="4894"/>
    <x v="1"/>
    <x v="513"/>
    <m/>
    <x v="3637"/>
  </r>
  <r>
    <x v="269"/>
    <x v="265"/>
    <s v="8"/>
    <s v="1"/>
    <x v="4"/>
    <x v="6"/>
    <x v="885"/>
    <x v="4895"/>
    <x v="1"/>
    <x v="513"/>
    <m/>
    <x v="3638"/>
  </r>
  <r>
    <x v="269"/>
    <x v="265"/>
    <s v="8"/>
    <s v="12"/>
    <x v="4"/>
    <x v="6"/>
    <x v="928"/>
    <x v="4896"/>
    <x v="1"/>
    <x v="0"/>
    <n v="3337.49"/>
    <x v="3639"/>
  </r>
  <r>
    <x v="269"/>
    <x v="265"/>
    <s v="8"/>
    <s v="12"/>
    <x v="4"/>
    <x v="6"/>
    <x v="928"/>
    <x v="4897"/>
    <x v="1"/>
    <x v="0"/>
    <n v="26699.9"/>
    <x v="3640"/>
  </r>
  <r>
    <x v="269"/>
    <x v="265"/>
    <s v="8"/>
    <s v="12"/>
    <x v="4"/>
    <x v="6"/>
    <x v="928"/>
    <x v="4898"/>
    <x v="1"/>
    <x v="0"/>
    <n v="26699.9"/>
    <x v="3641"/>
  </r>
  <r>
    <x v="270"/>
    <x v="266"/>
    <s v="1"/>
    <s v="18"/>
    <x v="4"/>
    <x v="0"/>
    <x v="930"/>
    <x v="4899"/>
    <x v="1"/>
    <x v="897"/>
    <m/>
    <x v="3642"/>
  </r>
  <r>
    <x v="270"/>
    <x v="266"/>
    <s v="3"/>
    <s v="1"/>
    <x v="4"/>
    <x v="2"/>
    <x v="883"/>
    <x v="4900"/>
    <x v="1"/>
    <x v="898"/>
    <m/>
    <x v="3643"/>
  </r>
  <r>
    <x v="271"/>
    <x v="267"/>
    <m/>
    <m/>
    <x v="1"/>
    <x v="0"/>
    <x v="16"/>
    <x v="27"/>
    <x v="0"/>
    <x v="0"/>
    <m/>
    <x v="27"/>
  </r>
  <r>
    <x v="272"/>
    <x v="268"/>
    <s v="1"/>
    <s v="1"/>
    <x v="4"/>
    <x v="0"/>
    <x v="882"/>
    <x v="0"/>
    <x v="0"/>
    <x v="0"/>
    <m/>
    <x v="2268"/>
  </r>
  <r>
    <x v="272"/>
    <x v="268"/>
    <s v="1"/>
    <s v="1"/>
    <x v="4"/>
    <x v="0"/>
    <x v="882"/>
    <x v="4901"/>
    <x v="1"/>
    <x v="899"/>
    <m/>
    <x v="3644"/>
  </r>
  <r>
    <x v="272"/>
    <x v="268"/>
    <s v="1"/>
    <s v="1"/>
    <x v="4"/>
    <x v="0"/>
    <x v="882"/>
    <x v="4902"/>
    <x v="1"/>
    <x v="900"/>
    <m/>
    <x v="3645"/>
  </r>
  <r>
    <x v="272"/>
    <x v="268"/>
    <s v="2"/>
    <s v="1"/>
    <x v="4"/>
    <x v="1"/>
    <x v="898"/>
    <x v="4903"/>
    <x v="1"/>
    <x v="901"/>
    <m/>
    <x v="3646"/>
  </r>
  <r>
    <x v="272"/>
    <x v="268"/>
    <s v="3"/>
    <s v="1"/>
    <x v="4"/>
    <x v="2"/>
    <x v="883"/>
    <x v="4904"/>
    <x v="1"/>
    <x v="901"/>
    <m/>
    <x v="3647"/>
  </r>
  <r>
    <x v="272"/>
    <x v="268"/>
    <s v="3"/>
    <s v="10"/>
    <x v="4"/>
    <x v="2"/>
    <x v="933"/>
    <x v="4905"/>
    <x v="2"/>
    <x v="0"/>
    <n v="2314159.02"/>
    <x v="27"/>
  </r>
  <r>
    <x v="272"/>
    <x v="268"/>
    <s v="4"/>
    <s v="1"/>
    <x v="4"/>
    <x v="3"/>
    <x v="891"/>
    <x v="4906"/>
    <x v="1"/>
    <x v="901"/>
    <m/>
    <x v="3648"/>
  </r>
  <r>
    <x v="272"/>
    <x v="268"/>
    <s v="4"/>
    <s v="1"/>
    <x v="4"/>
    <x v="3"/>
    <x v="891"/>
    <x v="4907"/>
    <x v="1"/>
    <x v="902"/>
    <m/>
    <x v="3649"/>
  </r>
  <r>
    <x v="272"/>
    <x v="268"/>
    <s v="5"/>
    <s v="1"/>
    <x v="4"/>
    <x v="4"/>
    <x v="893"/>
    <x v="4908"/>
    <x v="1"/>
    <x v="901"/>
    <m/>
    <x v="3650"/>
  </r>
  <r>
    <x v="272"/>
    <x v="268"/>
    <s v="5"/>
    <s v="11"/>
    <x v="4"/>
    <x v="4"/>
    <x v="894"/>
    <x v="4091"/>
    <x v="2"/>
    <x v="0"/>
    <n v="618125"/>
    <x v="3649"/>
  </r>
  <r>
    <x v="272"/>
    <x v="268"/>
    <s v="6"/>
    <s v="1"/>
    <x v="4"/>
    <x v="9"/>
    <x v="884"/>
    <x v="4909"/>
    <x v="1"/>
    <x v="901"/>
    <m/>
    <x v="3650"/>
  </r>
  <r>
    <x v="272"/>
    <x v="268"/>
    <s v="6"/>
    <s v="22"/>
    <x v="4"/>
    <x v="9"/>
    <x v="935"/>
    <x v="1492"/>
    <x v="2"/>
    <x v="0"/>
    <n v="795500"/>
    <x v="3648"/>
  </r>
  <r>
    <x v="272"/>
    <x v="268"/>
    <s v="7"/>
    <s v="1"/>
    <x v="4"/>
    <x v="5"/>
    <x v="896"/>
    <x v="4910"/>
    <x v="1"/>
    <x v="901"/>
    <m/>
    <x v="3651"/>
  </r>
  <r>
    <x v="273"/>
    <x v="269"/>
    <s v="1"/>
    <s v="1"/>
    <x v="4"/>
    <x v="0"/>
    <x v="882"/>
    <x v="0"/>
    <x v="0"/>
    <x v="0"/>
    <m/>
    <x v="2275"/>
  </r>
  <r>
    <x v="273"/>
    <x v="269"/>
    <s v="1"/>
    <s v="1"/>
    <x v="4"/>
    <x v="0"/>
    <x v="882"/>
    <x v="4911"/>
    <x v="1"/>
    <x v="424"/>
    <m/>
    <x v="2276"/>
  </r>
  <r>
    <x v="273"/>
    <x v="269"/>
    <s v="1"/>
    <s v="1"/>
    <x v="4"/>
    <x v="0"/>
    <x v="882"/>
    <x v="4912"/>
    <x v="1"/>
    <x v="424"/>
    <m/>
    <x v="3652"/>
  </r>
  <r>
    <x v="273"/>
    <x v="269"/>
    <s v="2"/>
    <s v="13"/>
    <x v="4"/>
    <x v="1"/>
    <x v="1032"/>
    <x v="4437"/>
    <x v="2"/>
    <x v="0"/>
    <n v="860000"/>
    <x v="2275"/>
  </r>
  <r>
    <x v="273"/>
    <x v="269"/>
    <s v="2"/>
    <s v="28"/>
    <x v="4"/>
    <x v="1"/>
    <x v="975"/>
    <x v="4913"/>
    <x v="1"/>
    <x v="424"/>
    <m/>
    <x v="2276"/>
  </r>
  <r>
    <x v="273"/>
    <x v="269"/>
    <s v="2"/>
    <s v="28"/>
    <x v="4"/>
    <x v="1"/>
    <x v="975"/>
    <x v="4914"/>
    <x v="1"/>
    <x v="0"/>
    <n v="12900"/>
    <x v="3653"/>
  </r>
  <r>
    <x v="273"/>
    <x v="269"/>
    <s v="4"/>
    <s v="1"/>
    <x v="4"/>
    <x v="3"/>
    <x v="891"/>
    <x v="4915"/>
    <x v="1"/>
    <x v="424"/>
    <m/>
    <x v="3654"/>
  </r>
  <r>
    <x v="273"/>
    <x v="269"/>
    <s v="4"/>
    <s v="28"/>
    <x v="4"/>
    <x v="3"/>
    <x v="981"/>
    <x v="4916"/>
    <x v="2"/>
    <x v="0"/>
    <n v="404200"/>
    <x v="3655"/>
  </r>
  <r>
    <x v="273"/>
    <x v="269"/>
    <s v="5"/>
    <s v="1"/>
    <x v="4"/>
    <x v="4"/>
    <x v="893"/>
    <x v="4917"/>
    <x v="1"/>
    <x v="874"/>
    <m/>
    <x v="3656"/>
  </r>
  <r>
    <x v="273"/>
    <x v="269"/>
    <s v="5"/>
    <s v="13"/>
    <x v="4"/>
    <x v="4"/>
    <x v="950"/>
    <x v="4091"/>
    <x v="2"/>
    <x v="0"/>
    <n v="404000"/>
    <x v="3657"/>
  </r>
  <r>
    <x v="273"/>
    <x v="269"/>
    <s v="6"/>
    <s v="1"/>
    <x v="4"/>
    <x v="9"/>
    <x v="884"/>
    <x v="4918"/>
    <x v="1"/>
    <x v="874"/>
    <m/>
    <x v="3658"/>
  </r>
  <r>
    <x v="273"/>
    <x v="269"/>
    <s v="7"/>
    <s v="1"/>
    <x v="4"/>
    <x v="5"/>
    <x v="896"/>
    <x v="4919"/>
    <x v="1"/>
    <x v="874"/>
    <m/>
    <x v="3659"/>
  </r>
  <r>
    <x v="273"/>
    <x v="269"/>
    <s v="7"/>
    <s v="11"/>
    <x v="4"/>
    <x v="5"/>
    <x v="952"/>
    <x v="1492"/>
    <x v="2"/>
    <x v="0"/>
    <n v="236500"/>
    <x v="3658"/>
  </r>
  <r>
    <x v="273"/>
    <x v="269"/>
    <s v="7"/>
    <s v="18"/>
    <x v="4"/>
    <x v="5"/>
    <x v="886"/>
    <x v="4170"/>
    <x v="2"/>
    <x v="0"/>
    <n v="236500"/>
    <x v="3657"/>
  </r>
  <r>
    <x v="273"/>
    <x v="269"/>
    <s v="8"/>
    <s v="1"/>
    <x v="4"/>
    <x v="6"/>
    <x v="885"/>
    <x v="4920"/>
    <x v="1"/>
    <x v="874"/>
    <m/>
    <x v="3658"/>
  </r>
  <r>
    <x v="273"/>
    <x v="269"/>
    <s v="8"/>
    <s v="12"/>
    <x v="4"/>
    <x v="6"/>
    <x v="928"/>
    <x v="1492"/>
    <x v="2"/>
    <x v="0"/>
    <n v="236500"/>
    <x v="3657"/>
  </r>
  <r>
    <x v="274"/>
    <x v="270"/>
    <s v="1"/>
    <s v="1"/>
    <x v="4"/>
    <x v="0"/>
    <x v="882"/>
    <x v="0"/>
    <x v="0"/>
    <x v="0"/>
    <m/>
    <x v="2279"/>
  </r>
  <r>
    <x v="274"/>
    <x v="270"/>
    <s v="4"/>
    <s v="6"/>
    <x v="4"/>
    <x v="3"/>
    <x v="980"/>
    <x v="1492"/>
    <x v="2"/>
    <x v="0"/>
    <n v="1375000.04"/>
    <x v="27"/>
  </r>
  <r>
    <x v="275"/>
    <x v="271"/>
    <s v="1"/>
    <s v="1"/>
    <x v="4"/>
    <x v="0"/>
    <x v="882"/>
    <x v="4921"/>
    <x v="1"/>
    <x v="584"/>
    <m/>
    <x v="2281"/>
  </r>
  <r>
    <x v="275"/>
    <x v="271"/>
    <s v="1"/>
    <s v="31"/>
    <x v="4"/>
    <x v="0"/>
    <x v="889"/>
    <x v="4085"/>
    <x v="2"/>
    <x v="0"/>
    <n v="666250"/>
    <x v="2284"/>
  </r>
  <r>
    <x v="275"/>
    <x v="271"/>
    <s v="1"/>
    <s v="31"/>
    <x v="4"/>
    <x v="0"/>
    <x v="889"/>
    <x v="4328"/>
    <x v="2"/>
    <x v="0"/>
    <n v="32500"/>
    <x v="27"/>
  </r>
  <r>
    <x v="275"/>
    <x v="271"/>
    <s v="2"/>
    <s v="1"/>
    <x v="4"/>
    <x v="1"/>
    <x v="898"/>
    <x v="4922"/>
    <x v="1"/>
    <x v="584"/>
    <m/>
    <x v="2281"/>
  </r>
  <r>
    <x v="275"/>
    <x v="271"/>
    <s v="2"/>
    <s v="18"/>
    <x v="4"/>
    <x v="1"/>
    <x v="998"/>
    <x v="4923"/>
    <x v="2"/>
    <x v="0"/>
    <n v="666250"/>
    <x v="2284"/>
  </r>
  <r>
    <x v="275"/>
    <x v="271"/>
    <s v="2"/>
    <s v="18"/>
    <x v="4"/>
    <x v="1"/>
    <x v="998"/>
    <x v="4924"/>
    <x v="2"/>
    <x v="0"/>
    <n v="32500"/>
    <x v="27"/>
  </r>
  <r>
    <x v="275"/>
    <x v="271"/>
    <s v="3"/>
    <s v="1"/>
    <x v="4"/>
    <x v="2"/>
    <x v="883"/>
    <x v="4925"/>
    <x v="1"/>
    <x v="584"/>
    <m/>
    <x v="2281"/>
  </r>
  <r>
    <x v="275"/>
    <x v="271"/>
    <s v="3"/>
    <s v="17"/>
    <x v="4"/>
    <x v="2"/>
    <x v="1035"/>
    <x v="4089"/>
    <x v="2"/>
    <x v="0"/>
    <n v="666250"/>
    <x v="2284"/>
  </r>
  <r>
    <x v="275"/>
    <x v="271"/>
    <s v="3"/>
    <s v="17"/>
    <x v="4"/>
    <x v="2"/>
    <x v="1035"/>
    <x v="4298"/>
    <x v="2"/>
    <x v="0"/>
    <n v="32500"/>
    <x v="27"/>
  </r>
  <r>
    <x v="275"/>
    <x v="271"/>
    <s v="4"/>
    <s v="1"/>
    <x v="4"/>
    <x v="3"/>
    <x v="891"/>
    <x v="4926"/>
    <x v="1"/>
    <x v="584"/>
    <m/>
    <x v="2281"/>
  </r>
  <r>
    <x v="275"/>
    <x v="271"/>
    <s v="4"/>
    <s v="1"/>
    <x v="4"/>
    <x v="3"/>
    <x v="891"/>
    <x v="4927"/>
    <x v="1"/>
    <x v="0"/>
    <n v="19987.5"/>
    <x v="3660"/>
  </r>
  <r>
    <x v="275"/>
    <x v="271"/>
    <s v="4"/>
    <s v="12"/>
    <x v="4"/>
    <x v="3"/>
    <x v="923"/>
    <x v="4091"/>
    <x v="2"/>
    <x v="0"/>
    <n v="646262.5"/>
    <x v="2284"/>
  </r>
  <r>
    <x v="275"/>
    <x v="271"/>
    <s v="4"/>
    <s v="12"/>
    <x v="4"/>
    <x v="3"/>
    <x v="923"/>
    <x v="4335"/>
    <x v="2"/>
    <x v="0"/>
    <n v="32500"/>
    <x v="27"/>
  </r>
  <r>
    <x v="275"/>
    <x v="271"/>
    <s v="5"/>
    <s v="1"/>
    <x v="4"/>
    <x v="4"/>
    <x v="893"/>
    <x v="4928"/>
    <x v="1"/>
    <x v="584"/>
    <m/>
    <x v="2281"/>
  </r>
  <r>
    <x v="275"/>
    <x v="271"/>
    <s v="5"/>
    <s v="12"/>
    <x v="4"/>
    <x v="4"/>
    <x v="1015"/>
    <x v="4093"/>
    <x v="2"/>
    <x v="0"/>
    <n v="666250"/>
    <x v="2284"/>
  </r>
  <r>
    <x v="275"/>
    <x v="271"/>
    <s v="5"/>
    <s v="12"/>
    <x v="4"/>
    <x v="4"/>
    <x v="1015"/>
    <x v="4169"/>
    <x v="2"/>
    <x v="0"/>
    <n v="32500"/>
    <x v="27"/>
  </r>
  <r>
    <x v="275"/>
    <x v="271"/>
    <s v="6"/>
    <s v="1"/>
    <x v="4"/>
    <x v="9"/>
    <x v="884"/>
    <x v="4929"/>
    <x v="1"/>
    <x v="584"/>
    <m/>
    <x v="2281"/>
  </r>
  <r>
    <x v="275"/>
    <x v="271"/>
    <s v="7"/>
    <s v="1"/>
    <x v="4"/>
    <x v="5"/>
    <x v="896"/>
    <x v="4930"/>
    <x v="1"/>
    <x v="584"/>
    <m/>
    <x v="2285"/>
  </r>
  <r>
    <x v="275"/>
    <x v="271"/>
    <s v="8"/>
    <s v="1"/>
    <x v="4"/>
    <x v="6"/>
    <x v="885"/>
    <x v="4931"/>
    <x v="1"/>
    <x v="584"/>
    <m/>
    <x v="3661"/>
  </r>
  <r>
    <x v="275"/>
    <x v="271"/>
    <s v="8"/>
    <s v="2"/>
    <x v="4"/>
    <x v="6"/>
    <x v="963"/>
    <x v="4932"/>
    <x v="2"/>
    <x v="0"/>
    <n v="1332500"/>
    <x v="3662"/>
  </r>
  <r>
    <x v="275"/>
    <x v="271"/>
    <s v="8"/>
    <s v="2"/>
    <x v="4"/>
    <x v="6"/>
    <x v="963"/>
    <x v="4933"/>
    <x v="2"/>
    <x v="0"/>
    <n v="65000"/>
    <x v="2281"/>
  </r>
  <r>
    <x v="275"/>
    <x v="271"/>
    <s v="8"/>
    <s v="5"/>
    <x v="4"/>
    <x v="6"/>
    <x v="988"/>
    <x v="4213"/>
    <x v="2"/>
    <x v="0"/>
    <n v="666250"/>
    <x v="2284"/>
  </r>
  <r>
    <x v="275"/>
    <x v="271"/>
    <s v="8"/>
    <s v="5"/>
    <x v="4"/>
    <x v="6"/>
    <x v="988"/>
    <x v="4347"/>
    <x v="2"/>
    <x v="0"/>
    <n v="32500"/>
    <x v="27"/>
  </r>
  <r>
    <x v="276"/>
    <x v="272"/>
    <m/>
    <m/>
    <x v="1"/>
    <x v="0"/>
    <x v="16"/>
    <x v="27"/>
    <x v="0"/>
    <x v="0"/>
    <m/>
    <x v="27"/>
  </r>
  <r>
    <x v="277"/>
    <x v="273"/>
    <s v="1"/>
    <s v="1"/>
    <x v="4"/>
    <x v="0"/>
    <x v="882"/>
    <x v="0"/>
    <x v="0"/>
    <x v="0"/>
    <m/>
    <x v="2302"/>
  </r>
  <r>
    <x v="277"/>
    <x v="273"/>
    <s v="2"/>
    <s v="17"/>
    <x v="4"/>
    <x v="1"/>
    <x v="956"/>
    <x v="1474"/>
    <x v="2"/>
    <x v="0"/>
    <n v="4776750"/>
    <x v="3663"/>
  </r>
  <r>
    <x v="277"/>
    <x v="273"/>
    <s v="2"/>
    <s v="17"/>
    <x v="4"/>
    <x v="1"/>
    <x v="956"/>
    <x v="1517"/>
    <x v="2"/>
    <x v="0"/>
    <n v="495000"/>
    <x v="3664"/>
  </r>
  <r>
    <x v="277"/>
    <x v="273"/>
    <s v="2"/>
    <s v="17"/>
    <x v="4"/>
    <x v="1"/>
    <x v="956"/>
    <x v="4934"/>
    <x v="2"/>
    <x v="0"/>
    <n v="346500"/>
    <x v="3665"/>
  </r>
  <r>
    <x v="277"/>
    <x v="273"/>
    <s v="2"/>
    <s v="28"/>
    <x v="4"/>
    <x v="1"/>
    <x v="975"/>
    <x v="4935"/>
    <x v="1"/>
    <x v="0"/>
    <n v="364534.88"/>
    <x v="27"/>
  </r>
  <r>
    <x v="277"/>
    <x v="273"/>
    <s v="3"/>
    <s v="15"/>
    <x v="4"/>
    <x v="2"/>
    <x v="948"/>
    <x v="4936"/>
    <x v="1"/>
    <x v="588"/>
    <m/>
    <x v="3666"/>
  </r>
  <r>
    <x v="277"/>
    <x v="273"/>
    <s v="5"/>
    <s v="27"/>
    <x v="4"/>
    <x v="4"/>
    <x v="945"/>
    <x v="4937"/>
    <x v="2"/>
    <x v="0"/>
    <n v="4776750"/>
    <x v="2585"/>
  </r>
  <r>
    <x v="277"/>
    <x v="273"/>
    <s v="5"/>
    <s v="27"/>
    <x v="4"/>
    <x v="4"/>
    <x v="945"/>
    <x v="4132"/>
    <x v="2"/>
    <x v="0"/>
    <n v="495000"/>
    <x v="1199"/>
  </r>
  <r>
    <x v="277"/>
    <x v="273"/>
    <s v="5"/>
    <s v="27"/>
    <x v="4"/>
    <x v="4"/>
    <x v="945"/>
    <x v="4938"/>
    <x v="2"/>
    <x v="0"/>
    <n v="49500"/>
    <x v="27"/>
  </r>
  <r>
    <x v="277"/>
    <x v="273"/>
    <s v="7"/>
    <s v="1"/>
    <x v="4"/>
    <x v="5"/>
    <x v="896"/>
    <x v="4939"/>
    <x v="1"/>
    <x v="588"/>
    <m/>
    <x v="3666"/>
  </r>
  <r>
    <x v="278"/>
    <x v="274"/>
    <s v="1"/>
    <s v="1"/>
    <x v="4"/>
    <x v="0"/>
    <x v="882"/>
    <x v="4940"/>
    <x v="1"/>
    <x v="903"/>
    <m/>
    <x v="3667"/>
  </r>
  <r>
    <x v="278"/>
    <x v="274"/>
    <s v="1"/>
    <s v="27"/>
    <x v="4"/>
    <x v="0"/>
    <x v="1016"/>
    <x v="2709"/>
    <x v="2"/>
    <x v="0"/>
    <n v="890709.68"/>
    <x v="3668"/>
  </r>
  <r>
    <x v="278"/>
    <x v="274"/>
    <s v="1"/>
    <s v="27"/>
    <x v="4"/>
    <x v="0"/>
    <x v="1016"/>
    <x v="4132"/>
    <x v="2"/>
    <x v="0"/>
    <n v="91354.84"/>
    <x v="27"/>
  </r>
  <r>
    <x v="278"/>
    <x v="274"/>
    <s v="4"/>
    <s v="1"/>
    <x v="4"/>
    <x v="3"/>
    <x v="891"/>
    <x v="4941"/>
    <x v="1"/>
    <x v="904"/>
    <m/>
    <x v="3669"/>
  </r>
  <r>
    <x v="278"/>
    <x v="274"/>
    <s v="4"/>
    <s v="29"/>
    <x v="4"/>
    <x v="3"/>
    <x v="904"/>
    <x v="4942"/>
    <x v="2"/>
    <x v="0"/>
    <n v="925680"/>
    <x v="3670"/>
  </r>
  <r>
    <x v="278"/>
    <x v="274"/>
    <s v="4"/>
    <s v="29"/>
    <x v="4"/>
    <x v="3"/>
    <x v="904"/>
    <x v="4136"/>
    <x v="2"/>
    <x v="0"/>
    <n v="96000"/>
    <x v="3671"/>
  </r>
  <r>
    <x v="278"/>
    <x v="274"/>
    <s v="6"/>
    <s v="14"/>
    <x v="4"/>
    <x v="9"/>
    <x v="1020"/>
    <x v="4943"/>
    <x v="1"/>
    <x v="905"/>
    <m/>
    <x v="3672"/>
  </r>
  <r>
    <x v="278"/>
    <x v="274"/>
    <s v="6"/>
    <s v="14"/>
    <x v="4"/>
    <x v="9"/>
    <x v="1020"/>
    <x v="1552"/>
    <x v="2"/>
    <x v="0"/>
    <n v="181675"/>
    <x v="3671"/>
  </r>
  <r>
    <x v="278"/>
    <x v="274"/>
    <s v="7"/>
    <s v="1"/>
    <x v="4"/>
    <x v="5"/>
    <x v="896"/>
    <x v="4944"/>
    <x v="1"/>
    <x v="904"/>
    <m/>
    <x v="3673"/>
  </r>
  <r>
    <x v="278"/>
    <x v="274"/>
    <s v="7"/>
    <s v="15"/>
    <x v="4"/>
    <x v="5"/>
    <x v="1018"/>
    <x v="4102"/>
    <x v="2"/>
    <x v="0"/>
    <n v="936000"/>
    <x v="3670"/>
  </r>
  <r>
    <x v="278"/>
    <x v="274"/>
    <s v="7"/>
    <s v="18"/>
    <x v="4"/>
    <x v="5"/>
    <x v="886"/>
    <x v="4432"/>
    <x v="2"/>
    <x v="0"/>
    <n v="96000"/>
    <x v="3671"/>
  </r>
  <r>
    <x v="279"/>
    <x v="275"/>
    <m/>
    <m/>
    <x v="1"/>
    <x v="0"/>
    <x v="16"/>
    <x v="27"/>
    <x v="0"/>
    <x v="0"/>
    <m/>
    <x v="27"/>
  </r>
  <r>
    <x v="280"/>
    <x v="275"/>
    <m/>
    <m/>
    <x v="1"/>
    <x v="0"/>
    <x v="16"/>
    <x v="27"/>
    <x v="0"/>
    <x v="0"/>
    <m/>
    <x v="27"/>
  </r>
  <r>
    <x v="281"/>
    <x v="276"/>
    <m/>
    <m/>
    <x v="1"/>
    <x v="0"/>
    <x v="16"/>
    <x v="27"/>
    <x v="0"/>
    <x v="0"/>
    <m/>
    <x v="27"/>
  </r>
  <r>
    <x v="282"/>
    <x v="277"/>
    <s v="1"/>
    <s v="1"/>
    <x v="4"/>
    <x v="0"/>
    <x v="882"/>
    <x v="0"/>
    <x v="0"/>
    <x v="0"/>
    <m/>
    <x v="2311"/>
  </r>
  <r>
    <x v="283"/>
    <x v="278"/>
    <s v="1"/>
    <s v="1"/>
    <x v="4"/>
    <x v="0"/>
    <x v="882"/>
    <x v="0"/>
    <x v="0"/>
    <x v="0"/>
    <m/>
    <x v="2312"/>
  </r>
  <r>
    <x v="284"/>
    <x v="279"/>
    <m/>
    <m/>
    <x v="1"/>
    <x v="0"/>
    <x v="16"/>
    <x v="27"/>
    <x v="0"/>
    <x v="0"/>
    <m/>
    <x v="27"/>
  </r>
  <r>
    <x v="285"/>
    <x v="280"/>
    <s v="5"/>
    <s v="1"/>
    <x v="4"/>
    <x v="4"/>
    <x v="893"/>
    <x v="4945"/>
    <x v="1"/>
    <x v="906"/>
    <m/>
    <x v="3674"/>
  </r>
  <r>
    <x v="285"/>
    <x v="280"/>
    <s v="6"/>
    <s v="10"/>
    <x v="4"/>
    <x v="9"/>
    <x v="962"/>
    <x v="1492"/>
    <x v="2"/>
    <x v="0"/>
    <n v="469689.91"/>
    <x v="3675"/>
  </r>
  <r>
    <x v="285"/>
    <x v="280"/>
    <s v="6"/>
    <s v="10"/>
    <x v="4"/>
    <x v="9"/>
    <x v="962"/>
    <x v="4946"/>
    <x v="2"/>
    <x v="0"/>
    <n v="52187.77"/>
    <x v="27"/>
  </r>
  <r>
    <x v="285"/>
    <x v="280"/>
    <s v="7"/>
    <s v="1"/>
    <x v="4"/>
    <x v="5"/>
    <x v="896"/>
    <x v="4947"/>
    <x v="1"/>
    <x v="907"/>
    <m/>
    <x v="3676"/>
  </r>
  <r>
    <x v="285"/>
    <x v="280"/>
    <s v="7"/>
    <s v="1"/>
    <x v="4"/>
    <x v="5"/>
    <x v="896"/>
    <x v="4948"/>
    <x v="1"/>
    <x v="907"/>
    <m/>
    <x v="3677"/>
  </r>
  <r>
    <x v="285"/>
    <x v="280"/>
    <s v="7"/>
    <s v="8"/>
    <x v="4"/>
    <x v="5"/>
    <x v="957"/>
    <x v="4170"/>
    <x v="2"/>
    <x v="0"/>
    <n v="256017.6"/>
    <x v="3678"/>
  </r>
  <r>
    <x v="285"/>
    <x v="280"/>
    <s v="7"/>
    <s v="8"/>
    <x v="4"/>
    <x v="5"/>
    <x v="957"/>
    <x v="4171"/>
    <x v="2"/>
    <x v="0"/>
    <n v="28446.400000000001"/>
    <x v="3676"/>
  </r>
  <r>
    <x v="285"/>
    <x v="280"/>
    <s v="8"/>
    <s v="1"/>
    <x v="4"/>
    <x v="6"/>
    <x v="885"/>
    <x v="4949"/>
    <x v="1"/>
    <x v="907"/>
    <m/>
    <x v="3677"/>
  </r>
  <r>
    <x v="285"/>
    <x v="280"/>
    <s v="8"/>
    <s v="13"/>
    <x v="4"/>
    <x v="6"/>
    <x v="1045"/>
    <x v="4098"/>
    <x v="2"/>
    <x v="0"/>
    <n v="256017.6"/>
    <x v="3678"/>
  </r>
  <r>
    <x v="285"/>
    <x v="280"/>
    <s v="8"/>
    <s v="13"/>
    <x v="4"/>
    <x v="6"/>
    <x v="1045"/>
    <x v="4166"/>
    <x v="2"/>
    <x v="0"/>
    <n v="28446.400000000001"/>
    <x v="3676"/>
  </r>
  <r>
    <x v="286"/>
    <x v="281"/>
    <s v="1"/>
    <s v="1"/>
    <x v="4"/>
    <x v="0"/>
    <x v="882"/>
    <x v="4950"/>
    <x v="1"/>
    <x v="592"/>
    <m/>
    <x v="2314"/>
  </r>
  <r>
    <x v="286"/>
    <x v="281"/>
    <s v="1"/>
    <s v="1"/>
    <x v="4"/>
    <x v="0"/>
    <x v="882"/>
    <x v="4951"/>
    <x v="1"/>
    <x v="595"/>
    <m/>
    <x v="2317"/>
  </r>
  <r>
    <x v="286"/>
    <x v="281"/>
    <s v="1"/>
    <s v="13"/>
    <x v="4"/>
    <x v="0"/>
    <x v="1007"/>
    <x v="2270"/>
    <x v="2"/>
    <x v="0"/>
    <n v="1045000"/>
    <x v="3679"/>
  </r>
  <r>
    <x v="286"/>
    <x v="281"/>
    <s v="1"/>
    <s v="19"/>
    <x v="4"/>
    <x v="0"/>
    <x v="974"/>
    <x v="1651"/>
    <x v="2"/>
    <x v="0"/>
    <n v="427104"/>
    <x v="27"/>
  </r>
  <r>
    <x v="286"/>
    <x v="281"/>
    <s v="2"/>
    <s v="1"/>
    <x v="4"/>
    <x v="1"/>
    <x v="898"/>
    <x v="4952"/>
    <x v="1"/>
    <x v="592"/>
    <m/>
    <x v="2314"/>
  </r>
  <r>
    <x v="286"/>
    <x v="281"/>
    <s v="2"/>
    <s v="1"/>
    <x v="4"/>
    <x v="1"/>
    <x v="898"/>
    <x v="4953"/>
    <x v="1"/>
    <x v="595"/>
    <m/>
    <x v="2317"/>
  </r>
  <r>
    <x v="286"/>
    <x v="281"/>
    <s v="2"/>
    <s v="15"/>
    <x v="4"/>
    <x v="1"/>
    <x v="1009"/>
    <x v="4203"/>
    <x v="2"/>
    <x v="0"/>
    <n v="1045000"/>
    <x v="3679"/>
  </r>
  <r>
    <x v="286"/>
    <x v="281"/>
    <s v="2"/>
    <s v="27"/>
    <x v="4"/>
    <x v="1"/>
    <x v="1046"/>
    <x v="4203"/>
    <x v="2"/>
    <x v="0"/>
    <n v="427104"/>
    <x v="27"/>
  </r>
  <r>
    <x v="286"/>
    <x v="281"/>
    <s v="3"/>
    <s v="1"/>
    <x v="4"/>
    <x v="2"/>
    <x v="883"/>
    <x v="4954"/>
    <x v="1"/>
    <x v="592"/>
    <m/>
    <x v="2314"/>
  </r>
  <r>
    <x v="286"/>
    <x v="281"/>
    <s v="3"/>
    <s v="1"/>
    <x v="4"/>
    <x v="2"/>
    <x v="883"/>
    <x v="4955"/>
    <x v="1"/>
    <x v="595"/>
    <m/>
    <x v="2317"/>
  </r>
  <r>
    <x v="286"/>
    <x v="281"/>
    <s v="3"/>
    <s v="28"/>
    <x v="4"/>
    <x v="2"/>
    <x v="900"/>
    <x v="4088"/>
    <x v="2"/>
    <x v="0"/>
    <n v="427104"/>
    <x v="2314"/>
  </r>
  <r>
    <x v="286"/>
    <x v="281"/>
    <s v="3"/>
    <s v="31"/>
    <x v="4"/>
    <x v="2"/>
    <x v="922"/>
    <x v="2887"/>
    <x v="2"/>
    <x v="0"/>
    <n v="1045000"/>
    <x v="27"/>
  </r>
  <r>
    <x v="286"/>
    <x v="281"/>
    <s v="4"/>
    <s v="1"/>
    <x v="4"/>
    <x v="3"/>
    <x v="891"/>
    <x v="4956"/>
    <x v="1"/>
    <x v="592"/>
    <m/>
    <x v="2314"/>
  </r>
  <r>
    <x v="286"/>
    <x v="281"/>
    <s v="4"/>
    <s v="1"/>
    <x v="4"/>
    <x v="3"/>
    <x v="891"/>
    <x v="4957"/>
    <x v="1"/>
    <x v="595"/>
    <m/>
    <x v="2317"/>
  </r>
  <r>
    <x v="286"/>
    <x v="281"/>
    <s v="4"/>
    <s v="27"/>
    <x v="4"/>
    <x v="3"/>
    <x v="1013"/>
    <x v="2887"/>
    <x v="2"/>
    <x v="0"/>
    <n v="427104"/>
    <x v="2314"/>
  </r>
  <r>
    <x v="286"/>
    <x v="281"/>
    <s v="4"/>
    <s v="28"/>
    <x v="4"/>
    <x v="3"/>
    <x v="981"/>
    <x v="2887"/>
    <x v="2"/>
    <x v="0"/>
    <n v="1045000"/>
    <x v="27"/>
  </r>
  <r>
    <x v="286"/>
    <x v="281"/>
    <s v="5"/>
    <s v="1"/>
    <x v="4"/>
    <x v="4"/>
    <x v="893"/>
    <x v="4958"/>
    <x v="1"/>
    <x v="592"/>
    <m/>
    <x v="2314"/>
  </r>
  <r>
    <x v="286"/>
    <x v="281"/>
    <s v="5"/>
    <s v="1"/>
    <x v="4"/>
    <x v="4"/>
    <x v="893"/>
    <x v="4959"/>
    <x v="1"/>
    <x v="595"/>
    <m/>
    <x v="2317"/>
  </r>
  <r>
    <x v="286"/>
    <x v="281"/>
    <s v="6"/>
    <s v="1"/>
    <x v="4"/>
    <x v="9"/>
    <x v="884"/>
    <x v="4960"/>
    <x v="1"/>
    <x v="592"/>
    <m/>
    <x v="2318"/>
  </r>
  <r>
    <x v="286"/>
    <x v="281"/>
    <s v="6"/>
    <s v="1"/>
    <x v="4"/>
    <x v="9"/>
    <x v="884"/>
    <x v="4961"/>
    <x v="1"/>
    <x v="595"/>
    <m/>
    <x v="2319"/>
  </r>
  <r>
    <x v="286"/>
    <x v="281"/>
    <s v="6"/>
    <s v="28"/>
    <x v="4"/>
    <x v="9"/>
    <x v="1022"/>
    <x v="4170"/>
    <x v="2"/>
    <x v="0"/>
    <n v="1472104"/>
    <x v="2317"/>
  </r>
  <r>
    <x v="286"/>
    <x v="281"/>
    <s v="6"/>
    <s v="29"/>
    <x v="4"/>
    <x v="9"/>
    <x v="909"/>
    <x v="4962"/>
    <x v="2"/>
    <x v="0"/>
    <n v="2090000"/>
    <x v="3680"/>
  </r>
  <r>
    <x v="286"/>
    <x v="281"/>
    <s v="6"/>
    <s v="29"/>
    <x v="4"/>
    <x v="9"/>
    <x v="909"/>
    <x v="4962"/>
    <x v="2"/>
    <x v="0"/>
    <n v="854208"/>
    <x v="3681"/>
  </r>
  <r>
    <x v="286"/>
    <x v="281"/>
    <s v="6"/>
    <s v="30"/>
    <x v="4"/>
    <x v="9"/>
    <x v="977"/>
    <x v="4963"/>
    <x v="1"/>
    <x v="592"/>
    <m/>
    <x v="3682"/>
  </r>
  <r>
    <x v="286"/>
    <x v="281"/>
    <s v="6"/>
    <s v="30"/>
    <x v="4"/>
    <x v="9"/>
    <x v="977"/>
    <x v="4964"/>
    <x v="1"/>
    <x v="595"/>
    <m/>
    <x v="27"/>
  </r>
  <r>
    <x v="286"/>
    <x v="281"/>
    <s v="8"/>
    <s v="1"/>
    <x v="4"/>
    <x v="6"/>
    <x v="885"/>
    <x v="4965"/>
    <x v="1"/>
    <x v="592"/>
    <m/>
    <x v="2314"/>
  </r>
  <r>
    <x v="286"/>
    <x v="281"/>
    <s v="8"/>
    <s v="1"/>
    <x v="4"/>
    <x v="6"/>
    <x v="885"/>
    <x v="4966"/>
    <x v="1"/>
    <x v="595"/>
    <m/>
    <x v="2317"/>
  </r>
  <r>
    <x v="286"/>
    <x v="281"/>
    <s v="8"/>
    <s v="11"/>
    <x v="4"/>
    <x v="6"/>
    <x v="936"/>
    <x v="4098"/>
    <x v="2"/>
    <x v="0"/>
    <n v="427104"/>
    <x v="2314"/>
  </r>
  <r>
    <x v="286"/>
    <x v="281"/>
    <s v="8"/>
    <s v="12"/>
    <x v="4"/>
    <x v="6"/>
    <x v="928"/>
    <x v="4098"/>
    <x v="2"/>
    <x v="0"/>
    <n v="1045000"/>
    <x v="27"/>
  </r>
  <r>
    <x v="287"/>
    <x v="282"/>
    <m/>
    <m/>
    <x v="1"/>
    <x v="0"/>
    <x v="16"/>
    <x v="27"/>
    <x v="0"/>
    <x v="0"/>
    <m/>
    <x v="27"/>
  </r>
  <r>
    <x v="288"/>
    <x v="283"/>
    <s v="1"/>
    <s v="1"/>
    <x v="4"/>
    <x v="0"/>
    <x v="882"/>
    <x v="4967"/>
    <x v="1"/>
    <x v="267"/>
    <m/>
    <x v="1174"/>
  </r>
  <r>
    <x v="288"/>
    <x v="283"/>
    <s v="1"/>
    <s v="6"/>
    <x v="4"/>
    <x v="0"/>
    <x v="965"/>
    <x v="1630"/>
    <x v="2"/>
    <x v="0"/>
    <n v="197402.4"/>
    <x v="2332"/>
  </r>
  <r>
    <x v="288"/>
    <x v="283"/>
    <s v="1"/>
    <s v="6"/>
    <x v="4"/>
    <x v="0"/>
    <x v="965"/>
    <x v="4328"/>
    <x v="2"/>
    <x v="0"/>
    <n v="20246.400000000001"/>
    <x v="27"/>
  </r>
  <r>
    <x v="288"/>
    <x v="283"/>
    <s v="2"/>
    <s v="1"/>
    <x v="4"/>
    <x v="1"/>
    <x v="898"/>
    <x v="4968"/>
    <x v="1"/>
    <x v="267"/>
    <m/>
    <x v="1174"/>
  </r>
  <r>
    <x v="288"/>
    <x v="283"/>
    <s v="2"/>
    <s v="14"/>
    <x v="4"/>
    <x v="1"/>
    <x v="932"/>
    <x v="4088"/>
    <x v="2"/>
    <x v="0"/>
    <n v="197402.4"/>
    <x v="2332"/>
  </r>
  <r>
    <x v="288"/>
    <x v="283"/>
    <s v="2"/>
    <s v="14"/>
    <x v="4"/>
    <x v="1"/>
    <x v="932"/>
    <x v="4160"/>
    <x v="2"/>
    <x v="0"/>
    <n v="20246.400000000001"/>
    <x v="27"/>
  </r>
  <r>
    <x v="288"/>
    <x v="283"/>
    <s v="3"/>
    <s v="1"/>
    <x v="4"/>
    <x v="2"/>
    <x v="883"/>
    <x v="4969"/>
    <x v="1"/>
    <x v="267"/>
    <m/>
    <x v="1174"/>
  </r>
  <r>
    <x v="288"/>
    <x v="283"/>
    <s v="3"/>
    <s v="1"/>
    <x v="4"/>
    <x v="2"/>
    <x v="883"/>
    <x v="4970"/>
    <x v="1"/>
    <x v="0"/>
    <n v="10882.44"/>
    <x v="3683"/>
  </r>
  <r>
    <x v="288"/>
    <x v="283"/>
    <s v="3"/>
    <s v="24"/>
    <x v="4"/>
    <x v="2"/>
    <x v="903"/>
    <x v="4089"/>
    <x v="2"/>
    <x v="0"/>
    <n v="197402.4"/>
    <x v="3684"/>
  </r>
  <r>
    <x v="288"/>
    <x v="283"/>
    <s v="3"/>
    <s v="24"/>
    <x v="4"/>
    <x v="2"/>
    <x v="903"/>
    <x v="4298"/>
    <x v="2"/>
    <x v="0"/>
    <n v="9363.9599999999991"/>
    <x v="27"/>
  </r>
  <r>
    <x v="288"/>
    <x v="283"/>
    <s v="4"/>
    <s v="1"/>
    <x v="4"/>
    <x v="3"/>
    <x v="891"/>
    <x v="4971"/>
    <x v="1"/>
    <x v="267"/>
    <m/>
    <x v="1174"/>
  </r>
  <r>
    <x v="288"/>
    <x v="283"/>
    <s v="4"/>
    <s v="14"/>
    <x v="4"/>
    <x v="3"/>
    <x v="968"/>
    <x v="4091"/>
    <x v="2"/>
    <x v="0"/>
    <n v="197402.4"/>
    <x v="2332"/>
  </r>
  <r>
    <x v="288"/>
    <x v="283"/>
    <s v="4"/>
    <s v="14"/>
    <x v="4"/>
    <x v="3"/>
    <x v="968"/>
    <x v="4335"/>
    <x v="2"/>
    <x v="0"/>
    <n v="20246.400000000001"/>
    <x v="27"/>
  </r>
  <r>
    <x v="288"/>
    <x v="283"/>
    <s v="5"/>
    <s v="1"/>
    <x v="4"/>
    <x v="4"/>
    <x v="893"/>
    <x v="4972"/>
    <x v="1"/>
    <x v="908"/>
    <m/>
    <x v="3685"/>
  </r>
  <r>
    <x v="289"/>
    <x v="284"/>
    <m/>
    <m/>
    <x v="1"/>
    <x v="0"/>
    <x v="16"/>
    <x v="27"/>
    <x v="0"/>
    <x v="0"/>
    <m/>
    <x v="27"/>
  </r>
  <r>
    <x v="290"/>
    <x v="285"/>
    <s v="1"/>
    <s v="1"/>
    <x v="4"/>
    <x v="0"/>
    <x v="882"/>
    <x v="0"/>
    <x v="0"/>
    <x v="0"/>
    <m/>
    <x v="2357"/>
  </r>
  <r>
    <x v="290"/>
    <x v="285"/>
    <s v="1"/>
    <s v="18"/>
    <x v="4"/>
    <x v="0"/>
    <x v="930"/>
    <x v="4973"/>
    <x v="2"/>
    <x v="0"/>
    <n v="2829677.42"/>
    <x v="27"/>
  </r>
  <r>
    <x v="291"/>
    <x v="286"/>
    <s v="1"/>
    <s v="1"/>
    <x v="4"/>
    <x v="0"/>
    <x v="882"/>
    <x v="0"/>
    <x v="0"/>
    <x v="0"/>
    <m/>
    <x v="2358"/>
  </r>
  <r>
    <x v="292"/>
    <x v="287"/>
    <s v="7"/>
    <s v="20"/>
    <x v="4"/>
    <x v="5"/>
    <x v="999"/>
    <x v="4974"/>
    <x v="1"/>
    <x v="909"/>
    <m/>
    <x v="3686"/>
  </r>
  <r>
    <x v="293"/>
    <x v="288"/>
    <s v="7"/>
    <s v="22"/>
    <x v="4"/>
    <x v="5"/>
    <x v="907"/>
    <x v="4975"/>
    <x v="1"/>
    <x v="260"/>
    <m/>
    <x v="1160"/>
  </r>
  <r>
    <x v="293"/>
    <x v="288"/>
    <s v="7"/>
    <s v="22"/>
    <x v="4"/>
    <x v="5"/>
    <x v="907"/>
    <x v="1874"/>
    <x v="2"/>
    <x v="0"/>
    <n v="322500"/>
    <x v="27"/>
  </r>
  <r>
    <x v="294"/>
    <x v="289"/>
    <m/>
    <m/>
    <x v="1"/>
    <x v="0"/>
    <x v="16"/>
    <x v="27"/>
    <x v="0"/>
    <x v="0"/>
    <m/>
    <x v="27"/>
  </r>
  <r>
    <x v="295"/>
    <x v="290"/>
    <s v="1"/>
    <s v="1"/>
    <x v="4"/>
    <x v="0"/>
    <x v="882"/>
    <x v="4976"/>
    <x v="1"/>
    <x v="607"/>
    <m/>
    <x v="2368"/>
  </r>
  <r>
    <x v="295"/>
    <x v="290"/>
    <s v="2"/>
    <s v="1"/>
    <x v="4"/>
    <x v="1"/>
    <x v="898"/>
    <x v="4977"/>
    <x v="1"/>
    <x v="607"/>
    <m/>
    <x v="3687"/>
  </r>
  <r>
    <x v="295"/>
    <x v="290"/>
    <s v="2"/>
    <s v="3"/>
    <x v="4"/>
    <x v="1"/>
    <x v="931"/>
    <x v="4203"/>
    <x v="2"/>
    <x v="0"/>
    <n v="679714.4"/>
    <x v="3688"/>
  </r>
  <r>
    <x v="295"/>
    <x v="290"/>
    <s v="2"/>
    <s v="3"/>
    <x v="4"/>
    <x v="1"/>
    <x v="931"/>
    <x v="4219"/>
    <x v="2"/>
    <x v="0"/>
    <n v="33156.800000000003"/>
    <x v="2368"/>
  </r>
  <r>
    <x v="295"/>
    <x v="290"/>
    <s v="2"/>
    <s v="24"/>
    <x v="4"/>
    <x v="1"/>
    <x v="979"/>
    <x v="4088"/>
    <x v="2"/>
    <x v="0"/>
    <n v="679715.02"/>
    <x v="3689"/>
  </r>
  <r>
    <x v="295"/>
    <x v="290"/>
    <s v="2"/>
    <s v="24"/>
    <x v="4"/>
    <x v="1"/>
    <x v="979"/>
    <x v="4160"/>
    <x v="2"/>
    <x v="0"/>
    <n v="33156.18"/>
    <x v="27"/>
  </r>
  <r>
    <x v="295"/>
    <x v="290"/>
    <s v="3"/>
    <s v="1"/>
    <x v="4"/>
    <x v="2"/>
    <x v="883"/>
    <x v="4978"/>
    <x v="1"/>
    <x v="607"/>
    <m/>
    <x v="2368"/>
  </r>
  <r>
    <x v="295"/>
    <x v="290"/>
    <s v="3"/>
    <s v="17"/>
    <x v="4"/>
    <x v="2"/>
    <x v="1035"/>
    <x v="4089"/>
    <x v="2"/>
    <x v="0"/>
    <n v="679714.4"/>
    <x v="2369"/>
  </r>
  <r>
    <x v="295"/>
    <x v="290"/>
    <s v="3"/>
    <s v="17"/>
    <x v="4"/>
    <x v="2"/>
    <x v="1035"/>
    <x v="4298"/>
    <x v="2"/>
    <x v="0"/>
    <n v="33156.800000000003"/>
    <x v="27"/>
  </r>
  <r>
    <x v="295"/>
    <x v="290"/>
    <s v="4"/>
    <s v="1"/>
    <x v="4"/>
    <x v="3"/>
    <x v="891"/>
    <x v="4979"/>
    <x v="1"/>
    <x v="607"/>
    <m/>
    <x v="2368"/>
  </r>
  <r>
    <x v="295"/>
    <x v="290"/>
    <s v="4"/>
    <s v="13"/>
    <x v="4"/>
    <x v="3"/>
    <x v="1047"/>
    <x v="4091"/>
    <x v="2"/>
    <x v="0"/>
    <n v="679715.02"/>
    <x v="3689"/>
  </r>
  <r>
    <x v="295"/>
    <x v="290"/>
    <s v="4"/>
    <s v="13"/>
    <x v="4"/>
    <x v="3"/>
    <x v="1047"/>
    <x v="4335"/>
    <x v="2"/>
    <x v="0"/>
    <n v="33156.18"/>
    <x v="27"/>
  </r>
  <r>
    <x v="295"/>
    <x v="290"/>
    <s v="5"/>
    <s v="1"/>
    <x v="4"/>
    <x v="4"/>
    <x v="893"/>
    <x v="4980"/>
    <x v="1"/>
    <x v="607"/>
    <m/>
    <x v="2368"/>
  </r>
  <r>
    <x v="295"/>
    <x v="290"/>
    <s v="5"/>
    <s v="13"/>
    <x v="4"/>
    <x v="4"/>
    <x v="950"/>
    <x v="4093"/>
    <x v="2"/>
    <x v="0"/>
    <n v="679715.02"/>
    <x v="3689"/>
  </r>
  <r>
    <x v="295"/>
    <x v="290"/>
    <s v="5"/>
    <s v="13"/>
    <x v="4"/>
    <x v="4"/>
    <x v="950"/>
    <x v="4169"/>
    <x v="2"/>
    <x v="0"/>
    <n v="33156.18"/>
    <x v="27"/>
  </r>
  <r>
    <x v="295"/>
    <x v="290"/>
    <s v="6"/>
    <s v="1"/>
    <x v="4"/>
    <x v="9"/>
    <x v="884"/>
    <x v="4981"/>
    <x v="1"/>
    <x v="607"/>
    <m/>
    <x v="2368"/>
  </r>
  <r>
    <x v="295"/>
    <x v="290"/>
    <s v="6"/>
    <s v="2"/>
    <x v="4"/>
    <x v="9"/>
    <x v="895"/>
    <x v="2941"/>
    <x v="2"/>
    <x v="0"/>
    <n v="679715.02"/>
    <x v="3689"/>
  </r>
  <r>
    <x v="295"/>
    <x v="290"/>
    <s v="6"/>
    <s v="2"/>
    <x v="4"/>
    <x v="9"/>
    <x v="895"/>
    <x v="191"/>
    <x v="2"/>
    <x v="0"/>
    <n v="33156.18"/>
    <x v="27"/>
  </r>
  <r>
    <x v="295"/>
    <x v="290"/>
    <s v="7"/>
    <s v="1"/>
    <x v="4"/>
    <x v="5"/>
    <x v="896"/>
    <x v="4982"/>
    <x v="1"/>
    <x v="605"/>
    <m/>
    <x v="2360"/>
  </r>
  <r>
    <x v="295"/>
    <x v="290"/>
    <s v="7"/>
    <s v="7"/>
    <x v="4"/>
    <x v="5"/>
    <x v="1021"/>
    <x v="4098"/>
    <x v="2"/>
    <x v="0"/>
    <n v="679715.02"/>
    <x v="2361"/>
  </r>
  <r>
    <x v="295"/>
    <x v="290"/>
    <s v="7"/>
    <s v="7"/>
    <x v="4"/>
    <x v="5"/>
    <x v="1021"/>
    <x v="4166"/>
    <x v="2"/>
    <x v="0"/>
    <n v="33156.83"/>
    <x v="27"/>
  </r>
  <r>
    <x v="295"/>
    <x v="290"/>
    <s v="8"/>
    <s v="1"/>
    <x v="4"/>
    <x v="6"/>
    <x v="885"/>
    <x v="4983"/>
    <x v="1"/>
    <x v="605"/>
    <m/>
    <x v="2360"/>
  </r>
  <r>
    <x v="295"/>
    <x v="290"/>
    <s v="8"/>
    <s v="18"/>
    <x v="4"/>
    <x v="6"/>
    <x v="1017"/>
    <x v="4213"/>
    <x v="2"/>
    <x v="0"/>
    <n v="679715.02"/>
    <x v="2361"/>
  </r>
  <r>
    <x v="295"/>
    <x v="290"/>
    <s v="8"/>
    <s v="18"/>
    <x v="4"/>
    <x v="6"/>
    <x v="1017"/>
    <x v="4347"/>
    <x v="2"/>
    <x v="0"/>
    <n v="33156.83"/>
    <x v="27"/>
  </r>
  <r>
    <x v="296"/>
    <x v="291"/>
    <m/>
    <m/>
    <x v="1"/>
    <x v="0"/>
    <x v="16"/>
    <x v="27"/>
    <x v="0"/>
    <x v="0"/>
    <m/>
    <x v="27"/>
  </r>
  <r>
    <x v="297"/>
    <x v="292"/>
    <m/>
    <m/>
    <x v="1"/>
    <x v="0"/>
    <x v="16"/>
    <x v="27"/>
    <x v="0"/>
    <x v="0"/>
    <m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1">
  <location ref="A3:I272" firstHeaderRow="1" firstDataRow="3" firstDataCol="1" rowPageCount="1" colPageCount="1"/>
  <pivotFields count="12">
    <pivotField showAll="0"/>
    <pivotField axis="axisRow" showAll="0">
      <items count="294">
        <item x="0"/>
        <item x="3"/>
        <item x="13"/>
        <item x="4"/>
        <item x="1"/>
        <item x="5"/>
        <item x="6"/>
        <item x="9"/>
        <item x="7"/>
        <item x="28"/>
        <item x="11"/>
        <item x="10"/>
        <item x="29"/>
        <item x="20"/>
        <item x="16"/>
        <item x="14"/>
        <item x="146"/>
        <item x="12"/>
        <item x="2"/>
        <item x="18"/>
        <item x="19"/>
        <item x="27"/>
        <item x="22"/>
        <item x="21"/>
        <item x="23"/>
        <item x="17"/>
        <item x="26"/>
        <item x="15"/>
        <item x="25"/>
        <item x="30"/>
        <item x="31"/>
        <item x="35"/>
        <item x="42"/>
        <item x="39"/>
        <item x="36"/>
        <item x="33"/>
        <item x="32"/>
        <item x="38"/>
        <item x="40"/>
        <item x="41"/>
        <item x="37"/>
        <item x="34"/>
        <item x="55"/>
        <item x="43"/>
        <item x="53"/>
        <item x="44"/>
        <item x="46"/>
        <item x="45"/>
        <item x="48"/>
        <item x="50"/>
        <item x="59"/>
        <item x="47"/>
        <item x="49"/>
        <item x="52"/>
        <item x="51"/>
        <item x="60"/>
        <item x="56"/>
        <item x="57"/>
        <item x="61"/>
        <item x="62"/>
        <item x="71"/>
        <item x="65"/>
        <item x="64"/>
        <item x="68"/>
        <item x="66"/>
        <item x="75"/>
        <item x="63"/>
        <item x="74"/>
        <item x="70"/>
        <item x="72"/>
        <item x="73"/>
        <item x="67"/>
        <item x="76"/>
        <item x="69"/>
        <item x="77"/>
        <item x="80"/>
        <item x="81"/>
        <item x="83"/>
        <item x="79"/>
        <item x="78"/>
        <item x="82"/>
        <item x="84"/>
        <item x="54"/>
        <item x="85"/>
        <item x="90"/>
        <item x="86"/>
        <item x="163"/>
        <item x="92"/>
        <item x="88"/>
        <item x="87"/>
        <item x="89"/>
        <item x="93"/>
        <item x="91"/>
        <item x="96"/>
        <item x="108"/>
        <item x="95"/>
        <item x="100"/>
        <item x="99"/>
        <item x="106"/>
        <item x="98"/>
        <item x="102"/>
        <item x="101"/>
        <item x="103"/>
        <item x="94"/>
        <item x="104"/>
        <item x="107"/>
        <item x="105"/>
        <item x="97"/>
        <item x="109"/>
        <item x="111"/>
        <item x="110"/>
        <item x="112"/>
        <item x="115"/>
        <item x="114"/>
        <item x="113"/>
        <item x="117"/>
        <item x="123"/>
        <item x="118"/>
        <item x="124"/>
        <item x="119"/>
        <item x="116"/>
        <item x="126"/>
        <item x="125"/>
        <item x="121"/>
        <item x="128"/>
        <item x="131"/>
        <item x="127"/>
        <item x="120"/>
        <item x="130"/>
        <item x="129"/>
        <item x="156"/>
        <item x="132"/>
        <item x="133"/>
        <item x="134"/>
        <item x="138"/>
        <item x="137"/>
        <item x="135"/>
        <item x="139"/>
        <item x="141"/>
        <item x="140"/>
        <item x="143"/>
        <item x="144"/>
        <item x="145"/>
        <item x="142"/>
        <item x="147"/>
        <item x="148"/>
        <item x="149"/>
        <item x="150"/>
        <item x="151"/>
        <item x="165"/>
        <item x="157"/>
        <item x="152"/>
        <item x="166"/>
        <item x="167"/>
        <item x="159"/>
        <item x="153"/>
        <item x="122"/>
        <item x="160"/>
        <item x="158"/>
        <item x="162"/>
        <item x="8"/>
        <item x="155"/>
        <item x="164"/>
        <item x="272"/>
        <item x="136"/>
        <item x="168"/>
        <item x="170"/>
        <item x="154"/>
        <item x="161"/>
        <item x="169"/>
        <item x="173"/>
        <item x="198"/>
        <item x="174"/>
        <item x="183"/>
        <item x="182"/>
        <item x="186"/>
        <item x="187"/>
        <item x="193"/>
        <item x="191"/>
        <item x="199"/>
        <item x="177"/>
        <item x="176"/>
        <item x="197"/>
        <item x="175"/>
        <item x="171"/>
        <item x="185"/>
        <item x="184"/>
        <item x="201"/>
        <item x="190"/>
        <item x="172"/>
        <item x="180"/>
        <item x="181"/>
        <item x="189"/>
        <item x="192"/>
        <item x="194"/>
        <item x="200"/>
        <item x="203"/>
        <item x="24"/>
        <item x="178"/>
        <item x="179"/>
        <item x="205"/>
        <item x="195"/>
        <item x="188"/>
        <item x="202"/>
        <item x="204"/>
        <item x="196"/>
        <item x="206"/>
        <item x="211"/>
        <item x="208"/>
        <item x="209"/>
        <item x="210"/>
        <item x="212"/>
        <item x="215"/>
        <item x="207"/>
        <item x="213"/>
        <item x="214"/>
        <item x="217"/>
        <item x="218"/>
        <item x="219"/>
        <item x="220"/>
        <item x="223"/>
        <item x="216"/>
        <item x="224"/>
        <item x="222"/>
        <item x="221"/>
        <item x="227"/>
        <item x="225"/>
        <item x="226"/>
        <item x="228"/>
        <item x="229"/>
        <item x="230"/>
        <item x="231"/>
        <item x="241"/>
        <item x="249"/>
        <item x="235"/>
        <item x="233"/>
        <item x="234"/>
        <item x="245"/>
        <item x="240"/>
        <item x="238"/>
        <item x="242"/>
        <item x="237"/>
        <item x="236"/>
        <item x="243"/>
        <item x="244"/>
        <item x="246"/>
        <item x="247"/>
        <item x="58"/>
        <item x="239"/>
        <item x="248"/>
        <item x="232"/>
        <item x="250"/>
        <item x="267"/>
        <item x="251"/>
        <item x="253"/>
        <item x="256"/>
        <item x="258"/>
        <item x="257"/>
        <item x="270"/>
        <item x="263"/>
        <item x="271"/>
        <item x="255"/>
        <item x="264"/>
        <item x="268"/>
        <item x="260"/>
        <item x="259"/>
        <item x="261"/>
        <item x="266"/>
        <item x="262"/>
        <item x="265"/>
        <item x="254"/>
        <item x="252"/>
        <item x="269"/>
        <item x="274"/>
        <item x="273"/>
        <item x="275"/>
        <item x="277"/>
        <item x="276"/>
        <item x="278"/>
        <item x="284"/>
        <item x="280"/>
        <item x="279"/>
        <item x="287"/>
        <item x="282"/>
        <item x="283"/>
        <item x="286"/>
        <item x="285"/>
        <item x="281"/>
        <item x="288"/>
        <item x="289"/>
        <item x="292"/>
        <item x="290"/>
        <item x="291"/>
        <item t="default"/>
      </items>
    </pivotField>
    <pivotField showAll="0"/>
    <pivotField showAll="0"/>
    <pivotField axis="axisCol" multipleItemSelectionAllowed="1" showAll="0" defaultSubtotal="0">
      <items count="5">
        <item x="3"/>
        <item x="0"/>
        <item x="2"/>
        <item x="4"/>
        <item x="1"/>
      </items>
    </pivotField>
    <pivotField multipleItemSelectionAllowed="1" showAll="0">
      <items count="13">
        <item x="0"/>
        <item h="1" x="1"/>
        <item h="1" x="2"/>
        <item h="1" x="3"/>
        <item h="1" x="4"/>
        <item h="1" x="9"/>
        <item h="1" x="5"/>
        <item h="1" x="6"/>
        <item h="1" x="10"/>
        <item h="1" x="7"/>
        <item h="1" x="8"/>
        <item x="11"/>
        <item t="default"/>
      </items>
    </pivotField>
    <pivotField showAll="0">
      <items count="1049">
        <item x="16"/>
        <item x="588"/>
        <item x="827"/>
        <item x="654"/>
        <item x="814"/>
        <item x="767"/>
        <item x="761"/>
        <item x="735"/>
        <item x="869"/>
        <item x="831"/>
        <item x="647"/>
        <item x="868"/>
        <item x="617"/>
        <item x="777"/>
        <item x="870"/>
        <item x="618"/>
        <item x="787"/>
        <item x="784"/>
        <item x="675"/>
        <item x="774"/>
        <item x="736"/>
        <item x="619"/>
        <item x="737"/>
        <item x="620"/>
        <item x="705"/>
        <item x="738"/>
        <item x="739"/>
        <item x="665"/>
        <item x="606"/>
        <item x="788"/>
        <item x="607"/>
        <item x="815"/>
        <item x="676"/>
        <item x="778"/>
        <item x="677"/>
        <item x="600"/>
        <item x="834"/>
        <item x="621"/>
        <item x="756"/>
        <item x="772"/>
        <item x="622"/>
        <item x="601"/>
        <item x="678"/>
        <item x="877"/>
        <item x="740"/>
        <item x="691"/>
        <item x="841"/>
        <item x="611"/>
        <item x="706"/>
        <item x="741"/>
        <item x="692"/>
        <item x="623"/>
        <item x="873"/>
        <item x="655"/>
        <item x="742"/>
        <item x="768"/>
        <item x="727"/>
        <item x="602"/>
        <item x="603"/>
        <item x="671"/>
        <item x="589"/>
        <item x="590"/>
        <item x="743"/>
        <item x="876"/>
        <item x="791"/>
        <item x="624"/>
        <item x="625"/>
        <item x="842"/>
        <item x="792"/>
        <item x="744"/>
        <item x="862"/>
        <item x="591"/>
        <item x="693"/>
        <item x="816"/>
        <item x="745"/>
        <item x="612"/>
        <item x="679"/>
        <item x="680"/>
        <item x="832"/>
        <item x="762"/>
        <item x="746"/>
        <item x="626"/>
        <item x="707"/>
        <item x="858"/>
        <item x="775"/>
        <item x="865"/>
        <item x="681"/>
        <item x="863"/>
        <item x="789"/>
        <item x="627"/>
        <item x="793"/>
        <item x="763"/>
        <item x="794"/>
        <item x="802"/>
        <item x="747"/>
        <item x="878"/>
        <item x="880"/>
        <item x="608"/>
        <item x="829"/>
        <item x="728"/>
        <item x="779"/>
        <item x="682"/>
        <item x="604"/>
        <item x="592"/>
        <item x="593"/>
        <item x="683"/>
        <item x="757"/>
        <item x="805"/>
        <item x="708"/>
        <item x="684"/>
        <item x="806"/>
        <item x="769"/>
        <item x="795"/>
        <item x="837"/>
        <item x="807"/>
        <item x="669"/>
        <item x="843"/>
        <item x="773"/>
        <item x="628"/>
        <item x="780"/>
        <item x="629"/>
        <item x="656"/>
        <item x="852"/>
        <item x="817"/>
        <item x="770"/>
        <item x="729"/>
        <item x="771"/>
        <item x="648"/>
        <item x="685"/>
        <item x="630"/>
        <item x="760"/>
        <item x="748"/>
        <item x="686"/>
        <item x="749"/>
        <item x="687"/>
        <item x="866"/>
        <item x="750"/>
        <item x="709"/>
        <item x="838"/>
        <item x="631"/>
        <item x="844"/>
        <item x="874"/>
        <item x="785"/>
        <item x="835"/>
        <item x="836"/>
        <item x="594"/>
        <item x="818"/>
        <item x="854"/>
        <item x="751"/>
        <item x="864"/>
        <item x="720"/>
        <item x="632"/>
        <item x="764"/>
        <item x="808"/>
        <item x="867"/>
        <item x="688"/>
        <item x="796"/>
        <item x="803"/>
        <item x="710"/>
        <item x="633"/>
        <item x="839"/>
        <item x="721"/>
        <item x="730"/>
        <item x="634"/>
        <item x="752"/>
        <item x="689"/>
        <item x="690"/>
        <item x="595"/>
        <item x="830"/>
        <item x="797"/>
        <item x="781"/>
        <item x="782"/>
        <item x="609"/>
        <item x="871"/>
        <item x="722"/>
        <item x="660"/>
        <item x="613"/>
        <item x="672"/>
        <item x="758"/>
        <item x="635"/>
        <item x="636"/>
        <item x="711"/>
        <item x="666"/>
        <item x="695"/>
        <item x="696"/>
        <item x="856"/>
        <item x="845"/>
        <item x="848"/>
        <item x="804"/>
        <item x="697"/>
        <item x="649"/>
        <item x="828"/>
        <item x="819"/>
        <item x="667"/>
        <item x="610"/>
        <item x="605"/>
        <item x="753"/>
        <item x="754"/>
        <item x="765"/>
        <item x="637"/>
        <item x="849"/>
        <item x="673"/>
        <item x="755"/>
        <item x="698"/>
        <item x="723"/>
        <item x="724"/>
        <item x="638"/>
        <item x="790"/>
        <item x="846"/>
        <item x="639"/>
        <item x="703"/>
        <item x="875"/>
        <item x="712"/>
        <item x="872"/>
        <item x="650"/>
        <item x="855"/>
        <item x="820"/>
        <item x="596"/>
        <item x="809"/>
        <item x="704"/>
        <item x="833"/>
        <item x="857"/>
        <item x="766"/>
        <item x="614"/>
        <item x="640"/>
        <item x="702"/>
        <item x="694"/>
        <item x="861"/>
        <item x="699"/>
        <item x="661"/>
        <item x="859"/>
        <item x="641"/>
        <item x="642"/>
        <item x="657"/>
        <item x="798"/>
        <item x="840"/>
        <item x="659"/>
        <item x="799"/>
        <item x="800"/>
        <item x="615"/>
        <item x="810"/>
        <item x="881"/>
        <item x="811"/>
        <item x="651"/>
        <item x="713"/>
        <item x="714"/>
        <item x="821"/>
        <item x="824"/>
        <item x="776"/>
        <item x="725"/>
        <item x="759"/>
        <item x="616"/>
        <item x="700"/>
        <item x="643"/>
        <item x="662"/>
        <item x="670"/>
        <item x="668"/>
        <item x="731"/>
        <item x="732"/>
        <item x="850"/>
        <item x="726"/>
        <item x="801"/>
        <item x="644"/>
        <item x="645"/>
        <item x="663"/>
        <item x="822"/>
        <item x="715"/>
        <item x="716"/>
        <item x="652"/>
        <item x="717"/>
        <item x="851"/>
        <item x="823"/>
        <item x="597"/>
        <item x="718"/>
        <item x="733"/>
        <item x="825"/>
        <item x="826"/>
        <item x="646"/>
        <item x="674"/>
        <item x="598"/>
        <item x="599"/>
        <item x="701"/>
        <item x="879"/>
        <item x="860"/>
        <item x="664"/>
        <item x="719"/>
        <item x="658"/>
        <item x="734"/>
        <item x="653"/>
        <item x="783"/>
        <item x="847"/>
        <item x="812"/>
        <item x="813"/>
        <item x="786"/>
        <item x="853"/>
        <item x="0"/>
        <item x="153"/>
        <item x="239"/>
        <item x="263"/>
        <item x="247"/>
        <item x="300"/>
        <item x="118"/>
        <item x="251"/>
        <item x="80"/>
        <item x="34"/>
        <item x="303"/>
        <item x="183"/>
        <item x="97"/>
        <item x="114"/>
        <item x="143"/>
        <item x="144"/>
        <item x="102"/>
        <item x="154"/>
        <item x="227"/>
        <item x="220"/>
        <item x="119"/>
        <item x="35"/>
        <item x="36"/>
        <item x="129"/>
        <item x="184"/>
        <item x="310"/>
        <item x="81"/>
        <item x="240"/>
        <item x="82"/>
        <item x="63"/>
        <item x="167"/>
        <item x="99"/>
        <item x="168"/>
        <item x="284"/>
        <item x="1"/>
        <item x="223"/>
        <item x="211"/>
        <item x="37"/>
        <item x="115"/>
        <item x="195"/>
        <item x="38"/>
        <item x="109"/>
        <item x="103"/>
        <item x="304"/>
        <item x="269"/>
        <item x="155"/>
        <item x="228"/>
        <item x="212"/>
        <item x="145"/>
        <item x="264"/>
        <item x="256"/>
        <item x="281"/>
        <item x="83"/>
        <item x="297"/>
        <item x="185"/>
        <item x="234"/>
        <item x="26"/>
        <item x="104"/>
        <item x="285"/>
        <item x="39"/>
        <item x="84"/>
        <item x="85"/>
        <item x="241"/>
        <item x="64"/>
        <item x="27"/>
        <item x="286"/>
        <item x="120"/>
        <item x="156"/>
        <item x="199"/>
        <item x="200"/>
        <item x="232"/>
        <item x="265"/>
        <item x="201"/>
        <item x="40"/>
        <item x="213"/>
        <item x="116"/>
        <item x="2"/>
        <item x="3"/>
        <item x="130"/>
        <item x="65"/>
        <item x="208"/>
        <item x="252"/>
        <item x="258"/>
        <item x="294"/>
        <item x="66"/>
        <item x="17"/>
        <item x="41"/>
        <item x="248"/>
        <item x="28"/>
        <item x="289"/>
        <item x="186"/>
        <item x="221"/>
        <item x="222"/>
        <item x="146"/>
        <item x="67"/>
        <item x="229"/>
        <item x="173"/>
        <item x="174"/>
        <item x="90"/>
        <item x="93"/>
        <item x="202"/>
        <item x="42"/>
        <item x="121"/>
        <item x="311"/>
        <item x="86"/>
        <item x="29"/>
        <item x="30"/>
        <item x="4"/>
        <item x="175"/>
        <item x="5"/>
        <item x="214"/>
        <item x="68"/>
        <item x="257"/>
        <item x="43"/>
        <item x="196"/>
        <item x="44"/>
        <item x="242"/>
        <item x="122"/>
        <item x="187"/>
        <item x="260"/>
        <item x="270"/>
        <item x="157"/>
        <item x="135"/>
        <item x="110"/>
        <item x="18"/>
        <item x="243"/>
        <item x="6"/>
        <item x="203"/>
        <item x="210"/>
        <item x="7"/>
        <item x="94"/>
        <item x="123"/>
        <item x="253"/>
        <item x="235"/>
        <item x="236"/>
        <item x="169"/>
        <item x="91"/>
        <item x="92"/>
        <item x="69"/>
        <item x="45"/>
        <item x="176"/>
        <item x="70"/>
        <item x="46"/>
        <item x="47"/>
        <item x="287"/>
        <item x="48"/>
        <item x="49"/>
        <item x="158"/>
        <item x="282"/>
        <item x="136"/>
        <item x="19"/>
        <item x="266"/>
        <item x="277"/>
        <item x="204"/>
        <item x="224"/>
        <item x="249"/>
        <item x="312"/>
        <item x="8"/>
        <item x="274"/>
        <item x="307"/>
        <item x="237"/>
        <item x="305"/>
        <item x="111"/>
        <item x="295"/>
        <item x="71"/>
        <item x="124"/>
        <item x="50"/>
        <item x="72"/>
        <item x="197"/>
        <item x="177"/>
        <item x="298"/>
        <item x="147"/>
        <item x="159"/>
        <item x="233"/>
        <item x="188"/>
        <item x="100"/>
        <item x="308"/>
        <item x="101"/>
        <item x="20"/>
        <item x="112"/>
        <item x="160"/>
        <item x="161"/>
        <item x="148"/>
        <item x="189"/>
        <item x="87"/>
        <item x="51"/>
        <item x="52"/>
        <item x="190"/>
        <item x="215"/>
        <item x="216"/>
        <item x="9"/>
        <item x="191"/>
        <item x="73"/>
        <item x="105"/>
        <item x="53"/>
        <item x="74"/>
        <item x="178"/>
        <item x="54"/>
        <item x="55"/>
        <item x="292"/>
        <item x="271"/>
        <item x="162"/>
        <item x="283"/>
        <item x="137"/>
        <item x="21"/>
        <item x="192"/>
        <item x="244"/>
        <item x="205"/>
        <item x="149"/>
        <item x="254"/>
        <item x="309"/>
        <item x="95"/>
        <item x="275"/>
        <item x="301"/>
        <item x="290"/>
        <item x="170"/>
        <item x="217"/>
        <item x="75"/>
        <item x="230"/>
        <item x="56"/>
        <item x="225"/>
        <item x="193"/>
        <item x="133"/>
        <item x="245"/>
        <item x="179"/>
        <item x="31"/>
        <item x="209"/>
        <item x="163"/>
        <item x="194"/>
        <item x="138"/>
        <item x="22"/>
        <item x="267"/>
        <item x="57"/>
        <item x="58"/>
        <item x="125"/>
        <item x="126"/>
        <item x="302"/>
        <item x="10"/>
        <item x="150"/>
        <item x="171"/>
        <item x="108"/>
        <item x="106"/>
        <item x="259"/>
        <item x="296"/>
        <item x="76"/>
        <item x="238"/>
        <item x="59"/>
        <item x="246"/>
        <item x="180"/>
        <item x="127"/>
        <item x="23"/>
        <item x="88"/>
        <item x="272"/>
        <item x="164"/>
        <item x="139"/>
        <item x="24"/>
        <item x="134"/>
        <item x="278"/>
        <item x="206"/>
        <item x="218"/>
        <item x="11"/>
        <item x="12"/>
        <item x="231"/>
        <item x="250"/>
        <item x="219"/>
        <item x="77"/>
        <item x="13"/>
        <item x="14"/>
        <item x="78"/>
        <item x="226"/>
        <item x="60"/>
        <item x="117"/>
        <item x="15"/>
        <item x="113"/>
        <item x="198"/>
        <item x="98"/>
        <item x="261"/>
        <item x="140"/>
        <item x="141"/>
        <item x="166"/>
        <item x="25"/>
        <item x="255"/>
        <item x="279"/>
        <item x="32"/>
        <item x="151"/>
        <item x="181"/>
        <item x="142"/>
        <item x="96"/>
        <item x="276"/>
        <item x="61"/>
        <item x="165"/>
        <item x="291"/>
        <item x="172"/>
        <item x="273"/>
        <item x="79"/>
        <item x="293"/>
        <item x="62"/>
        <item x="152"/>
        <item x="107"/>
        <item x="299"/>
        <item x="288"/>
        <item x="33"/>
        <item x="128"/>
        <item x="89"/>
        <item x="131"/>
        <item x="262"/>
        <item x="268"/>
        <item x="280"/>
        <item x="207"/>
        <item x="306"/>
        <item x="132"/>
        <item x="182"/>
        <item x="344"/>
        <item x="322"/>
        <item x="481"/>
        <item x="467"/>
        <item x="441"/>
        <item x="397"/>
        <item x="412"/>
        <item x="453"/>
        <item x="398"/>
        <item x="350"/>
        <item x="323"/>
        <item x="468"/>
        <item x="532"/>
        <item x="422"/>
        <item x="399"/>
        <item x="439"/>
        <item x="580"/>
        <item x="511"/>
        <item x="361"/>
        <item x="533"/>
        <item x="351"/>
        <item x="563"/>
        <item x="379"/>
        <item x="573"/>
        <item x="564"/>
        <item x="454"/>
        <item x="352"/>
        <item x="586"/>
        <item x="421"/>
        <item x="442"/>
        <item x="380"/>
        <item x="404"/>
        <item x="560"/>
        <item x="469"/>
        <item x="455"/>
        <item x="482"/>
        <item x="489"/>
        <item x="549"/>
        <item x="366"/>
        <item x="423"/>
        <item x="367"/>
        <item x="470"/>
        <item x="403"/>
        <item x="381"/>
        <item x="518"/>
        <item x="313"/>
        <item x="456"/>
        <item x="546"/>
        <item x="515"/>
        <item x="382"/>
        <item x="565"/>
        <item x="503"/>
        <item x="516"/>
        <item x="353"/>
        <item x="530"/>
        <item x="424"/>
        <item x="567"/>
        <item x="355"/>
        <item x="556"/>
        <item x="491"/>
        <item x="483"/>
        <item x="557"/>
        <item x="383"/>
        <item x="356"/>
        <item x="425"/>
        <item x="400"/>
        <item x="519"/>
        <item x="384"/>
        <item x="513"/>
        <item x="559"/>
        <item x="324"/>
        <item x="504"/>
        <item x="457"/>
        <item x="443"/>
        <item x="314"/>
        <item x="334"/>
        <item x="335"/>
        <item x="325"/>
        <item x="336"/>
        <item x="368"/>
        <item x="531"/>
        <item x="574"/>
        <item x="401"/>
        <item x="354"/>
        <item x="426"/>
        <item x="562"/>
        <item x="581"/>
        <item x="385"/>
        <item x="413"/>
        <item x="362"/>
        <item x="450"/>
        <item x="458"/>
        <item x="386"/>
        <item x="520"/>
        <item x="414"/>
        <item x="517"/>
        <item x="505"/>
        <item x="427"/>
        <item x="476"/>
        <item x="444"/>
        <item x="471"/>
        <item x="499"/>
        <item x="459"/>
        <item x="492"/>
        <item x="572"/>
        <item x="337"/>
        <item x="551"/>
        <item x="387"/>
        <item x="345"/>
        <item x="547"/>
        <item x="388"/>
        <item x="477"/>
        <item x="569"/>
        <item x="500"/>
        <item x="315"/>
        <item x="357"/>
        <item x="415"/>
        <item x="369"/>
        <item x="428"/>
        <item x="338"/>
        <item x="445"/>
        <item x="389"/>
        <item x="496"/>
        <item x="339"/>
        <item x="402"/>
        <item x="521"/>
        <item x="493"/>
        <item x="363"/>
        <item x="316"/>
        <item x="582"/>
        <item x="550"/>
        <item x="390"/>
        <item x="409"/>
        <item x="370"/>
        <item x="391"/>
        <item x="552"/>
        <item x="446"/>
        <item x="371"/>
        <item x="358"/>
        <item x="326"/>
        <item x="340"/>
        <item x="534"/>
        <item x="486"/>
        <item x="416"/>
        <item x="359"/>
        <item x="568"/>
        <item x="522"/>
        <item x="460"/>
        <item x="327"/>
        <item x="494"/>
        <item x="555"/>
        <item x="514"/>
        <item x="529"/>
        <item x="429"/>
        <item x="548"/>
        <item x="410"/>
        <item x="506"/>
        <item x="526"/>
        <item x="347"/>
        <item x="405"/>
        <item x="501"/>
        <item x="417"/>
        <item x="451"/>
        <item x="406"/>
        <item x="372"/>
        <item x="373"/>
        <item x="430"/>
        <item x="502"/>
        <item x="392"/>
        <item x="346"/>
        <item x="578"/>
        <item x="543"/>
        <item x="575"/>
        <item x="507"/>
        <item x="535"/>
        <item x="523"/>
        <item x="418"/>
        <item x="317"/>
        <item x="374"/>
        <item x="348"/>
        <item x="539"/>
        <item x="570"/>
        <item x="536"/>
        <item x="484"/>
        <item x="341"/>
        <item x="461"/>
        <item x="393"/>
        <item x="318"/>
        <item x="447"/>
        <item x="512"/>
        <item x="487"/>
        <item x="527"/>
        <item x="579"/>
        <item x="553"/>
        <item x="364"/>
        <item x="508"/>
        <item x="407"/>
        <item x="431"/>
        <item x="478"/>
        <item x="509"/>
        <item x="394"/>
        <item x="328"/>
        <item x="408"/>
        <item x="365"/>
        <item x="448"/>
        <item x="342"/>
        <item x="466"/>
        <item x="566"/>
        <item x="419"/>
        <item x="587"/>
        <item x="462"/>
        <item x="420"/>
        <item x="490"/>
        <item x="537"/>
        <item x="432"/>
        <item x="540"/>
        <item x="330"/>
        <item x="554"/>
        <item x="320"/>
        <item x="544"/>
        <item x="433"/>
        <item x="510"/>
        <item x="343"/>
        <item x="498"/>
        <item x="463"/>
        <item x="558"/>
        <item x="438"/>
        <item x="474"/>
        <item x="329"/>
        <item x="395"/>
        <item x="434"/>
        <item x="435"/>
        <item x="331"/>
        <item x="449"/>
        <item x="464"/>
        <item x="479"/>
        <item x="472"/>
        <item x="584"/>
        <item x="542"/>
        <item x="396"/>
        <item x="360"/>
        <item x="480"/>
        <item x="576"/>
        <item x="440"/>
        <item x="577"/>
        <item x="485"/>
        <item x="436"/>
        <item x="524"/>
        <item x="375"/>
        <item x="452"/>
        <item x="528"/>
        <item x="583"/>
        <item x="437"/>
        <item x="376"/>
        <item x="473"/>
        <item x="465"/>
        <item x="377"/>
        <item x="495"/>
        <item x="332"/>
        <item x="525"/>
        <item x="538"/>
        <item x="349"/>
        <item x="541"/>
        <item x="488"/>
        <item x="475"/>
        <item x="571"/>
        <item x="321"/>
        <item x="585"/>
        <item x="545"/>
        <item x="333"/>
        <item x="319"/>
        <item x="561"/>
        <item x="411"/>
        <item x="497"/>
        <item x="378"/>
        <item x="882"/>
        <item x="964"/>
        <item x="965"/>
        <item x="915"/>
        <item x="985"/>
        <item x="888"/>
        <item x="919"/>
        <item x="1007"/>
        <item x="946"/>
        <item x="1019"/>
        <item x="902"/>
        <item x="930"/>
        <item x="974"/>
        <item x="1000"/>
        <item x="959"/>
        <item x="1034"/>
        <item x="920"/>
        <item x="1023"/>
        <item x="955"/>
        <item x="1016"/>
        <item x="941"/>
        <item x="1042"/>
        <item x="889"/>
        <item x="898"/>
        <item x="947"/>
        <item x="931"/>
        <item x="990"/>
        <item x="958"/>
        <item x="899"/>
        <item x="1001"/>
        <item x="940"/>
        <item x="995"/>
        <item x="1032"/>
        <item x="932"/>
        <item x="1009"/>
        <item x="1010"/>
        <item x="956"/>
        <item x="998"/>
        <item x="937"/>
        <item x="989"/>
        <item x="978"/>
        <item x="979"/>
        <item x="1002"/>
        <item x="1046"/>
        <item x="975"/>
        <item x="883"/>
        <item x="942"/>
        <item x="1027"/>
        <item x="913"/>
        <item x="1011"/>
        <item x="960"/>
        <item x="933"/>
        <item x="986"/>
        <item x="1003"/>
        <item x="948"/>
        <item x="1012"/>
        <item x="1035"/>
        <item x="890"/>
        <item x="966"/>
        <item x="984"/>
        <item x="1024"/>
        <item x="903"/>
        <item x="921"/>
        <item x="1030"/>
        <item x="900"/>
        <item x="1004"/>
        <item x="1029"/>
        <item x="922"/>
        <item x="891"/>
        <item x="892"/>
        <item x="967"/>
        <item x="980"/>
        <item x="910"/>
        <item x="914"/>
        <item x="976"/>
        <item x="923"/>
        <item x="1047"/>
        <item x="968"/>
        <item x="1028"/>
        <item x="949"/>
        <item x="961"/>
        <item x="1043"/>
        <item x="1031"/>
        <item x="993"/>
        <item x="1013"/>
        <item x="981"/>
        <item x="904"/>
        <item x="893"/>
        <item x="1039"/>
        <item x="991"/>
        <item x="1014"/>
        <item x="916"/>
        <item x="1025"/>
        <item x="911"/>
        <item x="894"/>
        <item x="1015"/>
        <item x="950"/>
        <item x="969"/>
        <item x="938"/>
        <item x="901"/>
        <item x="943"/>
        <item x="1038"/>
        <item x="934"/>
        <item x="924"/>
        <item x="982"/>
        <item x="1005"/>
        <item x="944"/>
        <item x="945"/>
        <item x="925"/>
        <item x="917"/>
        <item x="884"/>
        <item x="895"/>
        <item x="918"/>
        <item x="997"/>
        <item x="912"/>
        <item x="970"/>
        <item x="1026"/>
        <item x="962"/>
        <item x="1033"/>
        <item x="1020"/>
        <item x="1041"/>
        <item x="905"/>
        <item x="1040"/>
        <item x="951"/>
        <item x="935"/>
        <item x="926"/>
        <item x="1006"/>
        <item x="1022"/>
        <item x="909"/>
        <item x="977"/>
        <item x="896"/>
        <item x="1037"/>
        <item x="994"/>
        <item x="971"/>
        <item x="987"/>
        <item x="1021"/>
        <item x="957"/>
        <item x="1036"/>
        <item x="952"/>
        <item x="906"/>
        <item x="1008"/>
        <item x="1018"/>
        <item x="886"/>
        <item x="999"/>
        <item x="907"/>
        <item x="953"/>
        <item x="973"/>
        <item x="996"/>
        <item x="939"/>
        <item x="885"/>
        <item x="963"/>
        <item x="887"/>
        <item x="927"/>
        <item x="988"/>
        <item x="992"/>
        <item x="972"/>
        <item x="954"/>
        <item x="936"/>
        <item x="928"/>
        <item x="1045"/>
        <item x="1044"/>
        <item x="897"/>
        <item x="929"/>
        <item x="1017"/>
        <item x="983"/>
        <item x="908"/>
        <item t="default"/>
      </items>
    </pivotField>
    <pivotField axis="axisPage" multipleItemSelectionAllowed="1" showAll="0">
      <items count="4985">
        <item x="2187"/>
        <item x="4386"/>
        <item x="2033"/>
        <item x="2593"/>
        <item x="4395"/>
        <item x="4397"/>
        <item x="1891"/>
        <item x="4598"/>
        <item x="1541"/>
        <item x="902"/>
        <item x="2973"/>
        <item x="3508"/>
        <item x="2185"/>
        <item x="2186"/>
        <item x="4180"/>
        <item x="4217"/>
        <item x="4864"/>
        <item x="4868"/>
        <item x="2121"/>
        <item x="4584"/>
        <item x="2123"/>
        <item x="2122"/>
        <item x="2315"/>
        <item x="1890"/>
        <item x="1872"/>
        <item x="2125"/>
        <item x="4642"/>
        <item x="2124"/>
        <item x="2362"/>
        <item x="2116"/>
        <item x="2119"/>
        <item x="2286"/>
        <item x="1871"/>
        <item x="4080"/>
        <item x="1456"/>
        <item x="1458"/>
        <item x="1460"/>
        <item x="4078"/>
        <item x="4079"/>
        <item x="4081"/>
        <item x="11"/>
        <item x="22"/>
        <item x="3068"/>
        <item x="1468"/>
        <item x="1469"/>
        <item x="1471"/>
        <item x="1473"/>
        <item x="4083"/>
        <item x="4082"/>
        <item x="1480"/>
        <item x="1483"/>
        <item x="1485"/>
        <item x="1488"/>
        <item x="1489"/>
        <item x="1491"/>
        <item x="4103"/>
        <item x="1482"/>
        <item x="1484"/>
        <item x="1486"/>
        <item x="1487"/>
        <item x="1490"/>
        <item x="4099"/>
        <item x="4101"/>
        <item x="2977"/>
        <item x="2972"/>
        <item x="2976"/>
        <item x="1475"/>
        <item x="1476"/>
        <item x="1477"/>
        <item x="1478"/>
        <item x="1479"/>
        <item x="4107"/>
        <item x="4106"/>
        <item x="4109"/>
        <item x="4110"/>
        <item x="4105"/>
        <item x="106"/>
        <item x="112"/>
        <item x="104"/>
        <item x="107"/>
        <item x="110"/>
        <item x="1549"/>
        <item x="102"/>
        <item x="29"/>
        <item x="28"/>
        <item x="36"/>
        <item x="37"/>
        <item x="30"/>
        <item x="31"/>
        <item x="32"/>
        <item x="33"/>
        <item x="34"/>
        <item x="4108"/>
        <item x="1493"/>
        <item x="4112"/>
        <item x="4113"/>
        <item x="4114"/>
        <item x="4115"/>
        <item x="4121"/>
        <item x="1496"/>
        <item x="4116"/>
        <item x="1500"/>
        <item x="1499"/>
        <item x="1498"/>
        <item x="1497"/>
        <item x="2979"/>
        <item x="2981"/>
        <item x="2982"/>
        <item x="2980"/>
        <item x="2984"/>
        <item x="1584"/>
        <item x="1586"/>
        <item x="2643"/>
        <item x="2644"/>
        <item x="2645"/>
        <item x="2647"/>
        <item x="2649"/>
        <item x="2650"/>
        <item x="2651"/>
        <item x="2652"/>
        <item x="2654"/>
        <item x="2655"/>
        <item x="2656"/>
        <item x="2641"/>
        <item x="2653"/>
        <item x="2657"/>
        <item x="4764"/>
        <item x="4766"/>
        <item x="4768"/>
        <item x="1501"/>
        <item x="4122"/>
        <item x="4123"/>
        <item x="4124"/>
        <item x="4125"/>
        <item x="4126"/>
        <item x="4128"/>
        <item x="4129"/>
        <item x="2646"/>
        <item x="4147"/>
        <item x="1533"/>
        <item x="1529"/>
        <item x="1526"/>
        <item x="1532"/>
        <item x="1543"/>
        <item x="1535"/>
        <item x="4151"/>
        <item x="4150"/>
        <item x="4154"/>
        <item x="4153"/>
        <item x="1542"/>
        <item x="1539"/>
        <item x="1544"/>
        <item x="2990"/>
        <item x="42"/>
        <item x="47"/>
        <item x="46"/>
        <item x="2985"/>
        <item x="2988"/>
        <item x="38"/>
        <item x="45"/>
        <item x="4146"/>
        <item x="1538"/>
        <item x="2986"/>
        <item x="2992"/>
        <item x="2991"/>
        <item x="2989"/>
        <item x="39"/>
        <item x="40"/>
        <item x="43"/>
        <item x="1537"/>
        <item x="1503"/>
        <item x="1502"/>
        <item x="1504"/>
        <item x="1505"/>
        <item x="2291"/>
        <item x="4090"/>
        <item x="4092"/>
        <item x="4094"/>
        <item x="4096"/>
        <item x="4097"/>
        <item x="1465"/>
        <item x="1467"/>
        <item x="4084"/>
        <item x="4086"/>
        <item x="4087"/>
        <item x="4095"/>
        <item x="4134"/>
        <item x="4133"/>
        <item x="1507"/>
        <item x="1510"/>
        <item x="1512"/>
        <item x="1515"/>
        <item x="4130"/>
        <item x="1511"/>
        <item x="1508"/>
        <item x="1509"/>
        <item x="1520"/>
        <item x="1522"/>
        <item x="1524"/>
        <item x="1525"/>
        <item x="4141"/>
        <item x="4142"/>
        <item x="4143"/>
        <item x="95"/>
        <item x="97"/>
        <item x="98"/>
        <item x="76"/>
        <item x="79"/>
        <item x="82"/>
        <item x="85"/>
        <item x="87"/>
        <item x="89"/>
        <item x="91"/>
        <item x="94"/>
        <item x="96"/>
        <item x="99"/>
        <item x="86"/>
        <item x="90"/>
        <item x="92"/>
        <item x="93"/>
        <item x="77"/>
        <item x="83"/>
        <item x="80"/>
        <item x="88"/>
        <item x="4161"/>
        <item x="4162"/>
        <item x="4165"/>
        <item x="4167"/>
        <item x="4172"/>
        <item x="1545"/>
        <item x="1546"/>
        <item x="1548"/>
        <item x="1554"/>
        <item x="1558"/>
        <item x="1561"/>
        <item x="1563"/>
        <item x="1566"/>
        <item x="1569"/>
        <item x="1570"/>
        <item x="1573"/>
        <item x="1550"/>
        <item x="1551"/>
        <item x="4155"/>
        <item x="4156"/>
        <item x="4159"/>
        <item x="103"/>
        <item x="101"/>
        <item x="111"/>
        <item x="1577"/>
        <item x="1582"/>
        <item x="1581"/>
        <item x="1583"/>
        <item x="4173"/>
        <item x="4174"/>
        <item x="1578"/>
        <item x="1579"/>
        <item x="1580"/>
        <item x="3024"/>
        <item x="3009"/>
        <item x="2998"/>
        <item x="3026"/>
        <item x="2994"/>
        <item x="3019"/>
        <item x="3022"/>
        <item x="3025"/>
        <item x="3006"/>
        <item x="3008"/>
        <item x="3010"/>
        <item x="3013"/>
        <item x="3016"/>
        <item x="3001"/>
        <item x="3004"/>
        <item x="74"/>
        <item x="49"/>
        <item x="73"/>
        <item x="52"/>
        <item x="55"/>
        <item x="57"/>
        <item x="75"/>
        <item x="60"/>
        <item x="63"/>
        <item x="68"/>
        <item x="70"/>
        <item x="72"/>
        <item x="2995"/>
        <item x="3020"/>
        <item x="65"/>
        <item x="66"/>
        <item x="61"/>
        <item x="53"/>
        <item x="2999"/>
        <item x="3017"/>
        <item x="3014"/>
        <item x="3011"/>
        <item x="58"/>
        <item x="64"/>
        <item x="3007"/>
        <item x="50"/>
        <item x="56"/>
        <item x="69"/>
        <item x="3002"/>
        <item x="3005"/>
        <item x="113"/>
        <item x="108"/>
        <item x="2974"/>
        <item x="3028"/>
        <item x="117"/>
        <item x="115"/>
        <item x="3029"/>
        <item x="116"/>
        <item x="118"/>
        <item x="120"/>
        <item x="4127"/>
        <item x="4178"/>
        <item x="4179"/>
        <item x="1602"/>
        <item x="1603"/>
        <item x="1604"/>
        <item x="1606"/>
        <item x="1608"/>
        <item x="4189"/>
        <item x="4190"/>
        <item x="4191"/>
        <item x="4193"/>
        <item x="4194"/>
        <item x="4196"/>
        <item x="4197"/>
        <item x="4198"/>
        <item x="4195"/>
        <item x="2854"/>
        <item x="2857"/>
        <item x="2858"/>
        <item x="2855"/>
        <item x="4572"/>
        <item x="0"/>
        <item x="2642"/>
        <item x="1506"/>
        <item x="3242"/>
        <item x="3267"/>
        <item x="196"/>
        <item x="133"/>
        <item x="3031"/>
        <item x="3032"/>
        <item x="3033"/>
        <item x="3030"/>
        <item x="135"/>
        <item x="122"/>
        <item x="123"/>
        <item x="125"/>
        <item x="127"/>
        <item x="128"/>
        <item x="129"/>
        <item x="132"/>
        <item x="134"/>
        <item x="124"/>
        <item x="126"/>
        <item x="130"/>
        <item x="3034"/>
        <item x="4184"/>
        <item x="4185"/>
        <item x="4186"/>
        <item x="4187"/>
        <item x="4188"/>
        <item x="1588"/>
        <item x="1589"/>
        <item x="1591"/>
        <item x="1592"/>
        <item x="1593"/>
        <item x="1595"/>
        <item x="1596"/>
        <item x="1597"/>
        <item x="1598"/>
        <item x="1599"/>
        <item x="1600"/>
        <item x="1601"/>
        <item x="4181"/>
        <item x="4182"/>
        <item x="4183"/>
        <item x="3036"/>
        <item x="3045"/>
        <item x="3047"/>
        <item x="3048"/>
        <item x="138"/>
        <item x="140"/>
        <item x="3039"/>
        <item x="3040"/>
        <item x="3041"/>
        <item x="3043"/>
        <item x="145"/>
        <item x="3044"/>
        <item x="3037"/>
        <item x="3035"/>
        <item x="3038"/>
        <item x="136"/>
        <item x="139"/>
        <item x="141"/>
        <item x="143"/>
        <item x="147"/>
        <item x="148"/>
        <item x="151"/>
        <item x="144"/>
        <item x="146"/>
        <item x="137"/>
        <item x="142"/>
        <item x="3046"/>
        <item x="153"/>
        <item x="4199"/>
        <item x="1610"/>
        <item x="1612"/>
        <item x="1614"/>
        <item x="1615"/>
        <item x="1617"/>
        <item x="1619"/>
        <item x="1621"/>
        <item x="1622"/>
        <item x="1623"/>
        <item x="1624"/>
        <item x="1618"/>
        <item x="3072"/>
        <item x="180"/>
        <item x="3073"/>
        <item x="3069"/>
        <item x="3070"/>
        <item x="4215"/>
        <item x="4216"/>
        <item x="1652"/>
        <item x="4214"/>
        <item x="1627"/>
        <item x="4200"/>
        <item x="3051"/>
        <item x="154"/>
        <item x="152"/>
        <item x="4211"/>
        <item x="4212"/>
        <item x="4207"/>
        <item x="4210"/>
        <item x="4208"/>
        <item x="3057"/>
        <item x="3060"/>
        <item x="164"/>
        <item x="160"/>
        <item x="3065"/>
        <item x="156"/>
        <item x="4202"/>
        <item x="4204"/>
        <item x="4206"/>
        <item x="4205"/>
        <item x="4209"/>
        <item x="3052"/>
        <item x="3053"/>
        <item x="3062"/>
        <item x="3056"/>
        <item x="3059"/>
        <item x="3064"/>
        <item x="176"/>
        <item x="177"/>
        <item x="179"/>
        <item x="167"/>
        <item x="168"/>
        <item x="169"/>
        <item x="173"/>
        <item x="174"/>
        <item x="175"/>
        <item x="155"/>
        <item x="159"/>
        <item x="163"/>
        <item x="1629"/>
        <item x="1631"/>
        <item x="1632"/>
        <item x="1635"/>
        <item x="1636"/>
        <item x="1638"/>
        <item x="1640"/>
        <item x="1641"/>
        <item x="1642"/>
        <item x="1645"/>
        <item x="1644"/>
        <item x="1648"/>
        <item x="1650"/>
        <item x="1646"/>
        <item x="1633"/>
        <item x="178"/>
        <item x="3054"/>
        <item x="3055"/>
        <item x="3066"/>
        <item x="3067"/>
        <item x="3058"/>
        <item x="3061"/>
        <item x="170"/>
        <item x="171"/>
        <item x="158"/>
        <item x="157"/>
        <item x="172"/>
        <item x="161"/>
        <item x="162"/>
        <item x="3063"/>
        <item x="165"/>
        <item x="166"/>
        <item x="1634"/>
        <item x="414"/>
        <item x="427"/>
        <item x="3244"/>
        <item x="407"/>
        <item x="405"/>
        <item x="421"/>
        <item x="418"/>
        <item x="3247"/>
        <item x="3250"/>
        <item x="3248"/>
        <item x="3263"/>
        <item x="3265"/>
        <item x="4007"/>
        <item x="3049"/>
        <item x="3127"/>
        <item x="3086"/>
        <item x="3085"/>
        <item x="3088"/>
        <item x="3083"/>
        <item x="3087"/>
        <item x="3089"/>
        <item x="3090"/>
        <item x="3091"/>
        <item x="3092"/>
        <item x="3084"/>
        <item x="4230"/>
        <item x="4231"/>
        <item x="4232"/>
        <item x="4234"/>
        <item x="4235"/>
        <item x="3124"/>
        <item x="3126"/>
        <item x="3129"/>
        <item x="3120"/>
        <item x="3118"/>
        <item x="258"/>
        <item x="261"/>
        <item x="267"/>
        <item x="264"/>
        <item x="3119"/>
        <item x="3123"/>
        <item x="3121"/>
        <item x="259"/>
        <item x="256"/>
        <item x="265"/>
        <item x="262"/>
        <item x="3125"/>
        <item x="1672"/>
        <item x="1673"/>
        <item x="1674"/>
        <item x="1675"/>
        <item x="1676"/>
        <item x="1677"/>
        <item x="1679"/>
        <item x="1680"/>
        <item x="1681"/>
        <item x="1682"/>
        <item x="1683"/>
        <item x="1685"/>
        <item x="4226"/>
        <item x="4227"/>
        <item x="4228"/>
        <item x="4229"/>
        <item x="4233"/>
        <item x="2585"/>
        <item x="2586"/>
        <item x="2587"/>
        <item x="3074"/>
        <item x="3081"/>
        <item x="3076"/>
        <item x="3077"/>
        <item x="3079"/>
        <item x="181"/>
        <item x="3080"/>
        <item x="3078"/>
        <item x="3082"/>
        <item x="182"/>
        <item x="184"/>
        <item x="190"/>
        <item x="185"/>
        <item x="192"/>
        <item x="4220"/>
        <item x="4222"/>
        <item x="1654"/>
        <item x="1656"/>
        <item x="1657"/>
        <item x="1659"/>
        <item x="4218"/>
        <item x="187"/>
        <item x="188"/>
        <item x="1660"/>
        <item x="1662"/>
        <item x="1664"/>
        <item x="1665"/>
        <item x="1666"/>
        <item x="1667"/>
        <item x="1668"/>
        <item x="1669"/>
        <item x="1670"/>
        <item x="1671"/>
        <item x="4225"/>
        <item x="1663"/>
        <item x="1661"/>
        <item x="4255"/>
        <item x="1720"/>
        <item x="1723"/>
        <item x="3093"/>
        <item x="3094"/>
        <item x="223"/>
        <item x="198"/>
        <item x="200"/>
        <item x="204"/>
        <item x="207"/>
        <item x="210"/>
        <item x="213"/>
        <item x="216"/>
        <item x="219"/>
        <item x="194"/>
        <item x="197"/>
        <item x="199"/>
        <item x="201"/>
        <item x="205"/>
        <item x="208"/>
        <item x="211"/>
        <item x="214"/>
        <item x="217"/>
        <item x="220"/>
        <item x="224"/>
        <item x="202"/>
        <item x="206"/>
        <item x="209"/>
        <item x="212"/>
        <item x="215"/>
        <item x="218"/>
        <item x="221"/>
        <item x="225"/>
        <item x="4245"/>
        <item x="1724"/>
        <item x="1696"/>
        <item x="1686"/>
        <item x="195"/>
        <item x="203"/>
        <item x="193"/>
        <item x="1692"/>
        <item x="1702"/>
        <item x="1712"/>
        <item x="1693"/>
        <item x="1703"/>
        <item x="1713"/>
        <item x="1694"/>
        <item x="1704"/>
        <item x="1714"/>
        <item x="1695"/>
        <item x="1705"/>
        <item x="1715"/>
        <item x="1687"/>
        <item x="1697"/>
        <item x="1707"/>
        <item x="1688"/>
        <item x="1698"/>
        <item x="1708"/>
        <item x="1689"/>
        <item x="1699"/>
        <item x="1709"/>
        <item x="1690"/>
        <item x="1700"/>
        <item x="1710"/>
        <item x="1691"/>
        <item x="1701"/>
        <item x="1711"/>
        <item x="1719"/>
        <item x="1721"/>
        <item x="1722"/>
        <item x="1725"/>
        <item x="1726"/>
        <item x="1730"/>
        <item x="1731"/>
        <item x="1732"/>
        <item x="1716"/>
        <item x="1706"/>
        <item x="4237"/>
        <item x="4239"/>
        <item x="4241"/>
        <item x="4242"/>
        <item x="4246"/>
        <item x="4247"/>
        <item x="4248"/>
        <item x="4254"/>
        <item x="4253"/>
        <item x="4590"/>
        <item x="4269"/>
        <item x="4935"/>
        <item x="2264"/>
        <item x="2263"/>
        <item x="2262"/>
        <item x="1919"/>
        <item x="1918"/>
        <item x="1917"/>
        <item x="1920"/>
        <item x="4003"/>
        <item x="439"/>
        <item x="3865"/>
        <item x="1376"/>
        <item x="1006"/>
        <item x="1377"/>
        <item x="1378"/>
        <item x="1379"/>
        <item x="1450"/>
        <item x="1328"/>
        <item x="462"/>
        <item x="738"/>
        <item x="1231"/>
        <item x="1232"/>
        <item x="1237"/>
        <item x="1238"/>
        <item x="1239"/>
        <item x="1983"/>
        <item x="1984"/>
        <item x="4874"/>
        <item x="2138"/>
        <item x="1457"/>
        <item x="35"/>
        <item x="1495"/>
        <item x="2983"/>
        <item x="2648"/>
        <item x="1559"/>
        <item x="1571"/>
        <item x="1572"/>
        <item x="149"/>
        <item x="150"/>
        <item x="1625"/>
        <item x="1684"/>
        <item x="1658"/>
        <item x="222"/>
        <item x="251"/>
        <item x="1865"/>
        <item x="1868"/>
        <item x="1864"/>
        <item x="1867"/>
        <item x="1866"/>
        <item x="4274"/>
        <item x="4300"/>
        <item x="1821"/>
        <item x="1822"/>
        <item x="4290"/>
        <item x="4291"/>
        <item x="4292"/>
        <item x="23"/>
        <item x="24"/>
        <item x="25"/>
        <item x="12"/>
        <item x="13"/>
        <item x="15"/>
        <item x="16"/>
        <item x="17"/>
        <item x="18"/>
        <item x="14"/>
        <item x="1845"/>
        <item x="329"/>
        <item x="1885"/>
        <item x="2065"/>
        <item x="2043"/>
        <item x="2045"/>
        <item x="2044"/>
        <item x="4434"/>
        <item x="2494"/>
        <item x="4449"/>
        <item x="3482"/>
        <item x="700"/>
        <item x="701"/>
        <item x="574"/>
        <item x="4465"/>
        <item x="4462"/>
        <item x="692"/>
        <item x="691"/>
        <item x="737"/>
        <item x="2133"/>
        <item x="2175"/>
        <item x="2183"/>
        <item x="2176"/>
        <item x="2225"/>
        <item x="2244"/>
        <item x="2247"/>
        <item x="2248"/>
        <item x="2243"/>
        <item x="2261"/>
        <item x="2229"/>
        <item x="2249"/>
        <item x="2246"/>
        <item x="2226"/>
        <item x="2245"/>
        <item x="2232"/>
        <item x="4490"/>
        <item x="4489"/>
        <item x="4491"/>
        <item x="4492"/>
        <item x="4473"/>
        <item x="4488"/>
        <item x="2169"/>
        <item x="2163"/>
        <item x="4535"/>
        <item x="4532"/>
        <item x="4529"/>
        <item x="4530"/>
        <item x="4531"/>
        <item x="2275"/>
        <item x="3532"/>
        <item x="4562"/>
        <item x="4561"/>
        <item x="2309"/>
        <item x="2314"/>
        <item x="2317"/>
        <item x="4578"/>
        <item x="4580"/>
        <item x="4582"/>
        <item x="4586"/>
        <item x="3565"/>
        <item x="412"/>
        <item x="4588"/>
        <item x="2353"/>
        <item x="2354"/>
        <item x="2351"/>
        <item x="2352"/>
        <item x="2349"/>
        <item x="2350"/>
        <item x="2347"/>
        <item x="2348"/>
        <item x="845"/>
        <item x="4606"/>
        <item x="3684"/>
        <item x="4648"/>
        <item x="4650"/>
        <item x="4662"/>
        <item x="4665"/>
        <item x="4668"/>
        <item x="4657"/>
        <item x="4649"/>
        <item x="4651"/>
        <item x="4669"/>
        <item x="4658"/>
        <item x="2526"/>
        <item x="2527"/>
        <item x="934"/>
        <item x="935"/>
        <item x="936"/>
        <item x="988"/>
        <item x="2502"/>
        <item x="4699"/>
        <item x="4700"/>
        <item x="4701"/>
        <item x="4702"/>
        <item x="1862"/>
        <item x="1048"/>
        <item x="2480"/>
        <item x="2535"/>
        <item x="2383"/>
        <item x="2377"/>
        <item x="3754"/>
        <item x="3755"/>
        <item x="4727"/>
        <item x="2580"/>
        <item x="3819"/>
        <item x="1142"/>
        <item x="4755"/>
        <item x="3895"/>
        <item x="3892"/>
        <item x="3893"/>
        <item x="3894"/>
        <item x="2810"/>
        <item x="403"/>
        <item x="448"/>
        <item x="432"/>
        <item x="4897"/>
        <item x="4896"/>
        <item x="4898"/>
        <item x="2664"/>
        <item x="4789"/>
        <item x="2673"/>
        <item x="2696"/>
        <item x="4834"/>
        <item x="2720"/>
        <item x="4865"/>
        <item x="4866"/>
        <item x="4867"/>
        <item x="2559"/>
        <item x="4724"/>
        <item x="2762"/>
        <item x="2763"/>
        <item x="4889"/>
        <item x="2792"/>
        <item x="2795"/>
        <item x="2798"/>
        <item x="2800"/>
        <item x="4886"/>
        <item x="2842"/>
        <item x="2844"/>
        <item x="2846"/>
        <item x="2832"/>
        <item x="4914"/>
        <item x="4927"/>
        <item x="3995"/>
        <item x="1357"/>
        <item x="1353"/>
        <item x="1355"/>
        <item x="2863"/>
        <item x="1299"/>
        <item x="2870"/>
        <item x="2868"/>
        <item x="2872"/>
        <item x="4021"/>
        <item x="4020"/>
        <item x="1385"/>
        <item x="1380"/>
        <item x="1386"/>
        <item x="1396"/>
        <item x="1389"/>
        <item x="4052"/>
        <item x="4970"/>
        <item x="2949"/>
        <item x="2167"/>
        <item x="2166"/>
        <item x="1523"/>
        <item x="1620"/>
        <item x="1639"/>
        <item x="1678"/>
        <item x="2588"/>
        <item x="1727"/>
        <item x="1728"/>
        <item x="1729"/>
        <item x="1718"/>
        <item x="1717"/>
        <item x="4243"/>
        <item x="4244"/>
        <item x="4252"/>
        <item x="4251"/>
        <item x="4250"/>
        <item x="4249"/>
        <item x="4238"/>
        <item x="4240"/>
        <item x="2324"/>
        <item x="2161"/>
        <item x="2213"/>
        <item x="2204"/>
        <item x="2184"/>
        <item x="2207"/>
        <item x="2223"/>
        <item x="2194"/>
        <item x="2192"/>
        <item x="2205"/>
        <item x="2208"/>
        <item x="2206"/>
        <item x="4508"/>
        <item x="4509"/>
        <item x="4510"/>
        <item x="4511"/>
        <item x="4512"/>
        <item x="4477"/>
        <item x="4495"/>
        <item x="4507"/>
        <item x="2368"/>
        <item x="2433"/>
        <item x="2505"/>
        <item x="2478"/>
        <item x="1961"/>
        <item x="1960"/>
        <item x="1963"/>
        <item x="2032"/>
        <item x="4410"/>
        <item x="1653"/>
        <item x="3095"/>
        <item x="226"/>
        <item x="250"/>
        <item x="252"/>
        <item x="254"/>
        <item x="229"/>
        <item x="232"/>
        <item x="235"/>
        <item x="241"/>
        <item x="238"/>
        <item x="243"/>
        <item x="246"/>
        <item x="249"/>
        <item x="244"/>
        <item x="230"/>
        <item x="233"/>
        <item x="236"/>
        <item x="237"/>
        <item x="239"/>
        <item x="247"/>
        <item x="255"/>
        <item x="3096"/>
        <item x="227"/>
        <item x="3097"/>
        <item x="3099"/>
        <item x="3102"/>
        <item x="3103"/>
        <item x="3108"/>
        <item x="3111"/>
        <item x="3115"/>
        <item x="3114"/>
        <item x="3098"/>
        <item x="3106"/>
        <item x="3116"/>
        <item x="3109"/>
        <item x="3100"/>
        <item x="3104"/>
        <item x="430"/>
        <item x="441"/>
        <item x="4258"/>
        <item x="4257"/>
        <item x="4261"/>
        <item x="4263"/>
        <item x="4265"/>
        <item x="4262"/>
        <item x="4266"/>
        <item x="1733"/>
        <item x="1735"/>
        <item x="4259"/>
        <item x="4260"/>
        <item x="4264"/>
        <item x="2727"/>
        <item x="2728"/>
        <item x="2729"/>
        <item x="2730"/>
        <item x="2731"/>
        <item x="2732"/>
        <item x="2733"/>
        <item x="2734"/>
        <item x="2736"/>
        <item x="2737"/>
        <item x="2738"/>
        <item x="2739"/>
        <item x="4845"/>
        <item x="4846"/>
        <item x="4847"/>
        <item x="2735"/>
        <item x="2781"/>
        <item x="2782"/>
        <item x="1739"/>
        <item x="1740"/>
        <item x="1741"/>
        <item x="1763"/>
        <item x="1764"/>
        <item x="1765"/>
        <item x="1766"/>
        <item x="1768"/>
        <item x="1770"/>
        <item x="1772"/>
        <item x="1761"/>
        <item x="4293"/>
        <item x="4294"/>
        <item x="4297"/>
        <item x="1773"/>
        <item x="4277"/>
        <item x="4694"/>
        <item x="4111"/>
        <item x="1743"/>
        <item x="4283"/>
        <item x="4276"/>
        <item x="4278"/>
        <item x="4279"/>
        <item x="4280"/>
        <item x="4273"/>
        <item x="4281"/>
        <item x="4270"/>
        <item x="4272"/>
        <item x="4299"/>
        <item x="4302"/>
        <item x="4304"/>
        <item x="4305"/>
        <item x="4303"/>
        <item x="4301"/>
        <item x="1775"/>
        <item x="1776"/>
        <item x="1778"/>
        <item x="1779"/>
        <item x="1781"/>
        <item x="1785"/>
        <item x="1786"/>
        <item x="1788"/>
        <item x="1789"/>
        <item x="1791"/>
        <item x="1792"/>
        <item x="1796"/>
        <item x="4308"/>
        <item x="4311"/>
        <item x="4312"/>
        <item x="1784"/>
        <item x="4319"/>
        <item x="4320"/>
        <item x="4321"/>
        <item x="4322"/>
        <item x="4323"/>
        <item x="272"/>
        <item x="3136"/>
        <item x="3139"/>
        <item x="3140"/>
        <item x="3135"/>
        <item x="269"/>
        <item x="268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4315"/>
        <item x="4317"/>
        <item x="4318"/>
        <item x="3130"/>
        <item x="3132"/>
        <item x="4316"/>
        <item x="3137"/>
        <item x="3133"/>
        <item x="1810"/>
        <item x="1811"/>
        <item x="1813"/>
        <item x="1815"/>
        <item x="1816"/>
        <item x="1817"/>
        <item x="1818"/>
        <item x="1819"/>
        <item x="1820"/>
        <item x="1823"/>
        <item x="4324"/>
        <item x="4325"/>
        <item x="4326"/>
        <item x="1814"/>
        <item x="273"/>
        <item x="3142"/>
        <item x="3141"/>
        <item x="274"/>
        <item x="1824"/>
        <item x="1742"/>
        <item x="4286"/>
        <item x="4287"/>
        <item x="1745"/>
        <item x="1747"/>
        <item x="1748"/>
        <item x="1750"/>
        <item x="1751"/>
        <item x="1752"/>
        <item x="1755"/>
        <item x="1756"/>
        <item x="1757"/>
        <item x="1760"/>
        <item x="4285"/>
        <item x="4288"/>
        <item x="1758"/>
        <item x="1759"/>
        <item x="4284"/>
        <item x="4289"/>
        <item x="4334"/>
        <item x="4337"/>
        <item x="4339"/>
        <item x="4342"/>
        <item x="4344"/>
        <item x="4341"/>
        <item x="4340"/>
        <item x="1828"/>
        <item x="1832"/>
        <item x="1827"/>
        <item x="1830"/>
        <item x="1833"/>
        <item x="1835"/>
        <item x="1837"/>
        <item x="1825"/>
        <item x="4327"/>
        <item x="4330"/>
        <item x="4332"/>
        <item x="1838"/>
        <item x="279"/>
        <item x="2954"/>
        <item x="2962"/>
        <item x="2957"/>
        <item x="2960"/>
        <item x="2964"/>
        <item x="2965"/>
        <item x="2963"/>
        <item x="2"/>
        <item x="3"/>
        <item x="9"/>
        <item x="1"/>
        <item x="6"/>
        <item x="10"/>
        <item x="2966"/>
        <item x="2958"/>
        <item x="2955"/>
        <item x="26"/>
        <item x="7"/>
        <item x="4"/>
        <item x="2956"/>
        <item x="4353"/>
        <item x="4354"/>
        <item x="4356"/>
        <item x="4357"/>
        <item x="4358"/>
        <item x="1847"/>
        <item x="1848"/>
        <item x="1846"/>
        <item x="4349"/>
        <item x="4351"/>
        <item x="4352"/>
        <item x="1841"/>
        <item x="1843"/>
        <item x="1844"/>
        <item x="4348"/>
        <item x="4355"/>
        <item x="1849"/>
        <item x="1850"/>
        <item x="1851"/>
        <item x="1853"/>
        <item x="1852"/>
        <item x="4360"/>
        <item x="4363"/>
        <item x="4359"/>
        <item x="4361"/>
        <item x="1854"/>
        <item x="1855"/>
        <item x="1856"/>
        <item x="4365"/>
        <item x="4366"/>
        <item x="4364"/>
        <item x="278"/>
        <item x="276"/>
        <item x="277"/>
        <item x="281"/>
        <item x="291"/>
        <item x="292"/>
        <item x="3143"/>
        <item x="285"/>
        <item x="3131"/>
        <item x="19"/>
        <item x="2318"/>
        <item x="2319"/>
        <item x="2322"/>
        <item x="2323"/>
        <item x="2325"/>
        <item x="2326"/>
        <item x="2320"/>
        <item x="4593"/>
        <item x="2321"/>
        <item x="183"/>
        <item x="1863"/>
        <item x="4381"/>
        <item x="4375"/>
        <item x="4378"/>
        <item x="4368"/>
        <item x="4369"/>
        <item x="4373"/>
        <item x="4370"/>
        <item x="4377"/>
        <item x="4380"/>
        <item x="4379"/>
        <item x="3697"/>
        <item x="1027"/>
        <item x="1021"/>
        <item x="1030"/>
        <item x="1024"/>
        <item x="1028"/>
        <item x="1025"/>
        <item x="1031"/>
        <item x="3696"/>
        <item x="1022"/>
        <item x="3698"/>
        <item x="1869"/>
        <item x="1873"/>
        <item x="4005"/>
        <item x="4384"/>
        <item x="1876"/>
        <item x="1877"/>
        <item x="1880"/>
        <item x="4382"/>
        <item x="4390"/>
        <item x="4392"/>
        <item x="1881"/>
        <item x="1882"/>
        <item x="1883"/>
        <item x="1884"/>
        <item x="4387"/>
        <item x="3144"/>
        <item x="296"/>
        <item x="3145"/>
        <item x="4388"/>
        <item x="4385"/>
        <item x="4383"/>
        <item x="1875"/>
        <item x="2661"/>
        <item x="330"/>
        <item x="3186"/>
        <item x="3185"/>
        <item x="3175"/>
        <item x="3176"/>
        <item x="3178"/>
        <item x="3187"/>
        <item x="3188"/>
        <item x="336"/>
        <item x="3184"/>
        <item x="333"/>
        <item x="350"/>
        <item x="351"/>
        <item x="353"/>
        <item x="334"/>
        <item x="335"/>
        <item x="337"/>
        <item x="341"/>
        <item x="344"/>
        <item x="348"/>
        <item x="349"/>
        <item x="3179"/>
        <item x="3180"/>
        <item x="3181"/>
        <item x="346"/>
        <item x="342"/>
        <item x="3182"/>
        <item x="3177"/>
        <item x="328"/>
        <item x="345"/>
        <item x="3602"/>
        <item x="3252"/>
        <item x="310"/>
        <item x="3170"/>
        <item x="3172"/>
        <item x="307"/>
        <item x="298"/>
        <item x="316"/>
        <item x="3173"/>
        <item x="3151"/>
        <item x="3164"/>
        <item x="3165"/>
        <item x="3169"/>
        <item x="300"/>
        <item x="3148"/>
        <item x="3150"/>
        <item x="3152"/>
        <item x="3154"/>
        <item x="3156"/>
        <item x="3158"/>
        <item x="3160"/>
        <item x="3162"/>
        <item x="297"/>
        <item x="319"/>
        <item x="321"/>
        <item x="325"/>
        <item x="303"/>
        <item x="306"/>
        <item x="309"/>
        <item x="312"/>
        <item x="313"/>
        <item x="315"/>
        <item x="318"/>
        <item x="322"/>
        <item x="3149"/>
        <item x="3147"/>
        <item x="3171"/>
        <item x="3153"/>
        <item x="3159"/>
        <item x="3161"/>
        <item x="3163"/>
        <item x="3157"/>
        <item x="3155"/>
        <item x="320"/>
        <item x="326"/>
        <item x="301"/>
        <item x="186"/>
        <item x="3174"/>
        <item x="3075"/>
        <item x="3189"/>
        <item x="354"/>
        <item x="360"/>
        <item x="356"/>
        <item x="358"/>
        <item x="361"/>
        <item x="355"/>
        <item x="357"/>
        <item x="359"/>
        <item x="4394"/>
        <item x="1857"/>
        <item x="1858"/>
        <item x="1859"/>
        <item x="1860"/>
        <item x="1861"/>
        <item x="397"/>
        <item x="1889"/>
        <item x="1892"/>
        <item x="4396"/>
        <item x="4393"/>
        <item x="3190"/>
        <item x="3193"/>
        <item x="3196"/>
        <item x="3199"/>
        <item x="364"/>
        <item x="371"/>
        <item x="365"/>
        <item x="368"/>
        <item x="3192"/>
        <item x="3194"/>
        <item x="3191"/>
        <item x="3197"/>
        <item x="369"/>
        <item x="370"/>
        <item x="366"/>
        <item x="362"/>
        <item x="1736"/>
        <item x="4268"/>
        <item x="2066"/>
        <item x="4417"/>
        <item x="2064"/>
        <item x="2055"/>
        <item x="2053"/>
        <item x="2063"/>
        <item x="2047"/>
        <item x="2058"/>
        <item x="4415"/>
        <item x="4416"/>
        <item x="4423"/>
        <item x="2048"/>
        <item x="2059"/>
        <item x="2067"/>
        <item x="2046"/>
        <item x="2057"/>
        <item x="4414"/>
        <item x="2052"/>
        <item x="4424"/>
        <item x="4426"/>
        <item x="4425"/>
        <item x="394"/>
        <item x="3201"/>
        <item x="393"/>
        <item x="3200"/>
        <item x="3967"/>
        <item x="3968"/>
        <item x="1318"/>
        <item x="1319"/>
        <item x="1322"/>
        <item x="1323"/>
        <item x="1325"/>
        <item x="460"/>
        <item x="389"/>
        <item x="3268"/>
        <item x="465"/>
        <item x="3270"/>
        <item x="3279"/>
        <item x="3273"/>
        <item x="473"/>
        <item x="467"/>
        <item x="471"/>
        <item x="3272"/>
        <item x="3277"/>
        <item x="463"/>
        <item x="464"/>
        <item x="469"/>
        <item x="3280"/>
        <item x="3269"/>
        <item x="466"/>
        <item x="3271"/>
        <item x="3276"/>
        <item x="475"/>
        <item x="468"/>
        <item x="472"/>
        <item x="3274"/>
        <item x="3275"/>
        <item x="458"/>
        <item x="457"/>
        <item x="459"/>
        <item x="461"/>
        <item x="3281"/>
        <item x="3282"/>
        <item x="3283"/>
        <item x="3050"/>
        <item x="388"/>
        <item x="390"/>
        <item x="391"/>
        <item x="373"/>
        <item x="377"/>
        <item x="380"/>
        <item x="381"/>
        <item x="384"/>
        <item x="386"/>
        <item x="383"/>
        <item x="372"/>
        <item x="375"/>
        <item x="387"/>
        <item x="382"/>
        <item x="385"/>
        <item x="378"/>
        <item x="3301"/>
        <item x="3285"/>
        <item x="3287"/>
        <item x="3303"/>
        <item x="3288"/>
        <item x="3289"/>
        <item x="3291"/>
        <item x="3292"/>
        <item x="3295"/>
        <item x="3297"/>
        <item x="3299"/>
        <item x="487"/>
        <item x="488"/>
        <item x="489"/>
        <item x="478"/>
        <item x="480"/>
        <item x="481"/>
        <item x="482"/>
        <item x="483"/>
        <item x="484"/>
        <item x="486"/>
        <item x="476"/>
        <item x="3286"/>
        <item x="3298"/>
        <item x="3294"/>
        <item x="3302"/>
        <item x="3300"/>
        <item x="3290"/>
        <item x="3284"/>
        <item x="3293"/>
        <item x="479"/>
        <item x="485"/>
        <item x="477"/>
        <item x="3296"/>
        <item x="3307"/>
        <item x="3308"/>
        <item x="3309"/>
        <item x="3304"/>
        <item x="3311"/>
        <item x="3305"/>
        <item x="3306"/>
        <item x="3310"/>
        <item x="3312"/>
        <item x="3313"/>
        <item x="3326"/>
        <item x="3327"/>
        <item x="3315"/>
        <item x="3317"/>
        <item x="3318"/>
        <item x="3319"/>
        <item x="3321"/>
        <item x="3322"/>
        <item x="3323"/>
        <item x="3325"/>
        <item x="3329"/>
        <item x="491"/>
        <item x="493"/>
        <item x="504"/>
        <item x="505"/>
        <item x="506"/>
        <item x="492"/>
        <item x="494"/>
        <item x="496"/>
        <item x="497"/>
        <item x="498"/>
        <item x="500"/>
        <item x="502"/>
        <item x="3314"/>
        <item x="3330"/>
        <item x="3316"/>
        <item x="3324"/>
        <item x="3320"/>
        <item x="503"/>
        <item x="3328"/>
        <item x="495"/>
        <item x="501"/>
        <item x="499"/>
        <item x="2068"/>
        <item x="2069"/>
        <item x="2070"/>
        <item x="2071"/>
        <item x="2073"/>
        <item x="2075"/>
        <item x="4430"/>
        <item x="4431"/>
        <item x="4429"/>
        <item x="2077"/>
        <item x="507"/>
        <item x="509"/>
        <item x="2076"/>
        <item x="508"/>
        <item x="510"/>
        <item x="2082"/>
        <item x="2083"/>
        <item x="2084"/>
        <item x="2085"/>
        <item x="2078"/>
        <item x="2080"/>
        <item x="2081"/>
        <item x="2086"/>
        <item x="2087"/>
        <item x="2088"/>
        <item x="2090"/>
        <item x="2092"/>
        <item x="2093"/>
        <item x="2094"/>
        <item x="2095"/>
        <item x="2100"/>
        <item x="2096"/>
        <item x="4439"/>
        <item x="4433"/>
        <item x="4436"/>
        <item x="4438"/>
        <item x="4442"/>
        <item x="4443"/>
        <item x="3331"/>
        <item x="3343"/>
        <item x="3334"/>
        <item x="3338"/>
        <item x="3340"/>
        <item x="3342"/>
        <item x="3346"/>
        <item x="511"/>
        <item x="519"/>
        <item x="513"/>
        <item x="515"/>
        <item x="516"/>
        <item x="518"/>
        <item x="3335"/>
        <item x="3337"/>
        <item x="3345"/>
        <item x="3347"/>
        <item x="3336"/>
        <item x="3339"/>
        <item x="3333"/>
        <item x="3341"/>
        <item x="3344"/>
        <item x="514"/>
        <item x="512"/>
        <item x="517"/>
        <item x="520"/>
        <item x="2487"/>
        <item x="2488"/>
        <item x="2489"/>
        <item x="2490"/>
        <item x="2491"/>
        <item x="2492"/>
        <item x="2493"/>
        <item x="3348"/>
        <item x="3350"/>
        <item x="3367"/>
        <item x="3372"/>
        <item x="523"/>
        <item x="3353"/>
        <item x="3354"/>
        <item x="3357"/>
        <item x="544"/>
        <item x="3360"/>
        <item x="3361"/>
        <item x="3363"/>
        <item x="3366"/>
        <item x="521"/>
        <item x="553"/>
        <item x="557"/>
        <item x="560"/>
        <item x="528"/>
        <item x="534"/>
        <item x="536"/>
        <item x="541"/>
        <item x="547"/>
        <item x="551"/>
        <item x="526"/>
        <item x="529"/>
        <item x="537"/>
        <item x="542"/>
        <item x="545"/>
        <item x="548"/>
        <item x="552"/>
        <item x="554"/>
        <item x="558"/>
        <item x="561"/>
        <item x="540"/>
        <item x="3349"/>
        <item x="3362"/>
        <item x="3368"/>
        <item x="3358"/>
        <item x="3355"/>
        <item x="3359"/>
        <item x="3364"/>
        <item x="3351"/>
        <item x="3356"/>
        <item x="3369"/>
        <item x="3370"/>
        <item x="3371"/>
        <item x="538"/>
        <item x="555"/>
        <item x="539"/>
        <item x="562"/>
        <item x="530"/>
        <item x="531"/>
        <item x="535"/>
        <item x="546"/>
        <item x="524"/>
        <item x="527"/>
        <item x="549"/>
        <item x="3352"/>
        <item x="2137"/>
        <item x="2139"/>
        <item x="4446"/>
        <item x="4448"/>
        <item x="4450"/>
        <item x="3480"/>
        <item x="3486"/>
        <item x="3487"/>
        <item x="3471"/>
        <item x="3472"/>
        <item x="3476"/>
        <item x="3477"/>
        <item x="3465"/>
        <item x="688"/>
        <item x="706"/>
        <item x="708"/>
        <item x="709"/>
        <item x="689"/>
        <item x="690"/>
        <item x="693"/>
        <item x="698"/>
        <item x="702"/>
        <item x="704"/>
        <item x="705"/>
        <item x="2142"/>
        <item x="697"/>
        <item x="3484"/>
        <item x="3466"/>
        <item x="3474"/>
        <item x="3490"/>
        <item x="707"/>
        <item x="695"/>
        <item x="703"/>
        <item x="3383"/>
        <item x="3380"/>
        <item x="3373"/>
        <item x="3375"/>
        <item x="3379"/>
        <item x="563"/>
        <item x="573"/>
        <item x="566"/>
        <item x="570"/>
        <item x="572"/>
        <item x="569"/>
        <item x="3377"/>
        <item x="3381"/>
        <item x="571"/>
        <item x="567"/>
        <item x="564"/>
        <item x="3374"/>
        <item x="3410"/>
        <item x="3432"/>
        <item x="3435"/>
        <item x="3437"/>
        <item x="3414"/>
        <item x="621"/>
        <item x="3419"/>
        <item x="624"/>
        <item x="3421"/>
        <item x="632"/>
        <item x="3422"/>
        <item x="3426"/>
        <item x="3428"/>
        <item x="3430"/>
        <item x="3416"/>
        <item x="639"/>
        <item x="640"/>
        <item x="617"/>
        <item x="626"/>
        <item x="630"/>
        <item x="635"/>
        <item x="637"/>
        <item x="638"/>
        <item x="622"/>
        <item x="631"/>
        <item x="3417"/>
        <item x="3415"/>
        <item x="3424"/>
        <item x="3436"/>
        <item x="3429"/>
        <item x="3431"/>
        <item x="3433"/>
        <item x="3427"/>
        <item x="3423"/>
        <item x="3411"/>
        <item x="3412"/>
        <item x="3420"/>
        <item x="636"/>
        <item x="618"/>
        <item x="619"/>
        <item x="628"/>
        <item x="633"/>
        <item x="625"/>
        <item x="4464"/>
        <item x="4461"/>
        <item x="4459"/>
        <item x="4463"/>
        <item x="2130"/>
        <item x="3438"/>
        <item x="3447"/>
        <item x="3441"/>
        <item x="3444"/>
        <item x="641"/>
        <item x="662"/>
        <item x="653"/>
        <item x="656"/>
        <item x="645"/>
        <item x="642"/>
        <item x="671"/>
        <item x="3448"/>
        <item x="3442"/>
        <item x="3440"/>
        <item x="659"/>
        <item x="646"/>
        <item x="664"/>
        <item x="649"/>
        <item x="647"/>
        <item x="650"/>
        <item x="657"/>
        <item x="3445"/>
        <item x="651"/>
        <item x="652"/>
        <item x="655"/>
        <item x="661"/>
        <item x="663"/>
        <item x="2640"/>
        <item x="4763"/>
        <item x="4765"/>
        <item x="4767"/>
        <item x="3455"/>
        <item x="3457"/>
        <item x="3460"/>
        <item x="670"/>
        <item x="3450"/>
        <item x="3452"/>
        <item x="3454"/>
        <item x="677"/>
        <item x="669"/>
        <item x="674"/>
        <item x="678"/>
        <item x="680"/>
        <item x="686"/>
        <item x="676"/>
        <item x="683"/>
        <item x="684"/>
        <item x="672"/>
        <item x="643"/>
        <item x="3451"/>
        <item x="3456"/>
        <item x="644"/>
        <item x="3453"/>
        <item x="3458"/>
        <item x="675"/>
        <item x="673"/>
        <item x="681"/>
        <item x="685"/>
        <item x="667"/>
        <item x="665"/>
        <item x="666"/>
        <item x="3462"/>
        <item x="3470"/>
        <item x="3469"/>
        <item x="3468"/>
        <item x="3463"/>
        <item x="3481"/>
        <item x="3478"/>
        <item x="2109"/>
        <item x="2110"/>
        <item x="2111"/>
        <item x="2112"/>
        <item x="2113"/>
        <item x="2114"/>
        <item x="2117"/>
        <item x="2120"/>
        <item x="2126"/>
        <item x="2129"/>
        <item x="2108"/>
        <item x="4454"/>
        <item x="4451"/>
        <item x="4452"/>
        <item x="4453"/>
        <item x="4455"/>
        <item x="4456"/>
        <item x="4457"/>
        <item x="4458"/>
        <item x="2127"/>
        <item x="2115"/>
        <item x="3506"/>
        <item x="2146"/>
        <item x="2148"/>
        <item x="2153"/>
        <item x="2143"/>
        <item x="2145"/>
        <item x="2150"/>
        <item x="2151"/>
        <item x="2144"/>
        <item x="726"/>
        <item x="694"/>
        <item x="3461"/>
        <item x="699"/>
        <item x="1043"/>
        <item x="3524"/>
        <item x="748"/>
        <item x="3519"/>
        <item x="746"/>
        <item x="3521"/>
        <item x="3520"/>
        <item x="3522"/>
        <item x="747"/>
        <item x="749"/>
        <item x="2154"/>
        <item x="2155"/>
        <item x="2156"/>
        <item x="2159"/>
        <item x="2160"/>
        <item x="2158"/>
        <item x="1981"/>
        <item x="741"/>
        <item x="745"/>
        <item x="727"/>
        <item x="730"/>
        <item x="743"/>
        <item x="733"/>
        <item x="736"/>
        <item x="721"/>
        <item x="3500"/>
        <item x="3514"/>
        <item x="3517"/>
        <item x="3515"/>
        <item x="734"/>
        <item x="731"/>
        <item x="718"/>
        <item x="719"/>
        <item x="712"/>
        <item x="715"/>
        <item x="724"/>
        <item x="750"/>
        <item x="753"/>
        <item x="754"/>
        <item x="756"/>
        <item x="755"/>
        <item x="713"/>
        <item x="722"/>
        <item x="3492"/>
        <item x="3511"/>
        <item x="3513"/>
        <item x="3516"/>
        <item x="3501"/>
        <item x="3502"/>
        <item x="3503"/>
        <item x="3505"/>
        <item x="3509"/>
        <item x="3510"/>
        <item x="723"/>
        <item x="740"/>
        <item x="742"/>
        <item x="744"/>
        <item x="717"/>
        <item x="711"/>
        <item x="728"/>
        <item x="729"/>
        <item x="732"/>
        <item x="735"/>
        <item x="3496"/>
        <item x="3494"/>
        <item x="3493"/>
        <item x="3512"/>
        <item x="3507"/>
        <item x="751"/>
        <item x="3504"/>
        <item x="3499"/>
        <item x="2131"/>
        <item x="2132"/>
        <item x="2135"/>
        <item x="2136"/>
        <item x="4468"/>
        <item x="4466"/>
        <item x="2327"/>
        <item x="2328"/>
        <item x="2330"/>
        <item x="2331"/>
        <item x="2332"/>
        <item x="2333"/>
        <item x="2336"/>
        <item x="2339"/>
        <item x="2340"/>
        <item x="2168"/>
        <item x="2162"/>
        <item x="2165"/>
        <item x="3526"/>
        <item x="3525"/>
        <item x="3527"/>
        <item x="757"/>
        <item x="775"/>
        <item x="776"/>
        <item x="771"/>
        <item x="760"/>
        <item x="767"/>
        <item x="769"/>
        <item x="763"/>
        <item x="770"/>
        <item x="762"/>
        <item x="761"/>
        <item x="772"/>
        <item x="773"/>
        <item x="774"/>
        <item x="3528"/>
        <item x="758"/>
        <item x="2170"/>
        <item x="3530"/>
        <item x="764"/>
        <item x="765"/>
        <item x="778"/>
        <item x="777"/>
        <item x="2164"/>
        <item x="768"/>
        <item x="3531"/>
        <item x="2171"/>
        <item x="2172"/>
        <item x="3533"/>
        <item x="2209"/>
        <item x="2252"/>
        <item x="2227"/>
        <item x="2231"/>
        <item x="3535"/>
        <item x="3539"/>
        <item x="790"/>
        <item x="795"/>
        <item x="807"/>
        <item x="801"/>
        <item x="782"/>
        <item x="780"/>
        <item x="809"/>
        <item x="800"/>
        <item x="4478"/>
        <item x="796"/>
        <item x="3542"/>
        <item x="3538"/>
        <item x="813"/>
        <item x="784"/>
        <item x="792"/>
        <item x="805"/>
        <item x="2173"/>
        <item x="806"/>
        <item x="3540"/>
        <item x="3536"/>
        <item x="793"/>
        <item x="797"/>
        <item x="802"/>
        <item x="787"/>
        <item x="781"/>
        <item x="786"/>
        <item x="789"/>
        <item x="2174"/>
        <item x="2191"/>
        <item x="2177"/>
        <item x="2196"/>
        <item x="2215"/>
        <item x="2235"/>
        <item x="2212"/>
        <item x="2222"/>
        <item x="2242"/>
        <item x="2188"/>
        <item x="2203"/>
        <item x="2214"/>
        <item x="2233"/>
        <item x="2253"/>
        <item x="2201"/>
        <item x="2220"/>
        <item x="2240"/>
        <item x="2202"/>
        <item x="2241"/>
        <item x="2182"/>
        <item x="2200"/>
        <item x="2219"/>
        <item x="2239"/>
        <item x="2178"/>
        <item x="2190"/>
        <item x="2210"/>
        <item x="2228"/>
        <item x="2250"/>
        <item x="2179"/>
        <item x="2197"/>
        <item x="2216"/>
        <item x="2236"/>
        <item x="2181"/>
        <item x="2199"/>
        <item x="2218"/>
        <item x="2238"/>
        <item x="2180"/>
        <item x="2198"/>
        <item x="2217"/>
        <item x="2237"/>
        <item x="2189"/>
        <item x="2224"/>
        <item x="2211"/>
        <item x="2230"/>
        <item x="2251"/>
        <item x="3534"/>
        <item x="785"/>
        <item x="803"/>
        <item x="812"/>
        <item x="791"/>
        <item x="799"/>
        <item x="811"/>
        <item x="783"/>
        <item x="2254"/>
        <item x="4480"/>
        <item x="2259"/>
        <item x="4486"/>
        <item x="4475"/>
        <item x="2260"/>
        <item x="4487"/>
        <item x="4479"/>
        <item x="4498"/>
        <item x="4484"/>
        <item x="4471"/>
        <item x="4485"/>
        <item x="2258"/>
        <item x="4483"/>
        <item x="4472"/>
        <item x="4493"/>
        <item x="2255"/>
        <item x="4481"/>
        <item x="2257"/>
        <item x="4474"/>
        <item x="2256"/>
        <item x="4482"/>
        <item x="4476"/>
        <item x="4494"/>
        <item x="4497"/>
        <item x="2234"/>
        <item x="2195"/>
        <item x="2193"/>
        <item x="4470"/>
        <item x="2221"/>
        <item x="4499"/>
        <item x="4505"/>
        <item x="4506"/>
        <item x="4503"/>
        <item x="4504"/>
        <item x="4502"/>
        <item x="4496"/>
        <item x="4500"/>
        <item x="4501"/>
        <item x="2265"/>
        <item x="4516"/>
        <item x="4517"/>
        <item x="4518"/>
        <item x="4520"/>
        <item x="4521"/>
        <item x="2266"/>
        <item x="2267"/>
        <item x="2268"/>
        <item x="2269"/>
        <item x="4513"/>
        <item x="4514"/>
        <item x="4515"/>
        <item x="4519"/>
        <item x="818"/>
        <item x="3551"/>
        <item x="821"/>
        <item x="815"/>
        <item x="822"/>
        <item x="3543"/>
        <item x="814"/>
        <item x="3550"/>
        <item x="3545"/>
        <item x="820"/>
        <item x="3548"/>
        <item x="823"/>
        <item x="817"/>
        <item x="3544"/>
        <item x="3546"/>
        <item x="3549"/>
        <item x="810"/>
        <item x="2271"/>
        <item x="3554"/>
        <item x="3559"/>
        <item x="3557"/>
        <item x="3553"/>
        <item x="831"/>
        <item x="829"/>
        <item x="827"/>
        <item x="825"/>
        <item x="4534"/>
        <item x="3560"/>
        <item x="826"/>
        <item x="828"/>
        <item x="830"/>
        <item x="3556"/>
        <item x="3555"/>
        <item x="3558"/>
        <item x="4536"/>
        <item x="4537"/>
        <item x="4528"/>
        <item x="4527"/>
        <item x="4525"/>
        <item x="4526"/>
        <item x="2273"/>
        <item x="2274"/>
        <item x="2272"/>
        <item x="4522"/>
        <item x="4523"/>
        <item x="4524"/>
        <item x="4539"/>
        <item x="4540"/>
        <item x="2276"/>
        <item x="2277"/>
        <item x="2279"/>
        <item x="2282"/>
        <item x="4538"/>
        <item x="2280"/>
        <item x="4541"/>
        <item x="4548"/>
        <item x="4549"/>
        <item x="4550"/>
        <item x="4553"/>
        <item x="4554"/>
        <item x="2284"/>
        <item x="2285"/>
        <item x="2287"/>
        <item x="2283"/>
        <item x="4542"/>
        <item x="4543"/>
        <item x="4545"/>
        <item x="2288"/>
        <item x="2289"/>
        <item x="2290"/>
        <item x="4560"/>
        <item x="4557"/>
        <item x="2293"/>
        <item x="2292"/>
        <item x="4555"/>
        <item x="4556"/>
        <item x="4558"/>
        <item x="2758"/>
        <item x="4565"/>
        <item x="4563"/>
        <item x="4564"/>
        <item x="4569"/>
        <item x="4571"/>
        <item x="4573"/>
        <item x="4575"/>
        <item x="4576"/>
        <item x="2294"/>
        <item x="2295"/>
        <item x="2296"/>
        <item x="4566"/>
        <item x="4567"/>
        <item x="4568"/>
        <item x="2297"/>
        <item x="4574"/>
        <item x="4602"/>
        <item x="832"/>
        <item x="2310"/>
        <item x="3562"/>
        <item x="3564"/>
        <item x="3568"/>
        <item x="2298"/>
        <item x="2299"/>
        <item x="2300"/>
        <item x="2301"/>
        <item x="2302"/>
        <item x="2306"/>
        <item x="2311"/>
        <item x="2313"/>
        <item x="2316"/>
        <item x="4577"/>
        <item x="4579"/>
        <item x="4581"/>
        <item x="4585"/>
        <item x="833"/>
        <item x="3569"/>
        <item x="3563"/>
        <item x="2361"/>
        <item x="4601"/>
        <item x="2341"/>
        <item x="3571"/>
        <item x="3573"/>
        <item x="3574"/>
        <item x="3575"/>
        <item x="3576"/>
        <item x="3572"/>
        <item x="3614"/>
        <item x="835"/>
        <item x="836"/>
        <item x="3595"/>
        <item x="3590"/>
        <item x="3591"/>
        <item x="3593"/>
        <item x="846"/>
        <item x="849"/>
        <item x="852"/>
        <item x="851"/>
        <item x="3596"/>
        <item x="3592"/>
        <item x="850"/>
        <item x="847"/>
        <item x="3589"/>
        <item x="3594"/>
        <item x="4604"/>
        <item x="4603"/>
        <item x="2343"/>
        <item x="4595"/>
        <item x="853"/>
        <item x="854"/>
        <item x="883"/>
        <item x="871"/>
        <item x="877"/>
        <item x="4591"/>
        <item x="4589"/>
        <item x="4587"/>
        <item x="4592"/>
        <item x="2355"/>
        <item x="2346"/>
        <item x="2356"/>
        <item x="2357"/>
        <item x="2358"/>
        <item x="4599"/>
        <item x="4600"/>
        <item x="4596"/>
        <item x="3598"/>
        <item x="3601"/>
        <item x="3599"/>
        <item x="3600"/>
        <item x="855"/>
        <item x="856"/>
        <item x="858"/>
        <item x="3629"/>
        <item x="3611"/>
        <item x="3612"/>
        <item x="3613"/>
        <item x="864"/>
        <item x="866"/>
        <item x="3603"/>
        <item x="3604"/>
        <item x="3605"/>
        <item x="870"/>
        <item x="3606"/>
        <item x="3608"/>
        <item x="3609"/>
        <item x="860"/>
        <item x="878"/>
        <item x="881"/>
        <item x="885"/>
        <item x="868"/>
        <item x="869"/>
        <item x="872"/>
        <item x="874"/>
        <item x="876"/>
        <item x="3610"/>
        <item x="3607"/>
        <item x="879"/>
        <item x="861"/>
        <item x="863"/>
        <item x="865"/>
        <item x="882"/>
        <item x="3623"/>
        <item x="3617"/>
        <item x="3620"/>
        <item x="3618"/>
        <item x="3624"/>
        <item x="3621"/>
        <item x="3615"/>
        <item x="4610"/>
        <item x="4611"/>
        <item x="4612"/>
        <item x="4613"/>
        <item x="4614"/>
        <item x="3649"/>
        <item x="3650"/>
        <item x="3647"/>
        <item x="905"/>
        <item x="907"/>
        <item x="908"/>
        <item x="3651"/>
        <item x="911"/>
        <item x="903"/>
        <item x="904"/>
        <item x="3585"/>
        <item x="3579"/>
        <item x="3582"/>
        <item x="3581"/>
        <item x="842"/>
        <item x="837"/>
        <item x="839"/>
        <item x="840"/>
        <item x="3586"/>
        <item x="3580"/>
        <item x="3587"/>
        <item x="3583"/>
        <item x="838"/>
        <item x="3577"/>
        <item x="843"/>
        <item x="841"/>
        <item x="2344"/>
        <item x="2364"/>
        <item x="2365"/>
        <item x="2367"/>
        <item x="2369"/>
        <item x="2370"/>
        <item x="2371"/>
        <item x="2372"/>
        <item x="2373"/>
        <item x="2374"/>
        <item x="2363"/>
        <item x="4605"/>
        <item x="4607"/>
        <item x="4609"/>
        <item x="3715"/>
        <item x="3718"/>
        <item x="1040"/>
        <item x="1036"/>
        <item x="1037"/>
        <item x="4630"/>
        <item x="4631"/>
        <item x="4628"/>
        <item x="2390"/>
        <item x="4623"/>
        <item x="4627"/>
        <item x="971"/>
        <item x="979"/>
        <item x="426"/>
        <item x="968"/>
        <item x="975"/>
        <item x="3683"/>
        <item x="3679"/>
        <item x="3680"/>
        <item x="974"/>
        <item x="967"/>
        <item x="980"/>
        <item x="972"/>
        <item x="977"/>
        <item x="2443"/>
        <item x="2444"/>
        <item x="2445"/>
        <item x="2446"/>
        <item x="2447"/>
        <item x="2448"/>
        <item x="3681"/>
        <item x="973"/>
        <item x="970"/>
        <item x="978"/>
        <item x="981"/>
        <item x="4635"/>
        <item x="4636"/>
        <item x="4637"/>
        <item x="4638"/>
        <item x="4639"/>
        <item x="2406"/>
        <item x="953"/>
        <item x="955"/>
        <item x="956"/>
        <item x="960"/>
        <item x="963"/>
        <item x="964"/>
        <item x="965"/>
        <item x="959"/>
        <item x="961"/>
        <item x="3673"/>
        <item x="3668"/>
        <item x="958"/>
        <item x="3675"/>
        <item x="2392"/>
        <item x="2393"/>
        <item x="2394"/>
        <item x="2396"/>
        <item x="2397"/>
        <item x="2398"/>
        <item x="2400"/>
        <item x="2401"/>
        <item x="2402"/>
        <item x="2403"/>
        <item x="2404"/>
        <item x="2405"/>
        <item x="4632"/>
        <item x="4633"/>
        <item x="4634"/>
        <item x="3674"/>
        <item x="3669"/>
        <item x="957"/>
        <item x="3670"/>
        <item x="951"/>
        <item x="962"/>
        <item x="952"/>
        <item x="2395"/>
        <item x="2391"/>
        <item x="3671"/>
        <item x="3672"/>
        <item x="954"/>
        <item x="2423"/>
        <item x="2409"/>
        <item x="2412"/>
        <item x="2414"/>
        <item x="2416"/>
        <item x="2419"/>
        <item x="4640"/>
        <item x="4644"/>
        <item x="4646"/>
        <item x="4660"/>
        <item x="4663"/>
        <item x="4666"/>
        <item x="4653"/>
        <item x="4655"/>
        <item x="2407"/>
        <item x="2408"/>
        <item x="2413"/>
        <item x="2415"/>
        <item x="2417"/>
        <item x="2420"/>
        <item x="4641"/>
        <item x="2410"/>
        <item x="4645"/>
        <item x="4647"/>
        <item x="4661"/>
        <item x="4664"/>
        <item x="4667"/>
        <item x="4654"/>
        <item x="4656"/>
        <item x="4652"/>
        <item x="4659"/>
        <item x="3726"/>
        <item x="1047"/>
        <item x="3676"/>
        <item x="966"/>
        <item x="3677"/>
        <item x="3678"/>
        <item x="1058"/>
        <item x="1059"/>
        <item x="1060"/>
        <item x="3664"/>
        <item x="3667"/>
        <item x="938"/>
        <item x="3662"/>
        <item x="937"/>
        <item x="948"/>
        <item x="949"/>
        <item x="950"/>
        <item x="939"/>
        <item x="942"/>
        <item x="943"/>
        <item x="944"/>
        <item x="945"/>
        <item x="946"/>
        <item x="947"/>
        <item x="3665"/>
        <item x="3663"/>
        <item x="940"/>
        <item x="910"/>
        <item x="4148"/>
        <item x="2039"/>
        <item x="4693"/>
        <item x="2470"/>
        <item x="2460"/>
        <item x="4679"/>
        <item x="4692"/>
        <item x="4691"/>
        <item x="4686"/>
        <item x="4688"/>
        <item x="4689"/>
        <item x="4682"/>
        <item x="4683"/>
        <item x="4687"/>
        <item x="4690"/>
        <item x="2466"/>
        <item x="4678"/>
        <item x="2002"/>
        <item x="1527"/>
        <item x="3688"/>
        <item x="987"/>
        <item x="920"/>
        <item x="1007"/>
        <item x="916"/>
        <item x="2458"/>
        <item x="932"/>
        <item x="3655"/>
        <item x="3658"/>
        <item x="3661"/>
        <item x="922"/>
        <item x="912"/>
        <item x="930"/>
        <item x="931"/>
        <item x="915"/>
        <item x="918"/>
        <item x="919"/>
        <item x="923"/>
        <item x="924"/>
        <item x="928"/>
        <item x="929"/>
        <item x="3659"/>
        <item x="3523"/>
        <item x="3652"/>
        <item x="3653"/>
        <item x="3656"/>
        <item x="926"/>
        <item x="913"/>
        <item x="925"/>
        <item x="1014"/>
        <item x="1011"/>
        <item x="997"/>
        <item x="995"/>
        <item x="1008"/>
        <item x="989"/>
        <item x="992"/>
        <item x="999"/>
        <item x="1019"/>
        <item x="1004"/>
        <item x="2449"/>
        <item x="2451"/>
        <item x="2452"/>
        <item x="2455"/>
        <item x="2459"/>
        <item x="3689"/>
        <item x="3691"/>
        <item x="3695"/>
        <item x="3685"/>
        <item x="3686"/>
        <item x="3687"/>
        <item x="982"/>
        <item x="1015"/>
        <item x="1018"/>
        <item x="1020"/>
        <item x="985"/>
        <item x="991"/>
        <item x="996"/>
        <item x="1001"/>
        <item x="1003"/>
        <item x="1005"/>
        <item x="1010"/>
        <item x="1013"/>
        <item x="986"/>
        <item x="2462"/>
        <item x="2453"/>
        <item x="3693"/>
        <item x="3692"/>
        <item x="3690"/>
        <item x="983"/>
        <item x="1016"/>
        <item x="2454"/>
        <item x="2465"/>
        <item x="2467"/>
        <item x="2461"/>
        <item x="2463"/>
        <item x="2464"/>
        <item x="338"/>
        <item x="339"/>
        <item x="1962"/>
        <item x="2303"/>
        <item x="1921"/>
        <item x="1940"/>
        <item x="1536"/>
        <item x="1534"/>
        <item x="2469"/>
        <item x="4618"/>
        <item x="4620"/>
        <item x="4621"/>
        <item x="4619"/>
        <item x="4622"/>
        <item x="2386"/>
        <item x="4673"/>
        <item x="4674"/>
        <item x="4675"/>
        <item x="4676"/>
        <item x="4677"/>
        <item x="2437"/>
        <item x="2426"/>
        <item x="2428"/>
        <item x="2438"/>
        <item x="2439"/>
        <item x="2440"/>
        <item x="2429"/>
        <item x="2431"/>
        <item x="2432"/>
        <item x="2434"/>
        <item x="2436"/>
        <item x="2441"/>
        <item x="4670"/>
        <item x="4671"/>
        <item x="4672"/>
        <item x="2424"/>
        <item x="2435"/>
        <item x="2427"/>
        <item x="1044"/>
        <item x="1050"/>
        <item x="3729"/>
        <item x="1056"/>
        <item x="1046"/>
        <item x="1049"/>
        <item x="1053"/>
        <item x="1057"/>
        <item x="3727"/>
        <item x="2495"/>
        <item x="2497"/>
        <item x="2498"/>
        <item x="2501"/>
        <item x="2503"/>
        <item x="2504"/>
        <item x="2506"/>
        <item x="2507"/>
        <item x="2508"/>
        <item x="2509"/>
        <item x="2510"/>
        <item x="2500"/>
        <item x="4697"/>
        <item x="4698"/>
        <item x="4703"/>
        <item x="3701"/>
        <item x="3708"/>
        <item x="3703"/>
        <item x="3707"/>
        <item x="1032"/>
        <item x="3705"/>
        <item x="3704"/>
        <item x="3700"/>
        <item x="3712"/>
        <item x="3721"/>
        <item x="3716"/>
        <item x="3717"/>
        <item x="1035"/>
        <item x="1038"/>
        <item x="1041"/>
        <item x="3722"/>
        <item x="3724"/>
        <item x="3723"/>
        <item x="2442"/>
        <item x="1140"/>
        <item x="3709"/>
        <item x="3714"/>
        <item x="3710"/>
        <item x="3711"/>
        <item x="1033"/>
        <item x="1034"/>
        <item x="4732"/>
        <item x="4733"/>
        <item x="4734"/>
        <item x="4735"/>
        <item x="4736"/>
        <item x="2578"/>
        <item x="2575"/>
        <item x="2581"/>
        <item x="2582"/>
        <item x="2583"/>
        <item x="2584"/>
        <item x="4728"/>
        <item x="4729"/>
        <item x="4731"/>
        <item x="2579"/>
        <item x="4696"/>
        <item x="283"/>
        <item x="284"/>
        <item x="289"/>
        <item x="290"/>
        <item x="295"/>
        <item x="280"/>
        <item x="287"/>
        <item x="288"/>
        <item x="1133"/>
        <item h="1" x="27"/>
        <item x="1054"/>
        <item x="1055"/>
        <item x="1051"/>
        <item x="1052"/>
        <item x="2499"/>
        <item x="4707"/>
        <item x="4708"/>
        <item x="4709"/>
        <item x="2473"/>
        <item x="2474"/>
        <item x="2476"/>
        <item x="2477"/>
        <item x="2479"/>
        <item x="2481"/>
        <item x="2482"/>
        <item x="2483"/>
        <item x="2484"/>
        <item x="2485"/>
        <item x="2486"/>
        <item x="4695"/>
        <item x="2475"/>
        <item x="1093"/>
        <item x="1090"/>
        <item x="1091"/>
        <item x="4713"/>
        <item x="2528"/>
        <item x="2529"/>
        <item x="4712"/>
        <item x="4715"/>
        <item x="4716"/>
        <item x="2531"/>
        <item x="2532"/>
        <item x="2534"/>
        <item x="2536"/>
        <item x="4714"/>
        <item x="3735"/>
        <item x="3744"/>
        <item x="3739"/>
        <item x="3741"/>
        <item x="1071"/>
        <item x="1061"/>
        <item x="1066"/>
        <item x="1067"/>
        <item x="3745"/>
        <item x="3736"/>
        <item x="3738"/>
        <item x="3742"/>
        <item x="1062"/>
        <item x="1070"/>
        <item x="1064"/>
        <item x="1068"/>
        <item x="2375"/>
        <item x="2376"/>
        <item x="2378"/>
        <item x="2379"/>
        <item x="2381"/>
        <item x="2382"/>
        <item x="2384"/>
        <item x="2385"/>
        <item x="2387"/>
        <item x="2388"/>
        <item x="2389"/>
        <item x="4615"/>
        <item x="4616"/>
        <item x="4617"/>
        <item x="3765"/>
        <item x="3761"/>
        <item x="3763"/>
        <item x="3759"/>
        <item x="1099"/>
        <item x="1102"/>
        <item x="1097"/>
        <item x="1101"/>
        <item x="1103"/>
        <item x="3760"/>
        <item x="3764"/>
        <item x="3762"/>
        <item x="1098"/>
        <item x="1104"/>
        <item x="1105"/>
        <item x="1100"/>
        <item x="3766"/>
        <item x="4720"/>
        <item x="4722"/>
        <item x="4721"/>
        <item x="1082"/>
        <item x="2537"/>
        <item x="2545"/>
        <item x="2538"/>
        <item x="2548"/>
        <item x="2542"/>
        <item x="2551"/>
        <item x="2549"/>
        <item x="2552"/>
        <item x="4719"/>
        <item x="3746"/>
        <item x="3750"/>
        <item x="3753"/>
        <item x="3747"/>
        <item x="1072"/>
        <item x="1089"/>
        <item x="1075"/>
        <item x="1080"/>
        <item x="1094"/>
        <item x="2541"/>
        <item x="2539"/>
        <item x="3748"/>
        <item x="3757"/>
        <item x="3749"/>
        <item x="3751"/>
        <item x="3756"/>
        <item x="1096"/>
        <item x="1073"/>
        <item x="1076"/>
        <item x="1085"/>
        <item x="1086"/>
        <item x="1095"/>
        <item x="1081"/>
        <item x="1088"/>
        <item x="1078"/>
        <item x="1084"/>
        <item x="3775"/>
        <item x="4725"/>
        <item x="4726"/>
        <item x="3772"/>
        <item x="1116"/>
        <item x="1119"/>
        <item x="3780"/>
        <item x="3798"/>
        <item x="3800"/>
        <item x="3782"/>
        <item x="3784"/>
        <item x="3786"/>
        <item x="3802"/>
        <item x="3788"/>
        <item x="3790"/>
        <item x="3792"/>
        <item x="3794"/>
        <item x="3796"/>
        <item x="1120"/>
        <item x="1137"/>
        <item x="1139"/>
        <item x="1141"/>
        <item x="1123"/>
        <item x="1125"/>
        <item x="1126"/>
        <item x="1129"/>
        <item x="1131"/>
        <item x="1132"/>
        <item x="1135"/>
        <item x="1136"/>
        <item x="3803"/>
        <item x="3783"/>
        <item x="3799"/>
        <item x="3801"/>
        <item x="3797"/>
        <item x="3791"/>
        <item x="3793"/>
        <item x="3785"/>
        <item x="3795"/>
        <item x="3787"/>
        <item x="1122"/>
        <item x="1134"/>
        <item x="1130"/>
        <item x="1127"/>
        <item x="1138"/>
        <item x="1128"/>
        <item x="1121"/>
        <item x="1124"/>
        <item x="2577"/>
        <item x="2514"/>
        <item x="2512"/>
        <item x="2513"/>
        <item x="2516"/>
        <item x="2517"/>
        <item x="2518"/>
        <item x="2519"/>
        <item x="2520"/>
        <item x="2521"/>
        <item x="2523"/>
        <item x="2524"/>
        <item x="4704"/>
        <item x="4705"/>
        <item x="4706"/>
        <item x="2515"/>
        <item x="2591"/>
        <item x="2596"/>
        <item x="2589"/>
        <item x="2590"/>
        <item x="2592"/>
        <item x="2594"/>
        <item x="2595"/>
        <item x="4737"/>
        <item x="4738"/>
        <item x="4740"/>
        <item x="4741"/>
        <item x="1147"/>
        <item x="1154"/>
        <item x="1145"/>
        <item x="1149"/>
        <item x="1151"/>
        <item x="1146"/>
        <item x="3817"/>
        <item x="1152"/>
        <item x="3812"/>
        <item x="3820"/>
        <item x="3822"/>
        <item x="3804"/>
        <item x="3806"/>
        <item x="3818"/>
        <item x="3809"/>
        <item x="3810"/>
        <item x="3813"/>
        <item x="3814"/>
        <item x="3816"/>
        <item x="1143"/>
        <item x="1158"/>
        <item x="1159"/>
        <item x="1161"/>
        <item x="1144"/>
        <item x="1148"/>
        <item x="1150"/>
        <item x="1153"/>
        <item x="1155"/>
        <item x="1156"/>
        <item x="1157"/>
        <item x="3808"/>
        <item x="3805"/>
        <item x="3815"/>
        <item x="3807"/>
        <item x="3811"/>
        <item x="3821"/>
        <item x="1160"/>
        <item x="4745"/>
        <item x="4747"/>
        <item x="4746"/>
        <item x="4748"/>
        <item x="4749"/>
        <item x="2597"/>
        <item x="2598"/>
        <item x="2599"/>
        <item x="2600"/>
        <item x="2601"/>
        <item x="2602"/>
        <item x="2604"/>
        <item x="2605"/>
        <item x="2606"/>
        <item x="2607"/>
        <item x="4742"/>
        <item x="4743"/>
        <item x="4744"/>
        <item x="2603"/>
        <item x="2608"/>
        <item x="2609"/>
        <item x="2613"/>
        <item x="2610"/>
        <item x="2611"/>
        <item x="2612"/>
        <item x="2614"/>
        <item x="2615"/>
        <item x="2616"/>
        <item x="2617"/>
        <item x="2618"/>
        <item x="2619"/>
        <item x="2620"/>
        <item x="2621"/>
        <item x="2622"/>
        <item x="4750"/>
        <item x="4751"/>
        <item x="4752"/>
        <item x="4753"/>
        <item x="1162"/>
        <item x="1163"/>
        <item x="2623"/>
        <item x="2625"/>
        <item x="2626"/>
        <item x="2627"/>
        <item x="4754"/>
        <item x="4756"/>
        <item x="4757"/>
        <item x="3824"/>
        <item x="3826"/>
        <item x="1167"/>
        <item x="1164"/>
        <item x="314"/>
        <item x="3823"/>
        <item x="1165"/>
        <item x="304"/>
        <item x="2624"/>
        <item x="2801"/>
        <item x="2803"/>
        <item x="2804"/>
        <item x="2806"/>
        <item x="2808"/>
        <item x="2809"/>
        <item x="2811"/>
        <item x="2812"/>
        <item x="2813"/>
        <item x="2805"/>
        <item x="1166"/>
        <item x="4759"/>
        <item x="4761"/>
        <item x="2631"/>
        <item x="2634"/>
        <item x="2636"/>
        <item x="2630"/>
        <item x="4758"/>
        <item x="2628"/>
        <item x="3835"/>
        <item x="3846"/>
        <item x="3839"/>
        <item x="3844"/>
        <item x="1179"/>
        <item x="1183"/>
        <item x="1185"/>
        <item x="1181"/>
        <item x="1186"/>
        <item x="2635"/>
        <item x="2629"/>
        <item x="3836"/>
        <item x="1180"/>
        <item x="3845"/>
        <item x="3837"/>
        <item x="3840"/>
        <item x="1182"/>
        <item x="1184"/>
        <item x="4152"/>
        <item x="4444"/>
        <item x="4570"/>
        <item x="1555"/>
        <item x="3211"/>
        <item x="454"/>
        <item x="3203"/>
        <item x="1922"/>
        <item x="2040"/>
        <item x="2004"/>
        <item x="3255"/>
        <item x="3258"/>
        <item x="3261"/>
        <item x="400"/>
        <item x="3253"/>
        <item x="3220"/>
        <item x="3226"/>
        <item x="3230"/>
        <item x="415"/>
        <item x="3234"/>
        <item x="419"/>
        <item x="3239"/>
        <item x="3243"/>
        <item x="3245"/>
        <item x="3238"/>
        <item x="3241"/>
        <item x="3257"/>
        <item x="3240"/>
        <item x="3236"/>
        <item x="396"/>
        <item x="395"/>
        <item x="445"/>
        <item x="446"/>
        <item x="453"/>
        <item x="444"/>
        <item x="402"/>
        <item x="411"/>
        <item x="422"/>
        <item x="428"/>
        <item x="438"/>
        <item x="398"/>
        <item x="401"/>
        <item x="425"/>
        <item x="442"/>
        <item x="447"/>
        <item x="452"/>
        <item x="431"/>
        <item x="416"/>
        <item x="423"/>
        <item x="424"/>
        <item x="443"/>
        <item x="4400"/>
        <item x="3212"/>
        <item x="3209"/>
        <item x="3208"/>
        <item x="3207"/>
        <item x="3202"/>
        <item x="399"/>
        <item x="3206"/>
        <item x="3213"/>
        <item x="3223"/>
        <item x="437"/>
        <item x="3237"/>
        <item x="3210"/>
        <item x="3217"/>
        <item x="3233"/>
        <item x="3224"/>
        <item x="3204"/>
        <item x="3215"/>
        <item x="3231"/>
        <item x="2037"/>
        <item x="2027"/>
        <item x="3214"/>
        <item x="3222"/>
        <item x="3249"/>
        <item x="3256"/>
        <item x="2034"/>
        <item x="2028"/>
        <item x="4412"/>
        <item x="1959"/>
        <item x="410"/>
        <item x="3218"/>
        <item x="3254"/>
        <item x="451"/>
        <item x="455"/>
        <item x="3221"/>
        <item x="2025"/>
        <item x="434"/>
        <item x="3228"/>
        <item x="3264"/>
        <item x="3266"/>
        <item x="3262"/>
        <item x="3229"/>
        <item x="3246"/>
        <item x="3259"/>
        <item x="433"/>
        <item x="436"/>
        <item x="3251"/>
        <item x="417"/>
        <item x="429"/>
        <item x="413"/>
        <item x="440"/>
        <item x="3235"/>
        <item x="3232"/>
        <item x="3227"/>
        <item x="456"/>
        <item x="3219"/>
        <item x="420"/>
        <item x="3225"/>
        <item x="3260"/>
        <item x="449"/>
        <item x="3205"/>
        <item x="3216"/>
        <item x="404"/>
        <item x="406"/>
        <item x="1980"/>
        <item x="1916"/>
        <item x="1912"/>
        <item x="2003"/>
        <item x="1911"/>
        <item x="1913"/>
        <item x="1914"/>
        <item x="1915"/>
        <item x="1894"/>
        <item x="1923"/>
        <item x="1941"/>
        <item x="1964"/>
        <item x="1986"/>
        <item x="2006"/>
        <item x="1897"/>
        <item x="1927"/>
        <item x="1898"/>
        <item x="1928"/>
        <item x="1944"/>
        <item x="1967"/>
        <item x="1989"/>
        <item x="2009"/>
        <item x="1899"/>
        <item x="1929"/>
        <item x="1945"/>
        <item x="1968"/>
        <item x="1990"/>
        <item x="2010"/>
        <item x="1900"/>
        <item x="1930"/>
        <item x="1946"/>
        <item x="1969"/>
        <item x="1991"/>
        <item x="2011"/>
        <item x="1901"/>
        <item x="1931"/>
        <item x="1947"/>
        <item x="1970"/>
        <item x="1992"/>
        <item x="2012"/>
        <item x="1902"/>
        <item x="1932"/>
        <item x="1948"/>
        <item x="1971"/>
        <item x="1993"/>
        <item x="2013"/>
        <item x="1903"/>
        <item x="1933"/>
        <item x="1949"/>
        <item x="1972"/>
        <item x="1994"/>
        <item x="2014"/>
        <item x="1904"/>
        <item x="1934"/>
        <item x="1950"/>
        <item x="1973"/>
        <item x="1995"/>
        <item x="2015"/>
        <item x="1905"/>
        <item x="1935"/>
        <item x="1951"/>
        <item x="1974"/>
        <item x="1996"/>
        <item x="2016"/>
        <item x="1906"/>
        <item x="1936"/>
        <item x="1952"/>
        <item x="1975"/>
        <item x="1997"/>
        <item x="2017"/>
        <item x="2036"/>
        <item x="1907"/>
        <item x="1937"/>
        <item x="1953"/>
        <item x="1976"/>
        <item x="1998"/>
        <item x="2018"/>
        <item x="1908"/>
        <item x="1938"/>
        <item x="1954"/>
        <item x="1977"/>
        <item x="1999"/>
        <item x="2019"/>
        <item x="1909"/>
        <item x="1939"/>
        <item x="1955"/>
        <item x="1978"/>
        <item x="2000"/>
        <item x="2020"/>
        <item x="2001"/>
        <item x="2021"/>
        <item x="1895"/>
        <item x="1925"/>
        <item x="1942"/>
        <item x="1965"/>
        <item x="1987"/>
        <item x="2007"/>
        <item x="1896"/>
        <item x="1926"/>
        <item x="1943"/>
        <item x="1966"/>
        <item x="1988"/>
        <item x="2008"/>
        <item x="1910"/>
        <item x="1924"/>
        <item x="1956"/>
        <item x="1979"/>
        <item x="1985"/>
        <item x="2005"/>
        <item x="2024"/>
        <item x="2029"/>
        <item x="1957"/>
        <item x="2023"/>
        <item x="1958"/>
        <item x="2022"/>
        <item x="2026"/>
        <item x="2030"/>
        <item x="2031"/>
        <item x="2035"/>
        <item x="2038"/>
        <item x="2041"/>
        <item x="4411"/>
        <item x="4402"/>
        <item x="4398"/>
        <item x="4399"/>
        <item x="4401"/>
        <item x="4403"/>
        <item x="4405"/>
        <item x="4408"/>
        <item x="4409"/>
        <item x="4413"/>
        <item x="4404"/>
        <item x="4407"/>
        <item x="3730"/>
        <item x="3733"/>
        <item x="3731"/>
        <item x="3734"/>
        <item x="3855"/>
        <item x="1187"/>
        <item x="3851"/>
        <item x="1189"/>
        <item x="3852"/>
        <item x="3848"/>
        <item x="1193"/>
        <item x="1192"/>
        <item x="3856"/>
        <item x="3853"/>
        <item x="3854"/>
        <item x="1188"/>
        <item x="1191"/>
        <item x="1194"/>
        <item x="3849"/>
        <item x="3850"/>
        <item x="2637"/>
        <item x="2638"/>
        <item x="2639"/>
        <item x="2056"/>
        <item x="1826"/>
        <item x="2457"/>
        <item x="1494"/>
        <item x="1190"/>
        <item x="1462"/>
        <item x="4771"/>
        <item x="4775"/>
        <item x="4773"/>
        <item x="4778"/>
        <item x="4779"/>
        <item x="4770"/>
        <item x="4774"/>
        <item x="4772"/>
        <item x="4777"/>
        <item x="2658"/>
        <item x="2659"/>
        <item x="2660"/>
        <item x="4784"/>
        <item x="4785"/>
        <item x="4786"/>
        <item x="4769"/>
        <item x="4776"/>
        <item x="4893"/>
        <item x="4892"/>
        <item x="4894"/>
        <item x="4895"/>
        <item x="4782"/>
        <item x="4780"/>
        <item x="4781"/>
        <item x="4783"/>
        <item x="2680"/>
        <item x="1874"/>
        <item x="4608"/>
        <item x="2877"/>
        <item x="1547"/>
        <item x="2366"/>
        <item x="2860"/>
        <item x="4345"/>
        <item x="2511"/>
        <item x="4923"/>
        <item x="4168"/>
        <item x="2852"/>
        <item x="1812"/>
        <item x="4937"/>
        <item x="1470"/>
        <item x="2554"/>
        <item x="2147"/>
        <item x="2152"/>
        <item x="4421"/>
        <item x="4870"/>
        <item x="4104"/>
        <item x="4149"/>
        <item x="2468"/>
        <item x="2054"/>
        <item x="2856"/>
        <item x="4376"/>
        <item x="4100"/>
        <item x="1557"/>
        <item x="4091"/>
        <item x="1530"/>
        <item x="4552"/>
        <item x="4962"/>
        <item x="1649"/>
        <item x="1628"/>
        <item x="4201"/>
        <item x="1744"/>
        <item x="4362"/>
        <item x="2859"/>
        <item x="1626"/>
        <item x="4267"/>
        <item x="4624"/>
        <item x="2683"/>
        <item x="2149"/>
        <item x="4762"/>
        <item x="2826"/>
        <item x="1567"/>
        <item x="4213"/>
        <item x="4710"/>
        <item x="2561"/>
        <item x="4419"/>
        <item x="2061"/>
        <item x="2525"/>
        <item x="2905"/>
        <item x="2563"/>
        <item x="1585"/>
        <item x="2496"/>
        <item x="1651"/>
        <item x="4643"/>
        <item x="4685"/>
        <item x="4310"/>
        <item x="1746"/>
        <item x="1738"/>
        <item x="2270"/>
        <item x="4145"/>
        <item x="4120"/>
        <item x="4533"/>
        <item x="4371"/>
        <item x="4372"/>
        <item x="1613"/>
        <item x="4088"/>
        <item x="1749"/>
        <item x="4313"/>
        <item x="4389"/>
        <item x="1587"/>
        <item x="4583"/>
        <item x="2157"/>
        <item x="4295"/>
        <item x="1611"/>
        <item x="4203"/>
        <item x="4559"/>
        <item x="1590"/>
        <item x="4437"/>
        <item x="4157"/>
        <item x="2744"/>
        <item x="4547"/>
        <item x="4192"/>
        <item x="1630"/>
        <item x="4085"/>
        <item x="4794"/>
        <item x="4176"/>
        <item x="4717"/>
        <item x="4236"/>
        <item x="2750"/>
        <item x="4862"/>
        <item x="4422"/>
        <item x="4367"/>
        <item x="2927"/>
        <item x="2411"/>
        <item x="1564"/>
        <item x="4098"/>
        <item x="4223"/>
        <item x="2360"/>
        <item x="4932"/>
        <item x="1753"/>
        <item x="2337"/>
        <item x="1562"/>
        <item x="4170"/>
        <item x="4469"/>
        <item x="1754"/>
        <item x="4307"/>
        <item x="4420"/>
        <item x="2062"/>
        <item x="2051"/>
        <item x="4175"/>
        <item x="4163"/>
        <item x="1594"/>
        <item x="4440"/>
        <item x="2746"/>
        <item x="1870"/>
        <item x="1616"/>
        <item x="4467"/>
        <item x="2430"/>
        <item x="1553"/>
        <item x="4089"/>
        <item x="2334"/>
        <item x="2748"/>
        <item x="4860"/>
        <item x="1637"/>
        <item x="4093"/>
        <item x="4144"/>
        <item x="4809"/>
        <item x="4391"/>
        <item x="2305"/>
        <item x="4760"/>
        <item x="4844"/>
        <item x="2042"/>
        <item x="1466"/>
        <item x="4681"/>
        <item x="2140"/>
        <item x="2726"/>
        <item x="1575"/>
        <item x="2754"/>
        <item x="1793"/>
        <item x="2425"/>
        <item x="1609"/>
        <item x="1552"/>
        <item x="1737"/>
        <item x="1878"/>
        <item x="2472"/>
        <item x="1734"/>
        <item x="4832"/>
        <item x="2342"/>
        <item x="2756"/>
        <item x="1481"/>
        <item x="2345"/>
        <item x="1647"/>
        <item x="4256"/>
        <item x="2118"/>
        <item x="1574"/>
        <item x="2714"/>
        <item x="4460"/>
        <item x="1605"/>
        <item x="1842"/>
        <item x="1492"/>
        <item x="2329"/>
        <item x="4271"/>
        <item x="4418"/>
        <item x="2060"/>
        <item x="1459"/>
        <item x="2709"/>
        <item x="2710"/>
        <item x="2134"/>
        <item x="1463"/>
        <item x="2543"/>
        <item x="4137"/>
        <item x="1519"/>
        <item x="1472"/>
        <item x="4102"/>
        <item x="4835"/>
        <item x="4140"/>
        <item x="1521"/>
        <item x="1474"/>
        <item x="2632"/>
        <item x="2823"/>
        <item x="1643"/>
        <item x="4842"/>
        <item x="2099"/>
        <item x="2712"/>
        <item x="1607"/>
        <item x="2128"/>
        <item x="4374"/>
        <item x="3403"/>
        <item x="4037"/>
        <item x="1513"/>
        <item x="2546"/>
        <item x="4428"/>
        <item x="2547"/>
        <item x="4427"/>
        <item x="2829"/>
        <item x="1540"/>
        <item x="2050"/>
        <item x="2049"/>
        <item x="1887"/>
        <item x="1886"/>
        <item x="1195"/>
        <item x="2770"/>
        <item x="1893"/>
        <item x="2522"/>
        <item x="2471"/>
        <item x="4221"/>
        <item x="4275"/>
        <item x="1879"/>
        <item x="4594"/>
        <item x="1982"/>
        <item x="4816"/>
        <item x="4916"/>
        <item x="4942"/>
        <item x="2399"/>
        <item x="409"/>
        <item x="408"/>
        <item x="3990"/>
        <item x="3993"/>
        <item x="4905"/>
        <item x="4902"/>
        <item x="4903"/>
        <item x="4904"/>
        <item x="3991"/>
        <item x="3989"/>
        <item x="3992"/>
        <item x="2662"/>
        <item x="2663"/>
        <item x="2665"/>
        <item x="2666"/>
        <item x="2667"/>
        <item x="2669"/>
        <item x="2668"/>
        <item x="4787"/>
        <item x="4788"/>
        <item x="4790"/>
        <item x="4795"/>
        <item x="4793"/>
        <item x="4792"/>
        <item x="4791"/>
        <item x="3858"/>
        <item x="2687"/>
        <item x="2688"/>
        <item x="3859"/>
        <item x="4797"/>
        <item x="4799"/>
        <item x="4798"/>
        <item x="1200"/>
        <item x="1202"/>
        <item x="2670"/>
        <item x="2671"/>
        <item x="2672"/>
        <item x="2674"/>
        <item x="4796"/>
        <item x="1199"/>
        <item x="3860"/>
        <item x="3868"/>
        <item x="3862"/>
        <item x="3864"/>
        <item x="1203"/>
        <item x="1201"/>
        <item x="1197"/>
        <item x="3867"/>
        <item x="3861"/>
        <item x="3866"/>
        <item x="3863"/>
        <item x="1198"/>
        <item x="4803"/>
        <item x="4806"/>
        <item x="4804"/>
        <item x="4807"/>
        <item x="4808"/>
        <item x="2676"/>
        <item x="2677"/>
        <item x="2678"/>
        <item x="2679"/>
        <item x="2681"/>
        <item x="2682"/>
        <item x="2684"/>
        <item x="2685"/>
        <item x="2686"/>
        <item x="4800"/>
        <item x="4801"/>
        <item x="4802"/>
        <item x="2675"/>
        <item x="4805"/>
        <item x="4863"/>
        <item x="2757"/>
        <item x="2755"/>
        <item x="2693"/>
        <item x="2694"/>
        <item x="2695"/>
        <item x="2697"/>
        <item x="2698"/>
        <item x="2699"/>
        <item x="2701"/>
        <item x="2702"/>
        <item x="2705"/>
        <item x="2689"/>
        <item x="4815"/>
        <item x="4819"/>
        <item x="4811"/>
        <item x="4812"/>
        <item x="4813"/>
        <item x="4817"/>
        <item x="4820"/>
        <item x="4821"/>
        <item x="4818"/>
        <item x="4814"/>
        <item x="2690"/>
        <item x="2691"/>
        <item x="2692"/>
        <item x="2747"/>
        <item x="2743"/>
        <item x="2745"/>
        <item x="2749"/>
        <item x="2751"/>
        <item x="2753"/>
        <item x="4857"/>
        <item x="4858"/>
        <item x="2752"/>
        <item x="4406"/>
        <item x="2706"/>
        <item x="2707"/>
        <item x="4822"/>
        <item x="2708"/>
        <item x="4823"/>
        <item x="4824"/>
        <item x="4826"/>
        <item x="4827"/>
        <item x="4828"/>
        <item x="4831"/>
        <item x="4836"/>
        <item x="4825"/>
        <item x="4833"/>
        <item x="4829"/>
        <item x="4830"/>
        <item x="2723"/>
        <item x="2711"/>
        <item x="2713"/>
        <item x="2715"/>
        <item x="2716"/>
        <item x="2717"/>
        <item x="2721"/>
        <item x="2722"/>
        <item x="2725"/>
        <item x="4837"/>
        <item x="4838"/>
        <item x="4839"/>
        <item x="4840"/>
        <item x="2718"/>
        <item x="4859"/>
        <item x="4861"/>
        <item x="3929"/>
        <item x="4850"/>
        <item x="4852"/>
        <item x="4853"/>
        <item x="4848"/>
        <item x="4849"/>
        <item x="4851"/>
        <item x="1204"/>
        <item x="896"/>
        <item x="886"/>
        <item x="3644"/>
        <item x="3628"/>
        <item x="3642"/>
        <item x="3643"/>
        <item x="3646"/>
        <item x="3630"/>
        <item x="889"/>
        <item x="3631"/>
        <item x="890"/>
        <item x="3633"/>
        <item x="892"/>
        <item x="894"/>
        <item x="3635"/>
        <item x="3637"/>
        <item x="3638"/>
        <item x="3640"/>
        <item x="899"/>
        <item x="900"/>
        <item x="888"/>
        <item x="891"/>
        <item x="901"/>
        <item x="895"/>
        <item x="897"/>
        <item x="898"/>
        <item x="3626"/>
        <item x="3632"/>
        <item x="3639"/>
        <item x="3627"/>
        <item x="3634"/>
        <item x="3641"/>
        <item x="893"/>
        <item x="1244"/>
        <item x="1245"/>
        <item x="1246"/>
        <item x="1247"/>
        <item x="1248"/>
        <item x="1250"/>
        <item x="1251"/>
        <item x="1254"/>
        <item x="1255"/>
        <item x="1252"/>
        <item x="1249"/>
        <item x="3915"/>
        <item x="1221"/>
        <item x="4843"/>
        <item x="3883"/>
        <item x="3884"/>
        <item x="3911"/>
        <item x="1215"/>
        <item x="3882"/>
        <item x="3870"/>
        <item x="3878"/>
        <item x="1206"/>
        <item x="3880"/>
        <item x="3875"/>
        <item x="3869"/>
        <item x="1207"/>
        <item x="3872"/>
        <item x="3876"/>
        <item x="3879"/>
        <item x="3871"/>
        <item x="1222"/>
        <item x="1218"/>
        <item x="1226"/>
        <item x="1228"/>
        <item x="3890"/>
        <item x="3891"/>
        <item x="3889"/>
        <item x="3887"/>
        <item x="3897"/>
        <item x="3899"/>
        <item x="3900"/>
        <item x="3905"/>
        <item x="3906"/>
        <item x="3909"/>
        <item x="3888"/>
        <item x="3901"/>
        <item x="3910"/>
        <item x="1205"/>
        <item x="1210"/>
        <item x="1213"/>
        <item x="1217"/>
        <item x="1220"/>
        <item x="1224"/>
        <item x="1229"/>
        <item x="1230"/>
        <item x="1234"/>
        <item x="1240"/>
        <item x="1241"/>
        <item x="1242"/>
        <item x="1214"/>
        <item x="1225"/>
        <item x="1235"/>
        <item x="1243"/>
        <item x="1211"/>
        <item x="3877"/>
        <item x="3902"/>
        <item x="3913"/>
        <item x="3898"/>
        <item x="3912"/>
        <item x="3885"/>
        <item x="3873"/>
        <item x="3881"/>
        <item x="3896"/>
        <item x="3907"/>
        <item x="1208"/>
        <item x="3904"/>
        <item x="1265"/>
        <item x="1266"/>
        <item x="3931"/>
        <item x="1258"/>
        <item x="1261"/>
        <item x="1256"/>
        <item x="1262"/>
        <item x="1257"/>
        <item x="1259"/>
        <item x="3928"/>
        <item x="1264"/>
        <item x="1263"/>
        <item x="4934"/>
        <item x="4938"/>
        <item x="4118"/>
        <item x="2553"/>
        <item x="2557"/>
        <item x="2558"/>
        <item x="2556"/>
        <item x="2560"/>
        <item x="4723"/>
        <item x="3777"/>
        <item x="3774"/>
        <item x="1106"/>
        <item x="1118"/>
        <item x="1109"/>
        <item x="1112"/>
        <item x="1115"/>
        <item x="3770"/>
        <item x="3768"/>
        <item x="1113"/>
        <item x="1110"/>
        <item x="1114"/>
        <item x="1107"/>
        <item x="3771"/>
        <item x="3778"/>
        <item x="3767"/>
        <item x="2759"/>
        <item x="2760"/>
        <item x="2761"/>
        <item x="2764"/>
        <item x="2765"/>
        <item x="2766"/>
        <item x="3112"/>
        <item x="2740"/>
        <item x="2741"/>
        <item x="2742"/>
        <item x="4856"/>
        <item x="4854"/>
        <item x="2767"/>
        <item x="2768"/>
        <item x="2769"/>
        <item x="2771"/>
        <item x="2772"/>
        <item x="2773"/>
        <item x="2774"/>
        <item x="2777"/>
        <item x="2776"/>
        <item x="2775"/>
        <item x="4810"/>
        <item x="3916"/>
        <item x="3925"/>
        <item x="3926"/>
        <item x="3927"/>
        <item x="3917"/>
        <item x="3918"/>
        <item x="3919"/>
        <item x="3920"/>
        <item x="3921"/>
        <item x="3922"/>
        <item x="3923"/>
        <item x="3924"/>
        <item x="2778"/>
        <item x="1276"/>
        <item x="1284"/>
        <item x="1289"/>
        <item x="1275"/>
        <item x="1279"/>
        <item x="1281"/>
        <item x="1288"/>
        <item x="1285"/>
        <item x="1286"/>
        <item x="1290"/>
        <item x="1287"/>
        <item x="3938"/>
        <item x="1278"/>
        <item x="1274"/>
        <item x="1283"/>
        <item x="3940"/>
        <item x="1277"/>
        <item x="3937"/>
        <item x="1280"/>
        <item x="1282"/>
        <item x="1272"/>
        <item x="2780"/>
        <item x="4869"/>
        <item x="2779"/>
        <item x="2836"/>
        <item x="2784"/>
        <item x="4873"/>
        <item x="4875"/>
        <item x="4876"/>
        <item x="1291"/>
        <item x="1292"/>
        <item x="4887"/>
        <item x="4888"/>
        <item x="1333"/>
        <item x="1339"/>
        <item x="3971"/>
        <item x="3973"/>
        <item x="3977"/>
        <item x="3980"/>
        <item x="3983"/>
        <item x="3985"/>
        <item x="3986"/>
        <item x="1340"/>
        <item x="1330"/>
        <item x="3987"/>
        <item x="3974"/>
        <item x="3976"/>
        <item x="3978"/>
        <item x="3979"/>
        <item x="3981"/>
        <item x="2796"/>
        <item x="2791"/>
        <item x="2794"/>
        <item x="2797"/>
        <item x="2799"/>
        <item x="4885"/>
        <item x="3969"/>
        <item x="3982"/>
        <item x="3984"/>
        <item x="3970"/>
        <item x="1327"/>
        <item x="3972"/>
        <item x="1332"/>
        <item x="3975"/>
        <item x="1338"/>
        <item x="1326"/>
        <item x="1345"/>
        <item x="1346"/>
        <item x="1350"/>
        <item x="1349"/>
        <item x="1329"/>
        <item x="1335"/>
        <item x="1336"/>
        <item x="1337"/>
        <item x="1342"/>
        <item x="1344"/>
        <item x="1343"/>
        <item x="2793"/>
        <item x="1347"/>
        <item x="2837"/>
        <item x="2839"/>
        <item x="2840"/>
        <item x="2841"/>
        <item x="2843"/>
        <item x="2845"/>
        <item x="2847"/>
        <item x="2848"/>
        <item x="2849"/>
        <item x="2850"/>
        <item x="2851"/>
        <item x="2853"/>
        <item x="4921"/>
        <item x="4922"/>
        <item x="4925"/>
        <item x="1301"/>
        <item x="1320"/>
        <item x="1303"/>
        <item x="1304"/>
        <item x="1305"/>
        <item x="1310"/>
        <item x="1308"/>
        <item x="1313"/>
        <item x="1324"/>
        <item x="3948"/>
        <item x="1300"/>
        <item x="1307"/>
        <item x="1311"/>
        <item x="3953"/>
        <item x="3959"/>
        <item x="3963"/>
        <item x="3962"/>
        <item x="3950"/>
        <item x="3951"/>
        <item x="3952"/>
        <item x="3964"/>
        <item x="3954"/>
        <item x="3955"/>
        <item x="3956"/>
        <item x="3961"/>
        <item x="3958"/>
        <item x="3960"/>
        <item x="1302"/>
        <item x="1315"/>
        <item x="1316"/>
        <item x="1317"/>
        <item x="1306"/>
        <item x="1309"/>
        <item x="1314"/>
        <item x="1312"/>
        <item x="1321"/>
        <item x="4880"/>
        <item x="4882"/>
        <item x="4881"/>
        <item x="4883"/>
        <item x="4884"/>
        <item x="3965"/>
        <item x="3966"/>
        <item x="2814"/>
        <item x="4899"/>
        <item x="4900"/>
        <item x="2785"/>
        <item x="2786"/>
        <item x="2787"/>
        <item x="2788"/>
        <item x="2789"/>
        <item x="2790"/>
        <item x="4877"/>
        <item x="4878"/>
        <item x="4879"/>
        <item x="4891"/>
        <item x="4890"/>
        <item x="3934"/>
        <item x="3935"/>
        <item x="3936"/>
        <item x="1267"/>
        <item x="1268"/>
        <item x="1270"/>
        <item x="3933"/>
        <item x="1269"/>
        <item x="3932"/>
        <item x="1271"/>
        <item x="2815"/>
        <item x="2816"/>
        <item x="2817"/>
        <item x="2818"/>
        <item x="2819"/>
        <item x="2820"/>
        <item x="2821"/>
        <item x="2822"/>
        <item x="2824"/>
        <item x="2825"/>
        <item x="4901"/>
        <item x="4906"/>
        <item x="4909"/>
        <item x="4908"/>
        <item x="4910"/>
        <item x="4907"/>
        <item x="4915"/>
        <item x="4917"/>
        <item x="4918"/>
        <item x="4919"/>
        <item x="4920"/>
        <item x="2830"/>
        <item x="2831"/>
        <item x="2833"/>
        <item x="2834"/>
        <item x="2828"/>
        <item x="4911"/>
        <item x="4912"/>
        <item x="4913"/>
        <item x="2835"/>
        <item x="3781"/>
        <item x="3949"/>
        <item x="4926"/>
        <item x="4929"/>
        <item x="4928"/>
        <item x="4930"/>
        <item x="4931"/>
        <item x="2562"/>
        <item x="2565"/>
        <item x="2566"/>
        <item x="2567"/>
        <item x="2568"/>
        <item x="2572"/>
        <item x="2573"/>
        <item x="2571"/>
        <item x="3789"/>
        <item x="3994"/>
        <item x="3997"/>
        <item x="4000"/>
        <item x="4002"/>
        <item x="1351"/>
        <item x="1356"/>
        <item x="1361"/>
        <item x="1359"/>
        <item x="2862"/>
        <item x="2864"/>
        <item x="2865"/>
        <item x="2866"/>
        <item x="4936"/>
        <item x="4001"/>
        <item x="1352"/>
        <item x="1354"/>
        <item x="3998"/>
        <item x="3488"/>
        <item x="3042"/>
        <item x="3167"/>
        <item x="3378"/>
        <item x="3473"/>
        <item x="3566"/>
        <item x="3842"/>
        <item x="3636"/>
        <item x="3957"/>
        <item x="4939"/>
        <item x="3941"/>
        <item x="3943"/>
        <item x="1293"/>
        <item x="3946"/>
        <item x="3947"/>
        <item x="1298"/>
        <item x="1294"/>
        <item x="1295"/>
        <item x="3942"/>
        <item x="3945"/>
        <item x="3944"/>
        <item x="1296"/>
        <item x="1297"/>
        <item x="4941"/>
        <item x="4944"/>
        <item x="2867"/>
        <item x="2869"/>
        <item x="2871"/>
        <item x="2873"/>
        <item x="4943"/>
        <item x="2874"/>
        <item x="4940"/>
        <item x="4004"/>
        <item x="1358"/>
        <item x="1360"/>
        <item x="1362"/>
        <item x="4010"/>
        <item x="4008"/>
        <item x="2359"/>
        <item x="1518"/>
        <item x="4871"/>
        <item x="4336"/>
        <item x="4625"/>
        <item x="4346"/>
        <item x="1839"/>
        <item x="4331"/>
        <item x="4117"/>
        <item x="4329"/>
        <item x="4343"/>
        <item x="4177"/>
        <item x="4333"/>
        <item x="4338"/>
        <item x="1836"/>
        <item x="1516"/>
        <item x="1834"/>
        <item x="4131"/>
        <item x="4135"/>
        <item x="4138"/>
        <item x="3384"/>
        <item x="3405"/>
        <item x="3408"/>
        <item x="3409"/>
        <item x="3387"/>
        <item x="3391"/>
        <item x="3393"/>
        <item x="3395"/>
        <item x="3396"/>
        <item x="3400"/>
        <item x="3401"/>
        <item x="3402"/>
        <item x="575"/>
        <item x="577"/>
        <item x="581"/>
        <item x="582"/>
        <item x="585"/>
        <item x="589"/>
        <item x="603"/>
        <item x="605"/>
        <item x="611"/>
        <item x="594"/>
        <item x="595"/>
        <item x="598"/>
        <item x="590"/>
        <item x="593"/>
        <item x="596"/>
        <item x="599"/>
        <item x="606"/>
        <item x="612"/>
        <item x="604"/>
        <item x="610"/>
        <item x="613"/>
        <item x="609"/>
        <item x="614"/>
        <item x="587"/>
        <item x="597"/>
        <item x="578"/>
        <item x="602"/>
        <item x="3406"/>
        <item x="3392"/>
        <item x="3397"/>
        <item x="3398"/>
        <item x="3394"/>
        <item x="576"/>
        <item x="583"/>
        <item x="586"/>
        <item x="615"/>
        <item x="600"/>
        <item x="579"/>
        <item x="4014"/>
        <item x="4038"/>
        <item x="4041"/>
        <item x="4043"/>
        <item x="4016"/>
        <item x="1369"/>
        <item x="4019"/>
        <item x="4022"/>
        <item x="1374"/>
        <item x="1387"/>
        <item x="4024"/>
        <item x="4028"/>
        <item x="4030"/>
        <item x="4032"/>
        <item x="4036"/>
        <item x="1366"/>
        <item x="1372"/>
        <item x="1375"/>
        <item x="1393"/>
        <item x="1398"/>
        <item x="1399"/>
        <item x="1400"/>
        <item x="1388"/>
        <item x="1394"/>
        <item x="4044"/>
        <item x="1390"/>
        <item x="4042"/>
        <item x="4023"/>
        <item x="4015"/>
        <item x="4026"/>
        <item x="4029"/>
        <item x="4039"/>
        <item x="4034"/>
        <item x="4035"/>
        <item x="1367"/>
        <item x="1373"/>
        <item x="1383"/>
        <item x="1384"/>
        <item x="1370"/>
        <item x="4031"/>
        <item x="4017"/>
        <item x="4012"/>
        <item x="4013"/>
        <item x="1364"/>
        <item x="4055"/>
        <item x="4050"/>
        <item x="4051"/>
        <item x="1410"/>
        <item x="1402"/>
        <item x="1408"/>
        <item x="1404"/>
        <item x="4053"/>
        <item x="591"/>
        <item x="592"/>
        <item x="2105"/>
        <item x="607"/>
        <item x="2103"/>
        <item x="2107"/>
        <item x="2101"/>
        <item x="3388"/>
        <item x="3390"/>
        <item x="3389"/>
        <item x="4046"/>
        <item x="4048"/>
        <item x="4047"/>
        <item x="4049"/>
        <item x="1407"/>
        <item x="1403"/>
        <item x="1405"/>
        <item x="1409"/>
        <item x="4056"/>
        <item x="1406"/>
        <item x="2909"/>
        <item x="3827"/>
        <item x="3833"/>
        <item x="3828"/>
        <item x="3831"/>
        <item x="1168"/>
        <item x="1170"/>
        <item x="1177"/>
        <item x="1172"/>
        <item x="1174"/>
        <item x="3829"/>
        <item x="3832"/>
        <item x="3830"/>
        <item x="1171"/>
        <item x="1169"/>
        <item x="1173"/>
        <item x="1175"/>
        <item x="3834"/>
        <item x="1178"/>
        <item x="4947"/>
        <item x="4945"/>
        <item x="4948"/>
        <item x="4949"/>
        <item x="1413"/>
        <item x="1411"/>
        <item x="1415"/>
        <item x="1419"/>
        <item x="1425"/>
        <item x="2879"/>
        <item x="4956"/>
        <item x="4960"/>
        <item x="4958"/>
        <item x="4957"/>
        <item x="4961"/>
        <item x="4959"/>
        <item x="4965"/>
        <item x="4966"/>
        <item x="4063"/>
        <item x="4064"/>
        <item x="1412"/>
        <item x="1418"/>
        <item x="4057"/>
        <item x="4061"/>
        <item x="1416"/>
        <item x="4059"/>
        <item x="1429"/>
        <item x="1430"/>
        <item x="1432"/>
        <item x="1414"/>
        <item x="1417"/>
        <item x="1421"/>
        <item x="1422"/>
        <item x="1426"/>
        <item x="1427"/>
        <item x="2885"/>
        <item x="2875"/>
        <item x="2876"/>
        <item x="2880"/>
        <item x="2881"/>
        <item x="2882"/>
        <item x="2883"/>
        <item x="2884"/>
        <item x="2888"/>
        <item x="2889"/>
        <item x="2891"/>
        <item x="2893"/>
        <item x="4950"/>
        <item x="4952"/>
        <item x="4954"/>
        <item x="2890"/>
        <item x="2892"/>
        <item x="2894"/>
        <item x="4951"/>
        <item x="4953"/>
        <item x="4955"/>
        <item x="4964"/>
        <item x="4963"/>
        <item x="2886"/>
        <item x="2887"/>
        <item x="4060"/>
        <item x="4062"/>
        <item x="4058"/>
        <item x="1431"/>
        <item x="2878"/>
        <item x="191"/>
        <item x="2278"/>
        <item x="270"/>
        <item x="271"/>
        <item x="808"/>
        <item x="1253"/>
        <item x="2450"/>
        <item x="4924"/>
        <item x="2089"/>
        <item x="2704"/>
        <item x="2533"/>
        <item x="3914"/>
        <item x="4009"/>
        <item x="3439"/>
        <item x="2555"/>
        <item x="2540"/>
        <item x="490"/>
        <item x="4872"/>
        <item x="3988"/>
        <item x="1233"/>
        <item x="1236"/>
        <item x="1219"/>
        <item x="1392"/>
        <item x="1395"/>
        <item x="2312"/>
        <item x="8"/>
        <item x="2969"/>
        <item x="2970"/>
        <item x="2971"/>
        <item x="2978"/>
        <item x="2975"/>
        <item x="105"/>
        <item x="41"/>
        <item x="2993"/>
        <item x="44"/>
        <item x="48"/>
        <item x="2987"/>
        <item x="1556"/>
        <item x="1782"/>
        <item x="4335"/>
        <item x="1531"/>
        <item x="4551"/>
        <item x="2550"/>
        <item x="4629"/>
        <item x="84"/>
        <item x="4282"/>
        <item x="78"/>
        <item x="81"/>
        <item x="100"/>
        <item x="109"/>
        <item x="2996"/>
        <item x="3021"/>
        <item x="3015"/>
        <item x="3023"/>
        <item x="62"/>
        <item x="3027"/>
        <item x="51"/>
        <item x="3000"/>
        <item x="59"/>
        <item x="67"/>
        <item x="54"/>
        <item x="3012"/>
        <item x="2997"/>
        <item x="3018"/>
        <item x="3003"/>
        <item x="114"/>
        <item x="1888"/>
        <item x="1831"/>
        <item x="4626"/>
        <item x="2576"/>
        <item x="1568"/>
        <item x="2307"/>
        <item x="2308"/>
        <item x="4347"/>
        <item x="119"/>
        <item x="121"/>
        <item x="2530"/>
        <item x="4711"/>
        <item x="131"/>
        <item x="3071"/>
        <item x="3128"/>
        <item x="260"/>
        <item x="263"/>
        <item x="257"/>
        <item x="266"/>
        <item x="3122"/>
        <item x="189"/>
        <item x="231"/>
        <item x="234"/>
        <item x="242"/>
        <item x="240"/>
        <item x="248"/>
        <item x="245"/>
        <item x="228"/>
        <item x="253"/>
        <item x="3113"/>
        <item x="3117"/>
        <item x="3101"/>
        <item x="3105"/>
        <item x="3107"/>
        <item x="2783"/>
        <item x="1774"/>
        <item x="4435"/>
        <item x="4309"/>
        <item x="4684"/>
        <item x="2380"/>
        <item x="2564"/>
        <item x="1840"/>
        <item x="1783"/>
        <item x="3134"/>
        <item x="3138"/>
        <item x="2456"/>
        <item x="275"/>
        <item x="20"/>
        <item x="21"/>
        <item x="2961"/>
        <item x="5"/>
        <item x="2959"/>
        <item x="282"/>
        <item x="286"/>
        <item x="293"/>
        <item x="294"/>
        <item x="2967"/>
        <item x="3699"/>
        <item x="1026"/>
        <item x="1029"/>
        <item x="1023"/>
        <item x="2807"/>
        <item x="4160"/>
        <item x="4119"/>
        <item x="2719"/>
        <item x="4314"/>
        <item x="1777"/>
        <item x="3146"/>
        <item x="3183"/>
        <item x="332"/>
        <item x="347"/>
        <item x="331"/>
        <item x="352"/>
        <item x="343"/>
        <item x="324"/>
        <item x="308"/>
        <item x="311"/>
        <item x="323"/>
        <item x="3166"/>
        <item x="3168"/>
        <item x="327"/>
        <item x="302"/>
        <item x="317"/>
        <item x="305"/>
        <item x="299"/>
        <item x="3198"/>
        <item x="3195"/>
        <item x="363"/>
        <item x="367"/>
        <item x="3278"/>
        <item x="470"/>
        <item x="374"/>
        <item x="376"/>
        <item x="379"/>
        <item x="392"/>
        <item x="71"/>
        <item x="3332"/>
        <item x="556"/>
        <item x="559"/>
        <item x="3365"/>
        <item x="532"/>
        <item x="533"/>
        <item x="522"/>
        <item x="525"/>
        <item x="550"/>
        <item x="543"/>
        <item x="3467"/>
        <item x="3485"/>
        <item x="3475"/>
        <item x="3479"/>
        <item x="696"/>
        <item x="3491"/>
        <item x="3382"/>
        <item x="3376"/>
        <item x="568"/>
        <item x="565"/>
        <item x="3434"/>
        <item x="3413"/>
        <item x="3425"/>
        <item x="623"/>
        <item x="3418"/>
        <item x="620"/>
        <item x="627"/>
        <item x="629"/>
        <item x="634"/>
        <item x="3449"/>
        <item x="3443"/>
        <item x="648"/>
        <item x="3446"/>
        <item x="654"/>
        <item x="660"/>
        <item x="3459"/>
        <item x="658"/>
        <item x="679"/>
        <item x="687"/>
        <item x="682"/>
        <item x="668"/>
        <item x="3464"/>
        <item x="3483"/>
        <item x="3489"/>
        <item x="3497"/>
        <item x="3518"/>
        <item x="720"/>
        <item x="752"/>
        <item x="739"/>
        <item x="716"/>
        <item x="725"/>
        <item x="714"/>
        <item x="3495"/>
        <item x="3498"/>
        <item x="3529"/>
        <item x="766"/>
        <item x="759"/>
        <item x="779"/>
        <item x="4739"/>
        <item x="2838"/>
        <item x="4219"/>
        <item x="4296"/>
        <item x="4158"/>
        <item x="4546"/>
        <item x="2079"/>
        <item x="4328"/>
        <item x="3541"/>
        <item x="3537"/>
        <item x="788"/>
        <item x="798"/>
        <item x="794"/>
        <item x="804"/>
        <item x="816"/>
        <item x="824"/>
        <item x="3547"/>
        <item x="819"/>
        <item x="3552"/>
        <item x="4718"/>
        <item x="4350"/>
        <item x="2074"/>
        <item x="2091"/>
        <item x="1790"/>
        <item x="1565"/>
        <item x="4166"/>
        <item x="1829"/>
        <item x="4224"/>
        <item x="4597"/>
        <item x="4933"/>
        <item x="4445"/>
        <item x="2338"/>
        <item x="1787"/>
        <item x="4171"/>
        <item x="4306"/>
        <item x="2281"/>
        <item x="834"/>
        <item x="3570"/>
        <item x="3561"/>
        <item x="3567"/>
        <item x="4164"/>
        <item x="4441"/>
        <item x="1780"/>
        <item x="4298"/>
        <item x="2335"/>
        <item x="1560"/>
        <item x="4169"/>
        <item x="2304"/>
        <item x="3597"/>
        <item x="848"/>
        <item x="844"/>
        <item x="857"/>
        <item x="859"/>
        <item x="4447"/>
        <item x="880"/>
        <item x="884"/>
        <item x="862"/>
        <item x="873"/>
        <item x="867"/>
        <item x="875"/>
        <item x="3625"/>
        <item x="3622"/>
        <item x="3619"/>
        <item x="3616"/>
        <item x="3648"/>
        <item x="909"/>
        <item x="906"/>
        <item x="3588"/>
        <item x="3584"/>
        <item x="3578"/>
        <item x="3720"/>
        <item x="1039"/>
        <item x="1042"/>
        <item x="3719"/>
        <item x="976"/>
        <item x="969"/>
        <item x="3682"/>
        <item x="2421"/>
        <item x="2422"/>
        <item x="3666"/>
        <item x="941"/>
        <item x="340"/>
        <item x="3654"/>
        <item x="917"/>
        <item x="1009"/>
        <item x="1017"/>
        <item x="3660"/>
        <item x="3657"/>
        <item x="914"/>
        <item x="921"/>
        <item x="933"/>
        <item x="927"/>
        <item x="1012"/>
        <item x="1000"/>
        <item x="994"/>
        <item x="998"/>
        <item x="3694"/>
        <item x="984"/>
        <item x="993"/>
        <item x="990"/>
        <item x="1002"/>
        <item x="3728"/>
        <item x="1045"/>
        <item x="3706"/>
        <item x="3702"/>
        <item x="3713"/>
        <item x="3725"/>
        <item x="4680"/>
        <item x="2141"/>
        <item x="1771"/>
        <item x="4544"/>
        <item x="2802"/>
        <item x="2097"/>
        <item x="3737"/>
        <item x="3743"/>
        <item x="1063"/>
        <item x="1065"/>
        <item x="1069"/>
        <item x="3740"/>
        <item x="1762"/>
        <item x="2072"/>
        <item x="3758"/>
        <item x="1083"/>
        <item x="1079"/>
        <item x="1092"/>
        <item x="3752"/>
        <item x="1074"/>
        <item x="1077"/>
        <item x="1087"/>
        <item x="1117"/>
        <item x="1795"/>
        <item x="1576"/>
        <item x="1769"/>
        <item x="3825"/>
        <item x="3838"/>
        <item x="3843"/>
        <item x="3841"/>
        <item x="450"/>
        <item x="435"/>
        <item x="3732"/>
        <item x="3847"/>
        <item x="1461"/>
        <item x="2923"/>
        <item x="4730"/>
        <item x="2897"/>
        <item x="2574"/>
        <item x="2569"/>
        <item x="2418"/>
        <item x="1794"/>
        <item x="2901"/>
        <item x="2703"/>
        <item x="2937"/>
        <item x="2724"/>
        <item x="1655"/>
        <item x="4132"/>
        <item x="1464"/>
        <item x="2544"/>
        <item x="4136"/>
        <item x="1514"/>
        <item x="4432"/>
        <item x="2861"/>
        <item x="1517"/>
        <item x="4855"/>
        <item x="1528"/>
        <item x="2633"/>
        <item x="3857"/>
        <item x="1196"/>
        <item x="1767"/>
        <item x="4841"/>
        <item x="2098"/>
        <item x="2700"/>
        <item x="887"/>
        <item x="3645"/>
        <item x="1216"/>
        <item x="3908"/>
        <item x="3874"/>
        <item x="1209"/>
        <item x="1212"/>
        <item x="3886"/>
        <item x="3903"/>
        <item x="1223"/>
        <item x="1227"/>
        <item x="3930"/>
        <item x="1260"/>
        <item x="1108"/>
        <item x="1111"/>
        <item x="3769"/>
        <item x="3779"/>
        <item x="3773"/>
        <item x="3776"/>
        <item x="3110"/>
        <item x="3939"/>
        <item x="1273"/>
        <item x="1341"/>
        <item x="1331"/>
        <item x="1334"/>
        <item x="1348"/>
        <item x="2570"/>
        <item x="3999"/>
        <item x="1363"/>
        <item x="3996"/>
        <item x="4006"/>
        <item x="4011"/>
        <item x="3385"/>
        <item x="3386"/>
        <item x="588"/>
        <item x="3399"/>
        <item x="580"/>
        <item x="3407"/>
        <item x="584"/>
        <item x="601"/>
        <item x="608"/>
        <item x="4040"/>
        <item x="1368"/>
        <item x="4045"/>
        <item x="4025"/>
        <item x="4027"/>
        <item x="1381"/>
        <item x="1397"/>
        <item x="4033"/>
        <item x="1371"/>
        <item x="1382"/>
        <item x="1391"/>
        <item x="4018"/>
        <item x="1401"/>
        <item x="1365"/>
        <item x="616"/>
        <item x="3404"/>
        <item x="2102"/>
        <item x="2104"/>
        <item x="2106"/>
        <item x="4139"/>
        <item x="4054"/>
        <item x="1176"/>
        <item x="1435"/>
        <item x="1443"/>
        <item x="1451"/>
        <item x="1448"/>
        <item x="2920"/>
        <item x="2827"/>
        <item x="1454"/>
        <item x="1455"/>
        <item x="4071"/>
        <item x="1438"/>
        <item x="4946"/>
        <item x="474"/>
        <item x="2936"/>
        <item x="4065"/>
        <item x="4066"/>
        <item x="4971"/>
        <item x="4972"/>
        <item x="2903"/>
        <item x="1437"/>
        <item x="1434"/>
        <item x="1442"/>
        <item x="1444"/>
        <item x="1449"/>
        <item x="1447"/>
        <item x="2896"/>
        <item x="2899"/>
        <item x="2900"/>
        <item x="2902"/>
        <item x="4967"/>
        <item x="4968"/>
        <item x="4969"/>
        <item x="2898"/>
        <item x="2895"/>
        <item x="1433"/>
        <item x="1436"/>
        <item x="1439"/>
        <item x="1440"/>
        <item x="1441"/>
        <item x="1445"/>
        <item x="1446"/>
        <item x="2910"/>
        <item x="2916"/>
        <item x="2921"/>
        <item x="2924"/>
        <item x="2928"/>
        <item x="2930"/>
        <item x="2932"/>
        <item x="2935"/>
        <item x="2915"/>
        <item x="2911"/>
        <item x="2912"/>
        <item x="2917"/>
        <item x="2922"/>
        <item x="2925"/>
        <item x="2929"/>
        <item x="2931"/>
        <item x="2933"/>
        <item x="2934"/>
        <item x="2913"/>
        <item x="2914"/>
        <item x="2918"/>
        <item x="4973"/>
        <item x="2926"/>
        <item x="2919"/>
        <item x="2904"/>
        <item x="2906"/>
        <item x="2908"/>
        <item x="2907"/>
        <item x="1420"/>
        <item x="1423"/>
        <item x="1424"/>
        <item x="1428"/>
        <item x="2968"/>
        <item x="4067"/>
        <item x="4068"/>
        <item x="710"/>
        <item x="4974"/>
        <item x="4975"/>
        <item x="4979"/>
        <item x="4981"/>
        <item x="4980"/>
        <item x="4982"/>
        <item x="4983"/>
        <item x="2938"/>
        <item x="2939"/>
        <item x="2940"/>
        <item x="2942"/>
        <item x="2943"/>
        <item x="2944"/>
        <item x="2947"/>
        <item x="2948"/>
        <item x="2950"/>
        <item x="2951"/>
        <item x="2952"/>
        <item x="4976"/>
        <item x="4977"/>
        <item x="4978"/>
        <item x="2953"/>
        <item x="2941"/>
        <item x="2945"/>
        <item x="2946"/>
        <item x="4069"/>
        <item x="4077"/>
        <item x="4072"/>
        <item x="4073"/>
        <item x="1452"/>
        <item x="4074"/>
        <item x="4075"/>
        <item x="4070"/>
        <item x="4076"/>
        <item x="1453"/>
        <item t="default"/>
      </items>
    </pivotField>
    <pivotField axis="axisCol" dataField="1" showAll="0" defaultSubtotal="0">
      <items count="3">
        <item h="1" sd="0" x="0"/>
        <item x="2"/>
        <item x="1"/>
      </items>
    </pivotField>
    <pivotField showAll="0"/>
    <pivotField showAll="0"/>
    <pivotField numFmtId="4" showAll="0"/>
  </pivotFields>
  <rowFields count="1">
    <field x="1"/>
  </rowFields>
  <rowItems count="267">
    <i>
      <x/>
    </i>
    <i>
      <x v="1"/>
    </i>
    <i>
      <x v="2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4"/>
    </i>
    <i>
      <x v="45"/>
    </i>
    <i>
      <x v="47"/>
    </i>
    <i>
      <x v="49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8"/>
    </i>
    <i>
      <x v="69"/>
    </i>
    <i>
      <x v="70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1"/>
    </i>
    <i>
      <x v="292"/>
    </i>
    <i t="grand">
      <x/>
    </i>
  </rowItems>
  <colFields count="2">
    <field x="8"/>
    <field x="4"/>
  </colFields>
  <colItems count="8"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</colItems>
  <pageFields count="1">
    <pageField fld="7" hier="-1"/>
  </pageFields>
  <dataFields count="1">
    <dataField name="Count of Type" fld="8" subtotal="count" baseField="0" baseItem="0"/>
  </dataFields>
  <formats count="38">
    <format dxfId="105">
      <pivotArea field="6" type="button" dataOnly="0" labelOnly="1" outline="0"/>
    </format>
    <format dxfId="104">
      <pivotArea outline="0" collapsedLevelsAreSubtotals="1" fieldPosition="0">
        <references count="2">
          <reference field="4" count="4" selected="0">
            <x v="0"/>
            <x v="1"/>
            <x v="2"/>
            <x v="3"/>
          </reference>
          <reference field="8" count="1" selected="0">
            <x v="1"/>
          </reference>
        </references>
      </pivotArea>
    </format>
    <format dxfId="103">
      <pivotArea dataOnly="0" labelOnly="1" fieldPosition="0">
        <references count="1">
          <reference field="8" count="1">
            <x v="1"/>
          </reference>
        </references>
      </pivotArea>
    </format>
    <format dxfId="102">
      <pivotArea dataOnly="0" labelOnly="1" fieldPosition="0">
        <references count="2">
          <reference field="4" count="4">
            <x v="0"/>
            <x v="1"/>
            <x v="2"/>
            <x v="3"/>
          </reference>
          <reference field="8" count="1" selected="0">
            <x v="1"/>
          </reference>
        </references>
      </pivotArea>
    </format>
    <format dxfId="101">
      <pivotArea outline="0" collapsedLevelsAreSubtotals="1" fieldPosition="0">
        <references count="1">
          <reference field="8" count="2" selected="0">
            <x v="1"/>
            <x v="2"/>
          </reference>
        </references>
      </pivotArea>
    </format>
    <format dxfId="100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99">
      <pivotArea dataOnly="0" labelOnly="1" fieldPosition="0">
        <references count="2">
          <reference field="4" count="4">
            <x v="0"/>
            <x v="1"/>
            <x v="2"/>
            <x v="3"/>
          </reference>
          <reference field="8" count="1" selected="0">
            <x v="1"/>
          </reference>
        </references>
      </pivotArea>
    </format>
    <format dxfId="98">
      <pivotArea dataOnly="0" labelOnly="1" fieldPosition="0">
        <references count="2">
          <reference field="4" count="4">
            <x v="0"/>
            <x v="1"/>
            <x v="2"/>
            <x v="3"/>
          </reference>
          <reference field="8" count="1" selected="0">
            <x v="2"/>
          </reference>
        </references>
      </pivotArea>
    </format>
    <format dxfId="97">
      <pivotArea outline="0" collapsedLevelsAreSubtotals="1" fieldPosition="0">
        <references count="1">
          <reference field="8" count="1" selected="0">
            <x v="2"/>
          </reference>
        </references>
      </pivotArea>
    </format>
    <format dxfId="96">
      <pivotArea dataOnly="0" labelOnly="1" fieldPosition="0">
        <references count="1">
          <reference field="8" count="1">
            <x v="2"/>
          </reference>
        </references>
      </pivotArea>
    </format>
    <format dxfId="95">
      <pivotArea dataOnly="0" labelOnly="1" fieldPosition="0">
        <references count="2">
          <reference field="4" count="4">
            <x v="0"/>
            <x v="1"/>
            <x v="2"/>
            <x v="3"/>
          </reference>
          <reference field="8" count="1" selected="0">
            <x v="2"/>
          </reference>
        </references>
      </pivotArea>
    </format>
    <format dxfId="94">
      <pivotArea collapsedLevelsAreSubtotals="1" fieldPosition="0">
        <references count="1">
          <reference field="1" count="1">
            <x v="19"/>
          </reference>
        </references>
      </pivotArea>
    </format>
    <format dxfId="93">
      <pivotArea dataOnly="0" labelOnly="1" fieldPosition="0">
        <references count="1">
          <reference field="1" count="1">
            <x v="19"/>
          </reference>
        </references>
      </pivotArea>
    </format>
    <format dxfId="92">
      <pivotArea collapsedLevelsAreSubtotals="1" fieldPosition="0">
        <references count="1">
          <reference field="1" count="1">
            <x v="4"/>
          </reference>
        </references>
      </pivotArea>
    </format>
    <format dxfId="91">
      <pivotArea dataOnly="0" labelOnly="1" fieldPosition="0">
        <references count="1">
          <reference field="1" count="1">
            <x v="4"/>
          </reference>
        </references>
      </pivotArea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field="8" type="button" dataOnly="0" labelOnly="1" outline="0" axis="axisCol" fieldPosition="0"/>
    </format>
    <format dxfId="67">
      <pivotArea field="4" type="button" dataOnly="0" labelOnly="1" outline="0" axis="axisCol" fieldPosition="1"/>
    </format>
    <format dxfId="66">
      <pivotArea type="topRight" dataOnly="0" labelOnly="1" outline="0" fieldPosition="0"/>
    </format>
    <format dxfId="65">
      <pivotArea field="1" type="button" dataOnly="0" labelOnly="1" outline="0" axis="axisRow" fieldPosition="0"/>
    </format>
    <format dxfId="64">
      <pivotArea dataOnly="0" labelOnly="1" grandRow="1" outline="0" fieldPosition="0"/>
    </format>
    <format dxfId="63">
      <pivotArea dataOnly="0" labelOnly="1" fieldPosition="0">
        <references count="1">
          <reference field="8" count="0"/>
        </references>
      </pivotArea>
    </format>
    <format dxfId="62">
      <pivotArea dataOnly="0" labelOnly="1" fieldPosition="0">
        <references count="2">
          <reference field="4" count="4">
            <x v="0"/>
            <x v="1"/>
            <x v="2"/>
            <x v="3"/>
          </reference>
          <reference field="8" count="1" selected="0">
            <x v="1"/>
          </reference>
        </references>
      </pivotArea>
    </format>
    <format dxfId="61">
      <pivotArea dataOnly="0" labelOnly="1" fieldPosition="0">
        <references count="2">
          <reference field="4" count="4">
            <x v="0"/>
            <x v="1"/>
            <x v="2"/>
            <x v="3"/>
          </reference>
          <reference field="8" count="1" selected="0">
            <x v="2"/>
          </reference>
        </references>
      </pivotArea>
    </format>
    <format dxfId="60">
      <pivotArea dataOnly="0" labelOnly="1" fieldPosition="0">
        <references count="1">
          <reference field="1" count="50">
            <x v="0"/>
            <x v="1"/>
            <x v="2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2"/>
            <x v="23"/>
            <x v="24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40"/>
            <x v="41"/>
            <x v="42"/>
            <x v="44"/>
            <x v="45"/>
            <x v="47"/>
            <x v="49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59">
      <pivotArea dataOnly="0" labelOnly="1" fieldPosition="0">
        <references count="1">
          <reference field="1" count="50">
            <x v="60"/>
            <x v="61"/>
            <x v="62"/>
            <x v="63"/>
            <x v="64"/>
            <x v="65"/>
            <x v="66"/>
            <x v="68"/>
            <x v="69"/>
            <x v="70"/>
            <x v="71"/>
            <x v="73"/>
            <x v="74"/>
            <x v="75"/>
            <x v="76"/>
            <x v="77"/>
            <x v="78"/>
            <x v="79"/>
            <x v="80"/>
            <x v="81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6"/>
            <x v="97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</reference>
        </references>
      </pivotArea>
    </format>
    <format dxfId="58">
      <pivotArea dataOnly="0" labelOnly="1" fieldPosition="0">
        <references count="1">
          <reference field="1" count="50">
            <x v="116"/>
            <x v="117"/>
            <x v="118"/>
            <x v="119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8"/>
            <x v="149"/>
            <x v="150"/>
            <x v="151"/>
            <x v="152"/>
            <x v="153"/>
            <x v="154"/>
            <x v="155"/>
            <x v="156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</reference>
        </references>
      </pivotArea>
    </format>
    <format dxfId="57">
      <pivotArea dataOnly="0" labelOnly="1" fieldPosition="0">
        <references count="1">
          <reference field="1" count="50"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20"/>
            <x v="221"/>
            <x v="222"/>
          </reference>
        </references>
      </pivotArea>
    </format>
    <format dxfId="56">
      <pivotArea dataOnly="0" labelOnly="1" fieldPosition="0">
        <references count="1">
          <reference field="1" count="50"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7"/>
            <x v="268"/>
            <x v="269"/>
            <x v="270"/>
            <x v="271"/>
            <x v="272"/>
            <x v="273"/>
            <x v="274"/>
          </reference>
        </references>
      </pivotArea>
    </format>
    <format dxfId="55">
      <pivotArea dataOnly="0" labelOnly="1" fieldPosition="0">
        <references count="1">
          <reference field="1" count="16"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91"/>
            <x v="292"/>
          </reference>
        </references>
      </pivotArea>
    </format>
    <format dxfId="54">
      <pivotArea dataOnly="0" labelOnly="1" fieldPosition="0">
        <references count="1">
          <reference field="1" count="50">
            <x v="0"/>
            <x v="1"/>
            <x v="2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2"/>
            <x v="23"/>
            <x v="24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40"/>
            <x v="41"/>
            <x v="42"/>
            <x v="44"/>
            <x v="45"/>
            <x v="47"/>
            <x v="49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53">
      <pivotArea dataOnly="0" labelOnly="1" fieldPosition="0">
        <references count="1">
          <reference field="1" count="50">
            <x v="60"/>
            <x v="61"/>
            <x v="62"/>
            <x v="63"/>
            <x v="64"/>
            <x v="65"/>
            <x v="66"/>
            <x v="68"/>
            <x v="69"/>
            <x v="70"/>
            <x v="71"/>
            <x v="73"/>
            <x v="74"/>
            <x v="75"/>
            <x v="76"/>
            <x v="77"/>
            <x v="78"/>
            <x v="79"/>
            <x v="80"/>
            <x v="81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6"/>
            <x v="97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</reference>
        </references>
      </pivotArea>
    </format>
    <format dxfId="52">
      <pivotArea dataOnly="0" labelOnly="1" fieldPosition="0">
        <references count="1">
          <reference field="1" count="50">
            <x v="116"/>
            <x v="117"/>
            <x v="118"/>
            <x v="119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8"/>
            <x v="149"/>
            <x v="150"/>
            <x v="151"/>
            <x v="152"/>
            <x v="153"/>
            <x v="154"/>
            <x v="155"/>
            <x v="156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</reference>
        </references>
      </pivotArea>
    </format>
    <format dxfId="51">
      <pivotArea dataOnly="0" labelOnly="1" fieldPosition="0">
        <references count="1">
          <reference field="1" count="50"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20"/>
            <x v="221"/>
            <x v="222"/>
          </reference>
        </references>
      </pivotArea>
    </format>
    <format dxfId="50">
      <pivotArea dataOnly="0" labelOnly="1" fieldPosition="0">
        <references count="1">
          <reference field="1" count="50"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7"/>
            <x v="268"/>
            <x v="269"/>
            <x v="270"/>
            <x v="271"/>
            <x v="272"/>
            <x v="273"/>
            <x v="274"/>
          </reference>
        </references>
      </pivotArea>
    </format>
    <format dxfId="49">
      <pivotArea dataOnly="0" labelOnly="1" fieldPosition="0">
        <references count="1">
          <reference field="1" count="16"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91"/>
            <x v="29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4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1">
  <location ref="A3:E282" firstHeaderRow="1" firstDataRow="2" firstDataCol="1" rowPageCount="1" colPageCount="1"/>
  <pivotFields count="12">
    <pivotField showAll="0"/>
    <pivotField axis="axisRow" showAll="0">
      <items count="294">
        <item x="0"/>
        <item x="3"/>
        <item x="13"/>
        <item x="4"/>
        <item x="1"/>
        <item x="5"/>
        <item x="6"/>
        <item x="9"/>
        <item x="7"/>
        <item x="28"/>
        <item x="11"/>
        <item x="10"/>
        <item x="29"/>
        <item x="20"/>
        <item x="16"/>
        <item x="14"/>
        <item x="146"/>
        <item x="12"/>
        <item x="2"/>
        <item x="18"/>
        <item x="19"/>
        <item x="27"/>
        <item x="22"/>
        <item x="21"/>
        <item x="23"/>
        <item x="17"/>
        <item x="26"/>
        <item x="15"/>
        <item x="25"/>
        <item x="30"/>
        <item x="31"/>
        <item x="35"/>
        <item x="42"/>
        <item x="39"/>
        <item x="36"/>
        <item x="33"/>
        <item x="32"/>
        <item x="38"/>
        <item x="40"/>
        <item x="41"/>
        <item x="37"/>
        <item x="34"/>
        <item x="55"/>
        <item x="43"/>
        <item x="53"/>
        <item x="44"/>
        <item x="46"/>
        <item x="45"/>
        <item x="48"/>
        <item x="50"/>
        <item x="59"/>
        <item x="47"/>
        <item x="49"/>
        <item x="52"/>
        <item x="51"/>
        <item x="60"/>
        <item x="56"/>
        <item x="57"/>
        <item x="61"/>
        <item x="62"/>
        <item x="71"/>
        <item x="65"/>
        <item x="64"/>
        <item x="68"/>
        <item x="66"/>
        <item x="75"/>
        <item x="63"/>
        <item x="74"/>
        <item x="70"/>
        <item x="72"/>
        <item x="73"/>
        <item x="67"/>
        <item x="76"/>
        <item x="69"/>
        <item x="77"/>
        <item x="80"/>
        <item x="81"/>
        <item x="83"/>
        <item x="79"/>
        <item x="78"/>
        <item x="82"/>
        <item x="84"/>
        <item x="54"/>
        <item x="85"/>
        <item x="90"/>
        <item x="86"/>
        <item x="163"/>
        <item x="92"/>
        <item x="88"/>
        <item x="87"/>
        <item x="89"/>
        <item x="93"/>
        <item x="91"/>
        <item x="96"/>
        <item x="108"/>
        <item x="95"/>
        <item x="100"/>
        <item x="99"/>
        <item x="106"/>
        <item x="98"/>
        <item x="102"/>
        <item x="101"/>
        <item x="103"/>
        <item x="94"/>
        <item x="104"/>
        <item x="107"/>
        <item x="105"/>
        <item x="97"/>
        <item x="109"/>
        <item x="111"/>
        <item x="110"/>
        <item x="112"/>
        <item x="115"/>
        <item x="114"/>
        <item x="113"/>
        <item x="117"/>
        <item x="123"/>
        <item x="118"/>
        <item x="124"/>
        <item x="119"/>
        <item x="116"/>
        <item x="126"/>
        <item x="125"/>
        <item x="121"/>
        <item x="128"/>
        <item x="131"/>
        <item x="127"/>
        <item x="120"/>
        <item x="130"/>
        <item x="129"/>
        <item x="156"/>
        <item x="132"/>
        <item x="133"/>
        <item x="134"/>
        <item x="138"/>
        <item x="137"/>
        <item x="135"/>
        <item x="139"/>
        <item x="141"/>
        <item x="140"/>
        <item x="143"/>
        <item x="144"/>
        <item x="145"/>
        <item x="142"/>
        <item x="147"/>
        <item x="148"/>
        <item x="149"/>
        <item x="150"/>
        <item x="151"/>
        <item x="165"/>
        <item x="157"/>
        <item x="152"/>
        <item x="166"/>
        <item x="167"/>
        <item x="159"/>
        <item x="153"/>
        <item x="122"/>
        <item x="160"/>
        <item x="158"/>
        <item x="162"/>
        <item x="8"/>
        <item x="155"/>
        <item x="164"/>
        <item x="272"/>
        <item x="136"/>
        <item x="168"/>
        <item x="170"/>
        <item x="154"/>
        <item x="161"/>
        <item x="169"/>
        <item x="173"/>
        <item x="198"/>
        <item x="174"/>
        <item x="183"/>
        <item x="182"/>
        <item x="186"/>
        <item x="187"/>
        <item x="193"/>
        <item x="191"/>
        <item x="199"/>
        <item x="177"/>
        <item x="176"/>
        <item x="197"/>
        <item x="175"/>
        <item x="171"/>
        <item x="185"/>
        <item x="184"/>
        <item x="201"/>
        <item x="190"/>
        <item x="172"/>
        <item x="180"/>
        <item x="181"/>
        <item x="189"/>
        <item x="192"/>
        <item x="194"/>
        <item x="200"/>
        <item x="203"/>
        <item x="24"/>
        <item x="178"/>
        <item x="179"/>
        <item x="205"/>
        <item x="195"/>
        <item x="188"/>
        <item x="202"/>
        <item x="204"/>
        <item x="196"/>
        <item x="206"/>
        <item x="211"/>
        <item x="208"/>
        <item x="209"/>
        <item x="210"/>
        <item x="212"/>
        <item x="215"/>
        <item x="207"/>
        <item x="213"/>
        <item x="214"/>
        <item x="217"/>
        <item x="218"/>
        <item x="219"/>
        <item x="220"/>
        <item x="223"/>
        <item x="216"/>
        <item x="224"/>
        <item x="222"/>
        <item x="221"/>
        <item x="227"/>
        <item x="225"/>
        <item x="226"/>
        <item x="228"/>
        <item x="229"/>
        <item x="230"/>
        <item x="231"/>
        <item x="241"/>
        <item x="249"/>
        <item x="235"/>
        <item x="233"/>
        <item x="234"/>
        <item x="245"/>
        <item x="240"/>
        <item x="238"/>
        <item x="242"/>
        <item x="237"/>
        <item x="236"/>
        <item x="243"/>
        <item x="244"/>
        <item x="246"/>
        <item x="247"/>
        <item x="58"/>
        <item x="239"/>
        <item x="248"/>
        <item x="232"/>
        <item x="250"/>
        <item x="267"/>
        <item x="251"/>
        <item x="253"/>
        <item x="256"/>
        <item x="258"/>
        <item x="257"/>
        <item x="270"/>
        <item x="263"/>
        <item x="271"/>
        <item x="255"/>
        <item x="264"/>
        <item x="268"/>
        <item x="260"/>
        <item x="259"/>
        <item x="261"/>
        <item x="266"/>
        <item x="262"/>
        <item x="265"/>
        <item x="254"/>
        <item x="252"/>
        <item x="269"/>
        <item x="274"/>
        <item x="273"/>
        <item x="275"/>
        <item x="277"/>
        <item x="276"/>
        <item x="278"/>
        <item x="284"/>
        <item x="280"/>
        <item x="279"/>
        <item x="287"/>
        <item x="282"/>
        <item x="283"/>
        <item x="286"/>
        <item x="285"/>
        <item x="281"/>
        <item x="288"/>
        <item x="289"/>
        <item x="292"/>
        <item x="290"/>
        <item x="291"/>
        <item t="default"/>
      </items>
    </pivotField>
    <pivotField showAll="0"/>
    <pivotField showAll="0"/>
    <pivotField axis="axisCol" showAll="0" defaultSubtotal="0">
      <items count="5">
        <item x="3"/>
        <item x="0"/>
        <item x="2"/>
        <item x="4"/>
        <item h="1" x="1"/>
      </items>
    </pivotField>
    <pivotField showAll="0"/>
    <pivotField showAll="0"/>
    <pivotField axis="axisPage" multipleItemSelectionAllowed="1" showAll="0">
      <items count="4985">
        <item x="2187"/>
        <item x="4386"/>
        <item x="2033"/>
        <item x="2593"/>
        <item x="4395"/>
        <item x="4397"/>
        <item x="1891"/>
        <item x="4598"/>
        <item x="1541"/>
        <item x="902"/>
        <item x="2973"/>
        <item x="3508"/>
        <item x="2185"/>
        <item x="2186"/>
        <item x="4180"/>
        <item x="4217"/>
        <item x="4864"/>
        <item x="4868"/>
        <item x="2121"/>
        <item x="4584"/>
        <item x="2123"/>
        <item x="2122"/>
        <item x="2315"/>
        <item x="1890"/>
        <item x="1872"/>
        <item x="2125"/>
        <item x="4642"/>
        <item x="2124"/>
        <item x="2362"/>
        <item x="2116"/>
        <item x="2119"/>
        <item x="2286"/>
        <item x="1871"/>
        <item x="4080"/>
        <item x="1456"/>
        <item x="1458"/>
        <item x="1460"/>
        <item x="4078"/>
        <item x="4079"/>
        <item x="4081"/>
        <item x="11"/>
        <item x="22"/>
        <item x="3068"/>
        <item x="1468"/>
        <item x="1469"/>
        <item x="1471"/>
        <item x="1473"/>
        <item x="4083"/>
        <item x="4082"/>
        <item x="1480"/>
        <item x="1483"/>
        <item x="1485"/>
        <item x="1488"/>
        <item x="1489"/>
        <item x="1491"/>
        <item x="4103"/>
        <item x="1482"/>
        <item x="1484"/>
        <item x="1486"/>
        <item x="1487"/>
        <item x="1490"/>
        <item x="4099"/>
        <item x="4101"/>
        <item x="2977"/>
        <item x="2972"/>
        <item x="2976"/>
        <item x="1475"/>
        <item x="1476"/>
        <item x="1477"/>
        <item x="1478"/>
        <item x="1479"/>
        <item x="4107"/>
        <item x="4106"/>
        <item x="4109"/>
        <item x="4110"/>
        <item x="4105"/>
        <item x="106"/>
        <item x="112"/>
        <item x="104"/>
        <item x="107"/>
        <item x="110"/>
        <item x="1549"/>
        <item x="102"/>
        <item x="29"/>
        <item x="28"/>
        <item x="36"/>
        <item x="37"/>
        <item x="30"/>
        <item x="31"/>
        <item x="32"/>
        <item x="33"/>
        <item x="34"/>
        <item x="4108"/>
        <item x="1493"/>
        <item x="4112"/>
        <item x="4113"/>
        <item x="4114"/>
        <item x="4115"/>
        <item x="4121"/>
        <item x="1496"/>
        <item x="4116"/>
        <item x="1500"/>
        <item x="1499"/>
        <item x="1498"/>
        <item x="1497"/>
        <item x="2979"/>
        <item x="2981"/>
        <item x="2982"/>
        <item x="2980"/>
        <item x="2984"/>
        <item x="1584"/>
        <item x="1586"/>
        <item x="2643"/>
        <item x="2644"/>
        <item x="2645"/>
        <item x="2647"/>
        <item x="2649"/>
        <item x="2650"/>
        <item x="2651"/>
        <item x="2652"/>
        <item x="2654"/>
        <item x="2655"/>
        <item x="2656"/>
        <item x="2641"/>
        <item x="2653"/>
        <item x="2657"/>
        <item x="4764"/>
        <item x="4766"/>
        <item x="4768"/>
        <item x="1501"/>
        <item x="4122"/>
        <item x="4123"/>
        <item x="4124"/>
        <item x="4125"/>
        <item x="4126"/>
        <item x="4128"/>
        <item x="4129"/>
        <item x="2646"/>
        <item x="4147"/>
        <item x="1533"/>
        <item x="1529"/>
        <item x="1526"/>
        <item x="1532"/>
        <item x="1543"/>
        <item x="1535"/>
        <item x="4151"/>
        <item x="4150"/>
        <item x="4154"/>
        <item x="4153"/>
        <item x="1542"/>
        <item x="1539"/>
        <item x="1544"/>
        <item x="2990"/>
        <item x="42"/>
        <item x="47"/>
        <item x="46"/>
        <item x="2985"/>
        <item x="2988"/>
        <item x="38"/>
        <item x="45"/>
        <item x="4146"/>
        <item x="1538"/>
        <item x="2986"/>
        <item x="2992"/>
        <item x="2991"/>
        <item x="2989"/>
        <item x="39"/>
        <item x="40"/>
        <item x="43"/>
        <item x="1537"/>
        <item x="1503"/>
        <item x="1502"/>
        <item x="1504"/>
        <item x="1505"/>
        <item x="2291"/>
        <item x="4090"/>
        <item x="4092"/>
        <item x="4094"/>
        <item x="4096"/>
        <item x="4097"/>
        <item x="1465"/>
        <item x="1467"/>
        <item x="4084"/>
        <item x="4086"/>
        <item x="4087"/>
        <item x="4095"/>
        <item x="4134"/>
        <item x="4133"/>
        <item x="1507"/>
        <item x="1510"/>
        <item x="1512"/>
        <item x="1515"/>
        <item x="4130"/>
        <item x="1511"/>
        <item x="1508"/>
        <item x="1509"/>
        <item x="1520"/>
        <item x="1522"/>
        <item x="1524"/>
        <item x="1525"/>
        <item x="4141"/>
        <item x="4142"/>
        <item x="4143"/>
        <item x="95"/>
        <item x="97"/>
        <item x="98"/>
        <item x="76"/>
        <item x="79"/>
        <item x="82"/>
        <item x="85"/>
        <item x="87"/>
        <item x="89"/>
        <item x="91"/>
        <item x="94"/>
        <item x="96"/>
        <item x="99"/>
        <item x="86"/>
        <item x="90"/>
        <item x="92"/>
        <item x="93"/>
        <item x="77"/>
        <item x="83"/>
        <item x="80"/>
        <item x="88"/>
        <item x="4161"/>
        <item x="4162"/>
        <item x="4165"/>
        <item x="4167"/>
        <item x="4172"/>
        <item x="1545"/>
        <item x="1546"/>
        <item x="1548"/>
        <item x="1554"/>
        <item x="1558"/>
        <item x="1561"/>
        <item x="1563"/>
        <item x="1566"/>
        <item x="1569"/>
        <item x="1570"/>
        <item x="1573"/>
        <item x="1550"/>
        <item x="1551"/>
        <item x="4155"/>
        <item x="4156"/>
        <item x="4159"/>
        <item x="103"/>
        <item x="101"/>
        <item x="111"/>
        <item x="1577"/>
        <item x="1582"/>
        <item x="1581"/>
        <item x="1583"/>
        <item x="4173"/>
        <item x="4174"/>
        <item x="1578"/>
        <item x="1579"/>
        <item x="1580"/>
        <item x="3024"/>
        <item x="3009"/>
        <item x="2998"/>
        <item x="3026"/>
        <item x="2994"/>
        <item x="3019"/>
        <item x="3022"/>
        <item x="3025"/>
        <item x="3006"/>
        <item x="3008"/>
        <item x="3010"/>
        <item x="3013"/>
        <item x="3016"/>
        <item x="3001"/>
        <item x="3004"/>
        <item x="74"/>
        <item x="49"/>
        <item x="73"/>
        <item x="52"/>
        <item x="55"/>
        <item x="57"/>
        <item x="75"/>
        <item x="60"/>
        <item x="63"/>
        <item x="68"/>
        <item x="70"/>
        <item x="72"/>
        <item x="2995"/>
        <item x="3020"/>
        <item x="65"/>
        <item x="66"/>
        <item x="61"/>
        <item x="53"/>
        <item x="2999"/>
        <item x="3017"/>
        <item x="3014"/>
        <item x="3011"/>
        <item x="58"/>
        <item x="64"/>
        <item x="3007"/>
        <item x="50"/>
        <item x="56"/>
        <item x="69"/>
        <item x="3002"/>
        <item x="3005"/>
        <item x="113"/>
        <item x="108"/>
        <item x="2974"/>
        <item x="3028"/>
        <item x="117"/>
        <item x="115"/>
        <item x="3029"/>
        <item x="116"/>
        <item x="118"/>
        <item x="120"/>
        <item x="4127"/>
        <item x="4178"/>
        <item x="4179"/>
        <item x="1602"/>
        <item x="1603"/>
        <item x="1604"/>
        <item x="1606"/>
        <item x="1608"/>
        <item x="4189"/>
        <item x="4190"/>
        <item x="4191"/>
        <item x="4193"/>
        <item x="4194"/>
        <item x="4196"/>
        <item x="4197"/>
        <item x="4198"/>
        <item x="4195"/>
        <item x="2854"/>
        <item x="2857"/>
        <item x="2858"/>
        <item x="2855"/>
        <item x="4572"/>
        <item x="0"/>
        <item x="2642"/>
        <item x="1506"/>
        <item x="3242"/>
        <item x="3267"/>
        <item x="196"/>
        <item x="133"/>
        <item x="3031"/>
        <item x="3032"/>
        <item x="3033"/>
        <item x="3030"/>
        <item x="135"/>
        <item x="122"/>
        <item x="123"/>
        <item x="125"/>
        <item x="127"/>
        <item x="128"/>
        <item x="129"/>
        <item x="132"/>
        <item x="134"/>
        <item x="124"/>
        <item x="126"/>
        <item x="130"/>
        <item x="3034"/>
        <item x="4184"/>
        <item x="4185"/>
        <item x="4186"/>
        <item x="4187"/>
        <item x="4188"/>
        <item x="1588"/>
        <item x="1589"/>
        <item x="1591"/>
        <item x="1592"/>
        <item x="1593"/>
        <item x="1595"/>
        <item x="1596"/>
        <item x="1597"/>
        <item x="1598"/>
        <item x="1599"/>
        <item x="1600"/>
        <item x="1601"/>
        <item x="4181"/>
        <item x="4182"/>
        <item x="4183"/>
        <item x="3036"/>
        <item x="3045"/>
        <item x="3047"/>
        <item x="3048"/>
        <item x="138"/>
        <item x="140"/>
        <item x="3039"/>
        <item x="3040"/>
        <item x="3041"/>
        <item x="3043"/>
        <item x="145"/>
        <item x="3044"/>
        <item x="3037"/>
        <item x="3035"/>
        <item x="3038"/>
        <item x="136"/>
        <item x="139"/>
        <item x="141"/>
        <item x="143"/>
        <item x="147"/>
        <item x="148"/>
        <item x="151"/>
        <item x="144"/>
        <item x="146"/>
        <item x="137"/>
        <item x="142"/>
        <item x="3046"/>
        <item x="153"/>
        <item x="4199"/>
        <item x="1610"/>
        <item x="1612"/>
        <item x="1614"/>
        <item x="1615"/>
        <item x="1617"/>
        <item x="1619"/>
        <item x="1621"/>
        <item x="1622"/>
        <item x="1623"/>
        <item x="1624"/>
        <item x="1618"/>
        <item x="3072"/>
        <item x="180"/>
        <item x="3073"/>
        <item x="3069"/>
        <item x="3070"/>
        <item x="4215"/>
        <item x="4216"/>
        <item x="1652"/>
        <item x="4214"/>
        <item x="1627"/>
        <item x="4200"/>
        <item x="3051"/>
        <item x="154"/>
        <item x="152"/>
        <item x="4211"/>
        <item x="4212"/>
        <item x="4207"/>
        <item x="4210"/>
        <item x="4208"/>
        <item x="3057"/>
        <item x="3060"/>
        <item x="164"/>
        <item x="160"/>
        <item x="3065"/>
        <item x="156"/>
        <item x="4202"/>
        <item x="4204"/>
        <item x="4206"/>
        <item x="4205"/>
        <item x="4209"/>
        <item x="3052"/>
        <item x="3053"/>
        <item x="3062"/>
        <item x="3056"/>
        <item x="3059"/>
        <item x="3064"/>
        <item x="176"/>
        <item x="177"/>
        <item x="179"/>
        <item x="167"/>
        <item x="168"/>
        <item x="169"/>
        <item x="173"/>
        <item x="174"/>
        <item x="175"/>
        <item x="155"/>
        <item x="159"/>
        <item x="163"/>
        <item x="1629"/>
        <item x="1631"/>
        <item x="1632"/>
        <item x="1635"/>
        <item x="1636"/>
        <item x="1638"/>
        <item x="1640"/>
        <item x="1641"/>
        <item x="1642"/>
        <item x="1645"/>
        <item x="1644"/>
        <item x="1648"/>
        <item x="1650"/>
        <item x="1646"/>
        <item x="1633"/>
        <item x="178"/>
        <item x="3054"/>
        <item x="3055"/>
        <item x="3066"/>
        <item x="3067"/>
        <item x="3058"/>
        <item x="3061"/>
        <item x="170"/>
        <item x="171"/>
        <item x="158"/>
        <item x="157"/>
        <item x="172"/>
        <item x="161"/>
        <item x="162"/>
        <item x="3063"/>
        <item x="165"/>
        <item x="166"/>
        <item x="1634"/>
        <item x="414"/>
        <item x="427"/>
        <item x="3244"/>
        <item x="407"/>
        <item x="405"/>
        <item x="421"/>
        <item x="418"/>
        <item x="3247"/>
        <item x="3250"/>
        <item x="3248"/>
        <item x="3263"/>
        <item x="3265"/>
        <item x="4007"/>
        <item x="3049"/>
        <item x="3127"/>
        <item x="3086"/>
        <item x="3085"/>
        <item x="3088"/>
        <item x="3083"/>
        <item x="3087"/>
        <item x="3089"/>
        <item x="3090"/>
        <item x="3091"/>
        <item x="3092"/>
        <item x="3084"/>
        <item x="4230"/>
        <item x="4231"/>
        <item x="4232"/>
        <item x="4234"/>
        <item x="4235"/>
        <item x="3124"/>
        <item x="3126"/>
        <item x="3129"/>
        <item x="3120"/>
        <item x="3118"/>
        <item x="258"/>
        <item x="261"/>
        <item x="267"/>
        <item x="264"/>
        <item x="3119"/>
        <item x="3123"/>
        <item x="3121"/>
        <item x="259"/>
        <item x="256"/>
        <item x="265"/>
        <item x="262"/>
        <item x="3125"/>
        <item x="1672"/>
        <item x="1673"/>
        <item x="1674"/>
        <item x="1675"/>
        <item x="1676"/>
        <item x="1677"/>
        <item x="1679"/>
        <item x="1680"/>
        <item x="1681"/>
        <item x="1682"/>
        <item x="1683"/>
        <item x="1685"/>
        <item x="4226"/>
        <item x="4227"/>
        <item x="4228"/>
        <item x="4229"/>
        <item x="4233"/>
        <item x="2585"/>
        <item x="2586"/>
        <item x="2587"/>
        <item x="3074"/>
        <item x="3081"/>
        <item x="3076"/>
        <item x="3077"/>
        <item x="3079"/>
        <item x="181"/>
        <item x="3080"/>
        <item x="3078"/>
        <item x="3082"/>
        <item x="182"/>
        <item x="184"/>
        <item x="190"/>
        <item x="185"/>
        <item x="192"/>
        <item x="4220"/>
        <item x="4222"/>
        <item x="1654"/>
        <item x="1656"/>
        <item x="1657"/>
        <item x="1659"/>
        <item x="4218"/>
        <item x="187"/>
        <item x="188"/>
        <item x="1660"/>
        <item x="1662"/>
        <item x="1664"/>
        <item x="1665"/>
        <item x="1666"/>
        <item x="1667"/>
        <item x="1668"/>
        <item x="1669"/>
        <item x="1670"/>
        <item x="1671"/>
        <item x="4225"/>
        <item x="1663"/>
        <item x="1661"/>
        <item x="4255"/>
        <item x="1720"/>
        <item x="1723"/>
        <item x="3093"/>
        <item x="3094"/>
        <item x="223"/>
        <item x="198"/>
        <item x="200"/>
        <item x="204"/>
        <item x="207"/>
        <item x="210"/>
        <item x="213"/>
        <item x="216"/>
        <item x="219"/>
        <item x="194"/>
        <item x="197"/>
        <item x="199"/>
        <item x="201"/>
        <item x="205"/>
        <item x="208"/>
        <item x="211"/>
        <item x="214"/>
        <item x="217"/>
        <item x="220"/>
        <item x="224"/>
        <item x="202"/>
        <item x="206"/>
        <item x="209"/>
        <item x="212"/>
        <item x="215"/>
        <item x="218"/>
        <item x="221"/>
        <item x="225"/>
        <item x="4245"/>
        <item x="1724"/>
        <item x="1696"/>
        <item x="1686"/>
        <item x="195"/>
        <item x="203"/>
        <item x="193"/>
        <item x="1692"/>
        <item x="1702"/>
        <item x="1712"/>
        <item x="1693"/>
        <item x="1703"/>
        <item x="1713"/>
        <item x="1694"/>
        <item x="1704"/>
        <item x="1714"/>
        <item x="1695"/>
        <item x="1705"/>
        <item x="1715"/>
        <item x="1687"/>
        <item x="1697"/>
        <item x="1707"/>
        <item x="1688"/>
        <item x="1698"/>
        <item x="1708"/>
        <item x="1689"/>
        <item x="1699"/>
        <item x="1709"/>
        <item x="1690"/>
        <item x="1700"/>
        <item x="1710"/>
        <item x="1691"/>
        <item x="1701"/>
        <item x="1711"/>
        <item x="1719"/>
        <item x="1721"/>
        <item x="1722"/>
        <item x="1725"/>
        <item x="1726"/>
        <item x="1730"/>
        <item x="1731"/>
        <item x="1732"/>
        <item x="1716"/>
        <item x="1706"/>
        <item x="4237"/>
        <item x="4239"/>
        <item x="4241"/>
        <item x="4242"/>
        <item x="4246"/>
        <item x="4247"/>
        <item x="4248"/>
        <item x="4254"/>
        <item x="4253"/>
        <item x="4590"/>
        <item x="4269"/>
        <item x="4935"/>
        <item x="2264"/>
        <item x="2263"/>
        <item x="2262"/>
        <item x="1919"/>
        <item x="1918"/>
        <item x="1917"/>
        <item x="1920"/>
        <item x="4003"/>
        <item x="439"/>
        <item x="3865"/>
        <item x="1376"/>
        <item x="1006"/>
        <item x="1377"/>
        <item x="1378"/>
        <item x="1379"/>
        <item x="1450"/>
        <item x="1328"/>
        <item x="462"/>
        <item x="738"/>
        <item x="1231"/>
        <item x="1232"/>
        <item x="1237"/>
        <item x="1238"/>
        <item x="1239"/>
        <item x="1983"/>
        <item x="1984"/>
        <item x="4874"/>
        <item x="2138"/>
        <item x="1457"/>
        <item x="35"/>
        <item x="1495"/>
        <item x="2983"/>
        <item x="2648"/>
        <item x="1559"/>
        <item x="1571"/>
        <item x="1572"/>
        <item x="149"/>
        <item x="150"/>
        <item x="1625"/>
        <item x="1684"/>
        <item x="1658"/>
        <item x="222"/>
        <item x="251"/>
        <item x="1865"/>
        <item x="1868"/>
        <item x="1864"/>
        <item x="1867"/>
        <item x="1866"/>
        <item x="4274"/>
        <item x="4300"/>
        <item x="1821"/>
        <item x="1822"/>
        <item x="4290"/>
        <item x="4291"/>
        <item x="4292"/>
        <item x="23"/>
        <item x="24"/>
        <item x="25"/>
        <item x="12"/>
        <item x="13"/>
        <item x="15"/>
        <item x="16"/>
        <item x="17"/>
        <item x="18"/>
        <item x="14"/>
        <item x="1845"/>
        <item x="329"/>
        <item x="1885"/>
        <item x="2065"/>
        <item x="2043"/>
        <item x="2045"/>
        <item x="2044"/>
        <item x="4434"/>
        <item x="2494"/>
        <item x="4449"/>
        <item x="3482"/>
        <item x="700"/>
        <item x="701"/>
        <item x="574"/>
        <item x="4465"/>
        <item x="4462"/>
        <item x="692"/>
        <item x="691"/>
        <item x="737"/>
        <item x="2133"/>
        <item x="2175"/>
        <item x="2183"/>
        <item x="2176"/>
        <item x="2225"/>
        <item x="2244"/>
        <item x="2247"/>
        <item x="2248"/>
        <item x="2243"/>
        <item x="2261"/>
        <item x="2229"/>
        <item x="2249"/>
        <item x="2246"/>
        <item x="2226"/>
        <item x="2245"/>
        <item x="2232"/>
        <item x="4490"/>
        <item x="4489"/>
        <item x="4491"/>
        <item x="4492"/>
        <item x="4473"/>
        <item x="4488"/>
        <item x="2169"/>
        <item x="2163"/>
        <item x="4535"/>
        <item x="4532"/>
        <item x="4529"/>
        <item x="4530"/>
        <item x="4531"/>
        <item x="2275"/>
        <item x="3532"/>
        <item x="4562"/>
        <item x="4561"/>
        <item x="2309"/>
        <item x="2314"/>
        <item x="2317"/>
        <item x="4578"/>
        <item x="4580"/>
        <item x="4582"/>
        <item x="4586"/>
        <item x="3565"/>
        <item x="412"/>
        <item x="4588"/>
        <item x="2353"/>
        <item x="2354"/>
        <item x="2351"/>
        <item x="2352"/>
        <item x="2349"/>
        <item x="2350"/>
        <item x="2347"/>
        <item x="2348"/>
        <item x="845"/>
        <item x="4606"/>
        <item x="3684"/>
        <item x="4648"/>
        <item x="4650"/>
        <item x="4662"/>
        <item x="4665"/>
        <item x="4668"/>
        <item x="4657"/>
        <item x="4649"/>
        <item x="4651"/>
        <item x="4669"/>
        <item x="4658"/>
        <item x="2526"/>
        <item x="2527"/>
        <item x="934"/>
        <item x="935"/>
        <item x="936"/>
        <item x="988"/>
        <item x="2502"/>
        <item x="4699"/>
        <item x="4700"/>
        <item x="4701"/>
        <item x="4702"/>
        <item x="1862"/>
        <item x="1048"/>
        <item x="2480"/>
        <item x="2535"/>
        <item x="2383"/>
        <item x="2377"/>
        <item x="3754"/>
        <item x="3755"/>
        <item x="4727"/>
        <item x="2580"/>
        <item x="3819"/>
        <item x="1142"/>
        <item x="4755"/>
        <item x="3895"/>
        <item x="3892"/>
        <item x="3893"/>
        <item x="3894"/>
        <item x="2810"/>
        <item x="403"/>
        <item x="448"/>
        <item x="432"/>
        <item x="4897"/>
        <item x="4896"/>
        <item x="4898"/>
        <item x="2664"/>
        <item x="4789"/>
        <item x="2673"/>
        <item x="2696"/>
        <item x="4834"/>
        <item x="2720"/>
        <item x="4865"/>
        <item x="4866"/>
        <item x="4867"/>
        <item x="2559"/>
        <item x="4724"/>
        <item x="2762"/>
        <item x="2763"/>
        <item x="4889"/>
        <item x="2792"/>
        <item x="2795"/>
        <item x="2798"/>
        <item x="2800"/>
        <item x="4886"/>
        <item x="2842"/>
        <item x="2844"/>
        <item x="2846"/>
        <item x="2832"/>
        <item x="4914"/>
        <item x="4927"/>
        <item x="3995"/>
        <item x="1357"/>
        <item x="1353"/>
        <item x="1355"/>
        <item x="2863"/>
        <item x="1299"/>
        <item x="2870"/>
        <item x="2868"/>
        <item x="2872"/>
        <item x="4021"/>
        <item x="4020"/>
        <item x="1385"/>
        <item x="1380"/>
        <item x="1386"/>
        <item x="1396"/>
        <item x="1389"/>
        <item x="4052"/>
        <item x="4970"/>
        <item x="2949"/>
        <item x="2167"/>
        <item x="2166"/>
        <item x="1523"/>
        <item x="1620"/>
        <item x="1639"/>
        <item x="1678"/>
        <item x="2588"/>
        <item x="1727"/>
        <item x="1728"/>
        <item x="1729"/>
        <item x="1718"/>
        <item x="1717"/>
        <item x="4243"/>
        <item x="4244"/>
        <item x="4252"/>
        <item x="4251"/>
        <item x="4250"/>
        <item x="4249"/>
        <item x="4238"/>
        <item x="4240"/>
        <item x="2324"/>
        <item x="2161"/>
        <item x="2213"/>
        <item x="2204"/>
        <item x="2184"/>
        <item x="2207"/>
        <item x="2223"/>
        <item x="2194"/>
        <item x="2192"/>
        <item x="2205"/>
        <item x="2208"/>
        <item x="2206"/>
        <item x="4508"/>
        <item x="4509"/>
        <item x="4510"/>
        <item x="4511"/>
        <item x="4512"/>
        <item x="4477"/>
        <item x="4495"/>
        <item x="4507"/>
        <item x="2368"/>
        <item x="2433"/>
        <item x="2505"/>
        <item x="2478"/>
        <item x="1961"/>
        <item x="1960"/>
        <item x="1963"/>
        <item x="2032"/>
        <item x="4410"/>
        <item x="1653"/>
        <item x="3095"/>
        <item x="226"/>
        <item x="250"/>
        <item x="252"/>
        <item x="254"/>
        <item x="229"/>
        <item x="232"/>
        <item x="235"/>
        <item x="241"/>
        <item x="238"/>
        <item x="243"/>
        <item x="246"/>
        <item x="249"/>
        <item x="244"/>
        <item x="230"/>
        <item x="233"/>
        <item x="236"/>
        <item x="237"/>
        <item x="239"/>
        <item x="247"/>
        <item x="255"/>
        <item x="3096"/>
        <item x="227"/>
        <item x="3097"/>
        <item x="3099"/>
        <item x="3102"/>
        <item x="3103"/>
        <item x="3108"/>
        <item x="3111"/>
        <item x="3115"/>
        <item x="3114"/>
        <item x="3098"/>
        <item x="3106"/>
        <item x="3116"/>
        <item x="3109"/>
        <item x="3100"/>
        <item x="3104"/>
        <item x="430"/>
        <item x="441"/>
        <item x="4258"/>
        <item x="4257"/>
        <item x="4261"/>
        <item x="4263"/>
        <item x="4265"/>
        <item x="4262"/>
        <item x="4266"/>
        <item x="1733"/>
        <item x="1735"/>
        <item x="4259"/>
        <item x="4260"/>
        <item x="4264"/>
        <item x="2727"/>
        <item x="2728"/>
        <item x="2729"/>
        <item x="2730"/>
        <item x="2731"/>
        <item x="2732"/>
        <item x="2733"/>
        <item x="2734"/>
        <item x="2736"/>
        <item x="2737"/>
        <item x="2738"/>
        <item x="2739"/>
        <item x="4845"/>
        <item x="4846"/>
        <item x="4847"/>
        <item x="2735"/>
        <item x="2781"/>
        <item x="2782"/>
        <item x="1739"/>
        <item x="1740"/>
        <item x="1741"/>
        <item x="1763"/>
        <item x="1764"/>
        <item x="1765"/>
        <item x="1766"/>
        <item x="1768"/>
        <item x="1770"/>
        <item x="1772"/>
        <item x="1761"/>
        <item x="4293"/>
        <item x="4294"/>
        <item x="4297"/>
        <item x="1773"/>
        <item x="4277"/>
        <item x="4694"/>
        <item x="4111"/>
        <item x="1743"/>
        <item x="4283"/>
        <item x="4276"/>
        <item x="4278"/>
        <item x="4279"/>
        <item x="4280"/>
        <item x="4273"/>
        <item x="4281"/>
        <item x="4270"/>
        <item x="4272"/>
        <item x="4299"/>
        <item x="4302"/>
        <item x="4304"/>
        <item x="4305"/>
        <item x="4303"/>
        <item x="4301"/>
        <item x="1775"/>
        <item x="1776"/>
        <item x="1778"/>
        <item x="1779"/>
        <item x="1781"/>
        <item x="1785"/>
        <item x="1786"/>
        <item x="1788"/>
        <item x="1789"/>
        <item x="1791"/>
        <item x="1792"/>
        <item x="1796"/>
        <item x="4308"/>
        <item x="4311"/>
        <item x="4312"/>
        <item x="1784"/>
        <item x="4319"/>
        <item x="4320"/>
        <item x="4321"/>
        <item x="4322"/>
        <item x="4323"/>
        <item x="272"/>
        <item x="3136"/>
        <item x="3139"/>
        <item x="3140"/>
        <item x="3135"/>
        <item x="269"/>
        <item x="268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4315"/>
        <item x="4317"/>
        <item x="4318"/>
        <item x="3130"/>
        <item x="3132"/>
        <item x="4316"/>
        <item x="3137"/>
        <item x="3133"/>
        <item x="1810"/>
        <item x="1811"/>
        <item x="1813"/>
        <item x="1815"/>
        <item x="1816"/>
        <item x="1817"/>
        <item x="1818"/>
        <item x="1819"/>
        <item x="1820"/>
        <item x="1823"/>
        <item x="4324"/>
        <item x="4325"/>
        <item x="4326"/>
        <item x="1814"/>
        <item x="273"/>
        <item x="3142"/>
        <item x="3141"/>
        <item x="274"/>
        <item x="1824"/>
        <item x="1742"/>
        <item x="4286"/>
        <item x="4287"/>
        <item x="1745"/>
        <item x="1747"/>
        <item x="1748"/>
        <item x="1750"/>
        <item x="1751"/>
        <item x="1752"/>
        <item x="1755"/>
        <item x="1756"/>
        <item x="1757"/>
        <item x="1760"/>
        <item x="4285"/>
        <item x="4288"/>
        <item x="1758"/>
        <item x="1759"/>
        <item x="4284"/>
        <item x="4289"/>
        <item x="4334"/>
        <item x="4337"/>
        <item x="4339"/>
        <item x="4342"/>
        <item x="4344"/>
        <item x="4341"/>
        <item x="4340"/>
        <item x="1828"/>
        <item x="1832"/>
        <item x="1827"/>
        <item x="1830"/>
        <item x="1833"/>
        <item x="1835"/>
        <item x="1837"/>
        <item x="1825"/>
        <item x="4327"/>
        <item x="4330"/>
        <item x="4332"/>
        <item x="1838"/>
        <item x="279"/>
        <item x="2954"/>
        <item x="2962"/>
        <item x="2957"/>
        <item x="2960"/>
        <item x="2964"/>
        <item x="2965"/>
        <item x="2963"/>
        <item x="2"/>
        <item x="3"/>
        <item x="9"/>
        <item x="1"/>
        <item x="6"/>
        <item x="10"/>
        <item x="2966"/>
        <item x="2958"/>
        <item x="2955"/>
        <item x="26"/>
        <item x="7"/>
        <item x="4"/>
        <item x="2956"/>
        <item x="4353"/>
        <item x="4354"/>
        <item x="4356"/>
        <item x="4357"/>
        <item x="4358"/>
        <item x="1847"/>
        <item x="1848"/>
        <item x="1846"/>
        <item x="4349"/>
        <item x="4351"/>
        <item x="4352"/>
        <item x="1841"/>
        <item x="1843"/>
        <item x="1844"/>
        <item x="4348"/>
        <item x="4355"/>
        <item x="1849"/>
        <item x="1850"/>
        <item x="1851"/>
        <item x="1853"/>
        <item x="1852"/>
        <item x="4360"/>
        <item x="4363"/>
        <item x="4359"/>
        <item x="4361"/>
        <item x="1854"/>
        <item x="1855"/>
        <item x="1856"/>
        <item x="4365"/>
        <item x="4366"/>
        <item x="4364"/>
        <item x="278"/>
        <item x="276"/>
        <item x="277"/>
        <item x="281"/>
        <item x="291"/>
        <item x="292"/>
        <item x="3143"/>
        <item x="285"/>
        <item x="3131"/>
        <item x="19"/>
        <item x="2318"/>
        <item x="2319"/>
        <item x="2322"/>
        <item x="2323"/>
        <item x="2325"/>
        <item x="2326"/>
        <item x="2320"/>
        <item x="4593"/>
        <item x="2321"/>
        <item x="183"/>
        <item x="1863"/>
        <item x="4381"/>
        <item x="4375"/>
        <item x="4378"/>
        <item x="4368"/>
        <item x="4369"/>
        <item x="4373"/>
        <item x="4370"/>
        <item x="4377"/>
        <item x="4380"/>
        <item x="4379"/>
        <item x="3697"/>
        <item x="1027"/>
        <item x="1021"/>
        <item x="1030"/>
        <item x="1024"/>
        <item x="1028"/>
        <item x="1025"/>
        <item x="1031"/>
        <item x="3696"/>
        <item x="1022"/>
        <item x="3698"/>
        <item x="1869"/>
        <item x="1873"/>
        <item x="4005"/>
        <item x="4384"/>
        <item x="1876"/>
        <item x="1877"/>
        <item x="1880"/>
        <item x="4382"/>
        <item x="4390"/>
        <item x="4392"/>
        <item x="1881"/>
        <item x="1882"/>
        <item x="1883"/>
        <item x="1884"/>
        <item x="4387"/>
        <item x="3144"/>
        <item x="296"/>
        <item x="3145"/>
        <item x="4388"/>
        <item x="4385"/>
        <item x="4383"/>
        <item x="1875"/>
        <item x="2661"/>
        <item x="330"/>
        <item x="3186"/>
        <item x="3185"/>
        <item x="3175"/>
        <item x="3176"/>
        <item x="3178"/>
        <item x="3187"/>
        <item x="3188"/>
        <item x="336"/>
        <item x="3184"/>
        <item x="333"/>
        <item x="350"/>
        <item x="351"/>
        <item x="353"/>
        <item x="334"/>
        <item x="335"/>
        <item x="337"/>
        <item x="341"/>
        <item x="344"/>
        <item x="348"/>
        <item x="349"/>
        <item x="3179"/>
        <item x="3180"/>
        <item x="3181"/>
        <item x="346"/>
        <item x="342"/>
        <item x="3182"/>
        <item x="3177"/>
        <item x="328"/>
        <item x="345"/>
        <item x="3602"/>
        <item x="3252"/>
        <item x="310"/>
        <item x="3170"/>
        <item x="3172"/>
        <item x="307"/>
        <item x="298"/>
        <item x="316"/>
        <item x="3173"/>
        <item x="3151"/>
        <item x="3164"/>
        <item x="3165"/>
        <item x="3169"/>
        <item x="300"/>
        <item x="3148"/>
        <item x="3150"/>
        <item x="3152"/>
        <item x="3154"/>
        <item x="3156"/>
        <item x="3158"/>
        <item x="3160"/>
        <item x="3162"/>
        <item x="297"/>
        <item x="319"/>
        <item x="321"/>
        <item x="325"/>
        <item x="303"/>
        <item x="306"/>
        <item x="309"/>
        <item x="312"/>
        <item x="313"/>
        <item x="315"/>
        <item x="318"/>
        <item x="322"/>
        <item x="3149"/>
        <item x="3147"/>
        <item x="3171"/>
        <item x="3153"/>
        <item x="3159"/>
        <item x="3161"/>
        <item x="3163"/>
        <item x="3157"/>
        <item x="3155"/>
        <item x="320"/>
        <item x="326"/>
        <item x="301"/>
        <item x="186"/>
        <item x="3174"/>
        <item x="3075"/>
        <item x="3189"/>
        <item x="354"/>
        <item x="360"/>
        <item x="356"/>
        <item x="358"/>
        <item x="361"/>
        <item x="355"/>
        <item x="357"/>
        <item x="359"/>
        <item x="4394"/>
        <item x="1857"/>
        <item x="1858"/>
        <item x="1859"/>
        <item x="1860"/>
        <item x="1861"/>
        <item x="397"/>
        <item x="1889"/>
        <item x="1892"/>
        <item x="4396"/>
        <item x="4393"/>
        <item x="3190"/>
        <item x="3193"/>
        <item x="3196"/>
        <item x="3199"/>
        <item x="364"/>
        <item x="371"/>
        <item x="365"/>
        <item x="368"/>
        <item x="3192"/>
        <item x="3194"/>
        <item x="3191"/>
        <item x="3197"/>
        <item x="369"/>
        <item x="370"/>
        <item x="366"/>
        <item x="362"/>
        <item x="1736"/>
        <item x="4268"/>
        <item x="2066"/>
        <item x="4417"/>
        <item x="2064"/>
        <item x="2055"/>
        <item x="2053"/>
        <item x="2063"/>
        <item x="2047"/>
        <item x="2058"/>
        <item x="4415"/>
        <item x="4416"/>
        <item x="4423"/>
        <item x="2048"/>
        <item x="2059"/>
        <item x="2067"/>
        <item x="2046"/>
        <item x="2057"/>
        <item x="4414"/>
        <item x="2052"/>
        <item x="4424"/>
        <item x="4426"/>
        <item x="4425"/>
        <item x="394"/>
        <item x="3201"/>
        <item x="393"/>
        <item x="3200"/>
        <item x="3967"/>
        <item x="3968"/>
        <item x="1318"/>
        <item x="1319"/>
        <item x="1322"/>
        <item x="1323"/>
        <item x="1325"/>
        <item x="460"/>
        <item x="389"/>
        <item x="3268"/>
        <item x="465"/>
        <item x="3270"/>
        <item x="3279"/>
        <item x="3273"/>
        <item x="473"/>
        <item x="467"/>
        <item x="471"/>
        <item x="3272"/>
        <item x="3277"/>
        <item x="463"/>
        <item x="464"/>
        <item x="469"/>
        <item x="3280"/>
        <item x="3269"/>
        <item x="466"/>
        <item x="3271"/>
        <item x="3276"/>
        <item x="475"/>
        <item x="468"/>
        <item x="472"/>
        <item x="3274"/>
        <item x="3275"/>
        <item x="458"/>
        <item x="457"/>
        <item x="459"/>
        <item x="461"/>
        <item x="3281"/>
        <item x="3282"/>
        <item x="3283"/>
        <item x="3050"/>
        <item x="388"/>
        <item x="390"/>
        <item x="391"/>
        <item x="373"/>
        <item x="377"/>
        <item x="380"/>
        <item x="381"/>
        <item x="384"/>
        <item x="386"/>
        <item x="383"/>
        <item x="372"/>
        <item x="375"/>
        <item x="387"/>
        <item x="382"/>
        <item x="385"/>
        <item x="378"/>
        <item x="3301"/>
        <item x="3285"/>
        <item x="3287"/>
        <item x="3303"/>
        <item x="3288"/>
        <item x="3289"/>
        <item x="3291"/>
        <item x="3292"/>
        <item x="3295"/>
        <item x="3297"/>
        <item x="3299"/>
        <item x="487"/>
        <item x="488"/>
        <item x="489"/>
        <item x="478"/>
        <item x="480"/>
        <item x="481"/>
        <item x="482"/>
        <item x="483"/>
        <item x="484"/>
        <item x="486"/>
        <item x="476"/>
        <item x="3286"/>
        <item x="3298"/>
        <item x="3294"/>
        <item x="3302"/>
        <item x="3300"/>
        <item x="3290"/>
        <item x="3284"/>
        <item x="3293"/>
        <item x="479"/>
        <item x="485"/>
        <item x="477"/>
        <item x="3296"/>
        <item x="3307"/>
        <item x="3308"/>
        <item x="3309"/>
        <item x="3304"/>
        <item x="3311"/>
        <item x="3305"/>
        <item x="3306"/>
        <item x="3310"/>
        <item x="3312"/>
        <item x="3313"/>
        <item x="3326"/>
        <item x="3327"/>
        <item x="3315"/>
        <item x="3317"/>
        <item x="3318"/>
        <item x="3319"/>
        <item x="3321"/>
        <item x="3322"/>
        <item x="3323"/>
        <item x="3325"/>
        <item x="3329"/>
        <item x="491"/>
        <item x="493"/>
        <item x="504"/>
        <item x="505"/>
        <item x="506"/>
        <item x="492"/>
        <item x="494"/>
        <item x="496"/>
        <item x="497"/>
        <item x="498"/>
        <item x="500"/>
        <item x="502"/>
        <item x="3314"/>
        <item x="3330"/>
        <item x="3316"/>
        <item x="3324"/>
        <item x="3320"/>
        <item x="503"/>
        <item x="3328"/>
        <item x="495"/>
        <item x="501"/>
        <item x="499"/>
        <item x="2068"/>
        <item x="2069"/>
        <item x="2070"/>
        <item x="2071"/>
        <item x="2073"/>
        <item x="2075"/>
        <item x="4430"/>
        <item x="4431"/>
        <item x="4429"/>
        <item x="2077"/>
        <item x="507"/>
        <item x="509"/>
        <item x="2076"/>
        <item x="508"/>
        <item x="510"/>
        <item x="2082"/>
        <item x="2083"/>
        <item x="2084"/>
        <item x="2085"/>
        <item x="2078"/>
        <item x="2080"/>
        <item x="2081"/>
        <item x="2086"/>
        <item x="2087"/>
        <item x="2088"/>
        <item x="2090"/>
        <item x="2092"/>
        <item x="2093"/>
        <item x="2094"/>
        <item x="2095"/>
        <item x="2100"/>
        <item x="2096"/>
        <item x="4439"/>
        <item x="4433"/>
        <item x="4436"/>
        <item x="4438"/>
        <item x="4442"/>
        <item x="4443"/>
        <item x="3331"/>
        <item x="3343"/>
        <item x="3334"/>
        <item x="3338"/>
        <item x="3340"/>
        <item x="3342"/>
        <item x="3346"/>
        <item x="511"/>
        <item x="519"/>
        <item x="513"/>
        <item x="515"/>
        <item x="516"/>
        <item x="518"/>
        <item x="3335"/>
        <item x="3337"/>
        <item x="3345"/>
        <item x="3347"/>
        <item x="3336"/>
        <item x="3339"/>
        <item x="3333"/>
        <item x="3341"/>
        <item x="3344"/>
        <item x="514"/>
        <item x="512"/>
        <item x="517"/>
        <item x="520"/>
        <item x="2487"/>
        <item x="2488"/>
        <item x="2489"/>
        <item x="2490"/>
        <item x="2491"/>
        <item x="2492"/>
        <item x="2493"/>
        <item x="3348"/>
        <item x="3350"/>
        <item x="3367"/>
        <item x="3372"/>
        <item x="523"/>
        <item x="3353"/>
        <item x="3354"/>
        <item x="3357"/>
        <item x="544"/>
        <item x="3360"/>
        <item x="3361"/>
        <item x="3363"/>
        <item x="3366"/>
        <item x="521"/>
        <item x="553"/>
        <item x="557"/>
        <item x="560"/>
        <item x="528"/>
        <item x="534"/>
        <item x="536"/>
        <item x="541"/>
        <item x="547"/>
        <item x="551"/>
        <item x="526"/>
        <item x="529"/>
        <item x="537"/>
        <item x="542"/>
        <item x="545"/>
        <item x="548"/>
        <item x="552"/>
        <item x="554"/>
        <item x="558"/>
        <item x="561"/>
        <item x="540"/>
        <item x="3349"/>
        <item x="3362"/>
        <item x="3368"/>
        <item x="3358"/>
        <item x="3355"/>
        <item x="3359"/>
        <item x="3364"/>
        <item x="3351"/>
        <item x="3356"/>
        <item x="3369"/>
        <item x="3370"/>
        <item x="3371"/>
        <item x="538"/>
        <item x="555"/>
        <item x="539"/>
        <item x="562"/>
        <item x="530"/>
        <item x="531"/>
        <item x="535"/>
        <item x="546"/>
        <item x="524"/>
        <item x="527"/>
        <item x="549"/>
        <item x="3352"/>
        <item x="2137"/>
        <item x="2139"/>
        <item x="4446"/>
        <item x="4448"/>
        <item x="4450"/>
        <item x="3480"/>
        <item x="3486"/>
        <item x="3487"/>
        <item x="3471"/>
        <item x="3472"/>
        <item x="3476"/>
        <item x="3477"/>
        <item x="3465"/>
        <item x="688"/>
        <item x="706"/>
        <item x="708"/>
        <item x="709"/>
        <item x="689"/>
        <item x="690"/>
        <item x="693"/>
        <item x="698"/>
        <item x="702"/>
        <item x="704"/>
        <item x="705"/>
        <item x="2142"/>
        <item x="697"/>
        <item x="3484"/>
        <item x="3466"/>
        <item x="3474"/>
        <item x="3490"/>
        <item x="707"/>
        <item x="695"/>
        <item x="703"/>
        <item x="3383"/>
        <item x="3380"/>
        <item x="3373"/>
        <item x="3375"/>
        <item x="3379"/>
        <item x="563"/>
        <item x="573"/>
        <item x="566"/>
        <item x="570"/>
        <item x="572"/>
        <item x="569"/>
        <item x="3377"/>
        <item x="3381"/>
        <item x="571"/>
        <item x="567"/>
        <item x="564"/>
        <item x="3374"/>
        <item x="3410"/>
        <item x="3432"/>
        <item x="3435"/>
        <item x="3437"/>
        <item x="3414"/>
        <item x="621"/>
        <item x="3419"/>
        <item x="624"/>
        <item x="3421"/>
        <item x="632"/>
        <item x="3422"/>
        <item x="3426"/>
        <item x="3428"/>
        <item x="3430"/>
        <item x="3416"/>
        <item x="639"/>
        <item x="640"/>
        <item x="617"/>
        <item x="626"/>
        <item x="630"/>
        <item x="635"/>
        <item x="637"/>
        <item x="638"/>
        <item x="622"/>
        <item x="631"/>
        <item x="3417"/>
        <item x="3415"/>
        <item x="3424"/>
        <item x="3436"/>
        <item x="3429"/>
        <item x="3431"/>
        <item x="3433"/>
        <item x="3427"/>
        <item x="3423"/>
        <item x="3411"/>
        <item x="3412"/>
        <item x="3420"/>
        <item x="636"/>
        <item x="618"/>
        <item x="619"/>
        <item x="628"/>
        <item x="633"/>
        <item x="625"/>
        <item x="4464"/>
        <item x="4461"/>
        <item x="4459"/>
        <item x="4463"/>
        <item x="2130"/>
        <item x="3438"/>
        <item x="3447"/>
        <item x="3441"/>
        <item x="3444"/>
        <item x="641"/>
        <item x="662"/>
        <item x="653"/>
        <item x="656"/>
        <item x="645"/>
        <item x="642"/>
        <item x="671"/>
        <item x="3448"/>
        <item x="3442"/>
        <item x="3440"/>
        <item x="659"/>
        <item x="646"/>
        <item x="664"/>
        <item x="649"/>
        <item x="647"/>
        <item x="650"/>
        <item x="657"/>
        <item x="3445"/>
        <item x="651"/>
        <item x="652"/>
        <item x="655"/>
        <item x="661"/>
        <item x="663"/>
        <item x="2640"/>
        <item x="4763"/>
        <item x="4765"/>
        <item x="4767"/>
        <item x="3455"/>
        <item x="3457"/>
        <item x="3460"/>
        <item x="670"/>
        <item x="3450"/>
        <item x="3452"/>
        <item x="3454"/>
        <item x="677"/>
        <item x="669"/>
        <item x="674"/>
        <item x="678"/>
        <item x="680"/>
        <item x="686"/>
        <item x="676"/>
        <item x="683"/>
        <item x="684"/>
        <item x="672"/>
        <item x="643"/>
        <item x="3451"/>
        <item x="3456"/>
        <item x="644"/>
        <item x="3453"/>
        <item x="3458"/>
        <item x="675"/>
        <item x="673"/>
        <item x="681"/>
        <item x="685"/>
        <item x="667"/>
        <item x="665"/>
        <item x="666"/>
        <item x="3462"/>
        <item x="3470"/>
        <item x="3469"/>
        <item x="3468"/>
        <item x="3463"/>
        <item x="3481"/>
        <item x="3478"/>
        <item x="2109"/>
        <item x="2110"/>
        <item x="2111"/>
        <item x="2112"/>
        <item x="2113"/>
        <item x="2114"/>
        <item x="2117"/>
        <item x="2120"/>
        <item x="2126"/>
        <item x="2129"/>
        <item x="2108"/>
        <item x="4454"/>
        <item x="4451"/>
        <item x="4452"/>
        <item x="4453"/>
        <item x="4455"/>
        <item x="4456"/>
        <item x="4457"/>
        <item x="4458"/>
        <item x="2127"/>
        <item x="2115"/>
        <item x="3506"/>
        <item x="2146"/>
        <item x="2148"/>
        <item x="2153"/>
        <item x="2143"/>
        <item x="2145"/>
        <item x="2150"/>
        <item x="2151"/>
        <item x="2144"/>
        <item x="726"/>
        <item x="694"/>
        <item x="3461"/>
        <item x="699"/>
        <item x="1043"/>
        <item x="3524"/>
        <item x="748"/>
        <item x="3519"/>
        <item x="746"/>
        <item x="3521"/>
        <item x="3520"/>
        <item x="3522"/>
        <item x="747"/>
        <item x="749"/>
        <item x="2154"/>
        <item x="2155"/>
        <item x="2156"/>
        <item x="2159"/>
        <item x="2160"/>
        <item x="2158"/>
        <item x="1981"/>
        <item x="741"/>
        <item x="745"/>
        <item x="727"/>
        <item x="730"/>
        <item x="743"/>
        <item x="733"/>
        <item x="736"/>
        <item x="721"/>
        <item x="3500"/>
        <item x="3514"/>
        <item x="3517"/>
        <item x="3515"/>
        <item x="734"/>
        <item x="731"/>
        <item x="718"/>
        <item x="719"/>
        <item x="712"/>
        <item x="715"/>
        <item x="724"/>
        <item x="750"/>
        <item x="753"/>
        <item x="754"/>
        <item x="756"/>
        <item x="755"/>
        <item x="713"/>
        <item x="722"/>
        <item x="3492"/>
        <item x="3511"/>
        <item x="3513"/>
        <item x="3516"/>
        <item x="3501"/>
        <item x="3502"/>
        <item x="3503"/>
        <item x="3505"/>
        <item x="3509"/>
        <item x="3510"/>
        <item x="723"/>
        <item x="740"/>
        <item x="742"/>
        <item x="744"/>
        <item x="717"/>
        <item x="711"/>
        <item x="728"/>
        <item x="729"/>
        <item x="732"/>
        <item x="735"/>
        <item x="3496"/>
        <item x="3494"/>
        <item x="3493"/>
        <item x="3512"/>
        <item x="3507"/>
        <item x="751"/>
        <item x="3504"/>
        <item x="3499"/>
        <item x="2131"/>
        <item x="2132"/>
        <item x="2135"/>
        <item x="2136"/>
        <item x="4468"/>
        <item x="4466"/>
        <item x="2327"/>
        <item x="2328"/>
        <item x="2330"/>
        <item x="2331"/>
        <item x="2332"/>
        <item x="2333"/>
        <item x="2336"/>
        <item x="2339"/>
        <item x="2340"/>
        <item x="2168"/>
        <item x="2162"/>
        <item x="2165"/>
        <item x="3526"/>
        <item x="3525"/>
        <item x="3527"/>
        <item x="757"/>
        <item x="775"/>
        <item x="776"/>
        <item x="771"/>
        <item x="760"/>
        <item x="767"/>
        <item x="769"/>
        <item x="763"/>
        <item x="770"/>
        <item x="762"/>
        <item x="761"/>
        <item x="772"/>
        <item x="773"/>
        <item x="774"/>
        <item x="3528"/>
        <item x="758"/>
        <item x="2170"/>
        <item x="3530"/>
        <item x="764"/>
        <item x="765"/>
        <item x="778"/>
        <item x="777"/>
        <item x="2164"/>
        <item x="768"/>
        <item x="3531"/>
        <item x="2171"/>
        <item x="2172"/>
        <item x="3533"/>
        <item x="2209"/>
        <item x="2252"/>
        <item x="2227"/>
        <item x="2231"/>
        <item x="3535"/>
        <item x="3539"/>
        <item x="790"/>
        <item x="795"/>
        <item x="807"/>
        <item x="801"/>
        <item x="782"/>
        <item x="780"/>
        <item x="809"/>
        <item x="800"/>
        <item x="4478"/>
        <item x="796"/>
        <item x="3542"/>
        <item x="3538"/>
        <item x="813"/>
        <item x="784"/>
        <item x="792"/>
        <item x="805"/>
        <item x="2173"/>
        <item x="806"/>
        <item x="3540"/>
        <item x="3536"/>
        <item x="793"/>
        <item x="797"/>
        <item x="802"/>
        <item x="787"/>
        <item x="781"/>
        <item x="786"/>
        <item x="789"/>
        <item x="2174"/>
        <item x="2191"/>
        <item x="2177"/>
        <item x="2196"/>
        <item x="2215"/>
        <item x="2235"/>
        <item x="2212"/>
        <item x="2222"/>
        <item x="2242"/>
        <item x="2188"/>
        <item x="2203"/>
        <item x="2214"/>
        <item x="2233"/>
        <item x="2253"/>
        <item x="2201"/>
        <item x="2220"/>
        <item x="2240"/>
        <item x="2202"/>
        <item x="2241"/>
        <item x="2182"/>
        <item x="2200"/>
        <item x="2219"/>
        <item x="2239"/>
        <item x="2178"/>
        <item x="2190"/>
        <item x="2210"/>
        <item x="2228"/>
        <item x="2250"/>
        <item x="2179"/>
        <item x="2197"/>
        <item x="2216"/>
        <item x="2236"/>
        <item x="2181"/>
        <item x="2199"/>
        <item x="2218"/>
        <item x="2238"/>
        <item x="2180"/>
        <item x="2198"/>
        <item x="2217"/>
        <item x="2237"/>
        <item x="2189"/>
        <item x="2224"/>
        <item x="2211"/>
        <item x="2230"/>
        <item x="2251"/>
        <item x="3534"/>
        <item x="785"/>
        <item x="803"/>
        <item x="812"/>
        <item x="791"/>
        <item x="799"/>
        <item x="811"/>
        <item x="783"/>
        <item x="2254"/>
        <item x="4480"/>
        <item x="2259"/>
        <item x="4486"/>
        <item x="4475"/>
        <item x="2260"/>
        <item x="4487"/>
        <item x="4479"/>
        <item x="4498"/>
        <item x="4484"/>
        <item x="4471"/>
        <item x="4485"/>
        <item x="2258"/>
        <item x="4483"/>
        <item x="4472"/>
        <item x="4493"/>
        <item x="2255"/>
        <item x="4481"/>
        <item x="2257"/>
        <item x="4474"/>
        <item x="2256"/>
        <item x="4482"/>
        <item x="4476"/>
        <item x="4494"/>
        <item x="4497"/>
        <item x="2234"/>
        <item x="2195"/>
        <item x="2193"/>
        <item x="4470"/>
        <item x="2221"/>
        <item x="4499"/>
        <item x="4505"/>
        <item x="4506"/>
        <item x="4503"/>
        <item x="4504"/>
        <item x="4502"/>
        <item x="4496"/>
        <item x="4500"/>
        <item x="4501"/>
        <item x="2265"/>
        <item x="4516"/>
        <item x="4517"/>
        <item x="4518"/>
        <item x="4520"/>
        <item x="4521"/>
        <item x="2266"/>
        <item x="2267"/>
        <item x="2268"/>
        <item x="2269"/>
        <item x="4513"/>
        <item x="4514"/>
        <item x="4515"/>
        <item x="4519"/>
        <item x="818"/>
        <item x="3551"/>
        <item x="821"/>
        <item x="815"/>
        <item x="822"/>
        <item x="3543"/>
        <item x="814"/>
        <item x="3550"/>
        <item x="3545"/>
        <item x="820"/>
        <item x="3548"/>
        <item x="823"/>
        <item x="817"/>
        <item x="3544"/>
        <item x="3546"/>
        <item x="3549"/>
        <item x="810"/>
        <item x="2271"/>
        <item x="3554"/>
        <item x="3559"/>
        <item x="3557"/>
        <item x="3553"/>
        <item x="831"/>
        <item x="829"/>
        <item x="827"/>
        <item x="825"/>
        <item x="4534"/>
        <item x="3560"/>
        <item x="826"/>
        <item x="828"/>
        <item x="830"/>
        <item x="3556"/>
        <item x="3555"/>
        <item x="3558"/>
        <item x="4536"/>
        <item x="4537"/>
        <item x="4528"/>
        <item x="4527"/>
        <item x="4525"/>
        <item x="4526"/>
        <item x="2273"/>
        <item x="2274"/>
        <item x="2272"/>
        <item x="4522"/>
        <item x="4523"/>
        <item x="4524"/>
        <item x="4539"/>
        <item x="4540"/>
        <item x="2276"/>
        <item x="2277"/>
        <item x="2279"/>
        <item x="2282"/>
        <item x="4538"/>
        <item x="2280"/>
        <item x="4541"/>
        <item x="4548"/>
        <item x="4549"/>
        <item x="4550"/>
        <item x="4553"/>
        <item x="4554"/>
        <item x="2284"/>
        <item x="2285"/>
        <item x="2287"/>
        <item x="2283"/>
        <item x="4542"/>
        <item x="4543"/>
        <item x="4545"/>
        <item x="2288"/>
        <item x="2289"/>
        <item x="2290"/>
        <item x="4560"/>
        <item x="4557"/>
        <item x="2293"/>
        <item x="2292"/>
        <item x="4555"/>
        <item x="4556"/>
        <item x="4558"/>
        <item x="2758"/>
        <item x="4565"/>
        <item x="4563"/>
        <item x="4564"/>
        <item x="4569"/>
        <item x="4571"/>
        <item x="4573"/>
        <item x="4575"/>
        <item x="4576"/>
        <item x="2294"/>
        <item x="2295"/>
        <item x="2296"/>
        <item x="4566"/>
        <item x="4567"/>
        <item x="4568"/>
        <item x="2297"/>
        <item x="4574"/>
        <item x="4602"/>
        <item x="832"/>
        <item x="2310"/>
        <item x="3562"/>
        <item x="3564"/>
        <item x="3568"/>
        <item x="2298"/>
        <item x="2299"/>
        <item x="2300"/>
        <item x="2301"/>
        <item x="2302"/>
        <item x="2306"/>
        <item x="2311"/>
        <item x="2313"/>
        <item x="2316"/>
        <item x="4577"/>
        <item x="4579"/>
        <item x="4581"/>
        <item x="4585"/>
        <item x="833"/>
        <item x="3569"/>
        <item x="3563"/>
        <item x="2361"/>
        <item x="4601"/>
        <item x="2341"/>
        <item x="3571"/>
        <item x="3573"/>
        <item x="3574"/>
        <item x="3575"/>
        <item x="3576"/>
        <item x="3572"/>
        <item x="3614"/>
        <item x="835"/>
        <item x="836"/>
        <item x="3595"/>
        <item x="3590"/>
        <item x="3591"/>
        <item x="3593"/>
        <item x="846"/>
        <item x="849"/>
        <item x="852"/>
        <item x="851"/>
        <item x="3596"/>
        <item x="3592"/>
        <item x="850"/>
        <item x="847"/>
        <item x="3589"/>
        <item x="3594"/>
        <item x="4604"/>
        <item x="4603"/>
        <item x="2343"/>
        <item x="4595"/>
        <item x="853"/>
        <item x="854"/>
        <item x="883"/>
        <item x="871"/>
        <item x="877"/>
        <item x="4591"/>
        <item x="4589"/>
        <item x="4587"/>
        <item x="4592"/>
        <item x="2355"/>
        <item x="2346"/>
        <item x="2356"/>
        <item x="2357"/>
        <item x="2358"/>
        <item x="4599"/>
        <item x="4600"/>
        <item x="4596"/>
        <item x="3598"/>
        <item x="3601"/>
        <item x="3599"/>
        <item x="3600"/>
        <item x="855"/>
        <item x="856"/>
        <item x="858"/>
        <item x="3629"/>
        <item x="3611"/>
        <item x="3612"/>
        <item x="3613"/>
        <item x="864"/>
        <item x="866"/>
        <item x="3603"/>
        <item x="3604"/>
        <item x="3605"/>
        <item x="870"/>
        <item x="3606"/>
        <item x="3608"/>
        <item x="3609"/>
        <item x="860"/>
        <item x="878"/>
        <item x="881"/>
        <item x="885"/>
        <item x="868"/>
        <item x="869"/>
        <item x="872"/>
        <item x="874"/>
        <item x="876"/>
        <item x="3610"/>
        <item x="3607"/>
        <item x="879"/>
        <item x="861"/>
        <item x="863"/>
        <item x="865"/>
        <item x="882"/>
        <item x="3623"/>
        <item x="3617"/>
        <item x="3620"/>
        <item x="3618"/>
        <item x="3624"/>
        <item x="3621"/>
        <item x="3615"/>
        <item x="4610"/>
        <item x="4611"/>
        <item x="4612"/>
        <item x="4613"/>
        <item x="4614"/>
        <item x="3649"/>
        <item x="3650"/>
        <item x="3647"/>
        <item x="905"/>
        <item x="907"/>
        <item x="908"/>
        <item x="3651"/>
        <item x="911"/>
        <item x="903"/>
        <item x="904"/>
        <item x="3585"/>
        <item x="3579"/>
        <item x="3582"/>
        <item x="3581"/>
        <item x="842"/>
        <item x="837"/>
        <item x="839"/>
        <item x="840"/>
        <item x="3586"/>
        <item x="3580"/>
        <item x="3587"/>
        <item x="3583"/>
        <item x="838"/>
        <item x="3577"/>
        <item x="843"/>
        <item x="841"/>
        <item x="2344"/>
        <item x="2364"/>
        <item x="2365"/>
        <item x="2367"/>
        <item x="2369"/>
        <item x="2370"/>
        <item x="2371"/>
        <item x="2372"/>
        <item x="2373"/>
        <item x="2374"/>
        <item x="2363"/>
        <item x="4605"/>
        <item x="4607"/>
        <item x="4609"/>
        <item x="3715"/>
        <item x="3718"/>
        <item x="1040"/>
        <item x="1036"/>
        <item x="1037"/>
        <item x="4630"/>
        <item x="4631"/>
        <item x="4628"/>
        <item x="2390"/>
        <item x="4623"/>
        <item x="4627"/>
        <item x="971"/>
        <item x="979"/>
        <item x="426"/>
        <item x="968"/>
        <item x="975"/>
        <item x="3683"/>
        <item x="3679"/>
        <item x="3680"/>
        <item x="974"/>
        <item x="967"/>
        <item x="980"/>
        <item x="972"/>
        <item x="977"/>
        <item x="2443"/>
        <item x="2444"/>
        <item x="2445"/>
        <item x="2446"/>
        <item x="2447"/>
        <item x="2448"/>
        <item x="3681"/>
        <item x="973"/>
        <item x="970"/>
        <item x="978"/>
        <item x="981"/>
        <item x="4635"/>
        <item x="4636"/>
        <item x="4637"/>
        <item x="4638"/>
        <item x="4639"/>
        <item x="2406"/>
        <item x="953"/>
        <item x="955"/>
        <item x="956"/>
        <item x="960"/>
        <item x="963"/>
        <item x="964"/>
        <item x="965"/>
        <item x="959"/>
        <item x="961"/>
        <item x="3673"/>
        <item x="3668"/>
        <item x="958"/>
        <item x="3675"/>
        <item x="2392"/>
        <item x="2393"/>
        <item x="2394"/>
        <item x="2396"/>
        <item x="2397"/>
        <item x="2398"/>
        <item x="2400"/>
        <item x="2401"/>
        <item x="2402"/>
        <item x="2403"/>
        <item x="2404"/>
        <item x="2405"/>
        <item x="4632"/>
        <item x="4633"/>
        <item x="4634"/>
        <item x="3674"/>
        <item x="3669"/>
        <item x="957"/>
        <item x="3670"/>
        <item x="951"/>
        <item x="962"/>
        <item x="952"/>
        <item x="2395"/>
        <item x="2391"/>
        <item x="3671"/>
        <item x="3672"/>
        <item x="954"/>
        <item x="2423"/>
        <item x="2409"/>
        <item x="2412"/>
        <item x="2414"/>
        <item x="2416"/>
        <item x="2419"/>
        <item x="4640"/>
        <item x="4644"/>
        <item x="4646"/>
        <item x="4660"/>
        <item x="4663"/>
        <item x="4666"/>
        <item x="4653"/>
        <item x="4655"/>
        <item x="2407"/>
        <item x="2408"/>
        <item x="2413"/>
        <item x="2415"/>
        <item x="2417"/>
        <item x="2420"/>
        <item x="4641"/>
        <item x="2410"/>
        <item x="4645"/>
        <item x="4647"/>
        <item x="4661"/>
        <item x="4664"/>
        <item x="4667"/>
        <item x="4654"/>
        <item x="4656"/>
        <item x="4652"/>
        <item x="4659"/>
        <item x="3726"/>
        <item x="1047"/>
        <item x="3676"/>
        <item x="966"/>
        <item x="3677"/>
        <item x="3678"/>
        <item x="1058"/>
        <item x="1059"/>
        <item x="1060"/>
        <item x="3664"/>
        <item x="3667"/>
        <item x="938"/>
        <item x="3662"/>
        <item x="937"/>
        <item x="948"/>
        <item x="949"/>
        <item x="950"/>
        <item x="939"/>
        <item x="942"/>
        <item x="943"/>
        <item x="944"/>
        <item x="945"/>
        <item x="946"/>
        <item x="947"/>
        <item x="3665"/>
        <item x="3663"/>
        <item x="940"/>
        <item x="910"/>
        <item x="4148"/>
        <item x="2039"/>
        <item x="4693"/>
        <item x="2470"/>
        <item x="2460"/>
        <item x="4679"/>
        <item x="4692"/>
        <item x="4691"/>
        <item x="4686"/>
        <item x="4688"/>
        <item x="4689"/>
        <item x="4682"/>
        <item x="4683"/>
        <item x="4687"/>
        <item x="4690"/>
        <item x="2466"/>
        <item x="4678"/>
        <item x="2002"/>
        <item x="1527"/>
        <item x="3688"/>
        <item x="987"/>
        <item x="920"/>
        <item x="1007"/>
        <item x="916"/>
        <item x="2458"/>
        <item x="932"/>
        <item x="3655"/>
        <item x="3658"/>
        <item x="3661"/>
        <item x="922"/>
        <item x="912"/>
        <item x="930"/>
        <item x="931"/>
        <item x="915"/>
        <item x="918"/>
        <item x="919"/>
        <item x="923"/>
        <item x="924"/>
        <item x="928"/>
        <item x="929"/>
        <item x="3659"/>
        <item x="3523"/>
        <item x="3652"/>
        <item x="3653"/>
        <item x="3656"/>
        <item x="926"/>
        <item x="913"/>
        <item x="925"/>
        <item x="1014"/>
        <item x="1011"/>
        <item x="997"/>
        <item x="995"/>
        <item x="1008"/>
        <item x="989"/>
        <item x="992"/>
        <item x="999"/>
        <item x="1019"/>
        <item x="1004"/>
        <item x="2449"/>
        <item x="2451"/>
        <item x="2452"/>
        <item x="2455"/>
        <item x="2459"/>
        <item x="3689"/>
        <item x="3691"/>
        <item x="3695"/>
        <item x="3685"/>
        <item x="3686"/>
        <item x="3687"/>
        <item x="982"/>
        <item x="1015"/>
        <item x="1018"/>
        <item x="1020"/>
        <item x="985"/>
        <item x="991"/>
        <item x="996"/>
        <item x="1001"/>
        <item x="1003"/>
        <item x="1005"/>
        <item x="1010"/>
        <item x="1013"/>
        <item x="986"/>
        <item x="2462"/>
        <item x="2453"/>
        <item x="3693"/>
        <item x="3692"/>
        <item x="3690"/>
        <item x="983"/>
        <item x="1016"/>
        <item x="2454"/>
        <item x="2465"/>
        <item x="2467"/>
        <item x="2461"/>
        <item x="2463"/>
        <item x="2464"/>
        <item x="338"/>
        <item x="339"/>
        <item x="1962"/>
        <item x="2303"/>
        <item x="1921"/>
        <item x="1940"/>
        <item x="1536"/>
        <item x="1534"/>
        <item x="2469"/>
        <item x="4618"/>
        <item x="4620"/>
        <item x="4621"/>
        <item x="4619"/>
        <item x="4622"/>
        <item x="2386"/>
        <item x="4673"/>
        <item x="4674"/>
        <item x="4675"/>
        <item x="4676"/>
        <item x="4677"/>
        <item x="2437"/>
        <item x="2426"/>
        <item x="2428"/>
        <item x="2438"/>
        <item x="2439"/>
        <item x="2440"/>
        <item x="2429"/>
        <item x="2431"/>
        <item x="2432"/>
        <item x="2434"/>
        <item x="2436"/>
        <item x="2441"/>
        <item x="4670"/>
        <item x="4671"/>
        <item x="4672"/>
        <item x="2424"/>
        <item x="2435"/>
        <item x="2427"/>
        <item x="1044"/>
        <item x="1050"/>
        <item x="3729"/>
        <item x="1056"/>
        <item x="1046"/>
        <item x="1049"/>
        <item x="1053"/>
        <item x="1057"/>
        <item x="3727"/>
        <item x="2495"/>
        <item x="2497"/>
        <item x="2498"/>
        <item x="2501"/>
        <item x="2503"/>
        <item x="2504"/>
        <item x="2506"/>
        <item x="2507"/>
        <item x="2508"/>
        <item x="2509"/>
        <item x="2510"/>
        <item x="2500"/>
        <item x="4697"/>
        <item x="4698"/>
        <item x="4703"/>
        <item x="3701"/>
        <item x="3708"/>
        <item x="3703"/>
        <item x="3707"/>
        <item x="1032"/>
        <item x="3705"/>
        <item x="3704"/>
        <item x="3700"/>
        <item x="3712"/>
        <item x="3721"/>
        <item x="3716"/>
        <item x="3717"/>
        <item x="1035"/>
        <item x="1038"/>
        <item x="1041"/>
        <item x="3722"/>
        <item x="3724"/>
        <item x="3723"/>
        <item x="2442"/>
        <item x="1140"/>
        <item x="3709"/>
        <item x="3714"/>
        <item x="3710"/>
        <item x="3711"/>
        <item x="1033"/>
        <item x="1034"/>
        <item x="4732"/>
        <item x="4733"/>
        <item x="4734"/>
        <item x="4735"/>
        <item x="4736"/>
        <item x="2578"/>
        <item x="2575"/>
        <item x="2581"/>
        <item x="2582"/>
        <item x="2583"/>
        <item x="2584"/>
        <item x="4728"/>
        <item x="4729"/>
        <item x="4731"/>
        <item x="2579"/>
        <item x="4696"/>
        <item x="283"/>
        <item x="284"/>
        <item x="289"/>
        <item x="290"/>
        <item x="295"/>
        <item x="280"/>
        <item x="287"/>
        <item x="288"/>
        <item x="1133"/>
        <item h="1" x="27"/>
        <item x="1054"/>
        <item x="1055"/>
        <item x="1051"/>
        <item x="1052"/>
        <item x="2499"/>
        <item x="4707"/>
        <item x="4708"/>
        <item x="4709"/>
        <item x="2473"/>
        <item x="2474"/>
        <item x="2476"/>
        <item x="2477"/>
        <item x="2479"/>
        <item x="2481"/>
        <item x="2482"/>
        <item x="2483"/>
        <item x="2484"/>
        <item x="2485"/>
        <item x="2486"/>
        <item x="4695"/>
        <item x="2475"/>
        <item x="1093"/>
        <item x="1090"/>
        <item x="1091"/>
        <item x="4713"/>
        <item x="2528"/>
        <item x="2529"/>
        <item x="4712"/>
        <item x="4715"/>
        <item x="4716"/>
        <item x="2531"/>
        <item x="2532"/>
        <item x="2534"/>
        <item x="2536"/>
        <item x="4714"/>
        <item x="3735"/>
        <item x="3744"/>
        <item x="3739"/>
        <item x="3741"/>
        <item x="1071"/>
        <item x="1061"/>
        <item x="1066"/>
        <item x="1067"/>
        <item x="3745"/>
        <item x="3736"/>
        <item x="3738"/>
        <item x="3742"/>
        <item x="1062"/>
        <item x="1070"/>
        <item x="1064"/>
        <item x="1068"/>
        <item x="2375"/>
        <item x="2376"/>
        <item x="2378"/>
        <item x="2379"/>
        <item x="2381"/>
        <item x="2382"/>
        <item x="2384"/>
        <item x="2385"/>
        <item x="2387"/>
        <item x="2388"/>
        <item x="2389"/>
        <item x="4615"/>
        <item x="4616"/>
        <item x="4617"/>
        <item x="3765"/>
        <item x="3761"/>
        <item x="3763"/>
        <item x="3759"/>
        <item x="1099"/>
        <item x="1102"/>
        <item x="1097"/>
        <item x="1101"/>
        <item x="1103"/>
        <item x="3760"/>
        <item x="3764"/>
        <item x="3762"/>
        <item x="1098"/>
        <item x="1104"/>
        <item x="1105"/>
        <item x="1100"/>
        <item x="3766"/>
        <item x="4720"/>
        <item x="4722"/>
        <item x="4721"/>
        <item x="1082"/>
        <item x="2537"/>
        <item x="2545"/>
        <item x="2538"/>
        <item x="2548"/>
        <item x="2542"/>
        <item x="2551"/>
        <item x="2549"/>
        <item x="2552"/>
        <item x="4719"/>
        <item x="3746"/>
        <item x="3750"/>
        <item x="3753"/>
        <item x="3747"/>
        <item x="1072"/>
        <item x="1089"/>
        <item x="1075"/>
        <item x="1080"/>
        <item x="1094"/>
        <item x="2541"/>
        <item x="2539"/>
        <item x="3748"/>
        <item x="3757"/>
        <item x="3749"/>
        <item x="3751"/>
        <item x="3756"/>
        <item x="1096"/>
        <item x="1073"/>
        <item x="1076"/>
        <item x="1085"/>
        <item x="1086"/>
        <item x="1095"/>
        <item x="1081"/>
        <item x="1088"/>
        <item x="1078"/>
        <item x="1084"/>
        <item x="3775"/>
        <item x="4725"/>
        <item x="4726"/>
        <item x="3772"/>
        <item x="1116"/>
        <item x="1119"/>
        <item x="3780"/>
        <item x="3798"/>
        <item x="3800"/>
        <item x="3782"/>
        <item x="3784"/>
        <item x="3786"/>
        <item x="3802"/>
        <item x="3788"/>
        <item x="3790"/>
        <item x="3792"/>
        <item x="3794"/>
        <item x="3796"/>
        <item x="1120"/>
        <item x="1137"/>
        <item x="1139"/>
        <item x="1141"/>
        <item x="1123"/>
        <item x="1125"/>
        <item x="1126"/>
        <item x="1129"/>
        <item x="1131"/>
        <item x="1132"/>
        <item x="1135"/>
        <item x="1136"/>
        <item x="3803"/>
        <item x="3783"/>
        <item x="3799"/>
        <item x="3801"/>
        <item x="3797"/>
        <item x="3791"/>
        <item x="3793"/>
        <item x="3785"/>
        <item x="3795"/>
        <item x="3787"/>
        <item x="1122"/>
        <item x="1134"/>
        <item x="1130"/>
        <item x="1127"/>
        <item x="1138"/>
        <item x="1128"/>
        <item x="1121"/>
        <item x="1124"/>
        <item x="2577"/>
        <item x="2514"/>
        <item x="2512"/>
        <item x="2513"/>
        <item x="2516"/>
        <item x="2517"/>
        <item x="2518"/>
        <item x="2519"/>
        <item x="2520"/>
        <item x="2521"/>
        <item x="2523"/>
        <item x="2524"/>
        <item x="4704"/>
        <item x="4705"/>
        <item x="4706"/>
        <item x="2515"/>
        <item x="2591"/>
        <item x="2596"/>
        <item x="2589"/>
        <item x="2590"/>
        <item x="2592"/>
        <item x="2594"/>
        <item x="2595"/>
        <item x="4737"/>
        <item x="4738"/>
        <item x="4740"/>
        <item x="4741"/>
        <item x="1147"/>
        <item x="1154"/>
        <item x="1145"/>
        <item x="1149"/>
        <item x="1151"/>
        <item x="1146"/>
        <item x="3817"/>
        <item x="1152"/>
        <item x="3812"/>
        <item x="3820"/>
        <item x="3822"/>
        <item x="3804"/>
        <item x="3806"/>
        <item x="3818"/>
        <item x="3809"/>
        <item x="3810"/>
        <item x="3813"/>
        <item x="3814"/>
        <item x="3816"/>
        <item x="1143"/>
        <item x="1158"/>
        <item x="1159"/>
        <item x="1161"/>
        <item x="1144"/>
        <item x="1148"/>
        <item x="1150"/>
        <item x="1153"/>
        <item x="1155"/>
        <item x="1156"/>
        <item x="1157"/>
        <item x="3808"/>
        <item x="3805"/>
        <item x="3815"/>
        <item x="3807"/>
        <item x="3811"/>
        <item x="3821"/>
        <item x="1160"/>
        <item x="4745"/>
        <item x="4747"/>
        <item x="4746"/>
        <item x="4748"/>
        <item x="4749"/>
        <item x="2597"/>
        <item x="2598"/>
        <item x="2599"/>
        <item x="2600"/>
        <item x="2601"/>
        <item x="2602"/>
        <item x="2604"/>
        <item x="2605"/>
        <item x="2606"/>
        <item x="2607"/>
        <item x="4742"/>
        <item x="4743"/>
        <item x="4744"/>
        <item x="2603"/>
        <item x="2608"/>
        <item x="2609"/>
        <item x="2613"/>
        <item x="2610"/>
        <item x="2611"/>
        <item x="2612"/>
        <item x="2614"/>
        <item x="2615"/>
        <item x="2616"/>
        <item x="2617"/>
        <item x="2618"/>
        <item x="2619"/>
        <item x="2620"/>
        <item x="2621"/>
        <item x="2622"/>
        <item x="4750"/>
        <item x="4751"/>
        <item x="4752"/>
        <item x="4753"/>
        <item x="1162"/>
        <item x="1163"/>
        <item x="2623"/>
        <item x="2625"/>
        <item x="2626"/>
        <item x="2627"/>
        <item x="4754"/>
        <item x="4756"/>
        <item x="4757"/>
        <item x="3824"/>
        <item x="3826"/>
        <item x="1167"/>
        <item x="1164"/>
        <item x="314"/>
        <item x="3823"/>
        <item x="1165"/>
        <item x="304"/>
        <item x="2624"/>
        <item x="2801"/>
        <item x="2803"/>
        <item x="2804"/>
        <item x="2806"/>
        <item x="2808"/>
        <item x="2809"/>
        <item x="2811"/>
        <item x="2812"/>
        <item x="2813"/>
        <item x="2805"/>
        <item x="1166"/>
        <item x="4759"/>
        <item x="4761"/>
        <item x="2631"/>
        <item x="2634"/>
        <item x="2636"/>
        <item x="2630"/>
        <item x="4758"/>
        <item x="2628"/>
        <item x="3835"/>
        <item x="3846"/>
        <item x="3839"/>
        <item x="3844"/>
        <item x="1179"/>
        <item x="1183"/>
        <item x="1185"/>
        <item x="1181"/>
        <item x="1186"/>
        <item x="2635"/>
        <item x="2629"/>
        <item x="3836"/>
        <item x="1180"/>
        <item x="3845"/>
        <item x="3837"/>
        <item x="3840"/>
        <item x="1182"/>
        <item x="1184"/>
        <item x="4152"/>
        <item x="4444"/>
        <item x="4570"/>
        <item x="1555"/>
        <item x="3211"/>
        <item x="454"/>
        <item x="3203"/>
        <item x="1922"/>
        <item x="2040"/>
        <item x="2004"/>
        <item x="3255"/>
        <item x="3258"/>
        <item x="3261"/>
        <item x="400"/>
        <item x="3253"/>
        <item x="3220"/>
        <item x="3226"/>
        <item x="3230"/>
        <item x="415"/>
        <item x="3234"/>
        <item x="419"/>
        <item x="3239"/>
        <item x="3243"/>
        <item x="3245"/>
        <item x="3238"/>
        <item x="3241"/>
        <item x="3257"/>
        <item x="3240"/>
        <item x="3236"/>
        <item x="396"/>
        <item x="395"/>
        <item x="445"/>
        <item x="446"/>
        <item x="453"/>
        <item x="444"/>
        <item x="402"/>
        <item x="411"/>
        <item x="422"/>
        <item x="428"/>
        <item x="438"/>
        <item x="398"/>
        <item x="401"/>
        <item x="425"/>
        <item x="442"/>
        <item x="447"/>
        <item x="452"/>
        <item x="431"/>
        <item x="416"/>
        <item x="423"/>
        <item x="424"/>
        <item x="443"/>
        <item x="4400"/>
        <item x="3212"/>
        <item x="3209"/>
        <item x="3208"/>
        <item x="3207"/>
        <item x="3202"/>
        <item x="399"/>
        <item x="3206"/>
        <item x="3213"/>
        <item x="3223"/>
        <item x="437"/>
        <item x="3237"/>
        <item x="3210"/>
        <item x="3217"/>
        <item x="3233"/>
        <item x="3224"/>
        <item x="3204"/>
        <item x="3215"/>
        <item x="3231"/>
        <item x="2037"/>
        <item x="2027"/>
        <item x="3214"/>
        <item x="3222"/>
        <item x="3249"/>
        <item x="3256"/>
        <item x="2034"/>
        <item x="2028"/>
        <item x="4412"/>
        <item x="1959"/>
        <item x="410"/>
        <item x="3218"/>
        <item x="3254"/>
        <item x="451"/>
        <item x="455"/>
        <item x="3221"/>
        <item x="2025"/>
        <item x="434"/>
        <item x="3228"/>
        <item x="3264"/>
        <item x="3266"/>
        <item x="3262"/>
        <item x="3229"/>
        <item x="3246"/>
        <item x="3259"/>
        <item x="433"/>
        <item x="436"/>
        <item x="3251"/>
        <item x="417"/>
        <item x="429"/>
        <item x="413"/>
        <item x="440"/>
        <item x="3235"/>
        <item x="3232"/>
        <item x="3227"/>
        <item x="456"/>
        <item x="3219"/>
        <item x="420"/>
        <item x="3225"/>
        <item x="3260"/>
        <item x="449"/>
        <item x="3205"/>
        <item x="3216"/>
        <item x="404"/>
        <item x="406"/>
        <item x="1980"/>
        <item x="1916"/>
        <item x="1912"/>
        <item x="2003"/>
        <item x="1911"/>
        <item x="1913"/>
        <item x="1914"/>
        <item x="1915"/>
        <item x="1894"/>
        <item x="1923"/>
        <item x="1941"/>
        <item x="1964"/>
        <item x="1986"/>
        <item x="2006"/>
        <item x="1897"/>
        <item x="1927"/>
        <item x="1898"/>
        <item x="1928"/>
        <item x="1944"/>
        <item x="1967"/>
        <item x="1989"/>
        <item x="2009"/>
        <item x="1899"/>
        <item x="1929"/>
        <item x="1945"/>
        <item x="1968"/>
        <item x="1990"/>
        <item x="2010"/>
        <item x="1900"/>
        <item x="1930"/>
        <item x="1946"/>
        <item x="1969"/>
        <item x="1991"/>
        <item x="2011"/>
        <item x="1901"/>
        <item x="1931"/>
        <item x="1947"/>
        <item x="1970"/>
        <item x="1992"/>
        <item x="2012"/>
        <item x="1902"/>
        <item x="1932"/>
        <item x="1948"/>
        <item x="1971"/>
        <item x="1993"/>
        <item x="2013"/>
        <item x="1903"/>
        <item x="1933"/>
        <item x="1949"/>
        <item x="1972"/>
        <item x="1994"/>
        <item x="2014"/>
        <item x="1904"/>
        <item x="1934"/>
        <item x="1950"/>
        <item x="1973"/>
        <item x="1995"/>
        <item x="2015"/>
        <item x="1905"/>
        <item x="1935"/>
        <item x="1951"/>
        <item x="1974"/>
        <item x="1996"/>
        <item x="2016"/>
        <item x="1906"/>
        <item x="1936"/>
        <item x="1952"/>
        <item x="1975"/>
        <item x="1997"/>
        <item x="2017"/>
        <item x="2036"/>
        <item x="1907"/>
        <item x="1937"/>
        <item x="1953"/>
        <item x="1976"/>
        <item x="1998"/>
        <item x="2018"/>
        <item x="1908"/>
        <item x="1938"/>
        <item x="1954"/>
        <item x="1977"/>
        <item x="1999"/>
        <item x="2019"/>
        <item x="1909"/>
        <item x="1939"/>
        <item x="1955"/>
        <item x="1978"/>
        <item x="2000"/>
        <item x="2020"/>
        <item x="2001"/>
        <item x="2021"/>
        <item x="1895"/>
        <item x="1925"/>
        <item x="1942"/>
        <item x="1965"/>
        <item x="1987"/>
        <item x="2007"/>
        <item x="1896"/>
        <item x="1926"/>
        <item x="1943"/>
        <item x="1966"/>
        <item x="1988"/>
        <item x="2008"/>
        <item x="1910"/>
        <item x="1924"/>
        <item x="1956"/>
        <item x="1979"/>
        <item x="1985"/>
        <item x="2005"/>
        <item x="2024"/>
        <item x="2029"/>
        <item x="1957"/>
        <item x="2023"/>
        <item x="1958"/>
        <item x="2022"/>
        <item x="2026"/>
        <item x="2030"/>
        <item x="2031"/>
        <item x="2035"/>
        <item x="2038"/>
        <item x="2041"/>
        <item x="4411"/>
        <item x="4402"/>
        <item x="4398"/>
        <item x="4399"/>
        <item x="4401"/>
        <item x="4403"/>
        <item x="4405"/>
        <item x="4408"/>
        <item x="4409"/>
        <item x="4413"/>
        <item x="4404"/>
        <item x="4407"/>
        <item x="3730"/>
        <item x="3733"/>
        <item x="3731"/>
        <item x="3734"/>
        <item x="3855"/>
        <item x="1187"/>
        <item x="3851"/>
        <item x="1189"/>
        <item x="3852"/>
        <item x="3848"/>
        <item x="1193"/>
        <item x="1192"/>
        <item x="3856"/>
        <item x="3853"/>
        <item x="3854"/>
        <item x="1188"/>
        <item x="1191"/>
        <item x="1194"/>
        <item x="3849"/>
        <item x="3850"/>
        <item x="2637"/>
        <item x="2638"/>
        <item x="2639"/>
        <item x="2056"/>
        <item x="1826"/>
        <item x="2457"/>
        <item x="1494"/>
        <item x="1190"/>
        <item x="1462"/>
        <item x="4771"/>
        <item x="4775"/>
        <item x="4773"/>
        <item x="4778"/>
        <item x="4779"/>
        <item x="4770"/>
        <item x="4774"/>
        <item x="4772"/>
        <item x="4777"/>
        <item x="2658"/>
        <item x="2659"/>
        <item x="2660"/>
        <item x="4784"/>
        <item x="4785"/>
        <item x="4786"/>
        <item x="4769"/>
        <item x="4776"/>
        <item x="4893"/>
        <item x="4892"/>
        <item x="4894"/>
        <item x="4895"/>
        <item x="4782"/>
        <item x="4780"/>
        <item x="4781"/>
        <item x="4783"/>
        <item x="2680"/>
        <item x="1874"/>
        <item x="4608"/>
        <item x="2877"/>
        <item x="1547"/>
        <item x="2366"/>
        <item x="2860"/>
        <item x="4345"/>
        <item x="2511"/>
        <item x="4923"/>
        <item x="4168"/>
        <item x="2852"/>
        <item x="1812"/>
        <item x="4937"/>
        <item x="1470"/>
        <item x="2554"/>
        <item x="2147"/>
        <item x="2152"/>
        <item x="4421"/>
        <item x="4870"/>
        <item x="4104"/>
        <item x="4149"/>
        <item x="2468"/>
        <item x="2054"/>
        <item x="2856"/>
        <item x="4376"/>
        <item x="4100"/>
        <item x="1557"/>
        <item x="4091"/>
        <item x="1530"/>
        <item x="4552"/>
        <item x="4962"/>
        <item x="1649"/>
        <item x="1628"/>
        <item x="4201"/>
        <item x="1744"/>
        <item x="4362"/>
        <item x="2859"/>
        <item x="1626"/>
        <item x="4267"/>
        <item x="4624"/>
        <item x="2683"/>
        <item x="2149"/>
        <item x="4762"/>
        <item x="2826"/>
        <item x="1567"/>
        <item x="4213"/>
        <item x="4710"/>
        <item x="2561"/>
        <item x="4419"/>
        <item x="2061"/>
        <item x="2525"/>
        <item x="2905"/>
        <item x="2563"/>
        <item x="1585"/>
        <item x="2496"/>
        <item x="1651"/>
        <item x="4643"/>
        <item x="4685"/>
        <item x="4310"/>
        <item x="1746"/>
        <item x="1738"/>
        <item x="2270"/>
        <item x="4145"/>
        <item x="4120"/>
        <item x="4533"/>
        <item x="4371"/>
        <item x="4372"/>
        <item x="1613"/>
        <item x="4088"/>
        <item x="1749"/>
        <item x="4313"/>
        <item x="4389"/>
        <item x="1587"/>
        <item x="4583"/>
        <item x="2157"/>
        <item x="4295"/>
        <item x="1611"/>
        <item x="4203"/>
        <item x="4559"/>
        <item x="1590"/>
        <item x="4437"/>
        <item x="4157"/>
        <item x="2744"/>
        <item x="4547"/>
        <item x="4192"/>
        <item x="1630"/>
        <item x="4085"/>
        <item x="4794"/>
        <item x="4176"/>
        <item x="4717"/>
        <item x="4236"/>
        <item x="2750"/>
        <item x="4862"/>
        <item x="4422"/>
        <item x="4367"/>
        <item x="2927"/>
        <item x="2411"/>
        <item x="1564"/>
        <item x="4098"/>
        <item x="4223"/>
        <item x="2360"/>
        <item x="4932"/>
        <item x="1753"/>
        <item x="2337"/>
        <item x="1562"/>
        <item x="4170"/>
        <item x="4469"/>
        <item x="1754"/>
        <item x="4307"/>
        <item x="4420"/>
        <item x="2062"/>
        <item x="2051"/>
        <item x="4175"/>
        <item x="4163"/>
        <item x="1594"/>
        <item x="4440"/>
        <item x="2746"/>
        <item x="1870"/>
        <item x="1616"/>
        <item x="4467"/>
        <item x="2430"/>
        <item x="1553"/>
        <item x="4089"/>
        <item x="2334"/>
        <item x="2748"/>
        <item x="4860"/>
        <item x="1637"/>
        <item x="4093"/>
        <item x="4144"/>
        <item x="4809"/>
        <item x="4391"/>
        <item x="2305"/>
        <item x="4760"/>
        <item x="4844"/>
        <item x="2042"/>
        <item x="1466"/>
        <item x="4681"/>
        <item x="2140"/>
        <item x="2726"/>
        <item x="1575"/>
        <item x="2754"/>
        <item x="1793"/>
        <item x="2425"/>
        <item x="1609"/>
        <item x="1552"/>
        <item x="1737"/>
        <item x="1878"/>
        <item x="2472"/>
        <item x="1734"/>
        <item x="4832"/>
        <item x="2342"/>
        <item x="2756"/>
        <item x="1481"/>
        <item x="2345"/>
        <item x="1647"/>
        <item x="4256"/>
        <item x="2118"/>
        <item x="1574"/>
        <item x="2714"/>
        <item x="4460"/>
        <item x="1605"/>
        <item x="1842"/>
        <item x="1492"/>
        <item x="2329"/>
        <item x="4271"/>
        <item x="4418"/>
        <item x="2060"/>
        <item x="1459"/>
        <item x="2709"/>
        <item x="2710"/>
        <item x="2134"/>
        <item x="1463"/>
        <item x="2543"/>
        <item x="4137"/>
        <item x="1519"/>
        <item x="1472"/>
        <item x="4102"/>
        <item x="4835"/>
        <item x="4140"/>
        <item x="1521"/>
        <item x="1474"/>
        <item x="2632"/>
        <item x="2823"/>
        <item x="1643"/>
        <item x="4842"/>
        <item x="2099"/>
        <item x="2712"/>
        <item x="1607"/>
        <item x="2128"/>
        <item x="4374"/>
        <item x="3403"/>
        <item x="4037"/>
        <item x="1513"/>
        <item x="2546"/>
        <item x="4428"/>
        <item x="2547"/>
        <item x="4427"/>
        <item x="2829"/>
        <item x="1540"/>
        <item x="2050"/>
        <item x="2049"/>
        <item x="1887"/>
        <item x="1886"/>
        <item x="1195"/>
        <item x="2770"/>
        <item x="1893"/>
        <item x="2522"/>
        <item x="2471"/>
        <item x="4221"/>
        <item x="4275"/>
        <item x="1879"/>
        <item x="4594"/>
        <item x="1982"/>
        <item x="4816"/>
        <item x="4916"/>
        <item x="4942"/>
        <item x="2399"/>
        <item x="409"/>
        <item x="408"/>
        <item x="3990"/>
        <item x="3993"/>
        <item x="4905"/>
        <item x="4902"/>
        <item x="4903"/>
        <item x="4904"/>
        <item x="3991"/>
        <item x="3989"/>
        <item x="3992"/>
        <item x="2662"/>
        <item x="2663"/>
        <item x="2665"/>
        <item x="2666"/>
        <item x="2667"/>
        <item x="2669"/>
        <item x="2668"/>
        <item x="4787"/>
        <item x="4788"/>
        <item x="4790"/>
        <item x="4795"/>
        <item x="4793"/>
        <item x="4792"/>
        <item x="4791"/>
        <item x="3858"/>
        <item x="2687"/>
        <item x="2688"/>
        <item x="3859"/>
        <item x="4797"/>
        <item x="4799"/>
        <item x="4798"/>
        <item x="1200"/>
        <item x="1202"/>
        <item x="2670"/>
        <item x="2671"/>
        <item x="2672"/>
        <item x="2674"/>
        <item x="4796"/>
        <item x="1199"/>
        <item x="3860"/>
        <item x="3868"/>
        <item x="3862"/>
        <item x="3864"/>
        <item x="1203"/>
        <item x="1201"/>
        <item x="1197"/>
        <item x="3867"/>
        <item x="3861"/>
        <item x="3866"/>
        <item x="3863"/>
        <item x="1198"/>
        <item x="4803"/>
        <item x="4806"/>
        <item x="4804"/>
        <item x="4807"/>
        <item x="4808"/>
        <item x="2676"/>
        <item x="2677"/>
        <item x="2678"/>
        <item x="2679"/>
        <item x="2681"/>
        <item x="2682"/>
        <item x="2684"/>
        <item x="2685"/>
        <item x="2686"/>
        <item x="4800"/>
        <item x="4801"/>
        <item x="4802"/>
        <item x="2675"/>
        <item x="4805"/>
        <item x="4863"/>
        <item x="2757"/>
        <item x="2755"/>
        <item x="2693"/>
        <item x="2694"/>
        <item x="2695"/>
        <item x="2697"/>
        <item x="2698"/>
        <item x="2699"/>
        <item x="2701"/>
        <item x="2702"/>
        <item x="2705"/>
        <item x="2689"/>
        <item x="4815"/>
        <item x="4819"/>
        <item x="4811"/>
        <item x="4812"/>
        <item x="4813"/>
        <item x="4817"/>
        <item x="4820"/>
        <item x="4821"/>
        <item x="4818"/>
        <item x="4814"/>
        <item x="2690"/>
        <item x="2691"/>
        <item x="2692"/>
        <item x="2747"/>
        <item x="2743"/>
        <item x="2745"/>
        <item x="2749"/>
        <item x="2751"/>
        <item x="2753"/>
        <item x="4857"/>
        <item x="4858"/>
        <item x="2752"/>
        <item x="4406"/>
        <item x="2706"/>
        <item x="2707"/>
        <item x="4822"/>
        <item x="2708"/>
        <item x="4823"/>
        <item x="4824"/>
        <item x="4826"/>
        <item x="4827"/>
        <item x="4828"/>
        <item x="4831"/>
        <item x="4836"/>
        <item x="4825"/>
        <item x="4833"/>
        <item x="4829"/>
        <item x="4830"/>
        <item x="2723"/>
        <item x="2711"/>
        <item x="2713"/>
        <item x="2715"/>
        <item x="2716"/>
        <item x="2717"/>
        <item x="2721"/>
        <item x="2722"/>
        <item x="2725"/>
        <item x="4837"/>
        <item x="4838"/>
        <item x="4839"/>
        <item x="4840"/>
        <item x="2718"/>
        <item x="4859"/>
        <item x="4861"/>
        <item x="3929"/>
        <item x="4850"/>
        <item x="4852"/>
        <item x="4853"/>
        <item x="4848"/>
        <item x="4849"/>
        <item x="4851"/>
        <item x="1204"/>
        <item x="896"/>
        <item x="886"/>
        <item x="3644"/>
        <item x="3628"/>
        <item x="3642"/>
        <item x="3643"/>
        <item x="3646"/>
        <item x="3630"/>
        <item x="889"/>
        <item x="3631"/>
        <item x="890"/>
        <item x="3633"/>
        <item x="892"/>
        <item x="894"/>
        <item x="3635"/>
        <item x="3637"/>
        <item x="3638"/>
        <item x="3640"/>
        <item x="899"/>
        <item x="900"/>
        <item x="888"/>
        <item x="891"/>
        <item x="901"/>
        <item x="895"/>
        <item x="897"/>
        <item x="898"/>
        <item x="3626"/>
        <item x="3632"/>
        <item x="3639"/>
        <item x="3627"/>
        <item x="3634"/>
        <item x="3641"/>
        <item x="893"/>
        <item x="1244"/>
        <item x="1245"/>
        <item x="1246"/>
        <item x="1247"/>
        <item x="1248"/>
        <item x="1250"/>
        <item x="1251"/>
        <item x="1254"/>
        <item x="1255"/>
        <item x="1252"/>
        <item x="1249"/>
        <item x="3915"/>
        <item x="1221"/>
        <item x="4843"/>
        <item x="3883"/>
        <item x="3884"/>
        <item x="3911"/>
        <item x="1215"/>
        <item x="3882"/>
        <item x="3870"/>
        <item x="3878"/>
        <item x="1206"/>
        <item x="3880"/>
        <item x="3875"/>
        <item x="3869"/>
        <item x="1207"/>
        <item x="3872"/>
        <item x="3876"/>
        <item x="3879"/>
        <item x="3871"/>
        <item x="1222"/>
        <item x="1218"/>
        <item x="1226"/>
        <item x="1228"/>
        <item x="3890"/>
        <item x="3891"/>
        <item x="3889"/>
        <item x="3887"/>
        <item x="3897"/>
        <item x="3899"/>
        <item x="3900"/>
        <item x="3905"/>
        <item x="3906"/>
        <item x="3909"/>
        <item x="3888"/>
        <item x="3901"/>
        <item x="3910"/>
        <item x="1205"/>
        <item x="1210"/>
        <item x="1213"/>
        <item x="1217"/>
        <item x="1220"/>
        <item x="1224"/>
        <item x="1229"/>
        <item x="1230"/>
        <item x="1234"/>
        <item x="1240"/>
        <item x="1241"/>
        <item x="1242"/>
        <item x="1214"/>
        <item x="1225"/>
        <item x="1235"/>
        <item x="1243"/>
        <item x="1211"/>
        <item x="3877"/>
        <item x="3902"/>
        <item x="3913"/>
        <item x="3898"/>
        <item x="3912"/>
        <item x="3885"/>
        <item x="3873"/>
        <item x="3881"/>
        <item x="3896"/>
        <item x="3907"/>
        <item x="1208"/>
        <item x="3904"/>
        <item x="1265"/>
        <item x="1266"/>
        <item x="3931"/>
        <item x="1258"/>
        <item x="1261"/>
        <item x="1256"/>
        <item x="1262"/>
        <item x="1257"/>
        <item x="1259"/>
        <item x="3928"/>
        <item x="1264"/>
        <item x="1263"/>
        <item x="4934"/>
        <item x="4938"/>
        <item x="4118"/>
        <item x="2553"/>
        <item x="2557"/>
        <item x="2558"/>
        <item x="2556"/>
        <item x="2560"/>
        <item x="4723"/>
        <item x="3777"/>
        <item x="3774"/>
        <item x="1106"/>
        <item x="1118"/>
        <item x="1109"/>
        <item x="1112"/>
        <item x="1115"/>
        <item x="3770"/>
        <item x="3768"/>
        <item x="1113"/>
        <item x="1110"/>
        <item x="1114"/>
        <item x="1107"/>
        <item x="3771"/>
        <item x="3778"/>
        <item x="3767"/>
        <item x="2759"/>
        <item x="2760"/>
        <item x="2761"/>
        <item x="2764"/>
        <item x="2765"/>
        <item x="2766"/>
        <item x="3112"/>
        <item x="2740"/>
        <item x="2741"/>
        <item x="2742"/>
        <item x="4856"/>
        <item x="4854"/>
        <item x="2767"/>
        <item x="2768"/>
        <item x="2769"/>
        <item x="2771"/>
        <item x="2772"/>
        <item x="2773"/>
        <item x="2774"/>
        <item x="2777"/>
        <item x="2776"/>
        <item x="2775"/>
        <item x="4810"/>
        <item x="3916"/>
        <item x="3925"/>
        <item x="3926"/>
        <item x="3927"/>
        <item x="3917"/>
        <item x="3918"/>
        <item x="3919"/>
        <item x="3920"/>
        <item x="3921"/>
        <item x="3922"/>
        <item x="3923"/>
        <item x="3924"/>
        <item x="2778"/>
        <item x="1276"/>
        <item x="1284"/>
        <item x="1289"/>
        <item x="1275"/>
        <item x="1279"/>
        <item x="1281"/>
        <item x="1288"/>
        <item x="1285"/>
        <item x="1286"/>
        <item x="1290"/>
        <item x="1287"/>
        <item x="3938"/>
        <item x="1278"/>
        <item x="1274"/>
        <item x="1283"/>
        <item x="3940"/>
        <item x="1277"/>
        <item x="3937"/>
        <item x="1280"/>
        <item x="1282"/>
        <item x="1272"/>
        <item x="2780"/>
        <item x="4869"/>
        <item x="2779"/>
        <item x="2836"/>
        <item x="2784"/>
        <item x="4873"/>
        <item x="4875"/>
        <item x="4876"/>
        <item x="1291"/>
        <item x="1292"/>
        <item x="4887"/>
        <item x="4888"/>
        <item x="1333"/>
        <item x="1339"/>
        <item x="3971"/>
        <item x="3973"/>
        <item x="3977"/>
        <item x="3980"/>
        <item x="3983"/>
        <item x="3985"/>
        <item x="3986"/>
        <item x="1340"/>
        <item x="1330"/>
        <item x="3987"/>
        <item x="3974"/>
        <item x="3976"/>
        <item x="3978"/>
        <item x="3979"/>
        <item x="3981"/>
        <item x="2796"/>
        <item x="2791"/>
        <item x="2794"/>
        <item x="2797"/>
        <item x="2799"/>
        <item x="4885"/>
        <item x="3969"/>
        <item x="3982"/>
        <item x="3984"/>
        <item x="3970"/>
        <item x="1327"/>
        <item x="3972"/>
        <item x="1332"/>
        <item x="3975"/>
        <item x="1338"/>
        <item x="1326"/>
        <item x="1345"/>
        <item x="1346"/>
        <item x="1350"/>
        <item x="1349"/>
        <item x="1329"/>
        <item x="1335"/>
        <item x="1336"/>
        <item x="1337"/>
        <item x="1342"/>
        <item x="1344"/>
        <item x="1343"/>
        <item x="2793"/>
        <item x="1347"/>
        <item x="2837"/>
        <item x="2839"/>
        <item x="2840"/>
        <item x="2841"/>
        <item x="2843"/>
        <item x="2845"/>
        <item x="2847"/>
        <item x="2848"/>
        <item x="2849"/>
        <item x="2850"/>
        <item x="2851"/>
        <item x="2853"/>
        <item x="4921"/>
        <item x="4922"/>
        <item x="4925"/>
        <item x="1301"/>
        <item x="1320"/>
        <item x="1303"/>
        <item x="1304"/>
        <item x="1305"/>
        <item x="1310"/>
        <item x="1308"/>
        <item x="1313"/>
        <item x="1324"/>
        <item x="3948"/>
        <item x="1300"/>
        <item x="1307"/>
        <item x="1311"/>
        <item x="3953"/>
        <item x="3959"/>
        <item x="3963"/>
        <item x="3962"/>
        <item x="3950"/>
        <item x="3951"/>
        <item x="3952"/>
        <item x="3964"/>
        <item x="3954"/>
        <item x="3955"/>
        <item x="3956"/>
        <item x="3961"/>
        <item x="3958"/>
        <item x="3960"/>
        <item x="1302"/>
        <item x="1315"/>
        <item x="1316"/>
        <item x="1317"/>
        <item x="1306"/>
        <item x="1309"/>
        <item x="1314"/>
        <item x="1312"/>
        <item x="1321"/>
        <item x="4880"/>
        <item x="4882"/>
        <item x="4881"/>
        <item x="4883"/>
        <item x="4884"/>
        <item x="3965"/>
        <item x="3966"/>
        <item x="2814"/>
        <item x="4899"/>
        <item x="4900"/>
        <item x="2785"/>
        <item x="2786"/>
        <item x="2787"/>
        <item x="2788"/>
        <item x="2789"/>
        <item x="2790"/>
        <item x="4877"/>
        <item x="4878"/>
        <item x="4879"/>
        <item x="4891"/>
        <item x="4890"/>
        <item x="3934"/>
        <item x="3935"/>
        <item x="3936"/>
        <item x="1267"/>
        <item x="1268"/>
        <item x="1270"/>
        <item x="3933"/>
        <item x="1269"/>
        <item x="3932"/>
        <item x="1271"/>
        <item x="2815"/>
        <item x="2816"/>
        <item x="2817"/>
        <item x="2818"/>
        <item x="2819"/>
        <item x="2820"/>
        <item x="2821"/>
        <item x="2822"/>
        <item x="2824"/>
        <item x="2825"/>
        <item x="4901"/>
        <item x="4906"/>
        <item x="4909"/>
        <item x="4908"/>
        <item x="4910"/>
        <item x="4907"/>
        <item x="4915"/>
        <item x="4917"/>
        <item x="4918"/>
        <item x="4919"/>
        <item x="4920"/>
        <item x="2830"/>
        <item x="2831"/>
        <item x="2833"/>
        <item x="2834"/>
        <item x="2828"/>
        <item x="4911"/>
        <item x="4912"/>
        <item x="4913"/>
        <item x="2835"/>
        <item x="3781"/>
        <item x="3949"/>
        <item x="4926"/>
        <item x="4929"/>
        <item x="4928"/>
        <item x="4930"/>
        <item x="4931"/>
        <item x="2562"/>
        <item x="2565"/>
        <item x="2566"/>
        <item x="2567"/>
        <item x="2568"/>
        <item x="2572"/>
        <item x="2573"/>
        <item x="2571"/>
        <item x="3789"/>
        <item x="3994"/>
        <item x="3997"/>
        <item x="4000"/>
        <item x="4002"/>
        <item x="1351"/>
        <item x="1356"/>
        <item x="1361"/>
        <item x="1359"/>
        <item x="2862"/>
        <item x="2864"/>
        <item x="2865"/>
        <item x="2866"/>
        <item x="4936"/>
        <item x="4001"/>
        <item x="1352"/>
        <item x="1354"/>
        <item x="3998"/>
        <item x="3488"/>
        <item x="3042"/>
        <item x="3167"/>
        <item x="3378"/>
        <item x="3473"/>
        <item x="3566"/>
        <item x="3842"/>
        <item x="3636"/>
        <item x="3957"/>
        <item x="4939"/>
        <item x="3941"/>
        <item x="3943"/>
        <item x="1293"/>
        <item x="3946"/>
        <item x="3947"/>
        <item x="1298"/>
        <item x="1294"/>
        <item x="1295"/>
        <item x="3942"/>
        <item x="3945"/>
        <item x="3944"/>
        <item x="1296"/>
        <item x="1297"/>
        <item x="4941"/>
        <item x="4944"/>
        <item x="2867"/>
        <item x="2869"/>
        <item x="2871"/>
        <item x="2873"/>
        <item x="4943"/>
        <item x="2874"/>
        <item x="4940"/>
        <item x="4004"/>
        <item x="1358"/>
        <item x="1360"/>
        <item x="1362"/>
        <item x="4010"/>
        <item x="4008"/>
        <item x="2359"/>
        <item x="1518"/>
        <item x="4871"/>
        <item x="4336"/>
        <item x="4625"/>
        <item x="4346"/>
        <item x="1839"/>
        <item x="4331"/>
        <item x="4117"/>
        <item x="4329"/>
        <item x="4343"/>
        <item x="4177"/>
        <item x="4333"/>
        <item x="4338"/>
        <item x="1836"/>
        <item x="1516"/>
        <item x="1834"/>
        <item x="4131"/>
        <item x="4135"/>
        <item x="4138"/>
        <item x="3384"/>
        <item x="3405"/>
        <item x="3408"/>
        <item x="3409"/>
        <item x="3387"/>
        <item x="3391"/>
        <item x="3393"/>
        <item x="3395"/>
        <item x="3396"/>
        <item x="3400"/>
        <item x="3401"/>
        <item x="3402"/>
        <item x="575"/>
        <item x="577"/>
        <item x="581"/>
        <item x="582"/>
        <item x="585"/>
        <item x="589"/>
        <item x="603"/>
        <item x="605"/>
        <item x="611"/>
        <item x="594"/>
        <item x="595"/>
        <item x="598"/>
        <item x="590"/>
        <item x="593"/>
        <item x="596"/>
        <item x="599"/>
        <item x="606"/>
        <item x="612"/>
        <item x="604"/>
        <item x="610"/>
        <item x="613"/>
        <item x="609"/>
        <item x="614"/>
        <item x="587"/>
        <item x="597"/>
        <item x="578"/>
        <item x="602"/>
        <item x="3406"/>
        <item x="3392"/>
        <item x="3397"/>
        <item x="3398"/>
        <item x="3394"/>
        <item x="576"/>
        <item x="583"/>
        <item x="586"/>
        <item x="615"/>
        <item x="600"/>
        <item x="579"/>
        <item x="4014"/>
        <item x="4038"/>
        <item x="4041"/>
        <item x="4043"/>
        <item x="4016"/>
        <item x="1369"/>
        <item x="4019"/>
        <item x="4022"/>
        <item x="1374"/>
        <item x="1387"/>
        <item x="4024"/>
        <item x="4028"/>
        <item x="4030"/>
        <item x="4032"/>
        <item x="4036"/>
        <item x="1366"/>
        <item x="1372"/>
        <item x="1375"/>
        <item x="1393"/>
        <item x="1398"/>
        <item x="1399"/>
        <item x="1400"/>
        <item x="1388"/>
        <item x="1394"/>
        <item x="4044"/>
        <item x="1390"/>
        <item x="4042"/>
        <item x="4023"/>
        <item x="4015"/>
        <item x="4026"/>
        <item x="4029"/>
        <item x="4039"/>
        <item x="4034"/>
        <item x="4035"/>
        <item x="1367"/>
        <item x="1373"/>
        <item x="1383"/>
        <item x="1384"/>
        <item x="1370"/>
        <item x="4031"/>
        <item x="4017"/>
        <item x="4012"/>
        <item x="4013"/>
        <item x="1364"/>
        <item x="4055"/>
        <item x="4050"/>
        <item x="4051"/>
        <item x="1410"/>
        <item x="1402"/>
        <item x="1408"/>
        <item x="1404"/>
        <item x="4053"/>
        <item x="591"/>
        <item x="592"/>
        <item x="2105"/>
        <item x="607"/>
        <item x="2103"/>
        <item x="2107"/>
        <item x="2101"/>
        <item x="3388"/>
        <item x="3390"/>
        <item x="3389"/>
        <item x="4046"/>
        <item x="4048"/>
        <item x="4047"/>
        <item x="4049"/>
        <item x="1407"/>
        <item x="1403"/>
        <item x="1405"/>
        <item x="1409"/>
        <item x="4056"/>
        <item x="1406"/>
        <item x="2909"/>
        <item x="3827"/>
        <item x="3833"/>
        <item x="3828"/>
        <item x="3831"/>
        <item x="1168"/>
        <item x="1170"/>
        <item x="1177"/>
        <item x="1172"/>
        <item x="1174"/>
        <item x="3829"/>
        <item x="3832"/>
        <item x="3830"/>
        <item x="1171"/>
        <item x="1169"/>
        <item x="1173"/>
        <item x="1175"/>
        <item x="3834"/>
        <item x="1178"/>
        <item x="4947"/>
        <item x="4945"/>
        <item x="4948"/>
        <item x="4949"/>
        <item x="1413"/>
        <item x="1411"/>
        <item x="1415"/>
        <item x="1419"/>
        <item x="1425"/>
        <item x="2879"/>
        <item x="4956"/>
        <item x="4960"/>
        <item x="4958"/>
        <item x="4957"/>
        <item x="4961"/>
        <item x="4959"/>
        <item x="4965"/>
        <item x="4966"/>
        <item x="4063"/>
        <item x="4064"/>
        <item x="1412"/>
        <item x="1418"/>
        <item x="4057"/>
        <item x="4061"/>
        <item x="1416"/>
        <item x="4059"/>
        <item x="1429"/>
        <item x="1430"/>
        <item x="1432"/>
        <item x="1414"/>
        <item x="1417"/>
        <item x="1421"/>
        <item x="1422"/>
        <item x="1426"/>
        <item x="1427"/>
        <item x="2885"/>
        <item x="2875"/>
        <item x="2876"/>
        <item x="2880"/>
        <item x="2881"/>
        <item x="2882"/>
        <item x="2883"/>
        <item x="2884"/>
        <item x="2888"/>
        <item x="2889"/>
        <item x="2891"/>
        <item x="2893"/>
        <item x="4950"/>
        <item x="4952"/>
        <item x="4954"/>
        <item x="2890"/>
        <item x="2892"/>
        <item x="2894"/>
        <item x="4951"/>
        <item x="4953"/>
        <item x="4955"/>
        <item x="4964"/>
        <item x="4963"/>
        <item x="2886"/>
        <item x="2887"/>
        <item x="4060"/>
        <item x="4062"/>
        <item x="4058"/>
        <item x="1431"/>
        <item x="2878"/>
        <item x="191"/>
        <item x="2278"/>
        <item x="270"/>
        <item x="271"/>
        <item x="808"/>
        <item x="1253"/>
        <item x="2450"/>
        <item x="4924"/>
        <item x="2089"/>
        <item x="2704"/>
        <item x="2533"/>
        <item x="3914"/>
        <item x="4009"/>
        <item x="3439"/>
        <item x="2555"/>
        <item x="2540"/>
        <item x="490"/>
        <item x="4872"/>
        <item x="3988"/>
        <item x="1233"/>
        <item x="1236"/>
        <item x="1219"/>
        <item x="1392"/>
        <item x="1395"/>
        <item x="2312"/>
        <item x="8"/>
        <item x="2969"/>
        <item x="2970"/>
        <item x="2971"/>
        <item x="2978"/>
        <item x="2975"/>
        <item x="105"/>
        <item x="41"/>
        <item x="2993"/>
        <item x="44"/>
        <item x="48"/>
        <item x="2987"/>
        <item x="1556"/>
        <item x="1782"/>
        <item x="4335"/>
        <item x="1531"/>
        <item x="4551"/>
        <item x="2550"/>
        <item x="4629"/>
        <item x="84"/>
        <item x="4282"/>
        <item x="78"/>
        <item x="81"/>
        <item x="100"/>
        <item x="109"/>
        <item x="2996"/>
        <item x="3021"/>
        <item x="3015"/>
        <item x="3023"/>
        <item x="62"/>
        <item x="3027"/>
        <item x="51"/>
        <item x="3000"/>
        <item x="59"/>
        <item x="67"/>
        <item x="54"/>
        <item x="3012"/>
        <item x="2997"/>
        <item x="3018"/>
        <item x="3003"/>
        <item x="114"/>
        <item x="1888"/>
        <item x="1831"/>
        <item x="4626"/>
        <item x="2576"/>
        <item x="1568"/>
        <item x="2307"/>
        <item x="2308"/>
        <item x="4347"/>
        <item x="119"/>
        <item x="121"/>
        <item x="2530"/>
        <item x="4711"/>
        <item x="131"/>
        <item x="3071"/>
        <item x="3128"/>
        <item x="260"/>
        <item x="263"/>
        <item x="257"/>
        <item x="266"/>
        <item x="3122"/>
        <item x="189"/>
        <item x="231"/>
        <item x="234"/>
        <item x="242"/>
        <item x="240"/>
        <item x="248"/>
        <item x="245"/>
        <item x="228"/>
        <item x="253"/>
        <item x="3113"/>
        <item x="3117"/>
        <item x="3101"/>
        <item x="3105"/>
        <item x="3107"/>
        <item x="2783"/>
        <item x="1774"/>
        <item x="4435"/>
        <item x="4309"/>
        <item x="4684"/>
        <item x="2380"/>
        <item x="2564"/>
        <item x="1840"/>
        <item x="1783"/>
        <item x="3134"/>
        <item x="3138"/>
        <item x="2456"/>
        <item x="275"/>
        <item x="20"/>
        <item x="21"/>
        <item x="2961"/>
        <item x="5"/>
        <item x="2959"/>
        <item x="282"/>
        <item x="286"/>
        <item x="293"/>
        <item x="294"/>
        <item x="2967"/>
        <item x="3699"/>
        <item x="1026"/>
        <item x="1029"/>
        <item x="1023"/>
        <item x="2807"/>
        <item x="4160"/>
        <item x="4119"/>
        <item x="2719"/>
        <item x="4314"/>
        <item x="1777"/>
        <item x="3146"/>
        <item x="3183"/>
        <item x="332"/>
        <item x="347"/>
        <item x="331"/>
        <item x="352"/>
        <item x="343"/>
        <item x="324"/>
        <item x="308"/>
        <item x="311"/>
        <item x="323"/>
        <item x="3166"/>
        <item x="3168"/>
        <item x="327"/>
        <item x="302"/>
        <item x="317"/>
        <item x="305"/>
        <item x="299"/>
        <item x="3198"/>
        <item x="3195"/>
        <item x="363"/>
        <item x="367"/>
        <item x="3278"/>
        <item x="470"/>
        <item x="374"/>
        <item x="376"/>
        <item x="379"/>
        <item x="392"/>
        <item x="71"/>
        <item x="3332"/>
        <item x="556"/>
        <item x="559"/>
        <item x="3365"/>
        <item x="532"/>
        <item x="533"/>
        <item x="522"/>
        <item x="525"/>
        <item x="550"/>
        <item x="543"/>
        <item x="3467"/>
        <item x="3485"/>
        <item x="3475"/>
        <item x="3479"/>
        <item x="696"/>
        <item x="3491"/>
        <item x="3382"/>
        <item x="3376"/>
        <item x="568"/>
        <item x="565"/>
        <item x="3434"/>
        <item x="3413"/>
        <item x="3425"/>
        <item x="623"/>
        <item x="3418"/>
        <item x="620"/>
        <item x="627"/>
        <item x="629"/>
        <item x="634"/>
        <item x="3449"/>
        <item x="3443"/>
        <item x="648"/>
        <item x="3446"/>
        <item x="654"/>
        <item x="660"/>
        <item x="3459"/>
        <item x="658"/>
        <item x="679"/>
        <item x="687"/>
        <item x="682"/>
        <item x="668"/>
        <item x="3464"/>
        <item x="3483"/>
        <item x="3489"/>
        <item x="3497"/>
        <item x="3518"/>
        <item x="720"/>
        <item x="752"/>
        <item x="739"/>
        <item x="716"/>
        <item x="725"/>
        <item x="714"/>
        <item x="3495"/>
        <item x="3498"/>
        <item x="3529"/>
        <item x="766"/>
        <item x="759"/>
        <item x="779"/>
        <item x="4739"/>
        <item x="2838"/>
        <item x="4219"/>
        <item x="4296"/>
        <item x="4158"/>
        <item x="4546"/>
        <item x="2079"/>
        <item x="4328"/>
        <item x="3541"/>
        <item x="3537"/>
        <item x="788"/>
        <item x="798"/>
        <item x="794"/>
        <item x="804"/>
        <item x="816"/>
        <item x="824"/>
        <item x="3547"/>
        <item x="819"/>
        <item x="3552"/>
        <item x="4718"/>
        <item x="4350"/>
        <item x="2074"/>
        <item x="2091"/>
        <item x="1790"/>
        <item x="1565"/>
        <item x="4166"/>
        <item x="1829"/>
        <item x="4224"/>
        <item x="4597"/>
        <item x="4933"/>
        <item x="4445"/>
        <item x="2338"/>
        <item x="1787"/>
        <item x="4171"/>
        <item x="4306"/>
        <item x="2281"/>
        <item x="834"/>
        <item x="3570"/>
        <item x="3561"/>
        <item x="3567"/>
        <item x="4164"/>
        <item x="4441"/>
        <item x="1780"/>
        <item x="4298"/>
        <item x="2335"/>
        <item x="1560"/>
        <item x="4169"/>
        <item x="2304"/>
        <item x="3597"/>
        <item x="848"/>
        <item x="844"/>
        <item x="857"/>
        <item x="859"/>
        <item x="4447"/>
        <item x="880"/>
        <item x="884"/>
        <item x="862"/>
        <item x="873"/>
        <item x="867"/>
        <item x="875"/>
        <item x="3625"/>
        <item x="3622"/>
        <item x="3619"/>
        <item x="3616"/>
        <item x="3648"/>
        <item x="909"/>
        <item x="906"/>
        <item x="3588"/>
        <item x="3584"/>
        <item x="3578"/>
        <item x="3720"/>
        <item x="1039"/>
        <item x="1042"/>
        <item x="3719"/>
        <item x="976"/>
        <item x="969"/>
        <item x="3682"/>
        <item x="2421"/>
        <item x="2422"/>
        <item x="3666"/>
        <item x="941"/>
        <item x="340"/>
        <item x="3654"/>
        <item x="917"/>
        <item x="1009"/>
        <item x="1017"/>
        <item x="3660"/>
        <item x="3657"/>
        <item x="914"/>
        <item x="921"/>
        <item x="933"/>
        <item x="927"/>
        <item x="1012"/>
        <item x="1000"/>
        <item x="994"/>
        <item x="998"/>
        <item x="3694"/>
        <item x="984"/>
        <item x="993"/>
        <item x="990"/>
        <item x="1002"/>
        <item x="3728"/>
        <item x="1045"/>
        <item x="3706"/>
        <item x="3702"/>
        <item x="3713"/>
        <item x="3725"/>
        <item x="4680"/>
        <item x="2141"/>
        <item x="1771"/>
        <item x="4544"/>
        <item x="2802"/>
        <item x="2097"/>
        <item x="3737"/>
        <item x="3743"/>
        <item x="1063"/>
        <item x="1065"/>
        <item x="1069"/>
        <item x="3740"/>
        <item x="1762"/>
        <item x="2072"/>
        <item x="3758"/>
        <item x="1083"/>
        <item x="1079"/>
        <item x="1092"/>
        <item x="3752"/>
        <item x="1074"/>
        <item x="1077"/>
        <item x="1087"/>
        <item x="1117"/>
        <item x="1795"/>
        <item x="1576"/>
        <item x="1769"/>
        <item x="3825"/>
        <item x="3838"/>
        <item x="3843"/>
        <item x="3841"/>
        <item x="450"/>
        <item x="435"/>
        <item x="3732"/>
        <item x="3847"/>
        <item x="1461"/>
        <item x="2923"/>
        <item x="4730"/>
        <item x="2897"/>
        <item x="2574"/>
        <item x="2569"/>
        <item x="2418"/>
        <item x="1794"/>
        <item x="2901"/>
        <item x="2703"/>
        <item x="2937"/>
        <item x="2724"/>
        <item x="1655"/>
        <item x="4132"/>
        <item x="1464"/>
        <item x="2544"/>
        <item x="4136"/>
        <item x="1514"/>
        <item x="4432"/>
        <item x="2861"/>
        <item x="1517"/>
        <item x="4855"/>
        <item x="1528"/>
        <item x="2633"/>
        <item x="3857"/>
        <item x="1196"/>
        <item x="1767"/>
        <item x="4841"/>
        <item x="2098"/>
        <item x="2700"/>
        <item x="887"/>
        <item x="3645"/>
        <item x="1216"/>
        <item x="3908"/>
        <item x="3874"/>
        <item x="1209"/>
        <item x="1212"/>
        <item x="3886"/>
        <item x="3903"/>
        <item x="1223"/>
        <item x="1227"/>
        <item x="3930"/>
        <item x="1260"/>
        <item x="1108"/>
        <item x="1111"/>
        <item x="3769"/>
        <item x="3779"/>
        <item x="3773"/>
        <item x="3776"/>
        <item x="3110"/>
        <item x="3939"/>
        <item x="1273"/>
        <item x="1341"/>
        <item x="1331"/>
        <item x="1334"/>
        <item x="1348"/>
        <item x="2570"/>
        <item x="3999"/>
        <item x="1363"/>
        <item x="3996"/>
        <item x="4006"/>
        <item x="4011"/>
        <item x="3385"/>
        <item x="3386"/>
        <item x="588"/>
        <item x="3399"/>
        <item x="580"/>
        <item x="3407"/>
        <item x="584"/>
        <item x="601"/>
        <item x="608"/>
        <item x="4040"/>
        <item x="1368"/>
        <item x="4045"/>
        <item x="4025"/>
        <item x="4027"/>
        <item x="1381"/>
        <item x="1397"/>
        <item x="4033"/>
        <item x="1371"/>
        <item x="1382"/>
        <item x="1391"/>
        <item x="4018"/>
        <item x="1401"/>
        <item x="1365"/>
        <item x="616"/>
        <item x="3404"/>
        <item x="2102"/>
        <item x="2104"/>
        <item x="2106"/>
        <item x="4139"/>
        <item x="4054"/>
        <item x="1176"/>
        <item x="1435"/>
        <item x="1443"/>
        <item x="1451"/>
        <item x="1448"/>
        <item x="2920"/>
        <item x="2827"/>
        <item x="1454"/>
        <item x="1455"/>
        <item x="4071"/>
        <item x="1438"/>
        <item x="4946"/>
        <item x="474"/>
        <item x="2936"/>
        <item x="4065"/>
        <item x="4066"/>
        <item x="4971"/>
        <item x="4972"/>
        <item x="2903"/>
        <item x="1437"/>
        <item x="1434"/>
        <item x="1442"/>
        <item x="1444"/>
        <item x="1449"/>
        <item x="1447"/>
        <item x="2896"/>
        <item x="2899"/>
        <item x="2900"/>
        <item x="2902"/>
        <item x="4967"/>
        <item x="4968"/>
        <item x="4969"/>
        <item x="2898"/>
        <item x="2895"/>
        <item x="1433"/>
        <item x="1436"/>
        <item x="1439"/>
        <item x="1440"/>
        <item x="1441"/>
        <item x="1445"/>
        <item x="1446"/>
        <item x="2910"/>
        <item x="2916"/>
        <item x="2921"/>
        <item x="2924"/>
        <item x="2928"/>
        <item x="2930"/>
        <item x="2932"/>
        <item x="2935"/>
        <item x="2915"/>
        <item x="2911"/>
        <item x="2912"/>
        <item x="2917"/>
        <item x="2922"/>
        <item x="2925"/>
        <item x="2929"/>
        <item x="2931"/>
        <item x="2933"/>
        <item x="2934"/>
        <item x="2913"/>
        <item x="2914"/>
        <item x="2918"/>
        <item x="4973"/>
        <item x="2926"/>
        <item x="2919"/>
        <item x="2904"/>
        <item x="2906"/>
        <item x="2908"/>
        <item x="2907"/>
        <item x="1420"/>
        <item x="1423"/>
        <item x="1424"/>
        <item x="1428"/>
        <item x="2968"/>
        <item x="4067"/>
        <item x="4068"/>
        <item x="710"/>
        <item x="4974"/>
        <item x="4975"/>
        <item x="4979"/>
        <item x="4981"/>
        <item x="4980"/>
        <item x="4982"/>
        <item x="4983"/>
        <item x="2938"/>
        <item x="2939"/>
        <item x="2940"/>
        <item x="2942"/>
        <item x="2943"/>
        <item x="2944"/>
        <item x="2947"/>
        <item x="2948"/>
        <item x="2950"/>
        <item x="2951"/>
        <item x="2952"/>
        <item x="4976"/>
        <item x="4977"/>
        <item x="4978"/>
        <item x="2953"/>
        <item x="2941"/>
        <item x="2945"/>
        <item x="2946"/>
        <item x="4069"/>
        <item x="4077"/>
        <item x="4072"/>
        <item x="4073"/>
        <item x="1452"/>
        <item x="4074"/>
        <item x="4075"/>
        <item x="4070"/>
        <item x="4076"/>
        <item x="1453"/>
        <item t="default"/>
      </items>
    </pivotField>
    <pivotField showAll="0"/>
    <pivotField showAll="0">
      <items count="911">
        <item x="320"/>
        <item x="868"/>
        <item x="273"/>
        <item x="258"/>
        <item x="268"/>
        <item x="259"/>
        <item x="279"/>
        <item x="467"/>
        <item x="489"/>
        <item x="312"/>
        <item x="266"/>
        <item x="543"/>
        <item x="509"/>
        <item x="578"/>
        <item x="890"/>
        <item x="809"/>
        <item x="458"/>
        <item x="272"/>
        <item x="82"/>
        <item x="688"/>
        <item x="343"/>
        <item x="376"/>
        <item x="352"/>
        <item x="350"/>
        <item x="877"/>
        <item x="435"/>
        <item x="388"/>
        <item x="392"/>
        <item x="786"/>
        <item x="722"/>
        <item x="587"/>
        <item x="197"/>
        <item x="568"/>
        <item x="787"/>
        <item x="789"/>
        <item x="280"/>
        <item x="820"/>
        <item x="159"/>
        <item x="729"/>
        <item x="58"/>
        <item x="160"/>
        <item x="278"/>
        <item x="227"/>
        <item x="548"/>
        <item x="532"/>
        <item x="335"/>
        <item x="313"/>
        <item x="457"/>
        <item x="375"/>
        <item x="351"/>
        <item x="84"/>
        <item x="241"/>
        <item x="804"/>
        <item x="101"/>
        <item x="307"/>
        <item x="545"/>
        <item x="565"/>
        <item x="290"/>
        <item x="387"/>
        <item x="283"/>
        <item x="438"/>
        <item x="477"/>
        <item x="631"/>
        <item x="908"/>
        <item x="316"/>
        <item x="564"/>
        <item x="176"/>
        <item x="646"/>
        <item x="563"/>
        <item x="574"/>
        <item x="891"/>
        <item x="333"/>
        <item x="632"/>
        <item x="652"/>
        <item x="806"/>
        <item x="108"/>
        <item x="237"/>
        <item x="195"/>
        <item x="167"/>
        <item x="508"/>
        <item x="297"/>
        <item x="253"/>
        <item x="675"/>
        <item x="764"/>
        <item x="798"/>
        <item x="873"/>
        <item x="850"/>
        <item x="497"/>
        <item x="401"/>
        <item x="539"/>
        <item x="322"/>
        <item x="511"/>
        <item x="410"/>
        <item x="487"/>
        <item x="261"/>
        <item x="491"/>
        <item x="206"/>
        <item x="586"/>
        <item x="863"/>
        <item x="561"/>
        <item x="784"/>
        <item x="841"/>
        <item x="898"/>
        <item x="870"/>
        <item x="476"/>
        <item x="321"/>
        <item x="802"/>
        <item x="876"/>
        <item x="116"/>
        <item x="192"/>
        <item x="83"/>
        <item x="490"/>
        <item x="466"/>
        <item x="674"/>
        <item x="805"/>
        <item x="613"/>
        <item x="309"/>
        <item x="869"/>
        <item x="314"/>
        <item x="139"/>
        <item x="243"/>
        <item x="485"/>
        <item x="572"/>
        <item x="550"/>
        <item x="488"/>
        <item x="456"/>
        <item x="181"/>
        <item x="895"/>
        <item x="191"/>
        <item x="575"/>
        <item x="831"/>
        <item x="897"/>
        <item x="142"/>
        <item x="310"/>
        <item x="103"/>
        <item x="25"/>
        <item x="673"/>
        <item x="437"/>
        <item x="567"/>
        <item x="534"/>
        <item x="603"/>
        <item x="236"/>
        <item x="49"/>
        <item x="598"/>
        <item x="379"/>
        <item x="367"/>
        <item x="355"/>
        <item x="469"/>
        <item x="425"/>
        <item x="645"/>
        <item x="306"/>
        <item x="421"/>
        <item x="909"/>
        <item x="670"/>
        <item x="630"/>
        <item x="391"/>
        <item x="327"/>
        <item x="547"/>
        <item x="570"/>
        <item x="57"/>
        <item x="902"/>
        <item x="426"/>
        <item x="90"/>
        <item x="905"/>
        <item x="555"/>
        <item x="235"/>
        <item x="629"/>
        <item x="557"/>
        <item x="71"/>
        <item x="871"/>
        <item x="647"/>
        <item x="89"/>
        <item x="275"/>
        <item x="100"/>
        <item x="832"/>
        <item x="484"/>
        <item x="30"/>
        <item x="653"/>
        <item x="470"/>
        <item x="858"/>
        <item x="537"/>
        <item x="7"/>
        <item x="109"/>
        <item x="148"/>
        <item x="317"/>
        <item x="515"/>
        <item x="282"/>
        <item x="267"/>
        <item x="560"/>
        <item x="525"/>
        <item x="442"/>
        <item x="380"/>
        <item x="368"/>
        <item x="356"/>
        <item x="737"/>
        <item x="597"/>
        <item x="655"/>
        <item x="874"/>
        <item x="517"/>
        <item x="736"/>
        <item x="199"/>
        <item x="64"/>
        <item x="501"/>
        <item x="393"/>
        <item x="801"/>
        <item x="483"/>
        <item x="254"/>
        <item x="198"/>
        <item x="463"/>
        <item x="269"/>
        <item x="844"/>
        <item x="462"/>
        <item x="512"/>
        <item x="566"/>
        <item x="27"/>
        <item x="52"/>
        <item x="74"/>
        <item x="800"/>
        <item x="281"/>
        <item x="182"/>
        <item x="45"/>
        <item x="423"/>
        <item x="862"/>
        <item x="558"/>
        <item x="552"/>
        <item x="907"/>
        <item x="434"/>
        <item x="829"/>
        <item x="378"/>
        <item x="395"/>
        <item x="366"/>
        <item x="354"/>
        <item x="223"/>
        <item x="724"/>
        <item x="372"/>
        <item x="510"/>
        <item x="364"/>
        <item x="347"/>
        <item x="80"/>
        <item x="580"/>
        <item x="87"/>
        <item x="518"/>
        <item x="492"/>
        <item x="498"/>
        <item x="382"/>
        <item x="294"/>
        <item x="390"/>
        <item x="514"/>
        <item x="287"/>
        <item x="551"/>
        <item x="540"/>
        <item x="384"/>
        <item x="396"/>
        <item x="524"/>
        <item x="576"/>
        <item x="6"/>
        <item x="648"/>
        <item x="542"/>
        <item x="579"/>
        <item x="260"/>
        <item x="758"/>
        <item x="654"/>
        <item x="839"/>
        <item x="360"/>
        <item x="781"/>
        <item x="780"/>
        <item x="264"/>
        <item x="797"/>
        <item x="513"/>
        <item x="843"/>
        <item x="373"/>
        <item x="348"/>
        <item x="242"/>
        <item x="755"/>
        <item x="767"/>
        <item x="507"/>
        <item x="703"/>
        <item x="202"/>
        <item x="500"/>
        <item x="399"/>
        <item x="818"/>
        <item x="612"/>
        <item x="559"/>
        <item x="715"/>
        <item x="714"/>
        <item x="263"/>
        <item x="325"/>
        <item x="385"/>
        <item x="157"/>
        <item x="762"/>
        <item x="623"/>
        <item x="230"/>
        <item x="538"/>
        <item x="516"/>
        <item x="135"/>
        <item x="422"/>
        <item x="436"/>
        <item x="205"/>
        <item x="594"/>
        <item x="59"/>
        <item x="535"/>
        <item x="499"/>
        <item x="896"/>
        <item x="158"/>
        <item x="705"/>
        <item x="20"/>
        <item x="324"/>
        <item x="744"/>
        <item x="465"/>
        <item x="837"/>
        <item x="265"/>
        <item x="585"/>
        <item x="779"/>
        <item x="639"/>
        <item x="119"/>
        <item x="203"/>
        <item x="51"/>
        <item x="562"/>
        <item x="180"/>
        <item x="827"/>
        <item x="53"/>
        <item x="60"/>
        <item x="577"/>
        <item x="28"/>
        <item x="461"/>
        <item x="635"/>
        <item x="5"/>
        <item x="595"/>
        <item x="753"/>
        <item x="424"/>
        <item x="39"/>
        <item x="807"/>
        <item x="217"/>
        <item x="794"/>
        <item x="43"/>
        <item x="641"/>
        <item x="56"/>
        <item x="127"/>
        <item x="123"/>
        <item x="593"/>
        <item x="315"/>
        <item x="479"/>
        <item x="879"/>
        <item x="899"/>
        <item x="640"/>
        <item x="95"/>
        <item x="115"/>
        <item x="344"/>
        <item x="823"/>
        <item x="330"/>
        <item x="854"/>
        <item x="215"/>
        <item x="581"/>
        <item x="216"/>
        <item x="16"/>
        <item x="590"/>
        <item x="415"/>
        <item x="828"/>
        <item x="114"/>
        <item x="677"/>
        <item x="582"/>
        <item x="319"/>
        <item x="226"/>
        <item x="102"/>
        <item x="681"/>
        <item x="872"/>
        <item x="464"/>
        <item x="134"/>
        <item x="894"/>
        <item x="196"/>
        <item x="589"/>
        <item x="292"/>
        <item x="420"/>
        <item x="285"/>
        <item x="906"/>
        <item x="15"/>
        <item x="229"/>
        <item x="695"/>
        <item x="231"/>
        <item x="331"/>
        <item x="430"/>
        <item x="556"/>
        <item x="799"/>
        <item x="186"/>
        <item x="752"/>
        <item x="503"/>
        <item x="169"/>
        <item x="900"/>
        <item x="541"/>
        <item x="293"/>
        <item x="521"/>
        <item x="875"/>
        <item x="286"/>
        <item x="549"/>
        <item x="419"/>
        <item x="546"/>
        <item x="702"/>
        <item x="743"/>
        <item x="204"/>
        <item x="864"/>
        <item x="845"/>
        <item x="441"/>
        <item x="37"/>
        <item x="704"/>
        <item x="642"/>
        <item x="544"/>
        <item x="643"/>
        <item x="429"/>
        <item x="318"/>
        <item x="842"/>
        <item x="522"/>
        <item x="228"/>
        <item x="763"/>
        <item x="885"/>
        <item x="455"/>
        <item x="667"/>
        <item x="901"/>
        <item x="47"/>
        <item x="336"/>
        <item x="661"/>
        <item x="362"/>
        <item x="625"/>
        <item x="173"/>
        <item x="34"/>
        <item x="604"/>
        <item x="96"/>
        <item x="342"/>
        <item x="878"/>
        <item x="690"/>
        <item x="664"/>
        <item x="55"/>
        <item x="520"/>
        <item x="107"/>
        <item x="338"/>
        <item x="446"/>
        <item x="830"/>
        <item x="468"/>
        <item x="634"/>
        <item x="685"/>
        <item x="554"/>
        <item x="659"/>
        <item x="584"/>
        <item x="374"/>
        <item x="796"/>
        <item x="349"/>
        <item x="607"/>
        <item x="605"/>
        <item x="153"/>
        <item x="408"/>
        <item x="761"/>
        <item x="859"/>
        <item x="533"/>
        <item x="770"/>
        <item x="296"/>
        <item x="687"/>
        <item x="54"/>
        <item x="289"/>
        <item x="42"/>
        <item x="14"/>
        <item x="553"/>
        <item x="386"/>
        <item x="21"/>
        <item x="748"/>
        <item x="104"/>
        <item x="760"/>
        <item x="413"/>
        <item x="836"/>
        <item x="706"/>
        <item x="409"/>
        <item x="128"/>
        <item x="596"/>
        <item x="529"/>
        <item x="276"/>
        <item x="834"/>
        <item x="450"/>
        <item x="768"/>
        <item x="644"/>
        <item x="36"/>
        <item x="98"/>
        <item x="164"/>
        <item x="682"/>
        <item x="326"/>
        <item x="694"/>
        <item x="414"/>
        <item x="94"/>
        <item x="38"/>
        <item x="154"/>
        <item x="867"/>
        <item x="740"/>
        <item x="657"/>
        <item x="884"/>
        <item x="686"/>
        <item x="179"/>
        <item x="130"/>
        <item x="332"/>
        <item x="719"/>
        <item x="606"/>
        <item x="440"/>
        <item x="394"/>
        <item x="19"/>
        <item x="756"/>
        <item x="218"/>
        <item x="502"/>
        <item x="505"/>
        <item x="194"/>
        <item x="637"/>
        <item x="412"/>
        <item x="117"/>
        <item x="658"/>
        <item x="811"/>
        <item x="41"/>
        <item x="99"/>
        <item x="496"/>
        <item x="814"/>
        <item x="601"/>
        <item x="193"/>
        <item x="506"/>
        <item x="903"/>
        <item x="636"/>
        <item x="676"/>
        <item x="277"/>
        <item x="295"/>
        <item x="40"/>
        <item x="840"/>
        <item x="741"/>
        <item x="288"/>
        <item x="18"/>
        <item x="880"/>
        <item x="370"/>
        <item x="106"/>
        <item x="67"/>
        <item x="79"/>
        <item x="178"/>
        <item x="112"/>
        <item x="262"/>
        <item x="904"/>
        <item x="346"/>
        <item x="141"/>
        <item x="592"/>
        <item x="175"/>
        <item x="480"/>
        <item x="622"/>
        <item x="398"/>
        <item x="495"/>
        <item x="32"/>
        <item x="163"/>
        <item x="105"/>
        <item x="377"/>
        <item x="689"/>
        <item x="353"/>
        <item x="591"/>
        <item x="481"/>
        <item x="219"/>
        <item x="81"/>
        <item x="88"/>
        <item x="291"/>
        <item x="626"/>
        <item x="120"/>
        <item x="284"/>
        <item x="650"/>
        <item x="132"/>
        <item x="155"/>
        <item x="113"/>
        <item x="22"/>
        <item x="723"/>
        <item x="166"/>
        <item x="445"/>
        <item x="240"/>
        <item x="493"/>
        <item x="29"/>
        <item x="389"/>
        <item x="432"/>
        <item x="323"/>
        <item x="692"/>
        <item x="473"/>
        <item x="881"/>
        <item x="121"/>
        <item x="168"/>
        <item x="816"/>
        <item x="602"/>
        <item x="92"/>
        <item x="778"/>
        <item x="328"/>
        <item x="620"/>
        <item x="861"/>
        <item x="97"/>
        <item x="504"/>
        <item x="274"/>
        <item x="345"/>
        <item x="156"/>
        <item x="739"/>
        <item x="860"/>
        <item x="358"/>
        <item x="754"/>
        <item x="716"/>
        <item x="838"/>
        <item x="405"/>
        <item x="44"/>
        <item x="528"/>
        <item x="742"/>
        <item x="519"/>
        <item x="651"/>
        <item x="699"/>
        <item x="788"/>
        <item x="33"/>
        <item x="13"/>
        <item x="459"/>
        <item x="152"/>
        <item x="684"/>
        <item x="147"/>
        <item x="183"/>
        <item x="672"/>
        <item x="48"/>
        <item x="599"/>
        <item x="200"/>
        <item x="619"/>
        <item x="693"/>
        <item x="573"/>
        <item x="633"/>
        <item x="571"/>
        <item x="234"/>
        <item x="611"/>
        <item x="146"/>
        <item x="738"/>
        <item x="600"/>
        <item x="339"/>
        <item x="893"/>
        <item x="50"/>
        <item x="846"/>
        <item x="232"/>
        <item x="329"/>
        <item x="78"/>
        <item x="85"/>
        <item x="886"/>
        <item x="418"/>
        <item x="184"/>
        <item x="691"/>
        <item x="866"/>
        <item x="710"/>
        <item x="888"/>
        <item x="665"/>
        <item x="683"/>
        <item x="618"/>
        <item x="720"/>
        <item x="208"/>
        <item x="531"/>
        <item x="31"/>
        <item x="162"/>
        <item x="721"/>
        <item x="883"/>
        <item x="363"/>
        <item x="308"/>
        <item x="129"/>
        <item x="718"/>
        <item x="482"/>
        <item x="77"/>
        <item x="530"/>
        <item x="171"/>
        <item x="713"/>
        <item x="170"/>
        <item x="17"/>
        <item x="527"/>
        <item x="337"/>
        <item x="137"/>
        <item x="122"/>
        <item x="452"/>
        <item x="536"/>
        <item x="865"/>
        <item x="662"/>
        <item x="35"/>
        <item x="222"/>
        <item x="766"/>
        <item x="680"/>
        <item x="201"/>
        <item x="444"/>
        <item x="238"/>
        <item x="765"/>
        <item x="833"/>
        <item x="26"/>
        <item x="660"/>
        <item x="185"/>
        <item x="270"/>
        <item x="161"/>
        <item x="810"/>
        <item x="207"/>
        <item x="86"/>
        <item x="638"/>
        <item x="783"/>
        <item x="138"/>
        <item x="708"/>
        <item x="627"/>
        <item x="759"/>
        <item x="460"/>
        <item x="448"/>
        <item x="785"/>
        <item x="663"/>
        <item x="301"/>
        <item x="725"/>
        <item x="172"/>
        <item x="334"/>
        <item x="649"/>
        <item x="271"/>
        <item x="12"/>
        <item x="24"/>
        <item x="669"/>
        <item x="416"/>
        <item x="443"/>
        <item x="239"/>
        <item x="177"/>
        <item x="151"/>
        <item x="628"/>
        <item x="174"/>
        <item x="220"/>
        <item x="447"/>
        <item x="734"/>
        <item x="471"/>
        <item x="111"/>
        <item x="165"/>
        <item x="433"/>
        <item x="494"/>
        <item x="523"/>
        <item x="427"/>
        <item x="63"/>
        <item x="23"/>
        <item x="118"/>
        <item x="136"/>
        <item x="731"/>
        <item x="769"/>
        <item x="624"/>
        <item x="733"/>
        <item x="76"/>
        <item x="889"/>
        <item x="73"/>
        <item x="678"/>
        <item x="91"/>
        <item x="125"/>
        <item x="882"/>
        <item x="808"/>
        <item x="439"/>
        <item x="668"/>
        <item x="233"/>
        <item x="656"/>
        <item x="221"/>
        <item x="133"/>
        <item x="835"/>
        <item x="610"/>
        <item x="431"/>
        <item x="244"/>
        <item x="417"/>
        <item x="46"/>
        <item x="110"/>
        <item x="311"/>
        <item x="451"/>
        <item x="65"/>
        <item x="709"/>
        <item x="666"/>
        <item x="621"/>
        <item x="803"/>
        <item x="472"/>
        <item x="250"/>
        <item x="93"/>
        <item x="4"/>
        <item x="852"/>
        <item x="853"/>
        <item x="371"/>
        <item x="526"/>
        <item x="190"/>
        <item x="700"/>
        <item x="826"/>
        <item x="397"/>
        <item x="726"/>
        <item x="782"/>
        <item x="855"/>
        <item x="359"/>
        <item x="701"/>
        <item x="299"/>
        <item x="454"/>
        <item x="717"/>
        <item x="257"/>
        <item x="453"/>
        <item x="126"/>
        <item x="588"/>
        <item x="256"/>
        <item x="757"/>
        <item x="583"/>
        <item x="212"/>
        <item x="671"/>
        <item x="214"/>
        <item x="302"/>
        <item x="696"/>
        <item x="790"/>
        <item x="305"/>
        <item x="304"/>
        <item x="792"/>
        <item x="791"/>
        <item x="210"/>
        <item x="211"/>
        <item x="213"/>
        <item x="745"/>
        <item x="66"/>
        <item x="69"/>
        <item x="255"/>
        <item x="825"/>
        <item x="62"/>
        <item x="746"/>
        <item x="75"/>
        <item x="70"/>
        <item x="68"/>
        <item x="209"/>
        <item x="381"/>
        <item x="369"/>
        <item x="340"/>
        <item x="749"/>
        <item x="357"/>
        <item x="365"/>
        <item x="303"/>
        <item x="341"/>
        <item x="751"/>
        <item x="1"/>
        <item x="383"/>
        <item x="474"/>
        <item x="750"/>
        <item x="795"/>
        <item x="449"/>
        <item x="478"/>
        <item x="851"/>
        <item x="140"/>
        <item x="298"/>
        <item x="124"/>
        <item x="72"/>
        <item x="771"/>
        <item x="61"/>
        <item x="698"/>
        <item x="777"/>
        <item x="300"/>
        <item x="887"/>
        <item x="849"/>
        <item x="730"/>
        <item x="727"/>
        <item x="361"/>
        <item x="131"/>
        <item x="711"/>
        <item x="225"/>
        <item x="728"/>
        <item x="609"/>
        <item x="813"/>
        <item x="812"/>
        <item x="411"/>
        <item x="475"/>
        <item x="404"/>
        <item x="819"/>
        <item x="817"/>
        <item x="793"/>
        <item x="402"/>
        <item x="406"/>
        <item x="824"/>
        <item x="188"/>
        <item x="224"/>
        <item x="822"/>
        <item x="247"/>
        <item x="189"/>
        <item x="400"/>
        <item x="712"/>
        <item x="892"/>
        <item x="617"/>
        <item x="697"/>
        <item x="428"/>
        <item x="821"/>
        <item x="407"/>
        <item x="403"/>
        <item x="569"/>
        <item x="815"/>
        <item x="857"/>
        <item x="856"/>
        <item x="187"/>
        <item x="776"/>
        <item x="679"/>
        <item x="732"/>
        <item x="3"/>
        <item x="249"/>
        <item x="614"/>
        <item x="735"/>
        <item x="150"/>
        <item x="2"/>
        <item x="149"/>
        <item x="251"/>
        <item x="615"/>
        <item x="245"/>
        <item x="608"/>
        <item x="11"/>
        <item x="747"/>
        <item x="707"/>
        <item x="248"/>
        <item x="246"/>
        <item x="773"/>
        <item x="775"/>
        <item x="848"/>
        <item x="486"/>
        <item x="616"/>
        <item x="10"/>
        <item x="9"/>
        <item x="772"/>
        <item x="145"/>
        <item x="774"/>
        <item x="8"/>
        <item x="847"/>
        <item x="143"/>
        <item x="252"/>
        <item x="144"/>
        <item x="0"/>
        <item t="default"/>
      </items>
    </pivotField>
    <pivotField showAll="0"/>
    <pivotField dataField="1" numFmtId="4" showAll="0"/>
  </pivotFields>
  <rowFields count="1">
    <field x="1"/>
  </rowFields>
  <rowItems count="2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4"/>
    </i>
    <i>
      <x v="45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1"/>
    </i>
    <i>
      <x v="292"/>
    </i>
    <i t="grand">
      <x/>
    </i>
  </rowItems>
  <colFields count="1">
    <field x="4"/>
  </colFields>
  <colItems count="4">
    <i>
      <x/>
    </i>
    <i>
      <x v="1"/>
    </i>
    <i>
      <x v="2"/>
    </i>
    <i>
      <x v="3"/>
    </i>
  </colItems>
  <pageFields count="1">
    <pageField fld="7" hier="-1"/>
  </pageFields>
  <dataFields count="1">
    <dataField name="Sum of Balance" fld="11" baseField="0" baseItem="0"/>
  </dataFields>
  <formats count="21">
    <format dxfId="90">
      <pivotArea outline="0" collapsedLevelsAreSubtotals="1" fieldPosition="0">
        <references count="1">
          <reference field="4" count="4" selected="0">
            <x v="0"/>
            <x v="1"/>
            <x v="2"/>
            <x v="3"/>
          </reference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4" type="button" dataOnly="0" labelOnly="1" outline="0" axis="axisCol" fieldPosition="0"/>
    </format>
    <format dxfId="44">
      <pivotArea type="topRight" dataOnly="0" labelOnly="1" outline="0" fieldPosition="0"/>
    </format>
    <format dxfId="43">
      <pivotArea field="1" type="button" dataOnly="0" labelOnly="1" outline="0" axis="axisRow" fieldPosition="0"/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4" count="0"/>
        </references>
      </pivotArea>
    </format>
    <format dxfId="4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40"/>
            <x v="41"/>
            <x v="42"/>
            <x v="44"/>
            <x v="45"/>
            <x v="47"/>
            <x v="49"/>
            <x v="50"/>
            <x v="51"/>
            <x v="52"/>
            <x v="53"/>
            <x v="54"/>
          </reference>
        </references>
      </pivotArea>
    </format>
    <format dxfId="39">
      <pivotArea dataOnly="0" labelOnly="1" fieldPosition="0">
        <references count="1">
          <reference field="1" count="50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100"/>
            <x v="101"/>
            <x v="102"/>
            <x v="103"/>
            <x v="104"/>
            <x v="105"/>
            <x v="106"/>
            <x v="107"/>
            <x v="108"/>
          </reference>
        </references>
      </pivotArea>
    </format>
    <format dxfId="38">
      <pivotArea dataOnly="0" labelOnly="1" fieldPosition="0">
        <references count="1">
          <reference field="1" count="50"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8"/>
            <x v="149"/>
            <x v="150"/>
            <x v="151"/>
            <x v="152"/>
            <x v="153"/>
            <x v="154"/>
            <x v="155"/>
            <x v="156"/>
            <x v="158"/>
            <x v="159"/>
            <x v="160"/>
          </reference>
        </references>
      </pivotArea>
    </format>
    <format dxfId="37">
      <pivotArea dataOnly="0" labelOnly="1" fieldPosition="0">
        <references count="1">
          <reference field="1" count="50"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</reference>
        </references>
      </pivotArea>
    </format>
    <format dxfId="36">
      <pivotArea dataOnly="0" labelOnly="1" fieldPosition="0">
        <references count="1">
          <reference field="1" count="50">
            <x v="211"/>
            <x v="212"/>
            <x v="213"/>
            <x v="214"/>
            <x v="215"/>
            <x v="216"/>
            <x v="217"/>
            <x v="218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4"/>
            <x v="255"/>
            <x v="256"/>
            <x v="257"/>
            <x v="258"/>
            <x v="259"/>
            <x v="260"/>
            <x v="261"/>
            <x v="262"/>
          </reference>
        </references>
      </pivotArea>
    </format>
    <format dxfId="35">
      <pivotArea dataOnly="0" labelOnly="1" fieldPosition="0">
        <references count="1">
          <reference field="1" count="27">
            <x v="263"/>
            <x v="264"/>
            <x v="265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91"/>
            <x v="292"/>
          </reference>
        </references>
      </pivotArea>
    </format>
    <format dxfId="3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40"/>
            <x v="41"/>
            <x v="42"/>
            <x v="44"/>
            <x v="45"/>
            <x v="47"/>
            <x v="49"/>
            <x v="50"/>
            <x v="51"/>
            <x v="52"/>
            <x v="53"/>
            <x v="54"/>
          </reference>
        </references>
      </pivotArea>
    </format>
    <format dxfId="33">
      <pivotArea dataOnly="0" labelOnly="1" fieldPosition="0">
        <references count="1">
          <reference field="1" count="50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100"/>
            <x v="101"/>
            <x v="102"/>
            <x v="103"/>
            <x v="104"/>
            <x v="105"/>
            <x v="106"/>
            <x v="107"/>
            <x v="108"/>
          </reference>
        </references>
      </pivotArea>
    </format>
    <format dxfId="32">
      <pivotArea dataOnly="0" labelOnly="1" fieldPosition="0">
        <references count="1">
          <reference field="1" count="50"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8"/>
            <x v="149"/>
            <x v="150"/>
            <x v="151"/>
            <x v="152"/>
            <x v="153"/>
            <x v="154"/>
            <x v="155"/>
            <x v="156"/>
            <x v="158"/>
            <x v="159"/>
            <x v="160"/>
          </reference>
        </references>
      </pivotArea>
    </format>
    <format dxfId="31">
      <pivotArea dataOnly="0" labelOnly="1" fieldPosition="0">
        <references count="1">
          <reference field="1" count="50"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</reference>
        </references>
      </pivotArea>
    </format>
    <format dxfId="30">
      <pivotArea dataOnly="0" labelOnly="1" fieldPosition="0">
        <references count="1">
          <reference field="1" count="50">
            <x v="211"/>
            <x v="212"/>
            <x v="213"/>
            <x v="214"/>
            <x v="215"/>
            <x v="216"/>
            <x v="217"/>
            <x v="218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4"/>
            <x v="255"/>
            <x v="256"/>
            <x v="257"/>
            <x v="258"/>
            <x v="259"/>
            <x v="260"/>
            <x v="261"/>
            <x v="262"/>
          </reference>
        </references>
      </pivotArea>
    </format>
    <format dxfId="29">
      <pivotArea dataOnly="0" labelOnly="1" fieldPosition="0">
        <references count="1">
          <reference field="1" count="27">
            <x v="263"/>
            <x v="264"/>
            <x v="265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91"/>
            <x v="29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1">
  <location ref="A3:I272" firstHeaderRow="1" firstDataRow="3" firstDataCol="1" rowPageCount="1" colPageCount="1"/>
  <pivotFields count="12">
    <pivotField showAll="0"/>
    <pivotField axis="axisRow" showAll="0">
      <items count="294">
        <item x="0"/>
        <item x="3"/>
        <item x="13"/>
        <item x="4"/>
        <item x="1"/>
        <item x="5"/>
        <item x="6"/>
        <item x="9"/>
        <item x="7"/>
        <item x="28"/>
        <item x="11"/>
        <item x="10"/>
        <item x="29"/>
        <item x="20"/>
        <item x="16"/>
        <item x="14"/>
        <item x="146"/>
        <item x="12"/>
        <item x="2"/>
        <item x="18"/>
        <item x="19"/>
        <item x="27"/>
        <item x="22"/>
        <item x="21"/>
        <item x="23"/>
        <item x="17"/>
        <item x="26"/>
        <item x="15"/>
        <item x="25"/>
        <item x="30"/>
        <item x="31"/>
        <item x="35"/>
        <item x="42"/>
        <item x="39"/>
        <item x="36"/>
        <item x="33"/>
        <item x="32"/>
        <item x="38"/>
        <item x="40"/>
        <item x="41"/>
        <item x="37"/>
        <item x="34"/>
        <item x="55"/>
        <item x="43"/>
        <item x="53"/>
        <item x="44"/>
        <item x="46"/>
        <item x="45"/>
        <item x="48"/>
        <item x="50"/>
        <item x="59"/>
        <item x="47"/>
        <item x="49"/>
        <item x="52"/>
        <item x="51"/>
        <item x="60"/>
        <item x="56"/>
        <item x="57"/>
        <item x="61"/>
        <item x="62"/>
        <item x="71"/>
        <item x="65"/>
        <item x="64"/>
        <item x="68"/>
        <item x="66"/>
        <item x="75"/>
        <item x="63"/>
        <item x="74"/>
        <item x="70"/>
        <item x="72"/>
        <item x="73"/>
        <item x="67"/>
        <item x="76"/>
        <item x="69"/>
        <item x="77"/>
        <item x="80"/>
        <item x="81"/>
        <item x="83"/>
        <item x="79"/>
        <item x="78"/>
        <item x="82"/>
        <item x="84"/>
        <item x="54"/>
        <item x="85"/>
        <item x="90"/>
        <item x="86"/>
        <item x="163"/>
        <item x="92"/>
        <item x="88"/>
        <item x="87"/>
        <item x="89"/>
        <item x="93"/>
        <item x="91"/>
        <item x="96"/>
        <item x="108"/>
        <item x="95"/>
        <item x="100"/>
        <item x="99"/>
        <item x="106"/>
        <item x="98"/>
        <item x="102"/>
        <item x="101"/>
        <item x="103"/>
        <item x="94"/>
        <item x="104"/>
        <item x="107"/>
        <item x="105"/>
        <item x="97"/>
        <item x="109"/>
        <item x="111"/>
        <item x="110"/>
        <item x="112"/>
        <item x="115"/>
        <item x="114"/>
        <item x="113"/>
        <item x="117"/>
        <item x="123"/>
        <item x="118"/>
        <item x="124"/>
        <item x="119"/>
        <item x="116"/>
        <item x="126"/>
        <item x="125"/>
        <item x="121"/>
        <item x="128"/>
        <item x="131"/>
        <item x="127"/>
        <item x="120"/>
        <item x="130"/>
        <item x="129"/>
        <item x="156"/>
        <item x="132"/>
        <item x="133"/>
        <item x="134"/>
        <item x="138"/>
        <item x="137"/>
        <item x="135"/>
        <item x="139"/>
        <item x="141"/>
        <item x="140"/>
        <item x="143"/>
        <item x="144"/>
        <item x="145"/>
        <item x="142"/>
        <item x="147"/>
        <item x="148"/>
        <item x="149"/>
        <item x="150"/>
        <item x="151"/>
        <item x="165"/>
        <item x="157"/>
        <item x="152"/>
        <item x="166"/>
        <item x="167"/>
        <item x="159"/>
        <item x="153"/>
        <item x="122"/>
        <item x="160"/>
        <item x="158"/>
        <item x="162"/>
        <item x="8"/>
        <item x="155"/>
        <item x="164"/>
        <item x="272"/>
        <item x="136"/>
        <item x="168"/>
        <item x="170"/>
        <item x="154"/>
        <item x="161"/>
        <item x="169"/>
        <item x="173"/>
        <item x="198"/>
        <item x="174"/>
        <item x="183"/>
        <item x="182"/>
        <item x="186"/>
        <item x="187"/>
        <item x="193"/>
        <item x="191"/>
        <item x="199"/>
        <item x="177"/>
        <item x="176"/>
        <item x="197"/>
        <item x="175"/>
        <item x="171"/>
        <item x="185"/>
        <item x="184"/>
        <item x="201"/>
        <item x="190"/>
        <item x="172"/>
        <item x="180"/>
        <item x="181"/>
        <item x="189"/>
        <item x="192"/>
        <item x="194"/>
        <item x="200"/>
        <item x="203"/>
        <item x="24"/>
        <item x="178"/>
        <item x="179"/>
        <item x="205"/>
        <item x="195"/>
        <item x="188"/>
        <item x="202"/>
        <item x="204"/>
        <item x="196"/>
        <item x="206"/>
        <item x="211"/>
        <item x="208"/>
        <item x="209"/>
        <item x="210"/>
        <item x="212"/>
        <item x="215"/>
        <item x="207"/>
        <item x="213"/>
        <item x="214"/>
        <item x="217"/>
        <item x="218"/>
        <item x="219"/>
        <item x="220"/>
        <item x="223"/>
        <item x="216"/>
        <item x="224"/>
        <item x="222"/>
        <item x="221"/>
        <item x="227"/>
        <item x="225"/>
        <item x="226"/>
        <item x="228"/>
        <item x="229"/>
        <item x="230"/>
        <item x="231"/>
        <item x="241"/>
        <item x="249"/>
        <item x="235"/>
        <item x="233"/>
        <item x="234"/>
        <item x="245"/>
        <item x="240"/>
        <item x="238"/>
        <item x="242"/>
        <item x="237"/>
        <item x="236"/>
        <item x="243"/>
        <item x="244"/>
        <item x="246"/>
        <item x="247"/>
        <item x="58"/>
        <item x="239"/>
        <item x="248"/>
        <item x="232"/>
        <item x="250"/>
        <item x="267"/>
        <item x="251"/>
        <item x="253"/>
        <item x="256"/>
        <item x="258"/>
        <item x="257"/>
        <item x="270"/>
        <item x="263"/>
        <item x="271"/>
        <item x="255"/>
        <item x="264"/>
        <item x="268"/>
        <item x="260"/>
        <item x="259"/>
        <item x="261"/>
        <item x="266"/>
        <item x="262"/>
        <item x="265"/>
        <item x="254"/>
        <item x="252"/>
        <item x="269"/>
        <item x="274"/>
        <item x="273"/>
        <item x="275"/>
        <item x="277"/>
        <item x="276"/>
        <item x="278"/>
        <item x="284"/>
        <item x="280"/>
        <item x="279"/>
        <item x="287"/>
        <item x="282"/>
        <item x="283"/>
        <item x="286"/>
        <item x="285"/>
        <item x="281"/>
        <item x="288"/>
        <item x="289"/>
        <item x="292"/>
        <item x="290"/>
        <item x="291"/>
        <item t="default"/>
      </items>
    </pivotField>
    <pivotField showAll="0"/>
    <pivotField showAll="0"/>
    <pivotField axis="axisCol" multipleItemSelectionAllowed="1" showAll="0" defaultSubtotal="0">
      <items count="5">
        <item x="3"/>
        <item x="0"/>
        <item x="2"/>
        <item x="4"/>
        <item x="1"/>
      </items>
    </pivotField>
    <pivotField multipleItemSelectionAllowed="1" showAll="0">
      <items count="13">
        <item x="0"/>
        <item h="1" x="1"/>
        <item h="1" x="2"/>
        <item h="1" x="3"/>
        <item h="1" x="4"/>
        <item h="1" x="9"/>
        <item h="1" x="5"/>
        <item h="1" x="6"/>
        <item h="1" x="10"/>
        <item h="1" x="7"/>
        <item h="1" x="8"/>
        <item x="11"/>
        <item t="default"/>
      </items>
    </pivotField>
    <pivotField showAll="0">
      <items count="1049">
        <item x="16"/>
        <item x="588"/>
        <item x="827"/>
        <item x="654"/>
        <item x="814"/>
        <item x="767"/>
        <item x="761"/>
        <item x="735"/>
        <item x="869"/>
        <item x="831"/>
        <item x="647"/>
        <item x="868"/>
        <item x="617"/>
        <item x="777"/>
        <item x="870"/>
        <item x="618"/>
        <item x="787"/>
        <item x="784"/>
        <item x="675"/>
        <item x="774"/>
        <item x="736"/>
        <item x="619"/>
        <item x="737"/>
        <item x="620"/>
        <item x="705"/>
        <item x="738"/>
        <item x="739"/>
        <item x="665"/>
        <item x="606"/>
        <item x="788"/>
        <item x="607"/>
        <item x="815"/>
        <item x="676"/>
        <item x="778"/>
        <item x="677"/>
        <item x="600"/>
        <item x="834"/>
        <item x="621"/>
        <item x="756"/>
        <item x="772"/>
        <item x="622"/>
        <item x="601"/>
        <item x="678"/>
        <item x="877"/>
        <item x="740"/>
        <item x="691"/>
        <item x="841"/>
        <item x="611"/>
        <item x="706"/>
        <item x="741"/>
        <item x="692"/>
        <item x="623"/>
        <item x="873"/>
        <item x="655"/>
        <item x="742"/>
        <item x="768"/>
        <item x="727"/>
        <item x="602"/>
        <item x="603"/>
        <item x="671"/>
        <item x="589"/>
        <item x="590"/>
        <item x="743"/>
        <item x="876"/>
        <item x="791"/>
        <item x="624"/>
        <item x="625"/>
        <item x="842"/>
        <item x="792"/>
        <item x="744"/>
        <item x="862"/>
        <item x="591"/>
        <item x="693"/>
        <item x="816"/>
        <item x="745"/>
        <item x="612"/>
        <item x="679"/>
        <item x="680"/>
        <item x="832"/>
        <item x="762"/>
        <item x="746"/>
        <item x="626"/>
        <item x="707"/>
        <item x="858"/>
        <item x="775"/>
        <item x="865"/>
        <item x="681"/>
        <item x="863"/>
        <item x="789"/>
        <item x="627"/>
        <item x="793"/>
        <item x="763"/>
        <item x="794"/>
        <item x="802"/>
        <item x="747"/>
        <item x="878"/>
        <item x="880"/>
        <item x="608"/>
        <item x="829"/>
        <item x="728"/>
        <item x="779"/>
        <item x="682"/>
        <item x="604"/>
        <item x="592"/>
        <item x="593"/>
        <item x="683"/>
        <item x="757"/>
        <item x="805"/>
        <item x="708"/>
        <item x="684"/>
        <item x="806"/>
        <item x="769"/>
        <item x="795"/>
        <item x="837"/>
        <item x="807"/>
        <item x="669"/>
        <item x="843"/>
        <item x="773"/>
        <item x="628"/>
        <item x="780"/>
        <item x="629"/>
        <item x="656"/>
        <item x="852"/>
        <item x="817"/>
        <item x="770"/>
        <item x="729"/>
        <item x="771"/>
        <item x="648"/>
        <item x="685"/>
        <item x="630"/>
        <item x="760"/>
        <item x="748"/>
        <item x="686"/>
        <item x="749"/>
        <item x="687"/>
        <item x="866"/>
        <item x="750"/>
        <item x="709"/>
        <item x="838"/>
        <item x="631"/>
        <item x="844"/>
        <item x="874"/>
        <item x="785"/>
        <item x="835"/>
        <item x="836"/>
        <item x="594"/>
        <item x="818"/>
        <item x="854"/>
        <item x="751"/>
        <item x="864"/>
        <item x="720"/>
        <item x="632"/>
        <item x="764"/>
        <item x="808"/>
        <item x="867"/>
        <item x="688"/>
        <item x="796"/>
        <item x="803"/>
        <item x="710"/>
        <item x="633"/>
        <item x="839"/>
        <item x="721"/>
        <item x="730"/>
        <item x="634"/>
        <item x="752"/>
        <item x="689"/>
        <item x="690"/>
        <item x="595"/>
        <item x="830"/>
        <item x="797"/>
        <item x="781"/>
        <item x="782"/>
        <item x="609"/>
        <item x="871"/>
        <item x="722"/>
        <item x="660"/>
        <item x="613"/>
        <item x="672"/>
        <item x="758"/>
        <item x="635"/>
        <item x="636"/>
        <item x="711"/>
        <item x="666"/>
        <item x="695"/>
        <item x="696"/>
        <item x="856"/>
        <item x="845"/>
        <item x="848"/>
        <item x="804"/>
        <item x="697"/>
        <item x="649"/>
        <item x="828"/>
        <item x="819"/>
        <item x="667"/>
        <item x="610"/>
        <item x="605"/>
        <item x="753"/>
        <item x="754"/>
        <item x="765"/>
        <item x="637"/>
        <item x="849"/>
        <item x="673"/>
        <item x="755"/>
        <item x="698"/>
        <item x="723"/>
        <item x="724"/>
        <item x="638"/>
        <item x="790"/>
        <item x="846"/>
        <item x="639"/>
        <item x="703"/>
        <item x="875"/>
        <item x="712"/>
        <item x="872"/>
        <item x="650"/>
        <item x="855"/>
        <item x="820"/>
        <item x="596"/>
        <item x="809"/>
        <item x="704"/>
        <item x="833"/>
        <item x="857"/>
        <item x="766"/>
        <item x="614"/>
        <item x="640"/>
        <item x="702"/>
        <item x="694"/>
        <item x="861"/>
        <item x="699"/>
        <item x="661"/>
        <item x="859"/>
        <item x="641"/>
        <item x="642"/>
        <item x="657"/>
        <item x="798"/>
        <item x="840"/>
        <item x="659"/>
        <item x="799"/>
        <item x="800"/>
        <item x="615"/>
        <item x="810"/>
        <item x="881"/>
        <item x="811"/>
        <item x="651"/>
        <item x="713"/>
        <item x="714"/>
        <item x="821"/>
        <item x="824"/>
        <item x="776"/>
        <item x="725"/>
        <item x="759"/>
        <item x="616"/>
        <item x="700"/>
        <item x="643"/>
        <item x="662"/>
        <item x="670"/>
        <item x="668"/>
        <item x="731"/>
        <item x="732"/>
        <item x="850"/>
        <item x="726"/>
        <item x="801"/>
        <item x="644"/>
        <item x="645"/>
        <item x="663"/>
        <item x="822"/>
        <item x="715"/>
        <item x="716"/>
        <item x="652"/>
        <item x="717"/>
        <item x="851"/>
        <item x="823"/>
        <item x="597"/>
        <item x="718"/>
        <item x="733"/>
        <item x="825"/>
        <item x="826"/>
        <item x="646"/>
        <item x="674"/>
        <item x="598"/>
        <item x="599"/>
        <item x="701"/>
        <item x="879"/>
        <item x="860"/>
        <item x="664"/>
        <item x="719"/>
        <item x="658"/>
        <item x="734"/>
        <item x="653"/>
        <item x="783"/>
        <item x="847"/>
        <item x="812"/>
        <item x="813"/>
        <item x="786"/>
        <item x="853"/>
        <item x="0"/>
        <item x="153"/>
        <item x="239"/>
        <item x="263"/>
        <item x="247"/>
        <item x="300"/>
        <item x="118"/>
        <item x="251"/>
        <item x="80"/>
        <item x="34"/>
        <item x="303"/>
        <item x="183"/>
        <item x="97"/>
        <item x="114"/>
        <item x="143"/>
        <item x="144"/>
        <item x="102"/>
        <item x="154"/>
        <item x="227"/>
        <item x="220"/>
        <item x="119"/>
        <item x="35"/>
        <item x="36"/>
        <item x="129"/>
        <item x="184"/>
        <item x="310"/>
        <item x="81"/>
        <item x="240"/>
        <item x="82"/>
        <item x="63"/>
        <item x="167"/>
        <item x="99"/>
        <item x="168"/>
        <item x="284"/>
        <item x="1"/>
        <item x="223"/>
        <item x="211"/>
        <item x="37"/>
        <item x="115"/>
        <item x="195"/>
        <item x="38"/>
        <item x="109"/>
        <item x="103"/>
        <item x="304"/>
        <item x="269"/>
        <item x="155"/>
        <item x="228"/>
        <item x="212"/>
        <item x="145"/>
        <item x="264"/>
        <item x="256"/>
        <item x="281"/>
        <item x="83"/>
        <item x="297"/>
        <item x="185"/>
        <item x="234"/>
        <item x="26"/>
        <item x="104"/>
        <item x="285"/>
        <item x="39"/>
        <item x="84"/>
        <item x="85"/>
        <item x="241"/>
        <item x="64"/>
        <item x="27"/>
        <item x="286"/>
        <item x="120"/>
        <item x="156"/>
        <item x="199"/>
        <item x="200"/>
        <item x="232"/>
        <item x="265"/>
        <item x="201"/>
        <item x="40"/>
        <item x="213"/>
        <item x="116"/>
        <item x="2"/>
        <item x="3"/>
        <item x="130"/>
        <item x="65"/>
        <item x="208"/>
        <item x="252"/>
        <item x="258"/>
        <item x="294"/>
        <item x="66"/>
        <item x="17"/>
        <item x="41"/>
        <item x="248"/>
        <item x="28"/>
        <item x="289"/>
        <item x="186"/>
        <item x="221"/>
        <item x="222"/>
        <item x="146"/>
        <item x="67"/>
        <item x="229"/>
        <item x="173"/>
        <item x="174"/>
        <item x="90"/>
        <item x="93"/>
        <item x="202"/>
        <item x="42"/>
        <item x="121"/>
        <item x="311"/>
        <item x="86"/>
        <item x="29"/>
        <item x="30"/>
        <item x="4"/>
        <item x="175"/>
        <item x="5"/>
        <item x="214"/>
        <item x="68"/>
        <item x="257"/>
        <item x="43"/>
        <item x="196"/>
        <item x="44"/>
        <item x="242"/>
        <item x="122"/>
        <item x="187"/>
        <item x="260"/>
        <item x="270"/>
        <item x="157"/>
        <item x="135"/>
        <item x="110"/>
        <item x="18"/>
        <item x="243"/>
        <item x="6"/>
        <item x="203"/>
        <item x="210"/>
        <item x="7"/>
        <item x="94"/>
        <item x="123"/>
        <item x="253"/>
        <item x="235"/>
        <item x="236"/>
        <item x="169"/>
        <item x="91"/>
        <item x="92"/>
        <item x="69"/>
        <item x="45"/>
        <item x="176"/>
        <item x="70"/>
        <item x="46"/>
        <item x="47"/>
        <item x="287"/>
        <item x="48"/>
        <item x="49"/>
        <item x="158"/>
        <item x="282"/>
        <item x="136"/>
        <item x="19"/>
        <item x="266"/>
        <item x="277"/>
        <item x="204"/>
        <item x="224"/>
        <item x="249"/>
        <item x="312"/>
        <item x="8"/>
        <item x="274"/>
        <item x="307"/>
        <item x="237"/>
        <item x="305"/>
        <item x="111"/>
        <item x="295"/>
        <item x="71"/>
        <item x="124"/>
        <item x="50"/>
        <item x="72"/>
        <item x="197"/>
        <item x="177"/>
        <item x="298"/>
        <item x="147"/>
        <item x="159"/>
        <item x="233"/>
        <item x="188"/>
        <item x="100"/>
        <item x="308"/>
        <item x="101"/>
        <item x="20"/>
        <item x="112"/>
        <item x="160"/>
        <item x="161"/>
        <item x="148"/>
        <item x="189"/>
        <item x="87"/>
        <item x="51"/>
        <item x="52"/>
        <item x="190"/>
        <item x="215"/>
        <item x="216"/>
        <item x="9"/>
        <item x="191"/>
        <item x="73"/>
        <item x="105"/>
        <item x="53"/>
        <item x="74"/>
        <item x="178"/>
        <item x="54"/>
        <item x="55"/>
        <item x="292"/>
        <item x="271"/>
        <item x="162"/>
        <item x="283"/>
        <item x="137"/>
        <item x="21"/>
        <item x="192"/>
        <item x="244"/>
        <item x="205"/>
        <item x="149"/>
        <item x="254"/>
        <item x="309"/>
        <item x="95"/>
        <item x="275"/>
        <item x="301"/>
        <item x="290"/>
        <item x="170"/>
        <item x="217"/>
        <item x="75"/>
        <item x="230"/>
        <item x="56"/>
        <item x="225"/>
        <item x="193"/>
        <item x="133"/>
        <item x="245"/>
        <item x="179"/>
        <item x="31"/>
        <item x="209"/>
        <item x="163"/>
        <item x="194"/>
        <item x="138"/>
        <item x="22"/>
        <item x="267"/>
        <item x="57"/>
        <item x="58"/>
        <item x="125"/>
        <item x="126"/>
        <item x="302"/>
        <item x="10"/>
        <item x="150"/>
        <item x="171"/>
        <item x="108"/>
        <item x="106"/>
        <item x="259"/>
        <item x="296"/>
        <item x="76"/>
        <item x="238"/>
        <item x="59"/>
        <item x="246"/>
        <item x="180"/>
        <item x="127"/>
        <item x="23"/>
        <item x="88"/>
        <item x="272"/>
        <item x="164"/>
        <item x="139"/>
        <item x="24"/>
        <item x="134"/>
        <item x="278"/>
        <item x="206"/>
        <item x="218"/>
        <item x="11"/>
        <item x="12"/>
        <item x="231"/>
        <item x="250"/>
        <item x="219"/>
        <item x="77"/>
        <item x="13"/>
        <item x="14"/>
        <item x="78"/>
        <item x="226"/>
        <item x="60"/>
        <item x="117"/>
        <item x="15"/>
        <item x="113"/>
        <item x="198"/>
        <item x="98"/>
        <item x="261"/>
        <item x="140"/>
        <item x="141"/>
        <item x="166"/>
        <item x="25"/>
        <item x="255"/>
        <item x="279"/>
        <item x="32"/>
        <item x="151"/>
        <item x="181"/>
        <item x="142"/>
        <item x="96"/>
        <item x="276"/>
        <item x="61"/>
        <item x="165"/>
        <item x="291"/>
        <item x="172"/>
        <item x="273"/>
        <item x="79"/>
        <item x="293"/>
        <item x="62"/>
        <item x="152"/>
        <item x="107"/>
        <item x="299"/>
        <item x="288"/>
        <item x="33"/>
        <item x="128"/>
        <item x="89"/>
        <item x="131"/>
        <item x="262"/>
        <item x="268"/>
        <item x="280"/>
        <item x="207"/>
        <item x="306"/>
        <item x="132"/>
        <item x="182"/>
        <item x="344"/>
        <item x="322"/>
        <item x="481"/>
        <item x="467"/>
        <item x="441"/>
        <item x="397"/>
        <item x="412"/>
        <item x="453"/>
        <item x="398"/>
        <item x="350"/>
        <item x="323"/>
        <item x="468"/>
        <item x="532"/>
        <item x="422"/>
        <item x="399"/>
        <item x="439"/>
        <item x="580"/>
        <item x="511"/>
        <item x="361"/>
        <item x="533"/>
        <item x="351"/>
        <item x="563"/>
        <item x="379"/>
        <item x="573"/>
        <item x="564"/>
        <item x="454"/>
        <item x="352"/>
        <item x="586"/>
        <item x="421"/>
        <item x="442"/>
        <item x="380"/>
        <item x="404"/>
        <item x="560"/>
        <item x="469"/>
        <item x="455"/>
        <item x="482"/>
        <item x="489"/>
        <item x="549"/>
        <item x="366"/>
        <item x="423"/>
        <item x="367"/>
        <item x="470"/>
        <item x="403"/>
        <item x="381"/>
        <item x="518"/>
        <item x="313"/>
        <item x="456"/>
        <item x="546"/>
        <item x="515"/>
        <item x="382"/>
        <item x="565"/>
        <item x="503"/>
        <item x="516"/>
        <item x="353"/>
        <item x="530"/>
        <item x="424"/>
        <item x="567"/>
        <item x="355"/>
        <item x="556"/>
        <item x="491"/>
        <item x="483"/>
        <item x="557"/>
        <item x="383"/>
        <item x="356"/>
        <item x="425"/>
        <item x="400"/>
        <item x="519"/>
        <item x="384"/>
        <item x="513"/>
        <item x="559"/>
        <item x="324"/>
        <item x="504"/>
        <item x="457"/>
        <item x="443"/>
        <item x="314"/>
        <item x="334"/>
        <item x="335"/>
        <item x="325"/>
        <item x="336"/>
        <item x="368"/>
        <item x="531"/>
        <item x="574"/>
        <item x="401"/>
        <item x="354"/>
        <item x="426"/>
        <item x="562"/>
        <item x="581"/>
        <item x="385"/>
        <item x="413"/>
        <item x="362"/>
        <item x="450"/>
        <item x="458"/>
        <item x="386"/>
        <item x="520"/>
        <item x="414"/>
        <item x="517"/>
        <item x="505"/>
        <item x="427"/>
        <item x="476"/>
        <item x="444"/>
        <item x="471"/>
        <item x="499"/>
        <item x="459"/>
        <item x="492"/>
        <item x="572"/>
        <item x="337"/>
        <item x="551"/>
        <item x="387"/>
        <item x="345"/>
        <item x="547"/>
        <item x="388"/>
        <item x="477"/>
        <item x="569"/>
        <item x="500"/>
        <item x="315"/>
        <item x="357"/>
        <item x="415"/>
        <item x="369"/>
        <item x="428"/>
        <item x="338"/>
        <item x="445"/>
        <item x="389"/>
        <item x="496"/>
        <item x="339"/>
        <item x="402"/>
        <item x="521"/>
        <item x="493"/>
        <item x="363"/>
        <item x="316"/>
        <item x="582"/>
        <item x="550"/>
        <item x="390"/>
        <item x="409"/>
        <item x="370"/>
        <item x="391"/>
        <item x="552"/>
        <item x="446"/>
        <item x="371"/>
        <item x="358"/>
        <item x="326"/>
        <item x="340"/>
        <item x="534"/>
        <item x="486"/>
        <item x="416"/>
        <item x="359"/>
        <item x="568"/>
        <item x="522"/>
        <item x="460"/>
        <item x="327"/>
        <item x="494"/>
        <item x="555"/>
        <item x="514"/>
        <item x="529"/>
        <item x="429"/>
        <item x="548"/>
        <item x="410"/>
        <item x="506"/>
        <item x="526"/>
        <item x="347"/>
        <item x="405"/>
        <item x="501"/>
        <item x="417"/>
        <item x="451"/>
        <item x="406"/>
        <item x="372"/>
        <item x="373"/>
        <item x="430"/>
        <item x="502"/>
        <item x="392"/>
        <item x="346"/>
        <item x="578"/>
        <item x="543"/>
        <item x="575"/>
        <item x="507"/>
        <item x="535"/>
        <item x="523"/>
        <item x="418"/>
        <item x="317"/>
        <item x="374"/>
        <item x="348"/>
        <item x="539"/>
        <item x="570"/>
        <item x="536"/>
        <item x="484"/>
        <item x="341"/>
        <item x="461"/>
        <item x="393"/>
        <item x="318"/>
        <item x="447"/>
        <item x="512"/>
        <item x="487"/>
        <item x="527"/>
        <item x="579"/>
        <item x="553"/>
        <item x="364"/>
        <item x="508"/>
        <item x="407"/>
        <item x="431"/>
        <item x="478"/>
        <item x="509"/>
        <item x="394"/>
        <item x="328"/>
        <item x="408"/>
        <item x="365"/>
        <item x="448"/>
        <item x="342"/>
        <item x="466"/>
        <item x="566"/>
        <item x="419"/>
        <item x="587"/>
        <item x="462"/>
        <item x="420"/>
        <item x="490"/>
        <item x="537"/>
        <item x="432"/>
        <item x="540"/>
        <item x="330"/>
        <item x="554"/>
        <item x="320"/>
        <item x="544"/>
        <item x="433"/>
        <item x="510"/>
        <item x="343"/>
        <item x="498"/>
        <item x="463"/>
        <item x="558"/>
        <item x="438"/>
        <item x="474"/>
        <item x="329"/>
        <item x="395"/>
        <item x="434"/>
        <item x="435"/>
        <item x="331"/>
        <item x="449"/>
        <item x="464"/>
        <item x="479"/>
        <item x="472"/>
        <item x="584"/>
        <item x="542"/>
        <item x="396"/>
        <item x="360"/>
        <item x="480"/>
        <item x="576"/>
        <item x="440"/>
        <item x="577"/>
        <item x="485"/>
        <item x="436"/>
        <item x="524"/>
        <item x="375"/>
        <item x="452"/>
        <item x="528"/>
        <item x="583"/>
        <item x="437"/>
        <item x="376"/>
        <item x="473"/>
        <item x="465"/>
        <item x="377"/>
        <item x="495"/>
        <item x="332"/>
        <item x="525"/>
        <item x="538"/>
        <item x="349"/>
        <item x="541"/>
        <item x="488"/>
        <item x="475"/>
        <item x="571"/>
        <item x="321"/>
        <item x="585"/>
        <item x="545"/>
        <item x="333"/>
        <item x="319"/>
        <item x="561"/>
        <item x="411"/>
        <item x="497"/>
        <item x="378"/>
        <item x="882"/>
        <item x="964"/>
        <item x="965"/>
        <item x="915"/>
        <item x="985"/>
        <item x="888"/>
        <item x="919"/>
        <item x="1007"/>
        <item x="946"/>
        <item x="1019"/>
        <item x="902"/>
        <item x="930"/>
        <item x="974"/>
        <item x="1000"/>
        <item x="959"/>
        <item x="1034"/>
        <item x="920"/>
        <item x="1023"/>
        <item x="955"/>
        <item x="1016"/>
        <item x="941"/>
        <item x="1042"/>
        <item x="889"/>
        <item x="898"/>
        <item x="947"/>
        <item x="931"/>
        <item x="990"/>
        <item x="958"/>
        <item x="899"/>
        <item x="1001"/>
        <item x="940"/>
        <item x="995"/>
        <item x="1032"/>
        <item x="932"/>
        <item x="1009"/>
        <item x="1010"/>
        <item x="956"/>
        <item x="998"/>
        <item x="937"/>
        <item x="989"/>
        <item x="978"/>
        <item x="979"/>
        <item x="1002"/>
        <item x="1046"/>
        <item x="975"/>
        <item x="883"/>
        <item x="942"/>
        <item x="1027"/>
        <item x="913"/>
        <item x="1011"/>
        <item x="960"/>
        <item x="933"/>
        <item x="986"/>
        <item x="1003"/>
        <item x="948"/>
        <item x="1012"/>
        <item x="1035"/>
        <item x="890"/>
        <item x="966"/>
        <item x="984"/>
        <item x="1024"/>
        <item x="903"/>
        <item x="921"/>
        <item x="1030"/>
        <item x="900"/>
        <item x="1004"/>
        <item x="1029"/>
        <item x="922"/>
        <item x="891"/>
        <item x="892"/>
        <item x="967"/>
        <item x="980"/>
        <item x="910"/>
        <item x="914"/>
        <item x="976"/>
        <item x="923"/>
        <item x="1047"/>
        <item x="968"/>
        <item x="1028"/>
        <item x="949"/>
        <item x="961"/>
        <item x="1043"/>
        <item x="1031"/>
        <item x="993"/>
        <item x="1013"/>
        <item x="981"/>
        <item x="904"/>
        <item x="893"/>
        <item x="1039"/>
        <item x="991"/>
        <item x="1014"/>
        <item x="916"/>
        <item x="1025"/>
        <item x="911"/>
        <item x="894"/>
        <item x="1015"/>
        <item x="950"/>
        <item x="969"/>
        <item x="938"/>
        <item x="901"/>
        <item x="943"/>
        <item x="1038"/>
        <item x="934"/>
        <item x="924"/>
        <item x="982"/>
        <item x="1005"/>
        <item x="944"/>
        <item x="945"/>
        <item x="925"/>
        <item x="917"/>
        <item x="884"/>
        <item x="895"/>
        <item x="918"/>
        <item x="997"/>
        <item x="912"/>
        <item x="970"/>
        <item x="1026"/>
        <item x="962"/>
        <item x="1033"/>
        <item x="1020"/>
        <item x="1041"/>
        <item x="905"/>
        <item x="1040"/>
        <item x="951"/>
        <item x="935"/>
        <item x="926"/>
        <item x="1006"/>
        <item x="1022"/>
        <item x="909"/>
        <item x="977"/>
        <item x="896"/>
        <item x="1037"/>
        <item x="994"/>
        <item x="971"/>
        <item x="987"/>
        <item x="1021"/>
        <item x="957"/>
        <item x="1036"/>
        <item x="952"/>
        <item x="906"/>
        <item x="1008"/>
        <item x="1018"/>
        <item x="886"/>
        <item x="999"/>
        <item x="907"/>
        <item x="953"/>
        <item x="973"/>
        <item x="996"/>
        <item x="939"/>
        <item x="885"/>
        <item x="963"/>
        <item x="887"/>
        <item x="927"/>
        <item x="988"/>
        <item x="992"/>
        <item x="972"/>
        <item x="954"/>
        <item x="936"/>
        <item x="928"/>
        <item x="1045"/>
        <item x="1044"/>
        <item x="897"/>
        <item x="929"/>
        <item x="1017"/>
        <item x="983"/>
        <item x="908"/>
        <item t="default"/>
      </items>
    </pivotField>
    <pivotField axis="axisPage" multipleItemSelectionAllowed="1" showAll="0">
      <items count="4985">
        <item x="2187"/>
        <item x="4386"/>
        <item x="2033"/>
        <item x="2593"/>
        <item x="4395"/>
        <item x="4397"/>
        <item x="1891"/>
        <item x="4598"/>
        <item x="1541"/>
        <item x="902"/>
        <item x="2973"/>
        <item x="3508"/>
        <item x="2185"/>
        <item x="2186"/>
        <item x="4180"/>
        <item x="4217"/>
        <item x="4864"/>
        <item x="4868"/>
        <item x="2121"/>
        <item x="4584"/>
        <item x="2123"/>
        <item x="2122"/>
        <item x="2315"/>
        <item x="1890"/>
        <item x="1872"/>
        <item x="2125"/>
        <item x="4642"/>
        <item x="2124"/>
        <item x="2362"/>
        <item x="2116"/>
        <item x="2119"/>
        <item x="2286"/>
        <item x="1871"/>
        <item x="4080"/>
        <item x="1456"/>
        <item x="1458"/>
        <item x="1460"/>
        <item x="4078"/>
        <item x="4079"/>
        <item x="4081"/>
        <item x="11"/>
        <item x="22"/>
        <item x="3068"/>
        <item x="1468"/>
        <item x="1469"/>
        <item x="1471"/>
        <item x="1473"/>
        <item x="4083"/>
        <item x="4082"/>
        <item x="1480"/>
        <item x="1483"/>
        <item x="1485"/>
        <item x="1488"/>
        <item x="1489"/>
        <item x="1491"/>
        <item x="4103"/>
        <item x="1482"/>
        <item x="1484"/>
        <item x="1486"/>
        <item x="1487"/>
        <item x="1490"/>
        <item x="4099"/>
        <item x="4101"/>
        <item x="2977"/>
        <item x="2972"/>
        <item x="2976"/>
        <item x="1475"/>
        <item x="1476"/>
        <item x="1477"/>
        <item x="1478"/>
        <item x="1479"/>
        <item x="4107"/>
        <item x="4106"/>
        <item x="4109"/>
        <item x="4110"/>
        <item x="4105"/>
        <item x="106"/>
        <item x="112"/>
        <item x="104"/>
        <item x="107"/>
        <item x="110"/>
        <item x="1549"/>
        <item x="102"/>
        <item x="29"/>
        <item x="28"/>
        <item x="36"/>
        <item x="37"/>
        <item x="30"/>
        <item x="31"/>
        <item x="32"/>
        <item x="33"/>
        <item x="34"/>
        <item x="4108"/>
        <item x="1493"/>
        <item x="4112"/>
        <item x="4113"/>
        <item x="4114"/>
        <item x="4115"/>
        <item x="4121"/>
        <item x="1496"/>
        <item x="4116"/>
        <item x="1500"/>
        <item x="1499"/>
        <item x="1498"/>
        <item x="1497"/>
        <item x="2979"/>
        <item x="2981"/>
        <item x="2982"/>
        <item x="2980"/>
        <item x="2984"/>
        <item x="1584"/>
        <item x="1586"/>
        <item x="2643"/>
        <item x="2644"/>
        <item x="2645"/>
        <item x="2647"/>
        <item x="2649"/>
        <item x="2650"/>
        <item x="2651"/>
        <item x="2652"/>
        <item x="2654"/>
        <item x="2655"/>
        <item x="2656"/>
        <item x="2641"/>
        <item x="2653"/>
        <item x="2657"/>
        <item x="4764"/>
        <item x="4766"/>
        <item x="4768"/>
        <item x="1501"/>
        <item x="4122"/>
        <item x="4123"/>
        <item x="4124"/>
        <item x="4125"/>
        <item x="4126"/>
        <item x="4128"/>
        <item x="4129"/>
        <item x="2646"/>
        <item x="4147"/>
        <item x="1533"/>
        <item x="1529"/>
        <item x="1526"/>
        <item x="1532"/>
        <item x="1543"/>
        <item x="1535"/>
        <item x="4151"/>
        <item x="4150"/>
        <item x="4154"/>
        <item x="4153"/>
        <item x="1542"/>
        <item x="1539"/>
        <item x="1544"/>
        <item x="2990"/>
        <item x="42"/>
        <item x="47"/>
        <item x="46"/>
        <item x="2985"/>
        <item x="2988"/>
        <item x="38"/>
        <item x="45"/>
        <item x="4146"/>
        <item x="1538"/>
        <item x="2986"/>
        <item x="2992"/>
        <item x="2991"/>
        <item x="2989"/>
        <item x="39"/>
        <item x="40"/>
        <item x="43"/>
        <item x="1537"/>
        <item x="1503"/>
        <item x="1502"/>
        <item x="1504"/>
        <item x="1505"/>
        <item x="2291"/>
        <item x="4090"/>
        <item x="4092"/>
        <item x="4094"/>
        <item x="4096"/>
        <item x="4097"/>
        <item x="1465"/>
        <item x="1467"/>
        <item x="4084"/>
        <item x="4086"/>
        <item x="4087"/>
        <item x="4095"/>
        <item x="4134"/>
        <item x="4133"/>
        <item x="1507"/>
        <item x="1510"/>
        <item x="1512"/>
        <item x="1515"/>
        <item x="4130"/>
        <item x="1511"/>
        <item x="1508"/>
        <item x="1509"/>
        <item x="1520"/>
        <item x="1522"/>
        <item x="1524"/>
        <item x="1525"/>
        <item x="4141"/>
        <item x="4142"/>
        <item x="4143"/>
        <item x="95"/>
        <item x="97"/>
        <item x="98"/>
        <item x="76"/>
        <item x="79"/>
        <item x="82"/>
        <item x="85"/>
        <item x="87"/>
        <item x="89"/>
        <item x="91"/>
        <item x="94"/>
        <item x="96"/>
        <item x="99"/>
        <item x="86"/>
        <item x="90"/>
        <item x="92"/>
        <item x="93"/>
        <item x="77"/>
        <item x="83"/>
        <item x="80"/>
        <item x="88"/>
        <item x="4161"/>
        <item x="4162"/>
        <item x="4165"/>
        <item x="4167"/>
        <item x="4172"/>
        <item x="1545"/>
        <item x="1546"/>
        <item x="1548"/>
        <item x="1554"/>
        <item x="1558"/>
        <item x="1561"/>
        <item x="1563"/>
        <item x="1566"/>
        <item x="1569"/>
        <item x="1570"/>
        <item x="1573"/>
        <item x="1550"/>
        <item x="1551"/>
        <item x="4155"/>
        <item x="4156"/>
        <item x="4159"/>
        <item x="103"/>
        <item x="101"/>
        <item x="111"/>
        <item x="1577"/>
        <item x="1582"/>
        <item x="1581"/>
        <item x="1583"/>
        <item x="4173"/>
        <item x="4174"/>
        <item x="1578"/>
        <item x="1579"/>
        <item x="1580"/>
        <item x="3024"/>
        <item x="3009"/>
        <item x="2998"/>
        <item x="3026"/>
        <item x="2994"/>
        <item x="3019"/>
        <item x="3022"/>
        <item x="3025"/>
        <item x="3006"/>
        <item x="3008"/>
        <item x="3010"/>
        <item x="3013"/>
        <item x="3016"/>
        <item x="3001"/>
        <item x="3004"/>
        <item x="74"/>
        <item x="49"/>
        <item x="73"/>
        <item x="52"/>
        <item x="55"/>
        <item x="57"/>
        <item x="75"/>
        <item x="60"/>
        <item x="63"/>
        <item x="68"/>
        <item x="70"/>
        <item x="72"/>
        <item x="2995"/>
        <item x="3020"/>
        <item x="65"/>
        <item x="66"/>
        <item x="61"/>
        <item x="53"/>
        <item x="2999"/>
        <item x="3017"/>
        <item x="3014"/>
        <item x="3011"/>
        <item x="58"/>
        <item x="64"/>
        <item x="3007"/>
        <item x="50"/>
        <item x="56"/>
        <item x="69"/>
        <item x="3002"/>
        <item x="3005"/>
        <item x="113"/>
        <item x="108"/>
        <item x="2974"/>
        <item x="3028"/>
        <item x="117"/>
        <item x="115"/>
        <item x="3029"/>
        <item x="116"/>
        <item x="118"/>
        <item x="120"/>
        <item x="4127"/>
        <item x="4178"/>
        <item x="4179"/>
        <item x="1602"/>
        <item x="1603"/>
        <item x="1604"/>
        <item x="1606"/>
        <item x="1608"/>
        <item x="4189"/>
        <item x="4190"/>
        <item x="4191"/>
        <item x="4193"/>
        <item x="4194"/>
        <item x="4196"/>
        <item x="4197"/>
        <item x="4198"/>
        <item x="4195"/>
        <item x="2854"/>
        <item x="2857"/>
        <item x="2858"/>
        <item x="2855"/>
        <item x="4572"/>
        <item x="0"/>
        <item x="2642"/>
        <item x="1506"/>
        <item x="3242"/>
        <item x="3267"/>
        <item x="196"/>
        <item x="133"/>
        <item x="3031"/>
        <item x="3032"/>
        <item x="3033"/>
        <item x="3030"/>
        <item x="135"/>
        <item x="122"/>
        <item x="123"/>
        <item x="125"/>
        <item x="127"/>
        <item x="128"/>
        <item x="129"/>
        <item x="132"/>
        <item x="134"/>
        <item x="124"/>
        <item x="126"/>
        <item x="130"/>
        <item x="3034"/>
        <item x="4184"/>
        <item x="4185"/>
        <item x="4186"/>
        <item x="4187"/>
        <item x="4188"/>
        <item x="1588"/>
        <item x="1589"/>
        <item x="1591"/>
        <item x="1592"/>
        <item x="1593"/>
        <item x="1595"/>
        <item x="1596"/>
        <item x="1597"/>
        <item x="1598"/>
        <item x="1599"/>
        <item x="1600"/>
        <item x="1601"/>
        <item x="4181"/>
        <item x="4182"/>
        <item x="4183"/>
        <item x="3036"/>
        <item x="3045"/>
        <item x="3047"/>
        <item x="3048"/>
        <item x="138"/>
        <item x="140"/>
        <item x="3039"/>
        <item x="3040"/>
        <item x="3041"/>
        <item x="3043"/>
        <item x="145"/>
        <item x="3044"/>
        <item x="3037"/>
        <item x="3035"/>
        <item x="3038"/>
        <item x="136"/>
        <item x="139"/>
        <item x="141"/>
        <item x="143"/>
        <item x="147"/>
        <item x="148"/>
        <item x="151"/>
        <item x="144"/>
        <item x="146"/>
        <item x="137"/>
        <item x="142"/>
        <item x="3046"/>
        <item x="153"/>
        <item x="4199"/>
        <item x="1610"/>
        <item x="1612"/>
        <item x="1614"/>
        <item x="1615"/>
        <item x="1617"/>
        <item x="1619"/>
        <item x="1621"/>
        <item x="1622"/>
        <item x="1623"/>
        <item x="1624"/>
        <item x="1618"/>
        <item x="3072"/>
        <item x="180"/>
        <item x="3073"/>
        <item x="3069"/>
        <item x="3070"/>
        <item x="4215"/>
        <item x="4216"/>
        <item x="1652"/>
        <item x="4214"/>
        <item x="1627"/>
        <item x="4200"/>
        <item x="3051"/>
        <item x="154"/>
        <item x="152"/>
        <item x="4211"/>
        <item x="4212"/>
        <item x="4207"/>
        <item x="4210"/>
        <item x="4208"/>
        <item x="3057"/>
        <item x="3060"/>
        <item x="164"/>
        <item x="160"/>
        <item x="3065"/>
        <item x="156"/>
        <item x="4202"/>
        <item x="4204"/>
        <item x="4206"/>
        <item x="4205"/>
        <item x="4209"/>
        <item x="3052"/>
        <item x="3053"/>
        <item x="3062"/>
        <item x="3056"/>
        <item x="3059"/>
        <item x="3064"/>
        <item x="176"/>
        <item x="177"/>
        <item x="179"/>
        <item x="167"/>
        <item x="168"/>
        <item x="169"/>
        <item x="173"/>
        <item x="174"/>
        <item x="175"/>
        <item x="155"/>
        <item x="159"/>
        <item x="163"/>
        <item x="1629"/>
        <item x="1631"/>
        <item x="1632"/>
        <item x="1635"/>
        <item x="1636"/>
        <item x="1638"/>
        <item x="1640"/>
        <item x="1641"/>
        <item x="1642"/>
        <item x="1645"/>
        <item x="1644"/>
        <item x="1648"/>
        <item x="1650"/>
        <item x="1646"/>
        <item x="1633"/>
        <item x="178"/>
        <item x="3054"/>
        <item x="3055"/>
        <item x="3066"/>
        <item x="3067"/>
        <item x="3058"/>
        <item x="3061"/>
        <item x="170"/>
        <item x="171"/>
        <item x="158"/>
        <item x="157"/>
        <item x="172"/>
        <item x="161"/>
        <item x="162"/>
        <item x="3063"/>
        <item x="165"/>
        <item x="166"/>
        <item x="1634"/>
        <item x="414"/>
        <item x="427"/>
        <item x="3244"/>
        <item x="407"/>
        <item x="405"/>
        <item x="421"/>
        <item x="418"/>
        <item x="3247"/>
        <item x="3250"/>
        <item x="3248"/>
        <item x="3263"/>
        <item x="3265"/>
        <item x="4007"/>
        <item x="3049"/>
        <item x="3127"/>
        <item x="3086"/>
        <item x="3085"/>
        <item x="3088"/>
        <item x="3083"/>
        <item x="3087"/>
        <item x="3089"/>
        <item x="3090"/>
        <item x="3091"/>
        <item x="3092"/>
        <item x="3084"/>
        <item x="4230"/>
        <item x="4231"/>
        <item x="4232"/>
        <item x="4234"/>
        <item x="4235"/>
        <item x="3124"/>
        <item x="3126"/>
        <item x="3129"/>
        <item x="3120"/>
        <item x="3118"/>
        <item x="258"/>
        <item x="261"/>
        <item x="267"/>
        <item x="264"/>
        <item x="3119"/>
        <item x="3123"/>
        <item x="3121"/>
        <item x="259"/>
        <item x="256"/>
        <item x="265"/>
        <item x="262"/>
        <item x="3125"/>
        <item x="1672"/>
        <item x="1673"/>
        <item x="1674"/>
        <item x="1675"/>
        <item x="1676"/>
        <item x="1677"/>
        <item x="1679"/>
        <item x="1680"/>
        <item x="1681"/>
        <item x="1682"/>
        <item x="1683"/>
        <item x="1685"/>
        <item x="4226"/>
        <item x="4227"/>
        <item x="4228"/>
        <item x="4229"/>
        <item x="4233"/>
        <item x="2585"/>
        <item x="2586"/>
        <item x="2587"/>
        <item x="3074"/>
        <item x="3081"/>
        <item x="3076"/>
        <item x="3077"/>
        <item x="3079"/>
        <item x="181"/>
        <item x="3080"/>
        <item x="3078"/>
        <item x="3082"/>
        <item x="182"/>
        <item x="184"/>
        <item x="190"/>
        <item x="185"/>
        <item x="192"/>
        <item x="4220"/>
        <item x="4222"/>
        <item x="1654"/>
        <item x="1656"/>
        <item x="1657"/>
        <item x="1659"/>
        <item x="4218"/>
        <item x="187"/>
        <item x="188"/>
        <item x="1660"/>
        <item x="1662"/>
        <item x="1664"/>
        <item x="1665"/>
        <item x="1666"/>
        <item x="1667"/>
        <item x="1668"/>
        <item x="1669"/>
        <item x="1670"/>
        <item x="1671"/>
        <item x="4225"/>
        <item x="1663"/>
        <item x="1661"/>
        <item x="4255"/>
        <item x="1720"/>
        <item x="1723"/>
        <item x="3093"/>
        <item x="3094"/>
        <item x="223"/>
        <item x="198"/>
        <item x="200"/>
        <item x="204"/>
        <item x="207"/>
        <item x="210"/>
        <item x="213"/>
        <item x="216"/>
        <item x="219"/>
        <item x="194"/>
        <item x="197"/>
        <item x="199"/>
        <item x="201"/>
        <item x="205"/>
        <item x="208"/>
        <item x="211"/>
        <item x="214"/>
        <item x="217"/>
        <item x="220"/>
        <item x="224"/>
        <item x="202"/>
        <item x="206"/>
        <item x="209"/>
        <item x="212"/>
        <item x="215"/>
        <item x="218"/>
        <item x="221"/>
        <item x="225"/>
        <item x="4245"/>
        <item x="1724"/>
        <item x="1696"/>
        <item x="1686"/>
        <item x="195"/>
        <item x="203"/>
        <item x="193"/>
        <item x="1692"/>
        <item x="1702"/>
        <item x="1712"/>
        <item x="1693"/>
        <item x="1703"/>
        <item x="1713"/>
        <item x="1694"/>
        <item x="1704"/>
        <item x="1714"/>
        <item x="1695"/>
        <item x="1705"/>
        <item x="1715"/>
        <item x="1687"/>
        <item x="1697"/>
        <item x="1707"/>
        <item x="1688"/>
        <item x="1698"/>
        <item x="1708"/>
        <item x="1689"/>
        <item x="1699"/>
        <item x="1709"/>
        <item x="1690"/>
        <item x="1700"/>
        <item x="1710"/>
        <item x="1691"/>
        <item x="1701"/>
        <item x="1711"/>
        <item x="1719"/>
        <item x="1721"/>
        <item x="1722"/>
        <item x="1725"/>
        <item x="1726"/>
        <item x="1730"/>
        <item x="1731"/>
        <item x="1732"/>
        <item x="1716"/>
        <item x="1706"/>
        <item x="4237"/>
        <item x="4239"/>
        <item x="4241"/>
        <item x="4242"/>
        <item x="4246"/>
        <item x="4247"/>
        <item x="4248"/>
        <item x="4254"/>
        <item x="4253"/>
        <item x="4590"/>
        <item x="4269"/>
        <item x="4935"/>
        <item x="2264"/>
        <item x="2263"/>
        <item x="2262"/>
        <item x="1919"/>
        <item x="1918"/>
        <item x="1917"/>
        <item x="1920"/>
        <item x="4003"/>
        <item x="439"/>
        <item x="3865"/>
        <item x="1376"/>
        <item x="1006"/>
        <item x="1377"/>
        <item x="1378"/>
        <item x="1379"/>
        <item x="1450"/>
        <item x="1328"/>
        <item x="462"/>
        <item x="738"/>
        <item x="1231"/>
        <item x="1232"/>
        <item x="1237"/>
        <item x="1238"/>
        <item x="1239"/>
        <item x="1983"/>
        <item x="1984"/>
        <item x="4874"/>
        <item x="2138"/>
        <item x="1457"/>
        <item x="35"/>
        <item x="1495"/>
        <item x="2983"/>
        <item x="2648"/>
        <item x="1559"/>
        <item x="1571"/>
        <item x="1572"/>
        <item x="149"/>
        <item x="150"/>
        <item x="1625"/>
        <item x="1684"/>
        <item x="1658"/>
        <item x="222"/>
        <item x="251"/>
        <item x="1865"/>
        <item x="1868"/>
        <item x="1864"/>
        <item x="1867"/>
        <item x="1866"/>
        <item x="4274"/>
        <item x="4300"/>
        <item x="1821"/>
        <item x="1822"/>
        <item x="4290"/>
        <item x="4291"/>
        <item x="4292"/>
        <item x="23"/>
        <item x="24"/>
        <item x="25"/>
        <item x="12"/>
        <item x="13"/>
        <item x="15"/>
        <item x="16"/>
        <item x="17"/>
        <item x="18"/>
        <item x="14"/>
        <item x="1845"/>
        <item x="329"/>
        <item x="1885"/>
        <item x="2065"/>
        <item x="2043"/>
        <item x="2045"/>
        <item x="2044"/>
        <item x="4434"/>
        <item x="2494"/>
        <item x="4449"/>
        <item x="3482"/>
        <item x="700"/>
        <item x="701"/>
        <item x="574"/>
        <item x="4465"/>
        <item x="4462"/>
        <item x="692"/>
        <item x="691"/>
        <item x="737"/>
        <item x="2133"/>
        <item x="2175"/>
        <item x="2183"/>
        <item x="2176"/>
        <item x="2225"/>
        <item x="2244"/>
        <item x="2247"/>
        <item x="2248"/>
        <item x="2243"/>
        <item x="2261"/>
        <item x="2229"/>
        <item x="2249"/>
        <item x="2246"/>
        <item x="2226"/>
        <item x="2245"/>
        <item x="2232"/>
        <item x="4490"/>
        <item x="4489"/>
        <item x="4491"/>
        <item x="4492"/>
        <item x="4473"/>
        <item x="4488"/>
        <item x="2169"/>
        <item x="2163"/>
        <item x="4535"/>
        <item x="4532"/>
        <item x="4529"/>
        <item x="4530"/>
        <item x="4531"/>
        <item x="2275"/>
        <item x="3532"/>
        <item x="4562"/>
        <item x="4561"/>
        <item x="2309"/>
        <item x="2314"/>
        <item x="2317"/>
        <item x="4578"/>
        <item x="4580"/>
        <item x="4582"/>
        <item x="4586"/>
        <item x="3565"/>
        <item x="412"/>
        <item x="4588"/>
        <item x="2353"/>
        <item x="2354"/>
        <item x="2351"/>
        <item x="2352"/>
        <item x="2349"/>
        <item x="2350"/>
        <item x="2347"/>
        <item x="2348"/>
        <item x="845"/>
        <item x="4606"/>
        <item x="3684"/>
        <item x="4648"/>
        <item x="4650"/>
        <item x="4662"/>
        <item x="4665"/>
        <item x="4668"/>
        <item x="4657"/>
        <item x="4649"/>
        <item x="4651"/>
        <item x="4669"/>
        <item x="4658"/>
        <item x="2526"/>
        <item x="2527"/>
        <item x="934"/>
        <item x="935"/>
        <item x="936"/>
        <item x="988"/>
        <item x="2502"/>
        <item x="4699"/>
        <item x="4700"/>
        <item x="4701"/>
        <item x="4702"/>
        <item x="1862"/>
        <item x="1048"/>
        <item x="2480"/>
        <item x="2535"/>
        <item x="2383"/>
        <item x="2377"/>
        <item x="3754"/>
        <item x="3755"/>
        <item x="4727"/>
        <item x="2580"/>
        <item x="3819"/>
        <item x="1142"/>
        <item x="4755"/>
        <item x="3895"/>
        <item x="3892"/>
        <item x="3893"/>
        <item x="3894"/>
        <item x="2810"/>
        <item x="403"/>
        <item x="448"/>
        <item x="432"/>
        <item x="4897"/>
        <item x="4896"/>
        <item x="4898"/>
        <item x="2664"/>
        <item x="4789"/>
        <item x="2673"/>
        <item x="2696"/>
        <item x="4834"/>
        <item x="2720"/>
        <item x="4865"/>
        <item x="4866"/>
        <item x="4867"/>
        <item x="2559"/>
        <item x="4724"/>
        <item x="2762"/>
        <item x="2763"/>
        <item x="4889"/>
        <item x="2792"/>
        <item x="2795"/>
        <item x="2798"/>
        <item x="2800"/>
        <item x="4886"/>
        <item x="2842"/>
        <item x="2844"/>
        <item x="2846"/>
        <item x="2832"/>
        <item x="4914"/>
        <item x="4927"/>
        <item x="3995"/>
        <item x="1357"/>
        <item x="1353"/>
        <item x="1355"/>
        <item x="2863"/>
        <item x="1299"/>
        <item x="2870"/>
        <item x="2868"/>
        <item x="2872"/>
        <item x="4021"/>
        <item x="4020"/>
        <item x="1385"/>
        <item x="1380"/>
        <item x="1386"/>
        <item x="1396"/>
        <item x="1389"/>
        <item x="4052"/>
        <item x="4970"/>
        <item x="2949"/>
        <item x="2167"/>
        <item x="2166"/>
        <item x="1523"/>
        <item x="1620"/>
        <item x="1639"/>
        <item x="1678"/>
        <item x="2588"/>
        <item x="1727"/>
        <item x="1728"/>
        <item x="1729"/>
        <item x="1718"/>
        <item x="1717"/>
        <item x="4243"/>
        <item x="4244"/>
        <item x="4252"/>
        <item x="4251"/>
        <item x="4250"/>
        <item x="4249"/>
        <item x="4238"/>
        <item x="4240"/>
        <item x="2324"/>
        <item x="2161"/>
        <item x="2213"/>
        <item x="2204"/>
        <item x="2184"/>
        <item x="2207"/>
        <item x="2223"/>
        <item x="2194"/>
        <item x="2192"/>
        <item x="2205"/>
        <item x="2208"/>
        <item x="2206"/>
        <item x="4508"/>
        <item x="4509"/>
        <item x="4510"/>
        <item x="4511"/>
        <item x="4512"/>
        <item x="4477"/>
        <item x="4495"/>
        <item x="4507"/>
        <item x="2368"/>
        <item x="2433"/>
        <item x="2505"/>
        <item x="2478"/>
        <item x="1961"/>
        <item x="1960"/>
        <item x="1963"/>
        <item x="2032"/>
        <item x="4410"/>
        <item x="1653"/>
        <item x="3095"/>
        <item x="226"/>
        <item x="250"/>
        <item x="252"/>
        <item x="254"/>
        <item x="229"/>
        <item x="232"/>
        <item x="235"/>
        <item x="241"/>
        <item x="238"/>
        <item x="243"/>
        <item x="246"/>
        <item x="249"/>
        <item x="244"/>
        <item x="230"/>
        <item x="233"/>
        <item x="236"/>
        <item x="237"/>
        <item x="239"/>
        <item x="247"/>
        <item x="255"/>
        <item x="3096"/>
        <item x="227"/>
        <item x="3097"/>
        <item x="3099"/>
        <item x="3102"/>
        <item x="3103"/>
        <item x="3108"/>
        <item x="3111"/>
        <item x="3115"/>
        <item x="3114"/>
        <item x="3098"/>
        <item x="3106"/>
        <item x="3116"/>
        <item x="3109"/>
        <item x="3100"/>
        <item x="3104"/>
        <item x="430"/>
        <item x="441"/>
        <item x="4258"/>
        <item x="4257"/>
        <item x="4261"/>
        <item x="4263"/>
        <item x="4265"/>
        <item x="4262"/>
        <item x="4266"/>
        <item x="1733"/>
        <item x="1735"/>
        <item x="4259"/>
        <item x="4260"/>
        <item x="4264"/>
        <item x="2727"/>
        <item x="2728"/>
        <item x="2729"/>
        <item x="2730"/>
        <item x="2731"/>
        <item x="2732"/>
        <item x="2733"/>
        <item x="2734"/>
        <item x="2736"/>
        <item x="2737"/>
        <item x="2738"/>
        <item x="2739"/>
        <item x="4845"/>
        <item x="4846"/>
        <item x="4847"/>
        <item x="2735"/>
        <item x="2781"/>
        <item x="2782"/>
        <item x="1739"/>
        <item x="1740"/>
        <item x="1741"/>
        <item x="1763"/>
        <item x="1764"/>
        <item x="1765"/>
        <item x="1766"/>
        <item x="1768"/>
        <item x="1770"/>
        <item x="1772"/>
        <item x="1761"/>
        <item x="4293"/>
        <item x="4294"/>
        <item x="4297"/>
        <item x="1773"/>
        <item x="4277"/>
        <item x="4694"/>
        <item x="4111"/>
        <item x="1743"/>
        <item x="4283"/>
        <item x="4276"/>
        <item x="4278"/>
        <item x="4279"/>
        <item x="4280"/>
        <item x="4273"/>
        <item x="4281"/>
        <item x="4270"/>
        <item x="4272"/>
        <item x="4299"/>
        <item x="4302"/>
        <item x="4304"/>
        <item x="4305"/>
        <item x="4303"/>
        <item x="4301"/>
        <item x="1775"/>
        <item x="1776"/>
        <item x="1778"/>
        <item x="1779"/>
        <item x="1781"/>
        <item x="1785"/>
        <item x="1786"/>
        <item x="1788"/>
        <item x="1789"/>
        <item x="1791"/>
        <item x="1792"/>
        <item x="1796"/>
        <item x="4308"/>
        <item x="4311"/>
        <item x="4312"/>
        <item x="1784"/>
        <item x="4319"/>
        <item x="4320"/>
        <item x="4321"/>
        <item x="4322"/>
        <item x="4323"/>
        <item x="272"/>
        <item x="3136"/>
        <item x="3139"/>
        <item x="3140"/>
        <item x="3135"/>
        <item x="269"/>
        <item x="268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4315"/>
        <item x="4317"/>
        <item x="4318"/>
        <item x="3130"/>
        <item x="3132"/>
        <item x="4316"/>
        <item x="3137"/>
        <item x="3133"/>
        <item x="1810"/>
        <item x="1811"/>
        <item x="1813"/>
        <item x="1815"/>
        <item x="1816"/>
        <item x="1817"/>
        <item x="1818"/>
        <item x="1819"/>
        <item x="1820"/>
        <item x="1823"/>
        <item x="4324"/>
        <item x="4325"/>
        <item x="4326"/>
        <item x="1814"/>
        <item x="273"/>
        <item x="3142"/>
        <item x="3141"/>
        <item x="274"/>
        <item x="1824"/>
        <item x="1742"/>
        <item x="4286"/>
        <item x="4287"/>
        <item x="1745"/>
        <item x="1747"/>
        <item x="1748"/>
        <item x="1750"/>
        <item x="1751"/>
        <item x="1752"/>
        <item x="1755"/>
        <item x="1756"/>
        <item x="1757"/>
        <item x="1760"/>
        <item x="4285"/>
        <item x="4288"/>
        <item x="1758"/>
        <item x="1759"/>
        <item x="4284"/>
        <item x="4289"/>
        <item x="4334"/>
        <item x="4337"/>
        <item x="4339"/>
        <item x="4342"/>
        <item x="4344"/>
        <item x="4341"/>
        <item x="4340"/>
        <item x="1828"/>
        <item x="1832"/>
        <item x="1827"/>
        <item x="1830"/>
        <item x="1833"/>
        <item x="1835"/>
        <item x="1837"/>
        <item x="1825"/>
        <item x="4327"/>
        <item x="4330"/>
        <item x="4332"/>
        <item x="1838"/>
        <item x="279"/>
        <item x="2954"/>
        <item x="2962"/>
        <item x="2957"/>
        <item x="2960"/>
        <item x="2964"/>
        <item x="2965"/>
        <item x="2963"/>
        <item x="2"/>
        <item x="3"/>
        <item x="9"/>
        <item x="1"/>
        <item x="6"/>
        <item x="10"/>
        <item x="2966"/>
        <item x="2958"/>
        <item x="2955"/>
        <item x="26"/>
        <item x="7"/>
        <item x="4"/>
        <item x="2956"/>
        <item x="4353"/>
        <item x="4354"/>
        <item x="4356"/>
        <item x="4357"/>
        <item x="4358"/>
        <item x="1847"/>
        <item x="1848"/>
        <item x="1846"/>
        <item x="4349"/>
        <item x="4351"/>
        <item x="4352"/>
        <item x="1841"/>
        <item x="1843"/>
        <item x="1844"/>
        <item x="4348"/>
        <item x="4355"/>
        <item x="1849"/>
        <item x="1850"/>
        <item x="1851"/>
        <item x="1853"/>
        <item x="1852"/>
        <item x="4360"/>
        <item x="4363"/>
        <item x="4359"/>
        <item x="4361"/>
        <item x="1854"/>
        <item x="1855"/>
        <item x="1856"/>
        <item x="4365"/>
        <item x="4366"/>
        <item x="4364"/>
        <item x="278"/>
        <item x="276"/>
        <item x="277"/>
        <item x="281"/>
        <item x="291"/>
        <item x="292"/>
        <item x="3143"/>
        <item x="285"/>
        <item x="3131"/>
        <item x="19"/>
        <item x="2318"/>
        <item x="2319"/>
        <item x="2322"/>
        <item x="2323"/>
        <item x="2325"/>
        <item x="2326"/>
        <item x="2320"/>
        <item x="4593"/>
        <item x="2321"/>
        <item x="183"/>
        <item x="1863"/>
        <item x="4381"/>
        <item x="4375"/>
        <item x="4378"/>
        <item x="4368"/>
        <item x="4369"/>
        <item x="4373"/>
        <item x="4370"/>
        <item x="4377"/>
        <item x="4380"/>
        <item x="4379"/>
        <item x="3697"/>
        <item x="1027"/>
        <item x="1021"/>
        <item x="1030"/>
        <item x="1024"/>
        <item x="1028"/>
        <item x="1025"/>
        <item x="1031"/>
        <item x="3696"/>
        <item x="1022"/>
        <item x="3698"/>
        <item x="1869"/>
        <item x="1873"/>
        <item x="4005"/>
        <item x="4384"/>
        <item x="1876"/>
        <item x="1877"/>
        <item x="1880"/>
        <item x="4382"/>
        <item x="4390"/>
        <item x="4392"/>
        <item x="1881"/>
        <item x="1882"/>
        <item x="1883"/>
        <item x="1884"/>
        <item x="4387"/>
        <item x="3144"/>
        <item x="296"/>
        <item x="3145"/>
        <item x="4388"/>
        <item x="4385"/>
        <item x="4383"/>
        <item x="1875"/>
        <item x="2661"/>
        <item x="330"/>
        <item x="3186"/>
        <item x="3185"/>
        <item x="3175"/>
        <item x="3176"/>
        <item x="3178"/>
        <item x="3187"/>
        <item x="3188"/>
        <item x="336"/>
        <item x="3184"/>
        <item x="333"/>
        <item x="350"/>
        <item x="351"/>
        <item x="353"/>
        <item x="334"/>
        <item x="335"/>
        <item x="337"/>
        <item x="341"/>
        <item x="344"/>
        <item x="348"/>
        <item x="349"/>
        <item x="3179"/>
        <item x="3180"/>
        <item x="3181"/>
        <item x="346"/>
        <item x="342"/>
        <item x="3182"/>
        <item x="3177"/>
        <item x="328"/>
        <item x="345"/>
        <item x="3602"/>
        <item x="3252"/>
        <item x="310"/>
        <item x="3170"/>
        <item x="3172"/>
        <item x="307"/>
        <item x="298"/>
        <item x="316"/>
        <item x="3173"/>
        <item x="3151"/>
        <item x="3164"/>
        <item x="3165"/>
        <item x="3169"/>
        <item x="300"/>
        <item x="3148"/>
        <item x="3150"/>
        <item x="3152"/>
        <item x="3154"/>
        <item x="3156"/>
        <item x="3158"/>
        <item x="3160"/>
        <item x="3162"/>
        <item x="297"/>
        <item x="319"/>
        <item x="321"/>
        <item x="325"/>
        <item x="303"/>
        <item x="306"/>
        <item x="309"/>
        <item x="312"/>
        <item x="313"/>
        <item x="315"/>
        <item x="318"/>
        <item x="322"/>
        <item x="3149"/>
        <item x="3147"/>
        <item x="3171"/>
        <item x="3153"/>
        <item x="3159"/>
        <item x="3161"/>
        <item x="3163"/>
        <item x="3157"/>
        <item x="3155"/>
        <item x="320"/>
        <item x="326"/>
        <item x="301"/>
        <item x="186"/>
        <item x="3174"/>
        <item x="3075"/>
        <item x="3189"/>
        <item x="354"/>
        <item x="360"/>
        <item x="356"/>
        <item x="358"/>
        <item x="361"/>
        <item x="355"/>
        <item x="357"/>
        <item x="359"/>
        <item x="4394"/>
        <item x="1857"/>
        <item x="1858"/>
        <item x="1859"/>
        <item x="1860"/>
        <item x="1861"/>
        <item x="397"/>
        <item x="1889"/>
        <item x="1892"/>
        <item x="4396"/>
        <item x="4393"/>
        <item x="3190"/>
        <item x="3193"/>
        <item x="3196"/>
        <item x="3199"/>
        <item x="364"/>
        <item x="371"/>
        <item x="365"/>
        <item x="368"/>
        <item x="3192"/>
        <item x="3194"/>
        <item x="3191"/>
        <item x="3197"/>
        <item x="369"/>
        <item x="370"/>
        <item x="366"/>
        <item x="362"/>
        <item x="1736"/>
        <item x="4268"/>
        <item x="2066"/>
        <item x="4417"/>
        <item x="2064"/>
        <item x="2055"/>
        <item x="2053"/>
        <item x="2063"/>
        <item x="2047"/>
        <item x="2058"/>
        <item x="4415"/>
        <item x="4416"/>
        <item x="4423"/>
        <item x="2048"/>
        <item x="2059"/>
        <item x="2067"/>
        <item x="2046"/>
        <item x="2057"/>
        <item x="4414"/>
        <item x="2052"/>
        <item x="4424"/>
        <item x="4426"/>
        <item x="4425"/>
        <item x="394"/>
        <item x="3201"/>
        <item x="393"/>
        <item x="3200"/>
        <item x="3967"/>
        <item x="3968"/>
        <item x="1318"/>
        <item x="1319"/>
        <item x="1322"/>
        <item x="1323"/>
        <item x="1325"/>
        <item x="460"/>
        <item x="389"/>
        <item x="3268"/>
        <item x="465"/>
        <item x="3270"/>
        <item x="3279"/>
        <item x="3273"/>
        <item x="473"/>
        <item x="467"/>
        <item x="471"/>
        <item x="3272"/>
        <item x="3277"/>
        <item x="463"/>
        <item x="464"/>
        <item x="469"/>
        <item x="3280"/>
        <item x="3269"/>
        <item x="466"/>
        <item x="3271"/>
        <item x="3276"/>
        <item x="475"/>
        <item x="468"/>
        <item x="472"/>
        <item x="3274"/>
        <item x="3275"/>
        <item x="458"/>
        <item x="457"/>
        <item x="459"/>
        <item x="461"/>
        <item x="3281"/>
        <item x="3282"/>
        <item x="3283"/>
        <item x="3050"/>
        <item x="388"/>
        <item x="390"/>
        <item x="391"/>
        <item x="373"/>
        <item x="377"/>
        <item x="380"/>
        <item x="381"/>
        <item x="384"/>
        <item x="386"/>
        <item x="383"/>
        <item x="372"/>
        <item x="375"/>
        <item x="387"/>
        <item x="382"/>
        <item x="385"/>
        <item x="378"/>
        <item x="3301"/>
        <item x="3285"/>
        <item x="3287"/>
        <item x="3303"/>
        <item x="3288"/>
        <item x="3289"/>
        <item x="3291"/>
        <item x="3292"/>
        <item x="3295"/>
        <item x="3297"/>
        <item x="3299"/>
        <item x="487"/>
        <item x="488"/>
        <item x="489"/>
        <item x="478"/>
        <item x="480"/>
        <item x="481"/>
        <item x="482"/>
        <item x="483"/>
        <item x="484"/>
        <item x="486"/>
        <item x="476"/>
        <item x="3286"/>
        <item x="3298"/>
        <item x="3294"/>
        <item x="3302"/>
        <item x="3300"/>
        <item x="3290"/>
        <item x="3284"/>
        <item x="3293"/>
        <item x="479"/>
        <item x="485"/>
        <item x="477"/>
        <item x="3296"/>
        <item x="3307"/>
        <item x="3308"/>
        <item x="3309"/>
        <item x="3304"/>
        <item x="3311"/>
        <item x="3305"/>
        <item x="3306"/>
        <item x="3310"/>
        <item x="3312"/>
        <item x="3313"/>
        <item x="3326"/>
        <item x="3327"/>
        <item x="3315"/>
        <item x="3317"/>
        <item x="3318"/>
        <item x="3319"/>
        <item x="3321"/>
        <item x="3322"/>
        <item x="3323"/>
        <item x="3325"/>
        <item x="3329"/>
        <item x="491"/>
        <item x="493"/>
        <item x="504"/>
        <item x="505"/>
        <item x="506"/>
        <item x="492"/>
        <item x="494"/>
        <item x="496"/>
        <item x="497"/>
        <item x="498"/>
        <item x="500"/>
        <item x="502"/>
        <item x="3314"/>
        <item x="3330"/>
        <item x="3316"/>
        <item x="3324"/>
        <item x="3320"/>
        <item x="503"/>
        <item x="3328"/>
        <item x="495"/>
        <item x="501"/>
        <item x="499"/>
        <item x="2068"/>
        <item x="2069"/>
        <item x="2070"/>
        <item x="2071"/>
        <item x="2073"/>
        <item x="2075"/>
        <item x="4430"/>
        <item x="4431"/>
        <item x="4429"/>
        <item x="2077"/>
        <item x="507"/>
        <item x="509"/>
        <item x="2076"/>
        <item x="508"/>
        <item x="510"/>
        <item x="2082"/>
        <item x="2083"/>
        <item x="2084"/>
        <item x="2085"/>
        <item x="2078"/>
        <item x="2080"/>
        <item x="2081"/>
        <item x="2086"/>
        <item x="2087"/>
        <item x="2088"/>
        <item x="2090"/>
        <item x="2092"/>
        <item x="2093"/>
        <item x="2094"/>
        <item x="2095"/>
        <item x="2100"/>
        <item x="2096"/>
        <item x="4439"/>
        <item x="4433"/>
        <item x="4436"/>
        <item x="4438"/>
        <item x="4442"/>
        <item x="4443"/>
        <item x="3331"/>
        <item x="3343"/>
        <item x="3334"/>
        <item x="3338"/>
        <item x="3340"/>
        <item x="3342"/>
        <item x="3346"/>
        <item x="511"/>
        <item x="519"/>
        <item x="513"/>
        <item x="515"/>
        <item x="516"/>
        <item x="518"/>
        <item x="3335"/>
        <item x="3337"/>
        <item x="3345"/>
        <item x="3347"/>
        <item x="3336"/>
        <item x="3339"/>
        <item x="3333"/>
        <item x="3341"/>
        <item x="3344"/>
        <item x="514"/>
        <item x="512"/>
        <item x="517"/>
        <item x="520"/>
        <item x="2487"/>
        <item x="2488"/>
        <item x="2489"/>
        <item x="2490"/>
        <item x="2491"/>
        <item x="2492"/>
        <item x="2493"/>
        <item x="3348"/>
        <item x="3350"/>
        <item x="3367"/>
        <item x="3372"/>
        <item x="523"/>
        <item x="3353"/>
        <item x="3354"/>
        <item x="3357"/>
        <item x="544"/>
        <item x="3360"/>
        <item x="3361"/>
        <item x="3363"/>
        <item x="3366"/>
        <item x="521"/>
        <item x="553"/>
        <item x="557"/>
        <item x="560"/>
        <item x="528"/>
        <item x="534"/>
        <item x="536"/>
        <item x="541"/>
        <item x="547"/>
        <item x="551"/>
        <item x="526"/>
        <item x="529"/>
        <item x="537"/>
        <item x="542"/>
        <item x="545"/>
        <item x="548"/>
        <item x="552"/>
        <item x="554"/>
        <item x="558"/>
        <item x="561"/>
        <item x="540"/>
        <item x="3349"/>
        <item x="3362"/>
        <item x="3368"/>
        <item x="3358"/>
        <item x="3355"/>
        <item x="3359"/>
        <item x="3364"/>
        <item x="3351"/>
        <item x="3356"/>
        <item x="3369"/>
        <item x="3370"/>
        <item x="3371"/>
        <item x="538"/>
        <item x="555"/>
        <item x="539"/>
        <item x="562"/>
        <item x="530"/>
        <item x="531"/>
        <item x="535"/>
        <item x="546"/>
        <item x="524"/>
        <item x="527"/>
        <item x="549"/>
        <item x="3352"/>
        <item x="2137"/>
        <item x="2139"/>
        <item x="4446"/>
        <item x="4448"/>
        <item x="4450"/>
        <item x="3480"/>
        <item x="3486"/>
        <item x="3487"/>
        <item x="3471"/>
        <item x="3472"/>
        <item x="3476"/>
        <item x="3477"/>
        <item x="3465"/>
        <item x="688"/>
        <item x="706"/>
        <item x="708"/>
        <item x="709"/>
        <item x="689"/>
        <item x="690"/>
        <item x="693"/>
        <item x="698"/>
        <item x="702"/>
        <item x="704"/>
        <item x="705"/>
        <item x="2142"/>
        <item x="697"/>
        <item x="3484"/>
        <item x="3466"/>
        <item x="3474"/>
        <item x="3490"/>
        <item x="707"/>
        <item x="695"/>
        <item x="703"/>
        <item x="3383"/>
        <item x="3380"/>
        <item x="3373"/>
        <item x="3375"/>
        <item x="3379"/>
        <item x="563"/>
        <item x="573"/>
        <item x="566"/>
        <item x="570"/>
        <item x="572"/>
        <item x="569"/>
        <item x="3377"/>
        <item x="3381"/>
        <item x="571"/>
        <item x="567"/>
        <item x="564"/>
        <item x="3374"/>
        <item x="3410"/>
        <item x="3432"/>
        <item x="3435"/>
        <item x="3437"/>
        <item x="3414"/>
        <item x="621"/>
        <item x="3419"/>
        <item x="624"/>
        <item x="3421"/>
        <item x="632"/>
        <item x="3422"/>
        <item x="3426"/>
        <item x="3428"/>
        <item x="3430"/>
        <item x="3416"/>
        <item x="639"/>
        <item x="640"/>
        <item x="617"/>
        <item x="626"/>
        <item x="630"/>
        <item x="635"/>
        <item x="637"/>
        <item x="638"/>
        <item x="622"/>
        <item x="631"/>
        <item x="3417"/>
        <item x="3415"/>
        <item x="3424"/>
        <item x="3436"/>
        <item x="3429"/>
        <item x="3431"/>
        <item x="3433"/>
        <item x="3427"/>
        <item x="3423"/>
        <item x="3411"/>
        <item x="3412"/>
        <item x="3420"/>
        <item x="636"/>
        <item x="618"/>
        <item x="619"/>
        <item x="628"/>
        <item x="633"/>
        <item x="625"/>
        <item x="4464"/>
        <item x="4461"/>
        <item x="4459"/>
        <item x="4463"/>
        <item x="2130"/>
        <item x="3438"/>
        <item x="3447"/>
        <item x="3441"/>
        <item x="3444"/>
        <item x="641"/>
        <item x="662"/>
        <item x="653"/>
        <item x="656"/>
        <item x="645"/>
        <item x="642"/>
        <item x="671"/>
        <item x="3448"/>
        <item x="3442"/>
        <item x="3440"/>
        <item x="659"/>
        <item x="646"/>
        <item x="664"/>
        <item x="649"/>
        <item x="647"/>
        <item x="650"/>
        <item x="657"/>
        <item x="3445"/>
        <item x="651"/>
        <item x="652"/>
        <item x="655"/>
        <item x="661"/>
        <item x="663"/>
        <item x="2640"/>
        <item x="4763"/>
        <item x="4765"/>
        <item x="4767"/>
        <item x="3455"/>
        <item x="3457"/>
        <item x="3460"/>
        <item x="670"/>
        <item x="3450"/>
        <item x="3452"/>
        <item x="3454"/>
        <item x="677"/>
        <item x="669"/>
        <item x="674"/>
        <item x="678"/>
        <item x="680"/>
        <item x="686"/>
        <item x="676"/>
        <item x="683"/>
        <item x="684"/>
        <item x="672"/>
        <item x="643"/>
        <item x="3451"/>
        <item x="3456"/>
        <item x="644"/>
        <item x="3453"/>
        <item x="3458"/>
        <item x="675"/>
        <item x="673"/>
        <item x="681"/>
        <item x="685"/>
        <item x="667"/>
        <item x="665"/>
        <item x="666"/>
        <item x="3462"/>
        <item x="3470"/>
        <item x="3469"/>
        <item x="3468"/>
        <item x="3463"/>
        <item x="3481"/>
        <item x="3478"/>
        <item x="2109"/>
        <item x="2110"/>
        <item x="2111"/>
        <item x="2112"/>
        <item x="2113"/>
        <item x="2114"/>
        <item x="2117"/>
        <item x="2120"/>
        <item x="2126"/>
        <item x="2129"/>
        <item x="2108"/>
        <item x="4454"/>
        <item x="4451"/>
        <item x="4452"/>
        <item x="4453"/>
        <item x="4455"/>
        <item x="4456"/>
        <item x="4457"/>
        <item x="4458"/>
        <item x="2127"/>
        <item x="2115"/>
        <item x="3506"/>
        <item x="2146"/>
        <item x="2148"/>
        <item x="2153"/>
        <item x="2143"/>
        <item x="2145"/>
        <item x="2150"/>
        <item x="2151"/>
        <item x="2144"/>
        <item x="726"/>
        <item x="694"/>
        <item x="3461"/>
        <item x="699"/>
        <item x="1043"/>
        <item x="3524"/>
        <item x="748"/>
        <item x="3519"/>
        <item x="746"/>
        <item x="3521"/>
        <item x="3520"/>
        <item x="3522"/>
        <item x="747"/>
        <item x="749"/>
        <item x="2154"/>
        <item x="2155"/>
        <item x="2156"/>
        <item x="2159"/>
        <item x="2160"/>
        <item x="2158"/>
        <item x="1981"/>
        <item x="741"/>
        <item x="745"/>
        <item x="727"/>
        <item x="730"/>
        <item x="743"/>
        <item x="733"/>
        <item x="736"/>
        <item x="721"/>
        <item x="3500"/>
        <item x="3514"/>
        <item x="3517"/>
        <item x="3515"/>
        <item x="734"/>
        <item x="731"/>
        <item x="718"/>
        <item x="719"/>
        <item x="712"/>
        <item x="715"/>
        <item x="724"/>
        <item x="750"/>
        <item x="753"/>
        <item x="754"/>
        <item x="756"/>
        <item x="755"/>
        <item x="713"/>
        <item x="722"/>
        <item x="3492"/>
        <item x="3511"/>
        <item x="3513"/>
        <item x="3516"/>
        <item x="3501"/>
        <item x="3502"/>
        <item x="3503"/>
        <item x="3505"/>
        <item x="3509"/>
        <item x="3510"/>
        <item x="723"/>
        <item x="740"/>
        <item x="742"/>
        <item x="744"/>
        <item x="717"/>
        <item x="711"/>
        <item x="728"/>
        <item x="729"/>
        <item x="732"/>
        <item x="735"/>
        <item x="3496"/>
        <item x="3494"/>
        <item x="3493"/>
        <item x="3512"/>
        <item x="3507"/>
        <item x="751"/>
        <item x="3504"/>
        <item x="3499"/>
        <item x="2131"/>
        <item x="2132"/>
        <item x="2135"/>
        <item x="2136"/>
        <item x="4468"/>
        <item x="4466"/>
        <item x="2327"/>
        <item x="2328"/>
        <item x="2330"/>
        <item x="2331"/>
        <item x="2332"/>
        <item x="2333"/>
        <item x="2336"/>
        <item x="2339"/>
        <item x="2340"/>
        <item x="2168"/>
        <item x="2162"/>
        <item x="2165"/>
        <item x="3526"/>
        <item x="3525"/>
        <item x="3527"/>
        <item x="757"/>
        <item x="775"/>
        <item x="776"/>
        <item x="771"/>
        <item x="760"/>
        <item x="767"/>
        <item x="769"/>
        <item x="763"/>
        <item x="770"/>
        <item x="762"/>
        <item x="761"/>
        <item x="772"/>
        <item x="773"/>
        <item x="774"/>
        <item x="3528"/>
        <item x="758"/>
        <item x="2170"/>
        <item x="3530"/>
        <item x="764"/>
        <item x="765"/>
        <item x="778"/>
        <item x="777"/>
        <item x="2164"/>
        <item x="768"/>
        <item x="3531"/>
        <item x="2171"/>
        <item x="2172"/>
        <item x="3533"/>
        <item x="2209"/>
        <item x="2252"/>
        <item x="2227"/>
        <item x="2231"/>
        <item x="3535"/>
        <item x="3539"/>
        <item x="790"/>
        <item x="795"/>
        <item x="807"/>
        <item x="801"/>
        <item x="782"/>
        <item x="780"/>
        <item x="809"/>
        <item x="800"/>
        <item x="4478"/>
        <item x="796"/>
        <item x="3542"/>
        <item x="3538"/>
        <item x="813"/>
        <item x="784"/>
        <item x="792"/>
        <item x="805"/>
        <item x="2173"/>
        <item x="806"/>
        <item x="3540"/>
        <item x="3536"/>
        <item x="793"/>
        <item x="797"/>
        <item x="802"/>
        <item x="787"/>
        <item x="781"/>
        <item x="786"/>
        <item x="789"/>
        <item x="2174"/>
        <item x="2191"/>
        <item x="2177"/>
        <item x="2196"/>
        <item x="2215"/>
        <item x="2235"/>
        <item x="2212"/>
        <item x="2222"/>
        <item x="2242"/>
        <item x="2188"/>
        <item x="2203"/>
        <item x="2214"/>
        <item x="2233"/>
        <item x="2253"/>
        <item x="2201"/>
        <item x="2220"/>
        <item x="2240"/>
        <item x="2202"/>
        <item x="2241"/>
        <item x="2182"/>
        <item x="2200"/>
        <item x="2219"/>
        <item x="2239"/>
        <item x="2178"/>
        <item x="2190"/>
        <item x="2210"/>
        <item x="2228"/>
        <item x="2250"/>
        <item x="2179"/>
        <item x="2197"/>
        <item x="2216"/>
        <item x="2236"/>
        <item x="2181"/>
        <item x="2199"/>
        <item x="2218"/>
        <item x="2238"/>
        <item x="2180"/>
        <item x="2198"/>
        <item x="2217"/>
        <item x="2237"/>
        <item x="2189"/>
        <item x="2224"/>
        <item x="2211"/>
        <item x="2230"/>
        <item x="2251"/>
        <item x="3534"/>
        <item x="785"/>
        <item x="803"/>
        <item x="812"/>
        <item x="791"/>
        <item x="799"/>
        <item x="811"/>
        <item x="783"/>
        <item x="2254"/>
        <item x="4480"/>
        <item x="2259"/>
        <item x="4486"/>
        <item x="4475"/>
        <item x="2260"/>
        <item x="4487"/>
        <item x="4479"/>
        <item x="4498"/>
        <item x="4484"/>
        <item x="4471"/>
        <item x="4485"/>
        <item x="2258"/>
        <item x="4483"/>
        <item x="4472"/>
        <item x="4493"/>
        <item x="2255"/>
        <item x="4481"/>
        <item x="2257"/>
        <item x="4474"/>
        <item x="2256"/>
        <item x="4482"/>
        <item x="4476"/>
        <item x="4494"/>
        <item x="4497"/>
        <item x="2234"/>
        <item x="2195"/>
        <item x="2193"/>
        <item x="4470"/>
        <item x="2221"/>
        <item x="4499"/>
        <item x="4505"/>
        <item x="4506"/>
        <item x="4503"/>
        <item x="4504"/>
        <item x="4502"/>
        <item x="4496"/>
        <item x="4500"/>
        <item x="4501"/>
        <item x="2265"/>
        <item x="4516"/>
        <item x="4517"/>
        <item x="4518"/>
        <item x="4520"/>
        <item x="4521"/>
        <item x="2266"/>
        <item x="2267"/>
        <item x="2268"/>
        <item x="2269"/>
        <item x="4513"/>
        <item x="4514"/>
        <item x="4515"/>
        <item x="4519"/>
        <item x="818"/>
        <item x="3551"/>
        <item x="821"/>
        <item x="815"/>
        <item x="822"/>
        <item x="3543"/>
        <item x="814"/>
        <item x="3550"/>
        <item x="3545"/>
        <item x="820"/>
        <item x="3548"/>
        <item x="823"/>
        <item x="817"/>
        <item x="3544"/>
        <item x="3546"/>
        <item x="3549"/>
        <item x="810"/>
        <item x="2271"/>
        <item x="3554"/>
        <item x="3559"/>
        <item x="3557"/>
        <item x="3553"/>
        <item x="831"/>
        <item x="829"/>
        <item x="827"/>
        <item x="825"/>
        <item x="4534"/>
        <item x="3560"/>
        <item x="826"/>
        <item x="828"/>
        <item x="830"/>
        <item x="3556"/>
        <item x="3555"/>
        <item x="3558"/>
        <item x="4536"/>
        <item x="4537"/>
        <item x="4528"/>
        <item x="4527"/>
        <item x="4525"/>
        <item x="4526"/>
        <item x="2273"/>
        <item x="2274"/>
        <item x="2272"/>
        <item x="4522"/>
        <item x="4523"/>
        <item x="4524"/>
        <item x="4539"/>
        <item x="4540"/>
        <item x="2276"/>
        <item x="2277"/>
        <item x="2279"/>
        <item x="2282"/>
        <item x="4538"/>
        <item x="2280"/>
        <item x="4541"/>
        <item x="4548"/>
        <item x="4549"/>
        <item x="4550"/>
        <item x="4553"/>
        <item x="4554"/>
        <item x="2284"/>
        <item x="2285"/>
        <item x="2287"/>
        <item x="2283"/>
        <item x="4542"/>
        <item x="4543"/>
        <item x="4545"/>
        <item x="2288"/>
        <item x="2289"/>
        <item x="2290"/>
        <item x="4560"/>
        <item x="4557"/>
        <item x="2293"/>
        <item x="2292"/>
        <item x="4555"/>
        <item x="4556"/>
        <item x="4558"/>
        <item x="2758"/>
        <item x="4565"/>
        <item x="4563"/>
        <item x="4564"/>
        <item x="4569"/>
        <item x="4571"/>
        <item x="4573"/>
        <item x="4575"/>
        <item x="4576"/>
        <item x="2294"/>
        <item x="2295"/>
        <item x="2296"/>
        <item x="4566"/>
        <item x="4567"/>
        <item x="4568"/>
        <item x="2297"/>
        <item x="4574"/>
        <item x="4602"/>
        <item x="832"/>
        <item x="2310"/>
        <item x="3562"/>
        <item x="3564"/>
        <item x="3568"/>
        <item x="2298"/>
        <item x="2299"/>
        <item x="2300"/>
        <item x="2301"/>
        <item x="2302"/>
        <item x="2306"/>
        <item x="2311"/>
        <item x="2313"/>
        <item x="2316"/>
        <item x="4577"/>
        <item x="4579"/>
        <item x="4581"/>
        <item x="4585"/>
        <item x="833"/>
        <item x="3569"/>
        <item x="3563"/>
        <item x="2361"/>
        <item x="4601"/>
        <item x="2341"/>
        <item x="3571"/>
        <item x="3573"/>
        <item x="3574"/>
        <item x="3575"/>
        <item x="3576"/>
        <item x="3572"/>
        <item x="3614"/>
        <item x="835"/>
        <item x="836"/>
        <item x="3595"/>
        <item x="3590"/>
        <item x="3591"/>
        <item x="3593"/>
        <item x="846"/>
        <item x="849"/>
        <item x="852"/>
        <item x="851"/>
        <item x="3596"/>
        <item x="3592"/>
        <item x="850"/>
        <item x="847"/>
        <item x="3589"/>
        <item x="3594"/>
        <item x="4604"/>
        <item x="4603"/>
        <item x="2343"/>
        <item x="4595"/>
        <item x="853"/>
        <item x="854"/>
        <item x="883"/>
        <item x="871"/>
        <item x="877"/>
        <item x="4591"/>
        <item x="4589"/>
        <item x="4587"/>
        <item x="4592"/>
        <item x="2355"/>
        <item x="2346"/>
        <item x="2356"/>
        <item x="2357"/>
        <item x="2358"/>
        <item x="4599"/>
        <item x="4600"/>
        <item x="4596"/>
        <item x="3598"/>
        <item x="3601"/>
        <item x="3599"/>
        <item x="3600"/>
        <item x="855"/>
        <item x="856"/>
        <item x="858"/>
        <item x="3629"/>
        <item x="3611"/>
        <item x="3612"/>
        <item x="3613"/>
        <item x="864"/>
        <item x="866"/>
        <item x="3603"/>
        <item x="3604"/>
        <item x="3605"/>
        <item x="870"/>
        <item x="3606"/>
        <item x="3608"/>
        <item x="3609"/>
        <item x="860"/>
        <item x="878"/>
        <item x="881"/>
        <item x="885"/>
        <item x="868"/>
        <item x="869"/>
        <item x="872"/>
        <item x="874"/>
        <item x="876"/>
        <item x="3610"/>
        <item x="3607"/>
        <item x="879"/>
        <item x="861"/>
        <item x="863"/>
        <item x="865"/>
        <item x="882"/>
        <item x="3623"/>
        <item x="3617"/>
        <item x="3620"/>
        <item x="3618"/>
        <item x="3624"/>
        <item x="3621"/>
        <item x="3615"/>
        <item x="4610"/>
        <item x="4611"/>
        <item x="4612"/>
        <item x="4613"/>
        <item x="4614"/>
        <item x="3649"/>
        <item x="3650"/>
        <item x="3647"/>
        <item x="905"/>
        <item x="907"/>
        <item x="908"/>
        <item x="3651"/>
        <item x="911"/>
        <item x="903"/>
        <item x="904"/>
        <item x="3585"/>
        <item x="3579"/>
        <item x="3582"/>
        <item x="3581"/>
        <item x="842"/>
        <item x="837"/>
        <item x="839"/>
        <item x="840"/>
        <item x="3586"/>
        <item x="3580"/>
        <item x="3587"/>
        <item x="3583"/>
        <item x="838"/>
        <item x="3577"/>
        <item x="843"/>
        <item x="841"/>
        <item x="2344"/>
        <item x="2364"/>
        <item x="2365"/>
        <item x="2367"/>
        <item x="2369"/>
        <item x="2370"/>
        <item x="2371"/>
        <item x="2372"/>
        <item x="2373"/>
        <item x="2374"/>
        <item x="2363"/>
        <item x="4605"/>
        <item x="4607"/>
        <item x="4609"/>
        <item x="3715"/>
        <item x="3718"/>
        <item x="1040"/>
        <item x="1036"/>
        <item x="1037"/>
        <item x="4630"/>
        <item x="4631"/>
        <item x="4628"/>
        <item x="2390"/>
        <item x="4623"/>
        <item x="4627"/>
        <item x="971"/>
        <item x="979"/>
        <item x="426"/>
        <item x="968"/>
        <item x="975"/>
        <item x="3683"/>
        <item x="3679"/>
        <item x="3680"/>
        <item x="974"/>
        <item x="967"/>
        <item x="980"/>
        <item x="972"/>
        <item x="977"/>
        <item x="2443"/>
        <item x="2444"/>
        <item x="2445"/>
        <item x="2446"/>
        <item x="2447"/>
        <item x="2448"/>
        <item x="3681"/>
        <item x="973"/>
        <item x="970"/>
        <item x="978"/>
        <item x="981"/>
        <item x="4635"/>
        <item x="4636"/>
        <item x="4637"/>
        <item x="4638"/>
        <item x="4639"/>
        <item x="2406"/>
        <item x="953"/>
        <item x="955"/>
        <item x="956"/>
        <item x="960"/>
        <item x="963"/>
        <item x="964"/>
        <item x="965"/>
        <item x="959"/>
        <item x="961"/>
        <item x="3673"/>
        <item x="3668"/>
        <item x="958"/>
        <item x="3675"/>
        <item x="2392"/>
        <item x="2393"/>
        <item x="2394"/>
        <item x="2396"/>
        <item x="2397"/>
        <item x="2398"/>
        <item x="2400"/>
        <item x="2401"/>
        <item x="2402"/>
        <item x="2403"/>
        <item x="2404"/>
        <item x="2405"/>
        <item x="4632"/>
        <item x="4633"/>
        <item x="4634"/>
        <item x="3674"/>
        <item x="3669"/>
        <item x="957"/>
        <item x="3670"/>
        <item x="951"/>
        <item x="962"/>
        <item x="952"/>
        <item x="2395"/>
        <item x="2391"/>
        <item x="3671"/>
        <item x="3672"/>
        <item x="954"/>
        <item x="2423"/>
        <item x="2409"/>
        <item x="2412"/>
        <item x="2414"/>
        <item x="2416"/>
        <item x="2419"/>
        <item x="4640"/>
        <item x="4644"/>
        <item x="4646"/>
        <item x="4660"/>
        <item x="4663"/>
        <item x="4666"/>
        <item x="4653"/>
        <item x="4655"/>
        <item x="2407"/>
        <item x="2408"/>
        <item x="2413"/>
        <item x="2415"/>
        <item x="2417"/>
        <item x="2420"/>
        <item x="4641"/>
        <item x="2410"/>
        <item x="4645"/>
        <item x="4647"/>
        <item x="4661"/>
        <item x="4664"/>
        <item x="4667"/>
        <item x="4654"/>
        <item x="4656"/>
        <item x="4652"/>
        <item x="4659"/>
        <item x="3726"/>
        <item x="1047"/>
        <item x="3676"/>
        <item x="966"/>
        <item x="3677"/>
        <item x="3678"/>
        <item x="1058"/>
        <item x="1059"/>
        <item x="1060"/>
        <item x="3664"/>
        <item x="3667"/>
        <item x="938"/>
        <item x="3662"/>
        <item x="937"/>
        <item x="948"/>
        <item x="949"/>
        <item x="950"/>
        <item x="939"/>
        <item x="942"/>
        <item x="943"/>
        <item x="944"/>
        <item x="945"/>
        <item x="946"/>
        <item x="947"/>
        <item x="3665"/>
        <item x="3663"/>
        <item x="940"/>
        <item x="910"/>
        <item x="4148"/>
        <item x="2039"/>
        <item x="4693"/>
        <item x="2470"/>
        <item x="2460"/>
        <item x="4679"/>
        <item x="4692"/>
        <item x="4691"/>
        <item x="4686"/>
        <item x="4688"/>
        <item x="4689"/>
        <item x="4682"/>
        <item x="4683"/>
        <item x="4687"/>
        <item x="4690"/>
        <item x="2466"/>
        <item x="4678"/>
        <item x="2002"/>
        <item x="1527"/>
        <item x="3688"/>
        <item x="987"/>
        <item x="920"/>
        <item x="1007"/>
        <item x="916"/>
        <item x="2458"/>
        <item x="932"/>
        <item x="3655"/>
        <item x="3658"/>
        <item x="3661"/>
        <item x="922"/>
        <item x="912"/>
        <item x="930"/>
        <item x="931"/>
        <item x="915"/>
        <item x="918"/>
        <item x="919"/>
        <item x="923"/>
        <item x="924"/>
        <item x="928"/>
        <item x="929"/>
        <item x="3659"/>
        <item x="3523"/>
        <item x="3652"/>
        <item x="3653"/>
        <item x="3656"/>
        <item x="926"/>
        <item x="913"/>
        <item x="925"/>
        <item x="1014"/>
        <item x="1011"/>
        <item x="997"/>
        <item x="995"/>
        <item x="1008"/>
        <item x="989"/>
        <item x="992"/>
        <item x="999"/>
        <item x="1019"/>
        <item x="1004"/>
        <item x="2449"/>
        <item x="2451"/>
        <item x="2452"/>
        <item x="2455"/>
        <item x="2459"/>
        <item x="3689"/>
        <item x="3691"/>
        <item x="3695"/>
        <item x="3685"/>
        <item x="3686"/>
        <item x="3687"/>
        <item x="982"/>
        <item x="1015"/>
        <item x="1018"/>
        <item x="1020"/>
        <item x="985"/>
        <item x="991"/>
        <item x="996"/>
        <item x="1001"/>
        <item x="1003"/>
        <item x="1005"/>
        <item x="1010"/>
        <item x="1013"/>
        <item x="986"/>
        <item x="2462"/>
        <item x="2453"/>
        <item x="3693"/>
        <item x="3692"/>
        <item x="3690"/>
        <item x="983"/>
        <item x="1016"/>
        <item x="2454"/>
        <item x="2465"/>
        <item x="2467"/>
        <item x="2461"/>
        <item x="2463"/>
        <item x="2464"/>
        <item x="338"/>
        <item x="339"/>
        <item x="1962"/>
        <item x="2303"/>
        <item x="1921"/>
        <item x="1940"/>
        <item x="1536"/>
        <item x="1534"/>
        <item x="2469"/>
        <item x="4618"/>
        <item x="4620"/>
        <item x="4621"/>
        <item x="4619"/>
        <item x="4622"/>
        <item x="2386"/>
        <item x="4673"/>
        <item x="4674"/>
        <item x="4675"/>
        <item x="4676"/>
        <item x="4677"/>
        <item x="2437"/>
        <item x="2426"/>
        <item x="2428"/>
        <item x="2438"/>
        <item x="2439"/>
        <item x="2440"/>
        <item x="2429"/>
        <item x="2431"/>
        <item x="2432"/>
        <item x="2434"/>
        <item x="2436"/>
        <item x="2441"/>
        <item x="4670"/>
        <item x="4671"/>
        <item x="4672"/>
        <item x="2424"/>
        <item x="2435"/>
        <item x="2427"/>
        <item x="1044"/>
        <item x="1050"/>
        <item x="3729"/>
        <item x="1056"/>
        <item x="1046"/>
        <item x="1049"/>
        <item x="1053"/>
        <item x="1057"/>
        <item x="3727"/>
        <item x="2495"/>
        <item x="2497"/>
        <item x="2498"/>
        <item x="2501"/>
        <item x="2503"/>
        <item x="2504"/>
        <item x="2506"/>
        <item x="2507"/>
        <item x="2508"/>
        <item x="2509"/>
        <item x="2510"/>
        <item x="2500"/>
        <item x="4697"/>
        <item x="4698"/>
        <item x="4703"/>
        <item x="3701"/>
        <item x="3708"/>
        <item x="3703"/>
        <item x="3707"/>
        <item x="1032"/>
        <item x="3705"/>
        <item x="3704"/>
        <item x="3700"/>
        <item x="3712"/>
        <item x="3721"/>
        <item x="3716"/>
        <item x="3717"/>
        <item x="1035"/>
        <item x="1038"/>
        <item x="1041"/>
        <item x="3722"/>
        <item x="3724"/>
        <item x="3723"/>
        <item x="2442"/>
        <item x="1140"/>
        <item x="3709"/>
        <item x="3714"/>
        <item x="3710"/>
        <item x="3711"/>
        <item x="1033"/>
        <item x="1034"/>
        <item x="4732"/>
        <item x="4733"/>
        <item x="4734"/>
        <item x="4735"/>
        <item x="4736"/>
        <item x="2578"/>
        <item x="2575"/>
        <item x="2581"/>
        <item x="2582"/>
        <item x="2583"/>
        <item x="2584"/>
        <item x="4728"/>
        <item x="4729"/>
        <item x="4731"/>
        <item x="2579"/>
        <item x="4696"/>
        <item x="283"/>
        <item x="284"/>
        <item x="289"/>
        <item x="290"/>
        <item x="295"/>
        <item x="280"/>
        <item x="287"/>
        <item x="288"/>
        <item x="1133"/>
        <item h="1" x="27"/>
        <item x="1054"/>
        <item x="1055"/>
        <item x="1051"/>
        <item x="1052"/>
        <item x="2499"/>
        <item x="4707"/>
        <item x="4708"/>
        <item x="4709"/>
        <item x="2473"/>
        <item x="2474"/>
        <item x="2476"/>
        <item x="2477"/>
        <item x="2479"/>
        <item x="2481"/>
        <item x="2482"/>
        <item x="2483"/>
        <item x="2484"/>
        <item x="2485"/>
        <item x="2486"/>
        <item x="4695"/>
        <item x="2475"/>
        <item x="1093"/>
        <item x="1090"/>
        <item x="1091"/>
        <item x="4713"/>
        <item x="2528"/>
        <item x="2529"/>
        <item x="4712"/>
        <item x="4715"/>
        <item x="4716"/>
        <item x="2531"/>
        <item x="2532"/>
        <item x="2534"/>
        <item x="2536"/>
        <item x="4714"/>
        <item x="3735"/>
        <item x="3744"/>
        <item x="3739"/>
        <item x="3741"/>
        <item x="1071"/>
        <item x="1061"/>
        <item x="1066"/>
        <item x="1067"/>
        <item x="3745"/>
        <item x="3736"/>
        <item x="3738"/>
        <item x="3742"/>
        <item x="1062"/>
        <item x="1070"/>
        <item x="1064"/>
        <item x="1068"/>
        <item x="2375"/>
        <item x="2376"/>
        <item x="2378"/>
        <item x="2379"/>
        <item x="2381"/>
        <item x="2382"/>
        <item x="2384"/>
        <item x="2385"/>
        <item x="2387"/>
        <item x="2388"/>
        <item x="2389"/>
        <item x="4615"/>
        <item x="4616"/>
        <item x="4617"/>
        <item x="3765"/>
        <item x="3761"/>
        <item x="3763"/>
        <item x="3759"/>
        <item x="1099"/>
        <item x="1102"/>
        <item x="1097"/>
        <item x="1101"/>
        <item x="1103"/>
        <item x="3760"/>
        <item x="3764"/>
        <item x="3762"/>
        <item x="1098"/>
        <item x="1104"/>
        <item x="1105"/>
        <item x="1100"/>
        <item x="3766"/>
        <item x="4720"/>
        <item x="4722"/>
        <item x="4721"/>
        <item x="1082"/>
        <item x="2537"/>
        <item x="2545"/>
        <item x="2538"/>
        <item x="2548"/>
        <item x="2542"/>
        <item x="2551"/>
        <item x="2549"/>
        <item x="2552"/>
        <item x="4719"/>
        <item x="3746"/>
        <item x="3750"/>
        <item x="3753"/>
        <item x="3747"/>
        <item x="1072"/>
        <item x="1089"/>
        <item x="1075"/>
        <item x="1080"/>
        <item x="1094"/>
        <item x="2541"/>
        <item x="2539"/>
        <item x="3748"/>
        <item x="3757"/>
        <item x="3749"/>
        <item x="3751"/>
        <item x="3756"/>
        <item x="1096"/>
        <item x="1073"/>
        <item x="1076"/>
        <item x="1085"/>
        <item x="1086"/>
        <item x="1095"/>
        <item x="1081"/>
        <item x="1088"/>
        <item x="1078"/>
        <item x="1084"/>
        <item x="3775"/>
        <item x="4725"/>
        <item x="4726"/>
        <item x="3772"/>
        <item x="1116"/>
        <item x="1119"/>
        <item x="3780"/>
        <item x="3798"/>
        <item x="3800"/>
        <item x="3782"/>
        <item x="3784"/>
        <item x="3786"/>
        <item x="3802"/>
        <item x="3788"/>
        <item x="3790"/>
        <item x="3792"/>
        <item x="3794"/>
        <item x="3796"/>
        <item x="1120"/>
        <item x="1137"/>
        <item x="1139"/>
        <item x="1141"/>
        <item x="1123"/>
        <item x="1125"/>
        <item x="1126"/>
        <item x="1129"/>
        <item x="1131"/>
        <item x="1132"/>
        <item x="1135"/>
        <item x="1136"/>
        <item x="3803"/>
        <item x="3783"/>
        <item x="3799"/>
        <item x="3801"/>
        <item x="3797"/>
        <item x="3791"/>
        <item x="3793"/>
        <item x="3785"/>
        <item x="3795"/>
        <item x="3787"/>
        <item x="1122"/>
        <item x="1134"/>
        <item x="1130"/>
        <item x="1127"/>
        <item x="1138"/>
        <item x="1128"/>
        <item x="1121"/>
        <item x="1124"/>
        <item x="2577"/>
        <item x="2514"/>
        <item x="2512"/>
        <item x="2513"/>
        <item x="2516"/>
        <item x="2517"/>
        <item x="2518"/>
        <item x="2519"/>
        <item x="2520"/>
        <item x="2521"/>
        <item x="2523"/>
        <item x="2524"/>
        <item x="4704"/>
        <item x="4705"/>
        <item x="4706"/>
        <item x="2515"/>
        <item x="2591"/>
        <item x="2596"/>
        <item x="2589"/>
        <item x="2590"/>
        <item x="2592"/>
        <item x="2594"/>
        <item x="2595"/>
        <item x="4737"/>
        <item x="4738"/>
        <item x="4740"/>
        <item x="4741"/>
        <item x="1147"/>
        <item x="1154"/>
        <item x="1145"/>
        <item x="1149"/>
        <item x="1151"/>
        <item x="1146"/>
        <item x="3817"/>
        <item x="1152"/>
        <item x="3812"/>
        <item x="3820"/>
        <item x="3822"/>
        <item x="3804"/>
        <item x="3806"/>
        <item x="3818"/>
        <item x="3809"/>
        <item x="3810"/>
        <item x="3813"/>
        <item x="3814"/>
        <item x="3816"/>
        <item x="1143"/>
        <item x="1158"/>
        <item x="1159"/>
        <item x="1161"/>
        <item x="1144"/>
        <item x="1148"/>
        <item x="1150"/>
        <item x="1153"/>
        <item x="1155"/>
        <item x="1156"/>
        <item x="1157"/>
        <item x="3808"/>
        <item x="3805"/>
        <item x="3815"/>
        <item x="3807"/>
        <item x="3811"/>
        <item x="3821"/>
        <item x="1160"/>
        <item x="4745"/>
        <item x="4747"/>
        <item x="4746"/>
        <item x="4748"/>
        <item x="4749"/>
        <item x="2597"/>
        <item x="2598"/>
        <item x="2599"/>
        <item x="2600"/>
        <item x="2601"/>
        <item x="2602"/>
        <item x="2604"/>
        <item x="2605"/>
        <item x="2606"/>
        <item x="2607"/>
        <item x="4742"/>
        <item x="4743"/>
        <item x="4744"/>
        <item x="2603"/>
        <item x="2608"/>
        <item x="2609"/>
        <item x="2613"/>
        <item x="2610"/>
        <item x="2611"/>
        <item x="2612"/>
        <item x="2614"/>
        <item x="2615"/>
        <item x="2616"/>
        <item x="2617"/>
        <item x="2618"/>
        <item x="2619"/>
        <item x="2620"/>
        <item x="2621"/>
        <item x="2622"/>
        <item x="4750"/>
        <item x="4751"/>
        <item x="4752"/>
        <item x="4753"/>
        <item x="1162"/>
        <item x="1163"/>
        <item x="2623"/>
        <item x="2625"/>
        <item x="2626"/>
        <item x="2627"/>
        <item x="4754"/>
        <item x="4756"/>
        <item x="4757"/>
        <item x="3824"/>
        <item x="3826"/>
        <item x="1167"/>
        <item x="1164"/>
        <item x="314"/>
        <item x="3823"/>
        <item x="1165"/>
        <item x="304"/>
        <item x="2624"/>
        <item x="2801"/>
        <item x="2803"/>
        <item x="2804"/>
        <item x="2806"/>
        <item x="2808"/>
        <item x="2809"/>
        <item x="2811"/>
        <item x="2812"/>
        <item x="2813"/>
        <item x="2805"/>
        <item x="1166"/>
        <item x="4759"/>
        <item x="4761"/>
        <item x="2631"/>
        <item x="2634"/>
        <item x="2636"/>
        <item x="2630"/>
        <item x="4758"/>
        <item x="2628"/>
        <item x="3835"/>
        <item x="3846"/>
        <item x="3839"/>
        <item x="3844"/>
        <item x="1179"/>
        <item x="1183"/>
        <item x="1185"/>
        <item x="1181"/>
        <item x="1186"/>
        <item x="2635"/>
        <item x="2629"/>
        <item x="3836"/>
        <item x="1180"/>
        <item x="3845"/>
        <item x="3837"/>
        <item x="3840"/>
        <item x="1182"/>
        <item x="1184"/>
        <item x="4152"/>
        <item x="4444"/>
        <item x="4570"/>
        <item x="1555"/>
        <item x="3211"/>
        <item x="454"/>
        <item x="3203"/>
        <item x="1922"/>
        <item x="2040"/>
        <item x="2004"/>
        <item x="3255"/>
        <item x="3258"/>
        <item x="3261"/>
        <item x="400"/>
        <item x="3253"/>
        <item x="3220"/>
        <item x="3226"/>
        <item x="3230"/>
        <item x="415"/>
        <item x="3234"/>
        <item x="419"/>
        <item x="3239"/>
        <item x="3243"/>
        <item x="3245"/>
        <item x="3238"/>
        <item x="3241"/>
        <item x="3257"/>
        <item x="3240"/>
        <item x="3236"/>
        <item x="396"/>
        <item x="395"/>
        <item x="445"/>
        <item x="446"/>
        <item x="453"/>
        <item x="444"/>
        <item x="402"/>
        <item x="411"/>
        <item x="422"/>
        <item x="428"/>
        <item x="438"/>
        <item x="398"/>
        <item x="401"/>
        <item x="425"/>
        <item x="442"/>
        <item x="447"/>
        <item x="452"/>
        <item x="431"/>
        <item x="416"/>
        <item x="423"/>
        <item x="424"/>
        <item x="443"/>
        <item x="4400"/>
        <item x="3212"/>
        <item x="3209"/>
        <item x="3208"/>
        <item x="3207"/>
        <item x="3202"/>
        <item x="399"/>
        <item x="3206"/>
        <item x="3213"/>
        <item x="3223"/>
        <item x="437"/>
        <item x="3237"/>
        <item x="3210"/>
        <item x="3217"/>
        <item x="3233"/>
        <item x="3224"/>
        <item x="3204"/>
        <item x="3215"/>
        <item x="3231"/>
        <item x="2037"/>
        <item x="2027"/>
        <item x="3214"/>
        <item x="3222"/>
        <item x="3249"/>
        <item x="3256"/>
        <item x="2034"/>
        <item x="2028"/>
        <item x="4412"/>
        <item x="1959"/>
        <item x="410"/>
        <item x="3218"/>
        <item x="3254"/>
        <item x="451"/>
        <item x="455"/>
        <item x="3221"/>
        <item x="2025"/>
        <item x="434"/>
        <item x="3228"/>
        <item x="3264"/>
        <item x="3266"/>
        <item x="3262"/>
        <item x="3229"/>
        <item x="3246"/>
        <item x="3259"/>
        <item x="433"/>
        <item x="436"/>
        <item x="3251"/>
        <item x="417"/>
        <item x="429"/>
        <item x="413"/>
        <item x="440"/>
        <item x="3235"/>
        <item x="3232"/>
        <item x="3227"/>
        <item x="456"/>
        <item x="3219"/>
        <item x="420"/>
        <item x="3225"/>
        <item x="3260"/>
        <item x="449"/>
        <item x="3205"/>
        <item x="3216"/>
        <item x="404"/>
        <item x="406"/>
        <item x="1980"/>
        <item x="1916"/>
        <item x="1912"/>
        <item x="2003"/>
        <item x="1911"/>
        <item x="1913"/>
        <item x="1914"/>
        <item x="1915"/>
        <item x="1894"/>
        <item x="1923"/>
        <item x="1941"/>
        <item x="1964"/>
        <item x="1986"/>
        <item x="2006"/>
        <item x="1897"/>
        <item x="1927"/>
        <item x="1898"/>
        <item x="1928"/>
        <item x="1944"/>
        <item x="1967"/>
        <item x="1989"/>
        <item x="2009"/>
        <item x="1899"/>
        <item x="1929"/>
        <item x="1945"/>
        <item x="1968"/>
        <item x="1990"/>
        <item x="2010"/>
        <item x="1900"/>
        <item x="1930"/>
        <item x="1946"/>
        <item x="1969"/>
        <item x="1991"/>
        <item x="2011"/>
        <item x="1901"/>
        <item x="1931"/>
        <item x="1947"/>
        <item x="1970"/>
        <item x="1992"/>
        <item x="2012"/>
        <item x="1902"/>
        <item x="1932"/>
        <item x="1948"/>
        <item x="1971"/>
        <item x="1993"/>
        <item x="2013"/>
        <item x="1903"/>
        <item x="1933"/>
        <item x="1949"/>
        <item x="1972"/>
        <item x="1994"/>
        <item x="2014"/>
        <item x="1904"/>
        <item x="1934"/>
        <item x="1950"/>
        <item x="1973"/>
        <item x="1995"/>
        <item x="2015"/>
        <item x="1905"/>
        <item x="1935"/>
        <item x="1951"/>
        <item x="1974"/>
        <item x="1996"/>
        <item x="2016"/>
        <item x="1906"/>
        <item x="1936"/>
        <item x="1952"/>
        <item x="1975"/>
        <item x="1997"/>
        <item x="2017"/>
        <item x="2036"/>
        <item x="1907"/>
        <item x="1937"/>
        <item x="1953"/>
        <item x="1976"/>
        <item x="1998"/>
        <item x="2018"/>
        <item x="1908"/>
        <item x="1938"/>
        <item x="1954"/>
        <item x="1977"/>
        <item x="1999"/>
        <item x="2019"/>
        <item x="1909"/>
        <item x="1939"/>
        <item x="1955"/>
        <item x="1978"/>
        <item x="2000"/>
        <item x="2020"/>
        <item x="2001"/>
        <item x="2021"/>
        <item x="1895"/>
        <item x="1925"/>
        <item x="1942"/>
        <item x="1965"/>
        <item x="1987"/>
        <item x="2007"/>
        <item x="1896"/>
        <item x="1926"/>
        <item x="1943"/>
        <item x="1966"/>
        <item x="1988"/>
        <item x="2008"/>
        <item x="1910"/>
        <item x="1924"/>
        <item x="1956"/>
        <item x="1979"/>
        <item x="1985"/>
        <item x="2005"/>
        <item x="2024"/>
        <item x="2029"/>
        <item x="1957"/>
        <item x="2023"/>
        <item x="1958"/>
        <item x="2022"/>
        <item x="2026"/>
        <item x="2030"/>
        <item x="2031"/>
        <item x="2035"/>
        <item x="2038"/>
        <item x="2041"/>
        <item x="4411"/>
        <item x="4402"/>
        <item x="4398"/>
        <item x="4399"/>
        <item x="4401"/>
        <item x="4403"/>
        <item x="4405"/>
        <item x="4408"/>
        <item x="4409"/>
        <item x="4413"/>
        <item x="4404"/>
        <item x="4407"/>
        <item x="3730"/>
        <item x="3733"/>
        <item x="3731"/>
        <item x="3734"/>
        <item x="3855"/>
        <item x="1187"/>
        <item x="3851"/>
        <item x="1189"/>
        <item x="3852"/>
        <item x="3848"/>
        <item x="1193"/>
        <item x="1192"/>
        <item x="3856"/>
        <item x="3853"/>
        <item x="3854"/>
        <item x="1188"/>
        <item x="1191"/>
        <item x="1194"/>
        <item x="3849"/>
        <item x="3850"/>
        <item x="2637"/>
        <item x="2638"/>
        <item x="2639"/>
        <item x="2056"/>
        <item x="1826"/>
        <item x="2457"/>
        <item x="1494"/>
        <item x="1190"/>
        <item x="1462"/>
        <item x="4771"/>
        <item x="4775"/>
        <item x="4773"/>
        <item x="4778"/>
        <item x="4779"/>
        <item x="4770"/>
        <item x="4774"/>
        <item x="4772"/>
        <item x="4777"/>
        <item x="2658"/>
        <item x="2659"/>
        <item x="2660"/>
        <item x="4784"/>
        <item x="4785"/>
        <item x="4786"/>
        <item x="4769"/>
        <item x="4776"/>
        <item x="4893"/>
        <item x="4892"/>
        <item x="4894"/>
        <item x="4895"/>
        <item x="4782"/>
        <item x="4780"/>
        <item x="4781"/>
        <item x="4783"/>
        <item x="2680"/>
        <item x="1874"/>
        <item x="4608"/>
        <item x="2877"/>
        <item x="1547"/>
        <item x="2366"/>
        <item x="2860"/>
        <item x="4345"/>
        <item x="2511"/>
        <item x="4923"/>
        <item x="4168"/>
        <item x="2852"/>
        <item x="1812"/>
        <item x="4937"/>
        <item x="1470"/>
        <item x="2554"/>
        <item x="2147"/>
        <item x="2152"/>
        <item x="4421"/>
        <item x="4870"/>
        <item x="4104"/>
        <item x="4149"/>
        <item x="2468"/>
        <item x="2054"/>
        <item x="2856"/>
        <item x="4376"/>
        <item x="4100"/>
        <item x="1557"/>
        <item x="4091"/>
        <item x="1530"/>
        <item x="4552"/>
        <item x="4962"/>
        <item x="1649"/>
        <item x="1628"/>
        <item x="4201"/>
        <item x="1744"/>
        <item x="4362"/>
        <item x="2859"/>
        <item x="1626"/>
        <item x="4267"/>
        <item x="4624"/>
        <item x="2683"/>
        <item x="2149"/>
        <item x="4762"/>
        <item x="2826"/>
        <item x="1567"/>
        <item x="4213"/>
        <item x="4710"/>
        <item x="2561"/>
        <item x="4419"/>
        <item x="2061"/>
        <item x="2525"/>
        <item x="2905"/>
        <item x="2563"/>
        <item x="1585"/>
        <item x="2496"/>
        <item x="1651"/>
        <item x="4643"/>
        <item x="4685"/>
        <item x="4310"/>
        <item x="1746"/>
        <item x="1738"/>
        <item x="2270"/>
        <item x="4145"/>
        <item x="4120"/>
        <item x="4533"/>
        <item x="4371"/>
        <item x="4372"/>
        <item x="1613"/>
        <item x="4088"/>
        <item x="1749"/>
        <item x="4313"/>
        <item x="4389"/>
        <item x="1587"/>
        <item x="4583"/>
        <item x="2157"/>
        <item x="4295"/>
        <item x="1611"/>
        <item x="4203"/>
        <item x="4559"/>
        <item x="1590"/>
        <item x="4437"/>
        <item x="4157"/>
        <item x="2744"/>
        <item x="4547"/>
        <item x="4192"/>
        <item x="1630"/>
        <item x="4085"/>
        <item x="4794"/>
        <item x="4176"/>
        <item x="4717"/>
        <item x="4236"/>
        <item x="2750"/>
        <item x="4862"/>
        <item x="4422"/>
        <item x="4367"/>
        <item x="2927"/>
        <item x="2411"/>
        <item x="1564"/>
        <item x="4098"/>
        <item x="4223"/>
        <item x="2360"/>
        <item x="4932"/>
        <item x="1753"/>
        <item x="2337"/>
        <item x="1562"/>
        <item x="4170"/>
        <item x="4469"/>
        <item x="1754"/>
        <item x="4307"/>
        <item x="4420"/>
        <item x="2062"/>
        <item x="2051"/>
        <item x="4175"/>
        <item x="4163"/>
        <item x="1594"/>
        <item x="4440"/>
        <item x="2746"/>
        <item x="1870"/>
        <item x="1616"/>
        <item x="4467"/>
        <item x="2430"/>
        <item x="1553"/>
        <item x="4089"/>
        <item x="2334"/>
        <item x="2748"/>
        <item x="4860"/>
        <item x="1637"/>
        <item x="4093"/>
        <item x="4144"/>
        <item x="4809"/>
        <item x="4391"/>
        <item x="2305"/>
        <item x="4760"/>
        <item x="4844"/>
        <item x="2042"/>
        <item x="1466"/>
        <item x="4681"/>
        <item x="2140"/>
        <item x="2726"/>
        <item x="1575"/>
        <item x="2754"/>
        <item x="1793"/>
        <item x="2425"/>
        <item x="1609"/>
        <item x="1552"/>
        <item x="1737"/>
        <item x="1878"/>
        <item x="2472"/>
        <item x="1734"/>
        <item x="4832"/>
        <item x="2342"/>
        <item x="2756"/>
        <item x="1481"/>
        <item x="2345"/>
        <item x="1647"/>
        <item x="4256"/>
        <item x="2118"/>
        <item x="1574"/>
        <item x="2714"/>
        <item x="4460"/>
        <item x="1605"/>
        <item x="1842"/>
        <item x="1492"/>
        <item x="2329"/>
        <item x="4271"/>
        <item x="4418"/>
        <item x="2060"/>
        <item x="1459"/>
        <item x="2709"/>
        <item x="2710"/>
        <item x="2134"/>
        <item x="1463"/>
        <item x="2543"/>
        <item x="4137"/>
        <item x="1519"/>
        <item x="1472"/>
        <item x="4102"/>
        <item x="4835"/>
        <item x="4140"/>
        <item x="1521"/>
        <item x="1474"/>
        <item x="2632"/>
        <item x="2823"/>
        <item x="1643"/>
        <item x="4842"/>
        <item x="2099"/>
        <item x="2712"/>
        <item x="1607"/>
        <item x="2128"/>
        <item x="4374"/>
        <item x="3403"/>
        <item x="4037"/>
        <item x="1513"/>
        <item x="2546"/>
        <item x="4428"/>
        <item x="2547"/>
        <item x="4427"/>
        <item x="2829"/>
        <item x="1540"/>
        <item x="2050"/>
        <item x="2049"/>
        <item x="1887"/>
        <item x="1886"/>
        <item x="1195"/>
        <item x="2770"/>
        <item x="1893"/>
        <item x="2522"/>
        <item x="2471"/>
        <item x="4221"/>
        <item x="4275"/>
        <item x="1879"/>
        <item x="4594"/>
        <item x="1982"/>
        <item x="4816"/>
        <item x="4916"/>
        <item x="4942"/>
        <item x="2399"/>
        <item x="409"/>
        <item x="408"/>
        <item x="3990"/>
        <item x="3993"/>
        <item x="4905"/>
        <item x="4902"/>
        <item x="4903"/>
        <item x="4904"/>
        <item x="3991"/>
        <item x="3989"/>
        <item x="3992"/>
        <item x="2662"/>
        <item x="2663"/>
        <item x="2665"/>
        <item x="2666"/>
        <item x="2667"/>
        <item x="2669"/>
        <item x="2668"/>
        <item x="4787"/>
        <item x="4788"/>
        <item x="4790"/>
        <item x="4795"/>
        <item x="4793"/>
        <item x="4792"/>
        <item x="4791"/>
        <item x="3858"/>
        <item x="2687"/>
        <item x="2688"/>
        <item x="3859"/>
        <item x="4797"/>
        <item x="4799"/>
        <item x="4798"/>
        <item x="1200"/>
        <item x="1202"/>
        <item x="2670"/>
        <item x="2671"/>
        <item x="2672"/>
        <item x="2674"/>
        <item x="4796"/>
        <item x="1199"/>
        <item x="3860"/>
        <item x="3868"/>
        <item x="3862"/>
        <item x="3864"/>
        <item x="1203"/>
        <item x="1201"/>
        <item x="1197"/>
        <item x="3867"/>
        <item x="3861"/>
        <item x="3866"/>
        <item x="3863"/>
        <item x="1198"/>
        <item x="4803"/>
        <item x="4806"/>
        <item x="4804"/>
        <item x="4807"/>
        <item x="4808"/>
        <item x="2676"/>
        <item x="2677"/>
        <item x="2678"/>
        <item x="2679"/>
        <item x="2681"/>
        <item x="2682"/>
        <item x="2684"/>
        <item x="2685"/>
        <item x="2686"/>
        <item x="4800"/>
        <item x="4801"/>
        <item x="4802"/>
        <item x="2675"/>
        <item x="4805"/>
        <item x="4863"/>
        <item x="2757"/>
        <item x="2755"/>
        <item x="2693"/>
        <item x="2694"/>
        <item x="2695"/>
        <item x="2697"/>
        <item x="2698"/>
        <item x="2699"/>
        <item x="2701"/>
        <item x="2702"/>
        <item x="2705"/>
        <item x="2689"/>
        <item x="4815"/>
        <item x="4819"/>
        <item x="4811"/>
        <item x="4812"/>
        <item x="4813"/>
        <item x="4817"/>
        <item x="4820"/>
        <item x="4821"/>
        <item x="4818"/>
        <item x="4814"/>
        <item x="2690"/>
        <item x="2691"/>
        <item x="2692"/>
        <item x="2747"/>
        <item x="2743"/>
        <item x="2745"/>
        <item x="2749"/>
        <item x="2751"/>
        <item x="2753"/>
        <item x="4857"/>
        <item x="4858"/>
        <item x="2752"/>
        <item x="4406"/>
        <item x="2706"/>
        <item x="2707"/>
        <item x="4822"/>
        <item x="2708"/>
        <item x="4823"/>
        <item x="4824"/>
        <item x="4826"/>
        <item x="4827"/>
        <item x="4828"/>
        <item x="4831"/>
        <item x="4836"/>
        <item x="4825"/>
        <item x="4833"/>
        <item x="4829"/>
        <item x="4830"/>
        <item x="2723"/>
        <item x="2711"/>
        <item x="2713"/>
        <item x="2715"/>
        <item x="2716"/>
        <item x="2717"/>
        <item x="2721"/>
        <item x="2722"/>
        <item x="2725"/>
        <item x="4837"/>
        <item x="4838"/>
        <item x="4839"/>
        <item x="4840"/>
        <item x="2718"/>
        <item x="4859"/>
        <item x="4861"/>
        <item x="3929"/>
        <item x="4850"/>
        <item x="4852"/>
        <item x="4853"/>
        <item x="4848"/>
        <item x="4849"/>
        <item x="4851"/>
        <item x="1204"/>
        <item x="896"/>
        <item x="886"/>
        <item x="3644"/>
        <item x="3628"/>
        <item x="3642"/>
        <item x="3643"/>
        <item x="3646"/>
        <item x="3630"/>
        <item x="889"/>
        <item x="3631"/>
        <item x="890"/>
        <item x="3633"/>
        <item x="892"/>
        <item x="894"/>
        <item x="3635"/>
        <item x="3637"/>
        <item x="3638"/>
        <item x="3640"/>
        <item x="899"/>
        <item x="900"/>
        <item x="888"/>
        <item x="891"/>
        <item x="901"/>
        <item x="895"/>
        <item x="897"/>
        <item x="898"/>
        <item x="3626"/>
        <item x="3632"/>
        <item x="3639"/>
        <item x="3627"/>
        <item x="3634"/>
        <item x="3641"/>
        <item x="893"/>
        <item x="1244"/>
        <item x="1245"/>
        <item x="1246"/>
        <item x="1247"/>
        <item x="1248"/>
        <item x="1250"/>
        <item x="1251"/>
        <item x="1254"/>
        <item x="1255"/>
        <item x="1252"/>
        <item x="1249"/>
        <item x="3915"/>
        <item x="1221"/>
        <item x="4843"/>
        <item x="3883"/>
        <item x="3884"/>
        <item x="3911"/>
        <item x="1215"/>
        <item x="3882"/>
        <item x="3870"/>
        <item x="3878"/>
        <item x="1206"/>
        <item x="3880"/>
        <item x="3875"/>
        <item x="3869"/>
        <item x="1207"/>
        <item x="3872"/>
        <item x="3876"/>
        <item x="3879"/>
        <item x="3871"/>
        <item x="1222"/>
        <item x="1218"/>
        <item x="1226"/>
        <item x="1228"/>
        <item x="3890"/>
        <item x="3891"/>
        <item x="3889"/>
        <item x="3887"/>
        <item x="3897"/>
        <item x="3899"/>
        <item x="3900"/>
        <item x="3905"/>
        <item x="3906"/>
        <item x="3909"/>
        <item x="3888"/>
        <item x="3901"/>
        <item x="3910"/>
        <item x="1205"/>
        <item x="1210"/>
        <item x="1213"/>
        <item x="1217"/>
        <item x="1220"/>
        <item x="1224"/>
        <item x="1229"/>
        <item x="1230"/>
        <item x="1234"/>
        <item x="1240"/>
        <item x="1241"/>
        <item x="1242"/>
        <item x="1214"/>
        <item x="1225"/>
        <item x="1235"/>
        <item x="1243"/>
        <item x="1211"/>
        <item x="3877"/>
        <item x="3902"/>
        <item x="3913"/>
        <item x="3898"/>
        <item x="3912"/>
        <item x="3885"/>
        <item x="3873"/>
        <item x="3881"/>
        <item x="3896"/>
        <item x="3907"/>
        <item x="1208"/>
        <item x="3904"/>
        <item x="1265"/>
        <item x="1266"/>
        <item x="3931"/>
        <item x="1258"/>
        <item x="1261"/>
        <item x="1256"/>
        <item x="1262"/>
        <item x="1257"/>
        <item x="1259"/>
        <item x="3928"/>
        <item x="1264"/>
        <item x="1263"/>
        <item x="4934"/>
        <item x="4938"/>
        <item x="4118"/>
        <item x="2553"/>
        <item x="2557"/>
        <item x="2558"/>
        <item x="2556"/>
        <item x="2560"/>
        <item x="4723"/>
        <item x="3777"/>
        <item x="3774"/>
        <item x="1106"/>
        <item x="1118"/>
        <item x="1109"/>
        <item x="1112"/>
        <item x="1115"/>
        <item x="3770"/>
        <item x="3768"/>
        <item x="1113"/>
        <item x="1110"/>
        <item x="1114"/>
        <item x="1107"/>
        <item x="3771"/>
        <item x="3778"/>
        <item x="3767"/>
        <item x="2759"/>
        <item x="2760"/>
        <item x="2761"/>
        <item x="2764"/>
        <item x="2765"/>
        <item x="2766"/>
        <item x="3112"/>
        <item x="2740"/>
        <item x="2741"/>
        <item x="2742"/>
        <item x="4856"/>
        <item x="4854"/>
        <item x="2767"/>
        <item x="2768"/>
        <item x="2769"/>
        <item x="2771"/>
        <item x="2772"/>
        <item x="2773"/>
        <item x="2774"/>
        <item x="2777"/>
        <item x="2776"/>
        <item x="2775"/>
        <item x="4810"/>
        <item x="3916"/>
        <item x="3925"/>
        <item x="3926"/>
        <item x="3927"/>
        <item x="3917"/>
        <item x="3918"/>
        <item x="3919"/>
        <item x="3920"/>
        <item x="3921"/>
        <item x="3922"/>
        <item x="3923"/>
        <item x="3924"/>
        <item x="2778"/>
        <item x="1276"/>
        <item x="1284"/>
        <item x="1289"/>
        <item x="1275"/>
        <item x="1279"/>
        <item x="1281"/>
        <item x="1288"/>
        <item x="1285"/>
        <item x="1286"/>
        <item x="1290"/>
        <item x="1287"/>
        <item x="3938"/>
        <item x="1278"/>
        <item x="1274"/>
        <item x="1283"/>
        <item x="3940"/>
        <item x="1277"/>
        <item x="3937"/>
        <item x="1280"/>
        <item x="1282"/>
        <item x="1272"/>
        <item x="2780"/>
        <item x="4869"/>
        <item x="2779"/>
        <item x="2836"/>
        <item x="2784"/>
        <item x="4873"/>
        <item x="4875"/>
        <item x="4876"/>
        <item x="1291"/>
        <item x="1292"/>
        <item x="4887"/>
        <item x="4888"/>
        <item x="1333"/>
        <item x="1339"/>
        <item x="3971"/>
        <item x="3973"/>
        <item x="3977"/>
        <item x="3980"/>
        <item x="3983"/>
        <item x="3985"/>
        <item x="3986"/>
        <item x="1340"/>
        <item x="1330"/>
        <item x="3987"/>
        <item x="3974"/>
        <item x="3976"/>
        <item x="3978"/>
        <item x="3979"/>
        <item x="3981"/>
        <item x="2796"/>
        <item x="2791"/>
        <item x="2794"/>
        <item x="2797"/>
        <item x="2799"/>
        <item x="4885"/>
        <item x="3969"/>
        <item x="3982"/>
        <item x="3984"/>
        <item x="3970"/>
        <item x="1327"/>
        <item x="3972"/>
        <item x="1332"/>
        <item x="3975"/>
        <item x="1338"/>
        <item x="1326"/>
        <item x="1345"/>
        <item x="1346"/>
        <item x="1350"/>
        <item x="1349"/>
        <item x="1329"/>
        <item x="1335"/>
        <item x="1336"/>
        <item x="1337"/>
        <item x="1342"/>
        <item x="1344"/>
        <item x="1343"/>
        <item x="2793"/>
        <item x="1347"/>
        <item x="2837"/>
        <item x="2839"/>
        <item x="2840"/>
        <item x="2841"/>
        <item x="2843"/>
        <item x="2845"/>
        <item x="2847"/>
        <item x="2848"/>
        <item x="2849"/>
        <item x="2850"/>
        <item x="2851"/>
        <item x="2853"/>
        <item x="4921"/>
        <item x="4922"/>
        <item x="4925"/>
        <item x="1301"/>
        <item x="1320"/>
        <item x="1303"/>
        <item x="1304"/>
        <item x="1305"/>
        <item x="1310"/>
        <item x="1308"/>
        <item x="1313"/>
        <item x="1324"/>
        <item x="3948"/>
        <item x="1300"/>
        <item x="1307"/>
        <item x="1311"/>
        <item x="3953"/>
        <item x="3959"/>
        <item x="3963"/>
        <item x="3962"/>
        <item x="3950"/>
        <item x="3951"/>
        <item x="3952"/>
        <item x="3964"/>
        <item x="3954"/>
        <item x="3955"/>
        <item x="3956"/>
        <item x="3961"/>
        <item x="3958"/>
        <item x="3960"/>
        <item x="1302"/>
        <item x="1315"/>
        <item x="1316"/>
        <item x="1317"/>
        <item x="1306"/>
        <item x="1309"/>
        <item x="1314"/>
        <item x="1312"/>
        <item x="1321"/>
        <item x="4880"/>
        <item x="4882"/>
        <item x="4881"/>
        <item x="4883"/>
        <item x="4884"/>
        <item x="3965"/>
        <item x="3966"/>
        <item x="2814"/>
        <item x="4899"/>
        <item x="4900"/>
        <item x="2785"/>
        <item x="2786"/>
        <item x="2787"/>
        <item x="2788"/>
        <item x="2789"/>
        <item x="2790"/>
        <item x="4877"/>
        <item x="4878"/>
        <item x="4879"/>
        <item x="4891"/>
        <item x="4890"/>
        <item x="3934"/>
        <item x="3935"/>
        <item x="3936"/>
        <item x="1267"/>
        <item x="1268"/>
        <item x="1270"/>
        <item x="3933"/>
        <item x="1269"/>
        <item x="3932"/>
        <item x="1271"/>
        <item x="2815"/>
        <item x="2816"/>
        <item x="2817"/>
        <item x="2818"/>
        <item x="2819"/>
        <item x="2820"/>
        <item x="2821"/>
        <item x="2822"/>
        <item x="2824"/>
        <item x="2825"/>
        <item x="4901"/>
        <item x="4906"/>
        <item x="4909"/>
        <item x="4908"/>
        <item x="4910"/>
        <item x="4907"/>
        <item x="4915"/>
        <item x="4917"/>
        <item x="4918"/>
        <item x="4919"/>
        <item x="4920"/>
        <item x="2830"/>
        <item x="2831"/>
        <item x="2833"/>
        <item x="2834"/>
        <item x="2828"/>
        <item x="4911"/>
        <item x="4912"/>
        <item x="4913"/>
        <item x="2835"/>
        <item x="3781"/>
        <item x="3949"/>
        <item x="4926"/>
        <item x="4929"/>
        <item x="4928"/>
        <item x="4930"/>
        <item x="4931"/>
        <item x="2562"/>
        <item x="2565"/>
        <item x="2566"/>
        <item x="2567"/>
        <item x="2568"/>
        <item x="2572"/>
        <item x="2573"/>
        <item x="2571"/>
        <item x="3789"/>
        <item x="3994"/>
        <item x="3997"/>
        <item x="4000"/>
        <item x="4002"/>
        <item x="1351"/>
        <item x="1356"/>
        <item x="1361"/>
        <item x="1359"/>
        <item x="2862"/>
        <item x="2864"/>
        <item x="2865"/>
        <item x="2866"/>
        <item x="4936"/>
        <item x="4001"/>
        <item x="1352"/>
        <item x="1354"/>
        <item x="3998"/>
        <item x="3488"/>
        <item x="3042"/>
        <item x="3167"/>
        <item x="3378"/>
        <item x="3473"/>
        <item x="3566"/>
        <item x="3842"/>
        <item x="3636"/>
        <item x="3957"/>
        <item x="4939"/>
        <item x="3941"/>
        <item x="3943"/>
        <item x="1293"/>
        <item x="3946"/>
        <item x="3947"/>
        <item x="1298"/>
        <item x="1294"/>
        <item x="1295"/>
        <item x="3942"/>
        <item x="3945"/>
        <item x="3944"/>
        <item x="1296"/>
        <item x="1297"/>
        <item x="4941"/>
        <item x="4944"/>
        <item x="2867"/>
        <item x="2869"/>
        <item x="2871"/>
        <item x="2873"/>
        <item x="4943"/>
        <item x="2874"/>
        <item x="4940"/>
        <item x="4004"/>
        <item x="1358"/>
        <item x="1360"/>
        <item x="1362"/>
        <item x="4010"/>
        <item x="4008"/>
        <item x="2359"/>
        <item x="1518"/>
        <item x="4871"/>
        <item x="4336"/>
        <item x="4625"/>
        <item x="4346"/>
        <item x="1839"/>
        <item x="4331"/>
        <item x="4117"/>
        <item x="4329"/>
        <item x="4343"/>
        <item x="4177"/>
        <item x="4333"/>
        <item x="4338"/>
        <item x="1836"/>
        <item x="1516"/>
        <item x="1834"/>
        <item x="4131"/>
        <item x="4135"/>
        <item x="4138"/>
        <item x="3384"/>
        <item x="3405"/>
        <item x="3408"/>
        <item x="3409"/>
        <item x="3387"/>
        <item x="3391"/>
        <item x="3393"/>
        <item x="3395"/>
        <item x="3396"/>
        <item x="3400"/>
        <item x="3401"/>
        <item x="3402"/>
        <item x="575"/>
        <item x="577"/>
        <item x="581"/>
        <item x="582"/>
        <item x="585"/>
        <item x="589"/>
        <item x="603"/>
        <item x="605"/>
        <item x="611"/>
        <item x="594"/>
        <item x="595"/>
        <item x="598"/>
        <item x="590"/>
        <item x="593"/>
        <item x="596"/>
        <item x="599"/>
        <item x="606"/>
        <item x="612"/>
        <item x="604"/>
        <item x="610"/>
        <item x="613"/>
        <item x="609"/>
        <item x="614"/>
        <item x="587"/>
        <item x="597"/>
        <item x="578"/>
        <item x="602"/>
        <item x="3406"/>
        <item x="3392"/>
        <item x="3397"/>
        <item x="3398"/>
        <item x="3394"/>
        <item x="576"/>
        <item x="583"/>
        <item x="586"/>
        <item x="615"/>
        <item x="600"/>
        <item x="579"/>
        <item x="4014"/>
        <item x="4038"/>
        <item x="4041"/>
        <item x="4043"/>
        <item x="4016"/>
        <item x="1369"/>
        <item x="4019"/>
        <item x="4022"/>
        <item x="1374"/>
        <item x="1387"/>
        <item x="4024"/>
        <item x="4028"/>
        <item x="4030"/>
        <item x="4032"/>
        <item x="4036"/>
        <item x="1366"/>
        <item x="1372"/>
        <item x="1375"/>
        <item x="1393"/>
        <item x="1398"/>
        <item x="1399"/>
        <item x="1400"/>
        <item x="1388"/>
        <item x="1394"/>
        <item x="4044"/>
        <item x="1390"/>
        <item x="4042"/>
        <item x="4023"/>
        <item x="4015"/>
        <item x="4026"/>
        <item x="4029"/>
        <item x="4039"/>
        <item x="4034"/>
        <item x="4035"/>
        <item x="1367"/>
        <item x="1373"/>
        <item x="1383"/>
        <item x="1384"/>
        <item x="1370"/>
        <item x="4031"/>
        <item x="4017"/>
        <item x="4012"/>
        <item x="4013"/>
        <item x="1364"/>
        <item x="4055"/>
        <item x="4050"/>
        <item x="4051"/>
        <item x="1410"/>
        <item x="1402"/>
        <item x="1408"/>
        <item x="1404"/>
        <item x="4053"/>
        <item x="591"/>
        <item x="592"/>
        <item x="2105"/>
        <item x="607"/>
        <item x="2103"/>
        <item x="2107"/>
        <item x="2101"/>
        <item x="3388"/>
        <item x="3390"/>
        <item x="3389"/>
        <item x="4046"/>
        <item x="4048"/>
        <item x="4047"/>
        <item x="4049"/>
        <item x="1407"/>
        <item x="1403"/>
        <item x="1405"/>
        <item x="1409"/>
        <item x="4056"/>
        <item x="1406"/>
        <item x="2909"/>
        <item x="3827"/>
        <item x="3833"/>
        <item x="3828"/>
        <item x="3831"/>
        <item x="1168"/>
        <item x="1170"/>
        <item x="1177"/>
        <item x="1172"/>
        <item x="1174"/>
        <item x="3829"/>
        <item x="3832"/>
        <item x="3830"/>
        <item x="1171"/>
        <item x="1169"/>
        <item x="1173"/>
        <item x="1175"/>
        <item x="3834"/>
        <item x="1178"/>
        <item x="4947"/>
        <item x="4945"/>
        <item x="4948"/>
        <item x="4949"/>
        <item x="1413"/>
        <item x="1411"/>
        <item x="1415"/>
        <item x="1419"/>
        <item x="1425"/>
        <item x="2879"/>
        <item x="4956"/>
        <item x="4960"/>
        <item x="4958"/>
        <item x="4957"/>
        <item x="4961"/>
        <item x="4959"/>
        <item x="4965"/>
        <item x="4966"/>
        <item x="4063"/>
        <item x="4064"/>
        <item x="1412"/>
        <item x="1418"/>
        <item x="4057"/>
        <item x="4061"/>
        <item x="1416"/>
        <item x="4059"/>
        <item x="1429"/>
        <item x="1430"/>
        <item x="1432"/>
        <item x="1414"/>
        <item x="1417"/>
        <item x="1421"/>
        <item x="1422"/>
        <item x="1426"/>
        <item x="1427"/>
        <item x="2885"/>
        <item x="2875"/>
        <item x="2876"/>
        <item x="2880"/>
        <item x="2881"/>
        <item x="2882"/>
        <item x="2883"/>
        <item x="2884"/>
        <item x="2888"/>
        <item x="2889"/>
        <item x="2891"/>
        <item x="2893"/>
        <item x="4950"/>
        <item x="4952"/>
        <item x="4954"/>
        <item x="2890"/>
        <item x="2892"/>
        <item x="2894"/>
        <item x="4951"/>
        <item x="4953"/>
        <item x="4955"/>
        <item x="4964"/>
        <item x="4963"/>
        <item x="2886"/>
        <item x="2887"/>
        <item x="4060"/>
        <item x="4062"/>
        <item x="4058"/>
        <item x="1431"/>
        <item x="2878"/>
        <item x="191"/>
        <item x="2278"/>
        <item x="270"/>
        <item x="271"/>
        <item x="808"/>
        <item x="1253"/>
        <item x="2450"/>
        <item x="4924"/>
        <item x="2089"/>
        <item x="2704"/>
        <item x="2533"/>
        <item x="3914"/>
        <item x="4009"/>
        <item x="3439"/>
        <item x="2555"/>
        <item x="2540"/>
        <item x="490"/>
        <item x="4872"/>
        <item x="3988"/>
        <item x="1233"/>
        <item x="1236"/>
        <item x="1219"/>
        <item x="1392"/>
        <item x="1395"/>
        <item x="2312"/>
        <item x="8"/>
        <item x="2969"/>
        <item x="2970"/>
        <item x="2971"/>
        <item x="2978"/>
        <item x="2975"/>
        <item x="105"/>
        <item x="41"/>
        <item x="2993"/>
        <item x="44"/>
        <item x="48"/>
        <item x="2987"/>
        <item x="1556"/>
        <item x="1782"/>
        <item x="4335"/>
        <item x="1531"/>
        <item x="4551"/>
        <item x="2550"/>
        <item x="4629"/>
        <item x="84"/>
        <item x="4282"/>
        <item x="78"/>
        <item x="81"/>
        <item x="100"/>
        <item x="109"/>
        <item x="2996"/>
        <item x="3021"/>
        <item x="3015"/>
        <item x="3023"/>
        <item x="62"/>
        <item x="3027"/>
        <item x="51"/>
        <item x="3000"/>
        <item x="59"/>
        <item x="67"/>
        <item x="54"/>
        <item x="3012"/>
        <item x="2997"/>
        <item x="3018"/>
        <item x="3003"/>
        <item x="114"/>
        <item x="1888"/>
        <item x="1831"/>
        <item x="4626"/>
        <item x="2576"/>
        <item x="1568"/>
        <item x="2307"/>
        <item x="2308"/>
        <item x="4347"/>
        <item x="119"/>
        <item x="121"/>
        <item x="2530"/>
        <item x="4711"/>
        <item x="131"/>
        <item x="3071"/>
        <item x="3128"/>
        <item x="260"/>
        <item x="263"/>
        <item x="257"/>
        <item x="266"/>
        <item x="3122"/>
        <item x="189"/>
        <item x="231"/>
        <item x="234"/>
        <item x="242"/>
        <item x="240"/>
        <item x="248"/>
        <item x="245"/>
        <item x="228"/>
        <item x="253"/>
        <item x="3113"/>
        <item x="3117"/>
        <item x="3101"/>
        <item x="3105"/>
        <item x="3107"/>
        <item x="2783"/>
        <item x="1774"/>
        <item x="4435"/>
        <item x="4309"/>
        <item x="4684"/>
        <item x="2380"/>
        <item x="2564"/>
        <item x="1840"/>
        <item x="1783"/>
        <item x="3134"/>
        <item x="3138"/>
        <item x="2456"/>
        <item x="275"/>
        <item x="20"/>
        <item x="21"/>
        <item x="2961"/>
        <item x="5"/>
        <item x="2959"/>
        <item x="282"/>
        <item x="286"/>
        <item x="293"/>
        <item x="294"/>
        <item x="2967"/>
        <item x="3699"/>
        <item x="1026"/>
        <item x="1029"/>
        <item x="1023"/>
        <item x="2807"/>
        <item x="4160"/>
        <item x="4119"/>
        <item x="2719"/>
        <item x="4314"/>
        <item x="1777"/>
        <item x="3146"/>
        <item x="3183"/>
        <item x="332"/>
        <item x="347"/>
        <item x="331"/>
        <item x="352"/>
        <item x="343"/>
        <item x="324"/>
        <item x="308"/>
        <item x="311"/>
        <item x="323"/>
        <item x="3166"/>
        <item x="3168"/>
        <item x="327"/>
        <item x="302"/>
        <item x="317"/>
        <item x="305"/>
        <item x="299"/>
        <item x="3198"/>
        <item x="3195"/>
        <item x="363"/>
        <item x="367"/>
        <item x="3278"/>
        <item x="470"/>
        <item x="374"/>
        <item x="376"/>
        <item x="379"/>
        <item x="392"/>
        <item x="71"/>
        <item x="3332"/>
        <item x="556"/>
        <item x="559"/>
        <item x="3365"/>
        <item x="532"/>
        <item x="533"/>
        <item x="522"/>
        <item x="525"/>
        <item x="550"/>
        <item x="543"/>
        <item x="3467"/>
        <item x="3485"/>
        <item x="3475"/>
        <item x="3479"/>
        <item x="696"/>
        <item x="3491"/>
        <item x="3382"/>
        <item x="3376"/>
        <item x="568"/>
        <item x="565"/>
        <item x="3434"/>
        <item x="3413"/>
        <item x="3425"/>
        <item x="623"/>
        <item x="3418"/>
        <item x="620"/>
        <item x="627"/>
        <item x="629"/>
        <item x="634"/>
        <item x="3449"/>
        <item x="3443"/>
        <item x="648"/>
        <item x="3446"/>
        <item x="654"/>
        <item x="660"/>
        <item x="3459"/>
        <item x="658"/>
        <item x="679"/>
        <item x="687"/>
        <item x="682"/>
        <item x="668"/>
        <item x="3464"/>
        <item x="3483"/>
        <item x="3489"/>
        <item x="3497"/>
        <item x="3518"/>
        <item x="720"/>
        <item x="752"/>
        <item x="739"/>
        <item x="716"/>
        <item x="725"/>
        <item x="714"/>
        <item x="3495"/>
        <item x="3498"/>
        <item x="3529"/>
        <item x="766"/>
        <item x="759"/>
        <item x="779"/>
        <item x="4739"/>
        <item x="2838"/>
        <item x="4219"/>
        <item x="4296"/>
        <item x="4158"/>
        <item x="4546"/>
        <item x="2079"/>
        <item x="4328"/>
        <item x="3541"/>
        <item x="3537"/>
        <item x="788"/>
        <item x="798"/>
        <item x="794"/>
        <item x="804"/>
        <item x="816"/>
        <item x="824"/>
        <item x="3547"/>
        <item x="819"/>
        <item x="3552"/>
        <item x="4718"/>
        <item x="4350"/>
        <item x="2074"/>
        <item x="2091"/>
        <item x="1790"/>
        <item x="1565"/>
        <item x="4166"/>
        <item x="1829"/>
        <item x="4224"/>
        <item x="4597"/>
        <item x="4933"/>
        <item x="4445"/>
        <item x="2338"/>
        <item x="1787"/>
        <item x="4171"/>
        <item x="4306"/>
        <item x="2281"/>
        <item x="834"/>
        <item x="3570"/>
        <item x="3561"/>
        <item x="3567"/>
        <item x="4164"/>
        <item x="4441"/>
        <item x="1780"/>
        <item x="4298"/>
        <item x="2335"/>
        <item x="1560"/>
        <item x="4169"/>
        <item x="2304"/>
        <item x="3597"/>
        <item x="848"/>
        <item x="844"/>
        <item x="857"/>
        <item x="859"/>
        <item x="4447"/>
        <item x="880"/>
        <item x="884"/>
        <item x="862"/>
        <item x="873"/>
        <item x="867"/>
        <item x="875"/>
        <item x="3625"/>
        <item x="3622"/>
        <item x="3619"/>
        <item x="3616"/>
        <item x="3648"/>
        <item x="909"/>
        <item x="906"/>
        <item x="3588"/>
        <item x="3584"/>
        <item x="3578"/>
        <item x="3720"/>
        <item x="1039"/>
        <item x="1042"/>
        <item x="3719"/>
        <item x="976"/>
        <item x="969"/>
        <item x="3682"/>
        <item x="2421"/>
        <item x="2422"/>
        <item x="3666"/>
        <item x="941"/>
        <item x="340"/>
        <item x="3654"/>
        <item x="917"/>
        <item x="1009"/>
        <item x="1017"/>
        <item x="3660"/>
        <item x="3657"/>
        <item x="914"/>
        <item x="921"/>
        <item x="933"/>
        <item x="927"/>
        <item x="1012"/>
        <item x="1000"/>
        <item x="994"/>
        <item x="998"/>
        <item x="3694"/>
        <item x="984"/>
        <item x="993"/>
        <item x="990"/>
        <item x="1002"/>
        <item x="3728"/>
        <item x="1045"/>
        <item x="3706"/>
        <item x="3702"/>
        <item x="3713"/>
        <item x="3725"/>
        <item x="4680"/>
        <item x="2141"/>
        <item x="1771"/>
        <item x="4544"/>
        <item x="2802"/>
        <item x="2097"/>
        <item x="3737"/>
        <item x="3743"/>
        <item x="1063"/>
        <item x="1065"/>
        <item x="1069"/>
        <item x="3740"/>
        <item x="1762"/>
        <item x="2072"/>
        <item x="3758"/>
        <item x="1083"/>
        <item x="1079"/>
        <item x="1092"/>
        <item x="3752"/>
        <item x="1074"/>
        <item x="1077"/>
        <item x="1087"/>
        <item x="1117"/>
        <item x="1795"/>
        <item x="1576"/>
        <item x="1769"/>
        <item x="3825"/>
        <item x="3838"/>
        <item x="3843"/>
        <item x="3841"/>
        <item x="450"/>
        <item x="435"/>
        <item x="3732"/>
        <item x="3847"/>
        <item x="1461"/>
        <item x="2923"/>
        <item x="4730"/>
        <item x="2897"/>
        <item x="2574"/>
        <item x="2569"/>
        <item x="2418"/>
        <item x="1794"/>
        <item x="2901"/>
        <item x="2703"/>
        <item x="2937"/>
        <item x="2724"/>
        <item x="1655"/>
        <item x="4132"/>
        <item x="1464"/>
        <item x="2544"/>
        <item x="4136"/>
        <item x="1514"/>
        <item x="4432"/>
        <item x="2861"/>
        <item x="1517"/>
        <item x="4855"/>
        <item x="1528"/>
        <item x="2633"/>
        <item x="3857"/>
        <item x="1196"/>
        <item x="1767"/>
        <item x="4841"/>
        <item x="2098"/>
        <item x="2700"/>
        <item x="887"/>
        <item x="3645"/>
        <item x="1216"/>
        <item x="3908"/>
        <item x="3874"/>
        <item x="1209"/>
        <item x="1212"/>
        <item x="3886"/>
        <item x="3903"/>
        <item x="1223"/>
        <item x="1227"/>
        <item x="3930"/>
        <item x="1260"/>
        <item x="1108"/>
        <item x="1111"/>
        <item x="3769"/>
        <item x="3779"/>
        <item x="3773"/>
        <item x="3776"/>
        <item x="3110"/>
        <item x="3939"/>
        <item x="1273"/>
        <item x="1341"/>
        <item x="1331"/>
        <item x="1334"/>
        <item x="1348"/>
        <item x="2570"/>
        <item x="3999"/>
        <item x="1363"/>
        <item x="3996"/>
        <item x="4006"/>
        <item x="4011"/>
        <item x="3385"/>
        <item x="3386"/>
        <item x="588"/>
        <item x="3399"/>
        <item x="580"/>
        <item x="3407"/>
        <item x="584"/>
        <item x="601"/>
        <item x="608"/>
        <item x="4040"/>
        <item x="1368"/>
        <item x="4045"/>
        <item x="4025"/>
        <item x="4027"/>
        <item x="1381"/>
        <item x="1397"/>
        <item x="4033"/>
        <item x="1371"/>
        <item x="1382"/>
        <item x="1391"/>
        <item x="4018"/>
        <item x="1401"/>
        <item x="1365"/>
        <item x="616"/>
        <item x="3404"/>
        <item x="2102"/>
        <item x="2104"/>
        <item x="2106"/>
        <item x="4139"/>
        <item x="4054"/>
        <item x="1176"/>
        <item x="1435"/>
        <item x="1443"/>
        <item x="1451"/>
        <item x="1448"/>
        <item x="2920"/>
        <item x="2827"/>
        <item x="1454"/>
        <item x="1455"/>
        <item x="4071"/>
        <item x="1438"/>
        <item x="4946"/>
        <item x="474"/>
        <item x="2936"/>
        <item x="4065"/>
        <item x="4066"/>
        <item x="4971"/>
        <item x="4972"/>
        <item x="2903"/>
        <item x="1437"/>
        <item x="1434"/>
        <item x="1442"/>
        <item x="1444"/>
        <item x="1449"/>
        <item x="1447"/>
        <item x="2896"/>
        <item x="2899"/>
        <item x="2900"/>
        <item x="2902"/>
        <item x="4967"/>
        <item x="4968"/>
        <item x="4969"/>
        <item x="2898"/>
        <item x="2895"/>
        <item x="1433"/>
        <item x="1436"/>
        <item x="1439"/>
        <item x="1440"/>
        <item x="1441"/>
        <item x="1445"/>
        <item x="1446"/>
        <item x="2910"/>
        <item x="2916"/>
        <item x="2921"/>
        <item x="2924"/>
        <item x="2928"/>
        <item x="2930"/>
        <item x="2932"/>
        <item x="2935"/>
        <item x="2915"/>
        <item x="2911"/>
        <item x="2912"/>
        <item x="2917"/>
        <item x="2922"/>
        <item x="2925"/>
        <item x="2929"/>
        <item x="2931"/>
        <item x="2933"/>
        <item x="2934"/>
        <item x="2913"/>
        <item x="2914"/>
        <item x="2918"/>
        <item x="4973"/>
        <item x="2926"/>
        <item x="2919"/>
        <item x="2904"/>
        <item x="2906"/>
        <item x="2908"/>
        <item x="2907"/>
        <item x="1420"/>
        <item x="1423"/>
        <item x="1424"/>
        <item x="1428"/>
        <item x="2968"/>
        <item x="4067"/>
        <item x="4068"/>
        <item x="710"/>
        <item x="4974"/>
        <item x="4975"/>
        <item x="4979"/>
        <item x="4981"/>
        <item x="4980"/>
        <item x="4982"/>
        <item x="4983"/>
        <item x="2938"/>
        <item x="2939"/>
        <item x="2940"/>
        <item x="2942"/>
        <item x="2943"/>
        <item x="2944"/>
        <item x="2947"/>
        <item x="2948"/>
        <item x="2950"/>
        <item x="2951"/>
        <item x="2952"/>
        <item x="4976"/>
        <item x="4977"/>
        <item x="4978"/>
        <item x="2953"/>
        <item x="2941"/>
        <item x="2945"/>
        <item x="2946"/>
        <item x="4069"/>
        <item x="4077"/>
        <item x="4072"/>
        <item x="4073"/>
        <item x="1452"/>
        <item x="4074"/>
        <item x="4075"/>
        <item x="4070"/>
        <item x="4076"/>
        <item x="1453"/>
        <item t="default"/>
      </items>
    </pivotField>
    <pivotField axis="axisCol" dataField="1" showAll="0" defaultSubtotal="0">
      <items count="3">
        <item h="1" sd="0" x="0"/>
        <item x="2"/>
        <item x="1"/>
      </items>
    </pivotField>
    <pivotField showAll="0"/>
    <pivotField showAll="0"/>
    <pivotField numFmtId="4" showAll="0"/>
  </pivotFields>
  <rowFields count="1">
    <field x="1"/>
  </rowFields>
  <rowItems count="267">
    <i>
      <x/>
    </i>
    <i>
      <x v="1"/>
    </i>
    <i>
      <x v="2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4"/>
    </i>
    <i>
      <x v="45"/>
    </i>
    <i>
      <x v="47"/>
    </i>
    <i>
      <x v="49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8"/>
    </i>
    <i>
      <x v="69"/>
    </i>
    <i>
      <x v="70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1"/>
    </i>
    <i>
      <x v="292"/>
    </i>
    <i t="grand">
      <x/>
    </i>
  </rowItems>
  <colFields count="2">
    <field x="8"/>
    <field x="4"/>
  </colFields>
  <colItems count="8"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</colItems>
  <pageFields count="1">
    <pageField fld="7" hier="-1"/>
  </pageFields>
  <dataFields count="1">
    <dataField name="Count of Type" fld="8" subtotal="count" baseField="0" baseItem="0"/>
  </dataFields>
  <formats count="44">
    <format dxfId="89">
      <pivotArea field="6" type="button" dataOnly="0" labelOnly="1" outline="0"/>
    </format>
    <format dxfId="88">
      <pivotArea outline="0" collapsedLevelsAreSubtotals="1" fieldPosition="0">
        <references count="2">
          <reference field="4" count="4" selected="0">
            <x v="0"/>
            <x v="1"/>
            <x v="2"/>
            <x v="3"/>
          </reference>
          <reference field="8" count="1" selected="0">
            <x v="1"/>
          </reference>
        </references>
      </pivotArea>
    </format>
    <format dxfId="87">
      <pivotArea dataOnly="0" labelOnly="1" fieldPosition="0">
        <references count="1">
          <reference field="8" count="1">
            <x v="1"/>
          </reference>
        </references>
      </pivotArea>
    </format>
    <format dxfId="86">
      <pivotArea dataOnly="0" labelOnly="1" fieldPosition="0">
        <references count="2">
          <reference field="4" count="4">
            <x v="0"/>
            <x v="1"/>
            <x v="2"/>
            <x v="3"/>
          </reference>
          <reference field="8" count="1" selected="0">
            <x v="1"/>
          </reference>
        </references>
      </pivotArea>
    </format>
    <format dxfId="85">
      <pivotArea outline="0" collapsedLevelsAreSubtotals="1" fieldPosition="0">
        <references count="1">
          <reference field="8" count="2" selected="0">
            <x v="1"/>
            <x v="2"/>
          </reference>
        </references>
      </pivotArea>
    </format>
    <format dxfId="84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83">
      <pivotArea dataOnly="0" labelOnly="1" fieldPosition="0">
        <references count="2">
          <reference field="4" count="4">
            <x v="0"/>
            <x v="1"/>
            <x v="2"/>
            <x v="3"/>
          </reference>
          <reference field="8" count="1" selected="0">
            <x v="1"/>
          </reference>
        </references>
      </pivotArea>
    </format>
    <format dxfId="82">
      <pivotArea dataOnly="0" labelOnly="1" fieldPosition="0">
        <references count="2">
          <reference field="4" count="4">
            <x v="0"/>
            <x v="1"/>
            <x v="2"/>
            <x v="3"/>
          </reference>
          <reference field="8" count="1" selected="0">
            <x v="2"/>
          </reference>
        </references>
      </pivotArea>
    </format>
    <format dxfId="81">
      <pivotArea outline="0" collapsedLevelsAreSubtotals="1" fieldPosition="0">
        <references count="1">
          <reference field="8" count="1" selected="0">
            <x v="2"/>
          </reference>
        </references>
      </pivotArea>
    </format>
    <format dxfId="80">
      <pivotArea dataOnly="0" labelOnly="1" fieldPosition="0">
        <references count="1">
          <reference field="8" count="1">
            <x v="2"/>
          </reference>
        </references>
      </pivotArea>
    </format>
    <format dxfId="79">
      <pivotArea dataOnly="0" labelOnly="1" fieldPosition="0">
        <references count="2">
          <reference field="4" count="4">
            <x v="0"/>
            <x v="1"/>
            <x v="2"/>
            <x v="3"/>
          </reference>
          <reference field="8" count="1" selected="0">
            <x v="2"/>
          </reference>
        </references>
      </pivotArea>
    </format>
    <format dxfId="78">
      <pivotArea collapsedLevelsAreSubtotals="1" fieldPosition="0">
        <references count="1">
          <reference field="1" count="1">
            <x v="19"/>
          </reference>
        </references>
      </pivotArea>
    </format>
    <format dxfId="77">
      <pivotArea dataOnly="0" labelOnly="1" fieldPosition="0">
        <references count="1">
          <reference field="1" count="1">
            <x v="19"/>
          </reference>
        </references>
      </pivotArea>
    </format>
    <format dxfId="76">
      <pivotArea collapsedLevelsAreSubtotals="1" fieldPosition="0">
        <references count="1">
          <reference field="1" count="1">
            <x v="4"/>
          </reference>
        </references>
      </pivotArea>
    </format>
    <format dxfId="75">
      <pivotArea dataOnly="0" labelOnly="1" fieldPosition="0">
        <references count="1">
          <reference field="1" count="1">
            <x v="4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8" type="button" dataOnly="0" labelOnly="1" outline="0" axis="axisCol" fieldPosition="0"/>
    </format>
    <format dxfId="24">
      <pivotArea field="4" type="button" dataOnly="0" labelOnly="1" outline="0" axis="axisCol" fieldPosition="1"/>
    </format>
    <format dxfId="23">
      <pivotArea type="topRight" dataOnly="0" labelOnly="1" outline="0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50">
            <x v="0"/>
            <x v="1"/>
            <x v="2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2"/>
            <x v="23"/>
            <x v="24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40"/>
            <x v="41"/>
            <x v="42"/>
            <x v="44"/>
            <x v="45"/>
            <x v="47"/>
            <x v="49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20">
      <pivotArea dataOnly="0" labelOnly="1" fieldPosition="0">
        <references count="1">
          <reference field="1" count="50">
            <x v="60"/>
            <x v="61"/>
            <x v="62"/>
            <x v="63"/>
            <x v="64"/>
            <x v="65"/>
            <x v="66"/>
            <x v="68"/>
            <x v="69"/>
            <x v="70"/>
            <x v="71"/>
            <x v="73"/>
            <x v="74"/>
            <x v="75"/>
            <x v="76"/>
            <x v="77"/>
            <x v="78"/>
            <x v="79"/>
            <x v="80"/>
            <x v="81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6"/>
            <x v="97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</reference>
        </references>
      </pivotArea>
    </format>
    <format dxfId="19">
      <pivotArea dataOnly="0" labelOnly="1" fieldPosition="0">
        <references count="1">
          <reference field="1" count="50">
            <x v="116"/>
            <x v="117"/>
            <x v="118"/>
            <x v="119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8"/>
            <x v="149"/>
            <x v="150"/>
            <x v="151"/>
            <x v="152"/>
            <x v="153"/>
            <x v="154"/>
            <x v="155"/>
            <x v="156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</reference>
        </references>
      </pivotArea>
    </format>
    <format dxfId="18">
      <pivotArea dataOnly="0" labelOnly="1" fieldPosition="0">
        <references count="1">
          <reference field="1" count="50"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20"/>
            <x v="221"/>
            <x v="222"/>
          </reference>
        </references>
      </pivotArea>
    </format>
    <format dxfId="17">
      <pivotArea dataOnly="0" labelOnly="1" fieldPosition="0">
        <references count="1">
          <reference field="1" count="50"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7"/>
            <x v="268"/>
            <x v="269"/>
            <x v="270"/>
            <x v="271"/>
            <x v="272"/>
            <x v="273"/>
            <x v="274"/>
          </reference>
        </references>
      </pivotArea>
    </format>
    <format dxfId="16">
      <pivotArea dataOnly="0" labelOnly="1" fieldPosition="0">
        <references count="1">
          <reference field="1" count="16"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91"/>
            <x v="292"/>
          </reference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8" count="0"/>
        </references>
      </pivotArea>
    </format>
    <format dxfId="13">
      <pivotArea dataOnly="0" labelOnly="1" fieldPosition="0">
        <references count="2">
          <reference field="4" count="4">
            <x v="0"/>
            <x v="1"/>
            <x v="2"/>
            <x v="3"/>
          </reference>
          <reference field="8" count="1" selected="0">
            <x v="1"/>
          </reference>
        </references>
      </pivotArea>
    </format>
    <format dxfId="12">
      <pivotArea dataOnly="0" labelOnly="1" fieldPosition="0">
        <references count="2">
          <reference field="4" count="4">
            <x v="0"/>
            <x v="1"/>
            <x v="2"/>
            <x v="3"/>
          </reference>
          <reference field="8" count="1" selected="0">
            <x v="2"/>
          </reference>
        </references>
      </pivotArea>
    </format>
    <format dxfId="11">
      <pivotArea dataOnly="0" labelOnly="1" fieldPosition="0">
        <references count="1">
          <reference field="1" count="50">
            <x v="0"/>
            <x v="1"/>
            <x v="2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2"/>
            <x v="23"/>
            <x v="24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40"/>
            <x v="41"/>
            <x v="42"/>
            <x v="44"/>
            <x v="45"/>
            <x v="47"/>
            <x v="49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10">
      <pivotArea dataOnly="0" labelOnly="1" fieldPosition="0">
        <references count="1">
          <reference field="1" count="50">
            <x v="60"/>
            <x v="61"/>
            <x v="62"/>
            <x v="63"/>
            <x v="64"/>
            <x v="65"/>
            <x v="66"/>
            <x v="68"/>
            <x v="69"/>
            <x v="70"/>
            <x v="71"/>
            <x v="73"/>
            <x v="74"/>
            <x v="75"/>
            <x v="76"/>
            <x v="77"/>
            <x v="78"/>
            <x v="79"/>
            <x v="80"/>
            <x v="81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6"/>
            <x v="97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</reference>
        </references>
      </pivotArea>
    </format>
    <format dxfId="9">
      <pivotArea dataOnly="0" labelOnly="1" fieldPosition="0">
        <references count="1">
          <reference field="1" count="50">
            <x v="116"/>
            <x v="117"/>
            <x v="118"/>
            <x v="119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8"/>
            <x v="149"/>
            <x v="150"/>
            <x v="151"/>
            <x v="152"/>
            <x v="153"/>
            <x v="154"/>
            <x v="155"/>
            <x v="156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</reference>
        </references>
      </pivotArea>
    </format>
    <format dxfId="8">
      <pivotArea dataOnly="0" labelOnly="1" fieldPosition="0">
        <references count="1">
          <reference field="1" count="50"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20"/>
            <x v="221"/>
            <x v="222"/>
          </reference>
        </references>
      </pivotArea>
    </format>
    <format dxfId="7">
      <pivotArea dataOnly="0" labelOnly="1" fieldPosition="0">
        <references count="1">
          <reference field="1" count="50"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7"/>
            <x v="268"/>
            <x v="269"/>
            <x v="270"/>
            <x v="271"/>
            <x v="272"/>
            <x v="273"/>
            <x v="274"/>
          </reference>
        </references>
      </pivotArea>
    </format>
    <format dxfId="6">
      <pivotArea dataOnly="0" labelOnly="1" fieldPosition="0">
        <references count="1">
          <reference field="1" count="16"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91"/>
            <x v="292"/>
          </reference>
        </references>
      </pivotArea>
    </format>
    <format dxfId="5">
      <pivotArea dataOnly="0" labelOnly="1" fieldPosition="0">
        <references count="1">
          <reference field="1" count="50">
            <x v="0"/>
            <x v="1"/>
            <x v="2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2"/>
            <x v="23"/>
            <x v="24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40"/>
            <x v="41"/>
            <x v="42"/>
            <x v="44"/>
            <x v="45"/>
            <x v="47"/>
            <x v="49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4">
      <pivotArea dataOnly="0" labelOnly="1" fieldPosition="0">
        <references count="1">
          <reference field="1" count="50">
            <x v="60"/>
            <x v="61"/>
            <x v="62"/>
            <x v="63"/>
            <x v="64"/>
            <x v="65"/>
            <x v="66"/>
            <x v="68"/>
            <x v="69"/>
            <x v="70"/>
            <x v="71"/>
            <x v="73"/>
            <x v="74"/>
            <x v="75"/>
            <x v="76"/>
            <x v="77"/>
            <x v="78"/>
            <x v="79"/>
            <x v="80"/>
            <x v="81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6"/>
            <x v="97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</reference>
        </references>
      </pivotArea>
    </format>
    <format dxfId="3">
      <pivotArea dataOnly="0" labelOnly="1" fieldPosition="0">
        <references count="1">
          <reference field="1" count="50">
            <x v="116"/>
            <x v="117"/>
            <x v="118"/>
            <x v="119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8"/>
            <x v="149"/>
            <x v="150"/>
            <x v="151"/>
            <x v="152"/>
            <x v="153"/>
            <x v="154"/>
            <x v="155"/>
            <x v="156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</reference>
        </references>
      </pivotArea>
    </format>
    <format dxfId="2">
      <pivotArea dataOnly="0" labelOnly="1" fieldPosition="0">
        <references count="1">
          <reference field="1" count="50"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20"/>
            <x v="221"/>
            <x v="222"/>
          </reference>
        </references>
      </pivotArea>
    </format>
    <format dxfId="1">
      <pivotArea dataOnly="0" labelOnly="1" fieldPosition="0">
        <references count="1">
          <reference field="1" count="50"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7"/>
            <x v="268"/>
            <x v="269"/>
            <x v="270"/>
            <x v="271"/>
            <x v="272"/>
            <x v="273"/>
            <x v="274"/>
          </reference>
        </references>
      </pivotArea>
    </format>
    <format dxfId="0">
      <pivotArea dataOnly="0" labelOnly="1" fieldPosition="0">
        <references count="1">
          <reference field="1" count="16"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91"/>
            <x v="29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91"/>
  <sheetViews>
    <sheetView showGridLines="0" topLeftCell="B1" zoomScaleNormal="100" workbookViewId="0">
      <pane ySplit="5" topLeftCell="A247" activePane="bottomLeft" state="frozen"/>
      <selection activeCell="Q2" sqref="Q2"/>
      <selection pane="bottomLeft" activeCell="AK250" sqref="AK250"/>
    </sheetView>
  </sheetViews>
  <sheetFormatPr defaultRowHeight="15" outlineLevelRow="1" outlineLevelCol="1" x14ac:dyDescent="0.25"/>
  <cols>
    <col min="1" max="1" width="44.42578125" style="6" customWidth="1"/>
    <col min="2" max="9" width="5.42578125" style="6" customWidth="1"/>
    <col min="10" max="10" width="0.85546875" style="6" customWidth="1"/>
    <col min="11" max="14" width="5.140625" style="6" hidden="1" customWidth="1" outlineLevel="1"/>
    <col min="15" max="15" width="16.28515625" style="6" customWidth="1" collapsed="1"/>
    <col min="16" max="19" width="17.28515625" style="6" hidden="1" customWidth="1" outlineLevel="1"/>
    <col min="20" max="20" width="11" style="6" customWidth="1" collapsed="1"/>
    <col min="21" max="23" width="11" style="6" customWidth="1"/>
    <col min="24" max="24" width="0.7109375" style="6" customWidth="1"/>
    <col min="25" max="32" width="10.140625" style="6" customWidth="1" outlineLevel="1"/>
    <col min="33" max="33" width="2.140625" style="6" customWidth="1" outlineLevel="1"/>
    <col min="34" max="37" width="6.7109375" style="6" customWidth="1" outlineLevel="1"/>
    <col min="38" max="38" width="3.140625" style="6" customWidth="1"/>
    <col min="39" max="39" width="1.7109375" style="17" customWidth="1"/>
    <col min="40" max="42" width="7.85546875" style="6" customWidth="1"/>
    <col min="43" max="43" width="3.140625" style="6" customWidth="1"/>
    <col min="44" max="48" width="8.42578125" style="6" bestFit="1" customWidth="1"/>
    <col min="49" max="64" width="9.42578125" style="6" bestFit="1" customWidth="1"/>
    <col min="65" max="71" width="8.42578125" style="6" bestFit="1" customWidth="1"/>
    <col min="72" max="84" width="9.42578125" style="6" bestFit="1" customWidth="1"/>
    <col min="85" max="92" width="8.42578125" style="6" bestFit="1" customWidth="1"/>
    <col min="93" max="110" width="9.42578125" style="6" bestFit="1" customWidth="1"/>
    <col min="111" max="115" width="8.42578125" style="6" bestFit="1" customWidth="1"/>
    <col min="116" max="134" width="9.42578125" style="6" bestFit="1" customWidth="1"/>
    <col min="135" max="141" width="8.42578125" style="6" bestFit="1" customWidth="1"/>
    <col min="142" max="158" width="9.42578125" style="6" bestFit="1" customWidth="1"/>
    <col min="159" max="163" width="8.42578125" style="6" bestFit="1" customWidth="1"/>
    <col min="164" max="180" width="9.42578125" style="6" bestFit="1" customWidth="1"/>
    <col min="181" max="187" width="8.42578125" style="6" bestFit="1" customWidth="1"/>
    <col min="188" max="203" width="9.42578125" style="6" bestFit="1" customWidth="1"/>
    <col min="204" max="211" width="8.42578125" style="6" bestFit="1" customWidth="1"/>
    <col min="212" max="235" width="9.42578125" style="6" bestFit="1" customWidth="1"/>
    <col min="236" max="256" width="10.42578125" style="6" bestFit="1" customWidth="1"/>
    <col min="257" max="264" width="9.42578125" style="6" bestFit="1" customWidth="1"/>
    <col min="265" max="281" width="10.42578125" style="6" bestFit="1" customWidth="1"/>
    <col min="282" max="290" width="9.42578125" style="6" bestFit="1" customWidth="1"/>
    <col min="291" max="308" width="10.42578125" style="6" bestFit="1" customWidth="1"/>
    <col min="309" max="315" width="8.42578125" style="6" bestFit="1" customWidth="1"/>
    <col min="316" max="336" width="9.42578125" style="6" bestFit="1" customWidth="1"/>
    <col min="337" max="344" width="8.42578125" style="6" bestFit="1" customWidth="1"/>
    <col min="345" max="360" width="9.42578125" style="6" bestFit="1" customWidth="1"/>
    <col min="361" max="365" width="8.42578125" style="6" bestFit="1" customWidth="1"/>
    <col min="366" max="385" width="9.42578125" style="6" bestFit="1" customWidth="1"/>
    <col min="386" max="392" width="8.42578125" style="6" bestFit="1" customWidth="1"/>
    <col min="393" max="412" width="9.42578125" style="6" bestFit="1" customWidth="1"/>
    <col min="413" max="419" width="8.42578125" style="6" bestFit="1" customWidth="1"/>
    <col min="420" max="438" width="9.42578125" style="6" bestFit="1" customWidth="1"/>
    <col min="439" max="446" width="8.42578125" style="6" bestFit="1" customWidth="1"/>
    <col min="447" max="465" width="9.42578125" style="6" bestFit="1" customWidth="1"/>
    <col min="466" max="472" width="8.42578125" style="6" bestFit="1" customWidth="1"/>
    <col min="473" max="492" width="9.42578125" style="6" bestFit="1" customWidth="1"/>
    <col min="493" max="500" width="8.42578125" style="6" bestFit="1" customWidth="1"/>
    <col min="501" max="519" width="9.42578125" style="6" bestFit="1" customWidth="1"/>
    <col min="520" max="525" width="8.42578125" style="6" bestFit="1" customWidth="1"/>
    <col min="526" max="552" width="9.42578125" style="6" bestFit="1" customWidth="1"/>
    <col min="553" max="569" width="10.42578125" style="6" bestFit="1" customWidth="1"/>
    <col min="570" max="576" width="9.42578125" style="6" bestFit="1" customWidth="1"/>
    <col min="577" max="595" width="10.42578125" style="6" bestFit="1" customWidth="1"/>
    <col min="596" max="602" width="9.42578125" style="6" bestFit="1" customWidth="1"/>
    <col min="603" max="620" width="10.42578125" style="6" bestFit="1" customWidth="1"/>
    <col min="621" max="626" width="8.42578125" style="6" bestFit="1" customWidth="1"/>
    <col min="627" max="642" width="9.42578125" style="6" bestFit="1" customWidth="1"/>
    <col min="643" max="650" width="8.42578125" style="6" bestFit="1" customWidth="1"/>
    <col min="651" max="665" width="9.42578125" style="6" bestFit="1" customWidth="1"/>
    <col min="666" max="673" width="8.42578125" style="6" bestFit="1" customWidth="1"/>
    <col min="674" max="690" width="9.42578125" style="6" bestFit="1" customWidth="1"/>
    <col min="691" max="695" width="8.42578125" style="6" bestFit="1" customWidth="1"/>
    <col min="696" max="712" width="9.42578125" style="6" bestFit="1" customWidth="1"/>
    <col min="713" max="719" width="8.42578125" style="6" bestFit="1" customWidth="1"/>
    <col min="720" max="735" width="9.42578125" style="6" bestFit="1" customWidth="1"/>
    <col min="736" max="743" width="8.42578125" style="6" bestFit="1" customWidth="1"/>
    <col min="744" max="759" width="9.42578125" style="6" bestFit="1" customWidth="1"/>
    <col min="760" max="766" width="8.42578125" style="6" bestFit="1" customWidth="1"/>
    <col min="767" max="781" width="9.42578125" style="6" bestFit="1" customWidth="1"/>
    <col min="782" max="788" width="8.42578125" style="6" bestFit="1" customWidth="1"/>
    <col min="789" max="804" width="9.42578125" style="6" bestFit="1" customWidth="1"/>
    <col min="805" max="811" width="8.42578125" style="6" bestFit="1" customWidth="1"/>
    <col min="812" max="835" width="9.42578125" style="6" bestFit="1" customWidth="1"/>
    <col min="836" max="852" width="10.42578125" style="6" bestFit="1" customWidth="1"/>
    <col min="853" max="861" width="9.42578125" style="6" bestFit="1" customWidth="1"/>
    <col min="862" max="876" width="10.42578125" style="6" bestFit="1" customWidth="1"/>
    <col min="877" max="883" width="9.42578125" style="6" bestFit="1" customWidth="1"/>
    <col min="884" max="895" width="10.42578125" style="6" bestFit="1" customWidth="1"/>
    <col min="896" max="899" width="8.42578125" style="6" bestFit="1" customWidth="1"/>
    <col min="900" max="918" width="9.42578125" style="6" bestFit="1" customWidth="1"/>
    <col min="919" max="925" width="8.42578125" style="6" bestFit="1" customWidth="1"/>
    <col min="926" max="940" width="9.42578125" style="6" bestFit="1" customWidth="1"/>
    <col min="941" max="946" width="8.42578125" style="6" bestFit="1" customWidth="1"/>
    <col min="947" max="963" width="9.42578125" style="6" bestFit="1" customWidth="1"/>
    <col min="964" max="969" width="8.42578125" style="6" bestFit="1" customWidth="1"/>
    <col min="970" max="982" width="9.42578125" style="6" bestFit="1" customWidth="1"/>
    <col min="983" max="988" width="8.42578125" style="6" bestFit="1" customWidth="1"/>
    <col min="989" max="1005" width="9.42578125" style="6" bestFit="1" customWidth="1"/>
    <col min="1006" max="1012" width="8.42578125" style="6" bestFit="1" customWidth="1"/>
    <col min="1013" max="1025" width="9.42578125" style="6" bestFit="1" customWidth="1"/>
    <col min="1026" max="1032" width="8.42578125" style="6" bestFit="1" customWidth="1"/>
    <col min="1033" max="1044" width="9.42578125" style="6" bestFit="1" customWidth="1"/>
    <col min="1045" max="1051" width="8.42578125" style="6" bestFit="1" customWidth="1"/>
    <col min="1052" max="1060" width="9.42578125" style="6" bestFit="1" customWidth="1"/>
    <col min="1061" max="1061" width="8.42578125" style="6" bestFit="1" customWidth="1"/>
    <col min="1062" max="1062" width="10.7109375" style="6" bestFit="1" customWidth="1"/>
    <col min="1063" max="16384" width="9.140625" style="6"/>
  </cols>
  <sheetData>
    <row r="1" spans="1:40" x14ac:dyDescent="0.25">
      <c r="A1" s="12" t="s">
        <v>3</v>
      </c>
      <c r="B1" s="6" t="s">
        <v>5626</v>
      </c>
      <c r="F1" s="13" t="s">
        <v>5630</v>
      </c>
      <c r="G1" s="14"/>
      <c r="H1" s="14"/>
      <c r="I1" s="15"/>
      <c r="O1" s="16" t="s">
        <v>5647</v>
      </c>
      <c r="T1" s="6">
        <f>COUNT(T6:T271)</f>
        <v>108</v>
      </c>
      <c r="U1" s="6">
        <f>COUNT(U6:U271)</f>
        <v>117</v>
      </c>
      <c r="V1" s="6">
        <f>COUNT(V6:V271)</f>
        <v>208</v>
      </c>
      <c r="W1" s="6">
        <f>COUNT(W6:W271)</f>
        <v>182</v>
      </c>
    </row>
    <row r="2" spans="1:40" x14ac:dyDescent="0.25">
      <c r="F2" s="18" t="s">
        <v>5629</v>
      </c>
      <c r="G2" s="19"/>
      <c r="H2" s="19"/>
      <c r="I2" s="20"/>
      <c r="O2" s="16" t="s">
        <v>5649</v>
      </c>
      <c r="T2" s="6">
        <f>COUNTIF(T6:T271, 0)</f>
        <v>92</v>
      </c>
      <c r="U2" s="6">
        <f>COUNTIF(U6:U271, 0)</f>
        <v>97</v>
      </c>
      <c r="V2" s="6">
        <f>COUNTIF(V6:V271, 0)</f>
        <v>143</v>
      </c>
      <c r="W2" s="6">
        <f>COUNTIF(W6:W271, 0)</f>
        <v>125</v>
      </c>
      <c r="AL2" s="21"/>
      <c r="AM2" s="22"/>
      <c r="AN2" s="21"/>
    </row>
    <row r="3" spans="1:40" ht="15.75" thickBot="1" x14ac:dyDescent="0.3">
      <c r="A3" s="12" t="s">
        <v>5625</v>
      </c>
      <c r="B3" s="12" t="s">
        <v>5624</v>
      </c>
      <c r="O3" s="16" t="s">
        <v>5648</v>
      </c>
      <c r="T3" s="6">
        <f>COUNTIF(T6:T271, 1)</f>
        <v>16</v>
      </c>
      <c r="U3" s="6">
        <f>COUNTIF(U6:U271, 1)</f>
        <v>20</v>
      </c>
      <c r="V3" s="6">
        <f>COUNTIF(V6:V271, 1)</f>
        <v>65</v>
      </c>
      <c r="W3" s="6">
        <f>COUNTIF(W6:W271, 1)</f>
        <v>57</v>
      </c>
      <c r="Y3" s="23"/>
    </row>
    <row r="4" spans="1:40" ht="51.6" customHeight="1" thickBot="1" x14ac:dyDescent="0.3">
      <c r="B4" s="24" t="s">
        <v>13</v>
      </c>
      <c r="C4" s="25"/>
      <c r="D4" s="25"/>
      <c r="E4" s="26"/>
      <c r="F4" s="24" t="s">
        <v>11</v>
      </c>
      <c r="G4" s="25"/>
      <c r="H4" s="25"/>
      <c r="I4" s="26"/>
      <c r="K4" s="27" t="s">
        <v>5665</v>
      </c>
      <c r="L4" s="28"/>
      <c r="M4" s="28"/>
      <c r="N4" s="28"/>
      <c r="O4" s="29" t="s">
        <v>5660</v>
      </c>
      <c r="T4" s="30">
        <f>SUBTOTAL(9,T6:T271)/COUNT(T6:T271)</f>
        <v>0.14814814814814814</v>
      </c>
      <c r="U4" s="30">
        <f>SUBTOTAL(9,U6:U271)/COUNT(U6:U271)</f>
        <v>0.17094017094017094</v>
      </c>
      <c r="V4" s="30">
        <f>SUBTOTAL(9,V6:V271)/COUNT(V6:V271)</f>
        <v>0.3125</v>
      </c>
      <c r="W4" s="30">
        <f>SUBTOTAL(9,W6:W271)/COUNT(W6:W271)</f>
        <v>0.31318681318681318</v>
      </c>
      <c r="X4" s="31"/>
    </row>
    <row r="5" spans="1:40" ht="30" customHeight="1" thickBot="1" x14ac:dyDescent="0.3">
      <c r="A5" s="12" t="s">
        <v>5622</v>
      </c>
      <c r="B5" s="24">
        <v>2016</v>
      </c>
      <c r="C5" s="25">
        <v>2017</v>
      </c>
      <c r="D5" s="25">
        <v>2021</v>
      </c>
      <c r="E5" s="26">
        <v>2022</v>
      </c>
      <c r="F5" s="24">
        <v>2016</v>
      </c>
      <c r="G5" s="25">
        <v>2017</v>
      </c>
      <c r="H5" s="25">
        <v>2021</v>
      </c>
      <c r="I5" s="26">
        <v>2022</v>
      </c>
      <c r="K5" s="32">
        <v>2016</v>
      </c>
      <c r="L5" s="33">
        <v>2017</v>
      </c>
      <c r="M5" s="33">
        <v>2021</v>
      </c>
      <c r="N5" s="34">
        <v>2022</v>
      </c>
      <c r="O5" s="35" t="s">
        <v>5628</v>
      </c>
      <c r="P5" s="36" t="s">
        <v>5639</v>
      </c>
      <c r="Q5" s="37" t="s">
        <v>5640</v>
      </c>
      <c r="R5" s="37" t="s">
        <v>5641</v>
      </c>
      <c r="S5" s="38" t="s">
        <v>5642</v>
      </c>
      <c r="T5" s="39" t="s">
        <v>5643</v>
      </c>
      <c r="U5" s="37" t="s">
        <v>5644</v>
      </c>
      <c r="V5" s="40" t="s">
        <v>5645</v>
      </c>
      <c r="W5" s="38" t="s">
        <v>5646</v>
      </c>
      <c r="X5" s="41"/>
      <c r="Y5" s="13" t="s">
        <v>5631</v>
      </c>
      <c r="Z5" s="15" t="s">
        <v>5632</v>
      </c>
      <c r="AA5" s="13" t="s">
        <v>5633</v>
      </c>
      <c r="AB5" s="15" t="s">
        <v>5634</v>
      </c>
      <c r="AC5" s="13" t="s">
        <v>5635</v>
      </c>
      <c r="AD5" s="15" t="s">
        <v>5636</v>
      </c>
      <c r="AE5" s="14" t="s">
        <v>5637</v>
      </c>
      <c r="AF5" s="15" t="s">
        <v>5638</v>
      </c>
      <c r="AH5" s="6">
        <v>2016</v>
      </c>
      <c r="AI5" s="6">
        <v>2017</v>
      </c>
      <c r="AJ5" s="6">
        <v>2021</v>
      </c>
      <c r="AK5" s="6">
        <v>2022</v>
      </c>
    </row>
    <row r="6" spans="1:40" outlineLevel="1" x14ac:dyDescent="0.25">
      <c r="A6" s="79" t="s">
        <v>9</v>
      </c>
      <c r="B6" s="43">
        <v>7</v>
      </c>
      <c r="C6" s="44">
        <v>8</v>
      </c>
      <c r="D6" s="44">
        <v>5</v>
      </c>
      <c r="E6" s="45"/>
      <c r="F6" s="46">
        <v>7</v>
      </c>
      <c r="G6" s="6">
        <v>18</v>
      </c>
      <c r="H6" s="6">
        <v>4</v>
      </c>
      <c r="I6" s="47">
        <v>4</v>
      </c>
      <c r="K6" s="46">
        <f>B6-F6</f>
        <v>0</v>
      </c>
      <c r="L6" s="6">
        <f>C6-G6</f>
        <v>-10</v>
      </c>
      <c r="M6" s="6">
        <f>D6-H6</f>
        <v>1</v>
      </c>
      <c r="N6" s="48">
        <f>E6-I6</f>
        <v>-4</v>
      </c>
      <c r="O6" s="47"/>
      <c r="P6" s="49">
        <f>VLOOKUP($A6, 'YoY $ Balance'!$A$5:$E$281, 2,FALSE)</f>
        <v>-3378155.0199999884</v>
      </c>
      <c r="Q6" s="50">
        <f>VLOOKUP($A6, 'YoY $ Balance'!$A$5:$E$281, 3,FALSE)</f>
        <v>1321870155.4499998</v>
      </c>
      <c r="R6" s="50">
        <f>VLOOKUP($A6, 'YoY $ Balance'!$A$5:$E$281,4,FALSE)</f>
        <v>127634861.18000001</v>
      </c>
      <c r="S6" s="51">
        <f>VLOOKUP($A6, 'YoY $ Balance'!$A$5:$E$281, 5,FALSE)</f>
        <v>140825000</v>
      </c>
      <c r="T6" s="46">
        <f>IF( AND(Y6="No Activity", Z6="Active"),1, AH6)</f>
        <v>0</v>
      </c>
      <c r="U6" s="52">
        <f>AI6</f>
        <v>0</v>
      </c>
      <c r="V6" s="48">
        <f>AJ6</f>
        <v>0</v>
      </c>
      <c r="W6" s="47">
        <f>AK6</f>
        <v>1</v>
      </c>
      <c r="X6" s="6">
        <f>AL6</f>
        <v>0</v>
      </c>
      <c r="Y6" s="53" t="str">
        <f>IF(ISBLANK(B6),"No Activity","Active")</f>
        <v>Active</v>
      </c>
      <c r="Z6" s="52" t="str">
        <f>IF(ISBLANK(F6),"No Activity","Active")</f>
        <v>Active</v>
      </c>
      <c r="AA6" s="53" t="str">
        <f>IF(ISBLANK(C6),"No Activity","Active")</f>
        <v>Active</v>
      </c>
      <c r="AB6" s="52" t="str">
        <f>IF(ISBLANK(G6),"No Activity","Active")</f>
        <v>Active</v>
      </c>
      <c r="AC6" s="53" t="str">
        <f>IF(ISBLANK(D6),"No Activity","Active")</f>
        <v>Active</v>
      </c>
      <c r="AD6" s="52" t="str">
        <f>IF(ISBLANK(H6),"No Activity","Active")</f>
        <v>Active</v>
      </c>
      <c r="AE6" s="53" t="str">
        <f>IF(ISBLANK(E6),"No Activity","Active")</f>
        <v>No Activity</v>
      </c>
      <c r="AF6" s="52" t="str">
        <f>IF(ISBLANK(I6),"No Activity","Active")</f>
        <v>Active</v>
      </c>
      <c r="AH6" s="6">
        <f>IF(OR(Y6="No Activity",Z6="No Activity"),"",IF(OR(Y6="Active",Z6="Active"),0,IF(AND(Y6="No Activity",Z6="Active"),1,1)))</f>
        <v>0</v>
      </c>
      <c r="AI6" s="6">
        <f>IF( AND(AH6=0,  OR(AA6="No Activity", AB6="No Activity") ), 1, IF( OR( AND(Y6="No Activity",Z6="No Activity",AA6="No Activity",AB6="No Activity"), AND(AA6="No Activity", AB6="Active"), AND(Y6="No Activity", Z6="Active")),"", 0))</f>
        <v>0</v>
      </c>
      <c r="AJ6" s="6">
        <f>IF( AND(AI6=0,  OR(AC6="No Activity", AD6="No Activity") ), 1, IF( OR( AND(AA6="No Activity",AB6="No Activity",AC6="No Activity",AD6="No Activity"), AND(AC6="No Activity", AD6="Active"), AND(AA6="No Activity", AB6="Active")),"", 0))</f>
        <v>0</v>
      </c>
      <c r="AK6" s="6">
        <f>IF( AND(AJ6=0,  OR(AE6="No Activity", AF6="No Activity") ), 1, IF( OR( AND(AC6="No Activity",AD6="No Activity",AE6="No Activity",AF6="No Activity"), AND(AE6="No Activity", AF6="Active"), AND(AC6="No Activity", AD6="Active")),"", 0))</f>
        <v>1</v>
      </c>
    </row>
    <row r="7" spans="1:40" outlineLevel="1" x14ac:dyDescent="0.25">
      <c r="A7" s="79" t="s">
        <v>33</v>
      </c>
      <c r="B7" s="46"/>
      <c r="D7" s="6">
        <v>4</v>
      </c>
      <c r="E7" s="47"/>
      <c r="F7" s="46"/>
      <c r="H7" s="6">
        <v>4</v>
      </c>
      <c r="I7" s="47"/>
      <c r="K7" s="46">
        <f t="shared" ref="K7:K70" si="0">B7-F7</f>
        <v>0</v>
      </c>
      <c r="L7" s="6">
        <f t="shared" ref="L7:L70" si="1">C7-G7</f>
        <v>0</v>
      </c>
      <c r="M7" s="6">
        <f t="shared" ref="M7:M70" si="2">D7-H7</f>
        <v>0</v>
      </c>
      <c r="N7" s="48">
        <f t="shared" ref="N7:N70" si="3">E7-I7</f>
        <v>0</v>
      </c>
      <c r="O7" s="47"/>
      <c r="P7" s="49">
        <f>VLOOKUP($A7, 'YoY $ Balance'!$A$5:$E$281, 2,FALSE)</f>
        <v>0</v>
      </c>
      <c r="Q7" s="50">
        <f>VLOOKUP($A7, 'YoY $ Balance'!$A$5:$E$281, 3,FALSE)</f>
        <v>0</v>
      </c>
      <c r="R7" s="50">
        <f>VLOOKUP($A7, 'YoY $ Balance'!$A$5:$E$281,4,FALSE)</f>
        <v>2335483.87</v>
      </c>
      <c r="S7" s="51">
        <f>VLOOKUP($A7, 'YoY $ Balance'!$A$5:$E$281, 5,FALSE)</f>
        <v>0</v>
      </c>
      <c r="T7" s="46" t="str">
        <f t="shared" ref="T7:T70" si="4">IF( AND(Y7="No Activity", Z7="Active"),1, AH7)</f>
        <v/>
      </c>
      <c r="U7" s="52" t="str">
        <f t="shared" ref="U7:U70" si="5">AI7</f>
        <v/>
      </c>
      <c r="V7" s="48">
        <f t="shared" ref="V7:V70" si="6">AJ7</f>
        <v>0</v>
      </c>
      <c r="W7" s="47">
        <f t="shared" ref="W7:W70" si="7">AK7</f>
        <v>1</v>
      </c>
      <c r="Y7" s="53" t="str">
        <f>IF(ISBLANK(B7),"No Activity","Active")</f>
        <v>No Activity</v>
      </c>
      <c r="Z7" s="52" t="str">
        <f>IF(ISBLANK(F7),"No Activity","Active")</f>
        <v>No Activity</v>
      </c>
      <c r="AA7" s="53" t="str">
        <f>IF(ISBLANK(C7),"No Activity","Active")</f>
        <v>No Activity</v>
      </c>
      <c r="AB7" s="52" t="str">
        <f>IF(ISBLANK(G7),"No Activity","Active")</f>
        <v>No Activity</v>
      </c>
      <c r="AC7" s="53" t="str">
        <f>IF(ISBLANK(D7),"No Activity","Active")</f>
        <v>Active</v>
      </c>
      <c r="AD7" s="52" t="str">
        <f>IF(ISBLANK(H7),"No Activity","Active")</f>
        <v>Active</v>
      </c>
      <c r="AE7" s="53" t="str">
        <f>IF(ISBLANK(E7),"No Activity","Active")</f>
        <v>No Activity</v>
      </c>
      <c r="AF7" s="52" t="str">
        <f>IF(ISBLANK(I7),"No Activity","Active")</f>
        <v>No Activity</v>
      </c>
      <c r="AH7" s="6" t="str">
        <f t="shared" ref="AH7:AH70" si="8">IF(OR(Y7="No Activity",Z7="No Activity"),"",IF(OR(Y7="Active",Z7="Active"),0,1))</f>
        <v/>
      </c>
      <c r="AI7" s="6" t="str">
        <f t="shared" ref="AI7:AI70" si="9">IF( AND(AH7=0,  OR(AA7="No Activity", AB7="No Activity") ), 1, IF( OR( AND(Y7="No Activity",Z7="No Activity",AA7="No Activity",AB7="No Activity"), AND(AA7="No Activity", AB7="Active"), AND(Y7="No Activity", Z7="Active")),"", 0))</f>
        <v/>
      </c>
      <c r="AJ7" s="6">
        <f t="shared" ref="AJ7:AJ70" si="10">IF( AND(AI7=0,  OR(AC7="No Activity", AD7="No Activity") ), 1, IF( OR( AND(AA7="No Activity",AB7="No Activity",AC7="No Activity",AD7="No Activity"), AND(AC7="No Activity", AD7="Active"), AND(AA7="No Activity", AB7="Active")),"", 0))</f>
        <v>0</v>
      </c>
      <c r="AK7" s="6">
        <f t="shared" ref="AK7:AK70" si="11">IF( AND(AJ7=0,  OR(AE7="No Activity", AF7="No Activity") ), 1, IF( OR( AND(AC7="No Activity",AD7="No Activity",AE7="No Activity",AF7="No Activity"), AND(AE7="No Activity", AF7="Active"), AND(AC7="No Activity", AD7="Active")),"", 0))</f>
        <v>1</v>
      </c>
    </row>
    <row r="8" spans="1:40" outlineLevel="1" x14ac:dyDescent="0.25">
      <c r="A8" s="79" t="s">
        <v>65</v>
      </c>
      <c r="B8" s="46"/>
      <c r="D8" s="6">
        <v>4</v>
      </c>
      <c r="E8" s="47">
        <v>4</v>
      </c>
      <c r="F8" s="46"/>
      <c r="H8" s="6">
        <v>1</v>
      </c>
      <c r="I8" s="47">
        <v>2</v>
      </c>
      <c r="K8" s="46">
        <f t="shared" si="0"/>
        <v>0</v>
      </c>
      <c r="L8" s="6">
        <f t="shared" si="1"/>
        <v>0</v>
      </c>
      <c r="M8" s="6">
        <f t="shared" si="2"/>
        <v>3</v>
      </c>
      <c r="N8" s="48">
        <f t="shared" si="3"/>
        <v>2</v>
      </c>
      <c r="O8" s="47"/>
      <c r="P8" s="49">
        <f>VLOOKUP($A8, 'YoY $ Balance'!$A$5:$E$281, 2,FALSE)</f>
        <v>0</v>
      </c>
      <c r="Q8" s="50">
        <f>VLOOKUP($A8, 'YoY $ Balance'!$A$5:$E$281, 3,FALSE)</f>
        <v>0</v>
      </c>
      <c r="R8" s="50">
        <f>VLOOKUP($A8, 'YoY $ Balance'!$A$5:$E$281,4,FALSE)</f>
        <v>8676705</v>
      </c>
      <c r="S8" s="51">
        <f>VLOOKUP($A8, 'YoY $ Balance'!$A$5:$E$281, 5,FALSE)</f>
        <v>9651408.5</v>
      </c>
      <c r="T8" s="46" t="str">
        <f t="shared" si="4"/>
        <v/>
      </c>
      <c r="U8" s="52" t="str">
        <f t="shared" si="5"/>
        <v/>
      </c>
      <c r="V8" s="48">
        <f t="shared" si="6"/>
        <v>0</v>
      </c>
      <c r="W8" s="47">
        <f t="shared" si="7"/>
        <v>0</v>
      </c>
      <c r="Y8" s="53" t="str">
        <f t="shared" ref="Y8:Y71" si="12">IF(ISBLANK(B8),"No Activity","Active")</f>
        <v>No Activity</v>
      </c>
      <c r="Z8" s="52" t="str">
        <f t="shared" ref="Z8:Z71" si="13">IF(ISBLANK(F8),"No Activity","Active")</f>
        <v>No Activity</v>
      </c>
      <c r="AA8" s="53" t="str">
        <f t="shared" ref="AA8:AA71" si="14">IF(ISBLANK(C8),"No Activity","Active")</f>
        <v>No Activity</v>
      </c>
      <c r="AB8" s="52" t="str">
        <f t="shared" ref="AB8:AB71" si="15">IF(ISBLANK(G8),"No Activity","Active")</f>
        <v>No Activity</v>
      </c>
      <c r="AC8" s="53" t="str">
        <f t="shared" ref="AC8:AC71" si="16">IF(ISBLANK(D8),"No Activity","Active")</f>
        <v>Active</v>
      </c>
      <c r="AD8" s="52" t="str">
        <f t="shared" ref="AD8:AD71" si="17">IF(ISBLANK(H8),"No Activity","Active")</f>
        <v>Active</v>
      </c>
      <c r="AE8" s="53" t="str">
        <f t="shared" ref="AE8:AE71" si="18">IF(ISBLANK(E8),"No Activity","Active")</f>
        <v>Active</v>
      </c>
      <c r="AF8" s="52" t="str">
        <f t="shared" ref="AF8:AF71" si="19">IF(ISBLANK(I8),"No Activity","Active")</f>
        <v>Active</v>
      </c>
      <c r="AH8" s="6" t="str">
        <f t="shared" si="8"/>
        <v/>
      </c>
      <c r="AI8" s="6" t="str">
        <f t="shared" si="9"/>
        <v/>
      </c>
      <c r="AJ8" s="6">
        <f t="shared" si="10"/>
        <v>0</v>
      </c>
      <c r="AK8" s="6">
        <f t="shared" si="11"/>
        <v>0</v>
      </c>
    </row>
    <row r="9" spans="1:40" outlineLevel="1" x14ac:dyDescent="0.25">
      <c r="A9" s="79" t="s">
        <v>27</v>
      </c>
      <c r="B9" s="46"/>
      <c r="E9" s="47">
        <v>2</v>
      </c>
      <c r="F9" s="46"/>
      <c r="I9" s="47">
        <v>2</v>
      </c>
      <c r="K9" s="46">
        <f t="shared" si="0"/>
        <v>0</v>
      </c>
      <c r="L9" s="6">
        <f t="shared" si="1"/>
        <v>0</v>
      </c>
      <c r="M9" s="6">
        <f t="shared" si="2"/>
        <v>0</v>
      </c>
      <c r="N9" s="48">
        <f t="shared" si="3"/>
        <v>0</v>
      </c>
      <c r="O9" s="47"/>
      <c r="P9" s="54">
        <f>VLOOKUP($A9, 'YoY $ Balance'!$A$5:$E$281, 2,FALSE)</f>
        <v>0</v>
      </c>
      <c r="Q9" s="55">
        <f>VLOOKUP($A9, 'YoY $ Balance'!$A$5:$E$281, 3,FALSE)</f>
        <v>0</v>
      </c>
      <c r="R9" s="55">
        <f>VLOOKUP($A9, 'YoY $ Balance'!$A$5:$E$281,4,FALSE)</f>
        <v>0</v>
      </c>
      <c r="S9" s="56">
        <f>VLOOKUP($A9, 'YoY $ Balance'!$A$5:$E$281, 5,FALSE)</f>
        <v>387705.2</v>
      </c>
      <c r="T9" s="46" t="str">
        <f t="shared" si="4"/>
        <v/>
      </c>
      <c r="U9" s="52" t="str">
        <f t="shared" si="5"/>
        <v/>
      </c>
      <c r="V9" s="48" t="str">
        <f t="shared" si="6"/>
        <v/>
      </c>
      <c r="W9" s="47">
        <f t="shared" si="7"/>
        <v>0</v>
      </c>
      <c r="Y9" s="53" t="str">
        <f t="shared" si="12"/>
        <v>No Activity</v>
      </c>
      <c r="Z9" s="52" t="str">
        <f t="shared" si="13"/>
        <v>No Activity</v>
      </c>
      <c r="AA9" s="53" t="str">
        <f t="shared" si="14"/>
        <v>No Activity</v>
      </c>
      <c r="AB9" s="52" t="str">
        <f t="shared" si="15"/>
        <v>No Activity</v>
      </c>
      <c r="AC9" s="53" t="str">
        <f t="shared" si="16"/>
        <v>No Activity</v>
      </c>
      <c r="AD9" s="52" t="str">
        <f t="shared" si="17"/>
        <v>No Activity</v>
      </c>
      <c r="AE9" s="53" t="str">
        <f t="shared" si="18"/>
        <v>Active</v>
      </c>
      <c r="AF9" s="52" t="str">
        <f t="shared" si="19"/>
        <v>Active</v>
      </c>
      <c r="AH9" s="6" t="str">
        <f t="shared" si="8"/>
        <v/>
      </c>
      <c r="AI9" s="6" t="str">
        <f t="shared" si="9"/>
        <v/>
      </c>
      <c r="AJ9" s="6" t="str">
        <f t="shared" si="10"/>
        <v/>
      </c>
      <c r="AK9" s="6">
        <f t="shared" si="11"/>
        <v>0</v>
      </c>
    </row>
    <row r="10" spans="1:40" outlineLevel="1" x14ac:dyDescent="0.25">
      <c r="A10" s="79" t="s">
        <v>40</v>
      </c>
      <c r="B10" s="46"/>
      <c r="E10" s="47"/>
      <c r="F10" s="46">
        <v>1</v>
      </c>
      <c r="I10" s="47"/>
      <c r="K10" s="46">
        <f t="shared" si="0"/>
        <v>-1</v>
      </c>
      <c r="L10" s="6">
        <f t="shared" si="1"/>
        <v>0</v>
      </c>
      <c r="M10" s="6">
        <f t="shared" si="2"/>
        <v>0</v>
      </c>
      <c r="N10" s="48">
        <f t="shared" si="3"/>
        <v>0</v>
      </c>
      <c r="O10" s="47"/>
      <c r="P10" s="49">
        <f>VLOOKUP($A10, 'YoY $ Balance'!$A$5:$E$281, 2,FALSE)</f>
        <v>500000</v>
      </c>
      <c r="Q10" s="50">
        <f>VLOOKUP($A10, 'YoY $ Balance'!$A$5:$E$281, 3,FALSE)</f>
        <v>0</v>
      </c>
      <c r="R10" s="50">
        <f>VLOOKUP($A10, 'YoY $ Balance'!$A$5:$E$281,4,FALSE)</f>
        <v>0</v>
      </c>
      <c r="S10" s="51">
        <f>VLOOKUP($A10, 'YoY $ Balance'!$A$5:$E$281, 5,FALSE)</f>
        <v>0</v>
      </c>
      <c r="T10" s="46">
        <f t="shared" si="4"/>
        <v>1</v>
      </c>
      <c r="U10" s="52" t="str">
        <f t="shared" si="5"/>
        <v/>
      </c>
      <c r="V10" s="48" t="str">
        <f t="shared" si="6"/>
        <v/>
      </c>
      <c r="W10" s="47" t="str">
        <f t="shared" si="7"/>
        <v/>
      </c>
      <c r="Y10" s="53" t="str">
        <f t="shared" si="12"/>
        <v>No Activity</v>
      </c>
      <c r="Z10" s="52" t="str">
        <f t="shared" si="13"/>
        <v>Active</v>
      </c>
      <c r="AA10" s="53" t="str">
        <f t="shared" si="14"/>
        <v>No Activity</v>
      </c>
      <c r="AB10" s="52" t="str">
        <f t="shared" si="15"/>
        <v>No Activity</v>
      </c>
      <c r="AC10" s="53" t="str">
        <f t="shared" si="16"/>
        <v>No Activity</v>
      </c>
      <c r="AD10" s="52" t="str">
        <f t="shared" si="17"/>
        <v>No Activity</v>
      </c>
      <c r="AE10" s="53" t="str">
        <f t="shared" si="18"/>
        <v>No Activity</v>
      </c>
      <c r="AF10" s="52" t="str">
        <f t="shared" si="19"/>
        <v>No Activity</v>
      </c>
      <c r="AH10" s="6" t="str">
        <f t="shared" si="8"/>
        <v/>
      </c>
      <c r="AI10" s="6" t="str">
        <f t="shared" si="9"/>
        <v/>
      </c>
      <c r="AJ10" s="6" t="str">
        <f t="shared" si="10"/>
        <v/>
      </c>
      <c r="AK10" s="6" t="str">
        <f t="shared" si="11"/>
        <v/>
      </c>
    </row>
    <row r="11" spans="1:40" outlineLevel="1" x14ac:dyDescent="0.25">
      <c r="A11" s="79" t="s">
        <v>47</v>
      </c>
      <c r="B11" s="46">
        <v>7</v>
      </c>
      <c r="E11" s="47"/>
      <c r="F11" s="46">
        <v>3</v>
      </c>
      <c r="I11" s="47"/>
      <c r="K11" s="46">
        <f t="shared" si="0"/>
        <v>4</v>
      </c>
      <c r="L11" s="6">
        <f t="shared" si="1"/>
        <v>0</v>
      </c>
      <c r="M11" s="6">
        <f t="shared" si="2"/>
        <v>0</v>
      </c>
      <c r="N11" s="48">
        <f t="shared" si="3"/>
        <v>0</v>
      </c>
      <c r="O11" s="47"/>
      <c r="P11" s="49">
        <f>VLOOKUP($A11, 'YoY $ Balance'!$A$5:$E$281, 2,FALSE)</f>
        <v>11696174.720000001</v>
      </c>
      <c r="Q11" s="50">
        <f>VLOOKUP($A11, 'YoY $ Balance'!$A$5:$E$281, 3,FALSE)</f>
        <v>0</v>
      </c>
      <c r="R11" s="50">
        <f>VLOOKUP($A11, 'YoY $ Balance'!$A$5:$E$281,4,FALSE)</f>
        <v>0</v>
      </c>
      <c r="S11" s="51">
        <f>VLOOKUP($A11, 'YoY $ Balance'!$A$5:$E$281, 5,FALSE)</f>
        <v>0</v>
      </c>
      <c r="T11" s="46">
        <f t="shared" si="4"/>
        <v>0</v>
      </c>
      <c r="U11" s="52">
        <f t="shared" si="5"/>
        <v>1</v>
      </c>
      <c r="V11" s="48" t="str">
        <f t="shared" si="6"/>
        <v/>
      </c>
      <c r="W11" s="47" t="str">
        <f t="shared" si="7"/>
        <v/>
      </c>
      <c r="Y11" s="53" t="str">
        <f t="shared" si="12"/>
        <v>Active</v>
      </c>
      <c r="Z11" s="52" t="str">
        <f t="shared" si="13"/>
        <v>Active</v>
      </c>
      <c r="AA11" s="53" t="str">
        <f t="shared" si="14"/>
        <v>No Activity</v>
      </c>
      <c r="AB11" s="52" t="str">
        <f t="shared" si="15"/>
        <v>No Activity</v>
      </c>
      <c r="AC11" s="53" t="str">
        <f t="shared" si="16"/>
        <v>No Activity</v>
      </c>
      <c r="AD11" s="52" t="str">
        <f t="shared" si="17"/>
        <v>No Activity</v>
      </c>
      <c r="AE11" s="53" t="str">
        <f t="shared" si="18"/>
        <v>No Activity</v>
      </c>
      <c r="AF11" s="52" t="str">
        <f t="shared" si="19"/>
        <v>No Activity</v>
      </c>
      <c r="AH11" s="6">
        <f t="shared" si="8"/>
        <v>0</v>
      </c>
      <c r="AI11" s="6">
        <f t="shared" si="9"/>
        <v>1</v>
      </c>
      <c r="AJ11" s="6" t="str">
        <f t="shared" si="10"/>
        <v/>
      </c>
      <c r="AK11" s="6" t="str">
        <f t="shared" si="11"/>
        <v/>
      </c>
    </row>
    <row r="12" spans="1:40" outlineLevel="1" x14ac:dyDescent="0.25">
      <c r="A12" s="79" t="s">
        <v>43</v>
      </c>
      <c r="B12" s="46"/>
      <c r="E12" s="47">
        <v>5</v>
      </c>
      <c r="F12" s="46"/>
      <c r="H12" s="6">
        <v>5</v>
      </c>
      <c r="I12" s="47">
        <v>2</v>
      </c>
      <c r="K12" s="46">
        <f t="shared" si="0"/>
        <v>0</v>
      </c>
      <c r="L12" s="6">
        <f t="shared" si="1"/>
        <v>0</v>
      </c>
      <c r="M12" s="6">
        <f t="shared" si="2"/>
        <v>-5</v>
      </c>
      <c r="N12" s="48">
        <f t="shared" si="3"/>
        <v>3</v>
      </c>
      <c r="O12" s="47"/>
      <c r="P12" s="49">
        <f>VLOOKUP($A12, 'YoY $ Balance'!$A$5:$E$281, 2,FALSE)</f>
        <v>0</v>
      </c>
      <c r="Q12" s="50">
        <f>VLOOKUP($A12, 'YoY $ Balance'!$A$5:$E$281, 3,FALSE)</f>
        <v>0</v>
      </c>
      <c r="R12" s="50">
        <f>VLOOKUP($A12, 'YoY $ Balance'!$A$5:$E$281,4,FALSE)</f>
        <v>13247526.92</v>
      </c>
      <c r="S12" s="51">
        <f>VLOOKUP($A12, 'YoY $ Balance'!$A$5:$E$281, 5,FALSE)</f>
        <v>12486881.779999999</v>
      </c>
      <c r="T12" s="46" t="str">
        <f t="shared" si="4"/>
        <v/>
      </c>
      <c r="U12" s="52" t="str">
        <f t="shared" si="5"/>
        <v/>
      </c>
      <c r="V12" s="48" t="str">
        <f t="shared" si="6"/>
        <v/>
      </c>
      <c r="W12" s="47" t="str">
        <f t="shared" si="7"/>
        <v/>
      </c>
      <c r="Y12" s="53" t="str">
        <f t="shared" si="12"/>
        <v>No Activity</v>
      </c>
      <c r="Z12" s="52" t="str">
        <f t="shared" si="13"/>
        <v>No Activity</v>
      </c>
      <c r="AA12" s="53" t="str">
        <f t="shared" si="14"/>
        <v>No Activity</v>
      </c>
      <c r="AB12" s="52" t="str">
        <f t="shared" si="15"/>
        <v>No Activity</v>
      </c>
      <c r="AC12" s="53" t="str">
        <f t="shared" si="16"/>
        <v>No Activity</v>
      </c>
      <c r="AD12" s="52" t="str">
        <f t="shared" si="17"/>
        <v>Active</v>
      </c>
      <c r="AE12" s="53" t="str">
        <f t="shared" si="18"/>
        <v>Active</v>
      </c>
      <c r="AF12" s="52" t="str">
        <f t="shared" si="19"/>
        <v>Active</v>
      </c>
      <c r="AH12" s="6" t="str">
        <f t="shared" si="8"/>
        <v/>
      </c>
      <c r="AI12" s="6" t="str">
        <f t="shared" si="9"/>
        <v/>
      </c>
      <c r="AJ12" s="6" t="str">
        <f t="shared" si="10"/>
        <v/>
      </c>
      <c r="AK12" s="6" t="str">
        <f t="shared" si="11"/>
        <v/>
      </c>
    </row>
    <row r="13" spans="1:40" outlineLevel="1" x14ac:dyDescent="0.25">
      <c r="A13" s="79" t="s">
        <v>145</v>
      </c>
      <c r="B13" s="46">
        <v>1</v>
      </c>
      <c r="C13" s="6">
        <v>6</v>
      </c>
      <c r="E13" s="47"/>
      <c r="F13" s="46">
        <v>1</v>
      </c>
      <c r="G13" s="6">
        <v>2</v>
      </c>
      <c r="I13" s="47"/>
      <c r="K13" s="46">
        <f t="shared" si="0"/>
        <v>0</v>
      </c>
      <c r="L13" s="6">
        <f t="shared" si="1"/>
        <v>4</v>
      </c>
      <c r="M13" s="6">
        <f t="shared" si="2"/>
        <v>0</v>
      </c>
      <c r="N13" s="48">
        <f t="shared" si="3"/>
        <v>0</v>
      </c>
      <c r="O13" s="47"/>
      <c r="P13" s="49">
        <f>VLOOKUP($A13, 'YoY $ Balance'!$A$5:$E$281, 2,FALSE)</f>
        <v>19022850</v>
      </c>
      <c r="Q13" s="50">
        <f>VLOOKUP($A13, 'YoY $ Balance'!$A$5:$E$281, 3,FALSE)</f>
        <v>45216271.480000012</v>
      </c>
      <c r="R13" s="50">
        <f>VLOOKUP($A13, 'YoY $ Balance'!$A$5:$E$281,4,FALSE)</f>
        <v>0</v>
      </c>
      <c r="S13" s="51">
        <f>VLOOKUP($A13, 'YoY $ Balance'!$A$5:$E$281, 5,FALSE)</f>
        <v>0</v>
      </c>
      <c r="T13" s="46">
        <f t="shared" si="4"/>
        <v>0</v>
      </c>
      <c r="U13" s="52">
        <f t="shared" si="5"/>
        <v>0</v>
      </c>
      <c r="V13" s="48">
        <f t="shared" si="6"/>
        <v>1</v>
      </c>
      <c r="W13" s="47" t="str">
        <f t="shared" si="7"/>
        <v/>
      </c>
      <c r="Y13" s="53" t="str">
        <f t="shared" si="12"/>
        <v>Active</v>
      </c>
      <c r="Z13" s="52" t="str">
        <f t="shared" si="13"/>
        <v>Active</v>
      </c>
      <c r="AA13" s="53" t="str">
        <f t="shared" si="14"/>
        <v>Active</v>
      </c>
      <c r="AB13" s="52" t="str">
        <f t="shared" si="15"/>
        <v>Active</v>
      </c>
      <c r="AC13" s="53" t="str">
        <f t="shared" si="16"/>
        <v>No Activity</v>
      </c>
      <c r="AD13" s="52" t="str">
        <f t="shared" si="17"/>
        <v>No Activity</v>
      </c>
      <c r="AE13" s="53" t="str">
        <f t="shared" si="18"/>
        <v>No Activity</v>
      </c>
      <c r="AF13" s="52" t="str">
        <f t="shared" si="19"/>
        <v>No Activity</v>
      </c>
      <c r="AH13" s="6">
        <f t="shared" si="8"/>
        <v>0</v>
      </c>
      <c r="AI13" s="6">
        <f t="shared" si="9"/>
        <v>0</v>
      </c>
      <c r="AJ13" s="6">
        <f t="shared" si="10"/>
        <v>1</v>
      </c>
      <c r="AK13" s="6" t="str">
        <f t="shared" si="11"/>
        <v/>
      </c>
    </row>
    <row r="14" spans="1:40" outlineLevel="1" x14ac:dyDescent="0.25">
      <c r="A14" s="79" t="s">
        <v>61</v>
      </c>
      <c r="B14" s="46"/>
      <c r="C14" s="6">
        <v>1</v>
      </c>
      <c r="E14" s="47">
        <v>1</v>
      </c>
      <c r="F14" s="46"/>
      <c r="G14" s="6">
        <v>9</v>
      </c>
      <c r="I14" s="47"/>
      <c r="K14" s="46">
        <f t="shared" si="0"/>
        <v>0</v>
      </c>
      <c r="L14" s="6">
        <f t="shared" si="1"/>
        <v>-8</v>
      </c>
      <c r="M14" s="6">
        <f t="shared" si="2"/>
        <v>0</v>
      </c>
      <c r="N14" s="48">
        <f t="shared" si="3"/>
        <v>1</v>
      </c>
      <c r="O14" s="47"/>
      <c r="P14" s="49">
        <f>VLOOKUP($A14, 'YoY $ Balance'!$A$5:$E$281, 2,FALSE)</f>
        <v>0</v>
      </c>
      <c r="Q14" s="50">
        <f>VLOOKUP($A14, 'YoY $ Balance'!$A$5:$E$281, 3,FALSE)</f>
        <v>11762999.99</v>
      </c>
      <c r="R14" s="50">
        <f>VLOOKUP($A14, 'YoY $ Balance'!$A$5:$E$281,4,FALSE)</f>
        <v>2210999.9900000002</v>
      </c>
      <c r="S14" s="51">
        <f>VLOOKUP($A14, 'YoY $ Balance'!$A$5:$E$281, 5,FALSE)</f>
        <v>2210999.9900000002</v>
      </c>
      <c r="T14" s="46" t="str">
        <f t="shared" si="4"/>
        <v/>
      </c>
      <c r="U14" s="52">
        <f t="shared" si="5"/>
        <v>0</v>
      </c>
      <c r="V14" s="48">
        <f t="shared" si="6"/>
        <v>1</v>
      </c>
      <c r="W14" s="47">
        <f t="shared" si="7"/>
        <v>0</v>
      </c>
      <c r="Y14" s="53" t="str">
        <f t="shared" si="12"/>
        <v>No Activity</v>
      </c>
      <c r="Z14" s="52" t="str">
        <f t="shared" si="13"/>
        <v>No Activity</v>
      </c>
      <c r="AA14" s="53" t="str">
        <f t="shared" si="14"/>
        <v>Active</v>
      </c>
      <c r="AB14" s="52" t="str">
        <f t="shared" si="15"/>
        <v>Active</v>
      </c>
      <c r="AC14" s="53" t="str">
        <f t="shared" si="16"/>
        <v>No Activity</v>
      </c>
      <c r="AD14" s="52" t="str">
        <f t="shared" si="17"/>
        <v>No Activity</v>
      </c>
      <c r="AE14" s="53" t="str">
        <f t="shared" si="18"/>
        <v>Active</v>
      </c>
      <c r="AF14" s="52" t="str">
        <f t="shared" si="19"/>
        <v>No Activity</v>
      </c>
      <c r="AH14" s="6" t="str">
        <f t="shared" si="8"/>
        <v/>
      </c>
      <c r="AI14" s="6">
        <f t="shared" si="9"/>
        <v>0</v>
      </c>
      <c r="AJ14" s="6">
        <f t="shared" si="10"/>
        <v>1</v>
      </c>
      <c r="AK14" s="6">
        <f t="shared" si="11"/>
        <v>0</v>
      </c>
    </row>
    <row r="15" spans="1:40" outlineLevel="1" x14ac:dyDescent="0.25">
      <c r="A15" s="79" t="s">
        <v>59</v>
      </c>
      <c r="B15" s="46"/>
      <c r="E15" s="47">
        <v>3</v>
      </c>
      <c r="F15" s="46"/>
      <c r="I15" s="47">
        <v>5</v>
      </c>
      <c r="K15" s="46">
        <f t="shared" si="0"/>
        <v>0</v>
      </c>
      <c r="L15" s="6">
        <f t="shared" si="1"/>
        <v>0</v>
      </c>
      <c r="M15" s="6">
        <f t="shared" si="2"/>
        <v>0</v>
      </c>
      <c r="N15" s="48">
        <f t="shared" si="3"/>
        <v>-2</v>
      </c>
      <c r="O15" s="47"/>
      <c r="P15" s="49">
        <f>VLOOKUP($A15, 'YoY $ Balance'!$A$5:$E$281, 2,FALSE)</f>
        <v>0</v>
      </c>
      <c r="Q15" s="50">
        <f>VLOOKUP($A15, 'YoY $ Balance'!$A$5:$E$281, 3,FALSE)</f>
        <v>0</v>
      </c>
      <c r="R15" s="50">
        <f>VLOOKUP($A15, 'YoY $ Balance'!$A$5:$E$281,4,FALSE)</f>
        <v>0</v>
      </c>
      <c r="S15" s="51">
        <f>VLOOKUP($A15, 'YoY $ Balance'!$A$5:$E$281, 5,FALSE)</f>
        <v>4259256.12</v>
      </c>
      <c r="T15" s="46" t="str">
        <f t="shared" si="4"/>
        <v/>
      </c>
      <c r="U15" s="52" t="str">
        <f t="shared" si="5"/>
        <v/>
      </c>
      <c r="V15" s="48" t="str">
        <f t="shared" si="6"/>
        <v/>
      </c>
      <c r="W15" s="47">
        <f t="shared" si="7"/>
        <v>0</v>
      </c>
      <c r="Y15" s="53" t="str">
        <f t="shared" si="12"/>
        <v>No Activity</v>
      </c>
      <c r="Z15" s="52" t="str">
        <f t="shared" si="13"/>
        <v>No Activity</v>
      </c>
      <c r="AA15" s="53" t="str">
        <f t="shared" si="14"/>
        <v>No Activity</v>
      </c>
      <c r="AB15" s="52" t="str">
        <f t="shared" si="15"/>
        <v>No Activity</v>
      </c>
      <c r="AC15" s="53" t="str">
        <f t="shared" si="16"/>
        <v>No Activity</v>
      </c>
      <c r="AD15" s="52" t="str">
        <f t="shared" si="17"/>
        <v>No Activity</v>
      </c>
      <c r="AE15" s="53" t="str">
        <f t="shared" si="18"/>
        <v>Active</v>
      </c>
      <c r="AF15" s="52" t="str">
        <f t="shared" si="19"/>
        <v>Active</v>
      </c>
      <c r="AH15" s="6" t="str">
        <f t="shared" si="8"/>
        <v/>
      </c>
      <c r="AI15" s="6" t="str">
        <f t="shared" si="9"/>
        <v/>
      </c>
      <c r="AJ15" s="6" t="str">
        <f t="shared" si="10"/>
        <v/>
      </c>
      <c r="AK15" s="6">
        <f t="shared" si="11"/>
        <v>0</v>
      </c>
    </row>
    <row r="16" spans="1:40" outlineLevel="1" x14ac:dyDescent="0.25">
      <c r="A16" s="79" t="s">
        <v>149</v>
      </c>
      <c r="B16" s="46"/>
      <c r="D16" s="6">
        <v>2</v>
      </c>
      <c r="E16" s="47"/>
      <c r="F16" s="46"/>
      <c r="H16" s="6">
        <v>2</v>
      </c>
      <c r="I16" s="47"/>
      <c r="K16" s="46">
        <f t="shared" si="0"/>
        <v>0</v>
      </c>
      <c r="L16" s="6">
        <f t="shared" si="1"/>
        <v>0</v>
      </c>
      <c r="M16" s="6">
        <f t="shared" si="2"/>
        <v>0</v>
      </c>
      <c r="N16" s="48">
        <f t="shared" si="3"/>
        <v>0</v>
      </c>
      <c r="O16" s="47"/>
      <c r="P16" s="49">
        <f>VLOOKUP($A16, 'YoY $ Balance'!$A$5:$E$281, 2,FALSE)</f>
        <v>0</v>
      </c>
      <c r="Q16" s="50">
        <f>VLOOKUP($A16, 'YoY $ Balance'!$A$5:$E$281, 3,FALSE)</f>
        <v>0</v>
      </c>
      <c r="R16" s="50">
        <f>VLOOKUP($A16, 'YoY $ Balance'!$A$5:$E$281,4,FALSE)</f>
        <v>2444758.06</v>
      </c>
      <c r="S16" s="51">
        <f>VLOOKUP($A16, 'YoY $ Balance'!$A$5:$E$281, 5,FALSE)</f>
        <v>93629.03</v>
      </c>
      <c r="T16" s="46" t="str">
        <f t="shared" si="4"/>
        <v/>
      </c>
      <c r="U16" s="52" t="str">
        <f t="shared" si="5"/>
        <v/>
      </c>
      <c r="V16" s="48">
        <f t="shared" si="6"/>
        <v>0</v>
      </c>
      <c r="W16" s="47">
        <f t="shared" si="7"/>
        <v>1</v>
      </c>
      <c r="Y16" s="53" t="str">
        <f t="shared" si="12"/>
        <v>No Activity</v>
      </c>
      <c r="Z16" s="52" t="str">
        <f t="shared" si="13"/>
        <v>No Activity</v>
      </c>
      <c r="AA16" s="53" t="str">
        <f t="shared" si="14"/>
        <v>No Activity</v>
      </c>
      <c r="AB16" s="52" t="str">
        <f t="shared" si="15"/>
        <v>No Activity</v>
      </c>
      <c r="AC16" s="53" t="str">
        <f t="shared" si="16"/>
        <v>Active</v>
      </c>
      <c r="AD16" s="52" t="str">
        <f t="shared" si="17"/>
        <v>Active</v>
      </c>
      <c r="AE16" s="53" t="str">
        <f t="shared" si="18"/>
        <v>No Activity</v>
      </c>
      <c r="AF16" s="52" t="str">
        <f t="shared" si="19"/>
        <v>No Activity</v>
      </c>
      <c r="AH16" s="6" t="str">
        <f t="shared" si="8"/>
        <v/>
      </c>
      <c r="AI16" s="6" t="str">
        <f t="shared" si="9"/>
        <v/>
      </c>
      <c r="AJ16" s="6">
        <f t="shared" si="10"/>
        <v>0</v>
      </c>
      <c r="AK16" s="6">
        <f t="shared" si="11"/>
        <v>1</v>
      </c>
    </row>
    <row r="17" spans="1:37" outlineLevel="1" x14ac:dyDescent="0.25">
      <c r="A17" s="79" t="s">
        <v>85</v>
      </c>
      <c r="B17" s="46">
        <v>6</v>
      </c>
      <c r="C17" s="6">
        <v>9</v>
      </c>
      <c r="D17" s="6">
        <v>12</v>
      </c>
      <c r="E17" s="47">
        <v>14</v>
      </c>
      <c r="F17" s="46">
        <v>3</v>
      </c>
      <c r="G17" s="6">
        <v>4</v>
      </c>
      <c r="H17" s="6">
        <v>9</v>
      </c>
      <c r="I17" s="47">
        <v>5</v>
      </c>
      <c r="K17" s="46">
        <f t="shared" si="0"/>
        <v>3</v>
      </c>
      <c r="L17" s="6">
        <f t="shared" si="1"/>
        <v>5</v>
      </c>
      <c r="M17" s="6">
        <f t="shared" si="2"/>
        <v>3</v>
      </c>
      <c r="N17" s="48">
        <f t="shared" si="3"/>
        <v>9</v>
      </c>
      <c r="O17" s="47"/>
      <c r="P17" s="49">
        <f>VLOOKUP($A17, 'YoY $ Balance'!$A$5:$E$281, 2,FALSE)</f>
        <v>372104131.17000002</v>
      </c>
      <c r="Q17" s="50">
        <f>VLOOKUP($A17, 'YoY $ Balance'!$A$5:$E$281, 3,FALSE)</f>
        <v>765444183.75</v>
      </c>
      <c r="R17" s="50">
        <f>VLOOKUP($A17, 'YoY $ Balance'!$A$5:$E$281,4,FALSE)</f>
        <v>3326522696.4899998</v>
      </c>
      <c r="S17" s="51">
        <f>VLOOKUP($A17, 'YoY $ Balance'!$A$5:$E$281, 5,FALSE)</f>
        <v>4989069819.5499983</v>
      </c>
      <c r="T17" s="46">
        <f t="shared" si="4"/>
        <v>0</v>
      </c>
      <c r="U17" s="52">
        <f t="shared" si="5"/>
        <v>0</v>
      </c>
      <c r="V17" s="48">
        <f t="shared" si="6"/>
        <v>0</v>
      </c>
      <c r="W17" s="47">
        <f t="shared" si="7"/>
        <v>0</v>
      </c>
      <c r="Y17" s="53" t="str">
        <f t="shared" si="12"/>
        <v>Active</v>
      </c>
      <c r="Z17" s="52" t="str">
        <f t="shared" si="13"/>
        <v>Active</v>
      </c>
      <c r="AA17" s="53" t="str">
        <f t="shared" si="14"/>
        <v>Active</v>
      </c>
      <c r="AB17" s="52" t="str">
        <f t="shared" si="15"/>
        <v>Active</v>
      </c>
      <c r="AC17" s="53" t="str">
        <f t="shared" si="16"/>
        <v>Active</v>
      </c>
      <c r="AD17" s="52" t="str">
        <f t="shared" si="17"/>
        <v>Active</v>
      </c>
      <c r="AE17" s="53" t="str">
        <f t="shared" si="18"/>
        <v>Active</v>
      </c>
      <c r="AF17" s="52" t="str">
        <f t="shared" si="19"/>
        <v>Active</v>
      </c>
      <c r="AH17" s="6">
        <f t="shared" si="8"/>
        <v>0</v>
      </c>
      <c r="AI17" s="6">
        <f t="shared" si="9"/>
        <v>0</v>
      </c>
      <c r="AJ17" s="6">
        <f t="shared" si="10"/>
        <v>0</v>
      </c>
      <c r="AK17" s="6">
        <f t="shared" si="11"/>
        <v>0</v>
      </c>
    </row>
    <row r="18" spans="1:37" outlineLevel="1" x14ac:dyDescent="0.25">
      <c r="A18" s="79" t="s">
        <v>77</v>
      </c>
      <c r="B18" s="46"/>
      <c r="D18" s="6">
        <v>4</v>
      </c>
      <c r="E18" s="47"/>
      <c r="F18" s="46"/>
      <c r="H18" s="6">
        <v>2</v>
      </c>
      <c r="I18" s="47"/>
      <c r="K18" s="46">
        <f t="shared" si="0"/>
        <v>0</v>
      </c>
      <c r="L18" s="6">
        <f t="shared" si="1"/>
        <v>0</v>
      </c>
      <c r="M18" s="6">
        <f t="shared" si="2"/>
        <v>2</v>
      </c>
      <c r="N18" s="48">
        <f t="shared" si="3"/>
        <v>0</v>
      </c>
      <c r="O18" s="47"/>
      <c r="P18" s="49">
        <f>VLOOKUP($A18, 'YoY $ Balance'!$A$5:$E$281, 2,FALSE)</f>
        <v>0</v>
      </c>
      <c r="Q18" s="50">
        <f>VLOOKUP($A18, 'YoY $ Balance'!$A$5:$E$281, 3,FALSE)</f>
        <v>0</v>
      </c>
      <c r="R18" s="50">
        <f>VLOOKUP($A18, 'YoY $ Balance'!$A$5:$E$281,4,FALSE)</f>
        <v>821091.72</v>
      </c>
      <c r="S18" s="51">
        <f>VLOOKUP($A18, 'YoY $ Balance'!$A$5:$E$281, 5,FALSE)</f>
        <v>0</v>
      </c>
      <c r="T18" s="46" t="str">
        <f t="shared" si="4"/>
        <v/>
      </c>
      <c r="U18" s="52" t="str">
        <f t="shared" si="5"/>
        <v/>
      </c>
      <c r="V18" s="48">
        <f t="shared" si="6"/>
        <v>0</v>
      </c>
      <c r="W18" s="47">
        <f t="shared" si="7"/>
        <v>1</v>
      </c>
      <c r="Y18" s="53" t="str">
        <f t="shared" si="12"/>
        <v>No Activity</v>
      </c>
      <c r="Z18" s="52" t="str">
        <f t="shared" si="13"/>
        <v>No Activity</v>
      </c>
      <c r="AA18" s="53" t="str">
        <f t="shared" si="14"/>
        <v>No Activity</v>
      </c>
      <c r="AB18" s="52" t="str">
        <f t="shared" si="15"/>
        <v>No Activity</v>
      </c>
      <c r="AC18" s="53" t="str">
        <f t="shared" si="16"/>
        <v>Active</v>
      </c>
      <c r="AD18" s="52" t="str">
        <f t="shared" si="17"/>
        <v>Active</v>
      </c>
      <c r="AE18" s="53" t="str">
        <f t="shared" si="18"/>
        <v>No Activity</v>
      </c>
      <c r="AF18" s="52" t="str">
        <f t="shared" si="19"/>
        <v>No Activity</v>
      </c>
      <c r="AH18" s="6" t="str">
        <f t="shared" si="8"/>
        <v/>
      </c>
      <c r="AI18" s="6" t="str">
        <f t="shared" si="9"/>
        <v/>
      </c>
      <c r="AJ18" s="6">
        <f t="shared" si="10"/>
        <v>0</v>
      </c>
      <c r="AK18" s="6">
        <f t="shared" si="11"/>
        <v>1</v>
      </c>
    </row>
    <row r="19" spans="1:37" outlineLevel="1" x14ac:dyDescent="0.25">
      <c r="A19" s="79" t="s">
        <v>67</v>
      </c>
      <c r="B19" s="46">
        <v>2</v>
      </c>
      <c r="E19" s="47"/>
      <c r="F19" s="46">
        <v>4</v>
      </c>
      <c r="I19" s="47"/>
      <c r="K19" s="46">
        <f t="shared" si="0"/>
        <v>-2</v>
      </c>
      <c r="L19" s="6">
        <f t="shared" si="1"/>
        <v>0</v>
      </c>
      <c r="M19" s="6">
        <f t="shared" si="2"/>
        <v>0</v>
      </c>
      <c r="N19" s="48">
        <f t="shared" si="3"/>
        <v>0</v>
      </c>
      <c r="O19" s="47"/>
      <c r="P19" s="49">
        <f>VLOOKUP($A19, 'YoY $ Balance'!$A$5:$E$281, 2,FALSE)</f>
        <v>1532800</v>
      </c>
      <c r="Q19" s="50">
        <f>VLOOKUP($A19, 'YoY $ Balance'!$A$5:$E$281, 3,FALSE)</f>
        <v>800</v>
      </c>
      <c r="R19" s="50">
        <f>VLOOKUP($A19, 'YoY $ Balance'!$A$5:$E$281,4,FALSE)</f>
        <v>800</v>
      </c>
      <c r="S19" s="51">
        <f>VLOOKUP($A19, 'YoY $ Balance'!$A$5:$E$281, 5,FALSE)</f>
        <v>800</v>
      </c>
      <c r="T19" s="46">
        <f t="shared" si="4"/>
        <v>0</v>
      </c>
      <c r="U19" s="52">
        <f t="shared" si="5"/>
        <v>1</v>
      </c>
      <c r="V19" s="48" t="str">
        <f t="shared" si="6"/>
        <v/>
      </c>
      <c r="W19" s="47" t="str">
        <f t="shared" si="7"/>
        <v/>
      </c>
      <c r="Y19" s="53" t="str">
        <f t="shared" si="12"/>
        <v>Active</v>
      </c>
      <c r="Z19" s="52" t="str">
        <f t="shared" si="13"/>
        <v>Active</v>
      </c>
      <c r="AA19" s="53" t="str">
        <f t="shared" si="14"/>
        <v>No Activity</v>
      </c>
      <c r="AB19" s="52" t="str">
        <f t="shared" si="15"/>
        <v>No Activity</v>
      </c>
      <c r="AC19" s="53" t="str">
        <f t="shared" si="16"/>
        <v>No Activity</v>
      </c>
      <c r="AD19" s="52" t="str">
        <f t="shared" si="17"/>
        <v>No Activity</v>
      </c>
      <c r="AE19" s="53" t="str">
        <f t="shared" si="18"/>
        <v>No Activity</v>
      </c>
      <c r="AF19" s="52" t="str">
        <f t="shared" si="19"/>
        <v>No Activity</v>
      </c>
      <c r="AH19" s="6">
        <f t="shared" si="8"/>
        <v>0</v>
      </c>
      <c r="AI19" s="6">
        <f t="shared" si="9"/>
        <v>1</v>
      </c>
      <c r="AJ19" s="6" t="str">
        <f t="shared" si="10"/>
        <v/>
      </c>
      <c r="AK19" s="6" t="str">
        <f t="shared" si="11"/>
        <v/>
      </c>
    </row>
    <row r="20" spans="1:37" outlineLevel="1" x14ac:dyDescent="0.25">
      <c r="A20" s="79" t="s">
        <v>931</v>
      </c>
      <c r="B20" s="46"/>
      <c r="D20" s="6">
        <v>5</v>
      </c>
      <c r="E20" s="47"/>
      <c r="F20" s="46"/>
      <c r="H20" s="6">
        <v>3</v>
      </c>
      <c r="I20" s="47"/>
      <c r="K20" s="46">
        <f t="shared" si="0"/>
        <v>0</v>
      </c>
      <c r="L20" s="6">
        <f t="shared" si="1"/>
        <v>0</v>
      </c>
      <c r="M20" s="6">
        <f t="shared" si="2"/>
        <v>2</v>
      </c>
      <c r="N20" s="48">
        <f t="shared" si="3"/>
        <v>0</v>
      </c>
      <c r="O20" s="47"/>
      <c r="P20" s="49">
        <f>VLOOKUP($A20, 'YoY $ Balance'!$A$5:$E$281, 2,FALSE)</f>
        <v>0</v>
      </c>
      <c r="Q20" s="50">
        <f>VLOOKUP($A20, 'YoY $ Balance'!$A$5:$E$281, 3,FALSE)</f>
        <v>0</v>
      </c>
      <c r="R20" s="50">
        <f>VLOOKUP($A20, 'YoY $ Balance'!$A$5:$E$281,4,FALSE)</f>
        <v>1015605</v>
      </c>
      <c r="S20" s="51">
        <f>VLOOKUP($A20, 'YoY $ Balance'!$A$5:$E$281, 5,FALSE)</f>
        <v>0</v>
      </c>
      <c r="T20" s="46" t="str">
        <f t="shared" si="4"/>
        <v/>
      </c>
      <c r="U20" s="52" t="str">
        <f t="shared" si="5"/>
        <v/>
      </c>
      <c r="V20" s="48">
        <f t="shared" si="6"/>
        <v>0</v>
      </c>
      <c r="W20" s="47">
        <f t="shared" si="7"/>
        <v>1</v>
      </c>
      <c r="Y20" s="53" t="str">
        <f t="shared" si="12"/>
        <v>No Activity</v>
      </c>
      <c r="Z20" s="52" t="str">
        <f t="shared" si="13"/>
        <v>No Activity</v>
      </c>
      <c r="AA20" s="53" t="str">
        <f t="shared" si="14"/>
        <v>No Activity</v>
      </c>
      <c r="AB20" s="52" t="str">
        <f t="shared" si="15"/>
        <v>No Activity</v>
      </c>
      <c r="AC20" s="53" t="str">
        <f t="shared" si="16"/>
        <v>Active</v>
      </c>
      <c r="AD20" s="52" t="str">
        <f t="shared" si="17"/>
        <v>Active</v>
      </c>
      <c r="AE20" s="53" t="str">
        <f t="shared" si="18"/>
        <v>No Activity</v>
      </c>
      <c r="AF20" s="52" t="str">
        <f t="shared" si="19"/>
        <v>No Activity</v>
      </c>
      <c r="AH20" s="6" t="str">
        <f t="shared" si="8"/>
        <v/>
      </c>
      <c r="AI20" s="6" t="str">
        <f t="shared" si="9"/>
        <v/>
      </c>
      <c r="AJ20" s="6">
        <f t="shared" si="10"/>
        <v>0</v>
      </c>
      <c r="AK20" s="6">
        <f t="shared" si="11"/>
        <v>1</v>
      </c>
    </row>
    <row r="21" spans="1:37" outlineLevel="1" x14ac:dyDescent="0.25">
      <c r="A21" s="79" t="s">
        <v>63</v>
      </c>
      <c r="B21" s="46"/>
      <c r="D21" s="6">
        <v>1</v>
      </c>
      <c r="E21" s="47"/>
      <c r="F21" s="46"/>
      <c r="H21" s="6">
        <v>2</v>
      </c>
      <c r="I21" s="47">
        <v>4</v>
      </c>
      <c r="K21" s="46">
        <f t="shared" si="0"/>
        <v>0</v>
      </c>
      <c r="L21" s="6">
        <f t="shared" si="1"/>
        <v>0</v>
      </c>
      <c r="M21" s="6">
        <f t="shared" si="2"/>
        <v>-1</v>
      </c>
      <c r="N21" s="48">
        <f t="shared" si="3"/>
        <v>-4</v>
      </c>
      <c r="O21" s="47"/>
      <c r="P21" s="49">
        <f>VLOOKUP($A21, 'YoY $ Balance'!$A$5:$E$281, 2,FALSE)</f>
        <v>0</v>
      </c>
      <c r="Q21" s="50">
        <f>VLOOKUP($A21, 'YoY $ Balance'!$A$5:$E$281, 3,FALSE)</f>
        <v>0</v>
      </c>
      <c r="R21" s="50">
        <f>VLOOKUP($A21, 'YoY $ Balance'!$A$5:$E$281,4,FALSE)</f>
        <v>787250</v>
      </c>
      <c r="S21" s="51">
        <f>VLOOKUP($A21, 'YoY $ Balance'!$A$5:$E$281, 5,FALSE)</f>
        <v>-3367169.3599999994</v>
      </c>
      <c r="T21" s="46" t="str">
        <f t="shared" si="4"/>
        <v/>
      </c>
      <c r="U21" s="52" t="str">
        <f t="shared" si="5"/>
        <v/>
      </c>
      <c r="V21" s="48">
        <f t="shared" si="6"/>
        <v>0</v>
      </c>
      <c r="W21" s="47">
        <f t="shared" si="7"/>
        <v>1</v>
      </c>
      <c r="Y21" s="53" t="str">
        <f t="shared" si="12"/>
        <v>No Activity</v>
      </c>
      <c r="Z21" s="52" t="str">
        <f t="shared" si="13"/>
        <v>No Activity</v>
      </c>
      <c r="AA21" s="53" t="str">
        <f t="shared" si="14"/>
        <v>No Activity</v>
      </c>
      <c r="AB21" s="52" t="str">
        <f t="shared" si="15"/>
        <v>No Activity</v>
      </c>
      <c r="AC21" s="53" t="str">
        <f t="shared" si="16"/>
        <v>Active</v>
      </c>
      <c r="AD21" s="52" t="str">
        <f t="shared" si="17"/>
        <v>Active</v>
      </c>
      <c r="AE21" s="53" t="str">
        <f t="shared" si="18"/>
        <v>No Activity</v>
      </c>
      <c r="AF21" s="52" t="str">
        <f t="shared" si="19"/>
        <v>Active</v>
      </c>
      <c r="AH21" s="6" t="str">
        <f t="shared" si="8"/>
        <v/>
      </c>
      <c r="AI21" s="6" t="str">
        <f t="shared" si="9"/>
        <v/>
      </c>
      <c r="AJ21" s="6">
        <f t="shared" si="10"/>
        <v>0</v>
      </c>
      <c r="AK21" s="6">
        <f t="shared" si="11"/>
        <v>1</v>
      </c>
    </row>
    <row r="22" spans="1:37" outlineLevel="1" x14ac:dyDescent="0.25">
      <c r="A22" s="79" t="s">
        <v>31</v>
      </c>
      <c r="B22" s="46"/>
      <c r="D22" s="6">
        <v>1</v>
      </c>
      <c r="E22" s="47">
        <v>8</v>
      </c>
      <c r="F22" s="46"/>
      <c r="H22" s="6">
        <v>2</v>
      </c>
      <c r="I22" s="47">
        <v>8</v>
      </c>
      <c r="K22" s="46">
        <f t="shared" si="0"/>
        <v>0</v>
      </c>
      <c r="L22" s="6">
        <f t="shared" si="1"/>
        <v>0</v>
      </c>
      <c r="M22" s="6">
        <f t="shared" si="2"/>
        <v>-1</v>
      </c>
      <c r="N22" s="48">
        <f t="shared" si="3"/>
        <v>0</v>
      </c>
      <c r="O22" s="47"/>
      <c r="P22" s="49">
        <f>VLOOKUP($A22, 'YoY $ Balance'!$A$5:$E$281, 2,FALSE)</f>
        <v>0</v>
      </c>
      <c r="Q22" s="50">
        <f>VLOOKUP($A22, 'YoY $ Balance'!$A$5:$E$281, 3,FALSE)</f>
        <v>0</v>
      </c>
      <c r="R22" s="50">
        <f>VLOOKUP($A22, 'YoY $ Balance'!$A$5:$E$281,4,FALSE)</f>
        <v>556225.81000000006</v>
      </c>
      <c r="S22" s="51">
        <f>VLOOKUP($A22, 'YoY $ Balance'!$A$5:$E$281, 5,FALSE)</f>
        <v>1859576.62</v>
      </c>
      <c r="T22" s="46" t="str">
        <f t="shared" si="4"/>
        <v/>
      </c>
      <c r="U22" s="52" t="str">
        <f t="shared" si="5"/>
        <v/>
      </c>
      <c r="V22" s="48">
        <f t="shared" si="6"/>
        <v>0</v>
      </c>
      <c r="W22" s="47">
        <f t="shared" si="7"/>
        <v>0</v>
      </c>
      <c r="Y22" s="53" t="str">
        <f t="shared" si="12"/>
        <v>No Activity</v>
      </c>
      <c r="Z22" s="52" t="str">
        <f t="shared" si="13"/>
        <v>No Activity</v>
      </c>
      <c r="AA22" s="53" t="str">
        <f t="shared" si="14"/>
        <v>No Activity</v>
      </c>
      <c r="AB22" s="52" t="str">
        <f t="shared" si="15"/>
        <v>No Activity</v>
      </c>
      <c r="AC22" s="53" t="str">
        <f t="shared" si="16"/>
        <v>Active</v>
      </c>
      <c r="AD22" s="52" t="str">
        <f t="shared" si="17"/>
        <v>Active</v>
      </c>
      <c r="AE22" s="53" t="str">
        <f t="shared" si="18"/>
        <v>Active</v>
      </c>
      <c r="AF22" s="52" t="str">
        <f t="shared" si="19"/>
        <v>Active</v>
      </c>
      <c r="AH22" s="6" t="str">
        <f t="shared" si="8"/>
        <v/>
      </c>
      <c r="AI22" s="6" t="str">
        <f t="shared" si="9"/>
        <v/>
      </c>
      <c r="AJ22" s="6">
        <f t="shared" si="10"/>
        <v>0</v>
      </c>
      <c r="AK22" s="6">
        <f t="shared" si="11"/>
        <v>0</v>
      </c>
    </row>
    <row r="23" spans="1:37" outlineLevel="1" x14ac:dyDescent="0.25">
      <c r="A23" s="79" t="s">
        <v>81</v>
      </c>
      <c r="B23" s="46"/>
      <c r="D23" s="6">
        <v>4</v>
      </c>
      <c r="E23" s="47">
        <v>3</v>
      </c>
      <c r="F23" s="46"/>
      <c r="H23" s="6">
        <v>5</v>
      </c>
      <c r="I23" s="47">
        <v>2</v>
      </c>
      <c r="K23" s="46">
        <f t="shared" si="0"/>
        <v>0</v>
      </c>
      <c r="L23" s="6">
        <f t="shared" si="1"/>
        <v>0</v>
      </c>
      <c r="M23" s="6">
        <f t="shared" si="2"/>
        <v>-1</v>
      </c>
      <c r="N23" s="48">
        <f t="shared" si="3"/>
        <v>1</v>
      </c>
      <c r="O23" s="47"/>
      <c r="P23" s="54">
        <f>VLOOKUP($A23, 'YoY $ Balance'!$A$5:$E$281, 2,FALSE)</f>
        <v>0</v>
      </c>
      <c r="Q23" s="55">
        <f>VLOOKUP($A23, 'YoY $ Balance'!$A$5:$E$281, 3,FALSE)</f>
        <v>0</v>
      </c>
      <c r="R23" s="55">
        <f>VLOOKUP($A23, 'YoY $ Balance'!$A$5:$E$281,4,FALSE)</f>
        <v>20001000</v>
      </c>
      <c r="S23" s="56">
        <f>VLOOKUP($A23, 'YoY $ Balance'!$A$5:$E$281, 5,FALSE)</f>
        <v>10470967.74</v>
      </c>
      <c r="T23" s="46" t="str">
        <f t="shared" si="4"/>
        <v/>
      </c>
      <c r="U23" s="52" t="str">
        <f t="shared" si="5"/>
        <v/>
      </c>
      <c r="V23" s="48">
        <f t="shared" si="6"/>
        <v>0</v>
      </c>
      <c r="W23" s="47">
        <f t="shared" si="7"/>
        <v>0</v>
      </c>
      <c r="Y23" s="53" t="str">
        <f t="shared" si="12"/>
        <v>No Activity</v>
      </c>
      <c r="Z23" s="52" t="str">
        <f t="shared" si="13"/>
        <v>No Activity</v>
      </c>
      <c r="AA23" s="53" t="str">
        <f t="shared" si="14"/>
        <v>No Activity</v>
      </c>
      <c r="AB23" s="52" t="str">
        <f t="shared" si="15"/>
        <v>No Activity</v>
      </c>
      <c r="AC23" s="53" t="str">
        <f t="shared" si="16"/>
        <v>Active</v>
      </c>
      <c r="AD23" s="52" t="str">
        <f t="shared" si="17"/>
        <v>Active</v>
      </c>
      <c r="AE23" s="53" t="str">
        <f t="shared" si="18"/>
        <v>Active</v>
      </c>
      <c r="AF23" s="52" t="str">
        <f t="shared" si="19"/>
        <v>Active</v>
      </c>
      <c r="AH23" s="6" t="str">
        <f t="shared" si="8"/>
        <v/>
      </c>
      <c r="AI23" s="6" t="str">
        <f t="shared" si="9"/>
        <v/>
      </c>
      <c r="AJ23" s="6">
        <f t="shared" si="10"/>
        <v>0</v>
      </c>
      <c r="AK23" s="6">
        <f t="shared" si="11"/>
        <v>0</v>
      </c>
    </row>
    <row r="24" spans="1:37" outlineLevel="1" x14ac:dyDescent="0.25">
      <c r="A24" s="79" t="s">
        <v>133</v>
      </c>
      <c r="B24" s="46"/>
      <c r="C24" s="6">
        <v>15</v>
      </c>
      <c r="E24" s="47"/>
      <c r="F24" s="46"/>
      <c r="G24" s="6">
        <v>11</v>
      </c>
      <c r="I24" s="47"/>
      <c r="K24" s="46">
        <f t="shared" si="0"/>
        <v>0</v>
      </c>
      <c r="L24" s="6">
        <f t="shared" si="1"/>
        <v>4</v>
      </c>
      <c r="M24" s="6">
        <f t="shared" si="2"/>
        <v>0</v>
      </c>
      <c r="N24" s="48">
        <f t="shared" si="3"/>
        <v>0</v>
      </c>
      <c r="O24" s="47"/>
      <c r="P24" s="49">
        <f>VLOOKUP($A24, 'YoY $ Balance'!$A$5:$E$281, 2,FALSE)</f>
        <v>0</v>
      </c>
      <c r="Q24" s="50">
        <f>VLOOKUP($A24, 'YoY $ Balance'!$A$5:$E$281, 3,FALSE)</f>
        <v>9684055.1400000006</v>
      </c>
      <c r="R24" s="50">
        <f>VLOOKUP($A24, 'YoY $ Balance'!$A$5:$E$281,4,FALSE)</f>
        <v>0</v>
      </c>
      <c r="S24" s="51">
        <f>VLOOKUP($A24, 'YoY $ Balance'!$A$5:$E$281, 5,FALSE)</f>
        <v>0</v>
      </c>
      <c r="T24" s="46" t="str">
        <f t="shared" si="4"/>
        <v/>
      </c>
      <c r="U24" s="52">
        <f t="shared" si="5"/>
        <v>0</v>
      </c>
      <c r="V24" s="48">
        <f t="shared" si="6"/>
        <v>1</v>
      </c>
      <c r="W24" s="47" t="str">
        <f t="shared" si="7"/>
        <v/>
      </c>
      <c r="Y24" s="53" t="str">
        <f t="shared" si="12"/>
        <v>No Activity</v>
      </c>
      <c r="Z24" s="52" t="str">
        <f t="shared" si="13"/>
        <v>No Activity</v>
      </c>
      <c r="AA24" s="53" t="str">
        <f t="shared" si="14"/>
        <v>Active</v>
      </c>
      <c r="AB24" s="52" t="str">
        <f t="shared" si="15"/>
        <v>Active</v>
      </c>
      <c r="AC24" s="53" t="str">
        <f t="shared" si="16"/>
        <v>No Activity</v>
      </c>
      <c r="AD24" s="52" t="str">
        <f t="shared" si="17"/>
        <v>No Activity</v>
      </c>
      <c r="AE24" s="53" t="str">
        <f t="shared" si="18"/>
        <v>No Activity</v>
      </c>
      <c r="AF24" s="52" t="str">
        <f t="shared" si="19"/>
        <v>No Activity</v>
      </c>
      <c r="AH24" s="6" t="str">
        <f t="shared" si="8"/>
        <v/>
      </c>
      <c r="AI24" s="6">
        <f t="shared" si="9"/>
        <v>0</v>
      </c>
      <c r="AJ24" s="6">
        <f t="shared" si="10"/>
        <v>1</v>
      </c>
      <c r="AK24" s="6" t="str">
        <f t="shared" si="11"/>
        <v/>
      </c>
    </row>
    <row r="25" spans="1:37" outlineLevel="1" x14ac:dyDescent="0.25">
      <c r="A25" s="79" t="s">
        <v>96</v>
      </c>
      <c r="B25" s="46">
        <v>24</v>
      </c>
      <c r="C25" s="6">
        <v>22</v>
      </c>
      <c r="E25" s="47"/>
      <c r="F25" s="46">
        <v>12</v>
      </c>
      <c r="G25" s="6">
        <v>13</v>
      </c>
      <c r="I25" s="47"/>
      <c r="K25" s="46">
        <f t="shared" si="0"/>
        <v>12</v>
      </c>
      <c r="L25" s="6">
        <f t="shared" si="1"/>
        <v>9</v>
      </c>
      <c r="M25" s="6">
        <f t="shared" si="2"/>
        <v>0</v>
      </c>
      <c r="N25" s="48">
        <f t="shared" si="3"/>
        <v>0</v>
      </c>
      <c r="O25" s="47"/>
      <c r="P25" s="49">
        <f>VLOOKUP($A25, 'YoY $ Balance'!$A$5:$E$281, 2,FALSE)</f>
        <v>31686000</v>
      </c>
      <c r="Q25" s="50">
        <f>VLOOKUP($A25, 'YoY $ Balance'!$A$5:$E$281, 3,FALSE)</f>
        <v>24616812.5</v>
      </c>
      <c r="R25" s="50">
        <f>VLOOKUP($A25, 'YoY $ Balance'!$A$5:$E$281,4,FALSE)</f>
        <v>0</v>
      </c>
      <c r="S25" s="51">
        <f>VLOOKUP($A25, 'YoY $ Balance'!$A$5:$E$281, 5,FALSE)</f>
        <v>0</v>
      </c>
      <c r="T25" s="46">
        <f t="shared" si="4"/>
        <v>0</v>
      </c>
      <c r="U25" s="52">
        <f t="shared" si="5"/>
        <v>0</v>
      </c>
      <c r="V25" s="48">
        <f t="shared" si="6"/>
        <v>1</v>
      </c>
      <c r="W25" s="47" t="str">
        <f t="shared" si="7"/>
        <v/>
      </c>
      <c r="Y25" s="53" t="str">
        <f t="shared" si="12"/>
        <v>Active</v>
      </c>
      <c r="Z25" s="52" t="str">
        <f t="shared" si="13"/>
        <v>Active</v>
      </c>
      <c r="AA25" s="53" t="str">
        <f t="shared" si="14"/>
        <v>Active</v>
      </c>
      <c r="AB25" s="52" t="str">
        <f t="shared" si="15"/>
        <v>Active</v>
      </c>
      <c r="AC25" s="53" t="str">
        <f t="shared" si="16"/>
        <v>No Activity</v>
      </c>
      <c r="AD25" s="52" t="str">
        <f t="shared" si="17"/>
        <v>No Activity</v>
      </c>
      <c r="AE25" s="53" t="str">
        <f t="shared" si="18"/>
        <v>No Activity</v>
      </c>
      <c r="AF25" s="52" t="str">
        <f t="shared" si="19"/>
        <v>No Activity</v>
      </c>
      <c r="AH25" s="6">
        <f t="shared" si="8"/>
        <v>0</v>
      </c>
      <c r="AI25" s="6">
        <f t="shared" si="9"/>
        <v>0</v>
      </c>
      <c r="AJ25" s="6">
        <f t="shared" si="10"/>
        <v>1</v>
      </c>
      <c r="AK25" s="6" t="str">
        <f t="shared" si="11"/>
        <v/>
      </c>
    </row>
    <row r="26" spans="1:37" outlineLevel="1" x14ac:dyDescent="0.25">
      <c r="A26" s="79" t="s">
        <v>135</v>
      </c>
      <c r="B26" s="46"/>
      <c r="C26" s="6">
        <v>8</v>
      </c>
      <c r="D26" s="6">
        <v>18</v>
      </c>
      <c r="E26" s="47">
        <v>16</v>
      </c>
      <c r="F26" s="46"/>
      <c r="G26" s="6">
        <v>6</v>
      </c>
      <c r="H26" s="6">
        <v>16</v>
      </c>
      <c r="I26" s="47">
        <v>8</v>
      </c>
      <c r="K26" s="46">
        <f t="shared" si="0"/>
        <v>0</v>
      </c>
      <c r="L26" s="6">
        <f t="shared" si="1"/>
        <v>2</v>
      </c>
      <c r="M26" s="6">
        <f t="shared" si="2"/>
        <v>2</v>
      </c>
      <c r="N26" s="48">
        <f t="shared" si="3"/>
        <v>8</v>
      </c>
      <c r="O26" s="47"/>
      <c r="P26" s="49">
        <f>VLOOKUP($A26, 'YoY $ Balance'!$A$5:$E$281, 2,FALSE)</f>
        <v>0</v>
      </c>
      <c r="Q26" s="50">
        <f>VLOOKUP($A26, 'YoY $ Balance'!$A$5:$E$281, 3,FALSE)</f>
        <v>4731000</v>
      </c>
      <c r="R26" s="50">
        <f>VLOOKUP($A26, 'YoY $ Balance'!$A$5:$E$281,4,FALSE)</f>
        <v>10620173</v>
      </c>
      <c r="S26" s="51">
        <f>VLOOKUP($A26, 'YoY $ Balance'!$A$5:$E$281, 5,FALSE)</f>
        <v>8124625</v>
      </c>
      <c r="T26" s="46" t="str">
        <f t="shared" si="4"/>
        <v/>
      </c>
      <c r="U26" s="52">
        <f t="shared" si="5"/>
        <v>0</v>
      </c>
      <c r="V26" s="48">
        <f t="shared" si="6"/>
        <v>0</v>
      </c>
      <c r="W26" s="47">
        <f t="shared" si="7"/>
        <v>0</v>
      </c>
      <c r="Y26" s="53" t="str">
        <f t="shared" si="12"/>
        <v>No Activity</v>
      </c>
      <c r="Z26" s="52" t="str">
        <f t="shared" si="13"/>
        <v>No Activity</v>
      </c>
      <c r="AA26" s="53" t="str">
        <f t="shared" si="14"/>
        <v>Active</v>
      </c>
      <c r="AB26" s="52" t="str">
        <f t="shared" si="15"/>
        <v>Active</v>
      </c>
      <c r="AC26" s="53" t="str">
        <f t="shared" si="16"/>
        <v>Active</v>
      </c>
      <c r="AD26" s="52" t="str">
        <f t="shared" si="17"/>
        <v>Active</v>
      </c>
      <c r="AE26" s="53" t="str">
        <f t="shared" si="18"/>
        <v>Active</v>
      </c>
      <c r="AF26" s="52" t="str">
        <f t="shared" si="19"/>
        <v>Active</v>
      </c>
      <c r="AH26" s="6" t="str">
        <f t="shared" si="8"/>
        <v/>
      </c>
      <c r="AI26" s="6">
        <f t="shared" si="9"/>
        <v>0</v>
      </c>
      <c r="AJ26" s="6">
        <f t="shared" si="10"/>
        <v>0</v>
      </c>
      <c r="AK26" s="6">
        <f t="shared" si="11"/>
        <v>0</v>
      </c>
    </row>
    <row r="27" spans="1:37" outlineLevel="1" x14ac:dyDescent="0.25">
      <c r="A27" s="79" t="s">
        <v>79</v>
      </c>
      <c r="B27" s="46"/>
      <c r="D27" s="6">
        <v>11</v>
      </c>
      <c r="E27" s="47">
        <v>9</v>
      </c>
      <c r="F27" s="46"/>
      <c r="H27" s="6">
        <v>5</v>
      </c>
      <c r="I27" s="47">
        <v>3</v>
      </c>
      <c r="K27" s="46">
        <f t="shared" si="0"/>
        <v>0</v>
      </c>
      <c r="L27" s="6">
        <f t="shared" si="1"/>
        <v>0</v>
      </c>
      <c r="M27" s="6">
        <f t="shared" si="2"/>
        <v>6</v>
      </c>
      <c r="N27" s="48">
        <f t="shared" si="3"/>
        <v>6</v>
      </c>
      <c r="O27" s="47"/>
      <c r="P27" s="49">
        <f>VLOOKUP($A27, 'YoY $ Balance'!$A$5:$E$281, 2,FALSE)</f>
        <v>0</v>
      </c>
      <c r="Q27" s="50">
        <f>VLOOKUP($A27, 'YoY $ Balance'!$A$5:$E$281, 3,FALSE)</f>
        <v>0</v>
      </c>
      <c r="R27" s="50">
        <f>VLOOKUP($A27, 'YoY $ Balance'!$A$5:$E$281,4,FALSE)</f>
        <v>3807750</v>
      </c>
      <c r="S27" s="51">
        <f>VLOOKUP($A27, 'YoY $ Balance'!$A$5:$E$281, 5,FALSE)</f>
        <v>2028375</v>
      </c>
      <c r="T27" s="46" t="str">
        <f t="shared" si="4"/>
        <v/>
      </c>
      <c r="U27" s="52" t="str">
        <f t="shared" si="5"/>
        <v/>
      </c>
      <c r="V27" s="48">
        <f t="shared" si="6"/>
        <v>0</v>
      </c>
      <c r="W27" s="47">
        <f t="shared" si="7"/>
        <v>0</v>
      </c>
      <c r="Y27" s="53" t="str">
        <f t="shared" si="12"/>
        <v>No Activity</v>
      </c>
      <c r="Z27" s="52" t="str">
        <f t="shared" si="13"/>
        <v>No Activity</v>
      </c>
      <c r="AA27" s="53" t="str">
        <f t="shared" si="14"/>
        <v>No Activity</v>
      </c>
      <c r="AB27" s="52" t="str">
        <f t="shared" si="15"/>
        <v>No Activity</v>
      </c>
      <c r="AC27" s="53" t="str">
        <f t="shared" si="16"/>
        <v>Active</v>
      </c>
      <c r="AD27" s="52" t="str">
        <f t="shared" si="17"/>
        <v>Active</v>
      </c>
      <c r="AE27" s="53" t="str">
        <f t="shared" si="18"/>
        <v>Active</v>
      </c>
      <c r="AF27" s="52" t="str">
        <f t="shared" si="19"/>
        <v>Active</v>
      </c>
      <c r="AH27" s="6" t="str">
        <f t="shared" si="8"/>
        <v/>
      </c>
      <c r="AI27" s="6" t="str">
        <f t="shared" si="9"/>
        <v/>
      </c>
      <c r="AJ27" s="6">
        <f t="shared" si="10"/>
        <v>0</v>
      </c>
      <c r="AK27" s="6">
        <f t="shared" si="11"/>
        <v>0</v>
      </c>
    </row>
    <row r="28" spans="1:37" outlineLevel="1" x14ac:dyDescent="0.25">
      <c r="A28" s="79" t="s">
        <v>75</v>
      </c>
      <c r="B28" s="46"/>
      <c r="D28" s="6">
        <v>1</v>
      </c>
      <c r="E28" s="47">
        <v>3</v>
      </c>
      <c r="F28" s="46"/>
      <c r="H28" s="6">
        <v>1</v>
      </c>
      <c r="I28" s="47">
        <v>7</v>
      </c>
      <c r="K28" s="46">
        <f t="shared" si="0"/>
        <v>0</v>
      </c>
      <c r="L28" s="6">
        <f t="shared" si="1"/>
        <v>0</v>
      </c>
      <c r="M28" s="6">
        <f t="shared" si="2"/>
        <v>0</v>
      </c>
      <c r="N28" s="48">
        <f t="shared" si="3"/>
        <v>-4</v>
      </c>
      <c r="O28" s="47"/>
      <c r="P28" s="49">
        <f>VLOOKUP($A28, 'YoY $ Balance'!$A$5:$E$281, 2,FALSE)</f>
        <v>0</v>
      </c>
      <c r="Q28" s="50">
        <f>VLOOKUP($A28, 'YoY $ Balance'!$A$5:$E$281, 3,FALSE)</f>
        <v>0</v>
      </c>
      <c r="R28" s="50">
        <f>VLOOKUP($A28, 'YoY $ Balance'!$A$5:$E$281,4,FALSE)</f>
        <v>1157264</v>
      </c>
      <c r="S28" s="51">
        <f>VLOOKUP($A28, 'YoY $ Balance'!$A$5:$E$281, 5,FALSE)</f>
        <v>7496022.8700000001</v>
      </c>
      <c r="T28" s="46" t="str">
        <f t="shared" si="4"/>
        <v/>
      </c>
      <c r="U28" s="52" t="str">
        <f t="shared" si="5"/>
        <v/>
      </c>
      <c r="V28" s="48">
        <f t="shared" si="6"/>
        <v>0</v>
      </c>
      <c r="W28" s="47">
        <f t="shared" si="7"/>
        <v>0</v>
      </c>
      <c r="Y28" s="53" t="str">
        <f t="shared" si="12"/>
        <v>No Activity</v>
      </c>
      <c r="Z28" s="52" t="str">
        <f t="shared" si="13"/>
        <v>No Activity</v>
      </c>
      <c r="AA28" s="53" t="str">
        <f t="shared" si="14"/>
        <v>No Activity</v>
      </c>
      <c r="AB28" s="52" t="str">
        <f t="shared" si="15"/>
        <v>No Activity</v>
      </c>
      <c r="AC28" s="53" t="str">
        <f t="shared" si="16"/>
        <v>Active</v>
      </c>
      <c r="AD28" s="52" t="str">
        <f t="shared" si="17"/>
        <v>Active</v>
      </c>
      <c r="AE28" s="53" t="str">
        <f t="shared" si="18"/>
        <v>Active</v>
      </c>
      <c r="AF28" s="52" t="str">
        <f t="shared" si="19"/>
        <v>Active</v>
      </c>
      <c r="AH28" s="6" t="str">
        <f t="shared" si="8"/>
        <v/>
      </c>
      <c r="AI28" s="6" t="str">
        <f t="shared" si="9"/>
        <v/>
      </c>
      <c r="AJ28" s="6">
        <f t="shared" si="10"/>
        <v>0</v>
      </c>
      <c r="AK28" s="6">
        <f t="shared" si="11"/>
        <v>0</v>
      </c>
    </row>
    <row r="29" spans="1:37" outlineLevel="1" x14ac:dyDescent="0.25">
      <c r="A29" s="79" t="s">
        <v>139</v>
      </c>
      <c r="B29" s="46"/>
      <c r="E29" s="47">
        <v>1</v>
      </c>
      <c r="F29" s="46"/>
      <c r="I29" s="47">
        <v>2</v>
      </c>
      <c r="K29" s="46">
        <f t="shared" si="0"/>
        <v>0</v>
      </c>
      <c r="L29" s="6">
        <f t="shared" si="1"/>
        <v>0</v>
      </c>
      <c r="M29" s="6">
        <f t="shared" si="2"/>
        <v>0</v>
      </c>
      <c r="N29" s="48">
        <f t="shared" si="3"/>
        <v>-1</v>
      </c>
      <c r="O29" s="47"/>
      <c r="P29" s="49">
        <f>VLOOKUP($A29, 'YoY $ Balance'!$A$5:$E$281, 2,FALSE)</f>
        <v>0</v>
      </c>
      <c r="Q29" s="50">
        <f>VLOOKUP($A29, 'YoY $ Balance'!$A$5:$E$281, 3,FALSE)</f>
        <v>0</v>
      </c>
      <c r="R29" s="50">
        <f>VLOOKUP($A29, 'YoY $ Balance'!$A$5:$E$281,4,FALSE)</f>
        <v>0</v>
      </c>
      <c r="S29" s="51">
        <f>VLOOKUP($A29, 'YoY $ Balance'!$A$5:$E$281, 5,FALSE)</f>
        <v>1714580.6400000001</v>
      </c>
      <c r="T29" s="46" t="str">
        <f t="shared" si="4"/>
        <v/>
      </c>
      <c r="U29" s="52" t="str">
        <f t="shared" si="5"/>
        <v/>
      </c>
      <c r="V29" s="48" t="str">
        <f t="shared" si="6"/>
        <v/>
      </c>
      <c r="W29" s="47">
        <f t="shared" si="7"/>
        <v>0</v>
      </c>
      <c r="Y29" s="53" t="str">
        <f t="shared" si="12"/>
        <v>No Activity</v>
      </c>
      <c r="Z29" s="52" t="str">
        <f t="shared" si="13"/>
        <v>No Activity</v>
      </c>
      <c r="AA29" s="53" t="str">
        <f t="shared" si="14"/>
        <v>No Activity</v>
      </c>
      <c r="AB29" s="52" t="str">
        <f t="shared" si="15"/>
        <v>No Activity</v>
      </c>
      <c r="AC29" s="53" t="str">
        <f t="shared" si="16"/>
        <v>No Activity</v>
      </c>
      <c r="AD29" s="52" t="str">
        <f t="shared" si="17"/>
        <v>No Activity</v>
      </c>
      <c r="AE29" s="53" t="str">
        <f t="shared" si="18"/>
        <v>Active</v>
      </c>
      <c r="AF29" s="52" t="str">
        <f t="shared" si="19"/>
        <v>Active</v>
      </c>
      <c r="AH29" s="6" t="str">
        <f t="shared" si="8"/>
        <v/>
      </c>
      <c r="AI29" s="6" t="str">
        <f t="shared" si="9"/>
        <v/>
      </c>
      <c r="AJ29" s="6" t="str">
        <f t="shared" si="10"/>
        <v/>
      </c>
      <c r="AK29" s="6">
        <f t="shared" si="11"/>
        <v>0</v>
      </c>
    </row>
    <row r="30" spans="1:37" outlineLevel="1" x14ac:dyDescent="0.25">
      <c r="A30" s="79" t="s">
        <v>151</v>
      </c>
      <c r="B30" s="46">
        <v>1</v>
      </c>
      <c r="C30" s="6">
        <v>4</v>
      </c>
      <c r="E30" s="47">
        <v>1</v>
      </c>
      <c r="F30" s="46">
        <v>4</v>
      </c>
      <c r="G30" s="6">
        <v>10</v>
      </c>
      <c r="I30" s="47"/>
      <c r="K30" s="46">
        <f t="shared" si="0"/>
        <v>-3</v>
      </c>
      <c r="L30" s="6">
        <f t="shared" si="1"/>
        <v>-6</v>
      </c>
      <c r="M30" s="6">
        <f t="shared" si="2"/>
        <v>0</v>
      </c>
      <c r="N30" s="48">
        <f t="shared" si="3"/>
        <v>1</v>
      </c>
      <c r="O30" s="47"/>
      <c r="P30" s="49">
        <f>VLOOKUP($A30, 'YoY $ Balance'!$A$5:$E$281, 2,FALSE)</f>
        <v>1617000</v>
      </c>
      <c r="Q30" s="50">
        <f>VLOOKUP($A30, 'YoY $ Balance'!$A$5:$E$281, 3,FALSE)</f>
        <v>6951000</v>
      </c>
      <c r="R30" s="50">
        <f>VLOOKUP($A30, 'YoY $ Balance'!$A$5:$E$281,4,FALSE)</f>
        <v>1432064.55</v>
      </c>
      <c r="S30" s="51">
        <f>VLOOKUP($A30, 'YoY $ Balance'!$A$5:$E$281, 5,FALSE)</f>
        <v>1432064.55</v>
      </c>
      <c r="T30" s="46">
        <f t="shared" si="4"/>
        <v>0</v>
      </c>
      <c r="U30" s="52">
        <f t="shared" si="5"/>
        <v>0</v>
      </c>
      <c r="V30" s="48">
        <f t="shared" si="6"/>
        <v>1</v>
      </c>
      <c r="W30" s="47">
        <f t="shared" si="7"/>
        <v>0</v>
      </c>
      <c r="Y30" s="53" t="str">
        <f t="shared" si="12"/>
        <v>Active</v>
      </c>
      <c r="Z30" s="52" t="str">
        <f t="shared" si="13"/>
        <v>Active</v>
      </c>
      <c r="AA30" s="53" t="str">
        <f t="shared" si="14"/>
        <v>Active</v>
      </c>
      <c r="AB30" s="52" t="str">
        <f t="shared" si="15"/>
        <v>Active</v>
      </c>
      <c r="AC30" s="53" t="str">
        <f t="shared" si="16"/>
        <v>No Activity</v>
      </c>
      <c r="AD30" s="52" t="str">
        <f t="shared" si="17"/>
        <v>No Activity</v>
      </c>
      <c r="AE30" s="53" t="str">
        <f t="shared" si="18"/>
        <v>Active</v>
      </c>
      <c r="AF30" s="52" t="str">
        <f t="shared" si="19"/>
        <v>No Activity</v>
      </c>
      <c r="AH30" s="6">
        <f t="shared" si="8"/>
        <v>0</v>
      </c>
      <c r="AI30" s="6">
        <f t="shared" si="9"/>
        <v>0</v>
      </c>
      <c r="AJ30" s="6">
        <f t="shared" si="10"/>
        <v>1</v>
      </c>
      <c r="AK30" s="6">
        <f t="shared" si="11"/>
        <v>0</v>
      </c>
    </row>
    <row r="31" spans="1:37" outlineLevel="1" x14ac:dyDescent="0.25">
      <c r="A31" s="79" t="s">
        <v>159</v>
      </c>
      <c r="B31" s="46">
        <v>3</v>
      </c>
      <c r="C31" s="6">
        <v>2</v>
      </c>
      <c r="D31" s="6">
        <v>4</v>
      </c>
      <c r="E31" s="47">
        <v>2</v>
      </c>
      <c r="F31" s="46">
        <v>12</v>
      </c>
      <c r="G31" s="6">
        <v>14</v>
      </c>
      <c r="H31" s="6">
        <v>12</v>
      </c>
      <c r="I31" s="47">
        <v>8</v>
      </c>
      <c r="K31" s="46">
        <f t="shared" si="0"/>
        <v>-9</v>
      </c>
      <c r="L31" s="6">
        <f t="shared" si="1"/>
        <v>-12</v>
      </c>
      <c r="M31" s="6">
        <f t="shared" si="2"/>
        <v>-8</v>
      </c>
      <c r="N31" s="48">
        <f t="shared" si="3"/>
        <v>-6</v>
      </c>
      <c r="O31" s="47"/>
      <c r="P31" s="49">
        <f>VLOOKUP($A31, 'YoY $ Balance'!$A$5:$E$281, 2,FALSE)</f>
        <v>140303959.24000001</v>
      </c>
      <c r="Q31" s="50">
        <f>VLOOKUP($A31, 'YoY $ Balance'!$A$5:$E$281, 3,FALSE)</f>
        <v>131586029.72</v>
      </c>
      <c r="R31" s="50">
        <f>VLOOKUP($A31, 'YoY $ Balance'!$A$5:$E$281,4,FALSE)</f>
        <v>61060000</v>
      </c>
      <c r="S31" s="51">
        <f>VLOOKUP($A31, 'YoY $ Balance'!$A$5:$E$281, 5,FALSE)</f>
        <v>91220000</v>
      </c>
      <c r="T31" s="46">
        <f t="shared" si="4"/>
        <v>0</v>
      </c>
      <c r="U31" s="52">
        <f t="shared" si="5"/>
        <v>0</v>
      </c>
      <c r="V31" s="48">
        <f t="shared" si="6"/>
        <v>0</v>
      </c>
      <c r="W31" s="47">
        <f t="shared" si="7"/>
        <v>0</v>
      </c>
      <c r="Y31" s="53" t="str">
        <f t="shared" si="12"/>
        <v>Active</v>
      </c>
      <c r="Z31" s="52" t="str">
        <f t="shared" si="13"/>
        <v>Active</v>
      </c>
      <c r="AA31" s="53" t="str">
        <f t="shared" si="14"/>
        <v>Active</v>
      </c>
      <c r="AB31" s="52" t="str">
        <f t="shared" si="15"/>
        <v>Active</v>
      </c>
      <c r="AC31" s="53" t="str">
        <f t="shared" si="16"/>
        <v>Active</v>
      </c>
      <c r="AD31" s="52" t="str">
        <f t="shared" si="17"/>
        <v>Active</v>
      </c>
      <c r="AE31" s="53" t="str">
        <f t="shared" si="18"/>
        <v>Active</v>
      </c>
      <c r="AF31" s="52" t="str">
        <f t="shared" si="19"/>
        <v>Active</v>
      </c>
      <c r="AH31" s="6">
        <f t="shared" si="8"/>
        <v>0</v>
      </c>
      <c r="AI31" s="6">
        <f t="shared" si="9"/>
        <v>0</v>
      </c>
      <c r="AJ31" s="6">
        <f t="shared" si="10"/>
        <v>0</v>
      </c>
      <c r="AK31" s="6">
        <f t="shared" si="11"/>
        <v>0</v>
      </c>
    </row>
    <row r="32" spans="1:37" outlineLevel="1" x14ac:dyDescent="0.25">
      <c r="A32" s="79" t="s">
        <v>184</v>
      </c>
      <c r="B32" s="46"/>
      <c r="D32" s="6">
        <v>9</v>
      </c>
      <c r="E32" s="47"/>
      <c r="F32" s="46"/>
      <c r="H32" s="6">
        <v>12</v>
      </c>
      <c r="I32" s="47"/>
      <c r="K32" s="46">
        <f t="shared" si="0"/>
        <v>0</v>
      </c>
      <c r="L32" s="6">
        <f t="shared" si="1"/>
        <v>0</v>
      </c>
      <c r="M32" s="6">
        <f t="shared" si="2"/>
        <v>-3</v>
      </c>
      <c r="N32" s="48">
        <f t="shared" si="3"/>
        <v>0</v>
      </c>
      <c r="O32" s="47"/>
      <c r="P32" s="49">
        <f>VLOOKUP($A32, 'YoY $ Balance'!$A$5:$E$281, 2,FALSE)</f>
        <v>0</v>
      </c>
      <c r="Q32" s="50">
        <f>VLOOKUP($A32, 'YoY $ Balance'!$A$5:$E$281, 3,FALSE)</f>
        <v>0</v>
      </c>
      <c r="R32" s="50">
        <f>VLOOKUP($A32, 'YoY $ Balance'!$A$5:$E$281,4,FALSE)</f>
        <v>5884219.7399999993</v>
      </c>
      <c r="S32" s="51">
        <f>VLOOKUP($A32, 'YoY $ Balance'!$A$5:$E$281, 5,FALSE)</f>
        <v>500519.2</v>
      </c>
      <c r="T32" s="46" t="str">
        <f t="shared" si="4"/>
        <v/>
      </c>
      <c r="U32" s="52" t="str">
        <f t="shared" si="5"/>
        <v/>
      </c>
      <c r="V32" s="48">
        <f t="shared" si="6"/>
        <v>0</v>
      </c>
      <c r="W32" s="47">
        <f t="shared" si="7"/>
        <v>1</v>
      </c>
      <c r="Y32" s="53" t="str">
        <f t="shared" si="12"/>
        <v>No Activity</v>
      </c>
      <c r="Z32" s="52" t="str">
        <f t="shared" si="13"/>
        <v>No Activity</v>
      </c>
      <c r="AA32" s="53" t="str">
        <f t="shared" si="14"/>
        <v>No Activity</v>
      </c>
      <c r="AB32" s="52" t="str">
        <f t="shared" si="15"/>
        <v>No Activity</v>
      </c>
      <c r="AC32" s="53" t="str">
        <f t="shared" si="16"/>
        <v>Active</v>
      </c>
      <c r="AD32" s="52" t="str">
        <f t="shared" si="17"/>
        <v>Active</v>
      </c>
      <c r="AE32" s="53" t="str">
        <f t="shared" si="18"/>
        <v>No Activity</v>
      </c>
      <c r="AF32" s="52" t="str">
        <f t="shared" si="19"/>
        <v>No Activity</v>
      </c>
      <c r="AH32" s="6" t="str">
        <f t="shared" si="8"/>
        <v/>
      </c>
      <c r="AI32" s="6" t="str">
        <f t="shared" si="9"/>
        <v/>
      </c>
      <c r="AJ32" s="6">
        <f t="shared" si="10"/>
        <v>0</v>
      </c>
      <c r="AK32" s="6">
        <f t="shared" si="11"/>
        <v>1</v>
      </c>
    </row>
    <row r="33" spans="1:37" outlineLevel="1" x14ac:dyDescent="0.25">
      <c r="A33" s="79" t="s">
        <v>215</v>
      </c>
      <c r="B33" s="46">
        <v>3</v>
      </c>
      <c r="E33" s="47"/>
      <c r="F33" s="46">
        <v>2</v>
      </c>
      <c r="G33" s="6">
        <v>1</v>
      </c>
      <c r="I33" s="47"/>
      <c r="K33" s="46">
        <f t="shared" si="0"/>
        <v>1</v>
      </c>
      <c r="L33" s="6">
        <f t="shared" si="1"/>
        <v>-1</v>
      </c>
      <c r="M33" s="6">
        <f t="shared" si="2"/>
        <v>0</v>
      </c>
      <c r="N33" s="48">
        <f t="shared" si="3"/>
        <v>0</v>
      </c>
      <c r="O33" s="47"/>
      <c r="P33" s="49">
        <f>VLOOKUP($A33, 'YoY $ Balance'!$A$5:$E$281, 2,FALSE)</f>
        <v>3410000</v>
      </c>
      <c r="Q33" s="50">
        <f>VLOOKUP($A33, 'YoY $ Balance'!$A$5:$E$281, 3,FALSE)</f>
        <v>205766.14</v>
      </c>
      <c r="R33" s="50">
        <f>VLOOKUP($A33, 'YoY $ Balance'!$A$5:$E$281,4,FALSE)</f>
        <v>0</v>
      </c>
      <c r="S33" s="51">
        <f>VLOOKUP($A33, 'YoY $ Balance'!$A$5:$E$281, 5,FALSE)</f>
        <v>0</v>
      </c>
      <c r="T33" s="46">
        <f t="shared" si="4"/>
        <v>0</v>
      </c>
      <c r="U33" s="52">
        <f t="shared" si="5"/>
        <v>1</v>
      </c>
      <c r="V33" s="48" t="str">
        <f t="shared" si="6"/>
        <v/>
      </c>
      <c r="W33" s="47" t="str">
        <f t="shared" si="7"/>
        <v/>
      </c>
      <c r="Y33" s="53" t="str">
        <f t="shared" si="12"/>
        <v>Active</v>
      </c>
      <c r="Z33" s="52" t="str">
        <f t="shared" si="13"/>
        <v>Active</v>
      </c>
      <c r="AA33" s="53" t="str">
        <f t="shared" si="14"/>
        <v>No Activity</v>
      </c>
      <c r="AB33" s="52" t="str">
        <f t="shared" si="15"/>
        <v>Active</v>
      </c>
      <c r="AC33" s="53" t="str">
        <f t="shared" si="16"/>
        <v>No Activity</v>
      </c>
      <c r="AD33" s="52" t="str">
        <f t="shared" si="17"/>
        <v>No Activity</v>
      </c>
      <c r="AE33" s="53" t="str">
        <f t="shared" si="18"/>
        <v>No Activity</v>
      </c>
      <c r="AF33" s="52" t="str">
        <f t="shared" si="19"/>
        <v>No Activity</v>
      </c>
      <c r="AH33" s="6">
        <f t="shared" si="8"/>
        <v>0</v>
      </c>
      <c r="AI33" s="6">
        <f t="shared" si="9"/>
        <v>1</v>
      </c>
      <c r="AJ33" s="6" t="str">
        <f t="shared" si="10"/>
        <v/>
      </c>
      <c r="AK33" s="6" t="str">
        <f t="shared" si="11"/>
        <v/>
      </c>
    </row>
    <row r="34" spans="1:37" outlineLevel="1" x14ac:dyDescent="0.25">
      <c r="A34" s="79" t="s">
        <v>209</v>
      </c>
      <c r="B34" s="46"/>
      <c r="D34" s="6">
        <v>1</v>
      </c>
      <c r="E34" s="47"/>
      <c r="F34" s="46"/>
      <c r="H34" s="6">
        <v>1</v>
      </c>
      <c r="I34" s="47">
        <v>3</v>
      </c>
      <c r="K34" s="46">
        <f t="shared" si="0"/>
        <v>0</v>
      </c>
      <c r="L34" s="6">
        <f t="shared" si="1"/>
        <v>0</v>
      </c>
      <c r="M34" s="6">
        <f t="shared" si="2"/>
        <v>0</v>
      </c>
      <c r="N34" s="48">
        <f t="shared" si="3"/>
        <v>-3</v>
      </c>
      <c r="O34" s="47"/>
      <c r="P34" s="49">
        <f>VLOOKUP($A34, 'YoY $ Balance'!$A$5:$E$281, 2,FALSE)</f>
        <v>0</v>
      </c>
      <c r="Q34" s="50">
        <f>VLOOKUP($A34, 'YoY $ Balance'!$A$5:$E$281, 3,FALSE)</f>
        <v>0</v>
      </c>
      <c r="R34" s="50">
        <f>VLOOKUP($A34, 'YoY $ Balance'!$A$5:$E$281,4,FALSE)</f>
        <v>198875</v>
      </c>
      <c r="S34" s="51">
        <f>VLOOKUP($A34, 'YoY $ Balance'!$A$5:$E$281, 5,FALSE)</f>
        <v>203903.25</v>
      </c>
      <c r="T34" s="46" t="str">
        <f t="shared" si="4"/>
        <v/>
      </c>
      <c r="U34" s="52" t="str">
        <f t="shared" si="5"/>
        <v/>
      </c>
      <c r="V34" s="48">
        <f t="shared" si="6"/>
        <v>0</v>
      </c>
      <c r="W34" s="47">
        <f t="shared" si="7"/>
        <v>1</v>
      </c>
      <c r="Y34" s="53" t="str">
        <f t="shared" si="12"/>
        <v>No Activity</v>
      </c>
      <c r="Z34" s="52" t="str">
        <f t="shared" si="13"/>
        <v>No Activity</v>
      </c>
      <c r="AA34" s="53" t="str">
        <f t="shared" si="14"/>
        <v>No Activity</v>
      </c>
      <c r="AB34" s="52" t="str">
        <f t="shared" si="15"/>
        <v>No Activity</v>
      </c>
      <c r="AC34" s="53" t="str">
        <f t="shared" si="16"/>
        <v>Active</v>
      </c>
      <c r="AD34" s="52" t="str">
        <f t="shared" si="17"/>
        <v>Active</v>
      </c>
      <c r="AE34" s="53" t="str">
        <f t="shared" si="18"/>
        <v>No Activity</v>
      </c>
      <c r="AF34" s="52" t="str">
        <f t="shared" si="19"/>
        <v>Active</v>
      </c>
      <c r="AH34" s="6" t="str">
        <f t="shared" si="8"/>
        <v/>
      </c>
      <c r="AI34" s="6" t="str">
        <f t="shared" si="9"/>
        <v/>
      </c>
      <c r="AJ34" s="6">
        <f t="shared" si="10"/>
        <v>0</v>
      </c>
      <c r="AK34" s="6">
        <f t="shared" si="11"/>
        <v>1</v>
      </c>
    </row>
    <row r="35" spans="1:37" outlineLevel="1" x14ac:dyDescent="0.25">
      <c r="A35" s="79" t="s">
        <v>186</v>
      </c>
      <c r="B35" s="46"/>
      <c r="D35" s="6">
        <v>1</v>
      </c>
      <c r="E35" s="47">
        <v>1</v>
      </c>
      <c r="F35" s="46"/>
      <c r="H35" s="6">
        <v>1</v>
      </c>
      <c r="I35" s="47">
        <v>1</v>
      </c>
      <c r="K35" s="46">
        <f t="shared" si="0"/>
        <v>0</v>
      </c>
      <c r="L35" s="6">
        <f t="shared" si="1"/>
        <v>0</v>
      </c>
      <c r="M35" s="6">
        <f t="shared" si="2"/>
        <v>0</v>
      </c>
      <c r="N35" s="48">
        <f t="shared" si="3"/>
        <v>0</v>
      </c>
      <c r="O35" s="47"/>
      <c r="P35" s="49">
        <f>VLOOKUP($A35, 'YoY $ Balance'!$A$5:$E$281, 2,FALSE)</f>
        <v>0</v>
      </c>
      <c r="Q35" s="50">
        <f>VLOOKUP($A35, 'YoY $ Balance'!$A$5:$E$281, 3,FALSE)</f>
        <v>0</v>
      </c>
      <c r="R35" s="50">
        <f>VLOOKUP($A35, 'YoY $ Balance'!$A$5:$E$281,4,FALSE)</f>
        <v>2112000</v>
      </c>
      <c r="S35" s="51">
        <f>VLOOKUP($A35, 'YoY $ Balance'!$A$5:$E$281, 5,FALSE)</f>
        <v>2206285.71</v>
      </c>
      <c r="T35" s="46" t="str">
        <f t="shared" si="4"/>
        <v/>
      </c>
      <c r="U35" s="52" t="str">
        <f t="shared" si="5"/>
        <v/>
      </c>
      <c r="V35" s="48">
        <f t="shared" si="6"/>
        <v>0</v>
      </c>
      <c r="W35" s="47">
        <f t="shared" si="7"/>
        <v>0</v>
      </c>
      <c r="Y35" s="53" t="str">
        <f t="shared" si="12"/>
        <v>No Activity</v>
      </c>
      <c r="Z35" s="52" t="str">
        <f t="shared" si="13"/>
        <v>No Activity</v>
      </c>
      <c r="AA35" s="53" t="str">
        <f t="shared" si="14"/>
        <v>No Activity</v>
      </c>
      <c r="AB35" s="52" t="str">
        <f t="shared" si="15"/>
        <v>No Activity</v>
      </c>
      <c r="AC35" s="53" t="str">
        <f t="shared" si="16"/>
        <v>Active</v>
      </c>
      <c r="AD35" s="52" t="str">
        <f t="shared" si="17"/>
        <v>Active</v>
      </c>
      <c r="AE35" s="53" t="str">
        <f t="shared" si="18"/>
        <v>Active</v>
      </c>
      <c r="AF35" s="52" t="str">
        <f t="shared" si="19"/>
        <v>Active</v>
      </c>
      <c r="AH35" s="6" t="str">
        <f t="shared" si="8"/>
        <v/>
      </c>
      <c r="AI35" s="6" t="str">
        <f t="shared" si="9"/>
        <v/>
      </c>
      <c r="AJ35" s="6">
        <f t="shared" si="10"/>
        <v>0</v>
      </c>
      <c r="AK35" s="6">
        <f t="shared" si="11"/>
        <v>0</v>
      </c>
    </row>
    <row r="36" spans="1:37" outlineLevel="1" x14ac:dyDescent="0.25">
      <c r="A36" s="79" t="s">
        <v>180</v>
      </c>
      <c r="B36" s="46"/>
      <c r="D36" s="6">
        <v>5</v>
      </c>
      <c r="E36" s="47">
        <v>4</v>
      </c>
      <c r="F36" s="46"/>
      <c r="H36" s="6">
        <v>5</v>
      </c>
      <c r="I36" s="47">
        <v>8</v>
      </c>
      <c r="K36" s="46">
        <f t="shared" si="0"/>
        <v>0</v>
      </c>
      <c r="L36" s="6">
        <f t="shared" si="1"/>
        <v>0</v>
      </c>
      <c r="M36" s="6">
        <f t="shared" si="2"/>
        <v>0</v>
      </c>
      <c r="N36" s="48">
        <f t="shared" si="3"/>
        <v>-4</v>
      </c>
      <c r="O36" s="47"/>
      <c r="P36" s="49">
        <f>VLOOKUP($A36, 'YoY $ Balance'!$A$5:$E$281, 2,FALSE)</f>
        <v>0</v>
      </c>
      <c r="Q36" s="50">
        <f>VLOOKUP($A36, 'YoY $ Balance'!$A$5:$E$281, 3,FALSE)</f>
        <v>0</v>
      </c>
      <c r="R36" s="50">
        <f>VLOOKUP($A36, 'YoY $ Balance'!$A$5:$E$281,4,FALSE)</f>
        <v>3491333.8299999996</v>
      </c>
      <c r="S36" s="51">
        <f>VLOOKUP($A36, 'YoY $ Balance'!$A$5:$E$281, 5,FALSE)</f>
        <v>5313609.57</v>
      </c>
      <c r="T36" s="46" t="str">
        <f t="shared" si="4"/>
        <v/>
      </c>
      <c r="U36" s="52" t="str">
        <f t="shared" si="5"/>
        <v/>
      </c>
      <c r="V36" s="48">
        <f t="shared" si="6"/>
        <v>0</v>
      </c>
      <c r="W36" s="47">
        <f t="shared" si="7"/>
        <v>0</v>
      </c>
      <c r="Y36" s="53" t="str">
        <f t="shared" si="12"/>
        <v>No Activity</v>
      </c>
      <c r="Z36" s="52" t="str">
        <f t="shared" si="13"/>
        <v>No Activity</v>
      </c>
      <c r="AA36" s="53" t="str">
        <f t="shared" si="14"/>
        <v>No Activity</v>
      </c>
      <c r="AB36" s="52" t="str">
        <f t="shared" si="15"/>
        <v>No Activity</v>
      </c>
      <c r="AC36" s="53" t="str">
        <f t="shared" si="16"/>
        <v>Active</v>
      </c>
      <c r="AD36" s="52" t="str">
        <f t="shared" si="17"/>
        <v>Active</v>
      </c>
      <c r="AE36" s="53" t="str">
        <f t="shared" si="18"/>
        <v>Active</v>
      </c>
      <c r="AF36" s="52" t="str">
        <f t="shared" si="19"/>
        <v>Active</v>
      </c>
      <c r="AH36" s="6" t="str">
        <f t="shared" si="8"/>
        <v/>
      </c>
      <c r="AI36" s="6" t="str">
        <f t="shared" si="9"/>
        <v/>
      </c>
      <c r="AJ36" s="6">
        <f t="shared" si="10"/>
        <v>0</v>
      </c>
      <c r="AK36" s="6">
        <f t="shared" si="11"/>
        <v>0</v>
      </c>
    </row>
    <row r="37" spans="1:37" outlineLevel="1" x14ac:dyDescent="0.25">
      <c r="A37" s="79" t="s">
        <v>176</v>
      </c>
      <c r="B37" s="46">
        <v>1</v>
      </c>
      <c r="C37" s="6">
        <v>1</v>
      </c>
      <c r="E37" s="47"/>
      <c r="F37" s="46">
        <v>1</v>
      </c>
      <c r="G37" s="6">
        <v>2</v>
      </c>
      <c r="I37" s="47"/>
      <c r="K37" s="46">
        <f t="shared" si="0"/>
        <v>0</v>
      </c>
      <c r="L37" s="6">
        <f t="shared" si="1"/>
        <v>-1</v>
      </c>
      <c r="M37" s="6">
        <f t="shared" si="2"/>
        <v>0</v>
      </c>
      <c r="N37" s="48">
        <f t="shared" si="3"/>
        <v>0</v>
      </c>
      <c r="O37" s="47"/>
      <c r="P37" s="49">
        <f>VLOOKUP($A37, 'YoY $ Balance'!$A$5:$E$281, 2,FALSE)</f>
        <v>-719000</v>
      </c>
      <c r="Q37" s="50">
        <f>VLOOKUP($A37, 'YoY $ Balance'!$A$5:$E$281, 3,FALSE)</f>
        <v>1674000</v>
      </c>
      <c r="R37" s="50">
        <f>VLOOKUP($A37, 'YoY $ Balance'!$A$5:$E$281,4,FALSE)</f>
        <v>0</v>
      </c>
      <c r="S37" s="51">
        <f>VLOOKUP($A37, 'YoY $ Balance'!$A$5:$E$281, 5,FALSE)</f>
        <v>0</v>
      </c>
      <c r="T37" s="46">
        <f t="shared" si="4"/>
        <v>0</v>
      </c>
      <c r="U37" s="52">
        <f t="shared" si="5"/>
        <v>0</v>
      </c>
      <c r="V37" s="48">
        <f t="shared" si="6"/>
        <v>1</v>
      </c>
      <c r="W37" s="47" t="str">
        <f t="shared" si="7"/>
        <v/>
      </c>
      <c r="Y37" s="53" t="str">
        <f t="shared" si="12"/>
        <v>Active</v>
      </c>
      <c r="Z37" s="52" t="str">
        <f t="shared" si="13"/>
        <v>Active</v>
      </c>
      <c r="AA37" s="53" t="str">
        <f t="shared" si="14"/>
        <v>Active</v>
      </c>
      <c r="AB37" s="52" t="str">
        <f t="shared" si="15"/>
        <v>Active</v>
      </c>
      <c r="AC37" s="53" t="str">
        <f t="shared" si="16"/>
        <v>No Activity</v>
      </c>
      <c r="AD37" s="52" t="str">
        <f t="shared" si="17"/>
        <v>No Activity</v>
      </c>
      <c r="AE37" s="53" t="str">
        <f t="shared" si="18"/>
        <v>No Activity</v>
      </c>
      <c r="AF37" s="52" t="str">
        <f t="shared" si="19"/>
        <v>No Activity</v>
      </c>
      <c r="AH37" s="6">
        <f t="shared" si="8"/>
        <v>0</v>
      </c>
      <c r="AI37" s="6">
        <f t="shared" si="9"/>
        <v>0</v>
      </c>
      <c r="AJ37" s="6">
        <f t="shared" si="10"/>
        <v>1</v>
      </c>
      <c r="AK37" s="6" t="str">
        <f t="shared" si="11"/>
        <v/>
      </c>
    </row>
    <row r="38" spans="1:37" outlineLevel="1" x14ac:dyDescent="0.25">
      <c r="A38" s="79" t="s">
        <v>206</v>
      </c>
      <c r="B38" s="46">
        <v>1</v>
      </c>
      <c r="E38" s="47"/>
      <c r="F38" s="46"/>
      <c r="I38" s="47"/>
      <c r="K38" s="46">
        <f t="shared" si="0"/>
        <v>1</v>
      </c>
      <c r="L38" s="6">
        <f t="shared" si="1"/>
        <v>0</v>
      </c>
      <c r="M38" s="6">
        <f t="shared" si="2"/>
        <v>0</v>
      </c>
      <c r="N38" s="48">
        <f t="shared" si="3"/>
        <v>0</v>
      </c>
      <c r="O38" s="47"/>
      <c r="P38" s="49">
        <f>VLOOKUP($A38, 'YoY $ Balance'!$A$5:$E$281, 2,FALSE)</f>
        <v>100799.84</v>
      </c>
      <c r="Q38" s="50">
        <f>VLOOKUP($A38, 'YoY $ Balance'!$A$5:$E$281, 3,FALSE)</f>
        <v>0</v>
      </c>
      <c r="R38" s="50">
        <f>VLOOKUP($A38, 'YoY $ Balance'!$A$5:$E$281,4,FALSE)</f>
        <v>0</v>
      </c>
      <c r="S38" s="51">
        <f>VLOOKUP($A38, 'YoY $ Balance'!$A$5:$E$281, 5,FALSE)</f>
        <v>0</v>
      </c>
      <c r="T38" s="46" t="str">
        <f t="shared" si="4"/>
        <v/>
      </c>
      <c r="U38" s="52">
        <f t="shared" si="5"/>
        <v>0</v>
      </c>
      <c r="V38" s="48">
        <f t="shared" si="6"/>
        <v>1</v>
      </c>
      <c r="W38" s="47" t="str">
        <f t="shared" si="7"/>
        <v/>
      </c>
      <c r="Y38" s="53" t="str">
        <f t="shared" si="12"/>
        <v>Active</v>
      </c>
      <c r="Z38" s="52" t="str">
        <f t="shared" si="13"/>
        <v>No Activity</v>
      </c>
      <c r="AA38" s="53" t="str">
        <f t="shared" si="14"/>
        <v>No Activity</v>
      </c>
      <c r="AB38" s="52" t="str">
        <f t="shared" si="15"/>
        <v>No Activity</v>
      </c>
      <c r="AC38" s="53" t="str">
        <f t="shared" si="16"/>
        <v>No Activity</v>
      </c>
      <c r="AD38" s="52" t="str">
        <f t="shared" si="17"/>
        <v>No Activity</v>
      </c>
      <c r="AE38" s="53" t="str">
        <f t="shared" si="18"/>
        <v>No Activity</v>
      </c>
      <c r="AF38" s="52" t="str">
        <f t="shared" si="19"/>
        <v>No Activity</v>
      </c>
      <c r="AH38" s="6" t="str">
        <f t="shared" si="8"/>
        <v/>
      </c>
      <c r="AI38" s="6">
        <f t="shared" si="9"/>
        <v>0</v>
      </c>
      <c r="AJ38" s="6">
        <f t="shared" si="10"/>
        <v>1</v>
      </c>
      <c r="AK38" s="6" t="str">
        <f t="shared" si="11"/>
        <v/>
      </c>
    </row>
    <row r="39" spans="1:37" outlineLevel="1" x14ac:dyDescent="0.25">
      <c r="A39" s="79" t="s">
        <v>211</v>
      </c>
      <c r="B39" s="46"/>
      <c r="E39" s="47"/>
      <c r="F39" s="46">
        <v>1</v>
      </c>
      <c r="I39" s="47"/>
      <c r="K39" s="46">
        <f t="shared" si="0"/>
        <v>-1</v>
      </c>
      <c r="L39" s="6">
        <f t="shared" si="1"/>
        <v>0</v>
      </c>
      <c r="M39" s="6">
        <f t="shared" si="2"/>
        <v>0</v>
      </c>
      <c r="N39" s="48">
        <f t="shared" si="3"/>
        <v>0</v>
      </c>
      <c r="O39" s="47"/>
      <c r="P39" s="49">
        <f>VLOOKUP($A39, 'YoY $ Balance'!$A$5:$E$281, 2,FALSE)</f>
        <v>865809</v>
      </c>
      <c r="Q39" s="50">
        <f>VLOOKUP($A39, 'YoY $ Balance'!$A$5:$E$281, 3,FALSE)</f>
        <v>0</v>
      </c>
      <c r="R39" s="50">
        <f>VLOOKUP($A39, 'YoY $ Balance'!$A$5:$E$281,4,FALSE)</f>
        <v>0</v>
      </c>
      <c r="S39" s="51">
        <f>VLOOKUP($A39, 'YoY $ Balance'!$A$5:$E$281, 5,FALSE)</f>
        <v>0</v>
      </c>
      <c r="T39" s="46">
        <f t="shared" si="4"/>
        <v>1</v>
      </c>
      <c r="U39" s="52" t="str">
        <f t="shared" si="5"/>
        <v/>
      </c>
      <c r="V39" s="48" t="str">
        <f t="shared" si="6"/>
        <v/>
      </c>
      <c r="W39" s="47" t="str">
        <f t="shared" si="7"/>
        <v/>
      </c>
      <c r="Y39" s="53" t="str">
        <f t="shared" si="12"/>
        <v>No Activity</v>
      </c>
      <c r="Z39" s="52" t="str">
        <f t="shared" si="13"/>
        <v>Active</v>
      </c>
      <c r="AA39" s="53" t="str">
        <f t="shared" si="14"/>
        <v>No Activity</v>
      </c>
      <c r="AB39" s="52" t="str">
        <f t="shared" si="15"/>
        <v>No Activity</v>
      </c>
      <c r="AC39" s="53" t="str">
        <f t="shared" si="16"/>
        <v>No Activity</v>
      </c>
      <c r="AD39" s="52" t="str">
        <f t="shared" si="17"/>
        <v>No Activity</v>
      </c>
      <c r="AE39" s="53" t="str">
        <f t="shared" si="18"/>
        <v>No Activity</v>
      </c>
      <c r="AF39" s="52" t="str">
        <f t="shared" si="19"/>
        <v>No Activity</v>
      </c>
      <c r="AH39" s="6" t="str">
        <f t="shared" si="8"/>
        <v/>
      </c>
      <c r="AI39" s="6" t="str">
        <f t="shared" si="9"/>
        <v/>
      </c>
      <c r="AJ39" s="6" t="str">
        <f t="shared" si="10"/>
        <v/>
      </c>
      <c r="AK39" s="6" t="str">
        <f t="shared" si="11"/>
        <v/>
      </c>
    </row>
    <row r="40" spans="1:37" outlineLevel="1" x14ac:dyDescent="0.25">
      <c r="A40" s="79" t="s">
        <v>188</v>
      </c>
      <c r="B40" s="46">
        <v>8</v>
      </c>
      <c r="C40" s="6">
        <v>14</v>
      </c>
      <c r="D40" s="6">
        <v>16</v>
      </c>
      <c r="E40" s="47">
        <v>10</v>
      </c>
      <c r="F40" s="46">
        <v>8</v>
      </c>
      <c r="G40" s="6">
        <v>15</v>
      </c>
      <c r="H40" s="6">
        <v>16</v>
      </c>
      <c r="I40" s="47">
        <v>10</v>
      </c>
      <c r="K40" s="46">
        <f t="shared" si="0"/>
        <v>0</v>
      </c>
      <c r="L40" s="6">
        <f t="shared" si="1"/>
        <v>-1</v>
      </c>
      <c r="M40" s="6">
        <f t="shared" si="2"/>
        <v>0</v>
      </c>
      <c r="N40" s="48">
        <f t="shared" si="3"/>
        <v>0</v>
      </c>
      <c r="O40" s="47"/>
      <c r="P40" s="49">
        <f>VLOOKUP($A40, 'YoY $ Balance'!$A$5:$E$281, 2,FALSE)</f>
        <v>21542466.270000003</v>
      </c>
      <c r="Q40" s="50">
        <f>VLOOKUP($A40, 'YoY $ Balance'!$A$5:$E$281, 3,FALSE)</f>
        <v>34500000.089999996</v>
      </c>
      <c r="R40" s="50">
        <f>VLOOKUP($A40, 'YoY $ Balance'!$A$5:$E$281,4,FALSE)</f>
        <v>56088789.430000007</v>
      </c>
      <c r="S40" s="51">
        <f>VLOOKUP($A40, 'YoY $ Balance'!$A$5:$E$281, 5,FALSE)</f>
        <v>33750000.039999999</v>
      </c>
      <c r="T40" s="46">
        <f t="shared" si="4"/>
        <v>0</v>
      </c>
      <c r="U40" s="52">
        <f t="shared" si="5"/>
        <v>0</v>
      </c>
      <c r="V40" s="48">
        <f t="shared" si="6"/>
        <v>0</v>
      </c>
      <c r="W40" s="47">
        <f t="shared" si="7"/>
        <v>0</v>
      </c>
      <c r="Y40" s="53" t="str">
        <f t="shared" si="12"/>
        <v>Active</v>
      </c>
      <c r="Z40" s="52" t="str">
        <f t="shared" si="13"/>
        <v>Active</v>
      </c>
      <c r="AA40" s="53" t="str">
        <f t="shared" si="14"/>
        <v>Active</v>
      </c>
      <c r="AB40" s="52" t="str">
        <f t="shared" si="15"/>
        <v>Active</v>
      </c>
      <c r="AC40" s="53" t="str">
        <f t="shared" si="16"/>
        <v>Active</v>
      </c>
      <c r="AD40" s="52" t="str">
        <f t="shared" si="17"/>
        <v>Active</v>
      </c>
      <c r="AE40" s="53" t="str">
        <f t="shared" si="18"/>
        <v>Active</v>
      </c>
      <c r="AF40" s="52" t="str">
        <f t="shared" si="19"/>
        <v>Active</v>
      </c>
      <c r="AH40" s="6">
        <f t="shared" si="8"/>
        <v>0</v>
      </c>
      <c r="AI40" s="6">
        <f t="shared" si="9"/>
        <v>0</v>
      </c>
      <c r="AJ40" s="6">
        <f t="shared" si="10"/>
        <v>0</v>
      </c>
      <c r="AK40" s="6">
        <f t="shared" si="11"/>
        <v>0</v>
      </c>
    </row>
    <row r="41" spans="1:37" outlineLevel="1" x14ac:dyDescent="0.25">
      <c r="A41" s="79" t="s">
        <v>182</v>
      </c>
      <c r="B41" s="46"/>
      <c r="E41" s="47">
        <v>1</v>
      </c>
      <c r="F41" s="46"/>
      <c r="I41" s="47">
        <v>1</v>
      </c>
      <c r="K41" s="46">
        <f t="shared" si="0"/>
        <v>0</v>
      </c>
      <c r="L41" s="6">
        <f t="shared" si="1"/>
        <v>0</v>
      </c>
      <c r="M41" s="6">
        <f t="shared" si="2"/>
        <v>0</v>
      </c>
      <c r="N41" s="48">
        <f t="shared" si="3"/>
        <v>0</v>
      </c>
      <c r="O41" s="47"/>
      <c r="P41" s="49">
        <f>VLOOKUP($A41, 'YoY $ Balance'!$A$5:$E$281, 2,FALSE)</f>
        <v>0</v>
      </c>
      <c r="Q41" s="50">
        <f>VLOOKUP($A41, 'YoY $ Balance'!$A$5:$E$281, 3,FALSE)</f>
        <v>0</v>
      </c>
      <c r="R41" s="50">
        <f>VLOOKUP($A41, 'YoY $ Balance'!$A$5:$E$281,4,FALSE)</f>
        <v>0</v>
      </c>
      <c r="S41" s="51">
        <f>VLOOKUP($A41, 'YoY $ Balance'!$A$5:$E$281, 5,FALSE)</f>
        <v>4519753.63</v>
      </c>
      <c r="T41" s="46" t="str">
        <f t="shared" si="4"/>
        <v/>
      </c>
      <c r="U41" s="52" t="str">
        <f t="shared" si="5"/>
        <v/>
      </c>
      <c r="V41" s="48" t="str">
        <f t="shared" si="6"/>
        <v/>
      </c>
      <c r="W41" s="47">
        <f t="shared" si="7"/>
        <v>0</v>
      </c>
      <c r="Y41" s="53" t="str">
        <f t="shared" si="12"/>
        <v>No Activity</v>
      </c>
      <c r="Z41" s="52" t="str">
        <f t="shared" si="13"/>
        <v>No Activity</v>
      </c>
      <c r="AA41" s="53" t="str">
        <f t="shared" si="14"/>
        <v>No Activity</v>
      </c>
      <c r="AB41" s="52" t="str">
        <f t="shared" si="15"/>
        <v>No Activity</v>
      </c>
      <c r="AC41" s="53" t="str">
        <f t="shared" si="16"/>
        <v>No Activity</v>
      </c>
      <c r="AD41" s="52" t="str">
        <f t="shared" si="17"/>
        <v>No Activity</v>
      </c>
      <c r="AE41" s="53" t="str">
        <f t="shared" si="18"/>
        <v>Active</v>
      </c>
      <c r="AF41" s="52" t="str">
        <f t="shared" si="19"/>
        <v>Active</v>
      </c>
      <c r="AH41" s="6" t="str">
        <f t="shared" si="8"/>
        <v/>
      </c>
      <c r="AI41" s="6" t="str">
        <f t="shared" si="9"/>
        <v/>
      </c>
      <c r="AJ41" s="6" t="str">
        <f t="shared" si="10"/>
        <v/>
      </c>
      <c r="AK41" s="6">
        <f t="shared" si="11"/>
        <v>0</v>
      </c>
    </row>
    <row r="42" spans="1:37" outlineLevel="1" x14ac:dyDescent="0.25">
      <c r="A42" s="79" t="s">
        <v>255</v>
      </c>
      <c r="B42" s="46">
        <v>6</v>
      </c>
      <c r="E42" s="47"/>
      <c r="F42" s="46">
        <v>4</v>
      </c>
      <c r="I42" s="47"/>
      <c r="K42" s="46">
        <f t="shared" si="0"/>
        <v>2</v>
      </c>
      <c r="L42" s="6">
        <f t="shared" si="1"/>
        <v>0</v>
      </c>
      <c r="M42" s="6">
        <f t="shared" si="2"/>
        <v>0</v>
      </c>
      <c r="N42" s="48">
        <f t="shared" si="3"/>
        <v>0</v>
      </c>
      <c r="O42" s="47"/>
      <c r="P42" s="49">
        <f>VLOOKUP($A42, 'YoY $ Balance'!$A$5:$E$281, 2,FALSE)</f>
        <v>4998043.3800000008</v>
      </c>
      <c r="Q42" s="50">
        <f>VLOOKUP($A42, 'YoY $ Balance'!$A$5:$E$281, 3,FALSE)</f>
        <v>0</v>
      </c>
      <c r="R42" s="50">
        <f>VLOOKUP($A42, 'YoY $ Balance'!$A$5:$E$281,4,FALSE)</f>
        <v>0</v>
      </c>
      <c r="S42" s="51">
        <f>VLOOKUP($A42, 'YoY $ Balance'!$A$5:$E$281, 5,FALSE)</f>
        <v>0</v>
      </c>
      <c r="T42" s="46">
        <f t="shared" si="4"/>
        <v>0</v>
      </c>
      <c r="U42" s="52">
        <f t="shared" si="5"/>
        <v>1</v>
      </c>
      <c r="V42" s="48" t="str">
        <f t="shared" si="6"/>
        <v/>
      </c>
      <c r="W42" s="47" t="str">
        <f t="shared" si="7"/>
        <v/>
      </c>
      <c r="Y42" s="53" t="str">
        <f t="shared" si="12"/>
        <v>Active</v>
      </c>
      <c r="Z42" s="52" t="str">
        <f t="shared" si="13"/>
        <v>Active</v>
      </c>
      <c r="AA42" s="53" t="str">
        <f t="shared" si="14"/>
        <v>No Activity</v>
      </c>
      <c r="AB42" s="52" t="str">
        <f t="shared" si="15"/>
        <v>No Activity</v>
      </c>
      <c r="AC42" s="53" t="str">
        <f t="shared" si="16"/>
        <v>No Activity</v>
      </c>
      <c r="AD42" s="52" t="str">
        <f t="shared" si="17"/>
        <v>No Activity</v>
      </c>
      <c r="AE42" s="53" t="str">
        <f t="shared" si="18"/>
        <v>No Activity</v>
      </c>
      <c r="AF42" s="52" t="str">
        <f t="shared" si="19"/>
        <v>No Activity</v>
      </c>
      <c r="AH42" s="6">
        <f t="shared" si="8"/>
        <v>0</v>
      </c>
      <c r="AI42" s="6">
        <f t="shared" si="9"/>
        <v>1</v>
      </c>
      <c r="AJ42" s="6" t="str">
        <f t="shared" si="10"/>
        <v/>
      </c>
      <c r="AK42" s="6" t="str">
        <f t="shared" si="11"/>
        <v/>
      </c>
    </row>
    <row r="43" spans="1:37" outlineLevel="1" x14ac:dyDescent="0.25">
      <c r="A43" s="79" t="s">
        <v>251</v>
      </c>
      <c r="B43" s="46"/>
      <c r="D43" s="6">
        <v>8</v>
      </c>
      <c r="E43" s="47">
        <v>6</v>
      </c>
      <c r="F43" s="46"/>
      <c r="H43" s="6">
        <v>14</v>
      </c>
      <c r="I43" s="47">
        <v>8</v>
      </c>
      <c r="K43" s="46">
        <f t="shared" si="0"/>
        <v>0</v>
      </c>
      <c r="L43" s="6">
        <f t="shared" si="1"/>
        <v>0</v>
      </c>
      <c r="M43" s="6">
        <f t="shared" si="2"/>
        <v>-6</v>
      </c>
      <c r="N43" s="48">
        <f t="shared" si="3"/>
        <v>-2</v>
      </c>
      <c r="O43" s="47"/>
      <c r="P43" s="49">
        <f>VLOOKUP($A43, 'YoY $ Balance'!$A$5:$E$281, 2,FALSE)</f>
        <v>0</v>
      </c>
      <c r="Q43" s="50">
        <f>VLOOKUP($A43, 'YoY $ Balance'!$A$5:$E$281, 3,FALSE)</f>
        <v>0</v>
      </c>
      <c r="R43" s="50">
        <f>VLOOKUP($A43, 'YoY $ Balance'!$A$5:$E$281,4,FALSE)</f>
        <v>11364122.979999999</v>
      </c>
      <c r="S43" s="51">
        <f>VLOOKUP($A43, 'YoY $ Balance'!$A$5:$E$281, 5,FALSE)</f>
        <v>7809687.5</v>
      </c>
      <c r="T43" s="46" t="str">
        <f t="shared" si="4"/>
        <v/>
      </c>
      <c r="U43" s="52" t="str">
        <f t="shared" si="5"/>
        <v/>
      </c>
      <c r="V43" s="48">
        <f t="shared" si="6"/>
        <v>0</v>
      </c>
      <c r="W43" s="47">
        <f t="shared" si="7"/>
        <v>0</v>
      </c>
      <c r="Y43" s="53" t="str">
        <f t="shared" si="12"/>
        <v>No Activity</v>
      </c>
      <c r="Z43" s="52" t="str">
        <f t="shared" si="13"/>
        <v>No Activity</v>
      </c>
      <c r="AA43" s="53" t="str">
        <f t="shared" si="14"/>
        <v>No Activity</v>
      </c>
      <c r="AB43" s="52" t="str">
        <f t="shared" si="15"/>
        <v>No Activity</v>
      </c>
      <c r="AC43" s="53" t="str">
        <f t="shared" si="16"/>
        <v>Active</v>
      </c>
      <c r="AD43" s="52" t="str">
        <f t="shared" si="17"/>
        <v>Active</v>
      </c>
      <c r="AE43" s="53" t="str">
        <f t="shared" si="18"/>
        <v>Active</v>
      </c>
      <c r="AF43" s="52" t="str">
        <f t="shared" si="19"/>
        <v>Active</v>
      </c>
      <c r="AH43" s="6" t="str">
        <f t="shared" si="8"/>
        <v/>
      </c>
      <c r="AI43" s="6" t="str">
        <f t="shared" si="9"/>
        <v/>
      </c>
      <c r="AJ43" s="6">
        <f t="shared" si="10"/>
        <v>0</v>
      </c>
      <c r="AK43" s="6">
        <f t="shared" si="11"/>
        <v>0</v>
      </c>
    </row>
    <row r="44" spans="1:37" outlineLevel="1" x14ac:dyDescent="0.25">
      <c r="A44" s="79" t="s">
        <v>224</v>
      </c>
      <c r="B44" s="46"/>
      <c r="D44" s="6">
        <v>1</v>
      </c>
      <c r="E44" s="47"/>
      <c r="F44" s="46"/>
      <c r="H44" s="6">
        <v>1</v>
      </c>
      <c r="I44" s="47"/>
      <c r="K44" s="46">
        <f t="shared" si="0"/>
        <v>0</v>
      </c>
      <c r="L44" s="6">
        <f t="shared" si="1"/>
        <v>0</v>
      </c>
      <c r="M44" s="6">
        <f t="shared" si="2"/>
        <v>0</v>
      </c>
      <c r="N44" s="48">
        <f t="shared" si="3"/>
        <v>0</v>
      </c>
      <c r="O44" s="47"/>
      <c r="P44" s="49">
        <f>VLOOKUP($A44, 'YoY $ Balance'!$A$5:$E$281, 2,FALSE)</f>
        <v>0</v>
      </c>
      <c r="Q44" s="50">
        <f>VLOOKUP($A44, 'YoY $ Balance'!$A$5:$E$281, 3,FALSE)</f>
        <v>0</v>
      </c>
      <c r="R44" s="50">
        <f>VLOOKUP($A44, 'YoY $ Balance'!$A$5:$E$281,4,FALSE)</f>
        <v>800000</v>
      </c>
      <c r="S44" s="51">
        <f>VLOOKUP($A44, 'YoY $ Balance'!$A$5:$E$281, 5,FALSE)</f>
        <v>0</v>
      </c>
      <c r="T44" s="46" t="str">
        <f t="shared" si="4"/>
        <v/>
      </c>
      <c r="U44" s="52" t="str">
        <f t="shared" si="5"/>
        <v/>
      </c>
      <c r="V44" s="48">
        <f t="shared" si="6"/>
        <v>0</v>
      </c>
      <c r="W44" s="47">
        <f t="shared" si="7"/>
        <v>1</v>
      </c>
      <c r="Y44" s="53" t="str">
        <f t="shared" si="12"/>
        <v>No Activity</v>
      </c>
      <c r="Z44" s="52" t="str">
        <f t="shared" si="13"/>
        <v>No Activity</v>
      </c>
      <c r="AA44" s="53" t="str">
        <f t="shared" si="14"/>
        <v>No Activity</v>
      </c>
      <c r="AB44" s="52" t="str">
        <f t="shared" si="15"/>
        <v>No Activity</v>
      </c>
      <c r="AC44" s="53" t="str">
        <f t="shared" si="16"/>
        <v>Active</v>
      </c>
      <c r="AD44" s="52" t="str">
        <f t="shared" si="17"/>
        <v>Active</v>
      </c>
      <c r="AE44" s="53" t="str">
        <f t="shared" si="18"/>
        <v>No Activity</v>
      </c>
      <c r="AF44" s="52" t="str">
        <f t="shared" si="19"/>
        <v>No Activity</v>
      </c>
      <c r="AH44" s="6" t="str">
        <f t="shared" si="8"/>
        <v/>
      </c>
      <c r="AI44" s="6" t="str">
        <f t="shared" si="9"/>
        <v/>
      </c>
      <c r="AJ44" s="6">
        <f t="shared" si="10"/>
        <v>0</v>
      </c>
      <c r="AK44" s="6">
        <f t="shared" si="11"/>
        <v>1</v>
      </c>
    </row>
    <row r="45" spans="1:37" outlineLevel="1" x14ac:dyDescent="0.25">
      <c r="A45" s="79" t="s">
        <v>226</v>
      </c>
      <c r="B45" s="46">
        <v>5</v>
      </c>
      <c r="C45" s="6">
        <v>2</v>
      </c>
      <c r="E45" s="47"/>
      <c r="F45" s="46">
        <v>4</v>
      </c>
      <c r="G45" s="6">
        <v>1</v>
      </c>
      <c r="I45" s="47"/>
      <c r="K45" s="46">
        <f t="shared" si="0"/>
        <v>1</v>
      </c>
      <c r="L45" s="6">
        <f t="shared" si="1"/>
        <v>1</v>
      </c>
      <c r="M45" s="6">
        <f t="shared" si="2"/>
        <v>0</v>
      </c>
      <c r="N45" s="48">
        <f t="shared" si="3"/>
        <v>0</v>
      </c>
      <c r="O45" s="47"/>
      <c r="P45" s="49">
        <f>VLOOKUP($A45, 'YoY $ Balance'!$A$5:$E$281, 2,FALSE)</f>
        <v>3050460</v>
      </c>
      <c r="Q45" s="50">
        <f>VLOOKUP($A45, 'YoY $ Balance'!$A$5:$E$281, 3,FALSE)</f>
        <v>646380</v>
      </c>
      <c r="R45" s="50">
        <f>VLOOKUP($A45, 'YoY $ Balance'!$A$5:$E$281,4,FALSE)</f>
        <v>0</v>
      </c>
      <c r="S45" s="51">
        <f>VLOOKUP($A45, 'YoY $ Balance'!$A$5:$E$281, 5,FALSE)</f>
        <v>0</v>
      </c>
      <c r="T45" s="46">
        <f t="shared" si="4"/>
        <v>0</v>
      </c>
      <c r="U45" s="52">
        <f t="shared" si="5"/>
        <v>0</v>
      </c>
      <c r="V45" s="48">
        <f t="shared" si="6"/>
        <v>1</v>
      </c>
      <c r="W45" s="47" t="str">
        <f t="shared" si="7"/>
        <v/>
      </c>
      <c r="Y45" s="53" t="str">
        <f t="shared" si="12"/>
        <v>Active</v>
      </c>
      <c r="Z45" s="52" t="str">
        <f t="shared" si="13"/>
        <v>Active</v>
      </c>
      <c r="AA45" s="53" t="str">
        <f t="shared" si="14"/>
        <v>Active</v>
      </c>
      <c r="AB45" s="52" t="str">
        <f t="shared" si="15"/>
        <v>Active</v>
      </c>
      <c r="AC45" s="53" t="str">
        <f t="shared" si="16"/>
        <v>No Activity</v>
      </c>
      <c r="AD45" s="52" t="str">
        <f t="shared" si="17"/>
        <v>No Activity</v>
      </c>
      <c r="AE45" s="53" t="str">
        <f t="shared" si="18"/>
        <v>No Activity</v>
      </c>
      <c r="AF45" s="52" t="str">
        <f t="shared" si="19"/>
        <v>No Activity</v>
      </c>
      <c r="AH45" s="6">
        <f t="shared" si="8"/>
        <v>0</v>
      </c>
      <c r="AI45" s="6">
        <f t="shared" si="9"/>
        <v>0</v>
      </c>
      <c r="AJ45" s="6">
        <f t="shared" si="10"/>
        <v>1</v>
      </c>
      <c r="AK45" s="6" t="str">
        <f t="shared" si="11"/>
        <v/>
      </c>
    </row>
    <row r="46" spans="1:37" outlineLevel="1" x14ac:dyDescent="0.25">
      <c r="A46" s="79" t="s">
        <v>245</v>
      </c>
      <c r="B46" s="46"/>
      <c r="E46" s="47"/>
      <c r="F46" s="46">
        <v>1</v>
      </c>
      <c r="I46" s="47"/>
      <c r="K46" s="46">
        <f t="shared" si="0"/>
        <v>-1</v>
      </c>
      <c r="L46" s="6">
        <f t="shared" si="1"/>
        <v>0</v>
      </c>
      <c r="M46" s="6">
        <f t="shared" si="2"/>
        <v>0</v>
      </c>
      <c r="N46" s="48">
        <f t="shared" si="3"/>
        <v>0</v>
      </c>
      <c r="O46" s="47"/>
      <c r="P46" s="49">
        <f>VLOOKUP($A46, 'YoY $ Balance'!$A$5:$E$281, 2,FALSE)</f>
        <v>1191897</v>
      </c>
      <c r="Q46" s="50">
        <f>VLOOKUP($A46, 'YoY $ Balance'!$A$5:$E$281, 3,FALSE)</f>
        <v>0</v>
      </c>
      <c r="R46" s="50">
        <f>VLOOKUP($A46, 'YoY $ Balance'!$A$5:$E$281,4,FALSE)</f>
        <v>0</v>
      </c>
      <c r="S46" s="51">
        <f>VLOOKUP($A46, 'YoY $ Balance'!$A$5:$E$281, 5,FALSE)</f>
        <v>0</v>
      </c>
      <c r="T46" s="46">
        <f t="shared" si="4"/>
        <v>1</v>
      </c>
      <c r="U46" s="52" t="str">
        <f t="shared" si="5"/>
        <v/>
      </c>
      <c r="V46" s="48" t="str">
        <f t="shared" si="6"/>
        <v/>
      </c>
      <c r="W46" s="47" t="str">
        <f t="shared" si="7"/>
        <v/>
      </c>
      <c r="Y46" s="53" t="str">
        <f t="shared" si="12"/>
        <v>No Activity</v>
      </c>
      <c r="Z46" s="52" t="str">
        <f t="shared" si="13"/>
        <v>Active</v>
      </c>
      <c r="AA46" s="53" t="str">
        <f t="shared" si="14"/>
        <v>No Activity</v>
      </c>
      <c r="AB46" s="52" t="str">
        <f t="shared" si="15"/>
        <v>No Activity</v>
      </c>
      <c r="AC46" s="53" t="str">
        <f t="shared" si="16"/>
        <v>No Activity</v>
      </c>
      <c r="AD46" s="52" t="str">
        <f t="shared" si="17"/>
        <v>No Activity</v>
      </c>
      <c r="AE46" s="53" t="str">
        <f t="shared" si="18"/>
        <v>No Activity</v>
      </c>
      <c r="AF46" s="52" t="str">
        <f t="shared" si="19"/>
        <v>No Activity</v>
      </c>
      <c r="AH46" s="6" t="str">
        <f t="shared" si="8"/>
        <v/>
      </c>
      <c r="AI46" s="6" t="str">
        <f t="shared" si="9"/>
        <v/>
      </c>
      <c r="AJ46" s="6" t="str">
        <f t="shared" si="10"/>
        <v/>
      </c>
      <c r="AK46" s="6" t="str">
        <f t="shared" si="11"/>
        <v/>
      </c>
    </row>
    <row r="47" spans="1:37" outlineLevel="1" x14ac:dyDescent="0.25">
      <c r="A47" s="79" t="s">
        <v>239</v>
      </c>
      <c r="B47" s="46"/>
      <c r="E47" s="47">
        <v>1</v>
      </c>
      <c r="F47" s="46"/>
      <c r="I47" s="47"/>
      <c r="K47" s="46">
        <f t="shared" si="0"/>
        <v>0</v>
      </c>
      <c r="L47" s="6">
        <f t="shared" si="1"/>
        <v>0</v>
      </c>
      <c r="M47" s="6">
        <f t="shared" si="2"/>
        <v>0</v>
      </c>
      <c r="N47" s="48">
        <f t="shared" si="3"/>
        <v>1</v>
      </c>
      <c r="O47" s="47"/>
      <c r="P47" s="49">
        <f>VLOOKUP($A47, 'YoY $ Balance'!$A$5:$E$281, 2,FALSE)</f>
        <v>0</v>
      </c>
      <c r="Q47" s="50">
        <f>VLOOKUP($A47, 'YoY $ Balance'!$A$5:$E$281, 3,FALSE)</f>
        <v>0</v>
      </c>
      <c r="R47" s="50">
        <f>VLOOKUP($A47, 'YoY $ Balance'!$A$5:$E$281,4,FALSE)</f>
        <v>1512106.41</v>
      </c>
      <c r="S47" s="51">
        <f>VLOOKUP($A47, 'YoY $ Balance'!$A$5:$E$281, 5,FALSE)</f>
        <v>1512106.41</v>
      </c>
      <c r="T47" s="46" t="str">
        <f t="shared" si="4"/>
        <v/>
      </c>
      <c r="U47" s="52" t="str">
        <f t="shared" si="5"/>
        <v/>
      </c>
      <c r="V47" s="48" t="str">
        <f t="shared" si="6"/>
        <v/>
      </c>
      <c r="W47" s="47">
        <f t="shared" si="7"/>
        <v>0</v>
      </c>
      <c r="Y47" s="53" t="str">
        <f t="shared" si="12"/>
        <v>No Activity</v>
      </c>
      <c r="Z47" s="52" t="str">
        <f t="shared" si="13"/>
        <v>No Activity</v>
      </c>
      <c r="AA47" s="53" t="str">
        <f t="shared" si="14"/>
        <v>No Activity</v>
      </c>
      <c r="AB47" s="52" t="str">
        <f t="shared" si="15"/>
        <v>No Activity</v>
      </c>
      <c r="AC47" s="53" t="str">
        <f t="shared" si="16"/>
        <v>No Activity</v>
      </c>
      <c r="AD47" s="52" t="str">
        <f t="shared" si="17"/>
        <v>No Activity</v>
      </c>
      <c r="AE47" s="53" t="str">
        <f t="shared" si="18"/>
        <v>Active</v>
      </c>
      <c r="AF47" s="52" t="str">
        <f t="shared" si="19"/>
        <v>No Activity</v>
      </c>
      <c r="AH47" s="6" t="str">
        <f t="shared" si="8"/>
        <v/>
      </c>
      <c r="AI47" s="6" t="str">
        <f t="shared" si="9"/>
        <v/>
      </c>
      <c r="AJ47" s="6" t="str">
        <f t="shared" si="10"/>
        <v/>
      </c>
      <c r="AK47" s="6">
        <f t="shared" si="11"/>
        <v>0</v>
      </c>
    </row>
    <row r="48" spans="1:37" outlineLevel="1" x14ac:dyDescent="0.25">
      <c r="A48" s="79" t="s">
        <v>243</v>
      </c>
      <c r="B48" s="46"/>
      <c r="D48" s="6">
        <v>8</v>
      </c>
      <c r="E48" s="47">
        <v>7</v>
      </c>
      <c r="F48" s="46"/>
      <c r="H48" s="6">
        <v>5</v>
      </c>
      <c r="I48" s="47">
        <v>3</v>
      </c>
      <c r="K48" s="46">
        <f t="shared" si="0"/>
        <v>0</v>
      </c>
      <c r="L48" s="6">
        <f t="shared" si="1"/>
        <v>0</v>
      </c>
      <c r="M48" s="6">
        <f t="shared" si="2"/>
        <v>3</v>
      </c>
      <c r="N48" s="48">
        <f t="shared" si="3"/>
        <v>4</v>
      </c>
      <c r="O48" s="47"/>
      <c r="P48" s="49">
        <f>VLOOKUP($A48, 'YoY $ Balance'!$A$5:$E$281, 2,FALSE)</f>
        <v>0</v>
      </c>
      <c r="Q48" s="50">
        <f>VLOOKUP($A48, 'YoY $ Balance'!$A$5:$E$281, 3,FALSE)</f>
        <v>0</v>
      </c>
      <c r="R48" s="50">
        <f>VLOOKUP($A48, 'YoY $ Balance'!$A$5:$E$281,4,FALSE)</f>
        <v>5123250</v>
      </c>
      <c r="S48" s="51">
        <f>VLOOKUP($A48, 'YoY $ Balance'!$A$5:$E$281, 5,FALSE)</f>
        <v>5646553.96</v>
      </c>
      <c r="T48" s="46" t="str">
        <f t="shared" si="4"/>
        <v/>
      </c>
      <c r="U48" s="52" t="str">
        <f t="shared" si="5"/>
        <v/>
      </c>
      <c r="V48" s="48">
        <f t="shared" si="6"/>
        <v>0</v>
      </c>
      <c r="W48" s="47">
        <f t="shared" si="7"/>
        <v>0</v>
      </c>
      <c r="Y48" s="53" t="str">
        <f t="shared" si="12"/>
        <v>No Activity</v>
      </c>
      <c r="Z48" s="52" t="str">
        <f t="shared" si="13"/>
        <v>No Activity</v>
      </c>
      <c r="AA48" s="53" t="str">
        <f t="shared" si="14"/>
        <v>No Activity</v>
      </c>
      <c r="AB48" s="52" t="str">
        <f t="shared" si="15"/>
        <v>No Activity</v>
      </c>
      <c r="AC48" s="53" t="str">
        <f t="shared" si="16"/>
        <v>Active</v>
      </c>
      <c r="AD48" s="52" t="str">
        <f t="shared" si="17"/>
        <v>Active</v>
      </c>
      <c r="AE48" s="53" t="str">
        <f t="shared" si="18"/>
        <v>Active</v>
      </c>
      <c r="AF48" s="52" t="str">
        <f t="shared" si="19"/>
        <v>Active</v>
      </c>
      <c r="AH48" s="6" t="str">
        <f t="shared" si="8"/>
        <v/>
      </c>
      <c r="AI48" s="6" t="str">
        <f t="shared" si="9"/>
        <v/>
      </c>
      <c r="AJ48" s="6">
        <f t="shared" si="10"/>
        <v>0</v>
      </c>
      <c r="AK48" s="6">
        <f t="shared" si="11"/>
        <v>0</v>
      </c>
    </row>
    <row r="49" spans="1:37" outlineLevel="1" x14ac:dyDescent="0.25">
      <c r="A49" s="79" t="s">
        <v>249</v>
      </c>
      <c r="B49" s="46"/>
      <c r="C49" s="6">
        <v>6</v>
      </c>
      <c r="E49" s="47"/>
      <c r="F49" s="46"/>
      <c r="G49" s="6">
        <v>3</v>
      </c>
      <c r="I49" s="47"/>
      <c r="K49" s="46">
        <f t="shared" si="0"/>
        <v>0</v>
      </c>
      <c r="L49" s="6">
        <f t="shared" si="1"/>
        <v>3</v>
      </c>
      <c r="M49" s="6">
        <f t="shared" si="2"/>
        <v>0</v>
      </c>
      <c r="N49" s="48">
        <f t="shared" si="3"/>
        <v>0</v>
      </c>
      <c r="O49" s="47"/>
      <c r="P49" s="49">
        <f>VLOOKUP($A49, 'YoY $ Balance'!$A$5:$E$281, 2,FALSE)</f>
        <v>0</v>
      </c>
      <c r="Q49" s="50">
        <f>VLOOKUP($A49, 'YoY $ Balance'!$A$5:$E$281, 3,FALSE)</f>
        <v>3294843.48</v>
      </c>
      <c r="R49" s="50">
        <f>VLOOKUP($A49, 'YoY $ Balance'!$A$5:$E$281,4,FALSE)</f>
        <v>0</v>
      </c>
      <c r="S49" s="51">
        <f>VLOOKUP($A49, 'YoY $ Balance'!$A$5:$E$281, 5,FALSE)</f>
        <v>0</v>
      </c>
      <c r="T49" s="46" t="str">
        <f t="shared" si="4"/>
        <v/>
      </c>
      <c r="U49" s="52">
        <f t="shared" si="5"/>
        <v>0</v>
      </c>
      <c r="V49" s="48">
        <f t="shared" si="6"/>
        <v>1</v>
      </c>
      <c r="W49" s="47" t="str">
        <f t="shared" si="7"/>
        <v/>
      </c>
      <c r="Y49" s="53" t="str">
        <f t="shared" si="12"/>
        <v>No Activity</v>
      </c>
      <c r="Z49" s="52" t="str">
        <f t="shared" si="13"/>
        <v>No Activity</v>
      </c>
      <c r="AA49" s="53" t="str">
        <f t="shared" si="14"/>
        <v>Active</v>
      </c>
      <c r="AB49" s="52" t="str">
        <f t="shared" si="15"/>
        <v>Active</v>
      </c>
      <c r="AC49" s="53" t="str">
        <f t="shared" si="16"/>
        <v>No Activity</v>
      </c>
      <c r="AD49" s="52" t="str">
        <f t="shared" si="17"/>
        <v>No Activity</v>
      </c>
      <c r="AE49" s="53" t="str">
        <f t="shared" si="18"/>
        <v>No Activity</v>
      </c>
      <c r="AF49" s="52" t="str">
        <f t="shared" si="19"/>
        <v>No Activity</v>
      </c>
      <c r="AH49" s="6" t="str">
        <f t="shared" si="8"/>
        <v/>
      </c>
      <c r="AI49" s="6">
        <f t="shared" si="9"/>
        <v>0</v>
      </c>
      <c r="AJ49" s="6">
        <f t="shared" si="10"/>
        <v>1</v>
      </c>
      <c r="AK49" s="6" t="str">
        <f t="shared" si="11"/>
        <v/>
      </c>
    </row>
    <row r="50" spans="1:37" outlineLevel="1" x14ac:dyDescent="0.25">
      <c r="A50" s="79" t="s">
        <v>247</v>
      </c>
      <c r="B50" s="46"/>
      <c r="D50" s="6">
        <v>13</v>
      </c>
      <c r="E50" s="47"/>
      <c r="F50" s="46"/>
      <c r="H50" s="6">
        <v>10</v>
      </c>
      <c r="I50" s="47">
        <v>1</v>
      </c>
      <c r="K50" s="46">
        <f t="shared" si="0"/>
        <v>0</v>
      </c>
      <c r="L50" s="6">
        <f t="shared" si="1"/>
        <v>0</v>
      </c>
      <c r="M50" s="6">
        <f t="shared" si="2"/>
        <v>3</v>
      </c>
      <c r="N50" s="48">
        <f t="shared" si="3"/>
        <v>-1</v>
      </c>
      <c r="O50" s="47"/>
      <c r="P50" s="49">
        <f>VLOOKUP($A50, 'YoY $ Balance'!$A$5:$E$281, 2,FALSE)</f>
        <v>0</v>
      </c>
      <c r="Q50" s="50">
        <f>VLOOKUP($A50, 'YoY $ Balance'!$A$5:$E$281, 3,FALSE)</f>
        <v>0</v>
      </c>
      <c r="R50" s="50">
        <f>VLOOKUP($A50, 'YoY $ Balance'!$A$5:$E$281,4,FALSE)</f>
        <v>577159.27</v>
      </c>
      <c r="S50" s="51">
        <f>VLOOKUP($A50, 'YoY $ Balance'!$A$5:$E$281, 5,FALSE)</f>
        <v>41232.14</v>
      </c>
      <c r="T50" s="46" t="str">
        <f t="shared" si="4"/>
        <v/>
      </c>
      <c r="U50" s="52" t="str">
        <f t="shared" si="5"/>
        <v/>
      </c>
      <c r="V50" s="48">
        <f t="shared" si="6"/>
        <v>0</v>
      </c>
      <c r="W50" s="47">
        <f t="shared" si="7"/>
        <v>1</v>
      </c>
      <c r="Y50" s="53" t="str">
        <f t="shared" si="12"/>
        <v>No Activity</v>
      </c>
      <c r="Z50" s="52" t="str">
        <f t="shared" si="13"/>
        <v>No Activity</v>
      </c>
      <c r="AA50" s="53" t="str">
        <f t="shared" si="14"/>
        <v>No Activity</v>
      </c>
      <c r="AB50" s="52" t="str">
        <f t="shared" si="15"/>
        <v>No Activity</v>
      </c>
      <c r="AC50" s="53" t="str">
        <f t="shared" si="16"/>
        <v>Active</v>
      </c>
      <c r="AD50" s="52" t="str">
        <f t="shared" si="17"/>
        <v>Active</v>
      </c>
      <c r="AE50" s="53" t="str">
        <f t="shared" si="18"/>
        <v>No Activity</v>
      </c>
      <c r="AF50" s="52" t="str">
        <f t="shared" si="19"/>
        <v>Active</v>
      </c>
      <c r="AH50" s="6" t="str">
        <f t="shared" si="8"/>
        <v/>
      </c>
      <c r="AI50" s="6" t="str">
        <f t="shared" si="9"/>
        <v/>
      </c>
      <c r="AJ50" s="6">
        <f t="shared" si="10"/>
        <v>0</v>
      </c>
      <c r="AK50" s="6">
        <f t="shared" si="11"/>
        <v>1</v>
      </c>
    </row>
    <row r="51" spans="1:37" outlineLevel="1" x14ac:dyDescent="0.25">
      <c r="A51" s="79" t="s">
        <v>300</v>
      </c>
      <c r="B51" s="46"/>
      <c r="E51" s="47">
        <v>2</v>
      </c>
      <c r="F51" s="46"/>
      <c r="I51" s="47">
        <v>3</v>
      </c>
      <c r="K51" s="46">
        <f t="shared" si="0"/>
        <v>0</v>
      </c>
      <c r="L51" s="6">
        <f t="shared" si="1"/>
        <v>0</v>
      </c>
      <c r="M51" s="6">
        <f t="shared" si="2"/>
        <v>0</v>
      </c>
      <c r="N51" s="48">
        <f t="shared" si="3"/>
        <v>-1</v>
      </c>
      <c r="O51" s="47"/>
      <c r="P51" s="49">
        <f>VLOOKUP($A51, 'YoY $ Balance'!$A$5:$E$281, 2,FALSE)</f>
        <v>0</v>
      </c>
      <c r="Q51" s="50">
        <f>VLOOKUP($A51, 'YoY $ Balance'!$A$5:$E$281, 3,FALSE)</f>
        <v>0</v>
      </c>
      <c r="R51" s="50">
        <f>VLOOKUP($A51, 'YoY $ Balance'!$A$5:$E$281,4,FALSE)</f>
        <v>0</v>
      </c>
      <c r="S51" s="51">
        <f>VLOOKUP($A51, 'YoY $ Balance'!$A$5:$E$281, 5,FALSE)</f>
        <v>1911000</v>
      </c>
      <c r="T51" s="46" t="str">
        <f t="shared" si="4"/>
        <v/>
      </c>
      <c r="U51" s="52" t="str">
        <f t="shared" si="5"/>
        <v/>
      </c>
      <c r="V51" s="48" t="str">
        <f t="shared" si="6"/>
        <v/>
      </c>
      <c r="W51" s="47">
        <f t="shared" si="7"/>
        <v>0</v>
      </c>
      <c r="Y51" s="53" t="str">
        <f t="shared" si="12"/>
        <v>No Activity</v>
      </c>
      <c r="Z51" s="52" t="str">
        <f t="shared" si="13"/>
        <v>No Activity</v>
      </c>
      <c r="AA51" s="53" t="str">
        <f t="shared" si="14"/>
        <v>No Activity</v>
      </c>
      <c r="AB51" s="52" t="str">
        <f t="shared" si="15"/>
        <v>No Activity</v>
      </c>
      <c r="AC51" s="53" t="str">
        <f t="shared" si="16"/>
        <v>No Activity</v>
      </c>
      <c r="AD51" s="52" t="str">
        <f t="shared" si="17"/>
        <v>No Activity</v>
      </c>
      <c r="AE51" s="53" t="str">
        <f t="shared" si="18"/>
        <v>Active</v>
      </c>
      <c r="AF51" s="52" t="str">
        <f t="shared" si="19"/>
        <v>Active</v>
      </c>
      <c r="AH51" s="6" t="str">
        <f t="shared" si="8"/>
        <v/>
      </c>
      <c r="AI51" s="6" t="str">
        <f t="shared" si="9"/>
        <v/>
      </c>
      <c r="AJ51" s="6" t="str">
        <f t="shared" si="10"/>
        <v/>
      </c>
      <c r="AK51" s="6">
        <f t="shared" si="11"/>
        <v>0</v>
      </c>
    </row>
    <row r="52" spans="1:37" outlineLevel="1" x14ac:dyDescent="0.25">
      <c r="A52" s="79" t="s">
        <v>267</v>
      </c>
      <c r="B52" s="46"/>
      <c r="C52" s="6">
        <v>3</v>
      </c>
      <c r="D52" s="6">
        <v>12</v>
      </c>
      <c r="E52" s="47">
        <v>8</v>
      </c>
      <c r="F52" s="46">
        <v>2</v>
      </c>
      <c r="G52" s="6">
        <v>30</v>
      </c>
      <c r="H52" s="6">
        <v>43</v>
      </c>
      <c r="I52" s="47">
        <v>17</v>
      </c>
      <c r="K52" s="46">
        <f t="shared" si="0"/>
        <v>-2</v>
      </c>
      <c r="L52" s="6">
        <f t="shared" si="1"/>
        <v>-27</v>
      </c>
      <c r="M52" s="6">
        <f t="shared" si="2"/>
        <v>-31</v>
      </c>
      <c r="N52" s="48">
        <f t="shared" si="3"/>
        <v>-9</v>
      </c>
      <c r="O52" s="47"/>
      <c r="P52" s="49">
        <f>VLOOKUP($A52, 'YoY $ Balance'!$A$5:$E$281, 2,FALSE)</f>
        <v>0</v>
      </c>
      <c r="Q52" s="50">
        <f>VLOOKUP($A52, 'YoY $ Balance'!$A$5:$E$281, 3,FALSE)</f>
        <v>-304242626.06000006</v>
      </c>
      <c r="R52" s="50">
        <f>VLOOKUP($A52, 'YoY $ Balance'!$A$5:$E$281,4,FALSE)</f>
        <v>208612647.34999999</v>
      </c>
      <c r="S52" s="51">
        <f>VLOOKUP($A52, 'YoY $ Balance'!$A$5:$E$281, 5,FALSE)</f>
        <v>128289480.86999999</v>
      </c>
      <c r="T52" s="46">
        <f t="shared" si="4"/>
        <v>1</v>
      </c>
      <c r="U52" s="52" t="str">
        <f t="shared" si="5"/>
        <v/>
      </c>
      <c r="V52" s="48">
        <f t="shared" si="6"/>
        <v>0</v>
      </c>
      <c r="W52" s="47">
        <f t="shared" si="7"/>
        <v>0</v>
      </c>
      <c r="Y52" s="53" t="str">
        <f t="shared" si="12"/>
        <v>No Activity</v>
      </c>
      <c r="Z52" s="52" t="str">
        <f t="shared" si="13"/>
        <v>Active</v>
      </c>
      <c r="AA52" s="53" t="str">
        <f t="shared" si="14"/>
        <v>Active</v>
      </c>
      <c r="AB52" s="52" t="str">
        <f t="shared" si="15"/>
        <v>Active</v>
      </c>
      <c r="AC52" s="53" t="str">
        <f t="shared" si="16"/>
        <v>Active</v>
      </c>
      <c r="AD52" s="52" t="str">
        <f t="shared" si="17"/>
        <v>Active</v>
      </c>
      <c r="AE52" s="53" t="str">
        <f t="shared" si="18"/>
        <v>Active</v>
      </c>
      <c r="AF52" s="52" t="str">
        <f t="shared" si="19"/>
        <v>Active</v>
      </c>
      <c r="AH52" s="6" t="str">
        <f t="shared" si="8"/>
        <v/>
      </c>
      <c r="AI52" s="6" t="str">
        <f t="shared" si="9"/>
        <v/>
      </c>
      <c r="AJ52" s="6">
        <f t="shared" si="10"/>
        <v>0</v>
      </c>
      <c r="AK52" s="6">
        <f t="shared" si="11"/>
        <v>0</v>
      </c>
    </row>
    <row r="53" spans="1:37" outlineLevel="1" x14ac:dyDescent="0.25">
      <c r="A53" s="79" t="s">
        <v>271</v>
      </c>
      <c r="B53" s="46">
        <v>2</v>
      </c>
      <c r="C53" s="6">
        <v>21</v>
      </c>
      <c r="E53" s="47"/>
      <c r="F53" s="46">
        <v>1</v>
      </c>
      <c r="G53" s="6">
        <v>13</v>
      </c>
      <c r="I53" s="47"/>
      <c r="K53" s="46">
        <f t="shared" si="0"/>
        <v>1</v>
      </c>
      <c r="L53" s="6">
        <f t="shared" si="1"/>
        <v>8</v>
      </c>
      <c r="M53" s="6">
        <f t="shared" si="2"/>
        <v>0</v>
      </c>
      <c r="N53" s="48">
        <f t="shared" si="3"/>
        <v>0</v>
      </c>
      <c r="O53" s="47"/>
      <c r="P53" s="49">
        <f>VLOOKUP($A53, 'YoY $ Balance'!$A$5:$E$281, 2,FALSE)</f>
        <v>460000</v>
      </c>
      <c r="Q53" s="50">
        <f>VLOOKUP($A53, 'YoY $ Balance'!$A$5:$E$281, 3,FALSE)</f>
        <v>6583584.1500000013</v>
      </c>
      <c r="R53" s="50">
        <f>VLOOKUP($A53, 'YoY $ Balance'!$A$5:$E$281,4,FALSE)</f>
        <v>0</v>
      </c>
      <c r="S53" s="51">
        <f>VLOOKUP($A53, 'YoY $ Balance'!$A$5:$E$281, 5,FALSE)</f>
        <v>0</v>
      </c>
      <c r="T53" s="46">
        <f t="shared" si="4"/>
        <v>0</v>
      </c>
      <c r="U53" s="52">
        <f t="shared" si="5"/>
        <v>0</v>
      </c>
      <c r="V53" s="48">
        <f t="shared" si="6"/>
        <v>1</v>
      </c>
      <c r="W53" s="47" t="str">
        <f t="shared" si="7"/>
        <v/>
      </c>
      <c r="Y53" s="53" t="str">
        <f t="shared" si="12"/>
        <v>Active</v>
      </c>
      <c r="Z53" s="52" t="str">
        <f t="shared" si="13"/>
        <v>Active</v>
      </c>
      <c r="AA53" s="53" t="str">
        <f t="shared" si="14"/>
        <v>Active</v>
      </c>
      <c r="AB53" s="52" t="str">
        <f t="shared" si="15"/>
        <v>Active</v>
      </c>
      <c r="AC53" s="53" t="str">
        <f t="shared" si="16"/>
        <v>No Activity</v>
      </c>
      <c r="AD53" s="52" t="str">
        <f t="shared" si="17"/>
        <v>No Activity</v>
      </c>
      <c r="AE53" s="53" t="str">
        <f t="shared" si="18"/>
        <v>No Activity</v>
      </c>
      <c r="AF53" s="52" t="str">
        <f t="shared" si="19"/>
        <v>No Activity</v>
      </c>
      <c r="AH53" s="6">
        <f t="shared" si="8"/>
        <v>0</v>
      </c>
      <c r="AI53" s="6">
        <f t="shared" si="9"/>
        <v>0</v>
      </c>
      <c r="AJ53" s="6">
        <f t="shared" si="10"/>
        <v>1</v>
      </c>
      <c r="AK53" s="6" t="str">
        <f t="shared" si="11"/>
        <v/>
      </c>
    </row>
    <row r="54" spans="1:37" outlineLevel="1" x14ac:dyDescent="0.25">
      <c r="A54" s="79" t="s">
        <v>302</v>
      </c>
      <c r="B54" s="46">
        <v>7</v>
      </c>
      <c r="C54" s="6">
        <v>8</v>
      </c>
      <c r="E54" s="47"/>
      <c r="F54" s="46">
        <v>5</v>
      </c>
      <c r="G54" s="6">
        <v>4</v>
      </c>
      <c r="I54" s="47"/>
      <c r="K54" s="46">
        <f t="shared" si="0"/>
        <v>2</v>
      </c>
      <c r="L54" s="6">
        <f t="shared" si="1"/>
        <v>4</v>
      </c>
      <c r="M54" s="6">
        <f t="shared" si="2"/>
        <v>0</v>
      </c>
      <c r="N54" s="48">
        <f t="shared" si="3"/>
        <v>0</v>
      </c>
      <c r="O54" s="47"/>
      <c r="P54" s="49">
        <f>VLOOKUP($A54, 'YoY $ Balance'!$A$5:$E$281, 2,FALSE)</f>
        <v>2631775.4300000002</v>
      </c>
      <c r="Q54" s="50">
        <f>VLOOKUP($A54, 'YoY $ Balance'!$A$5:$E$281, 3,FALSE)</f>
        <v>6584564.9199999999</v>
      </c>
      <c r="R54" s="50">
        <f>VLOOKUP($A54, 'YoY $ Balance'!$A$5:$E$281,4,FALSE)</f>
        <v>0</v>
      </c>
      <c r="S54" s="51">
        <f>VLOOKUP($A54, 'YoY $ Balance'!$A$5:$E$281, 5,FALSE)</f>
        <v>0</v>
      </c>
      <c r="T54" s="46">
        <f t="shared" si="4"/>
        <v>0</v>
      </c>
      <c r="U54" s="52">
        <f t="shared" si="5"/>
        <v>0</v>
      </c>
      <c r="V54" s="48">
        <f t="shared" si="6"/>
        <v>1</v>
      </c>
      <c r="W54" s="47" t="str">
        <f t="shared" si="7"/>
        <v/>
      </c>
      <c r="Y54" s="53" t="str">
        <f t="shared" si="12"/>
        <v>Active</v>
      </c>
      <c r="Z54" s="52" t="str">
        <f t="shared" si="13"/>
        <v>Active</v>
      </c>
      <c r="AA54" s="53" t="str">
        <f t="shared" si="14"/>
        <v>Active</v>
      </c>
      <c r="AB54" s="52" t="str">
        <f t="shared" si="15"/>
        <v>Active</v>
      </c>
      <c r="AC54" s="53" t="str">
        <f t="shared" si="16"/>
        <v>No Activity</v>
      </c>
      <c r="AD54" s="52" t="str">
        <f t="shared" si="17"/>
        <v>No Activity</v>
      </c>
      <c r="AE54" s="53" t="str">
        <f t="shared" si="18"/>
        <v>No Activity</v>
      </c>
      <c r="AF54" s="52" t="str">
        <f t="shared" si="19"/>
        <v>No Activity</v>
      </c>
      <c r="AH54" s="6">
        <f t="shared" si="8"/>
        <v>0</v>
      </c>
      <c r="AI54" s="6">
        <f t="shared" si="9"/>
        <v>0</v>
      </c>
      <c r="AJ54" s="6">
        <f t="shared" si="10"/>
        <v>1</v>
      </c>
      <c r="AK54" s="6" t="str">
        <f t="shared" si="11"/>
        <v/>
      </c>
    </row>
    <row r="55" spans="1:37" outlineLevel="1" x14ac:dyDescent="0.25">
      <c r="A55" s="79" t="s">
        <v>316</v>
      </c>
      <c r="B55" s="46"/>
      <c r="D55" s="6">
        <v>1</v>
      </c>
      <c r="E55" s="47">
        <v>7</v>
      </c>
      <c r="F55" s="46"/>
      <c r="H55" s="6">
        <v>2</v>
      </c>
      <c r="I55" s="47">
        <v>7</v>
      </c>
      <c r="K55" s="46">
        <f t="shared" si="0"/>
        <v>0</v>
      </c>
      <c r="L55" s="6">
        <f t="shared" si="1"/>
        <v>0</v>
      </c>
      <c r="M55" s="6">
        <f t="shared" si="2"/>
        <v>-1</v>
      </c>
      <c r="N55" s="48">
        <f t="shared" si="3"/>
        <v>0</v>
      </c>
      <c r="O55" s="47"/>
      <c r="P55" s="49">
        <f>VLOOKUP($A55, 'YoY $ Balance'!$A$5:$E$281, 2,FALSE)</f>
        <v>0</v>
      </c>
      <c r="Q55" s="50">
        <f>VLOOKUP($A55, 'YoY $ Balance'!$A$5:$E$281, 3,FALSE)</f>
        <v>0</v>
      </c>
      <c r="R55" s="50">
        <f>VLOOKUP($A55, 'YoY $ Balance'!$A$5:$E$281,4,FALSE)</f>
        <v>288288.64000000001</v>
      </c>
      <c r="S55" s="51">
        <f>VLOOKUP($A55, 'YoY $ Balance'!$A$5:$E$281, 5,FALSE)</f>
        <v>478399.03999999992</v>
      </c>
      <c r="T55" s="46" t="str">
        <f t="shared" si="4"/>
        <v/>
      </c>
      <c r="U55" s="52" t="str">
        <f t="shared" si="5"/>
        <v/>
      </c>
      <c r="V55" s="48">
        <f t="shared" si="6"/>
        <v>0</v>
      </c>
      <c r="W55" s="47">
        <f t="shared" si="7"/>
        <v>0</v>
      </c>
      <c r="Y55" s="53" t="str">
        <f t="shared" si="12"/>
        <v>No Activity</v>
      </c>
      <c r="Z55" s="52" t="str">
        <f t="shared" si="13"/>
        <v>No Activity</v>
      </c>
      <c r="AA55" s="53" t="str">
        <f t="shared" si="14"/>
        <v>No Activity</v>
      </c>
      <c r="AB55" s="52" t="str">
        <f t="shared" si="15"/>
        <v>No Activity</v>
      </c>
      <c r="AC55" s="53" t="str">
        <f t="shared" si="16"/>
        <v>Active</v>
      </c>
      <c r="AD55" s="52" t="str">
        <f t="shared" si="17"/>
        <v>Active</v>
      </c>
      <c r="AE55" s="53" t="str">
        <f t="shared" si="18"/>
        <v>Active</v>
      </c>
      <c r="AF55" s="52" t="str">
        <f t="shared" si="19"/>
        <v>Active</v>
      </c>
      <c r="AH55" s="6" t="str">
        <f t="shared" si="8"/>
        <v/>
      </c>
      <c r="AI55" s="6" t="str">
        <f t="shared" si="9"/>
        <v/>
      </c>
      <c r="AJ55" s="6">
        <f t="shared" si="10"/>
        <v>0</v>
      </c>
      <c r="AK55" s="6">
        <f t="shared" si="11"/>
        <v>0</v>
      </c>
    </row>
    <row r="56" spans="1:37" outlineLevel="1" x14ac:dyDescent="0.25">
      <c r="A56" s="79" t="s">
        <v>335</v>
      </c>
      <c r="B56" s="46"/>
      <c r="D56" s="6">
        <v>17</v>
      </c>
      <c r="E56" s="47">
        <v>4</v>
      </c>
      <c r="F56" s="46"/>
      <c r="H56" s="6">
        <v>12</v>
      </c>
      <c r="I56" s="47">
        <v>3</v>
      </c>
      <c r="K56" s="46">
        <f t="shared" si="0"/>
        <v>0</v>
      </c>
      <c r="L56" s="6">
        <f t="shared" si="1"/>
        <v>0</v>
      </c>
      <c r="M56" s="6">
        <f t="shared" si="2"/>
        <v>5</v>
      </c>
      <c r="N56" s="48">
        <f t="shared" si="3"/>
        <v>1</v>
      </c>
      <c r="O56" s="47"/>
      <c r="P56" s="49">
        <f>VLOOKUP($A56, 'YoY $ Balance'!$A$5:$E$281, 2,FALSE)</f>
        <v>0</v>
      </c>
      <c r="Q56" s="50">
        <f>VLOOKUP($A56, 'YoY $ Balance'!$A$5:$E$281, 3,FALSE)</f>
        <v>0</v>
      </c>
      <c r="R56" s="50">
        <f>VLOOKUP($A56, 'YoY $ Balance'!$A$5:$E$281,4,FALSE)</f>
        <v>2969838.71</v>
      </c>
      <c r="S56" s="51">
        <f>VLOOKUP($A56, 'YoY $ Balance'!$A$5:$E$281, 5,FALSE)</f>
        <v>860000</v>
      </c>
      <c r="T56" s="46" t="str">
        <f t="shared" si="4"/>
        <v/>
      </c>
      <c r="U56" s="52" t="str">
        <f t="shared" si="5"/>
        <v/>
      </c>
      <c r="V56" s="48">
        <f t="shared" si="6"/>
        <v>0</v>
      </c>
      <c r="W56" s="47">
        <f t="shared" si="7"/>
        <v>0</v>
      </c>
      <c r="Y56" s="53" t="str">
        <f t="shared" si="12"/>
        <v>No Activity</v>
      </c>
      <c r="Z56" s="52" t="str">
        <f t="shared" si="13"/>
        <v>No Activity</v>
      </c>
      <c r="AA56" s="53" t="str">
        <f t="shared" si="14"/>
        <v>No Activity</v>
      </c>
      <c r="AB56" s="52" t="str">
        <f t="shared" si="15"/>
        <v>No Activity</v>
      </c>
      <c r="AC56" s="53" t="str">
        <f t="shared" si="16"/>
        <v>Active</v>
      </c>
      <c r="AD56" s="52" t="str">
        <f t="shared" si="17"/>
        <v>Active</v>
      </c>
      <c r="AE56" s="53" t="str">
        <f t="shared" si="18"/>
        <v>Active</v>
      </c>
      <c r="AF56" s="52" t="str">
        <f t="shared" si="19"/>
        <v>Active</v>
      </c>
      <c r="AH56" s="6" t="str">
        <f t="shared" si="8"/>
        <v/>
      </c>
      <c r="AI56" s="6" t="str">
        <f t="shared" si="9"/>
        <v/>
      </c>
      <c r="AJ56" s="6">
        <f t="shared" si="10"/>
        <v>0</v>
      </c>
      <c r="AK56" s="6">
        <f t="shared" si="11"/>
        <v>0</v>
      </c>
    </row>
    <row r="57" spans="1:37" outlineLevel="1" x14ac:dyDescent="0.25">
      <c r="A57" s="79" t="s">
        <v>322</v>
      </c>
      <c r="B57" s="46">
        <v>1</v>
      </c>
      <c r="E57" s="47"/>
      <c r="F57" s="46"/>
      <c r="I57" s="47"/>
      <c r="K57" s="46">
        <f t="shared" si="0"/>
        <v>1</v>
      </c>
      <c r="L57" s="6">
        <f t="shared" si="1"/>
        <v>0</v>
      </c>
      <c r="M57" s="6">
        <f t="shared" si="2"/>
        <v>0</v>
      </c>
      <c r="N57" s="48">
        <f t="shared" si="3"/>
        <v>0</v>
      </c>
      <c r="O57" s="47"/>
      <c r="P57" s="49">
        <f>VLOOKUP($A57, 'YoY $ Balance'!$A$5:$E$281, 2,FALSE)</f>
        <v>13421156.279999999</v>
      </c>
      <c r="Q57" s="50">
        <f>VLOOKUP($A57, 'YoY $ Balance'!$A$5:$E$281, 3,FALSE)</f>
        <v>0</v>
      </c>
      <c r="R57" s="50">
        <f>VLOOKUP($A57, 'YoY $ Balance'!$A$5:$E$281,4,FALSE)</f>
        <v>0</v>
      </c>
      <c r="S57" s="51">
        <f>VLOOKUP($A57, 'YoY $ Balance'!$A$5:$E$281, 5,FALSE)</f>
        <v>0</v>
      </c>
      <c r="T57" s="46" t="str">
        <f t="shared" si="4"/>
        <v/>
      </c>
      <c r="U57" s="52">
        <f t="shared" si="5"/>
        <v>0</v>
      </c>
      <c r="V57" s="48">
        <f t="shared" si="6"/>
        <v>1</v>
      </c>
      <c r="W57" s="47" t="str">
        <f t="shared" si="7"/>
        <v/>
      </c>
      <c r="Y57" s="53" t="str">
        <f t="shared" si="12"/>
        <v>Active</v>
      </c>
      <c r="Z57" s="52" t="str">
        <f t="shared" si="13"/>
        <v>No Activity</v>
      </c>
      <c r="AA57" s="53" t="str">
        <f t="shared" si="14"/>
        <v>No Activity</v>
      </c>
      <c r="AB57" s="52" t="str">
        <f t="shared" si="15"/>
        <v>No Activity</v>
      </c>
      <c r="AC57" s="53" t="str">
        <f t="shared" si="16"/>
        <v>No Activity</v>
      </c>
      <c r="AD57" s="52" t="str">
        <f t="shared" si="17"/>
        <v>No Activity</v>
      </c>
      <c r="AE57" s="53" t="str">
        <f t="shared" si="18"/>
        <v>No Activity</v>
      </c>
      <c r="AF57" s="52" t="str">
        <f t="shared" si="19"/>
        <v>No Activity</v>
      </c>
      <c r="AH57" s="6" t="str">
        <f t="shared" si="8"/>
        <v/>
      </c>
      <c r="AI57" s="6">
        <f t="shared" si="9"/>
        <v>0</v>
      </c>
      <c r="AJ57" s="6">
        <f t="shared" si="10"/>
        <v>1</v>
      </c>
      <c r="AK57" s="6" t="str">
        <f t="shared" si="11"/>
        <v/>
      </c>
    </row>
    <row r="58" spans="1:37" outlineLevel="1" x14ac:dyDescent="0.25">
      <c r="A58" s="79" t="s">
        <v>320</v>
      </c>
      <c r="B58" s="46"/>
      <c r="D58" s="6">
        <v>3</v>
      </c>
      <c r="E58" s="47"/>
      <c r="F58" s="46"/>
      <c r="H58" s="6">
        <v>2</v>
      </c>
      <c r="I58" s="47"/>
      <c r="K58" s="46">
        <f t="shared" si="0"/>
        <v>0</v>
      </c>
      <c r="L58" s="6">
        <f t="shared" si="1"/>
        <v>0</v>
      </c>
      <c r="M58" s="6">
        <f t="shared" si="2"/>
        <v>1</v>
      </c>
      <c r="N58" s="48">
        <f t="shared" si="3"/>
        <v>0</v>
      </c>
      <c r="O58" s="47"/>
      <c r="P58" s="49">
        <f>VLOOKUP($A58, 'YoY $ Balance'!$A$5:$E$281, 2,FALSE)</f>
        <v>0</v>
      </c>
      <c r="Q58" s="50">
        <f>VLOOKUP($A58, 'YoY $ Balance'!$A$5:$E$281, 3,FALSE)</f>
        <v>0</v>
      </c>
      <c r="R58" s="50">
        <f>VLOOKUP($A58, 'YoY $ Balance'!$A$5:$E$281,4,FALSE)</f>
        <v>637024.17999999993</v>
      </c>
      <c r="S58" s="51">
        <f>VLOOKUP($A58, 'YoY $ Balance'!$A$5:$E$281, 5,FALSE)</f>
        <v>0</v>
      </c>
      <c r="T58" s="46" t="str">
        <f t="shared" si="4"/>
        <v/>
      </c>
      <c r="U58" s="52" t="str">
        <f t="shared" si="5"/>
        <v/>
      </c>
      <c r="V58" s="48">
        <f t="shared" si="6"/>
        <v>0</v>
      </c>
      <c r="W58" s="47">
        <f t="shared" si="7"/>
        <v>1</v>
      </c>
      <c r="Y58" s="53" t="str">
        <f t="shared" si="12"/>
        <v>No Activity</v>
      </c>
      <c r="Z58" s="52" t="str">
        <f t="shared" si="13"/>
        <v>No Activity</v>
      </c>
      <c r="AA58" s="53" t="str">
        <f t="shared" si="14"/>
        <v>No Activity</v>
      </c>
      <c r="AB58" s="52" t="str">
        <f t="shared" si="15"/>
        <v>No Activity</v>
      </c>
      <c r="AC58" s="53" t="str">
        <f t="shared" si="16"/>
        <v>Active</v>
      </c>
      <c r="AD58" s="52" t="str">
        <f t="shared" si="17"/>
        <v>Active</v>
      </c>
      <c r="AE58" s="53" t="str">
        <f t="shared" si="18"/>
        <v>No Activity</v>
      </c>
      <c r="AF58" s="52" t="str">
        <f t="shared" si="19"/>
        <v>No Activity</v>
      </c>
      <c r="AH58" s="6" t="str">
        <f t="shared" si="8"/>
        <v/>
      </c>
      <c r="AI58" s="6" t="str">
        <f t="shared" si="9"/>
        <v/>
      </c>
      <c r="AJ58" s="6">
        <f t="shared" si="10"/>
        <v>0</v>
      </c>
      <c r="AK58" s="6">
        <f t="shared" si="11"/>
        <v>1</v>
      </c>
    </row>
    <row r="59" spans="1:37" outlineLevel="1" x14ac:dyDescent="0.25">
      <c r="A59" s="79" t="s">
        <v>329</v>
      </c>
      <c r="B59" s="46"/>
      <c r="D59" s="6">
        <v>2</v>
      </c>
      <c r="E59" s="47"/>
      <c r="F59" s="46"/>
      <c r="H59" s="6">
        <v>1</v>
      </c>
      <c r="I59" s="47">
        <v>1</v>
      </c>
      <c r="K59" s="46">
        <f t="shared" si="0"/>
        <v>0</v>
      </c>
      <c r="L59" s="6">
        <f t="shared" si="1"/>
        <v>0</v>
      </c>
      <c r="M59" s="6">
        <f t="shared" si="2"/>
        <v>1</v>
      </c>
      <c r="N59" s="48">
        <f t="shared" si="3"/>
        <v>-1</v>
      </c>
      <c r="O59" s="47"/>
      <c r="P59" s="49">
        <f>VLOOKUP($A59, 'YoY $ Balance'!$A$5:$E$281, 2,FALSE)</f>
        <v>0</v>
      </c>
      <c r="Q59" s="50">
        <f>VLOOKUP($A59, 'YoY $ Balance'!$A$5:$E$281, 3,FALSE)</f>
        <v>0</v>
      </c>
      <c r="R59" s="50">
        <f>VLOOKUP($A59, 'YoY $ Balance'!$A$5:$E$281,4,FALSE)</f>
        <v>3464895</v>
      </c>
      <c r="S59" s="51">
        <f>VLOOKUP($A59, 'YoY $ Balance'!$A$5:$E$281, 5,FALSE)</f>
        <v>1999500</v>
      </c>
      <c r="T59" s="46" t="str">
        <f t="shared" si="4"/>
        <v/>
      </c>
      <c r="U59" s="52" t="str">
        <f t="shared" si="5"/>
        <v/>
      </c>
      <c r="V59" s="48">
        <f t="shared" si="6"/>
        <v>0</v>
      </c>
      <c r="W59" s="47">
        <f t="shared" si="7"/>
        <v>1</v>
      </c>
      <c r="Y59" s="53" t="str">
        <f t="shared" si="12"/>
        <v>No Activity</v>
      </c>
      <c r="Z59" s="52" t="str">
        <f t="shared" si="13"/>
        <v>No Activity</v>
      </c>
      <c r="AA59" s="53" t="str">
        <f t="shared" si="14"/>
        <v>No Activity</v>
      </c>
      <c r="AB59" s="52" t="str">
        <f t="shared" si="15"/>
        <v>No Activity</v>
      </c>
      <c r="AC59" s="53" t="str">
        <f t="shared" si="16"/>
        <v>Active</v>
      </c>
      <c r="AD59" s="52" t="str">
        <f t="shared" si="17"/>
        <v>Active</v>
      </c>
      <c r="AE59" s="53" t="str">
        <f t="shared" si="18"/>
        <v>No Activity</v>
      </c>
      <c r="AF59" s="52" t="str">
        <f t="shared" si="19"/>
        <v>Active</v>
      </c>
      <c r="AH59" s="6" t="str">
        <f t="shared" si="8"/>
        <v/>
      </c>
      <c r="AI59" s="6" t="str">
        <f t="shared" si="9"/>
        <v/>
      </c>
      <c r="AJ59" s="6">
        <f t="shared" si="10"/>
        <v>0</v>
      </c>
      <c r="AK59" s="6">
        <f t="shared" si="11"/>
        <v>1</v>
      </c>
    </row>
    <row r="60" spans="1:37" outlineLevel="1" x14ac:dyDescent="0.25">
      <c r="A60" s="79" t="s">
        <v>324</v>
      </c>
      <c r="B60" s="46"/>
      <c r="D60" s="6">
        <v>1</v>
      </c>
      <c r="E60" s="47">
        <v>10</v>
      </c>
      <c r="F60" s="46"/>
      <c r="I60" s="47">
        <v>11</v>
      </c>
      <c r="K60" s="46">
        <f t="shared" si="0"/>
        <v>0</v>
      </c>
      <c r="L60" s="6">
        <f t="shared" si="1"/>
        <v>0</v>
      </c>
      <c r="M60" s="6">
        <f t="shared" si="2"/>
        <v>1</v>
      </c>
      <c r="N60" s="48">
        <f t="shared" si="3"/>
        <v>-1</v>
      </c>
      <c r="O60" s="47"/>
      <c r="P60" s="49">
        <f>VLOOKUP($A60, 'YoY $ Balance'!$A$5:$E$281, 2,FALSE)</f>
        <v>0</v>
      </c>
      <c r="Q60" s="50">
        <f>VLOOKUP($A60, 'YoY $ Balance'!$A$5:$E$281, 3,FALSE)</f>
        <v>0</v>
      </c>
      <c r="R60" s="50">
        <f>VLOOKUP($A60, 'YoY $ Balance'!$A$5:$E$281,4,FALSE)</f>
        <v>1101096.78</v>
      </c>
      <c r="S60" s="51">
        <f>VLOOKUP($A60, 'YoY $ Balance'!$A$5:$E$281, 5,FALSE)</f>
        <v>7577426.1000000006</v>
      </c>
      <c r="T60" s="46" t="str">
        <f t="shared" si="4"/>
        <v/>
      </c>
      <c r="U60" s="52" t="str">
        <f t="shared" si="5"/>
        <v/>
      </c>
      <c r="V60" s="48">
        <f t="shared" si="6"/>
        <v>0</v>
      </c>
      <c r="W60" s="47">
        <f t="shared" si="7"/>
        <v>0</v>
      </c>
      <c r="Y60" s="53" t="str">
        <f t="shared" si="12"/>
        <v>No Activity</v>
      </c>
      <c r="Z60" s="52" t="str">
        <f t="shared" si="13"/>
        <v>No Activity</v>
      </c>
      <c r="AA60" s="53" t="str">
        <f t="shared" si="14"/>
        <v>No Activity</v>
      </c>
      <c r="AB60" s="52" t="str">
        <f t="shared" si="15"/>
        <v>No Activity</v>
      </c>
      <c r="AC60" s="53" t="str">
        <f t="shared" si="16"/>
        <v>Active</v>
      </c>
      <c r="AD60" s="52" t="str">
        <f t="shared" si="17"/>
        <v>No Activity</v>
      </c>
      <c r="AE60" s="53" t="str">
        <f t="shared" si="18"/>
        <v>Active</v>
      </c>
      <c r="AF60" s="52" t="str">
        <f t="shared" si="19"/>
        <v>Active</v>
      </c>
      <c r="AH60" s="6" t="str">
        <f t="shared" si="8"/>
        <v/>
      </c>
      <c r="AI60" s="6" t="str">
        <f t="shared" si="9"/>
        <v/>
      </c>
      <c r="AJ60" s="6">
        <f t="shared" si="10"/>
        <v>0</v>
      </c>
      <c r="AK60" s="6">
        <f t="shared" si="11"/>
        <v>0</v>
      </c>
    </row>
    <row r="61" spans="1:37" outlineLevel="1" x14ac:dyDescent="0.25">
      <c r="A61" s="79" t="s">
        <v>354</v>
      </c>
      <c r="B61" s="46">
        <v>2</v>
      </c>
      <c r="C61" s="6">
        <v>2</v>
      </c>
      <c r="D61" s="6">
        <v>2</v>
      </c>
      <c r="E61" s="47"/>
      <c r="F61" s="46"/>
      <c r="G61" s="6">
        <v>1</v>
      </c>
      <c r="I61" s="47"/>
      <c r="K61" s="46">
        <f t="shared" si="0"/>
        <v>2</v>
      </c>
      <c r="L61" s="6">
        <f t="shared" si="1"/>
        <v>1</v>
      </c>
      <c r="M61" s="6">
        <f t="shared" si="2"/>
        <v>2</v>
      </c>
      <c r="N61" s="48">
        <f t="shared" si="3"/>
        <v>0</v>
      </c>
      <c r="O61" s="47"/>
      <c r="P61" s="49">
        <f>VLOOKUP($A61, 'YoY $ Balance'!$A$5:$E$281, 2,FALSE)</f>
        <v>3049200</v>
      </c>
      <c r="Q61" s="50">
        <f>VLOOKUP($A61, 'YoY $ Balance'!$A$5:$E$281, 3,FALSE)</f>
        <v>3520000</v>
      </c>
      <c r="R61" s="50">
        <f>VLOOKUP($A61, 'YoY $ Balance'!$A$5:$E$281,4,FALSE)</f>
        <v>395698.93</v>
      </c>
      <c r="S61" s="51">
        <f>VLOOKUP($A61, 'YoY $ Balance'!$A$5:$E$281, 5,FALSE)</f>
        <v>0</v>
      </c>
      <c r="T61" s="46" t="str">
        <f t="shared" si="4"/>
        <v/>
      </c>
      <c r="U61" s="52">
        <f t="shared" si="5"/>
        <v>0</v>
      </c>
      <c r="V61" s="48">
        <f t="shared" si="6"/>
        <v>1</v>
      </c>
      <c r="W61" s="47">
        <f t="shared" si="7"/>
        <v>0</v>
      </c>
      <c r="Y61" s="53" t="str">
        <f t="shared" si="12"/>
        <v>Active</v>
      </c>
      <c r="Z61" s="52" t="str">
        <f t="shared" si="13"/>
        <v>No Activity</v>
      </c>
      <c r="AA61" s="53" t="str">
        <f t="shared" si="14"/>
        <v>Active</v>
      </c>
      <c r="AB61" s="52" t="str">
        <f t="shared" si="15"/>
        <v>Active</v>
      </c>
      <c r="AC61" s="53" t="str">
        <f t="shared" si="16"/>
        <v>Active</v>
      </c>
      <c r="AD61" s="52" t="str">
        <f t="shared" si="17"/>
        <v>No Activity</v>
      </c>
      <c r="AE61" s="53" t="str">
        <f t="shared" si="18"/>
        <v>No Activity</v>
      </c>
      <c r="AF61" s="52" t="str">
        <f t="shared" si="19"/>
        <v>No Activity</v>
      </c>
      <c r="AH61" s="6" t="str">
        <f t="shared" si="8"/>
        <v/>
      </c>
      <c r="AI61" s="6">
        <f t="shared" si="9"/>
        <v>0</v>
      </c>
      <c r="AJ61" s="6">
        <f t="shared" si="10"/>
        <v>1</v>
      </c>
      <c r="AK61" s="6">
        <f t="shared" si="11"/>
        <v>0</v>
      </c>
    </row>
    <row r="62" spans="1:37" outlineLevel="1" x14ac:dyDescent="0.25">
      <c r="A62" s="79" t="s">
        <v>318</v>
      </c>
      <c r="B62" s="46"/>
      <c r="D62" s="6">
        <v>1</v>
      </c>
      <c r="E62" s="47"/>
      <c r="F62" s="46"/>
      <c r="H62" s="6">
        <v>1</v>
      </c>
      <c r="I62" s="47">
        <v>1</v>
      </c>
      <c r="K62" s="46">
        <f t="shared" si="0"/>
        <v>0</v>
      </c>
      <c r="L62" s="6">
        <f t="shared" si="1"/>
        <v>0</v>
      </c>
      <c r="M62" s="6">
        <f t="shared" si="2"/>
        <v>0</v>
      </c>
      <c r="N62" s="48">
        <f t="shared" si="3"/>
        <v>-1</v>
      </c>
      <c r="O62" s="47"/>
      <c r="P62" s="49">
        <f>VLOOKUP($A62, 'YoY $ Balance'!$A$5:$E$281, 2,FALSE)</f>
        <v>0</v>
      </c>
      <c r="Q62" s="50">
        <f>VLOOKUP($A62, 'YoY $ Balance'!$A$5:$E$281, 3,FALSE)</f>
        <v>0</v>
      </c>
      <c r="R62" s="50">
        <f>VLOOKUP($A62, 'YoY $ Balance'!$A$5:$E$281,4,FALSE)</f>
        <v>1867002</v>
      </c>
      <c r="S62" s="51">
        <f>VLOOKUP($A62, 'YoY $ Balance'!$A$5:$E$281, 5,FALSE)</f>
        <v>1533522</v>
      </c>
      <c r="T62" s="46" t="str">
        <f t="shared" si="4"/>
        <v/>
      </c>
      <c r="U62" s="52" t="str">
        <f t="shared" si="5"/>
        <v/>
      </c>
      <c r="V62" s="48">
        <f t="shared" si="6"/>
        <v>0</v>
      </c>
      <c r="W62" s="47">
        <f t="shared" si="7"/>
        <v>1</v>
      </c>
      <c r="Y62" s="53" t="str">
        <f t="shared" si="12"/>
        <v>No Activity</v>
      </c>
      <c r="Z62" s="52" t="str">
        <f t="shared" si="13"/>
        <v>No Activity</v>
      </c>
      <c r="AA62" s="53" t="str">
        <f t="shared" si="14"/>
        <v>No Activity</v>
      </c>
      <c r="AB62" s="52" t="str">
        <f t="shared" si="15"/>
        <v>No Activity</v>
      </c>
      <c r="AC62" s="53" t="str">
        <f t="shared" si="16"/>
        <v>Active</v>
      </c>
      <c r="AD62" s="52" t="str">
        <f t="shared" si="17"/>
        <v>Active</v>
      </c>
      <c r="AE62" s="53" t="str">
        <f t="shared" si="18"/>
        <v>No Activity</v>
      </c>
      <c r="AF62" s="52" t="str">
        <f t="shared" si="19"/>
        <v>Active</v>
      </c>
      <c r="AH62" s="6" t="str">
        <f t="shared" si="8"/>
        <v/>
      </c>
      <c r="AI62" s="6" t="str">
        <f t="shared" si="9"/>
        <v/>
      </c>
      <c r="AJ62" s="6">
        <f t="shared" si="10"/>
        <v>0</v>
      </c>
      <c r="AK62" s="6">
        <f t="shared" si="11"/>
        <v>1</v>
      </c>
    </row>
    <row r="63" spans="1:37" outlineLevel="1" x14ac:dyDescent="0.25">
      <c r="A63" s="79" t="s">
        <v>333</v>
      </c>
      <c r="B63" s="46"/>
      <c r="D63" s="6">
        <v>13</v>
      </c>
      <c r="E63" s="47">
        <v>9</v>
      </c>
      <c r="F63" s="46"/>
      <c r="H63" s="6">
        <v>8</v>
      </c>
      <c r="I63" s="47">
        <v>8</v>
      </c>
      <c r="K63" s="46">
        <f t="shared" si="0"/>
        <v>0</v>
      </c>
      <c r="L63" s="6">
        <f t="shared" si="1"/>
        <v>0</v>
      </c>
      <c r="M63" s="6">
        <f t="shared" si="2"/>
        <v>5</v>
      </c>
      <c r="N63" s="48">
        <f t="shared" si="3"/>
        <v>1</v>
      </c>
      <c r="O63" s="47"/>
      <c r="P63" s="49">
        <f>VLOOKUP($A63, 'YoY $ Balance'!$A$5:$E$281, 2,FALSE)</f>
        <v>0</v>
      </c>
      <c r="Q63" s="50">
        <f>VLOOKUP($A63, 'YoY $ Balance'!$A$5:$E$281, 3,FALSE)</f>
        <v>0</v>
      </c>
      <c r="R63" s="50">
        <f>VLOOKUP($A63, 'YoY $ Balance'!$A$5:$E$281,4,FALSE)</f>
        <v>9434838.6600000001</v>
      </c>
      <c r="S63" s="51">
        <f>VLOOKUP($A63, 'YoY $ Balance'!$A$5:$E$281, 5,FALSE)</f>
        <v>6177243.75</v>
      </c>
      <c r="T63" s="46" t="str">
        <f t="shared" si="4"/>
        <v/>
      </c>
      <c r="U63" s="52" t="str">
        <f t="shared" si="5"/>
        <v/>
      </c>
      <c r="V63" s="48">
        <f t="shared" si="6"/>
        <v>0</v>
      </c>
      <c r="W63" s="47">
        <f t="shared" si="7"/>
        <v>0</v>
      </c>
      <c r="Y63" s="53" t="str">
        <f t="shared" si="12"/>
        <v>No Activity</v>
      </c>
      <c r="Z63" s="52" t="str">
        <f t="shared" si="13"/>
        <v>No Activity</v>
      </c>
      <c r="AA63" s="53" t="str">
        <f t="shared" si="14"/>
        <v>No Activity</v>
      </c>
      <c r="AB63" s="52" t="str">
        <f t="shared" si="15"/>
        <v>No Activity</v>
      </c>
      <c r="AC63" s="53" t="str">
        <f t="shared" si="16"/>
        <v>Active</v>
      </c>
      <c r="AD63" s="52" t="str">
        <f t="shared" si="17"/>
        <v>Active</v>
      </c>
      <c r="AE63" s="53" t="str">
        <f t="shared" si="18"/>
        <v>Active</v>
      </c>
      <c r="AF63" s="52" t="str">
        <f t="shared" si="19"/>
        <v>Active</v>
      </c>
      <c r="AH63" s="6" t="str">
        <f t="shared" si="8"/>
        <v/>
      </c>
      <c r="AI63" s="6" t="str">
        <f t="shared" si="9"/>
        <v/>
      </c>
      <c r="AJ63" s="6">
        <f t="shared" si="10"/>
        <v>0</v>
      </c>
      <c r="AK63" s="6">
        <f t="shared" si="11"/>
        <v>0</v>
      </c>
    </row>
    <row r="64" spans="1:37" outlineLevel="1" x14ac:dyDescent="0.25">
      <c r="A64" s="79" t="s">
        <v>337</v>
      </c>
      <c r="B64" s="46">
        <v>5</v>
      </c>
      <c r="C64" s="6">
        <v>4</v>
      </c>
      <c r="E64" s="47">
        <v>1</v>
      </c>
      <c r="F64" s="46">
        <v>6</v>
      </c>
      <c r="G64" s="6">
        <v>1</v>
      </c>
      <c r="H64" s="6">
        <v>13</v>
      </c>
      <c r="I64" s="47">
        <v>8</v>
      </c>
      <c r="K64" s="46">
        <f t="shared" si="0"/>
        <v>-1</v>
      </c>
      <c r="L64" s="6">
        <f t="shared" si="1"/>
        <v>3</v>
      </c>
      <c r="M64" s="6">
        <f t="shared" si="2"/>
        <v>-13</v>
      </c>
      <c r="N64" s="48">
        <f t="shared" si="3"/>
        <v>-7</v>
      </c>
      <c r="O64" s="47"/>
      <c r="P64" s="49">
        <f>VLOOKUP($A64, 'YoY $ Balance'!$A$5:$E$281, 2,FALSE)</f>
        <v>6235000</v>
      </c>
      <c r="Q64" s="50">
        <f>VLOOKUP($A64, 'YoY $ Balance'!$A$5:$E$281, 3,FALSE)</f>
        <v>7408871</v>
      </c>
      <c r="R64" s="50">
        <f>VLOOKUP($A64, 'YoY $ Balance'!$A$5:$E$281,4,FALSE)</f>
        <v>106806451.61</v>
      </c>
      <c r="S64" s="51">
        <f>VLOOKUP($A64, 'YoY $ Balance'!$A$5:$E$281, 5,FALSE)</f>
        <v>72895403.219999999</v>
      </c>
      <c r="T64" s="46">
        <f t="shared" si="4"/>
        <v>0</v>
      </c>
      <c r="U64" s="52">
        <f t="shared" si="5"/>
        <v>0</v>
      </c>
      <c r="V64" s="48">
        <f t="shared" si="6"/>
        <v>1</v>
      </c>
      <c r="W64" s="47" t="str">
        <f t="shared" si="7"/>
        <v/>
      </c>
      <c r="Y64" s="53" t="str">
        <f t="shared" si="12"/>
        <v>Active</v>
      </c>
      <c r="Z64" s="52" t="str">
        <f t="shared" si="13"/>
        <v>Active</v>
      </c>
      <c r="AA64" s="53" t="str">
        <f t="shared" si="14"/>
        <v>Active</v>
      </c>
      <c r="AB64" s="52" t="str">
        <f t="shared" si="15"/>
        <v>Active</v>
      </c>
      <c r="AC64" s="53" t="str">
        <f t="shared" si="16"/>
        <v>No Activity</v>
      </c>
      <c r="AD64" s="52" t="str">
        <f t="shared" si="17"/>
        <v>Active</v>
      </c>
      <c r="AE64" s="53" t="str">
        <f t="shared" si="18"/>
        <v>Active</v>
      </c>
      <c r="AF64" s="52" t="str">
        <f t="shared" si="19"/>
        <v>Active</v>
      </c>
      <c r="AH64" s="6">
        <f t="shared" si="8"/>
        <v>0</v>
      </c>
      <c r="AI64" s="6">
        <f t="shared" si="9"/>
        <v>0</v>
      </c>
      <c r="AJ64" s="6">
        <f t="shared" si="10"/>
        <v>1</v>
      </c>
      <c r="AK64" s="6" t="str">
        <f t="shared" si="11"/>
        <v/>
      </c>
    </row>
    <row r="65" spans="1:37" outlineLevel="1" x14ac:dyDescent="0.25">
      <c r="A65" s="79" t="s">
        <v>350</v>
      </c>
      <c r="B65" s="46"/>
      <c r="D65" s="6">
        <v>8</v>
      </c>
      <c r="E65" s="47">
        <v>2</v>
      </c>
      <c r="F65" s="46"/>
      <c r="H65" s="6">
        <v>12</v>
      </c>
      <c r="I65" s="47">
        <v>3</v>
      </c>
      <c r="K65" s="46">
        <f t="shared" si="0"/>
        <v>0</v>
      </c>
      <c r="L65" s="6">
        <f t="shared" si="1"/>
        <v>0</v>
      </c>
      <c r="M65" s="6">
        <f t="shared" si="2"/>
        <v>-4</v>
      </c>
      <c r="N65" s="48">
        <f t="shared" si="3"/>
        <v>-1</v>
      </c>
      <c r="O65" s="47"/>
      <c r="P65" s="49">
        <f>VLOOKUP($A65, 'YoY $ Balance'!$A$5:$E$281, 2,FALSE)</f>
        <v>0</v>
      </c>
      <c r="Q65" s="50">
        <f>VLOOKUP($A65, 'YoY $ Balance'!$A$5:$E$281, 3,FALSE)</f>
        <v>0</v>
      </c>
      <c r="R65" s="50">
        <f>VLOOKUP($A65, 'YoY $ Balance'!$A$5:$E$281,4,FALSE)</f>
        <v>7535799.5700000003</v>
      </c>
      <c r="S65" s="51">
        <f>VLOOKUP($A65, 'YoY $ Balance'!$A$5:$E$281, 5,FALSE)</f>
        <v>1187614.93</v>
      </c>
      <c r="T65" s="46" t="str">
        <f t="shared" si="4"/>
        <v/>
      </c>
      <c r="U65" s="52" t="str">
        <f t="shared" si="5"/>
        <v/>
      </c>
      <c r="V65" s="48">
        <f t="shared" si="6"/>
        <v>0</v>
      </c>
      <c r="W65" s="47">
        <f t="shared" si="7"/>
        <v>0</v>
      </c>
      <c r="Y65" s="53" t="str">
        <f t="shared" si="12"/>
        <v>No Activity</v>
      </c>
      <c r="Z65" s="52" t="str">
        <f t="shared" si="13"/>
        <v>No Activity</v>
      </c>
      <c r="AA65" s="53" t="str">
        <f t="shared" si="14"/>
        <v>No Activity</v>
      </c>
      <c r="AB65" s="52" t="str">
        <f t="shared" si="15"/>
        <v>No Activity</v>
      </c>
      <c r="AC65" s="53" t="str">
        <f t="shared" si="16"/>
        <v>Active</v>
      </c>
      <c r="AD65" s="52" t="str">
        <f t="shared" si="17"/>
        <v>Active</v>
      </c>
      <c r="AE65" s="53" t="str">
        <f t="shared" si="18"/>
        <v>Active</v>
      </c>
      <c r="AF65" s="52" t="str">
        <f t="shared" si="19"/>
        <v>Active</v>
      </c>
      <c r="AH65" s="6" t="str">
        <f t="shared" si="8"/>
        <v/>
      </c>
      <c r="AI65" s="6" t="str">
        <f t="shared" si="9"/>
        <v/>
      </c>
      <c r="AJ65" s="6">
        <f t="shared" si="10"/>
        <v>0</v>
      </c>
      <c r="AK65" s="6">
        <f t="shared" si="11"/>
        <v>0</v>
      </c>
    </row>
    <row r="66" spans="1:37" outlineLevel="1" x14ac:dyDescent="0.25">
      <c r="A66" s="79" t="s">
        <v>327</v>
      </c>
      <c r="B66" s="46"/>
      <c r="D66" s="6">
        <v>2</v>
      </c>
      <c r="E66" s="47"/>
      <c r="F66" s="46"/>
      <c r="I66" s="47"/>
      <c r="K66" s="46">
        <f t="shared" si="0"/>
        <v>0</v>
      </c>
      <c r="L66" s="6">
        <f t="shared" si="1"/>
        <v>0</v>
      </c>
      <c r="M66" s="6">
        <f t="shared" si="2"/>
        <v>2</v>
      </c>
      <c r="N66" s="48">
        <f t="shared" si="3"/>
        <v>0</v>
      </c>
      <c r="O66" s="47"/>
      <c r="P66" s="49">
        <f>VLOOKUP($A66, 'YoY $ Balance'!$A$5:$E$281, 2,FALSE)</f>
        <v>0</v>
      </c>
      <c r="Q66" s="50">
        <f>VLOOKUP($A66, 'YoY $ Balance'!$A$5:$E$281, 3,FALSE)</f>
        <v>0</v>
      </c>
      <c r="R66" s="50">
        <f>VLOOKUP($A66, 'YoY $ Balance'!$A$5:$E$281,4,FALSE)</f>
        <v>87100</v>
      </c>
      <c r="S66" s="51">
        <f>VLOOKUP($A66, 'YoY $ Balance'!$A$5:$E$281, 5,FALSE)</f>
        <v>0</v>
      </c>
      <c r="T66" s="46" t="str">
        <f t="shared" si="4"/>
        <v/>
      </c>
      <c r="U66" s="52" t="str">
        <f t="shared" si="5"/>
        <v/>
      </c>
      <c r="V66" s="48">
        <f t="shared" si="6"/>
        <v>0</v>
      </c>
      <c r="W66" s="47">
        <f t="shared" si="7"/>
        <v>1</v>
      </c>
      <c r="Y66" s="53" t="str">
        <f t="shared" si="12"/>
        <v>No Activity</v>
      </c>
      <c r="Z66" s="52" t="str">
        <f t="shared" si="13"/>
        <v>No Activity</v>
      </c>
      <c r="AA66" s="53" t="str">
        <f t="shared" si="14"/>
        <v>No Activity</v>
      </c>
      <c r="AB66" s="52" t="str">
        <f t="shared" si="15"/>
        <v>No Activity</v>
      </c>
      <c r="AC66" s="53" t="str">
        <f t="shared" si="16"/>
        <v>Active</v>
      </c>
      <c r="AD66" s="52" t="str">
        <f t="shared" si="17"/>
        <v>No Activity</v>
      </c>
      <c r="AE66" s="53" t="str">
        <f t="shared" si="18"/>
        <v>No Activity</v>
      </c>
      <c r="AF66" s="52" t="str">
        <f t="shared" si="19"/>
        <v>No Activity</v>
      </c>
      <c r="AH66" s="6" t="str">
        <f t="shared" si="8"/>
        <v/>
      </c>
      <c r="AI66" s="6" t="str">
        <f t="shared" si="9"/>
        <v/>
      </c>
      <c r="AJ66" s="6">
        <f t="shared" si="10"/>
        <v>0</v>
      </c>
      <c r="AK66" s="6">
        <f t="shared" si="11"/>
        <v>1</v>
      </c>
    </row>
    <row r="67" spans="1:37" outlineLevel="1" x14ac:dyDescent="0.25">
      <c r="A67" s="79" t="s">
        <v>331</v>
      </c>
      <c r="B67" s="46"/>
      <c r="D67" s="6">
        <v>8</v>
      </c>
      <c r="E67" s="47"/>
      <c r="F67" s="46"/>
      <c r="H67" s="6">
        <v>12</v>
      </c>
      <c r="I67" s="47">
        <v>9</v>
      </c>
      <c r="K67" s="46">
        <f t="shared" si="0"/>
        <v>0</v>
      </c>
      <c r="L67" s="6">
        <f t="shared" si="1"/>
        <v>0</v>
      </c>
      <c r="M67" s="6">
        <f t="shared" si="2"/>
        <v>-4</v>
      </c>
      <c r="N67" s="48">
        <f t="shared" si="3"/>
        <v>-9</v>
      </c>
      <c r="O67" s="47"/>
      <c r="P67" s="49">
        <f>VLOOKUP($A67, 'YoY $ Balance'!$A$5:$E$281, 2,FALSE)</f>
        <v>0</v>
      </c>
      <c r="Q67" s="50">
        <f>VLOOKUP($A67, 'YoY $ Balance'!$A$5:$E$281, 3,FALSE)</f>
        <v>0</v>
      </c>
      <c r="R67" s="50">
        <f>VLOOKUP($A67, 'YoY $ Balance'!$A$5:$E$281,4,FALSE)</f>
        <v>3632788.0200000005</v>
      </c>
      <c r="S67" s="51">
        <f>VLOOKUP($A67, 'YoY $ Balance'!$A$5:$E$281, 5,FALSE)</f>
        <v>7663444.2999999998</v>
      </c>
      <c r="T67" s="46" t="str">
        <f t="shared" si="4"/>
        <v/>
      </c>
      <c r="U67" s="52" t="str">
        <f t="shared" si="5"/>
        <v/>
      </c>
      <c r="V67" s="48">
        <f t="shared" si="6"/>
        <v>0</v>
      </c>
      <c r="W67" s="47">
        <f t="shared" si="7"/>
        <v>1</v>
      </c>
      <c r="Y67" s="53" t="str">
        <f t="shared" si="12"/>
        <v>No Activity</v>
      </c>
      <c r="Z67" s="52" t="str">
        <f t="shared" si="13"/>
        <v>No Activity</v>
      </c>
      <c r="AA67" s="53" t="str">
        <f t="shared" si="14"/>
        <v>No Activity</v>
      </c>
      <c r="AB67" s="52" t="str">
        <f t="shared" si="15"/>
        <v>No Activity</v>
      </c>
      <c r="AC67" s="53" t="str">
        <f t="shared" si="16"/>
        <v>Active</v>
      </c>
      <c r="AD67" s="52" t="str">
        <f t="shared" si="17"/>
        <v>Active</v>
      </c>
      <c r="AE67" s="53" t="str">
        <f t="shared" si="18"/>
        <v>No Activity</v>
      </c>
      <c r="AF67" s="52" t="str">
        <f t="shared" si="19"/>
        <v>Active</v>
      </c>
      <c r="AH67" s="6" t="str">
        <f t="shared" si="8"/>
        <v/>
      </c>
      <c r="AI67" s="6" t="str">
        <f t="shared" si="9"/>
        <v/>
      </c>
      <c r="AJ67" s="6">
        <f t="shared" si="10"/>
        <v>0</v>
      </c>
      <c r="AK67" s="6">
        <f t="shared" si="11"/>
        <v>1</v>
      </c>
    </row>
    <row r="68" spans="1:37" outlineLevel="1" x14ac:dyDescent="0.25">
      <c r="A68" s="79" t="s">
        <v>360</v>
      </c>
      <c r="B68" s="46"/>
      <c r="D68" s="6">
        <v>19</v>
      </c>
      <c r="E68" s="47">
        <v>24</v>
      </c>
      <c r="F68" s="46"/>
      <c r="H68" s="6">
        <v>7</v>
      </c>
      <c r="I68" s="47">
        <v>8</v>
      </c>
      <c r="K68" s="46">
        <f t="shared" si="0"/>
        <v>0</v>
      </c>
      <c r="L68" s="6">
        <f t="shared" si="1"/>
        <v>0</v>
      </c>
      <c r="M68" s="6">
        <f t="shared" si="2"/>
        <v>12</v>
      </c>
      <c r="N68" s="48">
        <f t="shared" si="3"/>
        <v>16</v>
      </c>
      <c r="O68" s="47"/>
      <c r="P68" s="49">
        <f>VLOOKUP($A68, 'YoY $ Balance'!$A$5:$E$281, 2,FALSE)</f>
        <v>0</v>
      </c>
      <c r="Q68" s="50">
        <f>VLOOKUP($A68, 'YoY $ Balance'!$A$5:$E$281, 3,FALSE)</f>
        <v>0</v>
      </c>
      <c r="R68" s="50">
        <f>VLOOKUP($A68, 'YoY $ Balance'!$A$5:$E$281,4,FALSE)</f>
        <v>2296037.35</v>
      </c>
      <c r="S68" s="51">
        <f>VLOOKUP($A68, 'YoY $ Balance'!$A$5:$E$281, 5,FALSE)</f>
        <v>2414383.2000000002</v>
      </c>
      <c r="T68" s="46" t="str">
        <f t="shared" si="4"/>
        <v/>
      </c>
      <c r="U68" s="52" t="str">
        <f t="shared" si="5"/>
        <v/>
      </c>
      <c r="V68" s="48">
        <f t="shared" si="6"/>
        <v>0</v>
      </c>
      <c r="W68" s="47">
        <f t="shared" si="7"/>
        <v>0</v>
      </c>
      <c r="Y68" s="53" t="str">
        <f t="shared" si="12"/>
        <v>No Activity</v>
      </c>
      <c r="Z68" s="52" t="str">
        <f t="shared" si="13"/>
        <v>No Activity</v>
      </c>
      <c r="AA68" s="53" t="str">
        <f t="shared" si="14"/>
        <v>No Activity</v>
      </c>
      <c r="AB68" s="52" t="str">
        <f t="shared" si="15"/>
        <v>No Activity</v>
      </c>
      <c r="AC68" s="53" t="str">
        <f t="shared" si="16"/>
        <v>Active</v>
      </c>
      <c r="AD68" s="52" t="str">
        <f t="shared" si="17"/>
        <v>Active</v>
      </c>
      <c r="AE68" s="53" t="str">
        <f t="shared" si="18"/>
        <v>Active</v>
      </c>
      <c r="AF68" s="52" t="str">
        <f t="shared" si="19"/>
        <v>Active</v>
      </c>
      <c r="AH68" s="6" t="str">
        <f t="shared" si="8"/>
        <v/>
      </c>
      <c r="AI68" s="6" t="str">
        <f t="shared" si="9"/>
        <v/>
      </c>
      <c r="AJ68" s="6">
        <f t="shared" si="10"/>
        <v>0</v>
      </c>
      <c r="AK68" s="6">
        <f t="shared" si="11"/>
        <v>0</v>
      </c>
    </row>
    <row r="69" spans="1:37" outlineLevel="1" x14ac:dyDescent="0.25">
      <c r="A69" s="79" t="s">
        <v>366</v>
      </c>
      <c r="B69" s="46"/>
      <c r="D69" s="6">
        <v>5</v>
      </c>
      <c r="E69" s="47">
        <v>3</v>
      </c>
      <c r="F69" s="46"/>
      <c r="H69" s="6">
        <v>5</v>
      </c>
      <c r="I69" s="47">
        <v>3</v>
      </c>
      <c r="K69" s="46">
        <f t="shared" si="0"/>
        <v>0</v>
      </c>
      <c r="L69" s="6">
        <f t="shared" si="1"/>
        <v>0</v>
      </c>
      <c r="M69" s="6">
        <f t="shared" si="2"/>
        <v>0</v>
      </c>
      <c r="N69" s="48">
        <f t="shared" si="3"/>
        <v>0</v>
      </c>
      <c r="O69" s="47"/>
      <c r="P69" s="49">
        <f>VLOOKUP($A69, 'YoY $ Balance'!$A$5:$E$281, 2,FALSE)</f>
        <v>0</v>
      </c>
      <c r="Q69" s="50">
        <f>VLOOKUP($A69, 'YoY $ Balance'!$A$5:$E$281, 3,FALSE)</f>
        <v>0</v>
      </c>
      <c r="R69" s="50">
        <f>VLOOKUP($A69, 'YoY $ Balance'!$A$5:$E$281,4,FALSE)</f>
        <v>4654838.72</v>
      </c>
      <c r="S69" s="51">
        <f>VLOOKUP($A69, 'YoY $ Balance'!$A$5:$E$281, 5,FALSE)</f>
        <v>900000</v>
      </c>
      <c r="T69" s="46" t="str">
        <f t="shared" si="4"/>
        <v/>
      </c>
      <c r="U69" s="52" t="str">
        <f t="shared" si="5"/>
        <v/>
      </c>
      <c r="V69" s="48">
        <f t="shared" si="6"/>
        <v>0</v>
      </c>
      <c r="W69" s="47">
        <f t="shared" si="7"/>
        <v>0</v>
      </c>
      <c r="Y69" s="53" t="str">
        <f t="shared" si="12"/>
        <v>No Activity</v>
      </c>
      <c r="Z69" s="52" t="str">
        <f t="shared" si="13"/>
        <v>No Activity</v>
      </c>
      <c r="AA69" s="53" t="str">
        <f t="shared" si="14"/>
        <v>No Activity</v>
      </c>
      <c r="AB69" s="52" t="str">
        <f t="shared" si="15"/>
        <v>No Activity</v>
      </c>
      <c r="AC69" s="53" t="str">
        <f t="shared" si="16"/>
        <v>Active</v>
      </c>
      <c r="AD69" s="52" t="str">
        <f t="shared" si="17"/>
        <v>Active</v>
      </c>
      <c r="AE69" s="53" t="str">
        <f t="shared" si="18"/>
        <v>Active</v>
      </c>
      <c r="AF69" s="52" t="str">
        <f t="shared" si="19"/>
        <v>Active</v>
      </c>
      <c r="AH69" s="6" t="str">
        <f t="shared" si="8"/>
        <v/>
      </c>
      <c r="AI69" s="6" t="str">
        <f t="shared" si="9"/>
        <v/>
      </c>
      <c r="AJ69" s="6">
        <f t="shared" si="10"/>
        <v>0</v>
      </c>
      <c r="AK69" s="6">
        <f t="shared" si="11"/>
        <v>0</v>
      </c>
    </row>
    <row r="70" spans="1:37" outlineLevel="1" x14ac:dyDescent="0.25">
      <c r="A70" s="79" t="s">
        <v>368</v>
      </c>
      <c r="B70" s="46"/>
      <c r="C70" s="6">
        <v>2</v>
      </c>
      <c r="D70" s="6">
        <v>3</v>
      </c>
      <c r="E70" s="47">
        <v>3</v>
      </c>
      <c r="F70" s="46"/>
      <c r="G70" s="6">
        <v>2</v>
      </c>
      <c r="H70" s="6">
        <v>3</v>
      </c>
      <c r="I70" s="47">
        <v>3</v>
      </c>
      <c r="K70" s="46">
        <f t="shared" si="0"/>
        <v>0</v>
      </c>
      <c r="L70" s="6">
        <f t="shared" si="1"/>
        <v>0</v>
      </c>
      <c r="M70" s="6">
        <f t="shared" si="2"/>
        <v>0</v>
      </c>
      <c r="N70" s="48">
        <f t="shared" si="3"/>
        <v>0</v>
      </c>
      <c r="O70" s="47"/>
      <c r="P70" s="49">
        <f>VLOOKUP($A70, 'YoY $ Balance'!$A$5:$E$281, 2,FALSE)</f>
        <v>0</v>
      </c>
      <c r="Q70" s="50">
        <f>VLOOKUP($A70, 'YoY $ Balance'!$A$5:$E$281, 3,FALSE)</f>
        <v>2120000</v>
      </c>
      <c r="R70" s="50">
        <f>VLOOKUP($A70, 'YoY $ Balance'!$A$5:$E$281,4,FALSE)</f>
        <v>7020000</v>
      </c>
      <c r="S70" s="51">
        <f>VLOOKUP($A70, 'YoY $ Balance'!$A$5:$E$281, 5,FALSE)</f>
        <v>7020000</v>
      </c>
      <c r="T70" s="46" t="str">
        <f t="shared" si="4"/>
        <v/>
      </c>
      <c r="U70" s="52">
        <f t="shared" si="5"/>
        <v>0</v>
      </c>
      <c r="V70" s="48">
        <f t="shared" si="6"/>
        <v>0</v>
      </c>
      <c r="W70" s="47">
        <f t="shared" si="7"/>
        <v>0</v>
      </c>
      <c r="Y70" s="53" t="str">
        <f t="shared" si="12"/>
        <v>No Activity</v>
      </c>
      <c r="Z70" s="52" t="str">
        <f t="shared" si="13"/>
        <v>No Activity</v>
      </c>
      <c r="AA70" s="53" t="str">
        <f t="shared" si="14"/>
        <v>Active</v>
      </c>
      <c r="AB70" s="52" t="str">
        <f t="shared" si="15"/>
        <v>Active</v>
      </c>
      <c r="AC70" s="53" t="str">
        <f t="shared" si="16"/>
        <v>Active</v>
      </c>
      <c r="AD70" s="52" t="str">
        <f t="shared" si="17"/>
        <v>Active</v>
      </c>
      <c r="AE70" s="53" t="str">
        <f t="shared" si="18"/>
        <v>Active</v>
      </c>
      <c r="AF70" s="52" t="str">
        <f t="shared" si="19"/>
        <v>Active</v>
      </c>
      <c r="AH70" s="6" t="str">
        <f t="shared" si="8"/>
        <v/>
      </c>
      <c r="AI70" s="6">
        <f t="shared" si="9"/>
        <v>0</v>
      </c>
      <c r="AJ70" s="6">
        <f t="shared" si="10"/>
        <v>0</v>
      </c>
      <c r="AK70" s="6">
        <f t="shared" si="11"/>
        <v>0</v>
      </c>
    </row>
    <row r="71" spans="1:37" outlineLevel="1" x14ac:dyDescent="0.25">
      <c r="A71" s="79" t="s">
        <v>372</v>
      </c>
      <c r="B71" s="46"/>
      <c r="E71" s="47"/>
      <c r="F71" s="46"/>
      <c r="H71" s="6">
        <v>5</v>
      </c>
      <c r="I71" s="47"/>
      <c r="K71" s="46">
        <f t="shared" ref="K71:K134" si="20">B71-F71</f>
        <v>0</v>
      </c>
      <c r="L71" s="6">
        <f t="shared" ref="L71:L134" si="21">C71-G71</f>
        <v>0</v>
      </c>
      <c r="M71" s="6">
        <f t="shared" ref="M71:M134" si="22">D71-H71</f>
        <v>-5</v>
      </c>
      <c r="N71" s="48">
        <f t="shared" ref="N71:N134" si="23">E71-I71</f>
        <v>0</v>
      </c>
      <c r="O71" s="47"/>
      <c r="P71" s="49">
        <f>VLOOKUP($A71, 'YoY $ Balance'!$A$5:$E$281, 2,FALSE)</f>
        <v>0</v>
      </c>
      <c r="Q71" s="50">
        <f>VLOOKUP($A71, 'YoY $ Balance'!$A$5:$E$281, 3,FALSE)</f>
        <v>0</v>
      </c>
      <c r="R71" s="50">
        <f>VLOOKUP($A71, 'YoY $ Balance'!$A$5:$E$281,4,FALSE)</f>
        <v>886875</v>
      </c>
      <c r="S71" s="51">
        <f>VLOOKUP($A71, 'YoY $ Balance'!$A$5:$E$281, 5,FALSE)</f>
        <v>295625</v>
      </c>
      <c r="T71" s="46" t="str">
        <f t="shared" ref="T71:T134" si="24">IF( AND(Y71="No Activity", Z71="Active"),1, AH71)</f>
        <v/>
      </c>
      <c r="U71" s="52" t="str">
        <f t="shared" ref="U71:U134" si="25">AI71</f>
        <v/>
      </c>
      <c r="V71" s="48" t="str">
        <f t="shared" ref="V71:V134" si="26">AJ71</f>
        <v/>
      </c>
      <c r="W71" s="47" t="str">
        <f t="shared" ref="W71:W134" si="27">AK71</f>
        <v/>
      </c>
      <c r="Y71" s="53" t="str">
        <f t="shared" si="12"/>
        <v>No Activity</v>
      </c>
      <c r="Z71" s="52" t="str">
        <f t="shared" si="13"/>
        <v>No Activity</v>
      </c>
      <c r="AA71" s="53" t="str">
        <f t="shared" si="14"/>
        <v>No Activity</v>
      </c>
      <c r="AB71" s="52" t="str">
        <f t="shared" si="15"/>
        <v>No Activity</v>
      </c>
      <c r="AC71" s="53" t="str">
        <f t="shared" si="16"/>
        <v>No Activity</v>
      </c>
      <c r="AD71" s="52" t="str">
        <f t="shared" si="17"/>
        <v>Active</v>
      </c>
      <c r="AE71" s="53" t="str">
        <f t="shared" si="18"/>
        <v>No Activity</v>
      </c>
      <c r="AF71" s="52" t="str">
        <f t="shared" si="19"/>
        <v>No Activity</v>
      </c>
      <c r="AH71" s="6" t="str">
        <f t="shared" ref="AH71:AH134" si="28">IF(OR(Y71="No Activity",Z71="No Activity"),"",IF(OR(Y71="Active",Z71="Active"),0,1))</f>
        <v/>
      </c>
      <c r="AI71" s="6" t="str">
        <f t="shared" ref="AI71:AI134" si="29">IF( AND(AH71=0,  OR(AA71="No Activity", AB71="No Activity") ), 1, IF( OR( AND(Y71="No Activity",Z71="No Activity",AA71="No Activity",AB71="No Activity"), AND(AA71="No Activity", AB71="Active"), AND(Y71="No Activity", Z71="Active")),"", 0))</f>
        <v/>
      </c>
      <c r="AJ71" s="6" t="str">
        <f t="shared" ref="AJ71:AJ134" si="30">IF( AND(AI71=0,  OR(AC71="No Activity", AD71="No Activity") ), 1, IF( OR( AND(AA71="No Activity",AB71="No Activity",AC71="No Activity",AD71="No Activity"), AND(AC71="No Activity", AD71="Active"), AND(AA71="No Activity", AB71="Active")),"", 0))</f>
        <v/>
      </c>
      <c r="AK71" s="6" t="str">
        <f t="shared" ref="AK71:AK134" si="31">IF( AND(AJ71=0,  OR(AE71="No Activity", AF71="No Activity") ), 1, IF( OR( AND(AC71="No Activity",AD71="No Activity",AE71="No Activity",AF71="No Activity"), AND(AE71="No Activity", AF71="Active"), AND(AC71="No Activity", AD71="Active")),"", 0))</f>
        <v/>
      </c>
    </row>
    <row r="72" spans="1:37" outlineLevel="1" x14ac:dyDescent="0.25">
      <c r="A72" s="79" t="s">
        <v>364</v>
      </c>
      <c r="B72" s="46"/>
      <c r="D72" s="6">
        <v>6</v>
      </c>
      <c r="E72" s="47">
        <v>15</v>
      </c>
      <c r="F72" s="46"/>
      <c r="H72" s="6">
        <v>7</v>
      </c>
      <c r="I72" s="47">
        <v>8</v>
      </c>
      <c r="K72" s="46">
        <f t="shared" si="20"/>
        <v>0</v>
      </c>
      <c r="L72" s="6">
        <f t="shared" si="21"/>
        <v>0</v>
      </c>
      <c r="M72" s="6">
        <f t="shared" si="22"/>
        <v>-1</v>
      </c>
      <c r="N72" s="48">
        <f t="shared" si="23"/>
        <v>7</v>
      </c>
      <c r="O72" s="47"/>
      <c r="P72" s="49">
        <f>VLOOKUP($A72, 'YoY $ Balance'!$A$5:$E$281, 2,FALSE)</f>
        <v>0</v>
      </c>
      <c r="Q72" s="50">
        <f>VLOOKUP($A72, 'YoY $ Balance'!$A$5:$E$281, 3,FALSE)</f>
        <v>0</v>
      </c>
      <c r="R72" s="50">
        <f>VLOOKUP($A72, 'YoY $ Balance'!$A$5:$E$281,4,FALSE)</f>
        <v>26180528.199999996</v>
      </c>
      <c r="S72" s="51">
        <f>VLOOKUP($A72, 'YoY $ Balance'!$A$5:$E$281, 5,FALSE)</f>
        <v>21672950.800000001</v>
      </c>
      <c r="T72" s="46" t="str">
        <f t="shared" si="24"/>
        <v/>
      </c>
      <c r="U72" s="52" t="str">
        <f t="shared" si="25"/>
        <v/>
      </c>
      <c r="V72" s="48">
        <f t="shared" si="26"/>
        <v>0</v>
      </c>
      <c r="W72" s="47">
        <f t="shared" si="27"/>
        <v>0</v>
      </c>
      <c r="Y72" s="53" t="str">
        <f t="shared" ref="Y72:Y135" si="32">IF(ISBLANK(B72),"No Activity","Active")</f>
        <v>No Activity</v>
      </c>
      <c r="Z72" s="52" t="str">
        <f t="shared" ref="Z72:Z135" si="33">IF(ISBLANK(F72),"No Activity","Active")</f>
        <v>No Activity</v>
      </c>
      <c r="AA72" s="53" t="str">
        <f t="shared" ref="AA72:AA135" si="34">IF(ISBLANK(C72),"No Activity","Active")</f>
        <v>No Activity</v>
      </c>
      <c r="AB72" s="52" t="str">
        <f t="shared" ref="AB72:AB135" si="35">IF(ISBLANK(G72),"No Activity","Active")</f>
        <v>No Activity</v>
      </c>
      <c r="AC72" s="53" t="str">
        <f t="shared" ref="AC72:AC135" si="36">IF(ISBLANK(D72),"No Activity","Active")</f>
        <v>Active</v>
      </c>
      <c r="AD72" s="52" t="str">
        <f t="shared" ref="AD72:AD135" si="37">IF(ISBLANK(H72),"No Activity","Active")</f>
        <v>Active</v>
      </c>
      <c r="AE72" s="53" t="str">
        <f t="shared" ref="AE72:AE135" si="38">IF(ISBLANK(E72),"No Activity","Active")</f>
        <v>Active</v>
      </c>
      <c r="AF72" s="52" t="str">
        <f t="shared" ref="AF72:AF135" si="39">IF(ISBLANK(I72),"No Activity","Active")</f>
        <v>Active</v>
      </c>
      <c r="AH72" s="6" t="str">
        <f t="shared" si="28"/>
        <v/>
      </c>
      <c r="AI72" s="6" t="str">
        <f t="shared" si="29"/>
        <v/>
      </c>
      <c r="AJ72" s="6">
        <f t="shared" si="30"/>
        <v>0</v>
      </c>
      <c r="AK72" s="6">
        <f t="shared" si="31"/>
        <v>0</v>
      </c>
    </row>
    <row r="73" spans="1:37" outlineLevel="1" x14ac:dyDescent="0.25">
      <c r="A73" s="79" t="s">
        <v>362</v>
      </c>
      <c r="B73" s="46"/>
      <c r="E73" s="47">
        <v>2</v>
      </c>
      <c r="F73" s="46"/>
      <c r="I73" s="47"/>
      <c r="K73" s="46">
        <f t="shared" si="20"/>
        <v>0</v>
      </c>
      <c r="L73" s="6">
        <f t="shared" si="21"/>
        <v>0</v>
      </c>
      <c r="M73" s="6">
        <f t="shared" si="22"/>
        <v>0</v>
      </c>
      <c r="N73" s="48">
        <f t="shared" si="23"/>
        <v>2</v>
      </c>
      <c r="O73" s="47"/>
      <c r="P73" s="49">
        <f>VLOOKUP($A73, 'YoY $ Balance'!$A$5:$E$281, 2,FALSE)</f>
        <v>0</v>
      </c>
      <c r="Q73" s="50">
        <f>VLOOKUP($A73, 'YoY $ Balance'!$A$5:$E$281, 3,FALSE)</f>
        <v>0</v>
      </c>
      <c r="R73" s="50">
        <f>VLOOKUP($A73, 'YoY $ Balance'!$A$5:$E$281,4,FALSE)</f>
        <v>382458.33</v>
      </c>
      <c r="S73" s="51">
        <f>VLOOKUP($A73, 'YoY $ Balance'!$A$5:$E$281, 5,FALSE)</f>
        <v>664916.66</v>
      </c>
      <c r="T73" s="46" t="str">
        <f t="shared" si="24"/>
        <v/>
      </c>
      <c r="U73" s="52" t="str">
        <f t="shared" si="25"/>
        <v/>
      </c>
      <c r="V73" s="48" t="str">
        <f t="shared" si="26"/>
        <v/>
      </c>
      <c r="W73" s="47">
        <f t="shared" si="27"/>
        <v>0</v>
      </c>
      <c r="Y73" s="53" t="str">
        <f t="shared" si="32"/>
        <v>No Activity</v>
      </c>
      <c r="Z73" s="52" t="str">
        <f t="shared" si="33"/>
        <v>No Activity</v>
      </c>
      <c r="AA73" s="53" t="str">
        <f t="shared" si="34"/>
        <v>No Activity</v>
      </c>
      <c r="AB73" s="52" t="str">
        <f t="shared" si="35"/>
        <v>No Activity</v>
      </c>
      <c r="AC73" s="53" t="str">
        <f t="shared" si="36"/>
        <v>No Activity</v>
      </c>
      <c r="AD73" s="52" t="str">
        <f t="shared" si="37"/>
        <v>No Activity</v>
      </c>
      <c r="AE73" s="53" t="str">
        <f t="shared" si="38"/>
        <v>Active</v>
      </c>
      <c r="AF73" s="52" t="str">
        <f t="shared" si="39"/>
        <v>No Activity</v>
      </c>
      <c r="AH73" s="6" t="str">
        <f t="shared" si="28"/>
        <v/>
      </c>
      <c r="AI73" s="6" t="str">
        <f t="shared" si="29"/>
        <v/>
      </c>
      <c r="AJ73" s="6" t="str">
        <f t="shared" si="30"/>
        <v/>
      </c>
      <c r="AK73" s="6">
        <f t="shared" si="31"/>
        <v>0</v>
      </c>
    </row>
    <row r="74" spans="1:37" outlineLevel="1" x14ac:dyDescent="0.25">
      <c r="A74" s="79" t="s">
        <v>370</v>
      </c>
      <c r="B74" s="46"/>
      <c r="E74" s="47">
        <v>1</v>
      </c>
      <c r="F74" s="46"/>
      <c r="I74" s="47"/>
      <c r="K74" s="46">
        <f t="shared" si="20"/>
        <v>0</v>
      </c>
      <c r="L74" s="6">
        <f t="shared" si="21"/>
        <v>0</v>
      </c>
      <c r="M74" s="6">
        <f t="shared" si="22"/>
        <v>0</v>
      </c>
      <c r="N74" s="48">
        <f t="shared" si="23"/>
        <v>1</v>
      </c>
      <c r="O74" s="47"/>
      <c r="P74" s="49">
        <f>VLOOKUP($A74, 'YoY $ Balance'!$A$5:$E$281, 2,FALSE)</f>
        <v>0</v>
      </c>
      <c r="Q74" s="50">
        <f>VLOOKUP($A74, 'YoY $ Balance'!$A$5:$E$281, 3,FALSE)</f>
        <v>0</v>
      </c>
      <c r="R74" s="50">
        <f>VLOOKUP($A74, 'YoY $ Balance'!$A$5:$E$281,4,FALSE)</f>
        <v>430005.38</v>
      </c>
      <c r="S74" s="51">
        <f>VLOOKUP($A74, 'YoY $ Balance'!$A$5:$E$281, 5,FALSE)</f>
        <v>430005.38</v>
      </c>
      <c r="T74" s="46" t="str">
        <f t="shared" si="24"/>
        <v/>
      </c>
      <c r="U74" s="52" t="str">
        <f t="shared" si="25"/>
        <v/>
      </c>
      <c r="V74" s="48" t="str">
        <f t="shared" si="26"/>
        <v/>
      </c>
      <c r="W74" s="47">
        <f t="shared" si="27"/>
        <v>0</v>
      </c>
      <c r="Y74" s="53" t="str">
        <f t="shared" si="32"/>
        <v>No Activity</v>
      </c>
      <c r="Z74" s="52" t="str">
        <f t="shared" si="33"/>
        <v>No Activity</v>
      </c>
      <c r="AA74" s="53" t="str">
        <f t="shared" si="34"/>
        <v>No Activity</v>
      </c>
      <c r="AB74" s="52" t="str">
        <f t="shared" si="35"/>
        <v>No Activity</v>
      </c>
      <c r="AC74" s="53" t="str">
        <f t="shared" si="36"/>
        <v>No Activity</v>
      </c>
      <c r="AD74" s="52" t="str">
        <f t="shared" si="37"/>
        <v>No Activity</v>
      </c>
      <c r="AE74" s="53" t="str">
        <f t="shared" si="38"/>
        <v>Active</v>
      </c>
      <c r="AF74" s="52" t="str">
        <f t="shared" si="39"/>
        <v>No Activity</v>
      </c>
      <c r="AH74" s="6" t="str">
        <f t="shared" si="28"/>
        <v/>
      </c>
      <c r="AI74" s="6" t="str">
        <f t="shared" si="29"/>
        <v/>
      </c>
      <c r="AJ74" s="6" t="str">
        <f t="shared" si="30"/>
        <v/>
      </c>
      <c r="AK74" s="6">
        <f t="shared" si="31"/>
        <v>0</v>
      </c>
    </row>
    <row r="75" spans="1:37" outlineLevel="1" x14ac:dyDescent="0.25">
      <c r="A75" s="79" t="s">
        <v>374</v>
      </c>
      <c r="B75" s="46"/>
      <c r="C75" s="6">
        <v>8</v>
      </c>
      <c r="D75" s="6">
        <v>5</v>
      </c>
      <c r="E75" s="47"/>
      <c r="F75" s="46">
        <v>2</v>
      </c>
      <c r="G75" s="6">
        <v>8</v>
      </c>
      <c r="H75" s="6">
        <v>1</v>
      </c>
      <c r="I75" s="47"/>
      <c r="K75" s="46">
        <f t="shared" si="20"/>
        <v>-2</v>
      </c>
      <c r="L75" s="6">
        <f t="shared" si="21"/>
        <v>0</v>
      </c>
      <c r="M75" s="6">
        <f t="shared" si="22"/>
        <v>4</v>
      </c>
      <c r="N75" s="48">
        <f t="shared" si="23"/>
        <v>0</v>
      </c>
      <c r="O75" s="47"/>
      <c r="P75" s="49">
        <f>VLOOKUP($A75, 'YoY $ Balance'!$A$5:$E$281, 2,FALSE)</f>
        <v>-288750</v>
      </c>
      <c r="Q75" s="50">
        <f>VLOOKUP($A75, 'YoY $ Balance'!$A$5:$E$281, 3,FALSE)</f>
        <v>13773125</v>
      </c>
      <c r="R75" s="50">
        <f>VLOOKUP($A75, 'YoY $ Balance'!$A$5:$E$281,4,FALSE)</f>
        <v>4496666.67</v>
      </c>
      <c r="S75" s="51">
        <f>VLOOKUP($A75, 'YoY $ Balance'!$A$5:$E$281, 5,FALSE)</f>
        <v>0</v>
      </c>
      <c r="T75" s="46">
        <f t="shared" si="24"/>
        <v>1</v>
      </c>
      <c r="U75" s="52" t="str">
        <f t="shared" si="25"/>
        <v/>
      </c>
      <c r="V75" s="48">
        <f t="shared" si="26"/>
        <v>0</v>
      </c>
      <c r="W75" s="47">
        <f t="shared" si="27"/>
        <v>1</v>
      </c>
      <c r="Y75" s="53" t="str">
        <f t="shared" si="32"/>
        <v>No Activity</v>
      </c>
      <c r="Z75" s="52" t="str">
        <f t="shared" si="33"/>
        <v>Active</v>
      </c>
      <c r="AA75" s="53" t="str">
        <f t="shared" si="34"/>
        <v>Active</v>
      </c>
      <c r="AB75" s="52" t="str">
        <f t="shared" si="35"/>
        <v>Active</v>
      </c>
      <c r="AC75" s="53" t="str">
        <f t="shared" si="36"/>
        <v>Active</v>
      </c>
      <c r="AD75" s="52" t="str">
        <f t="shared" si="37"/>
        <v>Active</v>
      </c>
      <c r="AE75" s="53" t="str">
        <f t="shared" si="38"/>
        <v>No Activity</v>
      </c>
      <c r="AF75" s="52" t="str">
        <f t="shared" si="39"/>
        <v>No Activity</v>
      </c>
      <c r="AH75" s="6" t="str">
        <f t="shared" si="28"/>
        <v/>
      </c>
      <c r="AI75" s="6" t="str">
        <f t="shared" si="29"/>
        <v/>
      </c>
      <c r="AJ75" s="6">
        <f t="shared" si="30"/>
        <v>0</v>
      </c>
      <c r="AK75" s="6">
        <f t="shared" si="31"/>
        <v>1</v>
      </c>
    </row>
    <row r="76" spans="1:37" outlineLevel="1" x14ac:dyDescent="0.25">
      <c r="A76" s="79" t="s">
        <v>377</v>
      </c>
      <c r="B76" s="46"/>
      <c r="D76" s="6">
        <v>1</v>
      </c>
      <c r="E76" s="47">
        <v>8</v>
      </c>
      <c r="F76" s="46"/>
      <c r="H76" s="6">
        <v>1</v>
      </c>
      <c r="I76" s="47">
        <v>9</v>
      </c>
      <c r="K76" s="46">
        <f t="shared" si="20"/>
        <v>0</v>
      </c>
      <c r="L76" s="6">
        <f t="shared" si="21"/>
        <v>0</v>
      </c>
      <c r="M76" s="6">
        <f t="shared" si="22"/>
        <v>0</v>
      </c>
      <c r="N76" s="48">
        <f t="shared" si="23"/>
        <v>-1</v>
      </c>
      <c r="O76" s="47"/>
      <c r="P76" s="49">
        <f>VLOOKUP($A76, 'YoY $ Balance'!$A$5:$E$281, 2,FALSE)</f>
        <v>0</v>
      </c>
      <c r="Q76" s="50">
        <f>VLOOKUP($A76, 'YoY $ Balance'!$A$5:$E$281, 3,FALSE)</f>
        <v>0</v>
      </c>
      <c r="R76" s="50">
        <f>VLOOKUP($A76, 'YoY $ Balance'!$A$5:$E$281,4,FALSE)</f>
        <v>620275</v>
      </c>
      <c r="S76" s="51">
        <f>VLOOKUP($A76, 'YoY $ Balance'!$A$5:$E$281, 5,FALSE)</f>
        <v>1118058.4999999998</v>
      </c>
      <c r="T76" s="46" t="str">
        <f t="shared" si="24"/>
        <v/>
      </c>
      <c r="U76" s="52" t="str">
        <f t="shared" si="25"/>
        <v/>
      </c>
      <c r="V76" s="48">
        <f t="shared" si="26"/>
        <v>0</v>
      </c>
      <c r="W76" s="47">
        <f t="shared" si="27"/>
        <v>0</v>
      </c>
      <c r="Y76" s="53" t="str">
        <f t="shared" si="32"/>
        <v>No Activity</v>
      </c>
      <c r="Z76" s="52" t="str">
        <f t="shared" si="33"/>
        <v>No Activity</v>
      </c>
      <c r="AA76" s="53" t="str">
        <f t="shared" si="34"/>
        <v>No Activity</v>
      </c>
      <c r="AB76" s="52" t="str">
        <f t="shared" si="35"/>
        <v>No Activity</v>
      </c>
      <c r="AC76" s="53" t="str">
        <f t="shared" si="36"/>
        <v>Active</v>
      </c>
      <c r="AD76" s="52" t="str">
        <f t="shared" si="37"/>
        <v>Active</v>
      </c>
      <c r="AE76" s="53" t="str">
        <f t="shared" si="38"/>
        <v>Active</v>
      </c>
      <c r="AF76" s="52" t="str">
        <f t="shared" si="39"/>
        <v>Active</v>
      </c>
      <c r="AH76" s="6" t="str">
        <f t="shared" si="28"/>
        <v/>
      </c>
      <c r="AI76" s="6" t="str">
        <f t="shared" si="29"/>
        <v/>
      </c>
      <c r="AJ76" s="6">
        <f t="shared" si="30"/>
        <v>0</v>
      </c>
      <c r="AK76" s="6">
        <f t="shared" si="31"/>
        <v>0</v>
      </c>
    </row>
    <row r="77" spans="1:37" outlineLevel="1" x14ac:dyDescent="0.25">
      <c r="A77" s="79" t="s">
        <v>390</v>
      </c>
      <c r="B77" s="46">
        <v>17</v>
      </c>
      <c r="C77" s="6">
        <v>22</v>
      </c>
      <c r="E77" s="47"/>
      <c r="F77" s="46">
        <v>12</v>
      </c>
      <c r="G77" s="6">
        <v>12</v>
      </c>
      <c r="I77" s="47"/>
      <c r="K77" s="46">
        <f t="shared" si="20"/>
        <v>5</v>
      </c>
      <c r="L77" s="6">
        <f t="shared" si="21"/>
        <v>10</v>
      </c>
      <c r="M77" s="6">
        <f t="shared" si="22"/>
        <v>0</v>
      </c>
      <c r="N77" s="48">
        <f t="shared" si="23"/>
        <v>0</v>
      </c>
      <c r="O77" s="47"/>
      <c r="P77" s="49">
        <f>VLOOKUP($A77, 'YoY $ Balance'!$A$5:$E$281, 2,FALSE)</f>
        <v>7672600</v>
      </c>
      <c r="Q77" s="50">
        <f>VLOOKUP($A77, 'YoY $ Balance'!$A$5:$E$281, 3,FALSE)</f>
        <v>8380000</v>
      </c>
      <c r="R77" s="50">
        <f>VLOOKUP($A77, 'YoY $ Balance'!$A$5:$E$281,4,FALSE)</f>
        <v>0</v>
      </c>
      <c r="S77" s="51">
        <f>VLOOKUP($A77, 'YoY $ Balance'!$A$5:$E$281, 5,FALSE)</f>
        <v>0</v>
      </c>
      <c r="T77" s="46">
        <f t="shared" si="24"/>
        <v>0</v>
      </c>
      <c r="U77" s="52">
        <f t="shared" si="25"/>
        <v>0</v>
      </c>
      <c r="V77" s="48">
        <f t="shared" si="26"/>
        <v>1</v>
      </c>
      <c r="W77" s="47" t="str">
        <f t="shared" si="27"/>
        <v/>
      </c>
      <c r="Y77" s="53" t="str">
        <f t="shared" si="32"/>
        <v>Active</v>
      </c>
      <c r="Z77" s="52" t="str">
        <f t="shared" si="33"/>
        <v>Active</v>
      </c>
      <c r="AA77" s="53" t="str">
        <f t="shared" si="34"/>
        <v>Active</v>
      </c>
      <c r="AB77" s="52" t="str">
        <f t="shared" si="35"/>
        <v>Active</v>
      </c>
      <c r="AC77" s="53" t="str">
        <f t="shared" si="36"/>
        <v>No Activity</v>
      </c>
      <c r="AD77" s="52" t="str">
        <f t="shared" si="37"/>
        <v>No Activity</v>
      </c>
      <c r="AE77" s="53" t="str">
        <f t="shared" si="38"/>
        <v>No Activity</v>
      </c>
      <c r="AF77" s="52" t="str">
        <f t="shared" si="39"/>
        <v>No Activity</v>
      </c>
      <c r="AH77" s="6">
        <f t="shared" si="28"/>
        <v>0</v>
      </c>
      <c r="AI77" s="6">
        <f t="shared" si="29"/>
        <v>0</v>
      </c>
      <c r="AJ77" s="6">
        <f t="shared" si="30"/>
        <v>1</v>
      </c>
      <c r="AK77" s="6" t="str">
        <f t="shared" si="31"/>
        <v/>
      </c>
    </row>
    <row r="78" spans="1:37" outlineLevel="1" x14ac:dyDescent="0.25">
      <c r="A78" s="79" t="s">
        <v>379</v>
      </c>
      <c r="B78" s="46"/>
      <c r="D78" s="6">
        <v>4</v>
      </c>
      <c r="E78" s="47"/>
      <c r="F78" s="46"/>
      <c r="H78" s="6">
        <v>7</v>
      </c>
      <c r="I78" s="47"/>
      <c r="K78" s="46">
        <f t="shared" si="20"/>
        <v>0</v>
      </c>
      <c r="L78" s="6">
        <f t="shared" si="21"/>
        <v>0</v>
      </c>
      <c r="M78" s="6">
        <f t="shared" si="22"/>
        <v>-3</v>
      </c>
      <c r="N78" s="48">
        <f t="shared" si="23"/>
        <v>0</v>
      </c>
      <c r="O78" s="47"/>
      <c r="P78" s="49">
        <f>VLOOKUP($A78, 'YoY $ Balance'!$A$5:$E$281, 2,FALSE)</f>
        <v>0</v>
      </c>
      <c r="Q78" s="50">
        <f>VLOOKUP($A78, 'YoY $ Balance'!$A$5:$E$281, 3,FALSE)</f>
        <v>0</v>
      </c>
      <c r="R78" s="50">
        <f>VLOOKUP($A78, 'YoY $ Balance'!$A$5:$E$281,4,FALSE)</f>
        <v>16002401.939999999</v>
      </c>
      <c r="S78" s="51">
        <f>VLOOKUP($A78, 'YoY $ Balance'!$A$5:$E$281, 5,FALSE)</f>
        <v>0</v>
      </c>
      <c r="T78" s="46" t="str">
        <f t="shared" si="24"/>
        <v/>
      </c>
      <c r="U78" s="52" t="str">
        <f t="shared" si="25"/>
        <v/>
      </c>
      <c r="V78" s="48">
        <f t="shared" si="26"/>
        <v>0</v>
      </c>
      <c r="W78" s="47">
        <f t="shared" si="27"/>
        <v>1</v>
      </c>
      <c r="Y78" s="53" t="str">
        <f t="shared" si="32"/>
        <v>No Activity</v>
      </c>
      <c r="Z78" s="52" t="str">
        <f t="shared" si="33"/>
        <v>No Activity</v>
      </c>
      <c r="AA78" s="53" t="str">
        <f t="shared" si="34"/>
        <v>No Activity</v>
      </c>
      <c r="AB78" s="52" t="str">
        <f t="shared" si="35"/>
        <v>No Activity</v>
      </c>
      <c r="AC78" s="53" t="str">
        <f t="shared" si="36"/>
        <v>Active</v>
      </c>
      <c r="AD78" s="52" t="str">
        <f t="shared" si="37"/>
        <v>Active</v>
      </c>
      <c r="AE78" s="53" t="str">
        <f t="shared" si="38"/>
        <v>No Activity</v>
      </c>
      <c r="AF78" s="52" t="str">
        <f t="shared" si="39"/>
        <v>No Activity</v>
      </c>
      <c r="AH78" s="6" t="str">
        <f t="shared" si="28"/>
        <v/>
      </c>
      <c r="AI78" s="6" t="str">
        <f t="shared" si="29"/>
        <v/>
      </c>
      <c r="AJ78" s="6">
        <f t="shared" si="30"/>
        <v>0</v>
      </c>
      <c r="AK78" s="6">
        <f t="shared" si="31"/>
        <v>1</v>
      </c>
    </row>
    <row r="79" spans="1:37" outlineLevel="1" x14ac:dyDescent="0.25">
      <c r="A79" s="79" t="s">
        <v>1001</v>
      </c>
      <c r="B79" s="46">
        <v>1</v>
      </c>
      <c r="C79" s="6">
        <v>4</v>
      </c>
      <c r="D79" s="6">
        <v>3</v>
      </c>
      <c r="E79" s="47">
        <v>3</v>
      </c>
      <c r="F79" s="46">
        <v>4</v>
      </c>
      <c r="G79" s="6">
        <v>1</v>
      </c>
      <c r="H79" s="6">
        <v>13</v>
      </c>
      <c r="I79" s="47">
        <v>3</v>
      </c>
      <c r="K79" s="46">
        <f t="shared" si="20"/>
        <v>-3</v>
      </c>
      <c r="L79" s="6">
        <f t="shared" si="21"/>
        <v>3</v>
      </c>
      <c r="M79" s="6">
        <f t="shared" si="22"/>
        <v>-10</v>
      </c>
      <c r="N79" s="48">
        <f t="shared" si="23"/>
        <v>0</v>
      </c>
      <c r="O79" s="47"/>
      <c r="P79" s="49">
        <f>VLOOKUP($A79, 'YoY $ Balance'!$A$5:$E$281, 2,FALSE)</f>
        <v>12462660</v>
      </c>
      <c r="Q79" s="50">
        <f>VLOOKUP($A79, 'YoY $ Balance'!$A$5:$E$281, 3,FALSE)</f>
        <v>9658561.5</v>
      </c>
      <c r="R79" s="50">
        <f>VLOOKUP($A79, 'YoY $ Balance'!$A$5:$E$281,4,FALSE)</f>
        <v>58466848.719999999</v>
      </c>
      <c r="S79" s="51">
        <f>VLOOKUP($A79, 'YoY $ Balance'!$A$5:$E$281, 5,FALSE)</f>
        <v>6481417.5800000001</v>
      </c>
      <c r="T79" s="46">
        <f t="shared" si="24"/>
        <v>0</v>
      </c>
      <c r="U79" s="52">
        <f t="shared" si="25"/>
        <v>0</v>
      </c>
      <c r="V79" s="48">
        <f t="shared" si="26"/>
        <v>0</v>
      </c>
      <c r="W79" s="47">
        <f t="shared" si="27"/>
        <v>0</v>
      </c>
      <c r="Y79" s="53" t="str">
        <f t="shared" si="32"/>
        <v>Active</v>
      </c>
      <c r="Z79" s="52" t="str">
        <f t="shared" si="33"/>
        <v>Active</v>
      </c>
      <c r="AA79" s="53" t="str">
        <f t="shared" si="34"/>
        <v>Active</v>
      </c>
      <c r="AB79" s="52" t="str">
        <f t="shared" si="35"/>
        <v>Active</v>
      </c>
      <c r="AC79" s="53" t="str">
        <f t="shared" si="36"/>
        <v>Active</v>
      </c>
      <c r="AD79" s="52" t="str">
        <f t="shared" si="37"/>
        <v>Active</v>
      </c>
      <c r="AE79" s="53" t="str">
        <f t="shared" si="38"/>
        <v>Active</v>
      </c>
      <c r="AF79" s="52" t="str">
        <f t="shared" si="39"/>
        <v>Active</v>
      </c>
      <c r="AH79" s="6">
        <f t="shared" si="28"/>
        <v>0</v>
      </c>
      <c r="AI79" s="6">
        <f t="shared" si="29"/>
        <v>0</v>
      </c>
      <c r="AJ79" s="6">
        <f t="shared" si="30"/>
        <v>0</v>
      </c>
      <c r="AK79" s="6">
        <f t="shared" si="31"/>
        <v>0</v>
      </c>
    </row>
    <row r="80" spans="1:37" outlineLevel="1" x14ac:dyDescent="0.25">
      <c r="A80" s="79" t="s">
        <v>423</v>
      </c>
      <c r="B80" s="46"/>
      <c r="D80" s="6">
        <v>2</v>
      </c>
      <c r="E80" s="47"/>
      <c r="F80" s="46"/>
      <c r="H80" s="6">
        <v>2</v>
      </c>
      <c r="I80" s="47"/>
      <c r="K80" s="46">
        <f t="shared" si="20"/>
        <v>0</v>
      </c>
      <c r="L80" s="6">
        <f t="shared" si="21"/>
        <v>0</v>
      </c>
      <c r="M80" s="6">
        <f t="shared" si="22"/>
        <v>0</v>
      </c>
      <c r="N80" s="48">
        <f t="shared" si="23"/>
        <v>0</v>
      </c>
      <c r="O80" s="47"/>
      <c r="P80" s="49">
        <f>VLOOKUP($A80, 'YoY $ Balance'!$A$5:$E$281, 2,FALSE)</f>
        <v>0</v>
      </c>
      <c r="Q80" s="50">
        <f>VLOOKUP($A80, 'YoY $ Balance'!$A$5:$E$281, 3,FALSE)</f>
        <v>0</v>
      </c>
      <c r="R80" s="50">
        <f>VLOOKUP($A80, 'YoY $ Balance'!$A$5:$E$281,4,FALSE)</f>
        <v>3767091.76</v>
      </c>
      <c r="S80" s="51">
        <f>VLOOKUP($A80, 'YoY $ Balance'!$A$5:$E$281, 5,FALSE)</f>
        <v>690976.42</v>
      </c>
      <c r="T80" s="46" t="str">
        <f t="shared" si="24"/>
        <v/>
      </c>
      <c r="U80" s="52" t="str">
        <f t="shared" si="25"/>
        <v/>
      </c>
      <c r="V80" s="48">
        <f t="shared" si="26"/>
        <v>0</v>
      </c>
      <c r="W80" s="47">
        <f t="shared" si="27"/>
        <v>1</v>
      </c>
      <c r="Y80" s="53" t="str">
        <f t="shared" si="32"/>
        <v>No Activity</v>
      </c>
      <c r="Z80" s="52" t="str">
        <f t="shared" si="33"/>
        <v>No Activity</v>
      </c>
      <c r="AA80" s="53" t="str">
        <f t="shared" si="34"/>
        <v>No Activity</v>
      </c>
      <c r="AB80" s="52" t="str">
        <f t="shared" si="35"/>
        <v>No Activity</v>
      </c>
      <c r="AC80" s="53" t="str">
        <f t="shared" si="36"/>
        <v>Active</v>
      </c>
      <c r="AD80" s="52" t="str">
        <f t="shared" si="37"/>
        <v>Active</v>
      </c>
      <c r="AE80" s="53" t="str">
        <f t="shared" si="38"/>
        <v>No Activity</v>
      </c>
      <c r="AF80" s="52" t="str">
        <f t="shared" si="39"/>
        <v>No Activity</v>
      </c>
      <c r="AH80" s="6" t="str">
        <f t="shared" si="28"/>
        <v/>
      </c>
      <c r="AI80" s="6" t="str">
        <f t="shared" si="29"/>
        <v/>
      </c>
      <c r="AJ80" s="6">
        <f t="shared" si="30"/>
        <v>0</v>
      </c>
      <c r="AK80" s="6">
        <f t="shared" si="31"/>
        <v>1</v>
      </c>
    </row>
    <row r="81" spans="1:37" outlineLevel="1" x14ac:dyDescent="0.25">
      <c r="A81" s="79" t="s">
        <v>383</v>
      </c>
      <c r="B81" s="46"/>
      <c r="D81" s="6">
        <v>3</v>
      </c>
      <c r="E81" s="47">
        <v>3</v>
      </c>
      <c r="F81" s="46"/>
      <c r="H81" s="6">
        <v>3</v>
      </c>
      <c r="I81" s="47">
        <v>3</v>
      </c>
      <c r="K81" s="46">
        <f t="shared" si="20"/>
        <v>0</v>
      </c>
      <c r="L81" s="6">
        <f t="shared" si="21"/>
        <v>0</v>
      </c>
      <c r="M81" s="6">
        <f t="shared" si="22"/>
        <v>0</v>
      </c>
      <c r="N81" s="48">
        <f t="shared" si="23"/>
        <v>0</v>
      </c>
      <c r="O81" s="47"/>
      <c r="P81" s="49">
        <f>VLOOKUP($A81, 'YoY $ Balance'!$A$5:$E$281, 2,FALSE)</f>
        <v>0</v>
      </c>
      <c r="Q81" s="50">
        <f>VLOOKUP($A81, 'YoY $ Balance'!$A$5:$E$281, 3,FALSE)</f>
        <v>0</v>
      </c>
      <c r="R81" s="50">
        <f>VLOOKUP($A81, 'YoY $ Balance'!$A$5:$E$281,4,FALSE)</f>
        <v>24178615</v>
      </c>
      <c r="S81" s="51">
        <f>VLOOKUP($A81, 'YoY $ Balance'!$A$5:$E$281, 5,FALSE)</f>
        <v>14216967.160000002</v>
      </c>
      <c r="T81" s="46" t="str">
        <f t="shared" si="24"/>
        <v/>
      </c>
      <c r="U81" s="52" t="str">
        <f t="shared" si="25"/>
        <v/>
      </c>
      <c r="V81" s="48">
        <f t="shared" si="26"/>
        <v>0</v>
      </c>
      <c r="W81" s="47">
        <f t="shared" si="27"/>
        <v>0</v>
      </c>
      <c r="Y81" s="53" t="str">
        <f t="shared" si="32"/>
        <v>No Activity</v>
      </c>
      <c r="Z81" s="52" t="str">
        <f t="shared" si="33"/>
        <v>No Activity</v>
      </c>
      <c r="AA81" s="53" t="str">
        <f t="shared" si="34"/>
        <v>No Activity</v>
      </c>
      <c r="AB81" s="52" t="str">
        <f t="shared" si="35"/>
        <v>No Activity</v>
      </c>
      <c r="AC81" s="53" t="str">
        <f t="shared" si="36"/>
        <v>Active</v>
      </c>
      <c r="AD81" s="52" t="str">
        <f t="shared" si="37"/>
        <v>Active</v>
      </c>
      <c r="AE81" s="53" t="str">
        <f t="shared" si="38"/>
        <v>Active</v>
      </c>
      <c r="AF81" s="52" t="str">
        <f t="shared" si="39"/>
        <v>Active</v>
      </c>
      <c r="AH81" s="6" t="str">
        <f t="shared" si="28"/>
        <v/>
      </c>
      <c r="AI81" s="6" t="str">
        <f t="shared" si="29"/>
        <v/>
      </c>
      <c r="AJ81" s="6">
        <f t="shared" si="30"/>
        <v>0</v>
      </c>
      <c r="AK81" s="6">
        <f t="shared" si="31"/>
        <v>0</v>
      </c>
    </row>
    <row r="82" spans="1:37" outlineLevel="1" x14ac:dyDescent="0.25">
      <c r="A82" s="79" t="s">
        <v>381</v>
      </c>
      <c r="B82" s="46"/>
      <c r="D82" s="6">
        <v>1</v>
      </c>
      <c r="E82" s="47"/>
      <c r="F82" s="46"/>
      <c r="H82" s="6">
        <v>1</v>
      </c>
      <c r="I82" s="47"/>
      <c r="K82" s="46">
        <f t="shared" si="20"/>
        <v>0</v>
      </c>
      <c r="L82" s="6">
        <f t="shared" si="21"/>
        <v>0</v>
      </c>
      <c r="M82" s="6">
        <f t="shared" si="22"/>
        <v>0</v>
      </c>
      <c r="N82" s="48">
        <f t="shared" si="23"/>
        <v>0</v>
      </c>
      <c r="O82" s="47"/>
      <c r="P82" s="49">
        <f>VLOOKUP($A82, 'YoY $ Balance'!$A$5:$E$281, 2,FALSE)</f>
        <v>0</v>
      </c>
      <c r="Q82" s="50">
        <f>VLOOKUP($A82, 'YoY $ Balance'!$A$5:$E$281, 3,FALSE)</f>
        <v>0</v>
      </c>
      <c r="R82" s="50">
        <f>VLOOKUP($A82, 'YoY $ Balance'!$A$5:$E$281,4,FALSE)</f>
        <v>1584804</v>
      </c>
      <c r="S82" s="51">
        <f>VLOOKUP($A82, 'YoY $ Balance'!$A$5:$E$281, 5,FALSE)</f>
        <v>0</v>
      </c>
      <c r="T82" s="46" t="str">
        <f t="shared" si="24"/>
        <v/>
      </c>
      <c r="U82" s="52" t="str">
        <f t="shared" si="25"/>
        <v/>
      </c>
      <c r="V82" s="48">
        <f t="shared" si="26"/>
        <v>0</v>
      </c>
      <c r="W82" s="47">
        <f t="shared" si="27"/>
        <v>1</v>
      </c>
      <c r="Y82" s="53" t="str">
        <f t="shared" si="32"/>
        <v>No Activity</v>
      </c>
      <c r="Z82" s="52" t="str">
        <f t="shared" si="33"/>
        <v>No Activity</v>
      </c>
      <c r="AA82" s="53" t="str">
        <f t="shared" si="34"/>
        <v>No Activity</v>
      </c>
      <c r="AB82" s="52" t="str">
        <f t="shared" si="35"/>
        <v>No Activity</v>
      </c>
      <c r="AC82" s="53" t="str">
        <f t="shared" si="36"/>
        <v>Active</v>
      </c>
      <c r="AD82" s="52" t="str">
        <f t="shared" si="37"/>
        <v>Active</v>
      </c>
      <c r="AE82" s="53" t="str">
        <f t="shared" si="38"/>
        <v>No Activity</v>
      </c>
      <c r="AF82" s="52" t="str">
        <f t="shared" si="39"/>
        <v>No Activity</v>
      </c>
      <c r="AH82" s="6" t="str">
        <f t="shared" si="28"/>
        <v/>
      </c>
      <c r="AI82" s="6" t="str">
        <f t="shared" si="29"/>
        <v/>
      </c>
      <c r="AJ82" s="6">
        <f t="shared" si="30"/>
        <v>0</v>
      </c>
      <c r="AK82" s="6">
        <f t="shared" si="31"/>
        <v>1</v>
      </c>
    </row>
    <row r="83" spans="1:37" outlineLevel="1" x14ac:dyDescent="0.25">
      <c r="A83" s="79" t="s">
        <v>385</v>
      </c>
      <c r="B83" s="46">
        <v>2</v>
      </c>
      <c r="D83" s="6">
        <v>4</v>
      </c>
      <c r="E83" s="47">
        <v>3</v>
      </c>
      <c r="F83" s="46">
        <v>1</v>
      </c>
      <c r="G83" s="6">
        <v>1</v>
      </c>
      <c r="H83" s="6">
        <v>4</v>
      </c>
      <c r="I83" s="47">
        <v>3</v>
      </c>
      <c r="K83" s="46">
        <f t="shared" si="20"/>
        <v>1</v>
      </c>
      <c r="L83" s="6">
        <f t="shared" si="21"/>
        <v>-1</v>
      </c>
      <c r="M83" s="6">
        <f t="shared" si="22"/>
        <v>0</v>
      </c>
      <c r="N83" s="48">
        <f t="shared" si="23"/>
        <v>0</v>
      </c>
      <c r="O83" s="47"/>
      <c r="P83" s="49">
        <f>VLOOKUP($A83, 'YoY $ Balance'!$A$5:$E$281, 2,FALSE)</f>
        <v>2310950</v>
      </c>
      <c r="Q83" s="50">
        <f>VLOOKUP($A83, 'YoY $ Balance'!$A$5:$E$281, 3,FALSE)</f>
        <v>1600000</v>
      </c>
      <c r="R83" s="50">
        <f>VLOOKUP($A83, 'YoY $ Balance'!$A$5:$E$281,4,FALSE)</f>
        <v>2640000</v>
      </c>
      <c r="S83" s="51">
        <f>VLOOKUP($A83, 'YoY $ Balance'!$A$5:$E$281, 5,FALSE)</f>
        <v>3870000</v>
      </c>
      <c r="T83" s="46">
        <f t="shared" si="24"/>
        <v>0</v>
      </c>
      <c r="U83" s="52">
        <f t="shared" si="25"/>
        <v>1</v>
      </c>
      <c r="V83" s="48" t="str">
        <f t="shared" si="26"/>
        <v/>
      </c>
      <c r="W83" s="47">
        <f t="shared" si="27"/>
        <v>0</v>
      </c>
      <c r="Y83" s="53" t="str">
        <f t="shared" si="32"/>
        <v>Active</v>
      </c>
      <c r="Z83" s="52" t="str">
        <f t="shared" si="33"/>
        <v>Active</v>
      </c>
      <c r="AA83" s="53" t="str">
        <f t="shared" si="34"/>
        <v>No Activity</v>
      </c>
      <c r="AB83" s="52" t="str">
        <f t="shared" si="35"/>
        <v>Active</v>
      </c>
      <c r="AC83" s="53" t="str">
        <f t="shared" si="36"/>
        <v>Active</v>
      </c>
      <c r="AD83" s="52" t="str">
        <f t="shared" si="37"/>
        <v>Active</v>
      </c>
      <c r="AE83" s="53" t="str">
        <f t="shared" si="38"/>
        <v>Active</v>
      </c>
      <c r="AF83" s="52" t="str">
        <f t="shared" si="39"/>
        <v>Active</v>
      </c>
      <c r="AH83" s="6">
        <f t="shared" si="28"/>
        <v>0</v>
      </c>
      <c r="AI83" s="6">
        <f t="shared" si="29"/>
        <v>1</v>
      </c>
      <c r="AJ83" s="6" t="str">
        <f t="shared" si="30"/>
        <v/>
      </c>
      <c r="AK83" s="6">
        <f t="shared" si="31"/>
        <v>0</v>
      </c>
    </row>
    <row r="84" spans="1:37" outlineLevel="1" x14ac:dyDescent="0.25">
      <c r="A84" s="79" t="s">
        <v>425</v>
      </c>
      <c r="B84" s="46">
        <v>7</v>
      </c>
      <c r="C84" s="6">
        <v>15</v>
      </c>
      <c r="E84" s="47"/>
      <c r="F84" s="46">
        <v>8</v>
      </c>
      <c r="G84" s="6">
        <v>13</v>
      </c>
      <c r="I84" s="47"/>
      <c r="K84" s="46">
        <f t="shared" si="20"/>
        <v>-1</v>
      </c>
      <c r="L84" s="6">
        <f t="shared" si="21"/>
        <v>2</v>
      </c>
      <c r="M84" s="6">
        <f t="shared" si="22"/>
        <v>0</v>
      </c>
      <c r="N84" s="48">
        <f t="shared" si="23"/>
        <v>0</v>
      </c>
      <c r="O84" s="47"/>
      <c r="P84" s="49">
        <f>VLOOKUP($A84, 'YoY $ Balance'!$A$5:$E$281, 2,FALSE)</f>
        <v>12735362.939999999</v>
      </c>
      <c r="Q84" s="50">
        <f>VLOOKUP($A84, 'YoY $ Balance'!$A$5:$E$281, 3,FALSE)</f>
        <v>59879350.330000021</v>
      </c>
      <c r="R84" s="50">
        <f>VLOOKUP($A84, 'YoY $ Balance'!$A$5:$E$281,4,FALSE)</f>
        <v>0.05</v>
      </c>
      <c r="S84" s="51">
        <f>VLOOKUP($A84, 'YoY $ Balance'!$A$5:$E$281, 5,FALSE)</f>
        <v>0.05</v>
      </c>
      <c r="T84" s="46">
        <f t="shared" si="24"/>
        <v>0</v>
      </c>
      <c r="U84" s="52">
        <f t="shared" si="25"/>
        <v>0</v>
      </c>
      <c r="V84" s="48">
        <f t="shared" si="26"/>
        <v>1</v>
      </c>
      <c r="W84" s="47" t="str">
        <f t="shared" si="27"/>
        <v/>
      </c>
      <c r="Y84" s="53" t="str">
        <f t="shared" si="32"/>
        <v>Active</v>
      </c>
      <c r="Z84" s="52" t="str">
        <f t="shared" si="33"/>
        <v>Active</v>
      </c>
      <c r="AA84" s="53" t="str">
        <f t="shared" si="34"/>
        <v>Active</v>
      </c>
      <c r="AB84" s="52" t="str">
        <f t="shared" si="35"/>
        <v>Active</v>
      </c>
      <c r="AC84" s="53" t="str">
        <f t="shared" si="36"/>
        <v>No Activity</v>
      </c>
      <c r="AD84" s="52" t="str">
        <f t="shared" si="37"/>
        <v>No Activity</v>
      </c>
      <c r="AE84" s="53" t="str">
        <f t="shared" si="38"/>
        <v>No Activity</v>
      </c>
      <c r="AF84" s="52" t="str">
        <f t="shared" si="39"/>
        <v>No Activity</v>
      </c>
      <c r="AH84" s="6">
        <f t="shared" si="28"/>
        <v>0</v>
      </c>
      <c r="AI84" s="6">
        <f t="shared" si="29"/>
        <v>0</v>
      </c>
      <c r="AJ84" s="6">
        <f t="shared" si="30"/>
        <v>1</v>
      </c>
      <c r="AK84" s="6" t="str">
        <f t="shared" si="31"/>
        <v/>
      </c>
    </row>
    <row r="85" spans="1:37" outlineLevel="1" x14ac:dyDescent="0.25">
      <c r="A85" s="79" t="s">
        <v>421</v>
      </c>
      <c r="B85" s="46"/>
      <c r="E85" s="47"/>
      <c r="F85" s="46">
        <v>1</v>
      </c>
      <c r="I85" s="47"/>
      <c r="K85" s="46">
        <f t="shared" si="20"/>
        <v>-1</v>
      </c>
      <c r="L85" s="6">
        <f t="shared" si="21"/>
        <v>0</v>
      </c>
      <c r="M85" s="6">
        <f t="shared" si="22"/>
        <v>0</v>
      </c>
      <c r="N85" s="48">
        <f t="shared" si="23"/>
        <v>0</v>
      </c>
      <c r="O85" s="47"/>
      <c r="P85" s="49">
        <f>VLOOKUP($A85, 'YoY $ Balance'!$A$5:$E$281, 2,FALSE)</f>
        <v>277400</v>
      </c>
      <c r="Q85" s="50">
        <f>VLOOKUP($A85, 'YoY $ Balance'!$A$5:$E$281, 3,FALSE)</f>
        <v>0</v>
      </c>
      <c r="R85" s="50">
        <f>VLOOKUP($A85, 'YoY $ Balance'!$A$5:$E$281,4,FALSE)</f>
        <v>0</v>
      </c>
      <c r="S85" s="51">
        <f>VLOOKUP($A85, 'YoY $ Balance'!$A$5:$E$281, 5,FALSE)</f>
        <v>0</v>
      </c>
      <c r="T85" s="46">
        <f t="shared" si="24"/>
        <v>1</v>
      </c>
      <c r="U85" s="52" t="str">
        <f t="shared" si="25"/>
        <v/>
      </c>
      <c r="V85" s="48" t="str">
        <f t="shared" si="26"/>
        <v/>
      </c>
      <c r="W85" s="47" t="str">
        <f t="shared" si="27"/>
        <v/>
      </c>
      <c r="Y85" s="53" t="str">
        <f t="shared" si="32"/>
        <v>No Activity</v>
      </c>
      <c r="Z85" s="52" t="str">
        <f t="shared" si="33"/>
        <v>Active</v>
      </c>
      <c r="AA85" s="53" t="str">
        <f t="shared" si="34"/>
        <v>No Activity</v>
      </c>
      <c r="AB85" s="52" t="str">
        <f t="shared" si="35"/>
        <v>No Activity</v>
      </c>
      <c r="AC85" s="53" t="str">
        <f t="shared" si="36"/>
        <v>No Activity</v>
      </c>
      <c r="AD85" s="52" t="str">
        <f t="shared" si="37"/>
        <v>No Activity</v>
      </c>
      <c r="AE85" s="53" t="str">
        <f t="shared" si="38"/>
        <v>No Activity</v>
      </c>
      <c r="AF85" s="52" t="str">
        <f t="shared" si="39"/>
        <v>No Activity</v>
      </c>
      <c r="AH85" s="6" t="str">
        <f t="shared" si="28"/>
        <v/>
      </c>
      <c r="AI85" s="6" t="str">
        <f t="shared" si="29"/>
        <v/>
      </c>
      <c r="AJ85" s="6" t="str">
        <f t="shared" si="30"/>
        <v/>
      </c>
      <c r="AK85" s="6" t="str">
        <f t="shared" si="31"/>
        <v/>
      </c>
    </row>
    <row r="86" spans="1:37" outlineLevel="1" x14ac:dyDescent="0.25">
      <c r="A86" s="79" t="s">
        <v>447</v>
      </c>
      <c r="B86" s="46">
        <v>6</v>
      </c>
      <c r="C86" s="6">
        <v>7</v>
      </c>
      <c r="D86" s="6">
        <v>3</v>
      </c>
      <c r="E86" s="47">
        <v>6</v>
      </c>
      <c r="F86" s="46">
        <v>4</v>
      </c>
      <c r="G86" s="6">
        <v>4</v>
      </c>
      <c r="H86" s="6">
        <v>2</v>
      </c>
      <c r="I86" s="47">
        <v>2</v>
      </c>
      <c r="K86" s="46">
        <f t="shared" si="20"/>
        <v>2</v>
      </c>
      <c r="L86" s="6">
        <f t="shared" si="21"/>
        <v>3</v>
      </c>
      <c r="M86" s="6">
        <f t="shared" si="22"/>
        <v>1</v>
      </c>
      <c r="N86" s="48">
        <f t="shared" si="23"/>
        <v>4</v>
      </c>
      <c r="O86" s="47"/>
      <c r="P86" s="49">
        <f>VLOOKUP($A86, 'YoY $ Balance'!$A$5:$E$281, 2,FALSE)</f>
        <v>4875000</v>
      </c>
      <c r="Q86" s="50">
        <f>VLOOKUP($A86, 'YoY $ Balance'!$A$5:$E$281, 3,FALSE)</f>
        <v>6718750</v>
      </c>
      <c r="R86" s="50">
        <f>VLOOKUP($A86, 'YoY $ Balance'!$A$5:$E$281,4,FALSE)</f>
        <v>2412938.6800000002</v>
      </c>
      <c r="S86" s="51">
        <f>VLOOKUP($A86, 'YoY $ Balance'!$A$5:$E$281, 5,FALSE)</f>
        <v>10758031.390000001</v>
      </c>
      <c r="T86" s="46">
        <f t="shared" si="24"/>
        <v>0</v>
      </c>
      <c r="U86" s="52">
        <f t="shared" si="25"/>
        <v>0</v>
      </c>
      <c r="V86" s="48">
        <f t="shared" si="26"/>
        <v>0</v>
      </c>
      <c r="W86" s="47">
        <f t="shared" si="27"/>
        <v>0</v>
      </c>
      <c r="Y86" s="53" t="str">
        <f t="shared" si="32"/>
        <v>Active</v>
      </c>
      <c r="Z86" s="52" t="str">
        <f t="shared" si="33"/>
        <v>Active</v>
      </c>
      <c r="AA86" s="53" t="str">
        <f t="shared" si="34"/>
        <v>Active</v>
      </c>
      <c r="AB86" s="52" t="str">
        <f t="shared" si="35"/>
        <v>Active</v>
      </c>
      <c r="AC86" s="53" t="str">
        <f t="shared" si="36"/>
        <v>Active</v>
      </c>
      <c r="AD86" s="52" t="str">
        <f t="shared" si="37"/>
        <v>Active</v>
      </c>
      <c r="AE86" s="53" t="str">
        <f t="shared" si="38"/>
        <v>Active</v>
      </c>
      <c r="AF86" s="52" t="str">
        <f t="shared" si="39"/>
        <v>Active</v>
      </c>
      <c r="AH86" s="6">
        <f t="shared" si="28"/>
        <v>0</v>
      </c>
      <c r="AI86" s="6">
        <f t="shared" si="29"/>
        <v>0</v>
      </c>
      <c r="AJ86" s="6">
        <f t="shared" si="30"/>
        <v>0</v>
      </c>
      <c r="AK86" s="6">
        <f t="shared" si="31"/>
        <v>0</v>
      </c>
    </row>
    <row r="87" spans="1:37" outlineLevel="1" x14ac:dyDescent="0.25">
      <c r="A87" s="79" t="s">
        <v>568</v>
      </c>
      <c r="B87" s="46">
        <v>10</v>
      </c>
      <c r="C87" s="6">
        <v>3</v>
      </c>
      <c r="E87" s="47">
        <v>1</v>
      </c>
      <c r="F87" s="46">
        <v>11</v>
      </c>
      <c r="G87" s="6">
        <v>11</v>
      </c>
      <c r="I87" s="47"/>
      <c r="K87" s="46">
        <f t="shared" si="20"/>
        <v>-1</v>
      </c>
      <c r="L87" s="6">
        <f t="shared" si="21"/>
        <v>-8</v>
      </c>
      <c r="M87" s="6">
        <f t="shared" si="22"/>
        <v>0</v>
      </c>
      <c r="N87" s="48">
        <f t="shared" si="23"/>
        <v>1</v>
      </c>
      <c r="O87" s="47"/>
      <c r="P87" s="49">
        <f>VLOOKUP($A87, 'YoY $ Balance'!$A$5:$E$281, 2,FALSE)</f>
        <v>715000</v>
      </c>
      <c r="Q87" s="50">
        <f>VLOOKUP($A87, 'YoY $ Balance'!$A$5:$E$281, 3,FALSE)</f>
        <v>2360000</v>
      </c>
      <c r="R87" s="50">
        <f>VLOOKUP($A87, 'YoY $ Balance'!$A$5:$E$281,4,FALSE)</f>
        <v>420000</v>
      </c>
      <c r="S87" s="51">
        <f>VLOOKUP($A87, 'YoY $ Balance'!$A$5:$E$281, 5,FALSE)</f>
        <v>420000</v>
      </c>
      <c r="T87" s="46">
        <f t="shared" si="24"/>
        <v>0</v>
      </c>
      <c r="U87" s="52">
        <f t="shared" si="25"/>
        <v>0</v>
      </c>
      <c r="V87" s="48">
        <f t="shared" si="26"/>
        <v>1</v>
      </c>
      <c r="W87" s="47">
        <f t="shared" si="27"/>
        <v>0</v>
      </c>
      <c r="Y87" s="53" t="str">
        <f t="shared" si="32"/>
        <v>Active</v>
      </c>
      <c r="Z87" s="52" t="str">
        <f t="shared" si="33"/>
        <v>Active</v>
      </c>
      <c r="AA87" s="53" t="str">
        <f t="shared" si="34"/>
        <v>Active</v>
      </c>
      <c r="AB87" s="52" t="str">
        <f t="shared" si="35"/>
        <v>Active</v>
      </c>
      <c r="AC87" s="53" t="str">
        <f t="shared" si="36"/>
        <v>No Activity</v>
      </c>
      <c r="AD87" s="52" t="str">
        <f t="shared" si="37"/>
        <v>No Activity</v>
      </c>
      <c r="AE87" s="53" t="str">
        <f t="shared" si="38"/>
        <v>Active</v>
      </c>
      <c r="AF87" s="52" t="str">
        <f t="shared" si="39"/>
        <v>No Activity</v>
      </c>
      <c r="AH87" s="6">
        <f t="shared" si="28"/>
        <v>0</v>
      </c>
      <c r="AI87" s="6">
        <f t="shared" si="29"/>
        <v>0</v>
      </c>
      <c r="AJ87" s="6">
        <f t="shared" si="30"/>
        <v>1</v>
      </c>
      <c r="AK87" s="6">
        <f t="shared" si="31"/>
        <v>0</v>
      </c>
    </row>
    <row r="88" spans="1:37" outlineLevel="1" x14ac:dyDescent="0.25">
      <c r="A88" s="79" t="s">
        <v>468</v>
      </c>
      <c r="B88" s="46">
        <v>34</v>
      </c>
      <c r="C88" s="6">
        <v>27</v>
      </c>
      <c r="D88" s="6">
        <v>23</v>
      </c>
      <c r="E88" s="47">
        <v>16</v>
      </c>
      <c r="F88" s="46">
        <v>34</v>
      </c>
      <c r="G88" s="6">
        <v>36</v>
      </c>
      <c r="H88" s="6">
        <v>131</v>
      </c>
      <c r="I88" s="47">
        <v>14</v>
      </c>
      <c r="K88" s="46">
        <f t="shared" si="20"/>
        <v>0</v>
      </c>
      <c r="L88" s="6">
        <f t="shared" si="21"/>
        <v>-9</v>
      </c>
      <c r="M88" s="6">
        <f t="shared" si="22"/>
        <v>-108</v>
      </c>
      <c r="N88" s="48">
        <f t="shared" si="23"/>
        <v>2</v>
      </c>
      <c r="O88" s="47"/>
      <c r="P88" s="49">
        <f>VLOOKUP($A88, 'YoY $ Balance'!$A$5:$E$281, 2,FALSE)</f>
        <v>652900982.57999992</v>
      </c>
      <c r="Q88" s="50">
        <f>VLOOKUP($A88, 'YoY $ Balance'!$A$5:$E$281, 3,FALSE)</f>
        <v>930190085.02999961</v>
      </c>
      <c r="R88" s="50">
        <f>VLOOKUP($A88, 'YoY $ Balance'!$A$5:$E$281,4,FALSE)</f>
        <v>2179192537.4399996</v>
      </c>
      <c r="S88" s="51">
        <f>VLOOKUP($A88, 'YoY $ Balance'!$A$5:$E$281, 5,FALSE)</f>
        <v>601599126</v>
      </c>
      <c r="T88" s="46">
        <f t="shared" si="24"/>
        <v>0</v>
      </c>
      <c r="U88" s="52">
        <f t="shared" si="25"/>
        <v>0</v>
      </c>
      <c r="V88" s="48">
        <f t="shared" si="26"/>
        <v>0</v>
      </c>
      <c r="W88" s="47">
        <f t="shared" si="27"/>
        <v>0</v>
      </c>
      <c r="Y88" s="53" t="str">
        <f t="shared" si="32"/>
        <v>Active</v>
      </c>
      <c r="Z88" s="52" t="str">
        <f t="shared" si="33"/>
        <v>Active</v>
      </c>
      <c r="AA88" s="53" t="str">
        <f t="shared" si="34"/>
        <v>Active</v>
      </c>
      <c r="AB88" s="52" t="str">
        <f t="shared" si="35"/>
        <v>Active</v>
      </c>
      <c r="AC88" s="53" t="str">
        <f t="shared" si="36"/>
        <v>Active</v>
      </c>
      <c r="AD88" s="52" t="str">
        <f t="shared" si="37"/>
        <v>Active</v>
      </c>
      <c r="AE88" s="53" t="str">
        <f t="shared" si="38"/>
        <v>Active</v>
      </c>
      <c r="AF88" s="52" t="str">
        <f t="shared" si="39"/>
        <v>Active</v>
      </c>
      <c r="AH88" s="6">
        <f t="shared" si="28"/>
        <v>0</v>
      </c>
      <c r="AI88" s="6">
        <f t="shared" si="29"/>
        <v>0</v>
      </c>
      <c r="AJ88" s="6">
        <f t="shared" si="30"/>
        <v>0</v>
      </c>
      <c r="AK88" s="6">
        <f t="shared" si="31"/>
        <v>0</v>
      </c>
    </row>
    <row r="89" spans="1:37" outlineLevel="1" x14ac:dyDescent="0.25">
      <c r="A89" s="79" t="s">
        <v>463</v>
      </c>
      <c r="B89" s="46">
        <v>2</v>
      </c>
      <c r="C89" s="6">
        <v>2</v>
      </c>
      <c r="E89" s="47"/>
      <c r="F89" s="46"/>
      <c r="I89" s="47"/>
      <c r="K89" s="46">
        <f t="shared" si="20"/>
        <v>2</v>
      </c>
      <c r="L89" s="6">
        <f t="shared" si="21"/>
        <v>2</v>
      </c>
      <c r="M89" s="6">
        <f t="shared" si="22"/>
        <v>0</v>
      </c>
      <c r="N89" s="48">
        <f t="shared" si="23"/>
        <v>0</v>
      </c>
      <c r="O89" s="47"/>
      <c r="P89" s="49">
        <f>VLOOKUP($A89, 'YoY $ Balance'!$A$5:$E$281, 2,FALSE)</f>
        <v>1440180</v>
      </c>
      <c r="Q89" s="50">
        <f>VLOOKUP($A89, 'YoY $ Balance'!$A$5:$E$281, 3,FALSE)</f>
        <v>600075</v>
      </c>
      <c r="R89" s="50">
        <f>VLOOKUP($A89, 'YoY $ Balance'!$A$5:$E$281,4,FALSE)</f>
        <v>0</v>
      </c>
      <c r="S89" s="51">
        <f>VLOOKUP($A89, 'YoY $ Balance'!$A$5:$E$281, 5,FALSE)</f>
        <v>0</v>
      </c>
      <c r="T89" s="46" t="str">
        <f t="shared" si="24"/>
        <v/>
      </c>
      <c r="U89" s="52">
        <f t="shared" si="25"/>
        <v>0</v>
      </c>
      <c r="V89" s="48">
        <f t="shared" si="26"/>
        <v>1</v>
      </c>
      <c r="W89" s="47" t="str">
        <f t="shared" si="27"/>
        <v/>
      </c>
      <c r="Y89" s="53" t="str">
        <f t="shared" si="32"/>
        <v>Active</v>
      </c>
      <c r="Z89" s="52" t="str">
        <f t="shared" si="33"/>
        <v>No Activity</v>
      </c>
      <c r="AA89" s="53" t="str">
        <f t="shared" si="34"/>
        <v>Active</v>
      </c>
      <c r="AB89" s="52" t="str">
        <f t="shared" si="35"/>
        <v>No Activity</v>
      </c>
      <c r="AC89" s="53" t="str">
        <f t="shared" si="36"/>
        <v>No Activity</v>
      </c>
      <c r="AD89" s="52" t="str">
        <f t="shared" si="37"/>
        <v>No Activity</v>
      </c>
      <c r="AE89" s="53" t="str">
        <f t="shared" si="38"/>
        <v>No Activity</v>
      </c>
      <c r="AF89" s="52" t="str">
        <f t="shared" si="39"/>
        <v>No Activity</v>
      </c>
      <c r="AH89" s="6" t="str">
        <f t="shared" si="28"/>
        <v/>
      </c>
      <c r="AI89" s="6">
        <f t="shared" si="29"/>
        <v>0</v>
      </c>
      <c r="AJ89" s="6">
        <f t="shared" si="30"/>
        <v>1</v>
      </c>
      <c r="AK89" s="6" t="str">
        <f t="shared" si="31"/>
        <v/>
      </c>
    </row>
    <row r="90" spans="1:37" outlineLevel="1" x14ac:dyDescent="0.25">
      <c r="A90" s="79" t="s">
        <v>540</v>
      </c>
      <c r="B90" s="46">
        <v>5</v>
      </c>
      <c r="C90" s="6">
        <v>6</v>
      </c>
      <c r="E90" s="47">
        <v>1</v>
      </c>
      <c r="F90" s="46">
        <v>8</v>
      </c>
      <c r="G90" s="6">
        <v>8</v>
      </c>
      <c r="I90" s="47"/>
      <c r="K90" s="46">
        <f t="shared" si="20"/>
        <v>-3</v>
      </c>
      <c r="L90" s="6">
        <f t="shared" si="21"/>
        <v>-2</v>
      </c>
      <c r="M90" s="6">
        <f t="shared" si="22"/>
        <v>0</v>
      </c>
      <c r="N90" s="48">
        <f t="shared" si="23"/>
        <v>1</v>
      </c>
      <c r="O90" s="47"/>
      <c r="P90" s="49">
        <f>VLOOKUP($A90, 'YoY $ Balance'!$A$5:$E$281, 2,FALSE)</f>
        <v>33668677.399999999</v>
      </c>
      <c r="Q90" s="50">
        <f>VLOOKUP($A90, 'YoY $ Balance'!$A$5:$E$281, 3,FALSE)</f>
        <v>31623395</v>
      </c>
      <c r="R90" s="50">
        <f>VLOOKUP($A90, 'YoY $ Balance'!$A$5:$E$281,4,FALSE)</f>
        <v>3451188.87</v>
      </c>
      <c r="S90" s="51">
        <f>VLOOKUP($A90, 'YoY $ Balance'!$A$5:$E$281, 5,FALSE)</f>
        <v>3451188.87</v>
      </c>
      <c r="T90" s="46">
        <f t="shared" si="24"/>
        <v>0</v>
      </c>
      <c r="U90" s="52">
        <f t="shared" si="25"/>
        <v>0</v>
      </c>
      <c r="V90" s="48">
        <f t="shared" si="26"/>
        <v>1</v>
      </c>
      <c r="W90" s="47">
        <f t="shared" si="27"/>
        <v>0</v>
      </c>
      <c r="Y90" s="53" t="str">
        <f t="shared" si="32"/>
        <v>Active</v>
      </c>
      <c r="Z90" s="52" t="str">
        <f t="shared" si="33"/>
        <v>Active</v>
      </c>
      <c r="AA90" s="53" t="str">
        <f t="shared" si="34"/>
        <v>Active</v>
      </c>
      <c r="AB90" s="52" t="str">
        <f t="shared" si="35"/>
        <v>Active</v>
      </c>
      <c r="AC90" s="53" t="str">
        <f t="shared" si="36"/>
        <v>No Activity</v>
      </c>
      <c r="AD90" s="52" t="str">
        <f t="shared" si="37"/>
        <v>No Activity</v>
      </c>
      <c r="AE90" s="53" t="str">
        <f t="shared" si="38"/>
        <v>Active</v>
      </c>
      <c r="AF90" s="52" t="str">
        <f t="shared" si="39"/>
        <v>No Activity</v>
      </c>
      <c r="AH90" s="6">
        <f t="shared" si="28"/>
        <v>0</v>
      </c>
      <c r="AI90" s="6">
        <f t="shared" si="29"/>
        <v>0</v>
      </c>
      <c r="AJ90" s="6">
        <f t="shared" si="30"/>
        <v>1</v>
      </c>
      <c r="AK90" s="6">
        <f t="shared" si="31"/>
        <v>0</v>
      </c>
    </row>
    <row r="91" spans="1:37" outlineLevel="1" x14ac:dyDescent="0.25">
      <c r="A91" s="79" t="s">
        <v>538</v>
      </c>
      <c r="B91" s="46"/>
      <c r="C91" s="6">
        <v>2</v>
      </c>
      <c r="D91" s="6">
        <v>2</v>
      </c>
      <c r="E91" s="47"/>
      <c r="F91" s="46"/>
      <c r="G91" s="6">
        <v>4</v>
      </c>
      <c r="H91" s="6">
        <v>3</v>
      </c>
      <c r="I91" s="47"/>
      <c r="K91" s="46">
        <f t="shared" si="20"/>
        <v>0</v>
      </c>
      <c r="L91" s="6">
        <f t="shared" si="21"/>
        <v>-2</v>
      </c>
      <c r="M91" s="6">
        <f t="shared" si="22"/>
        <v>-1</v>
      </c>
      <c r="N91" s="48">
        <f t="shared" si="23"/>
        <v>0</v>
      </c>
      <c r="O91" s="47"/>
      <c r="P91" s="49">
        <f>VLOOKUP($A91, 'YoY $ Balance'!$A$5:$E$281, 2,FALSE)</f>
        <v>0</v>
      </c>
      <c r="Q91" s="50">
        <f>VLOOKUP($A91, 'YoY $ Balance'!$A$5:$E$281, 3,FALSE)</f>
        <v>1838686.46</v>
      </c>
      <c r="R91" s="50">
        <f>VLOOKUP($A91, 'YoY $ Balance'!$A$5:$E$281,4,FALSE)</f>
        <v>10939893.759999998</v>
      </c>
      <c r="S91" s="51">
        <f>VLOOKUP($A91, 'YoY $ Balance'!$A$5:$E$281, 5,FALSE)</f>
        <v>0</v>
      </c>
      <c r="T91" s="46" t="str">
        <f t="shared" si="24"/>
        <v/>
      </c>
      <c r="U91" s="52">
        <f t="shared" si="25"/>
        <v>0</v>
      </c>
      <c r="V91" s="48">
        <f t="shared" si="26"/>
        <v>0</v>
      </c>
      <c r="W91" s="47">
        <f t="shared" si="27"/>
        <v>1</v>
      </c>
      <c r="Y91" s="53" t="str">
        <f t="shared" si="32"/>
        <v>No Activity</v>
      </c>
      <c r="Z91" s="52" t="str">
        <f t="shared" si="33"/>
        <v>No Activity</v>
      </c>
      <c r="AA91" s="53" t="str">
        <f t="shared" si="34"/>
        <v>Active</v>
      </c>
      <c r="AB91" s="52" t="str">
        <f t="shared" si="35"/>
        <v>Active</v>
      </c>
      <c r="AC91" s="53" t="str">
        <f t="shared" si="36"/>
        <v>Active</v>
      </c>
      <c r="AD91" s="52" t="str">
        <f t="shared" si="37"/>
        <v>Active</v>
      </c>
      <c r="AE91" s="53" t="str">
        <f t="shared" si="38"/>
        <v>No Activity</v>
      </c>
      <c r="AF91" s="52" t="str">
        <f t="shared" si="39"/>
        <v>No Activity</v>
      </c>
      <c r="AH91" s="6" t="str">
        <f t="shared" si="28"/>
        <v/>
      </c>
      <c r="AI91" s="6">
        <f t="shared" si="29"/>
        <v>0</v>
      </c>
      <c r="AJ91" s="6">
        <f t="shared" si="30"/>
        <v>0</v>
      </c>
      <c r="AK91" s="6">
        <f t="shared" si="31"/>
        <v>1</v>
      </c>
    </row>
    <row r="92" spans="1:37" outlineLevel="1" x14ac:dyDescent="0.25">
      <c r="A92" s="79" t="s">
        <v>555</v>
      </c>
      <c r="B92" s="46"/>
      <c r="E92" s="47"/>
      <c r="F92" s="46">
        <v>1</v>
      </c>
      <c r="I92" s="47"/>
      <c r="K92" s="46">
        <f t="shared" si="20"/>
        <v>-1</v>
      </c>
      <c r="L92" s="6">
        <f t="shared" si="21"/>
        <v>0</v>
      </c>
      <c r="M92" s="6">
        <f t="shared" si="22"/>
        <v>0</v>
      </c>
      <c r="N92" s="48">
        <f t="shared" si="23"/>
        <v>0</v>
      </c>
      <c r="O92" s="47"/>
      <c r="P92" s="49">
        <f>VLOOKUP($A92, 'YoY $ Balance'!$A$5:$E$281, 2,FALSE)</f>
        <v>0</v>
      </c>
      <c r="Q92" s="50">
        <f>VLOOKUP($A92, 'YoY $ Balance'!$A$5:$E$281, 3,FALSE)</f>
        <v>0</v>
      </c>
      <c r="R92" s="50">
        <f>VLOOKUP($A92, 'YoY $ Balance'!$A$5:$E$281,4,FALSE)</f>
        <v>0</v>
      </c>
      <c r="S92" s="51">
        <f>VLOOKUP($A92, 'YoY $ Balance'!$A$5:$E$281, 5,FALSE)</f>
        <v>0</v>
      </c>
      <c r="T92" s="46">
        <f t="shared" si="24"/>
        <v>1</v>
      </c>
      <c r="U92" s="52" t="str">
        <f t="shared" si="25"/>
        <v/>
      </c>
      <c r="V92" s="48" t="str">
        <f t="shared" si="26"/>
        <v/>
      </c>
      <c r="W92" s="47" t="str">
        <f t="shared" si="27"/>
        <v/>
      </c>
      <c r="Y92" s="53" t="str">
        <f t="shared" si="32"/>
        <v>No Activity</v>
      </c>
      <c r="Z92" s="52" t="str">
        <f t="shared" si="33"/>
        <v>Active</v>
      </c>
      <c r="AA92" s="53" t="str">
        <f t="shared" si="34"/>
        <v>No Activity</v>
      </c>
      <c r="AB92" s="52" t="str">
        <f t="shared" si="35"/>
        <v>No Activity</v>
      </c>
      <c r="AC92" s="53" t="str">
        <f t="shared" si="36"/>
        <v>No Activity</v>
      </c>
      <c r="AD92" s="52" t="str">
        <f t="shared" si="37"/>
        <v>No Activity</v>
      </c>
      <c r="AE92" s="53" t="str">
        <f t="shared" si="38"/>
        <v>No Activity</v>
      </c>
      <c r="AF92" s="52" t="str">
        <f t="shared" si="39"/>
        <v>No Activity</v>
      </c>
      <c r="AH92" s="6" t="str">
        <f t="shared" si="28"/>
        <v/>
      </c>
      <c r="AI92" s="6" t="str">
        <f t="shared" si="29"/>
        <v/>
      </c>
      <c r="AJ92" s="6" t="str">
        <f t="shared" si="30"/>
        <v/>
      </c>
      <c r="AK92" s="6" t="str">
        <f t="shared" si="31"/>
        <v/>
      </c>
    </row>
    <row r="93" spans="1:37" outlineLevel="1" x14ac:dyDescent="0.25">
      <c r="A93" s="79" t="s">
        <v>442</v>
      </c>
      <c r="B93" s="46"/>
      <c r="C93" s="6">
        <v>4</v>
      </c>
      <c r="E93" s="47"/>
      <c r="F93" s="46">
        <v>1</v>
      </c>
      <c r="G93" s="6">
        <v>4</v>
      </c>
      <c r="I93" s="47"/>
      <c r="K93" s="46">
        <f t="shared" si="20"/>
        <v>-1</v>
      </c>
      <c r="L93" s="6">
        <f t="shared" si="21"/>
        <v>0</v>
      </c>
      <c r="M93" s="6">
        <f t="shared" si="22"/>
        <v>0</v>
      </c>
      <c r="N93" s="48">
        <f t="shared" si="23"/>
        <v>0</v>
      </c>
      <c r="O93" s="47"/>
      <c r="P93" s="49">
        <f>VLOOKUP($A93, 'YoY $ Balance'!$A$5:$E$281, 2,FALSE)</f>
        <v>808698.98</v>
      </c>
      <c r="Q93" s="50">
        <f>VLOOKUP($A93, 'YoY $ Balance'!$A$5:$E$281, 3,FALSE)</f>
        <v>6082522.96</v>
      </c>
      <c r="R93" s="50">
        <f>VLOOKUP($A93, 'YoY $ Balance'!$A$5:$E$281,4,FALSE)</f>
        <v>0</v>
      </c>
      <c r="S93" s="51">
        <f>VLOOKUP($A93, 'YoY $ Balance'!$A$5:$E$281, 5,FALSE)</f>
        <v>0</v>
      </c>
      <c r="T93" s="46">
        <f t="shared" si="24"/>
        <v>1</v>
      </c>
      <c r="U93" s="52" t="str">
        <f t="shared" si="25"/>
        <v/>
      </c>
      <c r="V93" s="48">
        <f t="shared" si="26"/>
        <v>0</v>
      </c>
      <c r="W93" s="47">
        <f t="shared" si="27"/>
        <v>1</v>
      </c>
      <c r="Y93" s="53" t="str">
        <f t="shared" si="32"/>
        <v>No Activity</v>
      </c>
      <c r="Z93" s="52" t="str">
        <f t="shared" si="33"/>
        <v>Active</v>
      </c>
      <c r="AA93" s="53" t="str">
        <f t="shared" si="34"/>
        <v>Active</v>
      </c>
      <c r="AB93" s="52" t="str">
        <f t="shared" si="35"/>
        <v>Active</v>
      </c>
      <c r="AC93" s="53" t="str">
        <f t="shared" si="36"/>
        <v>No Activity</v>
      </c>
      <c r="AD93" s="52" t="str">
        <f t="shared" si="37"/>
        <v>No Activity</v>
      </c>
      <c r="AE93" s="53" t="str">
        <f t="shared" si="38"/>
        <v>No Activity</v>
      </c>
      <c r="AF93" s="52" t="str">
        <f t="shared" si="39"/>
        <v>No Activity</v>
      </c>
      <c r="AH93" s="6" t="str">
        <f t="shared" si="28"/>
        <v/>
      </c>
      <c r="AI93" s="6" t="str">
        <f t="shared" si="29"/>
        <v/>
      </c>
      <c r="AJ93" s="6">
        <f t="shared" si="30"/>
        <v>0</v>
      </c>
      <c r="AK93" s="6">
        <f t="shared" si="31"/>
        <v>1</v>
      </c>
    </row>
    <row r="94" spans="1:37" outlineLevel="1" x14ac:dyDescent="0.25">
      <c r="A94" s="79" t="s">
        <v>558</v>
      </c>
      <c r="B94" s="46"/>
      <c r="E94" s="47"/>
      <c r="F94" s="46">
        <v>1</v>
      </c>
      <c r="I94" s="47"/>
      <c r="K94" s="46">
        <f t="shared" si="20"/>
        <v>-1</v>
      </c>
      <c r="L94" s="6">
        <f t="shared" si="21"/>
        <v>0</v>
      </c>
      <c r="M94" s="6">
        <f t="shared" si="22"/>
        <v>0</v>
      </c>
      <c r="N94" s="48">
        <f t="shared" si="23"/>
        <v>0</v>
      </c>
      <c r="O94" s="47"/>
      <c r="P94" s="49">
        <f>VLOOKUP($A94, 'YoY $ Balance'!$A$5:$E$281, 2,FALSE)</f>
        <v>396742.94</v>
      </c>
      <c r="Q94" s="50">
        <f>VLOOKUP($A94, 'YoY $ Balance'!$A$5:$E$281, 3,FALSE)</f>
        <v>0</v>
      </c>
      <c r="R94" s="50">
        <f>VLOOKUP($A94, 'YoY $ Balance'!$A$5:$E$281,4,FALSE)</f>
        <v>0</v>
      </c>
      <c r="S94" s="51">
        <f>VLOOKUP($A94, 'YoY $ Balance'!$A$5:$E$281, 5,FALSE)</f>
        <v>0</v>
      </c>
      <c r="T94" s="46">
        <f t="shared" si="24"/>
        <v>1</v>
      </c>
      <c r="U94" s="52" t="str">
        <f t="shared" si="25"/>
        <v/>
      </c>
      <c r="V94" s="48" t="str">
        <f t="shared" si="26"/>
        <v/>
      </c>
      <c r="W94" s="47" t="str">
        <f t="shared" si="27"/>
        <v/>
      </c>
      <c r="Y94" s="53" t="str">
        <f t="shared" si="32"/>
        <v>No Activity</v>
      </c>
      <c r="Z94" s="52" t="str">
        <f t="shared" si="33"/>
        <v>Active</v>
      </c>
      <c r="AA94" s="53" t="str">
        <f t="shared" si="34"/>
        <v>No Activity</v>
      </c>
      <c r="AB94" s="52" t="str">
        <f t="shared" si="35"/>
        <v>No Activity</v>
      </c>
      <c r="AC94" s="53" t="str">
        <f t="shared" si="36"/>
        <v>No Activity</v>
      </c>
      <c r="AD94" s="52" t="str">
        <f t="shared" si="37"/>
        <v>No Activity</v>
      </c>
      <c r="AE94" s="53" t="str">
        <f t="shared" si="38"/>
        <v>No Activity</v>
      </c>
      <c r="AF94" s="52" t="str">
        <f t="shared" si="39"/>
        <v>No Activity</v>
      </c>
      <c r="AH94" s="6" t="str">
        <f t="shared" si="28"/>
        <v/>
      </c>
      <c r="AI94" s="6" t="str">
        <f t="shared" si="29"/>
        <v/>
      </c>
      <c r="AJ94" s="6" t="str">
        <f t="shared" si="30"/>
        <v/>
      </c>
      <c r="AK94" s="6" t="str">
        <f t="shared" si="31"/>
        <v/>
      </c>
    </row>
    <row r="95" spans="1:37" outlineLevel="1" x14ac:dyDescent="0.25">
      <c r="A95" s="79" t="s">
        <v>564</v>
      </c>
      <c r="B95" s="46">
        <v>1</v>
      </c>
      <c r="E95" s="47"/>
      <c r="F95" s="46">
        <v>1</v>
      </c>
      <c r="I95" s="47"/>
      <c r="K95" s="46">
        <f t="shared" si="20"/>
        <v>0</v>
      </c>
      <c r="L95" s="6">
        <f t="shared" si="21"/>
        <v>0</v>
      </c>
      <c r="M95" s="6">
        <f t="shared" si="22"/>
        <v>0</v>
      </c>
      <c r="N95" s="48">
        <f t="shared" si="23"/>
        <v>0</v>
      </c>
      <c r="O95" s="47"/>
      <c r="P95" s="49">
        <f>VLOOKUP($A95, 'YoY $ Balance'!$A$5:$E$281, 2,FALSE)</f>
        <v>1403000</v>
      </c>
      <c r="Q95" s="50">
        <f>VLOOKUP($A95, 'YoY $ Balance'!$A$5:$E$281, 3,FALSE)</f>
        <v>351000</v>
      </c>
      <c r="R95" s="50">
        <f>VLOOKUP($A95, 'YoY $ Balance'!$A$5:$E$281,4,FALSE)</f>
        <v>0</v>
      </c>
      <c r="S95" s="51">
        <f>VLOOKUP($A95, 'YoY $ Balance'!$A$5:$E$281, 5,FALSE)</f>
        <v>0</v>
      </c>
      <c r="T95" s="46">
        <f t="shared" si="24"/>
        <v>0</v>
      </c>
      <c r="U95" s="52">
        <f t="shared" si="25"/>
        <v>1</v>
      </c>
      <c r="V95" s="48" t="str">
        <f t="shared" si="26"/>
        <v/>
      </c>
      <c r="W95" s="47" t="str">
        <f t="shared" si="27"/>
        <v/>
      </c>
      <c r="Y95" s="53" t="str">
        <f t="shared" si="32"/>
        <v>Active</v>
      </c>
      <c r="Z95" s="52" t="str">
        <f t="shared" si="33"/>
        <v>Active</v>
      </c>
      <c r="AA95" s="53" t="str">
        <f t="shared" si="34"/>
        <v>No Activity</v>
      </c>
      <c r="AB95" s="52" t="str">
        <f t="shared" si="35"/>
        <v>No Activity</v>
      </c>
      <c r="AC95" s="53" t="str">
        <f t="shared" si="36"/>
        <v>No Activity</v>
      </c>
      <c r="AD95" s="52" t="str">
        <f t="shared" si="37"/>
        <v>No Activity</v>
      </c>
      <c r="AE95" s="53" t="str">
        <f t="shared" si="38"/>
        <v>No Activity</v>
      </c>
      <c r="AF95" s="52" t="str">
        <f t="shared" si="39"/>
        <v>No Activity</v>
      </c>
      <c r="AH95" s="6">
        <f t="shared" si="28"/>
        <v>0</v>
      </c>
      <c r="AI95" s="6">
        <f t="shared" si="29"/>
        <v>1</v>
      </c>
      <c r="AJ95" s="6" t="str">
        <f t="shared" si="30"/>
        <v/>
      </c>
      <c r="AK95" s="6" t="str">
        <f t="shared" si="31"/>
        <v/>
      </c>
    </row>
    <row r="96" spans="1:37" outlineLevel="1" x14ac:dyDescent="0.25">
      <c r="A96" s="79" t="s">
        <v>560</v>
      </c>
      <c r="B96" s="46"/>
      <c r="D96" s="6">
        <v>12</v>
      </c>
      <c r="E96" s="47">
        <v>8</v>
      </c>
      <c r="F96" s="46"/>
      <c r="H96" s="6">
        <v>13</v>
      </c>
      <c r="I96" s="47">
        <v>8</v>
      </c>
      <c r="K96" s="46">
        <f t="shared" si="20"/>
        <v>0</v>
      </c>
      <c r="L96" s="6">
        <f t="shared" si="21"/>
        <v>0</v>
      </c>
      <c r="M96" s="6">
        <f t="shared" si="22"/>
        <v>-1</v>
      </c>
      <c r="N96" s="48">
        <f t="shared" si="23"/>
        <v>0</v>
      </c>
      <c r="O96" s="47"/>
      <c r="P96" s="49">
        <f>VLOOKUP($A96, 'YoY $ Balance'!$A$5:$E$281, 2,FALSE)</f>
        <v>0</v>
      </c>
      <c r="Q96" s="50">
        <f>VLOOKUP($A96, 'YoY $ Balance'!$A$5:$E$281, 3,FALSE)</f>
        <v>0</v>
      </c>
      <c r="R96" s="50">
        <f>VLOOKUP($A96, 'YoY $ Balance'!$A$5:$E$281,4,FALSE)</f>
        <v>44573368.809999987</v>
      </c>
      <c r="S96" s="51">
        <f>VLOOKUP($A96, 'YoY $ Balance'!$A$5:$E$281, 5,FALSE)</f>
        <v>65685064.499999985</v>
      </c>
      <c r="T96" s="46" t="str">
        <f t="shared" si="24"/>
        <v/>
      </c>
      <c r="U96" s="52" t="str">
        <f t="shared" si="25"/>
        <v/>
      </c>
      <c r="V96" s="48">
        <f t="shared" si="26"/>
        <v>0</v>
      </c>
      <c r="W96" s="47">
        <f t="shared" si="27"/>
        <v>0</v>
      </c>
      <c r="Y96" s="53" t="str">
        <f t="shared" si="32"/>
        <v>No Activity</v>
      </c>
      <c r="Z96" s="52" t="str">
        <f t="shared" si="33"/>
        <v>No Activity</v>
      </c>
      <c r="AA96" s="53" t="str">
        <f t="shared" si="34"/>
        <v>No Activity</v>
      </c>
      <c r="AB96" s="52" t="str">
        <f t="shared" si="35"/>
        <v>No Activity</v>
      </c>
      <c r="AC96" s="53" t="str">
        <f t="shared" si="36"/>
        <v>Active</v>
      </c>
      <c r="AD96" s="52" t="str">
        <f t="shared" si="37"/>
        <v>Active</v>
      </c>
      <c r="AE96" s="53" t="str">
        <f t="shared" si="38"/>
        <v>Active</v>
      </c>
      <c r="AF96" s="52" t="str">
        <f t="shared" si="39"/>
        <v>Active</v>
      </c>
      <c r="AH96" s="6" t="str">
        <f t="shared" si="28"/>
        <v/>
      </c>
      <c r="AI96" s="6" t="str">
        <f t="shared" si="29"/>
        <v/>
      </c>
      <c r="AJ96" s="6">
        <f t="shared" si="30"/>
        <v>0</v>
      </c>
      <c r="AK96" s="6">
        <f t="shared" si="31"/>
        <v>0</v>
      </c>
    </row>
    <row r="97" spans="1:37" outlineLevel="1" x14ac:dyDescent="0.25">
      <c r="A97" s="79" t="s">
        <v>459</v>
      </c>
      <c r="B97" s="46"/>
      <c r="C97" s="6">
        <v>12</v>
      </c>
      <c r="E97" s="47">
        <v>2</v>
      </c>
      <c r="F97" s="46"/>
      <c r="G97" s="6">
        <v>10</v>
      </c>
      <c r="I97" s="47"/>
      <c r="K97" s="46">
        <f t="shared" si="20"/>
        <v>0</v>
      </c>
      <c r="L97" s="6">
        <f t="shared" si="21"/>
        <v>2</v>
      </c>
      <c r="M97" s="6">
        <f t="shared" si="22"/>
        <v>0</v>
      </c>
      <c r="N97" s="48">
        <f t="shared" si="23"/>
        <v>2</v>
      </c>
      <c r="O97" s="47"/>
      <c r="P97" s="49">
        <f>VLOOKUP($A97, 'YoY $ Balance'!$A$5:$E$281, 2,FALSE)</f>
        <v>0</v>
      </c>
      <c r="Q97" s="50">
        <f>VLOOKUP($A97, 'YoY $ Balance'!$A$5:$E$281, 3,FALSE)</f>
        <v>2563580</v>
      </c>
      <c r="R97" s="50">
        <f>VLOOKUP($A97, 'YoY $ Balance'!$A$5:$E$281,4,FALSE)</f>
        <v>544326.24</v>
      </c>
      <c r="S97" s="51">
        <f>VLOOKUP($A97, 'YoY $ Balance'!$A$5:$E$281, 5,FALSE)</f>
        <v>1082978.72</v>
      </c>
      <c r="T97" s="46" t="str">
        <f t="shared" si="24"/>
        <v/>
      </c>
      <c r="U97" s="52">
        <f t="shared" si="25"/>
        <v>0</v>
      </c>
      <c r="V97" s="48">
        <f t="shared" si="26"/>
        <v>1</v>
      </c>
      <c r="W97" s="47">
        <f t="shared" si="27"/>
        <v>0</v>
      </c>
      <c r="Y97" s="53" t="str">
        <f t="shared" si="32"/>
        <v>No Activity</v>
      </c>
      <c r="Z97" s="52" t="str">
        <f t="shared" si="33"/>
        <v>No Activity</v>
      </c>
      <c r="AA97" s="53" t="str">
        <f t="shared" si="34"/>
        <v>Active</v>
      </c>
      <c r="AB97" s="52" t="str">
        <f t="shared" si="35"/>
        <v>Active</v>
      </c>
      <c r="AC97" s="53" t="str">
        <f t="shared" si="36"/>
        <v>No Activity</v>
      </c>
      <c r="AD97" s="52" t="str">
        <f t="shared" si="37"/>
        <v>No Activity</v>
      </c>
      <c r="AE97" s="53" t="str">
        <f t="shared" si="38"/>
        <v>Active</v>
      </c>
      <c r="AF97" s="52" t="str">
        <f t="shared" si="39"/>
        <v>No Activity</v>
      </c>
      <c r="AH97" s="6" t="str">
        <f t="shared" si="28"/>
        <v/>
      </c>
      <c r="AI97" s="6">
        <f t="shared" si="29"/>
        <v>0</v>
      </c>
      <c r="AJ97" s="6">
        <f t="shared" si="30"/>
        <v>1</v>
      </c>
      <c r="AK97" s="6">
        <f t="shared" si="31"/>
        <v>0</v>
      </c>
    </row>
    <row r="98" spans="1:37" outlineLevel="1" x14ac:dyDescent="0.25">
      <c r="A98" s="79" t="s">
        <v>590</v>
      </c>
      <c r="B98" s="46">
        <v>3</v>
      </c>
      <c r="C98" s="6">
        <v>1</v>
      </c>
      <c r="E98" s="47"/>
      <c r="F98" s="46">
        <v>6</v>
      </c>
      <c r="I98" s="47"/>
      <c r="K98" s="46">
        <f t="shared" si="20"/>
        <v>-3</v>
      </c>
      <c r="L98" s="6">
        <f t="shared" si="21"/>
        <v>1</v>
      </c>
      <c r="M98" s="6">
        <f t="shared" si="22"/>
        <v>0</v>
      </c>
      <c r="N98" s="48">
        <f t="shared" si="23"/>
        <v>0</v>
      </c>
      <c r="O98" s="47"/>
      <c r="P98" s="49">
        <f>VLOOKUP($A98, 'YoY $ Balance'!$A$5:$E$281, 2,FALSE)</f>
        <v>795000</v>
      </c>
      <c r="Q98" s="50">
        <f>VLOOKUP($A98, 'YoY $ Balance'!$A$5:$E$281, 3,FALSE)</f>
        <v>2500</v>
      </c>
      <c r="R98" s="50">
        <f>VLOOKUP($A98, 'YoY $ Balance'!$A$5:$E$281,4,FALSE)</f>
        <v>0</v>
      </c>
      <c r="S98" s="51">
        <f>VLOOKUP($A98, 'YoY $ Balance'!$A$5:$E$281, 5,FALSE)</f>
        <v>0</v>
      </c>
      <c r="T98" s="46">
        <f t="shared" si="24"/>
        <v>0</v>
      </c>
      <c r="U98" s="52">
        <f t="shared" si="25"/>
        <v>1</v>
      </c>
      <c r="V98" s="48">
        <f t="shared" si="26"/>
        <v>0</v>
      </c>
      <c r="W98" s="47">
        <f t="shared" si="27"/>
        <v>1</v>
      </c>
      <c r="Y98" s="53" t="str">
        <f t="shared" si="32"/>
        <v>Active</v>
      </c>
      <c r="Z98" s="52" t="str">
        <f t="shared" si="33"/>
        <v>Active</v>
      </c>
      <c r="AA98" s="53" t="str">
        <f t="shared" si="34"/>
        <v>Active</v>
      </c>
      <c r="AB98" s="52" t="str">
        <f t="shared" si="35"/>
        <v>No Activity</v>
      </c>
      <c r="AC98" s="53" t="str">
        <f t="shared" si="36"/>
        <v>No Activity</v>
      </c>
      <c r="AD98" s="52" t="str">
        <f t="shared" si="37"/>
        <v>No Activity</v>
      </c>
      <c r="AE98" s="53" t="str">
        <f t="shared" si="38"/>
        <v>No Activity</v>
      </c>
      <c r="AF98" s="52" t="str">
        <f t="shared" si="39"/>
        <v>No Activity</v>
      </c>
      <c r="AH98" s="6">
        <f t="shared" si="28"/>
        <v>0</v>
      </c>
      <c r="AI98" s="6">
        <f t="shared" si="29"/>
        <v>1</v>
      </c>
      <c r="AJ98" s="6">
        <f t="shared" si="30"/>
        <v>0</v>
      </c>
      <c r="AK98" s="6">
        <f t="shared" si="31"/>
        <v>1</v>
      </c>
    </row>
    <row r="99" spans="1:37" outlineLevel="1" x14ac:dyDescent="0.25">
      <c r="A99" s="79" t="s">
        <v>621</v>
      </c>
      <c r="B99" s="46"/>
      <c r="D99" s="6">
        <v>4</v>
      </c>
      <c r="E99" s="47"/>
      <c r="F99" s="46"/>
      <c r="H99" s="6">
        <v>3</v>
      </c>
      <c r="I99" s="47"/>
      <c r="K99" s="46">
        <f t="shared" si="20"/>
        <v>0</v>
      </c>
      <c r="L99" s="6">
        <f t="shared" si="21"/>
        <v>0</v>
      </c>
      <c r="M99" s="6">
        <f t="shared" si="22"/>
        <v>1</v>
      </c>
      <c r="N99" s="48">
        <f t="shared" si="23"/>
        <v>0</v>
      </c>
      <c r="O99" s="47"/>
      <c r="P99" s="49">
        <f>VLOOKUP($A99, 'YoY $ Balance'!$A$5:$E$281, 2,FALSE)</f>
        <v>0</v>
      </c>
      <c r="Q99" s="50">
        <f>VLOOKUP($A99, 'YoY $ Balance'!$A$5:$E$281, 3,FALSE)</f>
        <v>0</v>
      </c>
      <c r="R99" s="50">
        <f>VLOOKUP($A99, 'YoY $ Balance'!$A$5:$E$281,4,FALSE)</f>
        <v>806250.2100000002</v>
      </c>
      <c r="S99" s="51">
        <f>VLOOKUP($A99, 'YoY $ Balance'!$A$5:$E$281, 5,FALSE)</f>
        <v>0</v>
      </c>
      <c r="T99" s="46" t="str">
        <f t="shared" si="24"/>
        <v/>
      </c>
      <c r="U99" s="52" t="str">
        <f t="shared" si="25"/>
        <v/>
      </c>
      <c r="V99" s="48">
        <f t="shared" si="26"/>
        <v>0</v>
      </c>
      <c r="W99" s="47">
        <f t="shared" si="27"/>
        <v>1</v>
      </c>
      <c r="Y99" s="53" t="str">
        <f t="shared" si="32"/>
        <v>No Activity</v>
      </c>
      <c r="Z99" s="52" t="str">
        <f t="shared" si="33"/>
        <v>No Activity</v>
      </c>
      <c r="AA99" s="53" t="str">
        <f t="shared" si="34"/>
        <v>No Activity</v>
      </c>
      <c r="AB99" s="52" t="str">
        <f t="shared" si="35"/>
        <v>No Activity</v>
      </c>
      <c r="AC99" s="53" t="str">
        <f t="shared" si="36"/>
        <v>Active</v>
      </c>
      <c r="AD99" s="52" t="str">
        <f t="shared" si="37"/>
        <v>Active</v>
      </c>
      <c r="AE99" s="53" t="str">
        <f t="shared" si="38"/>
        <v>No Activity</v>
      </c>
      <c r="AF99" s="52" t="str">
        <f t="shared" si="39"/>
        <v>No Activity</v>
      </c>
      <c r="AH99" s="6" t="str">
        <f t="shared" si="28"/>
        <v/>
      </c>
      <c r="AI99" s="6" t="str">
        <f t="shared" si="29"/>
        <v/>
      </c>
      <c r="AJ99" s="6">
        <f t="shared" si="30"/>
        <v>0</v>
      </c>
      <c r="AK99" s="6">
        <f t="shared" si="31"/>
        <v>1</v>
      </c>
    </row>
    <row r="100" spans="1:37" outlineLevel="1" x14ac:dyDescent="0.25">
      <c r="A100" s="79" t="s">
        <v>601</v>
      </c>
      <c r="B100" s="46">
        <v>6</v>
      </c>
      <c r="C100" s="6">
        <v>4</v>
      </c>
      <c r="E100" s="47"/>
      <c r="F100" s="46">
        <v>12</v>
      </c>
      <c r="G100" s="6">
        <v>12</v>
      </c>
      <c r="I100" s="47"/>
      <c r="K100" s="46">
        <f t="shared" si="20"/>
        <v>-6</v>
      </c>
      <c r="L100" s="6">
        <f t="shared" si="21"/>
        <v>-8</v>
      </c>
      <c r="M100" s="6">
        <f t="shared" si="22"/>
        <v>0</v>
      </c>
      <c r="N100" s="48">
        <f t="shared" si="23"/>
        <v>0</v>
      </c>
      <c r="O100" s="47"/>
      <c r="P100" s="49">
        <f>VLOOKUP($A100, 'YoY $ Balance'!$A$5:$E$281, 2,FALSE)</f>
        <v>2772892.45</v>
      </c>
      <c r="Q100" s="50">
        <f>VLOOKUP($A100, 'YoY $ Balance'!$A$5:$E$281, 3,FALSE)</f>
        <v>4663616.82</v>
      </c>
      <c r="R100" s="50">
        <f>VLOOKUP($A100, 'YoY $ Balance'!$A$5:$E$281,4,FALSE)</f>
        <v>230108.27</v>
      </c>
      <c r="S100" s="51">
        <f>VLOOKUP($A100, 'YoY $ Balance'!$A$5:$E$281, 5,FALSE)</f>
        <v>230108.27</v>
      </c>
      <c r="T100" s="46">
        <f t="shared" si="24"/>
        <v>0</v>
      </c>
      <c r="U100" s="52">
        <f t="shared" si="25"/>
        <v>0</v>
      </c>
      <c r="V100" s="48">
        <f t="shared" si="26"/>
        <v>1</v>
      </c>
      <c r="W100" s="47" t="str">
        <f t="shared" si="27"/>
        <v/>
      </c>
      <c r="Y100" s="53" t="str">
        <f t="shared" si="32"/>
        <v>Active</v>
      </c>
      <c r="Z100" s="52" t="str">
        <f t="shared" si="33"/>
        <v>Active</v>
      </c>
      <c r="AA100" s="53" t="str">
        <f t="shared" si="34"/>
        <v>Active</v>
      </c>
      <c r="AB100" s="52" t="str">
        <f t="shared" si="35"/>
        <v>Active</v>
      </c>
      <c r="AC100" s="53" t="str">
        <f t="shared" si="36"/>
        <v>No Activity</v>
      </c>
      <c r="AD100" s="52" t="str">
        <f t="shared" si="37"/>
        <v>No Activity</v>
      </c>
      <c r="AE100" s="53" t="str">
        <f t="shared" si="38"/>
        <v>No Activity</v>
      </c>
      <c r="AF100" s="52" t="str">
        <f t="shared" si="39"/>
        <v>No Activity</v>
      </c>
      <c r="AH100" s="6">
        <f t="shared" si="28"/>
        <v>0</v>
      </c>
      <c r="AI100" s="6">
        <f t="shared" si="29"/>
        <v>0</v>
      </c>
      <c r="AJ100" s="6">
        <f t="shared" si="30"/>
        <v>1</v>
      </c>
      <c r="AK100" s="6" t="str">
        <f t="shared" si="31"/>
        <v/>
      </c>
    </row>
    <row r="101" spans="1:37" outlineLevel="1" x14ac:dyDescent="0.25">
      <c r="A101" s="79" t="s">
        <v>623</v>
      </c>
      <c r="B101" s="46"/>
      <c r="D101" s="6">
        <v>6</v>
      </c>
      <c r="E101" s="47">
        <v>6</v>
      </c>
      <c r="F101" s="46"/>
      <c r="H101" s="6">
        <v>3</v>
      </c>
      <c r="I101" s="47">
        <v>3</v>
      </c>
      <c r="K101" s="46">
        <f t="shared" si="20"/>
        <v>0</v>
      </c>
      <c r="L101" s="6">
        <f t="shared" si="21"/>
        <v>0</v>
      </c>
      <c r="M101" s="6">
        <f t="shared" si="22"/>
        <v>3</v>
      </c>
      <c r="N101" s="48">
        <f t="shared" si="23"/>
        <v>3</v>
      </c>
      <c r="O101" s="47"/>
      <c r="P101" s="49">
        <f>VLOOKUP($A101, 'YoY $ Balance'!$A$5:$E$281, 2,FALSE)</f>
        <v>0</v>
      </c>
      <c r="Q101" s="50">
        <f>VLOOKUP($A101, 'YoY $ Balance'!$A$5:$E$281, 3,FALSE)</f>
        <v>0</v>
      </c>
      <c r="R101" s="50">
        <f>VLOOKUP($A101, 'YoY $ Balance'!$A$5:$E$281,4,FALSE)</f>
        <v>3174525.48</v>
      </c>
      <c r="S101" s="51">
        <f>VLOOKUP($A101, 'YoY $ Balance'!$A$5:$E$281, 5,FALSE)</f>
        <v>2133888.94</v>
      </c>
      <c r="T101" s="46" t="str">
        <f t="shared" si="24"/>
        <v/>
      </c>
      <c r="U101" s="52" t="str">
        <f t="shared" si="25"/>
        <v/>
      </c>
      <c r="V101" s="48">
        <f t="shared" si="26"/>
        <v>0</v>
      </c>
      <c r="W101" s="47">
        <f t="shared" si="27"/>
        <v>0</v>
      </c>
      <c r="Y101" s="53" t="str">
        <f t="shared" si="32"/>
        <v>No Activity</v>
      </c>
      <c r="Z101" s="52" t="str">
        <f t="shared" si="33"/>
        <v>No Activity</v>
      </c>
      <c r="AA101" s="53" t="str">
        <f t="shared" si="34"/>
        <v>No Activity</v>
      </c>
      <c r="AB101" s="52" t="str">
        <f t="shared" si="35"/>
        <v>No Activity</v>
      </c>
      <c r="AC101" s="53" t="str">
        <f t="shared" si="36"/>
        <v>Active</v>
      </c>
      <c r="AD101" s="52" t="str">
        <f t="shared" si="37"/>
        <v>Active</v>
      </c>
      <c r="AE101" s="53" t="str">
        <f t="shared" si="38"/>
        <v>Active</v>
      </c>
      <c r="AF101" s="52" t="str">
        <f t="shared" si="39"/>
        <v>Active</v>
      </c>
      <c r="AH101" s="6" t="str">
        <f t="shared" si="28"/>
        <v/>
      </c>
      <c r="AI101" s="6" t="str">
        <f t="shared" si="29"/>
        <v/>
      </c>
      <c r="AJ101" s="6">
        <f t="shared" si="30"/>
        <v>0</v>
      </c>
      <c r="AK101" s="6">
        <f t="shared" si="31"/>
        <v>0</v>
      </c>
    </row>
    <row r="102" spans="1:37" outlineLevel="1" x14ac:dyDescent="0.25">
      <c r="A102" s="79" t="s">
        <v>646</v>
      </c>
      <c r="B102" s="46">
        <v>19</v>
      </c>
      <c r="C102" s="6">
        <v>31</v>
      </c>
      <c r="E102" s="47"/>
      <c r="F102" s="46">
        <v>11</v>
      </c>
      <c r="G102" s="6">
        <v>22</v>
      </c>
      <c r="I102" s="47"/>
      <c r="K102" s="46">
        <f t="shared" si="20"/>
        <v>8</v>
      </c>
      <c r="L102" s="6">
        <f t="shared" si="21"/>
        <v>9</v>
      </c>
      <c r="M102" s="6">
        <f t="shared" si="22"/>
        <v>0</v>
      </c>
      <c r="N102" s="48">
        <f t="shared" si="23"/>
        <v>0</v>
      </c>
      <c r="O102" s="47"/>
      <c r="P102" s="49">
        <f>VLOOKUP($A102, 'YoY $ Balance'!$A$5:$E$281, 2,FALSE)</f>
        <v>19939500</v>
      </c>
      <c r="Q102" s="50">
        <f>VLOOKUP($A102, 'YoY $ Balance'!$A$5:$E$281, 3,FALSE)</f>
        <v>4040952.4499999974</v>
      </c>
      <c r="R102" s="50">
        <f>VLOOKUP($A102, 'YoY $ Balance'!$A$5:$E$281,4,FALSE)</f>
        <v>0</v>
      </c>
      <c r="S102" s="51">
        <f>VLOOKUP($A102, 'YoY $ Balance'!$A$5:$E$281, 5,FALSE)</f>
        <v>0</v>
      </c>
      <c r="T102" s="46">
        <f t="shared" si="24"/>
        <v>0</v>
      </c>
      <c r="U102" s="52">
        <f t="shared" si="25"/>
        <v>0</v>
      </c>
      <c r="V102" s="48">
        <f t="shared" si="26"/>
        <v>1</v>
      </c>
      <c r="W102" s="47" t="str">
        <f t="shared" si="27"/>
        <v/>
      </c>
      <c r="Y102" s="53" t="str">
        <f t="shared" si="32"/>
        <v>Active</v>
      </c>
      <c r="Z102" s="52" t="str">
        <f t="shared" si="33"/>
        <v>Active</v>
      </c>
      <c r="AA102" s="53" t="str">
        <f t="shared" si="34"/>
        <v>Active</v>
      </c>
      <c r="AB102" s="52" t="str">
        <f t="shared" si="35"/>
        <v>Active</v>
      </c>
      <c r="AC102" s="53" t="str">
        <f t="shared" si="36"/>
        <v>No Activity</v>
      </c>
      <c r="AD102" s="52" t="str">
        <f t="shared" si="37"/>
        <v>No Activity</v>
      </c>
      <c r="AE102" s="53" t="str">
        <f t="shared" si="38"/>
        <v>No Activity</v>
      </c>
      <c r="AF102" s="52" t="str">
        <f t="shared" si="39"/>
        <v>No Activity</v>
      </c>
      <c r="AH102" s="6">
        <f t="shared" si="28"/>
        <v>0</v>
      </c>
      <c r="AI102" s="6">
        <f t="shared" si="29"/>
        <v>0</v>
      </c>
      <c r="AJ102" s="6">
        <f t="shared" si="30"/>
        <v>1</v>
      </c>
      <c r="AK102" s="6" t="str">
        <f t="shared" si="31"/>
        <v/>
      </c>
    </row>
    <row r="103" spans="1:37" outlineLevel="1" x14ac:dyDescent="0.25">
      <c r="A103" s="79" t="s">
        <v>627</v>
      </c>
      <c r="B103" s="46">
        <v>10</v>
      </c>
      <c r="C103" s="6">
        <v>5</v>
      </c>
      <c r="D103" s="6">
        <v>21</v>
      </c>
      <c r="E103" s="47">
        <v>10</v>
      </c>
      <c r="F103" s="46">
        <v>7</v>
      </c>
      <c r="G103" s="6">
        <v>6</v>
      </c>
      <c r="H103" s="6">
        <v>13</v>
      </c>
      <c r="I103" s="47">
        <v>7</v>
      </c>
      <c r="K103" s="46">
        <f t="shared" si="20"/>
        <v>3</v>
      </c>
      <c r="L103" s="6">
        <f t="shared" si="21"/>
        <v>-1</v>
      </c>
      <c r="M103" s="6">
        <f t="shared" si="22"/>
        <v>8</v>
      </c>
      <c r="N103" s="48">
        <f t="shared" si="23"/>
        <v>3</v>
      </c>
      <c r="O103" s="47"/>
      <c r="P103" s="49">
        <f>VLOOKUP($A103, 'YoY $ Balance'!$A$5:$E$281, 2,FALSE)</f>
        <v>7692090</v>
      </c>
      <c r="Q103" s="50">
        <f>VLOOKUP($A103, 'YoY $ Balance'!$A$5:$E$281, 3,FALSE)</f>
        <v>4800000</v>
      </c>
      <c r="R103" s="50">
        <f>VLOOKUP($A103, 'YoY $ Balance'!$A$5:$E$281,4,FALSE)</f>
        <v>10074000</v>
      </c>
      <c r="S103" s="51">
        <f>VLOOKUP($A103, 'YoY $ Balance'!$A$5:$E$281, 5,FALSE)</f>
        <v>3663602.14</v>
      </c>
      <c r="T103" s="46">
        <f t="shared" si="24"/>
        <v>0</v>
      </c>
      <c r="U103" s="52">
        <f t="shared" si="25"/>
        <v>0</v>
      </c>
      <c r="V103" s="48">
        <f t="shared" si="26"/>
        <v>0</v>
      </c>
      <c r="W103" s="47">
        <f t="shared" si="27"/>
        <v>0</v>
      </c>
      <c r="Y103" s="53" t="str">
        <f t="shared" si="32"/>
        <v>Active</v>
      </c>
      <c r="Z103" s="52" t="str">
        <f t="shared" si="33"/>
        <v>Active</v>
      </c>
      <c r="AA103" s="53" t="str">
        <f t="shared" si="34"/>
        <v>Active</v>
      </c>
      <c r="AB103" s="52" t="str">
        <f t="shared" si="35"/>
        <v>Active</v>
      </c>
      <c r="AC103" s="53" t="str">
        <f t="shared" si="36"/>
        <v>Active</v>
      </c>
      <c r="AD103" s="52" t="str">
        <f t="shared" si="37"/>
        <v>Active</v>
      </c>
      <c r="AE103" s="53" t="str">
        <f t="shared" si="38"/>
        <v>Active</v>
      </c>
      <c r="AF103" s="52" t="str">
        <f t="shared" si="39"/>
        <v>Active</v>
      </c>
      <c r="AH103" s="6">
        <f t="shared" si="28"/>
        <v>0</v>
      </c>
      <c r="AI103" s="6">
        <f t="shared" si="29"/>
        <v>0</v>
      </c>
      <c r="AJ103" s="6">
        <f t="shared" si="30"/>
        <v>0</v>
      </c>
      <c r="AK103" s="6">
        <f t="shared" si="31"/>
        <v>0</v>
      </c>
    </row>
    <row r="104" spans="1:37" outlineLevel="1" x14ac:dyDescent="0.25">
      <c r="A104" s="79" t="s">
        <v>625</v>
      </c>
      <c r="B104" s="46"/>
      <c r="C104" s="6">
        <v>2</v>
      </c>
      <c r="D104" s="6">
        <v>2</v>
      </c>
      <c r="E104" s="47"/>
      <c r="F104" s="46"/>
      <c r="G104" s="6">
        <v>2</v>
      </c>
      <c r="H104" s="6">
        <v>1</v>
      </c>
      <c r="I104" s="47"/>
      <c r="K104" s="46">
        <f t="shared" si="20"/>
        <v>0</v>
      </c>
      <c r="L104" s="6">
        <f t="shared" si="21"/>
        <v>0</v>
      </c>
      <c r="M104" s="6">
        <f t="shared" si="22"/>
        <v>1</v>
      </c>
      <c r="N104" s="48">
        <f t="shared" si="23"/>
        <v>0</v>
      </c>
      <c r="O104" s="47"/>
      <c r="P104" s="49">
        <f>VLOOKUP($A104, 'YoY $ Balance'!$A$5:$E$281, 2,FALSE)</f>
        <v>0</v>
      </c>
      <c r="Q104" s="50">
        <f>VLOOKUP($A104, 'YoY $ Balance'!$A$5:$E$281, 3,FALSE)</f>
        <v>3820000</v>
      </c>
      <c r="R104" s="50">
        <f>VLOOKUP($A104, 'YoY $ Balance'!$A$5:$E$281,4,FALSE)</f>
        <v>4617857.42</v>
      </c>
      <c r="S104" s="51">
        <f>VLOOKUP($A104, 'YoY $ Balance'!$A$5:$E$281, 5,FALSE)</f>
        <v>1800000</v>
      </c>
      <c r="T104" s="46" t="str">
        <f t="shared" si="24"/>
        <v/>
      </c>
      <c r="U104" s="52">
        <f t="shared" si="25"/>
        <v>0</v>
      </c>
      <c r="V104" s="48">
        <f t="shared" si="26"/>
        <v>0</v>
      </c>
      <c r="W104" s="47">
        <f t="shared" si="27"/>
        <v>1</v>
      </c>
      <c r="Y104" s="53" t="str">
        <f t="shared" si="32"/>
        <v>No Activity</v>
      </c>
      <c r="Z104" s="52" t="str">
        <f t="shared" si="33"/>
        <v>No Activity</v>
      </c>
      <c r="AA104" s="53" t="str">
        <f t="shared" si="34"/>
        <v>Active</v>
      </c>
      <c r="AB104" s="52" t="str">
        <f t="shared" si="35"/>
        <v>Active</v>
      </c>
      <c r="AC104" s="53" t="str">
        <f t="shared" si="36"/>
        <v>Active</v>
      </c>
      <c r="AD104" s="52" t="str">
        <f t="shared" si="37"/>
        <v>Active</v>
      </c>
      <c r="AE104" s="53" t="str">
        <f t="shared" si="38"/>
        <v>No Activity</v>
      </c>
      <c r="AF104" s="52" t="str">
        <f t="shared" si="39"/>
        <v>No Activity</v>
      </c>
      <c r="AH104" s="6" t="str">
        <f t="shared" si="28"/>
        <v/>
      </c>
      <c r="AI104" s="6">
        <f t="shared" si="29"/>
        <v>0</v>
      </c>
      <c r="AJ104" s="6">
        <f t="shared" si="30"/>
        <v>0</v>
      </c>
      <c r="AK104" s="6">
        <f t="shared" si="31"/>
        <v>1</v>
      </c>
    </row>
    <row r="105" spans="1:37" outlineLevel="1" x14ac:dyDescent="0.25">
      <c r="A105" s="79" t="s">
        <v>678</v>
      </c>
      <c r="B105" s="46"/>
      <c r="E105" s="47">
        <v>2</v>
      </c>
      <c r="F105" s="46"/>
      <c r="I105" s="47">
        <v>4</v>
      </c>
      <c r="K105" s="46">
        <f t="shared" si="20"/>
        <v>0</v>
      </c>
      <c r="L105" s="6">
        <f t="shared" si="21"/>
        <v>0</v>
      </c>
      <c r="M105" s="6">
        <f t="shared" si="22"/>
        <v>0</v>
      </c>
      <c r="N105" s="48">
        <f t="shared" si="23"/>
        <v>-2</v>
      </c>
      <c r="O105" s="47"/>
      <c r="P105" s="49">
        <f>VLOOKUP($A105, 'YoY $ Balance'!$A$5:$E$281, 2,FALSE)</f>
        <v>0</v>
      </c>
      <c r="Q105" s="50">
        <f>VLOOKUP($A105, 'YoY $ Balance'!$A$5:$E$281, 3,FALSE)</f>
        <v>0</v>
      </c>
      <c r="R105" s="50">
        <f>VLOOKUP($A105, 'YoY $ Balance'!$A$5:$E$281,4,FALSE)</f>
        <v>0</v>
      </c>
      <c r="S105" s="51">
        <f>VLOOKUP($A105, 'YoY $ Balance'!$A$5:$E$281, 5,FALSE)</f>
        <v>1233820.94</v>
      </c>
      <c r="T105" s="46" t="str">
        <f t="shared" si="24"/>
        <v/>
      </c>
      <c r="U105" s="52" t="str">
        <f t="shared" si="25"/>
        <v/>
      </c>
      <c r="V105" s="48" t="str">
        <f t="shared" si="26"/>
        <v/>
      </c>
      <c r="W105" s="47">
        <f t="shared" si="27"/>
        <v>0</v>
      </c>
      <c r="Y105" s="53" t="str">
        <f t="shared" si="32"/>
        <v>No Activity</v>
      </c>
      <c r="Z105" s="52" t="str">
        <f t="shared" si="33"/>
        <v>No Activity</v>
      </c>
      <c r="AA105" s="53" t="str">
        <f t="shared" si="34"/>
        <v>No Activity</v>
      </c>
      <c r="AB105" s="52" t="str">
        <f t="shared" si="35"/>
        <v>No Activity</v>
      </c>
      <c r="AC105" s="53" t="str">
        <f t="shared" si="36"/>
        <v>No Activity</v>
      </c>
      <c r="AD105" s="52" t="str">
        <f t="shared" si="37"/>
        <v>No Activity</v>
      </c>
      <c r="AE105" s="53" t="str">
        <f t="shared" si="38"/>
        <v>Active</v>
      </c>
      <c r="AF105" s="52" t="str">
        <f t="shared" si="39"/>
        <v>Active</v>
      </c>
      <c r="AH105" s="6" t="str">
        <f t="shared" si="28"/>
        <v/>
      </c>
      <c r="AI105" s="6" t="str">
        <f t="shared" si="29"/>
        <v/>
      </c>
      <c r="AJ105" s="6" t="str">
        <f t="shared" si="30"/>
        <v/>
      </c>
      <c r="AK105" s="6">
        <f t="shared" si="31"/>
        <v>0</v>
      </c>
    </row>
    <row r="106" spans="1:37" outlineLevel="1" x14ac:dyDescent="0.25">
      <c r="A106" s="79" t="s">
        <v>770</v>
      </c>
      <c r="B106" s="46">
        <v>5</v>
      </c>
      <c r="C106" s="6">
        <v>17</v>
      </c>
      <c r="E106" s="47"/>
      <c r="F106" s="46">
        <v>6</v>
      </c>
      <c r="G106" s="6">
        <v>10</v>
      </c>
      <c r="I106" s="47"/>
      <c r="K106" s="46">
        <f t="shared" si="20"/>
        <v>-1</v>
      </c>
      <c r="L106" s="6">
        <f t="shared" si="21"/>
        <v>7</v>
      </c>
      <c r="M106" s="6">
        <f t="shared" si="22"/>
        <v>0</v>
      </c>
      <c r="N106" s="48">
        <f t="shared" si="23"/>
        <v>0</v>
      </c>
      <c r="O106" s="47"/>
      <c r="P106" s="49">
        <f>VLOOKUP($A106, 'YoY $ Balance'!$A$5:$E$281, 2,FALSE)</f>
        <v>5640470</v>
      </c>
      <c r="Q106" s="50">
        <f>VLOOKUP($A106, 'YoY $ Balance'!$A$5:$E$281, 3,FALSE)</f>
        <v>11992333.33</v>
      </c>
      <c r="R106" s="50">
        <f>VLOOKUP($A106, 'YoY $ Balance'!$A$5:$E$281,4,FALSE)</f>
        <v>0</v>
      </c>
      <c r="S106" s="51">
        <f>VLOOKUP($A106, 'YoY $ Balance'!$A$5:$E$281, 5,FALSE)</f>
        <v>0</v>
      </c>
      <c r="T106" s="46">
        <f t="shared" si="24"/>
        <v>0</v>
      </c>
      <c r="U106" s="52">
        <f t="shared" si="25"/>
        <v>0</v>
      </c>
      <c r="V106" s="48">
        <f t="shared" si="26"/>
        <v>1</v>
      </c>
      <c r="W106" s="47" t="str">
        <f t="shared" si="27"/>
        <v/>
      </c>
      <c r="Y106" s="53" t="str">
        <f t="shared" si="32"/>
        <v>Active</v>
      </c>
      <c r="Z106" s="52" t="str">
        <f t="shared" si="33"/>
        <v>Active</v>
      </c>
      <c r="AA106" s="53" t="str">
        <f t="shared" si="34"/>
        <v>Active</v>
      </c>
      <c r="AB106" s="52" t="str">
        <f t="shared" si="35"/>
        <v>Active</v>
      </c>
      <c r="AC106" s="53" t="str">
        <f t="shared" si="36"/>
        <v>No Activity</v>
      </c>
      <c r="AD106" s="52" t="str">
        <f t="shared" si="37"/>
        <v>No Activity</v>
      </c>
      <c r="AE106" s="53" t="str">
        <f t="shared" si="38"/>
        <v>No Activity</v>
      </c>
      <c r="AF106" s="52" t="str">
        <f t="shared" si="39"/>
        <v>No Activity</v>
      </c>
      <c r="AH106" s="6">
        <f t="shared" si="28"/>
        <v>0</v>
      </c>
      <c r="AI106" s="6">
        <f t="shared" si="29"/>
        <v>0</v>
      </c>
      <c r="AJ106" s="6">
        <f t="shared" si="30"/>
        <v>1</v>
      </c>
      <c r="AK106" s="6" t="str">
        <f t="shared" si="31"/>
        <v/>
      </c>
    </row>
    <row r="107" spans="1:37" outlineLevel="1" x14ac:dyDescent="0.25">
      <c r="A107" s="79" t="s">
        <v>680</v>
      </c>
      <c r="B107" s="46">
        <v>8</v>
      </c>
      <c r="C107" s="6">
        <v>8</v>
      </c>
      <c r="E107" s="47"/>
      <c r="F107" s="46">
        <v>4</v>
      </c>
      <c r="G107" s="6">
        <v>5</v>
      </c>
      <c r="I107" s="47"/>
      <c r="K107" s="46">
        <f t="shared" si="20"/>
        <v>4</v>
      </c>
      <c r="L107" s="6">
        <f t="shared" si="21"/>
        <v>3</v>
      </c>
      <c r="M107" s="6">
        <f t="shared" si="22"/>
        <v>0</v>
      </c>
      <c r="N107" s="48">
        <f t="shared" si="23"/>
        <v>0</v>
      </c>
      <c r="O107" s="47"/>
      <c r="P107" s="49">
        <f>VLOOKUP($A107, 'YoY $ Balance'!$A$5:$E$281, 2,FALSE)</f>
        <v>64035621.960000008</v>
      </c>
      <c r="Q107" s="50">
        <f>VLOOKUP($A107, 'YoY $ Balance'!$A$5:$E$281, 3,FALSE)</f>
        <v>55571735.530000001</v>
      </c>
      <c r="R107" s="50">
        <f>VLOOKUP($A107, 'YoY $ Balance'!$A$5:$E$281,4,FALSE)</f>
        <v>0</v>
      </c>
      <c r="S107" s="51">
        <f>VLOOKUP($A107, 'YoY $ Balance'!$A$5:$E$281, 5,FALSE)</f>
        <v>0</v>
      </c>
      <c r="T107" s="46">
        <f t="shared" si="24"/>
        <v>0</v>
      </c>
      <c r="U107" s="52">
        <f t="shared" si="25"/>
        <v>0</v>
      </c>
      <c r="V107" s="48">
        <f t="shared" si="26"/>
        <v>1</v>
      </c>
      <c r="W107" s="47" t="str">
        <f t="shared" si="27"/>
        <v/>
      </c>
      <c r="Y107" s="53" t="str">
        <f t="shared" si="32"/>
        <v>Active</v>
      </c>
      <c r="Z107" s="52" t="str">
        <f t="shared" si="33"/>
        <v>Active</v>
      </c>
      <c r="AA107" s="53" t="str">
        <f t="shared" si="34"/>
        <v>Active</v>
      </c>
      <c r="AB107" s="52" t="str">
        <f t="shared" si="35"/>
        <v>Active</v>
      </c>
      <c r="AC107" s="53" t="str">
        <f t="shared" si="36"/>
        <v>No Activity</v>
      </c>
      <c r="AD107" s="52" t="str">
        <f t="shared" si="37"/>
        <v>No Activity</v>
      </c>
      <c r="AE107" s="53" t="str">
        <f t="shared" si="38"/>
        <v>No Activity</v>
      </c>
      <c r="AF107" s="52" t="str">
        <f t="shared" si="39"/>
        <v>No Activity</v>
      </c>
      <c r="AH107" s="6">
        <f t="shared" si="28"/>
        <v>0</v>
      </c>
      <c r="AI107" s="6">
        <f t="shared" si="29"/>
        <v>0</v>
      </c>
      <c r="AJ107" s="6">
        <f t="shared" si="30"/>
        <v>1</v>
      </c>
      <c r="AK107" s="6" t="str">
        <f t="shared" si="31"/>
        <v/>
      </c>
    </row>
    <row r="108" spans="1:37" outlineLevel="1" x14ac:dyDescent="0.25">
      <c r="A108" s="79" t="s">
        <v>783</v>
      </c>
      <c r="B108" s="46"/>
      <c r="D108" s="6">
        <v>4</v>
      </c>
      <c r="E108" s="47">
        <v>2</v>
      </c>
      <c r="F108" s="46"/>
      <c r="H108" s="6">
        <v>5</v>
      </c>
      <c r="I108" s="47">
        <v>2</v>
      </c>
      <c r="K108" s="46">
        <f t="shared" si="20"/>
        <v>0</v>
      </c>
      <c r="L108" s="6">
        <f t="shared" si="21"/>
        <v>0</v>
      </c>
      <c r="M108" s="6">
        <f t="shared" si="22"/>
        <v>-1</v>
      </c>
      <c r="N108" s="48">
        <f t="shared" si="23"/>
        <v>0</v>
      </c>
      <c r="O108" s="47"/>
      <c r="P108" s="49">
        <f>VLOOKUP($A108, 'YoY $ Balance'!$A$5:$E$281, 2,FALSE)</f>
        <v>0</v>
      </c>
      <c r="Q108" s="50">
        <f>VLOOKUP($A108, 'YoY $ Balance'!$A$5:$E$281, 3,FALSE)</f>
        <v>0</v>
      </c>
      <c r="R108" s="50">
        <f>VLOOKUP($A108, 'YoY $ Balance'!$A$5:$E$281,4,FALSE)</f>
        <v>5452810.7399999993</v>
      </c>
      <c r="S108" s="51">
        <f>VLOOKUP($A108, 'YoY $ Balance'!$A$5:$E$281, 5,FALSE)</f>
        <v>1149011.6499999999</v>
      </c>
      <c r="T108" s="46" t="str">
        <f t="shared" si="24"/>
        <v/>
      </c>
      <c r="U108" s="52" t="str">
        <f t="shared" si="25"/>
        <v/>
      </c>
      <c r="V108" s="48">
        <f t="shared" si="26"/>
        <v>0</v>
      </c>
      <c r="W108" s="47">
        <f t="shared" si="27"/>
        <v>0</v>
      </c>
      <c r="Y108" s="53" t="str">
        <f t="shared" si="32"/>
        <v>No Activity</v>
      </c>
      <c r="Z108" s="52" t="str">
        <f t="shared" si="33"/>
        <v>No Activity</v>
      </c>
      <c r="AA108" s="53" t="str">
        <f t="shared" si="34"/>
        <v>No Activity</v>
      </c>
      <c r="AB108" s="52" t="str">
        <f t="shared" si="35"/>
        <v>No Activity</v>
      </c>
      <c r="AC108" s="53" t="str">
        <f t="shared" si="36"/>
        <v>Active</v>
      </c>
      <c r="AD108" s="52" t="str">
        <f t="shared" si="37"/>
        <v>Active</v>
      </c>
      <c r="AE108" s="53" t="str">
        <f t="shared" si="38"/>
        <v>Active</v>
      </c>
      <c r="AF108" s="52" t="str">
        <f t="shared" si="39"/>
        <v>Active</v>
      </c>
      <c r="AH108" s="6" t="str">
        <f t="shared" si="28"/>
        <v/>
      </c>
      <c r="AI108" s="6" t="str">
        <f t="shared" si="29"/>
        <v/>
      </c>
      <c r="AJ108" s="6">
        <f t="shared" si="30"/>
        <v>0</v>
      </c>
      <c r="AK108" s="6">
        <f t="shared" si="31"/>
        <v>0</v>
      </c>
    </row>
    <row r="109" spans="1:37" outlineLevel="1" x14ac:dyDescent="0.25">
      <c r="A109" s="79" t="s">
        <v>694</v>
      </c>
      <c r="B109" s="46">
        <v>14</v>
      </c>
      <c r="C109" s="6">
        <v>20</v>
      </c>
      <c r="D109" s="6">
        <v>18</v>
      </c>
      <c r="E109" s="47"/>
      <c r="F109" s="46">
        <v>12</v>
      </c>
      <c r="G109" s="6">
        <v>26</v>
      </c>
      <c r="H109" s="6">
        <v>17</v>
      </c>
      <c r="I109" s="47">
        <v>8</v>
      </c>
      <c r="K109" s="46">
        <f t="shared" si="20"/>
        <v>2</v>
      </c>
      <c r="L109" s="6">
        <f t="shared" si="21"/>
        <v>-6</v>
      </c>
      <c r="M109" s="6">
        <f t="shared" si="22"/>
        <v>1</v>
      </c>
      <c r="N109" s="48">
        <f t="shared" si="23"/>
        <v>-8</v>
      </c>
      <c r="O109" s="47"/>
      <c r="P109" s="49">
        <f>VLOOKUP($A109, 'YoY $ Balance'!$A$5:$E$281, 2,FALSE)</f>
        <v>484060965.42000008</v>
      </c>
      <c r="Q109" s="50">
        <f>VLOOKUP($A109, 'YoY $ Balance'!$A$5:$E$281, 3,FALSE)</f>
        <v>149814500.17000005</v>
      </c>
      <c r="R109" s="50">
        <f>VLOOKUP($A109, 'YoY $ Balance'!$A$5:$E$281,4,FALSE)</f>
        <v>52657876.850000009</v>
      </c>
      <c r="S109" s="51">
        <f>VLOOKUP($A109, 'YoY $ Balance'!$A$5:$E$281, 5,FALSE)</f>
        <v>18321084.990000002</v>
      </c>
      <c r="T109" s="46">
        <f t="shared" si="24"/>
        <v>0</v>
      </c>
      <c r="U109" s="52">
        <f t="shared" si="25"/>
        <v>0</v>
      </c>
      <c r="V109" s="48">
        <f t="shared" si="26"/>
        <v>0</v>
      </c>
      <c r="W109" s="47">
        <f t="shared" si="27"/>
        <v>1</v>
      </c>
      <c r="Y109" s="53" t="str">
        <f t="shared" si="32"/>
        <v>Active</v>
      </c>
      <c r="Z109" s="52" t="str">
        <f t="shared" si="33"/>
        <v>Active</v>
      </c>
      <c r="AA109" s="53" t="str">
        <f t="shared" si="34"/>
        <v>Active</v>
      </c>
      <c r="AB109" s="52" t="str">
        <f t="shared" si="35"/>
        <v>Active</v>
      </c>
      <c r="AC109" s="53" t="str">
        <f t="shared" si="36"/>
        <v>Active</v>
      </c>
      <c r="AD109" s="52" t="str">
        <f t="shared" si="37"/>
        <v>Active</v>
      </c>
      <c r="AE109" s="53" t="str">
        <f t="shared" si="38"/>
        <v>No Activity</v>
      </c>
      <c r="AF109" s="52" t="str">
        <f t="shared" si="39"/>
        <v>Active</v>
      </c>
      <c r="AH109" s="6">
        <f t="shared" si="28"/>
        <v>0</v>
      </c>
      <c r="AI109" s="6">
        <f t="shared" si="29"/>
        <v>0</v>
      </c>
      <c r="AJ109" s="6">
        <f t="shared" si="30"/>
        <v>0</v>
      </c>
      <c r="AK109" s="6">
        <f t="shared" si="31"/>
        <v>1</v>
      </c>
    </row>
    <row r="110" spans="1:37" outlineLevel="1" x14ac:dyDescent="0.25">
      <c r="A110" s="79" t="s">
        <v>818</v>
      </c>
      <c r="B110" s="46"/>
      <c r="D110" s="6">
        <v>6</v>
      </c>
      <c r="E110" s="47"/>
      <c r="F110" s="46"/>
      <c r="H110" s="6">
        <v>7</v>
      </c>
      <c r="I110" s="47"/>
      <c r="K110" s="46">
        <f t="shared" si="20"/>
        <v>0</v>
      </c>
      <c r="L110" s="6">
        <f t="shared" si="21"/>
        <v>0</v>
      </c>
      <c r="M110" s="6">
        <f t="shared" si="22"/>
        <v>-1</v>
      </c>
      <c r="N110" s="48">
        <f t="shared" si="23"/>
        <v>0</v>
      </c>
      <c r="O110" s="47"/>
      <c r="P110" s="49">
        <f>VLOOKUP($A110, 'YoY $ Balance'!$A$5:$E$281, 2,FALSE)</f>
        <v>0</v>
      </c>
      <c r="Q110" s="50">
        <f>VLOOKUP($A110, 'YoY $ Balance'!$A$5:$E$281, 3,FALSE)</f>
        <v>0</v>
      </c>
      <c r="R110" s="50">
        <f>VLOOKUP($A110, 'YoY $ Balance'!$A$5:$E$281,4,FALSE)</f>
        <v>3439069.76</v>
      </c>
      <c r="S110" s="51">
        <f>VLOOKUP($A110, 'YoY $ Balance'!$A$5:$E$281, 5,FALSE)</f>
        <v>499343.41</v>
      </c>
      <c r="T110" s="46" t="str">
        <f t="shared" si="24"/>
        <v/>
      </c>
      <c r="U110" s="52" t="str">
        <f t="shared" si="25"/>
        <v/>
      </c>
      <c r="V110" s="48">
        <f t="shared" si="26"/>
        <v>0</v>
      </c>
      <c r="W110" s="47">
        <f t="shared" si="27"/>
        <v>1</v>
      </c>
      <c r="Y110" s="53" t="str">
        <f t="shared" si="32"/>
        <v>No Activity</v>
      </c>
      <c r="Z110" s="52" t="str">
        <f t="shared" si="33"/>
        <v>No Activity</v>
      </c>
      <c r="AA110" s="53" t="str">
        <f t="shared" si="34"/>
        <v>No Activity</v>
      </c>
      <c r="AB110" s="52" t="str">
        <f t="shared" si="35"/>
        <v>No Activity</v>
      </c>
      <c r="AC110" s="53" t="str">
        <f t="shared" si="36"/>
        <v>Active</v>
      </c>
      <c r="AD110" s="52" t="str">
        <f t="shared" si="37"/>
        <v>Active</v>
      </c>
      <c r="AE110" s="53" t="str">
        <f t="shared" si="38"/>
        <v>No Activity</v>
      </c>
      <c r="AF110" s="52" t="str">
        <f t="shared" si="39"/>
        <v>No Activity</v>
      </c>
      <c r="AH110" s="6" t="str">
        <f t="shared" si="28"/>
        <v/>
      </c>
      <c r="AI110" s="6" t="str">
        <f t="shared" si="29"/>
        <v/>
      </c>
      <c r="AJ110" s="6">
        <f t="shared" si="30"/>
        <v>0</v>
      </c>
      <c r="AK110" s="6">
        <f t="shared" si="31"/>
        <v>1</v>
      </c>
    </row>
    <row r="111" spans="1:37" outlineLevel="1" x14ac:dyDescent="0.25">
      <c r="A111" s="79" t="s">
        <v>785</v>
      </c>
      <c r="B111" s="46">
        <v>19</v>
      </c>
      <c r="C111" s="6">
        <v>7</v>
      </c>
      <c r="D111" s="6">
        <v>2</v>
      </c>
      <c r="E111" s="47"/>
      <c r="F111" s="46">
        <v>13</v>
      </c>
      <c r="G111" s="6">
        <v>16</v>
      </c>
      <c r="H111" s="6">
        <v>4</v>
      </c>
      <c r="I111" s="47"/>
      <c r="K111" s="46">
        <f t="shared" si="20"/>
        <v>6</v>
      </c>
      <c r="L111" s="6">
        <f t="shared" si="21"/>
        <v>-9</v>
      </c>
      <c r="M111" s="6">
        <f t="shared" si="22"/>
        <v>-2</v>
      </c>
      <c r="N111" s="48">
        <f t="shared" si="23"/>
        <v>0</v>
      </c>
      <c r="O111" s="47"/>
      <c r="P111" s="49">
        <f>VLOOKUP($A111, 'YoY $ Balance'!$A$5:$E$281, 2,FALSE)</f>
        <v>122020854.78999999</v>
      </c>
      <c r="Q111" s="50">
        <f>VLOOKUP($A111, 'YoY $ Balance'!$A$5:$E$281, 3,FALSE)</f>
        <v>321019838.73000002</v>
      </c>
      <c r="R111" s="50">
        <f>VLOOKUP($A111, 'YoY $ Balance'!$A$5:$E$281,4,FALSE)</f>
        <v>39927646.390000001</v>
      </c>
      <c r="S111" s="51">
        <f>VLOOKUP($A111, 'YoY $ Balance'!$A$5:$E$281, 5,FALSE)</f>
        <v>4595119.0199999996</v>
      </c>
      <c r="T111" s="46">
        <f t="shared" si="24"/>
        <v>0</v>
      </c>
      <c r="U111" s="52">
        <f t="shared" si="25"/>
        <v>0</v>
      </c>
      <c r="V111" s="48">
        <f t="shared" si="26"/>
        <v>0</v>
      </c>
      <c r="W111" s="47">
        <f t="shared" si="27"/>
        <v>1</v>
      </c>
      <c r="Y111" s="53" t="str">
        <f t="shared" si="32"/>
        <v>Active</v>
      </c>
      <c r="Z111" s="52" t="str">
        <f t="shared" si="33"/>
        <v>Active</v>
      </c>
      <c r="AA111" s="53" t="str">
        <f t="shared" si="34"/>
        <v>Active</v>
      </c>
      <c r="AB111" s="52" t="str">
        <f t="shared" si="35"/>
        <v>Active</v>
      </c>
      <c r="AC111" s="53" t="str">
        <f t="shared" si="36"/>
        <v>Active</v>
      </c>
      <c r="AD111" s="52" t="str">
        <f t="shared" si="37"/>
        <v>Active</v>
      </c>
      <c r="AE111" s="53" t="str">
        <f t="shared" si="38"/>
        <v>No Activity</v>
      </c>
      <c r="AF111" s="52" t="str">
        <f t="shared" si="39"/>
        <v>No Activity</v>
      </c>
      <c r="AH111" s="6">
        <f t="shared" si="28"/>
        <v>0</v>
      </c>
      <c r="AI111" s="6">
        <f t="shared" si="29"/>
        <v>0</v>
      </c>
      <c r="AJ111" s="6">
        <f t="shared" si="30"/>
        <v>0</v>
      </c>
      <c r="AK111" s="6">
        <f t="shared" si="31"/>
        <v>1</v>
      </c>
    </row>
    <row r="112" spans="1:37" outlineLevel="1" x14ac:dyDescent="0.25">
      <c r="A112" s="79" t="s">
        <v>754</v>
      </c>
      <c r="B112" s="46"/>
      <c r="E112" s="47">
        <v>2</v>
      </c>
      <c r="F112" s="46"/>
      <c r="H112" s="6">
        <v>1</v>
      </c>
      <c r="I112" s="47">
        <v>6</v>
      </c>
      <c r="K112" s="46">
        <f t="shared" si="20"/>
        <v>0</v>
      </c>
      <c r="L112" s="6">
        <f t="shared" si="21"/>
        <v>0</v>
      </c>
      <c r="M112" s="6">
        <f t="shared" si="22"/>
        <v>-1</v>
      </c>
      <c r="N112" s="48">
        <f t="shared" si="23"/>
        <v>-4</v>
      </c>
      <c r="O112" s="47"/>
      <c r="P112" s="49">
        <f>VLOOKUP($A112, 'YoY $ Balance'!$A$5:$E$281, 2,FALSE)</f>
        <v>0</v>
      </c>
      <c r="Q112" s="50">
        <f>VLOOKUP($A112, 'YoY $ Balance'!$A$5:$E$281, 3,FALSE)</f>
        <v>0</v>
      </c>
      <c r="R112" s="50">
        <f>VLOOKUP($A112, 'YoY $ Balance'!$A$5:$E$281,4,FALSE)</f>
        <v>590322.57999999996</v>
      </c>
      <c r="S112" s="51">
        <f>VLOOKUP($A112, 'YoY $ Balance'!$A$5:$E$281, 5,FALSE)</f>
        <v>19673100.879999999</v>
      </c>
      <c r="T112" s="46" t="str">
        <f t="shared" si="24"/>
        <v/>
      </c>
      <c r="U112" s="52" t="str">
        <f t="shared" si="25"/>
        <v/>
      </c>
      <c r="V112" s="48" t="str">
        <f t="shared" si="26"/>
        <v/>
      </c>
      <c r="W112" s="47" t="str">
        <f t="shared" si="27"/>
        <v/>
      </c>
      <c r="Y112" s="53" t="str">
        <f t="shared" si="32"/>
        <v>No Activity</v>
      </c>
      <c r="Z112" s="52" t="str">
        <f t="shared" si="33"/>
        <v>No Activity</v>
      </c>
      <c r="AA112" s="53" t="str">
        <f t="shared" si="34"/>
        <v>No Activity</v>
      </c>
      <c r="AB112" s="52" t="str">
        <f t="shared" si="35"/>
        <v>No Activity</v>
      </c>
      <c r="AC112" s="53" t="str">
        <f t="shared" si="36"/>
        <v>No Activity</v>
      </c>
      <c r="AD112" s="52" t="str">
        <f t="shared" si="37"/>
        <v>Active</v>
      </c>
      <c r="AE112" s="53" t="str">
        <f t="shared" si="38"/>
        <v>Active</v>
      </c>
      <c r="AF112" s="52" t="str">
        <f t="shared" si="39"/>
        <v>Active</v>
      </c>
      <c r="AH112" s="6" t="str">
        <f t="shared" si="28"/>
        <v/>
      </c>
      <c r="AI112" s="6" t="str">
        <f t="shared" si="29"/>
        <v/>
      </c>
      <c r="AJ112" s="6" t="str">
        <f t="shared" si="30"/>
        <v/>
      </c>
      <c r="AK112" s="6" t="str">
        <f t="shared" si="31"/>
        <v/>
      </c>
    </row>
    <row r="113" spans="1:37" outlineLevel="1" x14ac:dyDescent="0.25">
      <c r="A113" s="79" t="s">
        <v>849</v>
      </c>
      <c r="B113" s="46">
        <v>2</v>
      </c>
      <c r="C113" s="6">
        <v>2</v>
      </c>
      <c r="E113" s="47"/>
      <c r="F113" s="46">
        <v>4</v>
      </c>
      <c r="G113" s="6">
        <v>2</v>
      </c>
      <c r="I113" s="47"/>
      <c r="K113" s="46">
        <f t="shared" si="20"/>
        <v>-2</v>
      </c>
      <c r="L113" s="6">
        <f t="shared" si="21"/>
        <v>0</v>
      </c>
      <c r="M113" s="6">
        <f t="shared" si="22"/>
        <v>0</v>
      </c>
      <c r="N113" s="48">
        <f t="shared" si="23"/>
        <v>0</v>
      </c>
      <c r="O113" s="47"/>
      <c r="P113" s="49">
        <f>VLOOKUP($A113, 'YoY $ Balance'!$A$5:$E$281, 2,FALSE)</f>
        <v>2170000</v>
      </c>
      <c r="Q113" s="50">
        <f>VLOOKUP($A113, 'YoY $ Balance'!$A$5:$E$281, 3,FALSE)</f>
        <v>2877142.8600000003</v>
      </c>
      <c r="R113" s="50">
        <f>VLOOKUP($A113, 'YoY $ Balance'!$A$5:$E$281,4,FALSE)</f>
        <v>0</v>
      </c>
      <c r="S113" s="51">
        <f>VLOOKUP($A113, 'YoY $ Balance'!$A$5:$E$281, 5,FALSE)</f>
        <v>0</v>
      </c>
      <c r="T113" s="46">
        <f t="shared" si="24"/>
        <v>0</v>
      </c>
      <c r="U113" s="52">
        <f t="shared" si="25"/>
        <v>0</v>
      </c>
      <c r="V113" s="48">
        <f t="shared" si="26"/>
        <v>1</v>
      </c>
      <c r="W113" s="47" t="str">
        <f t="shared" si="27"/>
        <v/>
      </c>
      <c r="Y113" s="53" t="str">
        <f t="shared" si="32"/>
        <v>Active</v>
      </c>
      <c r="Z113" s="52" t="str">
        <f t="shared" si="33"/>
        <v>Active</v>
      </c>
      <c r="AA113" s="53" t="str">
        <f t="shared" si="34"/>
        <v>Active</v>
      </c>
      <c r="AB113" s="52" t="str">
        <f t="shared" si="35"/>
        <v>Active</v>
      </c>
      <c r="AC113" s="53" t="str">
        <f t="shared" si="36"/>
        <v>No Activity</v>
      </c>
      <c r="AD113" s="52" t="str">
        <f t="shared" si="37"/>
        <v>No Activity</v>
      </c>
      <c r="AE113" s="53" t="str">
        <f t="shared" si="38"/>
        <v>No Activity</v>
      </c>
      <c r="AF113" s="52" t="str">
        <f t="shared" si="39"/>
        <v>No Activity</v>
      </c>
      <c r="AH113" s="6">
        <f t="shared" si="28"/>
        <v>0</v>
      </c>
      <c r="AI113" s="6">
        <f t="shared" si="29"/>
        <v>0</v>
      </c>
      <c r="AJ113" s="6">
        <f t="shared" si="30"/>
        <v>1</v>
      </c>
      <c r="AK113" s="6" t="str">
        <f t="shared" si="31"/>
        <v/>
      </c>
    </row>
    <row r="114" spans="1:37" outlineLevel="1" x14ac:dyDescent="0.25">
      <c r="A114" s="79" t="s">
        <v>861</v>
      </c>
      <c r="B114" s="46"/>
      <c r="C114" s="6">
        <v>2</v>
      </c>
      <c r="E114" s="47"/>
      <c r="F114" s="46"/>
      <c r="G114" s="6">
        <v>5</v>
      </c>
      <c r="I114" s="47"/>
      <c r="K114" s="46">
        <f t="shared" si="20"/>
        <v>0</v>
      </c>
      <c r="L114" s="6">
        <f t="shared" si="21"/>
        <v>-3</v>
      </c>
      <c r="M114" s="6">
        <f t="shared" si="22"/>
        <v>0</v>
      </c>
      <c r="N114" s="48">
        <f t="shared" si="23"/>
        <v>0</v>
      </c>
      <c r="O114" s="47"/>
      <c r="P114" s="49">
        <f>VLOOKUP($A114, 'YoY $ Balance'!$A$5:$E$281, 2,FALSE)</f>
        <v>0</v>
      </c>
      <c r="Q114" s="50">
        <f>VLOOKUP($A114, 'YoY $ Balance'!$A$5:$E$281, 3,FALSE)</f>
        <v>16780560.539999999</v>
      </c>
      <c r="R114" s="50">
        <f>VLOOKUP($A114, 'YoY $ Balance'!$A$5:$E$281,4,FALSE)</f>
        <v>260052.72</v>
      </c>
      <c r="S114" s="51">
        <f>VLOOKUP($A114, 'YoY $ Balance'!$A$5:$E$281, 5,FALSE)</f>
        <v>260052.72</v>
      </c>
      <c r="T114" s="46" t="str">
        <f t="shared" si="24"/>
        <v/>
      </c>
      <c r="U114" s="52">
        <f t="shared" si="25"/>
        <v>0</v>
      </c>
      <c r="V114" s="48">
        <f t="shared" si="26"/>
        <v>1</v>
      </c>
      <c r="W114" s="47" t="str">
        <f t="shared" si="27"/>
        <v/>
      </c>
      <c r="Y114" s="53" t="str">
        <f t="shared" si="32"/>
        <v>No Activity</v>
      </c>
      <c r="Z114" s="52" t="str">
        <f t="shared" si="33"/>
        <v>No Activity</v>
      </c>
      <c r="AA114" s="53" t="str">
        <f t="shared" si="34"/>
        <v>Active</v>
      </c>
      <c r="AB114" s="52" t="str">
        <f t="shared" si="35"/>
        <v>Active</v>
      </c>
      <c r="AC114" s="53" t="str">
        <f t="shared" si="36"/>
        <v>No Activity</v>
      </c>
      <c r="AD114" s="52" t="str">
        <f t="shared" si="37"/>
        <v>No Activity</v>
      </c>
      <c r="AE114" s="53" t="str">
        <f t="shared" si="38"/>
        <v>No Activity</v>
      </c>
      <c r="AF114" s="52" t="str">
        <f t="shared" si="39"/>
        <v>No Activity</v>
      </c>
      <c r="AH114" s="6" t="str">
        <f t="shared" si="28"/>
        <v/>
      </c>
      <c r="AI114" s="6">
        <f t="shared" si="29"/>
        <v>0</v>
      </c>
      <c r="AJ114" s="6">
        <f t="shared" si="30"/>
        <v>1</v>
      </c>
      <c r="AK114" s="6" t="str">
        <f t="shared" si="31"/>
        <v/>
      </c>
    </row>
    <row r="115" spans="1:37" outlineLevel="1" x14ac:dyDescent="0.25">
      <c r="A115" s="79" t="s">
        <v>820</v>
      </c>
      <c r="B115" s="46">
        <v>14</v>
      </c>
      <c r="C115" s="6">
        <v>26</v>
      </c>
      <c r="E115" s="47"/>
      <c r="F115" s="46">
        <v>13</v>
      </c>
      <c r="G115" s="6">
        <v>22</v>
      </c>
      <c r="I115" s="47"/>
      <c r="K115" s="46">
        <f t="shared" si="20"/>
        <v>1</v>
      </c>
      <c r="L115" s="6">
        <f t="shared" si="21"/>
        <v>4</v>
      </c>
      <c r="M115" s="6">
        <f t="shared" si="22"/>
        <v>0</v>
      </c>
      <c r="N115" s="48">
        <f t="shared" si="23"/>
        <v>0</v>
      </c>
      <c r="O115" s="47"/>
      <c r="P115" s="49">
        <f>VLOOKUP($A115, 'YoY $ Balance'!$A$5:$E$281, 2,FALSE)</f>
        <v>42923333.470000006</v>
      </c>
      <c r="Q115" s="50">
        <f>VLOOKUP($A115, 'YoY $ Balance'!$A$5:$E$281, 3,FALSE)</f>
        <v>176628049.15000004</v>
      </c>
      <c r="R115" s="50">
        <f>VLOOKUP($A115, 'YoY $ Balance'!$A$5:$E$281,4,FALSE)</f>
        <v>0</v>
      </c>
      <c r="S115" s="51">
        <f>VLOOKUP($A115, 'YoY $ Balance'!$A$5:$E$281, 5,FALSE)</f>
        <v>0</v>
      </c>
      <c r="T115" s="46">
        <f t="shared" si="24"/>
        <v>0</v>
      </c>
      <c r="U115" s="52">
        <f t="shared" si="25"/>
        <v>0</v>
      </c>
      <c r="V115" s="48">
        <f t="shared" si="26"/>
        <v>1</v>
      </c>
      <c r="W115" s="47" t="str">
        <f t="shared" si="27"/>
        <v/>
      </c>
      <c r="Y115" s="53" t="str">
        <f t="shared" si="32"/>
        <v>Active</v>
      </c>
      <c r="Z115" s="52" t="str">
        <f t="shared" si="33"/>
        <v>Active</v>
      </c>
      <c r="AA115" s="53" t="str">
        <f t="shared" si="34"/>
        <v>Active</v>
      </c>
      <c r="AB115" s="52" t="str">
        <f t="shared" si="35"/>
        <v>Active</v>
      </c>
      <c r="AC115" s="53" t="str">
        <f t="shared" si="36"/>
        <v>No Activity</v>
      </c>
      <c r="AD115" s="52" t="str">
        <f t="shared" si="37"/>
        <v>No Activity</v>
      </c>
      <c r="AE115" s="53" t="str">
        <f t="shared" si="38"/>
        <v>No Activity</v>
      </c>
      <c r="AF115" s="52" t="str">
        <f t="shared" si="39"/>
        <v>No Activity</v>
      </c>
      <c r="AH115" s="6">
        <f t="shared" si="28"/>
        <v>0</v>
      </c>
      <c r="AI115" s="6">
        <f t="shared" si="29"/>
        <v>0</v>
      </c>
      <c r="AJ115" s="6">
        <f t="shared" si="30"/>
        <v>1</v>
      </c>
      <c r="AK115" s="6" t="str">
        <f t="shared" si="31"/>
        <v/>
      </c>
    </row>
    <row r="116" spans="1:37" ht="14.25" customHeight="1" outlineLevel="1" x14ac:dyDescent="0.25">
      <c r="A116" s="79" t="s">
        <v>722</v>
      </c>
      <c r="B116" s="46">
        <v>18</v>
      </c>
      <c r="C116" s="6">
        <v>18</v>
      </c>
      <c r="E116" s="47"/>
      <c r="F116" s="46">
        <v>12</v>
      </c>
      <c r="G116" s="6">
        <v>12</v>
      </c>
      <c r="I116" s="47"/>
      <c r="K116" s="46">
        <f t="shared" si="20"/>
        <v>6</v>
      </c>
      <c r="L116" s="6">
        <f t="shared" si="21"/>
        <v>6</v>
      </c>
      <c r="M116" s="6">
        <f t="shared" si="22"/>
        <v>0</v>
      </c>
      <c r="N116" s="48">
        <f t="shared" si="23"/>
        <v>0</v>
      </c>
      <c r="O116" s="47"/>
      <c r="P116" s="49">
        <f>VLOOKUP($A116, 'YoY $ Balance'!$A$5:$E$281, 2,FALSE)</f>
        <v>3860000</v>
      </c>
      <c r="Q116" s="50">
        <f>VLOOKUP($A116, 'YoY $ Balance'!$A$5:$E$281, 3,FALSE)</f>
        <v>5713827.9299999997</v>
      </c>
      <c r="R116" s="50">
        <f>VLOOKUP($A116, 'YoY $ Balance'!$A$5:$E$281,4,FALSE)</f>
        <v>0</v>
      </c>
      <c r="S116" s="51">
        <f>VLOOKUP($A116, 'YoY $ Balance'!$A$5:$E$281, 5,FALSE)</f>
        <v>0</v>
      </c>
      <c r="T116" s="46">
        <f t="shared" si="24"/>
        <v>0</v>
      </c>
      <c r="U116" s="52">
        <f t="shared" si="25"/>
        <v>0</v>
      </c>
      <c r="V116" s="48">
        <f t="shared" si="26"/>
        <v>1</v>
      </c>
      <c r="W116" s="47" t="str">
        <f t="shared" si="27"/>
        <v/>
      </c>
      <c r="Y116" s="53" t="str">
        <f t="shared" si="32"/>
        <v>Active</v>
      </c>
      <c r="Z116" s="52" t="str">
        <f t="shared" si="33"/>
        <v>Active</v>
      </c>
      <c r="AA116" s="53" t="str">
        <f t="shared" si="34"/>
        <v>Active</v>
      </c>
      <c r="AB116" s="52" t="str">
        <f t="shared" si="35"/>
        <v>Active</v>
      </c>
      <c r="AC116" s="53" t="str">
        <f t="shared" si="36"/>
        <v>No Activity</v>
      </c>
      <c r="AD116" s="52" t="str">
        <f t="shared" si="37"/>
        <v>No Activity</v>
      </c>
      <c r="AE116" s="53" t="str">
        <f t="shared" si="38"/>
        <v>No Activity</v>
      </c>
      <c r="AF116" s="52" t="str">
        <f t="shared" si="39"/>
        <v>No Activity</v>
      </c>
      <c r="AH116" s="6">
        <f t="shared" si="28"/>
        <v>0</v>
      </c>
      <c r="AI116" s="6">
        <f t="shared" si="29"/>
        <v>0</v>
      </c>
      <c r="AJ116" s="6">
        <f t="shared" si="30"/>
        <v>1</v>
      </c>
      <c r="AK116" s="6" t="str">
        <f t="shared" si="31"/>
        <v/>
      </c>
    </row>
    <row r="117" spans="1:37" outlineLevel="1" x14ac:dyDescent="0.25">
      <c r="A117" s="79" t="s">
        <v>857</v>
      </c>
      <c r="B117" s="46"/>
      <c r="D117" s="6">
        <v>2</v>
      </c>
      <c r="E117" s="47"/>
      <c r="F117" s="46"/>
      <c r="H117" s="6">
        <v>6</v>
      </c>
      <c r="I117" s="47"/>
      <c r="K117" s="46">
        <f t="shared" si="20"/>
        <v>0</v>
      </c>
      <c r="L117" s="6">
        <f t="shared" si="21"/>
        <v>0</v>
      </c>
      <c r="M117" s="6">
        <f t="shared" si="22"/>
        <v>-4</v>
      </c>
      <c r="N117" s="48">
        <f t="shared" si="23"/>
        <v>0</v>
      </c>
      <c r="O117" s="47"/>
      <c r="P117" s="49">
        <f>VLOOKUP($A117, 'YoY $ Balance'!$A$5:$E$281, 2,FALSE)</f>
        <v>0</v>
      </c>
      <c r="Q117" s="50">
        <f>VLOOKUP($A117, 'YoY $ Balance'!$A$5:$E$281, 3,FALSE)</f>
        <v>0</v>
      </c>
      <c r="R117" s="50">
        <f>VLOOKUP($A117, 'YoY $ Balance'!$A$5:$E$281,4,FALSE)</f>
        <v>3032252.4199999995</v>
      </c>
      <c r="S117" s="51">
        <f>VLOOKUP($A117, 'YoY $ Balance'!$A$5:$E$281, 5,FALSE)</f>
        <v>446309.63</v>
      </c>
      <c r="T117" s="46" t="str">
        <f t="shared" si="24"/>
        <v/>
      </c>
      <c r="U117" s="52" t="str">
        <f t="shared" si="25"/>
        <v/>
      </c>
      <c r="V117" s="48">
        <f t="shared" si="26"/>
        <v>0</v>
      </c>
      <c r="W117" s="47">
        <f t="shared" si="27"/>
        <v>1</v>
      </c>
      <c r="Y117" s="53" t="str">
        <f t="shared" si="32"/>
        <v>No Activity</v>
      </c>
      <c r="Z117" s="52" t="str">
        <f t="shared" si="33"/>
        <v>No Activity</v>
      </c>
      <c r="AA117" s="53" t="str">
        <f t="shared" si="34"/>
        <v>No Activity</v>
      </c>
      <c r="AB117" s="52" t="str">
        <f t="shared" si="35"/>
        <v>No Activity</v>
      </c>
      <c r="AC117" s="53" t="str">
        <f t="shared" si="36"/>
        <v>Active</v>
      </c>
      <c r="AD117" s="52" t="str">
        <f t="shared" si="37"/>
        <v>Active</v>
      </c>
      <c r="AE117" s="53" t="str">
        <f t="shared" si="38"/>
        <v>No Activity</v>
      </c>
      <c r="AF117" s="52" t="str">
        <f t="shared" si="39"/>
        <v>No Activity</v>
      </c>
      <c r="AH117" s="6" t="str">
        <f t="shared" si="28"/>
        <v/>
      </c>
      <c r="AI117" s="6" t="str">
        <f t="shared" si="29"/>
        <v/>
      </c>
      <c r="AJ117" s="6">
        <f t="shared" si="30"/>
        <v>0</v>
      </c>
      <c r="AK117" s="6">
        <f t="shared" si="31"/>
        <v>1</v>
      </c>
    </row>
    <row r="118" spans="1:37" outlineLevel="1" x14ac:dyDescent="0.25">
      <c r="A118" s="79" t="s">
        <v>978</v>
      </c>
      <c r="B118" s="46">
        <v>5</v>
      </c>
      <c r="C118" s="6">
        <v>5</v>
      </c>
      <c r="D118" s="6">
        <v>7</v>
      </c>
      <c r="E118" s="47">
        <v>1</v>
      </c>
      <c r="F118" s="46">
        <v>4</v>
      </c>
      <c r="G118" s="6">
        <v>4</v>
      </c>
      <c r="H118" s="6">
        <v>9</v>
      </c>
      <c r="I118" s="47"/>
      <c r="K118" s="46">
        <f t="shared" si="20"/>
        <v>1</v>
      </c>
      <c r="L118" s="6">
        <f t="shared" si="21"/>
        <v>1</v>
      </c>
      <c r="M118" s="6">
        <f t="shared" si="22"/>
        <v>-2</v>
      </c>
      <c r="N118" s="48">
        <f t="shared" si="23"/>
        <v>1</v>
      </c>
      <c r="O118" s="47"/>
      <c r="P118" s="49">
        <f>VLOOKUP($A118, 'YoY $ Balance'!$A$5:$E$281, 2,FALSE)</f>
        <v>-135000</v>
      </c>
      <c r="Q118" s="50">
        <f>VLOOKUP($A118, 'YoY $ Balance'!$A$5:$E$281, 3,FALSE)</f>
        <v>516000</v>
      </c>
      <c r="R118" s="50">
        <f>VLOOKUP($A118, 'YoY $ Balance'!$A$5:$E$281,4,FALSE)</f>
        <v>3323800</v>
      </c>
      <c r="S118" s="51">
        <f>VLOOKUP($A118, 'YoY $ Balance'!$A$5:$E$281, 5,FALSE)</f>
        <v>182800</v>
      </c>
      <c r="T118" s="46">
        <f t="shared" si="24"/>
        <v>0</v>
      </c>
      <c r="U118" s="52">
        <f t="shared" si="25"/>
        <v>0</v>
      </c>
      <c r="V118" s="48">
        <f t="shared" si="26"/>
        <v>0</v>
      </c>
      <c r="W118" s="47">
        <f t="shared" si="27"/>
        <v>1</v>
      </c>
      <c r="Y118" s="53" t="str">
        <f t="shared" si="32"/>
        <v>Active</v>
      </c>
      <c r="Z118" s="52" t="str">
        <f t="shared" si="33"/>
        <v>Active</v>
      </c>
      <c r="AA118" s="53" t="str">
        <f t="shared" si="34"/>
        <v>Active</v>
      </c>
      <c r="AB118" s="52" t="str">
        <f t="shared" si="35"/>
        <v>Active</v>
      </c>
      <c r="AC118" s="53" t="str">
        <f t="shared" si="36"/>
        <v>Active</v>
      </c>
      <c r="AD118" s="52" t="str">
        <f t="shared" si="37"/>
        <v>Active</v>
      </c>
      <c r="AE118" s="53" t="str">
        <f t="shared" si="38"/>
        <v>Active</v>
      </c>
      <c r="AF118" s="52" t="str">
        <f t="shared" si="39"/>
        <v>No Activity</v>
      </c>
      <c r="AH118" s="6">
        <f t="shared" si="28"/>
        <v>0</v>
      </c>
      <c r="AI118" s="6">
        <f t="shared" si="29"/>
        <v>0</v>
      </c>
      <c r="AJ118" s="6">
        <f t="shared" si="30"/>
        <v>0</v>
      </c>
      <c r="AK118" s="6">
        <f t="shared" si="31"/>
        <v>1</v>
      </c>
    </row>
    <row r="119" spans="1:37" outlineLevel="1" x14ac:dyDescent="0.25">
      <c r="A119" s="79" t="s">
        <v>863</v>
      </c>
      <c r="B119" s="46">
        <v>6</v>
      </c>
      <c r="C119" s="6">
        <v>16</v>
      </c>
      <c r="D119" s="6">
        <v>6</v>
      </c>
      <c r="E119" s="47"/>
      <c r="F119" s="46">
        <v>3</v>
      </c>
      <c r="G119" s="6">
        <v>10</v>
      </c>
      <c r="H119" s="6">
        <v>7</v>
      </c>
      <c r="I119" s="47"/>
      <c r="K119" s="46">
        <f t="shared" si="20"/>
        <v>3</v>
      </c>
      <c r="L119" s="6">
        <f t="shared" si="21"/>
        <v>6</v>
      </c>
      <c r="M119" s="6">
        <f t="shared" si="22"/>
        <v>-1</v>
      </c>
      <c r="N119" s="48">
        <f t="shared" si="23"/>
        <v>0</v>
      </c>
      <c r="O119" s="47"/>
      <c r="P119" s="49">
        <f>VLOOKUP($A119, 'YoY $ Balance'!$A$5:$E$281, 2,FALSE)</f>
        <v>19424000</v>
      </c>
      <c r="Q119" s="50">
        <f>VLOOKUP($A119, 'YoY $ Balance'!$A$5:$E$281, 3,FALSE)</f>
        <v>38252291.980000004</v>
      </c>
      <c r="R119" s="50">
        <f>VLOOKUP($A119, 'YoY $ Balance'!$A$5:$E$281,4,FALSE)</f>
        <v>10900693.580000002</v>
      </c>
      <c r="S119" s="51">
        <f>VLOOKUP($A119, 'YoY $ Balance'!$A$5:$E$281, 5,FALSE)</f>
        <v>0</v>
      </c>
      <c r="T119" s="46">
        <f t="shared" si="24"/>
        <v>0</v>
      </c>
      <c r="U119" s="52">
        <f t="shared" si="25"/>
        <v>0</v>
      </c>
      <c r="V119" s="48">
        <f t="shared" si="26"/>
        <v>0</v>
      </c>
      <c r="W119" s="47">
        <f t="shared" si="27"/>
        <v>1</v>
      </c>
      <c r="Y119" s="53" t="str">
        <f t="shared" si="32"/>
        <v>Active</v>
      </c>
      <c r="Z119" s="52" t="str">
        <f t="shared" si="33"/>
        <v>Active</v>
      </c>
      <c r="AA119" s="53" t="str">
        <f t="shared" si="34"/>
        <v>Active</v>
      </c>
      <c r="AB119" s="52" t="str">
        <f t="shared" si="35"/>
        <v>Active</v>
      </c>
      <c r="AC119" s="53" t="str">
        <f t="shared" si="36"/>
        <v>Active</v>
      </c>
      <c r="AD119" s="52" t="str">
        <f t="shared" si="37"/>
        <v>Active</v>
      </c>
      <c r="AE119" s="53" t="str">
        <f t="shared" si="38"/>
        <v>No Activity</v>
      </c>
      <c r="AF119" s="52" t="str">
        <f t="shared" si="39"/>
        <v>No Activity</v>
      </c>
      <c r="AH119" s="6">
        <f t="shared" si="28"/>
        <v>0</v>
      </c>
      <c r="AI119" s="6">
        <f t="shared" si="29"/>
        <v>0</v>
      </c>
      <c r="AJ119" s="6">
        <f t="shared" si="30"/>
        <v>0</v>
      </c>
      <c r="AK119" s="6">
        <f t="shared" si="31"/>
        <v>1</v>
      </c>
    </row>
    <row r="120" spans="1:37" outlineLevel="1" x14ac:dyDescent="0.25">
      <c r="A120" s="79" t="s">
        <v>874</v>
      </c>
      <c r="B120" s="46"/>
      <c r="E120" s="47"/>
      <c r="F120" s="46"/>
      <c r="H120" s="6">
        <v>2</v>
      </c>
      <c r="I120" s="47"/>
      <c r="K120" s="46">
        <f t="shared" si="20"/>
        <v>0</v>
      </c>
      <c r="L120" s="6">
        <f t="shared" si="21"/>
        <v>0</v>
      </c>
      <c r="M120" s="6">
        <f t="shared" si="22"/>
        <v>-2</v>
      </c>
      <c r="N120" s="48">
        <f t="shared" si="23"/>
        <v>0</v>
      </c>
      <c r="O120" s="47"/>
      <c r="P120" s="49">
        <f>VLOOKUP($A120, 'YoY $ Balance'!$A$5:$E$281, 2,FALSE)</f>
        <v>0</v>
      </c>
      <c r="Q120" s="50">
        <f>VLOOKUP($A120, 'YoY $ Balance'!$A$5:$E$281, 3,FALSE)</f>
        <v>0</v>
      </c>
      <c r="R120" s="50">
        <f>VLOOKUP($A120, 'YoY $ Balance'!$A$5:$E$281,4,FALSE)</f>
        <v>0</v>
      </c>
      <c r="S120" s="51">
        <f>VLOOKUP($A120, 'YoY $ Balance'!$A$5:$E$281, 5,FALSE)</f>
        <v>225750</v>
      </c>
      <c r="T120" s="46" t="str">
        <f t="shared" si="24"/>
        <v/>
      </c>
      <c r="U120" s="52" t="str">
        <f t="shared" si="25"/>
        <v/>
      </c>
      <c r="V120" s="48" t="str">
        <f t="shared" si="26"/>
        <v/>
      </c>
      <c r="W120" s="47" t="str">
        <f t="shared" si="27"/>
        <v/>
      </c>
      <c r="Y120" s="53" t="str">
        <f t="shared" si="32"/>
        <v>No Activity</v>
      </c>
      <c r="Z120" s="52" t="str">
        <f t="shared" si="33"/>
        <v>No Activity</v>
      </c>
      <c r="AA120" s="53" t="str">
        <f t="shared" si="34"/>
        <v>No Activity</v>
      </c>
      <c r="AB120" s="52" t="str">
        <f t="shared" si="35"/>
        <v>No Activity</v>
      </c>
      <c r="AC120" s="53" t="str">
        <f t="shared" si="36"/>
        <v>No Activity</v>
      </c>
      <c r="AD120" s="52" t="str">
        <f t="shared" si="37"/>
        <v>Active</v>
      </c>
      <c r="AE120" s="53" t="str">
        <f t="shared" si="38"/>
        <v>No Activity</v>
      </c>
      <c r="AF120" s="52" t="str">
        <f t="shared" si="39"/>
        <v>No Activity</v>
      </c>
      <c r="AH120" s="6" t="str">
        <f t="shared" si="28"/>
        <v/>
      </c>
      <c r="AI120" s="6" t="str">
        <f t="shared" si="29"/>
        <v/>
      </c>
      <c r="AJ120" s="6" t="str">
        <f t="shared" si="30"/>
        <v/>
      </c>
      <c r="AK120" s="6" t="str">
        <f t="shared" si="31"/>
        <v/>
      </c>
    </row>
    <row r="121" spans="1:37" outlineLevel="1" x14ac:dyDescent="0.25">
      <c r="A121" s="79" t="s">
        <v>876</v>
      </c>
      <c r="B121" s="46">
        <v>1</v>
      </c>
      <c r="E121" s="47"/>
      <c r="F121" s="46">
        <v>1</v>
      </c>
      <c r="I121" s="47"/>
      <c r="K121" s="46">
        <f t="shared" si="20"/>
        <v>0</v>
      </c>
      <c r="L121" s="6">
        <f t="shared" si="21"/>
        <v>0</v>
      </c>
      <c r="M121" s="6">
        <f t="shared" si="22"/>
        <v>0</v>
      </c>
      <c r="N121" s="48">
        <f t="shared" si="23"/>
        <v>0</v>
      </c>
      <c r="O121" s="47"/>
      <c r="P121" s="49">
        <f>VLOOKUP($A121, 'YoY $ Balance'!$A$5:$E$281, 2,FALSE)</f>
        <v>561120</v>
      </c>
      <c r="Q121" s="50">
        <f>VLOOKUP($A121, 'YoY $ Balance'!$A$5:$E$281, 3,FALSE)</f>
        <v>0</v>
      </c>
      <c r="R121" s="50">
        <f>VLOOKUP($A121, 'YoY $ Balance'!$A$5:$E$281,4,FALSE)</f>
        <v>0</v>
      </c>
      <c r="S121" s="51">
        <f>VLOOKUP($A121, 'YoY $ Balance'!$A$5:$E$281, 5,FALSE)</f>
        <v>0</v>
      </c>
      <c r="T121" s="46">
        <f t="shared" si="24"/>
        <v>0</v>
      </c>
      <c r="U121" s="52">
        <f t="shared" si="25"/>
        <v>1</v>
      </c>
      <c r="V121" s="48" t="str">
        <f t="shared" si="26"/>
        <v/>
      </c>
      <c r="W121" s="47" t="str">
        <f t="shared" si="27"/>
        <v/>
      </c>
      <c r="Y121" s="53" t="str">
        <f t="shared" si="32"/>
        <v>Active</v>
      </c>
      <c r="Z121" s="52" t="str">
        <f t="shared" si="33"/>
        <v>Active</v>
      </c>
      <c r="AA121" s="53" t="str">
        <f t="shared" si="34"/>
        <v>No Activity</v>
      </c>
      <c r="AB121" s="52" t="str">
        <f t="shared" si="35"/>
        <v>No Activity</v>
      </c>
      <c r="AC121" s="53" t="str">
        <f t="shared" si="36"/>
        <v>No Activity</v>
      </c>
      <c r="AD121" s="52" t="str">
        <f t="shared" si="37"/>
        <v>No Activity</v>
      </c>
      <c r="AE121" s="53" t="str">
        <f t="shared" si="38"/>
        <v>No Activity</v>
      </c>
      <c r="AF121" s="52" t="str">
        <f t="shared" si="39"/>
        <v>No Activity</v>
      </c>
      <c r="AH121" s="6">
        <f t="shared" si="28"/>
        <v>0</v>
      </c>
      <c r="AI121" s="6">
        <f t="shared" si="29"/>
        <v>1</v>
      </c>
      <c r="AJ121" s="6" t="str">
        <f t="shared" si="30"/>
        <v/>
      </c>
      <c r="AK121" s="6" t="str">
        <f t="shared" si="31"/>
        <v/>
      </c>
    </row>
    <row r="122" spans="1:37" outlineLevel="1" x14ac:dyDescent="0.25">
      <c r="A122" s="79" t="s">
        <v>896</v>
      </c>
      <c r="B122" s="46">
        <v>6</v>
      </c>
      <c r="C122" s="6">
        <v>8</v>
      </c>
      <c r="E122" s="47"/>
      <c r="F122" s="46">
        <v>4</v>
      </c>
      <c r="G122" s="6">
        <v>4</v>
      </c>
      <c r="I122" s="47"/>
      <c r="K122" s="46">
        <f t="shared" si="20"/>
        <v>2</v>
      </c>
      <c r="L122" s="6">
        <f t="shared" si="21"/>
        <v>4</v>
      </c>
      <c r="M122" s="6">
        <f t="shared" si="22"/>
        <v>0</v>
      </c>
      <c r="N122" s="48">
        <f t="shared" si="23"/>
        <v>0</v>
      </c>
      <c r="O122" s="47"/>
      <c r="P122" s="49">
        <f>VLOOKUP($A122, 'YoY $ Balance'!$A$5:$E$281, 2,FALSE)</f>
        <v>2417285.6799999997</v>
      </c>
      <c r="Q122" s="50">
        <f>VLOOKUP($A122, 'YoY $ Balance'!$A$5:$E$281, 3,FALSE)</f>
        <v>2234285.5799999996</v>
      </c>
      <c r="R122" s="50">
        <f>VLOOKUP($A122, 'YoY $ Balance'!$A$5:$E$281,4,FALSE)</f>
        <v>0</v>
      </c>
      <c r="S122" s="51">
        <f>VLOOKUP($A122, 'YoY $ Balance'!$A$5:$E$281, 5,FALSE)</f>
        <v>0</v>
      </c>
      <c r="T122" s="46">
        <f t="shared" si="24"/>
        <v>0</v>
      </c>
      <c r="U122" s="52">
        <f t="shared" si="25"/>
        <v>0</v>
      </c>
      <c r="V122" s="48">
        <f t="shared" si="26"/>
        <v>1</v>
      </c>
      <c r="W122" s="47" t="str">
        <f t="shared" si="27"/>
        <v/>
      </c>
      <c r="Y122" s="53" t="str">
        <f t="shared" si="32"/>
        <v>Active</v>
      </c>
      <c r="Z122" s="52" t="str">
        <f t="shared" si="33"/>
        <v>Active</v>
      </c>
      <c r="AA122" s="53" t="str">
        <f t="shared" si="34"/>
        <v>Active</v>
      </c>
      <c r="AB122" s="52" t="str">
        <f t="shared" si="35"/>
        <v>Active</v>
      </c>
      <c r="AC122" s="53" t="str">
        <f t="shared" si="36"/>
        <v>No Activity</v>
      </c>
      <c r="AD122" s="52" t="str">
        <f t="shared" si="37"/>
        <v>No Activity</v>
      </c>
      <c r="AE122" s="53" t="str">
        <f t="shared" si="38"/>
        <v>No Activity</v>
      </c>
      <c r="AF122" s="52" t="str">
        <f t="shared" si="39"/>
        <v>No Activity</v>
      </c>
      <c r="AH122" s="6">
        <f t="shared" si="28"/>
        <v>0</v>
      </c>
      <c r="AI122" s="6">
        <f t="shared" si="29"/>
        <v>0</v>
      </c>
      <c r="AJ122" s="6">
        <f t="shared" si="30"/>
        <v>1</v>
      </c>
      <c r="AK122" s="6" t="str">
        <f t="shared" si="31"/>
        <v/>
      </c>
    </row>
    <row r="123" spans="1:37" outlineLevel="1" x14ac:dyDescent="0.25">
      <c r="A123" s="79" t="s">
        <v>893</v>
      </c>
      <c r="B123" s="46"/>
      <c r="E123" s="47"/>
      <c r="F123" s="46">
        <v>1</v>
      </c>
      <c r="I123" s="47"/>
      <c r="K123" s="46">
        <f t="shared" si="20"/>
        <v>-1</v>
      </c>
      <c r="L123" s="6">
        <f t="shared" si="21"/>
        <v>0</v>
      </c>
      <c r="M123" s="6">
        <f t="shared" si="22"/>
        <v>0</v>
      </c>
      <c r="N123" s="48">
        <f t="shared" si="23"/>
        <v>0</v>
      </c>
      <c r="O123" s="47"/>
      <c r="P123" s="49">
        <f>VLOOKUP($A123, 'YoY $ Balance'!$A$5:$E$281, 2,FALSE)</f>
        <v>105406.45</v>
      </c>
      <c r="Q123" s="50">
        <f>VLOOKUP($A123, 'YoY $ Balance'!$A$5:$E$281, 3,FALSE)</f>
        <v>0</v>
      </c>
      <c r="R123" s="50">
        <f>VLOOKUP($A123, 'YoY $ Balance'!$A$5:$E$281,4,FALSE)</f>
        <v>0</v>
      </c>
      <c r="S123" s="51">
        <f>VLOOKUP($A123, 'YoY $ Balance'!$A$5:$E$281, 5,FALSE)</f>
        <v>0</v>
      </c>
      <c r="T123" s="46">
        <f t="shared" si="24"/>
        <v>1</v>
      </c>
      <c r="U123" s="52" t="str">
        <f t="shared" si="25"/>
        <v/>
      </c>
      <c r="V123" s="48" t="str">
        <f t="shared" si="26"/>
        <v/>
      </c>
      <c r="W123" s="47" t="str">
        <f t="shared" si="27"/>
        <v/>
      </c>
      <c r="Y123" s="53" t="str">
        <f t="shared" si="32"/>
        <v>No Activity</v>
      </c>
      <c r="Z123" s="52" t="str">
        <f t="shared" si="33"/>
        <v>Active</v>
      </c>
      <c r="AA123" s="53" t="str">
        <f t="shared" si="34"/>
        <v>No Activity</v>
      </c>
      <c r="AB123" s="52" t="str">
        <f t="shared" si="35"/>
        <v>No Activity</v>
      </c>
      <c r="AC123" s="53" t="str">
        <f t="shared" si="36"/>
        <v>No Activity</v>
      </c>
      <c r="AD123" s="52" t="str">
        <f t="shared" si="37"/>
        <v>No Activity</v>
      </c>
      <c r="AE123" s="53" t="str">
        <f t="shared" si="38"/>
        <v>No Activity</v>
      </c>
      <c r="AF123" s="52" t="str">
        <f t="shared" si="39"/>
        <v>No Activity</v>
      </c>
      <c r="AH123" s="6" t="str">
        <f t="shared" si="28"/>
        <v/>
      </c>
      <c r="AI123" s="6" t="str">
        <f t="shared" si="29"/>
        <v/>
      </c>
      <c r="AJ123" s="6" t="str">
        <f t="shared" si="30"/>
        <v/>
      </c>
      <c r="AK123" s="6" t="str">
        <f t="shared" si="31"/>
        <v/>
      </c>
    </row>
    <row r="124" spans="1:37" outlineLevel="1" x14ac:dyDescent="0.25">
      <c r="A124" s="79" t="s">
        <v>880</v>
      </c>
      <c r="B124" s="46">
        <v>4</v>
      </c>
      <c r="C124" s="6">
        <v>22</v>
      </c>
      <c r="D124" s="6">
        <v>17</v>
      </c>
      <c r="E124" s="47">
        <v>10</v>
      </c>
      <c r="F124" s="46">
        <v>5</v>
      </c>
      <c r="G124" s="6">
        <v>20</v>
      </c>
      <c r="H124" s="6">
        <v>88</v>
      </c>
      <c r="I124" s="47">
        <v>42</v>
      </c>
      <c r="K124" s="46">
        <f t="shared" si="20"/>
        <v>-1</v>
      </c>
      <c r="L124" s="6">
        <f t="shared" si="21"/>
        <v>2</v>
      </c>
      <c r="M124" s="6">
        <f t="shared" si="22"/>
        <v>-71</v>
      </c>
      <c r="N124" s="48">
        <f t="shared" si="23"/>
        <v>-32</v>
      </c>
      <c r="O124" s="47"/>
      <c r="P124" s="49">
        <f>VLOOKUP($A124, 'YoY $ Balance'!$A$5:$E$281, 2,FALSE)</f>
        <v>7635862.5</v>
      </c>
      <c r="Q124" s="50">
        <f>VLOOKUP($A124, 'YoY $ Balance'!$A$5:$E$281, 3,FALSE)</f>
        <v>48686302.5</v>
      </c>
      <c r="R124" s="50">
        <f>VLOOKUP($A124, 'YoY $ Balance'!$A$5:$E$281,4,FALSE)</f>
        <v>1430724553.3299987</v>
      </c>
      <c r="S124" s="51">
        <f>VLOOKUP($A124, 'YoY $ Balance'!$A$5:$E$281, 5,FALSE)</f>
        <v>812232461.34999955</v>
      </c>
      <c r="T124" s="46">
        <f t="shared" si="24"/>
        <v>0</v>
      </c>
      <c r="U124" s="52">
        <f t="shared" si="25"/>
        <v>0</v>
      </c>
      <c r="V124" s="48">
        <f t="shared" si="26"/>
        <v>0</v>
      </c>
      <c r="W124" s="47">
        <f t="shared" si="27"/>
        <v>0</v>
      </c>
      <c r="Y124" s="53" t="str">
        <f t="shared" si="32"/>
        <v>Active</v>
      </c>
      <c r="Z124" s="52" t="str">
        <f t="shared" si="33"/>
        <v>Active</v>
      </c>
      <c r="AA124" s="53" t="str">
        <f t="shared" si="34"/>
        <v>Active</v>
      </c>
      <c r="AB124" s="52" t="str">
        <f t="shared" si="35"/>
        <v>Active</v>
      </c>
      <c r="AC124" s="53" t="str">
        <f t="shared" si="36"/>
        <v>Active</v>
      </c>
      <c r="AD124" s="52" t="str">
        <f t="shared" si="37"/>
        <v>Active</v>
      </c>
      <c r="AE124" s="53" t="str">
        <f t="shared" si="38"/>
        <v>Active</v>
      </c>
      <c r="AF124" s="52" t="str">
        <f t="shared" si="39"/>
        <v>Active</v>
      </c>
      <c r="AH124" s="6">
        <f t="shared" si="28"/>
        <v>0</v>
      </c>
      <c r="AI124" s="6">
        <f t="shared" si="29"/>
        <v>0</v>
      </c>
      <c r="AJ124" s="6">
        <f t="shared" si="30"/>
        <v>0</v>
      </c>
      <c r="AK124" s="6">
        <f t="shared" si="31"/>
        <v>0</v>
      </c>
    </row>
    <row r="125" spans="1:37" outlineLevel="1" x14ac:dyDescent="0.25">
      <c r="A125" s="79" t="s">
        <v>908</v>
      </c>
      <c r="B125" s="46"/>
      <c r="E125" s="47"/>
      <c r="F125" s="46"/>
      <c r="H125" s="6">
        <v>1</v>
      </c>
      <c r="I125" s="47"/>
      <c r="K125" s="46">
        <f t="shared" si="20"/>
        <v>0</v>
      </c>
      <c r="L125" s="6">
        <f t="shared" si="21"/>
        <v>0</v>
      </c>
      <c r="M125" s="6">
        <f t="shared" si="22"/>
        <v>-1</v>
      </c>
      <c r="N125" s="48">
        <f t="shared" si="23"/>
        <v>0</v>
      </c>
      <c r="O125" s="47"/>
      <c r="P125" s="49">
        <f>VLOOKUP($A125, 'YoY $ Balance'!$A$5:$E$281, 2,FALSE)</f>
        <v>0</v>
      </c>
      <c r="Q125" s="50">
        <f>VLOOKUP($A125, 'YoY $ Balance'!$A$5:$E$281, 3,FALSE)</f>
        <v>0</v>
      </c>
      <c r="R125" s="50">
        <f>VLOOKUP($A125, 'YoY $ Balance'!$A$5:$E$281,4,FALSE)</f>
        <v>162008.82</v>
      </c>
      <c r="S125" s="51">
        <f>VLOOKUP($A125, 'YoY $ Balance'!$A$5:$E$281, 5,FALSE)</f>
        <v>92234.32</v>
      </c>
      <c r="T125" s="46" t="str">
        <f t="shared" si="24"/>
        <v/>
      </c>
      <c r="U125" s="52" t="str">
        <f t="shared" si="25"/>
        <v/>
      </c>
      <c r="V125" s="48" t="str">
        <f t="shared" si="26"/>
        <v/>
      </c>
      <c r="W125" s="47" t="str">
        <f t="shared" si="27"/>
        <v/>
      </c>
      <c r="Y125" s="53" t="str">
        <f t="shared" si="32"/>
        <v>No Activity</v>
      </c>
      <c r="Z125" s="52" t="str">
        <f t="shared" si="33"/>
        <v>No Activity</v>
      </c>
      <c r="AA125" s="53" t="str">
        <f t="shared" si="34"/>
        <v>No Activity</v>
      </c>
      <c r="AB125" s="52" t="str">
        <f t="shared" si="35"/>
        <v>No Activity</v>
      </c>
      <c r="AC125" s="53" t="str">
        <f t="shared" si="36"/>
        <v>No Activity</v>
      </c>
      <c r="AD125" s="52" t="str">
        <f t="shared" si="37"/>
        <v>Active</v>
      </c>
      <c r="AE125" s="53" t="str">
        <f t="shared" si="38"/>
        <v>No Activity</v>
      </c>
      <c r="AF125" s="52" t="str">
        <f t="shared" si="39"/>
        <v>No Activity</v>
      </c>
      <c r="AH125" s="6" t="str">
        <f t="shared" si="28"/>
        <v/>
      </c>
      <c r="AI125" s="6" t="str">
        <f t="shared" si="29"/>
        <v/>
      </c>
      <c r="AJ125" s="6" t="str">
        <f t="shared" si="30"/>
        <v/>
      </c>
      <c r="AK125" s="6" t="str">
        <f t="shared" si="31"/>
        <v/>
      </c>
    </row>
    <row r="126" spans="1:37" outlineLevel="1" x14ac:dyDescent="0.25">
      <c r="A126" s="79" t="s">
        <v>913</v>
      </c>
      <c r="B126" s="46">
        <v>4</v>
      </c>
      <c r="C126" s="6">
        <v>4</v>
      </c>
      <c r="E126" s="47">
        <v>1</v>
      </c>
      <c r="F126" s="46">
        <v>4</v>
      </c>
      <c r="G126" s="6">
        <v>4</v>
      </c>
      <c r="I126" s="47">
        <v>2</v>
      </c>
      <c r="K126" s="46">
        <f t="shared" si="20"/>
        <v>0</v>
      </c>
      <c r="L126" s="6">
        <f t="shared" si="21"/>
        <v>0</v>
      </c>
      <c r="M126" s="6">
        <f t="shared" si="22"/>
        <v>0</v>
      </c>
      <c r="N126" s="48">
        <f t="shared" si="23"/>
        <v>-1</v>
      </c>
      <c r="O126" s="47"/>
      <c r="P126" s="49">
        <f>VLOOKUP($A126, 'YoY $ Balance'!$A$5:$E$281, 2,FALSE)</f>
        <v>2090000</v>
      </c>
      <c r="Q126" s="50">
        <f>VLOOKUP($A126, 'YoY $ Balance'!$A$5:$E$281, 3,FALSE)</f>
        <v>1260000</v>
      </c>
      <c r="R126" s="50">
        <f>VLOOKUP($A126, 'YoY $ Balance'!$A$5:$E$281,4,FALSE)</f>
        <v>252000</v>
      </c>
      <c r="S126" s="51">
        <f>VLOOKUP($A126, 'YoY $ Balance'!$A$5:$E$281, 5,FALSE)</f>
        <v>703741.94</v>
      </c>
      <c r="T126" s="46">
        <f t="shared" si="24"/>
        <v>0</v>
      </c>
      <c r="U126" s="52">
        <f t="shared" si="25"/>
        <v>0</v>
      </c>
      <c r="V126" s="48">
        <f t="shared" si="26"/>
        <v>1</v>
      </c>
      <c r="W126" s="47">
        <f t="shared" si="27"/>
        <v>0</v>
      </c>
      <c r="Y126" s="53" t="str">
        <f t="shared" si="32"/>
        <v>Active</v>
      </c>
      <c r="Z126" s="52" t="str">
        <f t="shared" si="33"/>
        <v>Active</v>
      </c>
      <c r="AA126" s="53" t="str">
        <f t="shared" si="34"/>
        <v>Active</v>
      </c>
      <c r="AB126" s="52" t="str">
        <f t="shared" si="35"/>
        <v>Active</v>
      </c>
      <c r="AC126" s="53" t="str">
        <f t="shared" si="36"/>
        <v>No Activity</v>
      </c>
      <c r="AD126" s="52" t="str">
        <f t="shared" si="37"/>
        <v>No Activity</v>
      </c>
      <c r="AE126" s="53" t="str">
        <f t="shared" si="38"/>
        <v>Active</v>
      </c>
      <c r="AF126" s="52" t="str">
        <f t="shared" si="39"/>
        <v>Active</v>
      </c>
      <c r="AH126" s="6">
        <f t="shared" si="28"/>
        <v>0</v>
      </c>
      <c r="AI126" s="6">
        <f t="shared" si="29"/>
        <v>0</v>
      </c>
      <c r="AJ126" s="6">
        <f t="shared" si="30"/>
        <v>1</v>
      </c>
      <c r="AK126" s="6">
        <f t="shared" si="31"/>
        <v>0</v>
      </c>
    </row>
    <row r="127" spans="1:37" outlineLevel="1" x14ac:dyDescent="0.25">
      <c r="A127" s="79" t="s">
        <v>911</v>
      </c>
      <c r="B127" s="46"/>
      <c r="D127" s="6">
        <v>1</v>
      </c>
      <c r="E127" s="47">
        <v>2</v>
      </c>
      <c r="F127" s="46"/>
      <c r="H127" s="6">
        <v>4</v>
      </c>
      <c r="I127" s="47">
        <v>11</v>
      </c>
      <c r="K127" s="46">
        <f t="shared" si="20"/>
        <v>0</v>
      </c>
      <c r="L127" s="6">
        <f t="shared" si="21"/>
        <v>0</v>
      </c>
      <c r="M127" s="6">
        <f t="shared" si="22"/>
        <v>-3</v>
      </c>
      <c r="N127" s="48">
        <f t="shared" si="23"/>
        <v>-9</v>
      </c>
      <c r="O127" s="47"/>
      <c r="P127" s="49">
        <f>VLOOKUP($A127, 'YoY $ Balance'!$A$5:$E$281, 2,FALSE)</f>
        <v>0</v>
      </c>
      <c r="Q127" s="50">
        <f>VLOOKUP($A127, 'YoY $ Balance'!$A$5:$E$281, 3,FALSE)</f>
        <v>0</v>
      </c>
      <c r="R127" s="50">
        <f>VLOOKUP($A127, 'YoY $ Balance'!$A$5:$E$281,4,FALSE)</f>
        <v>8956608.4699999988</v>
      </c>
      <c r="S127" s="51">
        <f>VLOOKUP($A127, 'YoY $ Balance'!$A$5:$E$281, 5,FALSE)</f>
        <v>26740532.139999997</v>
      </c>
      <c r="T127" s="46" t="str">
        <f t="shared" si="24"/>
        <v/>
      </c>
      <c r="U127" s="52" t="str">
        <f t="shared" si="25"/>
        <v/>
      </c>
      <c r="V127" s="48">
        <f t="shared" si="26"/>
        <v>0</v>
      </c>
      <c r="W127" s="47">
        <f t="shared" si="27"/>
        <v>0</v>
      </c>
      <c r="Y127" s="53" t="str">
        <f t="shared" si="32"/>
        <v>No Activity</v>
      </c>
      <c r="Z127" s="52" t="str">
        <f t="shared" si="33"/>
        <v>No Activity</v>
      </c>
      <c r="AA127" s="53" t="str">
        <f t="shared" si="34"/>
        <v>No Activity</v>
      </c>
      <c r="AB127" s="52" t="str">
        <f t="shared" si="35"/>
        <v>No Activity</v>
      </c>
      <c r="AC127" s="53" t="str">
        <f t="shared" si="36"/>
        <v>Active</v>
      </c>
      <c r="AD127" s="52" t="str">
        <f t="shared" si="37"/>
        <v>Active</v>
      </c>
      <c r="AE127" s="53" t="str">
        <f t="shared" si="38"/>
        <v>Active</v>
      </c>
      <c r="AF127" s="52" t="str">
        <f t="shared" si="39"/>
        <v>Active</v>
      </c>
      <c r="AH127" s="6" t="str">
        <f t="shared" si="28"/>
        <v/>
      </c>
      <c r="AI127" s="6" t="str">
        <f t="shared" si="29"/>
        <v/>
      </c>
      <c r="AJ127" s="6">
        <f t="shared" si="30"/>
        <v>0</v>
      </c>
      <c r="AK127" s="6">
        <f t="shared" si="31"/>
        <v>0</v>
      </c>
    </row>
    <row r="128" spans="1:37" outlineLevel="1" x14ac:dyDescent="0.25">
      <c r="A128" s="79" t="s">
        <v>925</v>
      </c>
      <c r="B128" s="46"/>
      <c r="D128" s="6">
        <v>9</v>
      </c>
      <c r="E128" s="47">
        <v>3</v>
      </c>
      <c r="F128" s="46"/>
      <c r="H128" s="6">
        <v>4</v>
      </c>
      <c r="I128" s="47">
        <v>3</v>
      </c>
      <c r="K128" s="46">
        <f t="shared" si="20"/>
        <v>0</v>
      </c>
      <c r="L128" s="6">
        <f t="shared" si="21"/>
        <v>0</v>
      </c>
      <c r="M128" s="6">
        <f t="shared" si="22"/>
        <v>5</v>
      </c>
      <c r="N128" s="48">
        <f t="shared" si="23"/>
        <v>0</v>
      </c>
      <c r="O128" s="47"/>
      <c r="P128" s="49">
        <f>VLOOKUP($A128, 'YoY $ Balance'!$A$5:$E$281, 2,FALSE)</f>
        <v>0</v>
      </c>
      <c r="Q128" s="50">
        <f>VLOOKUP($A128, 'YoY $ Balance'!$A$5:$E$281, 3,FALSE)</f>
        <v>0</v>
      </c>
      <c r="R128" s="50">
        <f>VLOOKUP($A128, 'YoY $ Balance'!$A$5:$E$281,4,FALSE)</f>
        <v>1220675.56</v>
      </c>
      <c r="S128" s="51">
        <f>VLOOKUP($A128, 'YoY $ Balance'!$A$5:$E$281, 5,FALSE)</f>
        <v>774644.60000000009</v>
      </c>
      <c r="T128" s="46" t="str">
        <f t="shared" si="24"/>
        <v/>
      </c>
      <c r="U128" s="52" t="str">
        <f t="shared" si="25"/>
        <v/>
      </c>
      <c r="V128" s="48">
        <f t="shared" si="26"/>
        <v>0</v>
      </c>
      <c r="W128" s="47">
        <f t="shared" si="27"/>
        <v>0</v>
      </c>
      <c r="Y128" s="53" t="str">
        <f t="shared" si="32"/>
        <v>No Activity</v>
      </c>
      <c r="Z128" s="52" t="str">
        <f t="shared" si="33"/>
        <v>No Activity</v>
      </c>
      <c r="AA128" s="53" t="str">
        <f t="shared" si="34"/>
        <v>No Activity</v>
      </c>
      <c r="AB128" s="52" t="str">
        <f t="shared" si="35"/>
        <v>No Activity</v>
      </c>
      <c r="AC128" s="53" t="str">
        <f t="shared" si="36"/>
        <v>Active</v>
      </c>
      <c r="AD128" s="52" t="str">
        <f t="shared" si="37"/>
        <v>Active</v>
      </c>
      <c r="AE128" s="53" t="str">
        <f t="shared" si="38"/>
        <v>Active</v>
      </c>
      <c r="AF128" s="52" t="str">
        <f t="shared" si="39"/>
        <v>Active</v>
      </c>
      <c r="AH128" s="6" t="str">
        <f t="shared" si="28"/>
        <v/>
      </c>
      <c r="AI128" s="6" t="str">
        <f t="shared" si="29"/>
        <v/>
      </c>
      <c r="AJ128" s="6">
        <f t="shared" si="30"/>
        <v>0</v>
      </c>
      <c r="AK128" s="6">
        <f t="shared" si="31"/>
        <v>0</v>
      </c>
    </row>
    <row r="129" spans="1:37" outlineLevel="1" x14ac:dyDescent="0.25">
      <c r="A129" s="79" t="s">
        <v>927</v>
      </c>
      <c r="B129" s="46"/>
      <c r="E129" s="47">
        <v>4</v>
      </c>
      <c r="F129" s="46"/>
      <c r="I129" s="47">
        <v>1</v>
      </c>
      <c r="K129" s="46">
        <f t="shared" si="20"/>
        <v>0</v>
      </c>
      <c r="L129" s="6">
        <f t="shared" si="21"/>
        <v>0</v>
      </c>
      <c r="M129" s="6">
        <f t="shared" si="22"/>
        <v>0</v>
      </c>
      <c r="N129" s="48">
        <f t="shared" si="23"/>
        <v>3</v>
      </c>
      <c r="O129" s="47"/>
      <c r="P129" s="49">
        <f>VLOOKUP($A129, 'YoY $ Balance'!$A$5:$E$281, 2,FALSE)</f>
        <v>0</v>
      </c>
      <c r="Q129" s="50">
        <f>VLOOKUP($A129, 'YoY $ Balance'!$A$5:$E$281, 3,FALSE)</f>
        <v>0</v>
      </c>
      <c r="R129" s="50">
        <f>VLOOKUP($A129, 'YoY $ Balance'!$A$5:$E$281,4,FALSE)</f>
        <v>0</v>
      </c>
      <c r="S129" s="51">
        <f>VLOOKUP($A129, 'YoY $ Balance'!$A$5:$E$281, 5,FALSE)</f>
        <v>1848750</v>
      </c>
      <c r="T129" s="46" t="str">
        <f t="shared" si="24"/>
        <v/>
      </c>
      <c r="U129" s="52" t="str">
        <f t="shared" si="25"/>
        <v/>
      </c>
      <c r="V129" s="48" t="str">
        <f t="shared" si="26"/>
        <v/>
      </c>
      <c r="W129" s="47">
        <f t="shared" si="27"/>
        <v>0</v>
      </c>
      <c r="Y129" s="53" t="str">
        <f t="shared" si="32"/>
        <v>No Activity</v>
      </c>
      <c r="Z129" s="52" t="str">
        <f t="shared" si="33"/>
        <v>No Activity</v>
      </c>
      <c r="AA129" s="53" t="str">
        <f t="shared" si="34"/>
        <v>No Activity</v>
      </c>
      <c r="AB129" s="52" t="str">
        <f t="shared" si="35"/>
        <v>No Activity</v>
      </c>
      <c r="AC129" s="53" t="str">
        <f t="shared" si="36"/>
        <v>No Activity</v>
      </c>
      <c r="AD129" s="52" t="str">
        <f t="shared" si="37"/>
        <v>No Activity</v>
      </c>
      <c r="AE129" s="53" t="str">
        <f t="shared" si="38"/>
        <v>Active</v>
      </c>
      <c r="AF129" s="52" t="str">
        <f t="shared" si="39"/>
        <v>Active</v>
      </c>
      <c r="AH129" s="6" t="str">
        <f t="shared" si="28"/>
        <v/>
      </c>
      <c r="AI129" s="6" t="str">
        <f t="shared" si="29"/>
        <v/>
      </c>
      <c r="AJ129" s="6" t="str">
        <f t="shared" si="30"/>
        <v/>
      </c>
      <c r="AK129" s="6">
        <f t="shared" si="31"/>
        <v>0</v>
      </c>
    </row>
    <row r="130" spans="1:37" outlineLevel="1" x14ac:dyDescent="0.25">
      <c r="A130" s="79" t="s">
        <v>929</v>
      </c>
      <c r="B130" s="46"/>
      <c r="D130" s="6">
        <v>4</v>
      </c>
      <c r="E130" s="47">
        <v>6</v>
      </c>
      <c r="F130" s="46"/>
      <c r="H130" s="6">
        <v>4</v>
      </c>
      <c r="I130" s="47">
        <v>8</v>
      </c>
      <c r="K130" s="46">
        <f t="shared" si="20"/>
        <v>0</v>
      </c>
      <c r="L130" s="6">
        <f t="shared" si="21"/>
        <v>0</v>
      </c>
      <c r="M130" s="6">
        <f t="shared" si="22"/>
        <v>0</v>
      </c>
      <c r="N130" s="48">
        <f t="shared" si="23"/>
        <v>-2</v>
      </c>
      <c r="O130" s="47"/>
      <c r="P130" s="49">
        <f>VLOOKUP($A130, 'YoY $ Balance'!$A$5:$E$281, 2,FALSE)</f>
        <v>0</v>
      </c>
      <c r="Q130" s="50">
        <f>VLOOKUP($A130, 'YoY $ Balance'!$A$5:$E$281, 3,FALSE)</f>
        <v>0</v>
      </c>
      <c r="R130" s="50">
        <f>VLOOKUP($A130, 'YoY $ Balance'!$A$5:$E$281,4,FALSE)</f>
        <v>3700203.23</v>
      </c>
      <c r="S130" s="51">
        <f>VLOOKUP($A130, 'YoY $ Balance'!$A$5:$E$281, 5,FALSE)</f>
        <v>12521775</v>
      </c>
      <c r="T130" s="46" t="str">
        <f t="shared" si="24"/>
        <v/>
      </c>
      <c r="U130" s="52" t="str">
        <f t="shared" si="25"/>
        <v/>
      </c>
      <c r="V130" s="48">
        <f t="shared" si="26"/>
        <v>0</v>
      </c>
      <c r="W130" s="47">
        <f t="shared" si="27"/>
        <v>0</v>
      </c>
      <c r="Y130" s="53" t="str">
        <f t="shared" si="32"/>
        <v>No Activity</v>
      </c>
      <c r="Z130" s="52" t="str">
        <f t="shared" si="33"/>
        <v>No Activity</v>
      </c>
      <c r="AA130" s="53" t="str">
        <f t="shared" si="34"/>
        <v>No Activity</v>
      </c>
      <c r="AB130" s="52" t="str">
        <f t="shared" si="35"/>
        <v>No Activity</v>
      </c>
      <c r="AC130" s="53" t="str">
        <f t="shared" si="36"/>
        <v>Active</v>
      </c>
      <c r="AD130" s="52" t="str">
        <f t="shared" si="37"/>
        <v>Active</v>
      </c>
      <c r="AE130" s="53" t="str">
        <f t="shared" si="38"/>
        <v>Active</v>
      </c>
      <c r="AF130" s="52" t="str">
        <f t="shared" si="39"/>
        <v>Active</v>
      </c>
      <c r="AH130" s="6" t="str">
        <f t="shared" si="28"/>
        <v/>
      </c>
      <c r="AI130" s="6" t="str">
        <f t="shared" si="29"/>
        <v/>
      </c>
      <c r="AJ130" s="6">
        <f t="shared" si="30"/>
        <v>0</v>
      </c>
      <c r="AK130" s="6">
        <f t="shared" si="31"/>
        <v>0</v>
      </c>
    </row>
    <row r="131" spans="1:37" outlineLevel="1" x14ac:dyDescent="0.25">
      <c r="A131" s="79" t="s">
        <v>923</v>
      </c>
      <c r="B131" s="46"/>
      <c r="E131" s="47">
        <v>1</v>
      </c>
      <c r="F131" s="46"/>
      <c r="I131" s="47">
        <v>2</v>
      </c>
      <c r="K131" s="46">
        <f t="shared" si="20"/>
        <v>0</v>
      </c>
      <c r="L131" s="6">
        <f t="shared" si="21"/>
        <v>0</v>
      </c>
      <c r="M131" s="6">
        <f t="shared" si="22"/>
        <v>0</v>
      </c>
      <c r="N131" s="48">
        <f t="shared" si="23"/>
        <v>-1</v>
      </c>
      <c r="O131" s="47"/>
      <c r="P131" s="49">
        <f>VLOOKUP($A131, 'YoY $ Balance'!$A$5:$E$281, 2,FALSE)</f>
        <v>0</v>
      </c>
      <c r="Q131" s="50">
        <f>VLOOKUP($A131, 'YoY $ Balance'!$A$5:$E$281, 3,FALSE)</f>
        <v>0</v>
      </c>
      <c r="R131" s="50">
        <f>VLOOKUP($A131, 'YoY $ Balance'!$A$5:$E$281,4,FALSE)</f>
        <v>0</v>
      </c>
      <c r="S131" s="51">
        <f>VLOOKUP($A131, 'YoY $ Balance'!$A$5:$E$281, 5,FALSE)</f>
        <v>1013238.5000000001</v>
      </c>
      <c r="T131" s="46" t="str">
        <f t="shared" si="24"/>
        <v/>
      </c>
      <c r="U131" s="52" t="str">
        <f t="shared" si="25"/>
        <v/>
      </c>
      <c r="V131" s="48" t="str">
        <f t="shared" si="26"/>
        <v/>
      </c>
      <c r="W131" s="47">
        <f t="shared" si="27"/>
        <v>0</v>
      </c>
      <c r="Y131" s="53" t="str">
        <f t="shared" si="32"/>
        <v>No Activity</v>
      </c>
      <c r="Z131" s="52" t="str">
        <f t="shared" si="33"/>
        <v>No Activity</v>
      </c>
      <c r="AA131" s="53" t="str">
        <f t="shared" si="34"/>
        <v>No Activity</v>
      </c>
      <c r="AB131" s="52" t="str">
        <f t="shared" si="35"/>
        <v>No Activity</v>
      </c>
      <c r="AC131" s="53" t="str">
        <f t="shared" si="36"/>
        <v>No Activity</v>
      </c>
      <c r="AD131" s="52" t="str">
        <f t="shared" si="37"/>
        <v>No Activity</v>
      </c>
      <c r="AE131" s="53" t="str">
        <f t="shared" si="38"/>
        <v>Active</v>
      </c>
      <c r="AF131" s="52" t="str">
        <f t="shared" si="39"/>
        <v>Active</v>
      </c>
      <c r="AH131" s="6" t="str">
        <f t="shared" si="28"/>
        <v/>
      </c>
      <c r="AI131" s="6" t="str">
        <f t="shared" si="29"/>
        <v/>
      </c>
      <c r="AJ131" s="6" t="str">
        <f t="shared" si="30"/>
        <v/>
      </c>
      <c r="AK131" s="6">
        <f t="shared" si="31"/>
        <v>0</v>
      </c>
    </row>
    <row r="132" spans="1:37" outlineLevel="1" x14ac:dyDescent="0.25">
      <c r="A132" s="79" t="s">
        <v>932</v>
      </c>
      <c r="B132" s="46"/>
      <c r="D132" s="6">
        <v>2</v>
      </c>
      <c r="E132" s="47">
        <v>8</v>
      </c>
      <c r="F132" s="46"/>
      <c r="H132" s="6">
        <v>2</v>
      </c>
      <c r="I132" s="47">
        <v>6</v>
      </c>
      <c r="K132" s="46">
        <f t="shared" si="20"/>
        <v>0</v>
      </c>
      <c r="L132" s="6">
        <f t="shared" si="21"/>
        <v>0</v>
      </c>
      <c r="M132" s="6">
        <f t="shared" si="22"/>
        <v>0</v>
      </c>
      <c r="N132" s="48">
        <f t="shared" si="23"/>
        <v>2</v>
      </c>
      <c r="O132" s="47"/>
      <c r="P132" s="49">
        <f>VLOOKUP($A132, 'YoY $ Balance'!$A$5:$E$281, 2,FALSE)</f>
        <v>0</v>
      </c>
      <c r="Q132" s="50">
        <f>VLOOKUP($A132, 'YoY $ Balance'!$A$5:$E$281, 3,FALSE)</f>
        <v>0</v>
      </c>
      <c r="R132" s="50">
        <f>VLOOKUP($A132, 'YoY $ Balance'!$A$5:$E$281,4,FALSE)</f>
        <v>2820000</v>
      </c>
      <c r="S132" s="51">
        <f>VLOOKUP($A132, 'YoY $ Balance'!$A$5:$E$281, 5,FALSE)</f>
        <v>75295025.739999995</v>
      </c>
      <c r="T132" s="46" t="str">
        <f t="shared" si="24"/>
        <v/>
      </c>
      <c r="U132" s="52" t="str">
        <f t="shared" si="25"/>
        <v/>
      </c>
      <c r="V132" s="48">
        <f t="shared" si="26"/>
        <v>0</v>
      </c>
      <c r="W132" s="47">
        <f t="shared" si="27"/>
        <v>0</v>
      </c>
      <c r="Y132" s="53" t="str">
        <f t="shared" si="32"/>
        <v>No Activity</v>
      </c>
      <c r="Z132" s="52" t="str">
        <f t="shared" si="33"/>
        <v>No Activity</v>
      </c>
      <c r="AA132" s="53" t="str">
        <f t="shared" si="34"/>
        <v>No Activity</v>
      </c>
      <c r="AB132" s="52" t="str">
        <f t="shared" si="35"/>
        <v>No Activity</v>
      </c>
      <c r="AC132" s="53" t="str">
        <f t="shared" si="36"/>
        <v>Active</v>
      </c>
      <c r="AD132" s="52" t="str">
        <f t="shared" si="37"/>
        <v>Active</v>
      </c>
      <c r="AE132" s="53" t="str">
        <f t="shared" si="38"/>
        <v>Active</v>
      </c>
      <c r="AF132" s="52" t="str">
        <f t="shared" si="39"/>
        <v>Active</v>
      </c>
      <c r="AH132" s="6" t="str">
        <f t="shared" si="28"/>
        <v/>
      </c>
      <c r="AI132" s="6" t="str">
        <f t="shared" si="29"/>
        <v/>
      </c>
      <c r="AJ132" s="6">
        <f t="shared" si="30"/>
        <v>0</v>
      </c>
      <c r="AK132" s="6">
        <f t="shared" si="31"/>
        <v>0</v>
      </c>
    </row>
    <row r="133" spans="1:37" outlineLevel="1" x14ac:dyDescent="0.25">
      <c r="A133" s="79" t="s">
        <v>934</v>
      </c>
      <c r="B133" s="46"/>
      <c r="E133" s="47">
        <v>2</v>
      </c>
      <c r="F133" s="46"/>
      <c r="I133" s="47">
        <v>2</v>
      </c>
      <c r="K133" s="46">
        <f t="shared" si="20"/>
        <v>0</v>
      </c>
      <c r="L133" s="6">
        <f t="shared" si="21"/>
        <v>0</v>
      </c>
      <c r="M133" s="6">
        <f t="shared" si="22"/>
        <v>0</v>
      </c>
      <c r="N133" s="48">
        <f t="shared" si="23"/>
        <v>0</v>
      </c>
      <c r="O133" s="47"/>
      <c r="P133" s="49">
        <f>VLOOKUP($A133, 'YoY $ Balance'!$A$5:$E$281, 2,FALSE)</f>
        <v>0</v>
      </c>
      <c r="Q133" s="50">
        <f>VLOOKUP($A133, 'YoY $ Balance'!$A$5:$E$281, 3,FALSE)</f>
        <v>0</v>
      </c>
      <c r="R133" s="50">
        <f>VLOOKUP($A133, 'YoY $ Balance'!$A$5:$E$281,4,FALSE)</f>
        <v>0</v>
      </c>
      <c r="S133" s="51">
        <f>VLOOKUP($A133, 'YoY $ Balance'!$A$5:$E$281, 5,FALSE)</f>
        <v>631885398.27999997</v>
      </c>
      <c r="T133" s="46" t="str">
        <f t="shared" si="24"/>
        <v/>
      </c>
      <c r="U133" s="52" t="str">
        <f t="shared" si="25"/>
        <v/>
      </c>
      <c r="V133" s="48" t="str">
        <f t="shared" si="26"/>
        <v/>
      </c>
      <c r="W133" s="47">
        <f t="shared" si="27"/>
        <v>0</v>
      </c>
      <c r="Y133" s="53" t="str">
        <f t="shared" si="32"/>
        <v>No Activity</v>
      </c>
      <c r="Z133" s="52" t="str">
        <f t="shared" si="33"/>
        <v>No Activity</v>
      </c>
      <c r="AA133" s="53" t="str">
        <f t="shared" si="34"/>
        <v>No Activity</v>
      </c>
      <c r="AB133" s="52" t="str">
        <f t="shared" si="35"/>
        <v>No Activity</v>
      </c>
      <c r="AC133" s="53" t="str">
        <f t="shared" si="36"/>
        <v>No Activity</v>
      </c>
      <c r="AD133" s="52" t="str">
        <f t="shared" si="37"/>
        <v>No Activity</v>
      </c>
      <c r="AE133" s="53" t="str">
        <f t="shared" si="38"/>
        <v>Active</v>
      </c>
      <c r="AF133" s="52" t="str">
        <f t="shared" si="39"/>
        <v>Active</v>
      </c>
      <c r="AH133" s="6" t="str">
        <f t="shared" si="28"/>
        <v/>
      </c>
      <c r="AI133" s="6" t="str">
        <f t="shared" si="29"/>
        <v/>
      </c>
      <c r="AJ133" s="6" t="str">
        <f t="shared" si="30"/>
        <v/>
      </c>
      <c r="AK133" s="6">
        <f t="shared" si="31"/>
        <v>0</v>
      </c>
    </row>
    <row r="134" spans="1:37" outlineLevel="1" x14ac:dyDescent="0.25">
      <c r="A134" s="79" t="s">
        <v>936</v>
      </c>
      <c r="B134" s="46"/>
      <c r="D134" s="6">
        <v>3</v>
      </c>
      <c r="E134" s="47">
        <v>9</v>
      </c>
      <c r="F134" s="46"/>
      <c r="H134" s="6">
        <v>3</v>
      </c>
      <c r="I134" s="47">
        <v>8</v>
      </c>
      <c r="K134" s="46">
        <f t="shared" si="20"/>
        <v>0</v>
      </c>
      <c r="L134" s="6">
        <f t="shared" si="21"/>
        <v>0</v>
      </c>
      <c r="M134" s="6">
        <f t="shared" si="22"/>
        <v>0</v>
      </c>
      <c r="N134" s="48">
        <f t="shared" si="23"/>
        <v>1</v>
      </c>
      <c r="O134" s="47"/>
      <c r="P134" s="49">
        <f>VLOOKUP($A134, 'YoY $ Balance'!$A$5:$E$281, 2,FALSE)</f>
        <v>0</v>
      </c>
      <c r="Q134" s="50">
        <f>VLOOKUP($A134, 'YoY $ Balance'!$A$5:$E$281, 3,FALSE)</f>
        <v>0</v>
      </c>
      <c r="R134" s="50">
        <f>VLOOKUP($A134, 'YoY $ Balance'!$A$5:$E$281,4,FALSE)</f>
        <v>1056871.92</v>
      </c>
      <c r="S134" s="51">
        <f>VLOOKUP($A134, 'YoY $ Balance'!$A$5:$E$281, 5,FALSE)</f>
        <v>1499220</v>
      </c>
      <c r="T134" s="46" t="str">
        <f t="shared" si="24"/>
        <v/>
      </c>
      <c r="U134" s="52" t="str">
        <f t="shared" si="25"/>
        <v/>
      </c>
      <c r="V134" s="48">
        <f t="shared" si="26"/>
        <v>0</v>
      </c>
      <c r="W134" s="47">
        <f t="shared" si="27"/>
        <v>0</v>
      </c>
      <c r="Y134" s="53" t="str">
        <f t="shared" si="32"/>
        <v>No Activity</v>
      </c>
      <c r="Z134" s="52" t="str">
        <f t="shared" si="33"/>
        <v>No Activity</v>
      </c>
      <c r="AA134" s="53" t="str">
        <f t="shared" si="34"/>
        <v>No Activity</v>
      </c>
      <c r="AB134" s="52" t="str">
        <f t="shared" si="35"/>
        <v>No Activity</v>
      </c>
      <c r="AC134" s="53" t="str">
        <f t="shared" si="36"/>
        <v>Active</v>
      </c>
      <c r="AD134" s="52" t="str">
        <f t="shared" si="37"/>
        <v>Active</v>
      </c>
      <c r="AE134" s="53" t="str">
        <f t="shared" si="38"/>
        <v>Active</v>
      </c>
      <c r="AF134" s="52" t="str">
        <f t="shared" si="39"/>
        <v>Active</v>
      </c>
      <c r="AH134" s="6" t="str">
        <f t="shared" si="28"/>
        <v/>
      </c>
      <c r="AI134" s="6" t="str">
        <f t="shared" si="29"/>
        <v/>
      </c>
      <c r="AJ134" s="6">
        <f t="shared" si="30"/>
        <v>0</v>
      </c>
      <c r="AK134" s="6">
        <f t="shared" si="31"/>
        <v>0</v>
      </c>
    </row>
    <row r="135" spans="1:37" outlineLevel="1" x14ac:dyDescent="0.25">
      <c r="A135" s="79" t="s">
        <v>940</v>
      </c>
      <c r="B135" s="46">
        <v>6</v>
      </c>
      <c r="C135" s="6">
        <v>2</v>
      </c>
      <c r="D135" s="6">
        <v>13</v>
      </c>
      <c r="E135" s="47">
        <v>14</v>
      </c>
      <c r="F135" s="46">
        <v>4</v>
      </c>
      <c r="G135" s="6">
        <v>1</v>
      </c>
      <c r="H135" s="6">
        <v>13</v>
      </c>
      <c r="I135" s="47">
        <v>14</v>
      </c>
      <c r="K135" s="46">
        <f t="shared" ref="K135:K198" si="40">B135-F135</f>
        <v>2</v>
      </c>
      <c r="L135" s="6">
        <f t="shared" ref="L135:L198" si="41">C135-G135</f>
        <v>1</v>
      </c>
      <c r="M135" s="6">
        <f t="shared" ref="M135:M198" si="42">D135-H135</f>
        <v>0</v>
      </c>
      <c r="N135" s="48">
        <f t="shared" ref="N135:N198" si="43">E135-I135</f>
        <v>0</v>
      </c>
      <c r="O135" s="47"/>
      <c r="P135" s="49">
        <f>VLOOKUP($A135, 'YoY $ Balance'!$A$5:$E$281, 2,FALSE)</f>
        <v>71823492.969999999</v>
      </c>
      <c r="Q135" s="50">
        <f>VLOOKUP($A135, 'YoY $ Balance'!$A$5:$E$281, 3,FALSE)</f>
        <v>345000</v>
      </c>
      <c r="R135" s="50">
        <f>VLOOKUP($A135, 'YoY $ Balance'!$A$5:$E$281,4,FALSE)</f>
        <v>144064544.86000001</v>
      </c>
      <c r="S135" s="51">
        <f>VLOOKUP($A135, 'YoY $ Balance'!$A$5:$E$281, 5,FALSE)</f>
        <v>166669076.51999998</v>
      </c>
      <c r="T135" s="46">
        <f t="shared" ref="T135:T198" si="44">IF( AND(Y135="No Activity", Z135="Active"),1, AH135)</f>
        <v>0</v>
      </c>
      <c r="U135" s="52">
        <f t="shared" ref="U135:U198" si="45">AI135</f>
        <v>0</v>
      </c>
      <c r="V135" s="48">
        <f t="shared" ref="V135:V198" si="46">AJ135</f>
        <v>0</v>
      </c>
      <c r="W135" s="47">
        <f t="shared" ref="W135:W198" si="47">AK135</f>
        <v>0</v>
      </c>
      <c r="Y135" s="53" t="str">
        <f t="shared" si="32"/>
        <v>Active</v>
      </c>
      <c r="Z135" s="52" t="str">
        <f t="shared" si="33"/>
        <v>Active</v>
      </c>
      <c r="AA135" s="53" t="str">
        <f t="shared" si="34"/>
        <v>Active</v>
      </c>
      <c r="AB135" s="52" t="str">
        <f t="shared" si="35"/>
        <v>Active</v>
      </c>
      <c r="AC135" s="53" t="str">
        <f t="shared" si="36"/>
        <v>Active</v>
      </c>
      <c r="AD135" s="52" t="str">
        <f t="shared" si="37"/>
        <v>Active</v>
      </c>
      <c r="AE135" s="53" t="str">
        <f t="shared" si="38"/>
        <v>Active</v>
      </c>
      <c r="AF135" s="52" t="str">
        <f t="shared" si="39"/>
        <v>Active</v>
      </c>
      <c r="AH135" s="6">
        <f t="shared" ref="AH135:AH198" si="48">IF(OR(Y135="No Activity",Z135="No Activity"),"",IF(OR(Y135="Active",Z135="Active"),0,1))</f>
        <v>0</v>
      </c>
      <c r="AI135" s="6">
        <f t="shared" ref="AI135:AI198" si="49">IF( AND(AH135=0,  OR(AA135="No Activity", AB135="No Activity") ), 1, IF( OR( AND(Y135="No Activity",Z135="No Activity",AA135="No Activity",AB135="No Activity"), AND(AA135="No Activity", AB135="Active"), AND(Y135="No Activity", Z135="Active")),"", 0))</f>
        <v>0</v>
      </c>
      <c r="AJ135" s="6">
        <f t="shared" ref="AJ135:AJ198" si="50">IF( AND(AI135=0,  OR(AC135="No Activity", AD135="No Activity") ), 1, IF( OR( AND(AA135="No Activity",AB135="No Activity",AC135="No Activity",AD135="No Activity"), AND(AC135="No Activity", AD135="Active"), AND(AA135="No Activity", AB135="Active")),"", 0))</f>
        <v>0</v>
      </c>
      <c r="AK135" s="6">
        <f t="shared" ref="AK135:AK198" si="51">IF( AND(AJ135=0,  OR(AE135="No Activity", AF135="No Activity") ), 1, IF( OR( AND(AC135="No Activity",AD135="No Activity",AE135="No Activity",AF135="No Activity"), AND(AE135="No Activity", AF135="Active"), AND(AC135="No Activity", AD135="Active")),"", 0))</f>
        <v>0</v>
      </c>
    </row>
    <row r="136" spans="1:37" outlineLevel="1" x14ac:dyDescent="0.25">
      <c r="A136" s="79" t="s">
        <v>1010</v>
      </c>
      <c r="B136" s="46"/>
      <c r="D136" s="6">
        <v>2</v>
      </c>
      <c r="E136" s="47">
        <v>4</v>
      </c>
      <c r="F136" s="46"/>
      <c r="H136" s="6">
        <v>1</v>
      </c>
      <c r="I136" s="47">
        <v>4</v>
      </c>
      <c r="K136" s="46">
        <f t="shared" si="40"/>
        <v>0</v>
      </c>
      <c r="L136" s="6">
        <f t="shared" si="41"/>
        <v>0</v>
      </c>
      <c r="M136" s="6">
        <f t="shared" si="42"/>
        <v>1</v>
      </c>
      <c r="N136" s="48">
        <f t="shared" si="43"/>
        <v>0</v>
      </c>
      <c r="O136" s="47"/>
      <c r="P136" s="49">
        <f>VLOOKUP($A136, 'YoY $ Balance'!$A$5:$E$281, 2,FALSE)</f>
        <v>0</v>
      </c>
      <c r="Q136" s="50">
        <f>VLOOKUP($A136, 'YoY $ Balance'!$A$5:$E$281, 3,FALSE)</f>
        <v>0</v>
      </c>
      <c r="R136" s="50">
        <f>VLOOKUP($A136, 'YoY $ Balance'!$A$5:$E$281,4,FALSE)</f>
        <v>1852771.59</v>
      </c>
      <c r="S136" s="51">
        <f>VLOOKUP($A136, 'YoY $ Balance'!$A$5:$E$281, 5,FALSE)</f>
        <v>14362732.269999998</v>
      </c>
      <c r="T136" s="46" t="str">
        <f t="shared" si="44"/>
        <v/>
      </c>
      <c r="U136" s="52" t="str">
        <f t="shared" si="45"/>
        <v/>
      </c>
      <c r="V136" s="48">
        <f t="shared" si="46"/>
        <v>0</v>
      </c>
      <c r="W136" s="47">
        <f t="shared" si="47"/>
        <v>0</v>
      </c>
      <c r="Y136" s="53" t="str">
        <f t="shared" ref="Y136:Y199" si="52">IF(ISBLANK(B136),"No Activity","Active")</f>
        <v>No Activity</v>
      </c>
      <c r="Z136" s="52" t="str">
        <f t="shared" ref="Z136:Z199" si="53">IF(ISBLANK(F136),"No Activity","Active")</f>
        <v>No Activity</v>
      </c>
      <c r="AA136" s="53" t="str">
        <f t="shared" ref="AA136:AA199" si="54">IF(ISBLANK(C136),"No Activity","Active")</f>
        <v>No Activity</v>
      </c>
      <c r="AB136" s="52" t="str">
        <f t="shared" ref="AB136:AB199" si="55">IF(ISBLANK(G136),"No Activity","Active")</f>
        <v>No Activity</v>
      </c>
      <c r="AC136" s="53" t="str">
        <f t="shared" ref="AC136:AC199" si="56">IF(ISBLANK(D136),"No Activity","Active")</f>
        <v>Active</v>
      </c>
      <c r="AD136" s="52" t="str">
        <f t="shared" ref="AD136:AD199" si="57">IF(ISBLANK(H136),"No Activity","Active")</f>
        <v>Active</v>
      </c>
      <c r="AE136" s="53" t="str">
        <f t="shared" ref="AE136:AE199" si="58">IF(ISBLANK(E136),"No Activity","Active")</f>
        <v>Active</v>
      </c>
      <c r="AF136" s="52" t="str">
        <f t="shared" ref="AF136:AF199" si="59">IF(ISBLANK(I136),"No Activity","Active")</f>
        <v>Active</v>
      </c>
      <c r="AH136" s="6" t="str">
        <f t="shared" si="48"/>
        <v/>
      </c>
      <c r="AI136" s="6" t="str">
        <f t="shared" si="49"/>
        <v/>
      </c>
      <c r="AJ136" s="6">
        <f t="shared" si="50"/>
        <v>0</v>
      </c>
      <c r="AK136" s="6">
        <f t="shared" si="51"/>
        <v>0</v>
      </c>
    </row>
    <row r="137" spans="1:37" outlineLevel="1" x14ac:dyDescent="0.25">
      <c r="A137" s="79" t="s">
        <v>989</v>
      </c>
      <c r="B137" s="46"/>
      <c r="D137" s="6">
        <v>1</v>
      </c>
      <c r="E137" s="47"/>
      <c r="F137" s="46"/>
      <c r="H137" s="6">
        <v>1</v>
      </c>
      <c r="I137" s="47"/>
      <c r="K137" s="46">
        <f t="shared" si="40"/>
        <v>0</v>
      </c>
      <c r="L137" s="6">
        <f t="shared" si="41"/>
        <v>0</v>
      </c>
      <c r="M137" s="6">
        <f t="shared" si="42"/>
        <v>0</v>
      </c>
      <c r="N137" s="48">
        <f t="shared" si="43"/>
        <v>0</v>
      </c>
      <c r="O137" s="47"/>
      <c r="P137" s="49">
        <f>VLOOKUP($A137, 'YoY $ Balance'!$A$5:$E$281, 2,FALSE)</f>
        <v>0</v>
      </c>
      <c r="Q137" s="50">
        <f>VLOOKUP($A137, 'YoY $ Balance'!$A$5:$E$281, 3,FALSE)</f>
        <v>0</v>
      </c>
      <c r="R137" s="50">
        <f>VLOOKUP($A137, 'YoY $ Balance'!$A$5:$E$281,4,FALSE)</f>
        <v>287500</v>
      </c>
      <c r="S137" s="51">
        <f>VLOOKUP($A137, 'YoY $ Balance'!$A$5:$E$281, 5,FALSE)</f>
        <v>18750</v>
      </c>
      <c r="T137" s="46" t="str">
        <f t="shared" si="44"/>
        <v/>
      </c>
      <c r="U137" s="52" t="str">
        <f t="shared" si="45"/>
        <v/>
      </c>
      <c r="V137" s="48">
        <f t="shared" si="46"/>
        <v>0</v>
      </c>
      <c r="W137" s="47">
        <f t="shared" si="47"/>
        <v>1</v>
      </c>
      <c r="Y137" s="53" t="str">
        <f t="shared" si="52"/>
        <v>No Activity</v>
      </c>
      <c r="Z137" s="52" t="str">
        <f t="shared" si="53"/>
        <v>No Activity</v>
      </c>
      <c r="AA137" s="53" t="str">
        <f t="shared" si="54"/>
        <v>No Activity</v>
      </c>
      <c r="AB137" s="52" t="str">
        <f t="shared" si="55"/>
        <v>No Activity</v>
      </c>
      <c r="AC137" s="53" t="str">
        <f t="shared" si="56"/>
        <v>Active</v>
      </c>
      <c r="AD137" s="52" t="str">
        <f t="shared" si="57"/>
        <v>Active</v>
      </c>
      <c r="AE137" s="53" t="str">
        <f t="shared" si="58"/>
        <v>No Activity</v>
      </c>
      <c r="AF137" s="52" t="str">
        <f t="shared" si="59"/>
        <v>No Activity</v>
      </c>
      <c r="AH137" s="6" t="str">
        <f t="shared" si="48"/>
        <v/>
      </c>
      <c r="AI137" s="6" t="str">
        <f t="shared" si="49"/>
        <v/>
      </c>
      <c r="AJ137" s="6">
        <f t="shared" si="50"/>
        <v>0</v>
      </c>
      <c r="AK137" s="6">
        <f t="shared" si="51"/>
        <v>1</v>
      </c>
    </row>
    <row r="138" spans="1:37" outlineLevel="1" x14ac:dyDescent="0.25">
      <c r="A138" s="79" t="s">
        <v>952</v>
      </c>
      <c r="B138" s="46">
        <v>1</v>
      </c>
      <c r="E138" s="47">
        <v>1</v>
      </c>
      <c r="F138" s="46">
        <v>5</v>
      </c>
      <c r="I138" s="47"/>
      <c r="K138" s="46">
        <f t="shared" si="40"/>
        <v>-4</v>
      </c>
      <c r="L138" s="6">
        <f t="shared" si="41"/>
        <v>0</v>
      </c>
      <c r="M138" s="6">
        <f t="shared" si="42"/>
        <v>0</v>
      </c>
      <c r="N138" s="48">
        <f t="shared" si="43"/>
        <v>1</v>
      </c>
      <c r="O138" s="47"/>
      <c r="P138" s="49">
        <f>VLOOKUP($A138, 'YoY $ Balance'!$A$5:$E$281, 2,FALSE)</f>
        <v>2558000</v>
      </c>
      <c r="Q138" s="50">
        <f>VLOOKUP($A138, 'YoY $ Balance'!$A$5:$E$281, 3,FALSE)</f>
        <v>814000</v>
      </c>
      <c r="R138" s="50">
        <f>VLOOKUP($A138, 'YoY $ Balance'!$A$5:$E$281,4,FALSE)</f>
        <v>814000</v>
      </c>
      <c r="S138" s="51">
        <f>VLOOKUP($A138, 'YoY $ Balance'!$A$5:$E$281, 5,FALSE)</f>
        <v>814000</v>
      </c>
      <c r="T138" s="46">
        <f t="shared" si="44"/>
        <v>0</v>
      </c>
      <c r="U138" s="52">
        <f t="shared" si="45"/>
        <v>1</v>
      </c>
      <c r="V138" s="48" t="str">
        <f t="shared" si="46"/>
        <v/>
      </c>
      <c r="W138" s="47">
        <f t="shared" si="47"/>
        <v>0</v>
      </c>
      <c r="Y138" s="53" t="str">
        <f t="shared" si="52"/>
        <v>Active</v>
      </c>
      <c r="Z138" s="52" t="str">
        <f t="shared" si="53"/>
        <v>Active</v>
      </c>
      <c r="AA138" s="53" t="str">
        <f t="shared" si="54"/>
        <v>No Activity</v>
      </c>
      <c r="AB138" s="52" t="str">
        <f t="shared" si="55"/>
        <v>No Activity</v>
      </c>
      <c r="AC138" s="53" t="str">
        <f t="shared" si="56"/>
        <v>No Activity</v>
      </c>
      <c r="AD138" s="52" t="str">
        <f t="shared" si="57"/>
        <v>No Activity</v>
      </c>
      <c r="AE138" s="53" t="str">
        <f t="shared" si="58"/>
        <v>Active</v>
      </c>
      <c r="AF138" s="52" t="str">
        <f t="shared" si="59"/>
        <v>No Activity</v>
      </c>
      <c r="AH138" s="6">
        <f t="shared" si="48"/>
        <v>0</v>
      </c>
      <c r="AI138" s="6">
        <f t="shared" si="49"/>
        <v>1</v>
      </c>
      <c r="AJ138" s="6" t="str">
        <f t="shared" si="50"/>
        <v/>
      </c>
      <c r="AK138" s="6">
        <f t="shared" si="51"/>
        <v>0</v>
      </c>
    </row>
    <row r="139" spans="1:37" outlineLevel="1" x14ac:dyDescent="0.25">
      <c r="A139" s="79" t="s">
        <v>1012</v>
      </c>
      <c r="B139" s="46">
        <v>3</v>
      </c>
      <c r="C139" s="6">
        <v>18</v>
      </c>
      <c r="E139" s="47"/>
      <c r="F139" s="46">
        <v>9</v>
      </c>
      <c r="G139" s="6">
        <v>12</v>
      </c>
      <c r="I139" s="47"/>
      <c r="K139" s="46">
        <f t="shared" si="40"/>
        <v>-6</v>
      </c>
      <c r="L139" s="6">
        <f t="shared" si="41"/>
        <v>6</v>
      </c>
      <c r="M139" s="6">
        <f t="shared" si="42"/>
        <v>0</v>
      </c>
      <c r="N139" s="48">
        <f t="shared" si="43"/>
        <v>0</v>
      </c>
      <c r="O139" s="47"/>
      <c r="P139" s="49">
        <f>VLOOKUP($A139, 'YoY $ Balance'!$A$5:$E$281, 2,FALSE)</f>
        <v>4313950</v>
      </c>
      <c r="Q139" s="50">
        <f>VLOOKUP($A139, 'YoY $ Balance'!$A$5:$E$281, 3,FALSE)</f>
        <v>3350480</v>
      </c>
      <c r="R139" s="50">
        <f>VLOOKUP($A139, 'YoY $ Balance'!$A$5:$E$281,4,FALSE)</f>
        <v>0</v>
      </c>
      <c r="S139" s="51">
        <f>VLOOKUP($A139, 'YoY $ Balance'!$A$5:$E$281, 5,FALSE)</f>
        <v>0</v>
      </c>
      <c r="T139" s="46">
        <f t="shared" si="44"/>
        <v>0</v>
      </c>
      <c r="U139" s="52">
        <f t="shared" si="45"/>
        <v>0</v>
      </c>
      <c r="V139" s="48">
        <f t="shared" si="46"/>
        <v>1</v>
      </c>
      <c r="W139" s="47" t="str">
        <f t="shared" si="47"/>
        <v/>
      </c>
      <c r="Y139" s="53" t="str">
        <f t="shared" si="52"/>
        <v>Active</v>
      </c>
      <c r="Z139" s="52" t="str">
        <f t="shared" si="53"/>
        <v>Active</v>
      </c>
      <c r="AA139" s="53" t="str">
        <f t="shared" si="54"/>
        <v>Active</v>
      </c>
      <c r="AB139" s="52" t="str">
        <f t="shared" si="55"/>
        <v>Active</v>
      </c>
      <c r="AC139" s="53" t="str">
        <f t="shared" si="56"/>
        <v>No Activity</v>
      </c>
      <c r="AD139" s="52" t="str">
        <f t="shared" si="57"/>
        <v>No Activity</v>
      </c>
      <c r="AE139" s="53" t="str">
        <f t="shared" si="58"/>
        <v>No Activity</v>
      </c>
      <c r="AF139" s="52" t="str">
        <f t="shared" si="59"/>
        <v>No Activity</v>
      </c>
      <c r="AH139" s="6">
        <f t="shared" si="48"/>
        <v>0</v>
      </c>
      <c r="AI139" s="6">
        <f t="shared" si="49"/>
        <v>0</v>
      </c>
      <c r="AJ139" s="6">
        <f t="shared" si="50"/>
        <v>1</v>
      </c>
      <c r="AK139" s="6" t="str">
        <f t="shared" si="51"/>
        <v/>
      </c>
    </row>
    <row r="140" spans="1:37" outlineLevel="1" x14ac:dyDescent="0.25">
      <c r="A140" s="79" t="s">
        <v>1026</v>
      </c>
      <c r="B140" s="46">
        <v>8</v>
      </c>
      <c r="E140" s="47"/>
      <c r="F140" s="46">
        <v>4</v>
      </c>
      <c r="I140" s="47"/>
      <c r="K140" s="46">
        <f t="shared" si="40"/>
        <v>4</v>
      </c>
      <c r="L140" s="6">
        <f t="shared" si="41"/>
        <v>0</v>
      </c>
      <c r="M140" s="6">
        <f t="shared" si="42"/>
        <v>0</v>
      </c>
      <c r="N140" s="48">
        <f t="shared" si="43"/>
        <v>0</v>
      </c>
      <c r="O140" s="47"/>
      <c r="P140" s="49">
        <f>VLOOKUP($A140, 'YoY $ Balance'!$A$5:$E$281, 2,FALSE)</f>
        <v>3265920</v>
      </c>
      <c r="Q140" s="50">
        <f>VLOOKUP($A140, 'YoY $ Balance'!$A$5:$E$281, 3,FALSE)</f>
        <v>0</v>
      </c>
      <c r="R140" s="50">
        <f>VLOOKUP($A140, 'YoY $ Balance'!$A$5:$E$281,4,FALSE)</f>
        <v>0</v>
      </c>
      <c r="S140" s="51">
        <f>VLOOKUP($A140, 'YoY $ Balance'!$A$5:$E$281, 5,FALSE)</f>
        <v>0</v>
      </c>
      <c r="T140" s="46">
        <f t="shared" si="44"/>
        <v>0</v>
      </c>
      <c r="U140" s="52">
        <f t="shared" si="45"/>
        <v>1</v>
      </c>
      <c r="V140" s="48" t="str">
        <f t="shared" si="46"/>
        <v/>
      </c>
      <c r="W140" s="47" t="str">
        <f t="shared" si="47"/>
        <v/>
      </c>
      <c r="Y140" s="53" t="str">
        <f t="shared" si="52"/>
        <v>Active</v>
      </c>
      <c r="Z140" s="52" t="str">
        <f t="shared" si="53"/>
        <v>Active</v>
      </c>
      <c r="AA140" s="53" t="str">
        <f t="shared" si="54"/>
        <v>No Activity</v>
      </c>
      <c r="AB140" s="52" t="str">
        <f t="shared" si="55"/>
        <v>No Activity</v>
      </c>
      <c r="AC140" s="53" t="str">
        <f t="shared" si="56"/>
        <v>No Activity</v>
      </c>
      <c r="AD140" s="52" t="str">
        <f t="shared" si="57"/>
        <v>No Activity</v>
      </c>
      <c r="AE140" s="53" t="str">
        <f t="shared" si="58"/>
        <v>No Activity</v>
      </c>
      <c r="AF140" s="52" t="str">
        <f t="shared" si="59"/>
        <v>No Activity</v>
      </c>
      <c r="AH140" s="6">
        <f t="shared" si="48"/>
        <v>0</v>
      </c>
      <c r="AI140" s="6">
        <f t="shared" si="49"/>
        <v>1</v>
      </c>
      <c r="AJ140" s="6" t="str">
        <f t="shared" si="50"/>
        <v/>
      </c>
      <c r="AK140" s="6" t="str">
        <f t="shared" si="51"/>
        <v/>
      </c>
    </row>
    <row r="141" spans="1:37" outlineLevel="1" x14ac:dyDescent="0.25">
      <c r="A141" s="79" t="s">
        <v>993</v>
      </c>
      <c r="B141" s="46"/>
      <c r="D141" s="6">
        <v>1</v>
      </c>
      <c r="E141" s="47"/>
      <c r="F141" s="46"/>
      <c r="I141" s="47"/>
      <c r="K141" s="46">
        <f t="shared" si="40"/>
        <v>0</v>
      </c>
      <c r="L141" s="6">
        <f t="shared" si="41"/>
        <v>0</v>
      </c>
      <c r="M141" s="6">
        <f t="shared" si="42"/>
        <v>1</v>
      </c>
      <c r="N141" s="48">
        <f t="shared" si="43"/>
        <v>0</v>
      </c>
      <c r="O141" s="47"/>
      <c r="P141" s="49">
        <f>VLOOKUP($A141, 'YoY $ Balance'!$A$5:$E$281, 2,FALSE)</f>
        <v>0</v>
      </c>
      <c r="Q141" s="50">
        <f>VLOOKUP($A141, 'YoY $ Balance'!$A$5:$E$281, 3,FALSE)</f>
        <v>0</v>
      </c>
      <c r="R141" s="50">
        <f>VLOOKUP($A141, 'YoY $ Balance'!$A$5:$E$281,4,FALSE)</f>
        <v>5000</v>
      </c>
      <c r="S141" s="51">
        <f>VLOOKUP($A141, 'YoY $ Balance'!$A$5:$E$281, 5,FALSE)</f>
        <v>0</v>
      </c>
      <c r="T141" s="46" t="str">
        <f t="shared" si="44"/>
        <v/>
      </c>
      <c r="U141" s="52" t="str">
        <f t="shared" si="45"/>
        <v/>
      </c>
      <c r="V141" s="48">
        <f t="shared" si="46"/>
        <v>0</v>
      </c>
      <c r="W141" s="47">
        <f t="shared" si="47"/>
        <v>1</v>
      </c>
      <c r="Y141" s="53" t="str">
        <f t="shared" si="52"/>
        <v>No Activity</v>
      </c>
      <c r="Z141" s="52" t="str">
        <f t="shared" si="53"/>
        <v>No Activity</v>
      </c>
      <c r="AA141" s="53" t="str">
        <f t="shared" si="54"/>
        <v>No Activity</v>
      </c>
      <c r="AB141" s="52" t="str">
        <f t="shared" si="55"/>
        <v>No Activity</v>
      </c>
      <c r="AC141" s="53" t="str">
        <f t="shared" si="56"/>
        <v>Active</v>
      </c>
      <c r="AD141" s="52" t="str">
        <f t="shared" si="57"/>
        <v>No Activity</v>
      </c>
      <c r="AE141" s="53" t="str">
        <f t="shared" si="58"/>
        <v>No Activity</v>
      </c>
      <c r="AF141" s="52" t="str">
        <f t="shared" si="59"/>
        <v>No Activity</v>
      </c>
      <c r="AH141" s="6" t="str">
        <f t="shared" si="48"/>
        <v/>
      </c>
      <c r="AI141" s="6" t="str">
        <f t="shared" si="49"/>
        <v/>
      </c>
      <c r="AJ141" s="6">
        <f t="shared" si="50"/>
        <v>0</v>
      </c>
      <c r="AK141" s="6">
        <f t="shared" si="51"/>
        <v>1</v>
      </c>
    </row>
    <row r="142" spans="1:37" outlineLevel="1" x14ac:dyDescent="0.25">
      <c r="A142" s="79" t="s">
        <v>960</v>
      </c>
      <c r="B142" s="46"/>
      <c r="C142" s="6">
        <v>1</v>
      </c>
      <c r="E142" s="47"/>
      <c r="F142" s="46"/>
      <c r="G142" s="6">
        <v>1</v>
      </c>
      <c r="I142" s="47"/>
      <c r="K142" s="46">
        <f t="shared" si="40"/>
        <v>0</v>
      </c>
      <c r="L142" s="6">
        <f t="shared" si="41"/>
        <v>0</v>
      </c>
      <c r="M142" s="6">
        <f t="shared" si="42"/>
        <v>0</v>
      </c>
      <c r="N142" s="48">
        <f t="shared" si="43"/>
        <v>0</v>
      </c>
      <c r="O142" s="47"/>
      <c r="P142" s="49">
        <f>VLOOKUP($A142, 'YoY $ Balance'!$A$5:$E$281, 2,FALSE)</f>
        <v>0</v>
      </c>
      <c r="Q142" s="50">
        <f>VLOOKUP($A142, 'YoY $ Balance'!$A$5:$E$281, 3,FALSE)</f>
        <v>367500</v>
      </c>
      <c r="R142" s="50">
        <f>VLOOKUP($A142, 'YoY $ Balance'!$A$5:$E$281,4,FALSE)</f>
        <v>0</v>
      </c>
      <c r="S142" s="51">
        <f>VLOOKUP($A142, 'YoY $ Balance'!$A$5:$E$281, 5,FALSE)</f>
        <v>0</v>
      </c>
      <c r="T142" s="46" t="str">
        <f t="shared" si="44"/>
        <v/>
      </c>
      <c r="U142" s="52">
        <f t="shared" si="45"/>
        <v>0</v>
      </c>
      <c r="V142" s="48">
        <f t="shared" si="46"/>
        <v>1</v>
      </c>
      <c r="W142" s="47" t="str">
        <f t="shared" si="47"/>
        <v/>
      </c>
      <c r="Y142" s="53" t="str">
        <f t="shared" si="52"/>
        <v>No Activity</v>
      </c>
      <c r="Z142" s="52" t="str">
        <f t="shared" si="53"/>
        <v>No Activity</v>
      </c>
      <c r="AA142" s="53" t="str">
        <f t="shared" si="54"/>
        <v>Active</v>
      </c>
      <c r="AB142" s="52" t="str">
        <f t="shared" si="55"/>
        <v>Active</v>
      </c>
      <c r="AC142" s="53" t="str">
        <f t="shared" si="56"/>
        <v>No Activity</v>
      </c>
      <c r="AD142" s="52" t="str">
        <f t="shared" si="57"/>
        <v>No Activity</v>
      </c>
      <c r="AE142" s="53" t="str">
        <f t="shared" si="58"/>
        <v>No Activity</v>
      </c>
      <c r="AF142" s="52" t="str">
        <f t="shared" si="59"/>
        <v>No Activity</v>
      </c>
      <c r="AH142" s="6" t="str">
        <f t="shared" si="48"/>
        <v/>
      </c>
      <c r="AI142" s="6">
        <f t="shared" si="49"/>
        <v>0</v>
      </c>
      <c r="AJ142" s="6">
        <f t="shared" si="50"/>
        <v>1</v>
      </c>
      <c r="AK142" s="6" t="str">
        <f t="shared" si="51"/>
        <v/>
      </c>
    </row>
    <row r="143" spans="1:37" outlineLevel="1" x14ac:dyDescent="0.25">
      <c r="A143" s="79" t="s">
        <v>756</v>
      </c>
      <c r="B143" s="46">
        <v>8</v>
      </c>
      <c r="C143" s="6">
        <v>22</v>
      </c>
      <c r="E143" s="47">
        <v>1</v>
      </c>
      <c r="F143" s="46">
        <v>4</v>
      </c>
      <c r="G143" s="6">
        <v>11</v>
      </c>
      <c r="I143" s="47"/>
      <c r="K143" s="46">
        <f t="shared" si="40"/>
        <v>4</v>
      </c>
      <c r="L143" s="6">
        <f t="shared" si="41"/>
        <v>11</v>
      </c>
      <c r="M143" s="6">
        <f t="shared" si="42"/>
        <v>0</v>
      </c>
      <c r="N143" s="48">
        <f t="shared" si="43"/>
        <v>1</v>
      </c>
      <c r="O143" s="47"/>
      <c r="P143" s="49">
        <f>VLOOKUP($A143, 'YoY $ Balance'!$A$5:$E$281, 2,FALSE)</f>
        <v>2737365.6</v>
      </c>
      <c r="Q143" s="50">
        <f>VLOOKUP($A143, 'YoY $ Balance'!$A$5:$E$281, 3,FALSE)</f>
        <v>37881356.330000021</v>
      </c>
      <c r="R143" s="50">
        <f>VLOOKUP($A143, 'YoY $ Balance'!$A$5:$E$281,4,FALSE)</f>
        <v>133130.95000000001</v>
      </c>
      <c r="S143" s="51">
        <f>VLOOKUP($A143, 'YoY $ Balance'!$A$5:$E$281, 5,FALSE)</f>
        <v>133130.95000000001</v>
      </c>
      <c r="T143" s="46">
        <f t="shared" si="44"/>
        <v>0</v>
      </c>
      <c r="U143" s="52">
        <f t="shared" si="45"/>
        <v>0</v>
      </c>
      <c r="V143" s="48">
        <f t="shared" si="46"/>
        <v>1</v>
      </c>
      <c r="W143" s="47">
        <f t="shared" si="47"/>
        <v>0</v>
      </c>
      <c r="Y143" s="53" t="str">
        <f t="shared" si="52"/>
        <v>Active</v>
      </c>
      <c r="Z143" s="52" t="str">
        <f t="shared" si="53"/>
        <v>Active</v>
      </c>
      <c r="AA143" s="53" t="str">
        <f t="shared" si="54"/>
        <v>Active</v>
      </c>
      <c r="AB143" s="52" t="str">
        <f t="shared" si="55"/>
        <v>Active</v>
      </c>
      <c r="AC143" s="53" t="str">
        <f t="shared" si="56"/>
        <v>No Activity</v>
      </c>
      <c r="AD143" s="52" t="str">
        <f t="shared" si="57"/>
        <v>No Activity</v>
      </c>
      <c r="AE143" s="53" t="str">
        <f t="shared" si="58"/>
        <v>Active</v>
      </c>
      <c r="AF143" s="52" t="str">
        <f t="shared" si="59"/>
        <v>No Activity</v>
      </c>
      <c r="AH143" s="6">
        <f t="shared" si="48"/>
        <v>0</v>
      </c>
      <c r="AI143" s="6">
        <f t="shared" si="49"/>
        <v>0</v>
      </c>
      <c r="AJ143" s="6">
        <f t="shared" si="50"/>
        <v>1</v>
      </c>
      <c r="AK143" s="6">
        <f t="shared" si="51"/>
        <v>0</v>
      </c>
    </row>
    <row r="144" spans="1:37" outlineLevel="1" x14ac:dyDescent="0.25">
      <c r="A144" s="79" t="s">
        <v>991</v>
      </c>
      <c r="B144" s="46"/>
      <c r="C144" s="6">
        <v>1</v>
      </c>
      <c r="D144" s="6">
        <v>1</v>
      </c>
      <c r="E144" s="47"/>
      <c r="F144" s="46"/>
      <c r="G144" s="6">
        <v>1</v>
      </c>
      <c r="H144" s="6">
        <v>1</v>
      </c>
      <c r="I144" s="47">
        <v>1</v>
      </c>
      <c r="K144" s="46">
        <f t="shared" si="40"/>
        <v>0</v>
      </c>
      <c r="L144" s="6">
        <f t="shared" si="41"/>
        <v>0</v>
      </c>
      <c r="M144" s="6">
        <f t="shared" si="42"/>
        <v>0</v>
      </c>
      <c r="N144" s="48">
        <f t="shared" si="43"/>
        <v>-1</v>
      </c>
      <c r="O144" s="47"/>
      <c r="P144" s="49">
        <f>VLOOKUP($A144, 'YoY $ Balance'!$A$5:$E$281, 2,FALSE)</f>
        <v>0</v>
      </c>
      <c r="Q144" s="50">
        <f>VLOOKUP($A144, 'YoY $ Balance'!$A$5:$E$281, 3,FALSE)</f>
        <v>7728000</v>
      </c>
      <c r="R144" s="50">
        <f>VLOOKUP($A144, 'YoY $ Balance'!$A$5:$E$281,4,FALSE)</f>
        <v>7560000</v>
      </c>
      <c r="S144" s="51">
        <f>VLOOKUP($A144, 'YoY $ Balance'!$A$5:$E$281, 5,FALSE)</f>
        <v>7698387.0899999999</v>
      </c>
      <c r="T144" s="46" t="str">
        <f t="shared" si="44"/>
        <v/>
      </c>
      <c r="U144" s="52">
        <f t="shared" si="45"/>
        <v>0</v>
      </c>
      <c r="V144" s="48">
        <f t="shared" si="46"/>
        <v>0</v>
      </c>
      <c r="W144" s="47">
        <f t="shared" si="47"/>
        <v>1</v>
      </c>
      <c r="Y144" s="53" t="str">
        <f t="shared" si="52"/>
        <v>No Activity</v>
      </c>
      <c r="Z144" s="52" t="str">
        <f t="shared" si="53"/>
        <v>No Activity</v>
      </c>
      <c r="AA144" s="53" t="str">
        <f t="shared" si="54"/>
        <v>Active</v>
      </c>
      <c r="AB144" s="52" t="str">
        <f t="shared" si="55"/>
        <v>Active</v>
      </c>
      <c r="AC144" s="53" t="str">
        <f t="shared" si="56"/>
        <v>Active</v>
      </c>
      <c r="AD144" s="52" t="str">
        <f t="shared" si="57"/>
        <v>Active</v>
      </c>
      <c r="AE144" s="53" t="str">
        <f t="shared" si="58"/>
        <v>No Activity</v>
      </c>
      <c r="AF144" s="52" t="str">
        <f t="shared" si="59"/>
        <v>Active</v>
      </c>
      <c r="AH144" s="6" t="str">
        <f t="shared" si="48"/>
        <v/>
      </c>
      <c r="AI144" s="6">
        <f t="shared" si="49"/>
        <v>0</v>
      </c>
      <c r="AJ144" s="6">
        <f t="shared" si="50"/>
        <v>0</v>
      </c>
      <c r="AK144" s="6">
        <f t="shared" si="51"/>
        <v>1</v>
      </c>
    </row>
    <row r="145" spans="1:37" outlineLevel="1" x14ac:dyDescent="0.25">
      <c r="A145" s="79" t="s">
        <v>999</v>
      </c>
      <c r="B145" s="46">
        <v>1</v>
      </c>
      <c r="E145" s="47"/>
      <c r="F145" s="46"/>
      <c r="I145" s="47"/>
      <c r="K145" s="46">
        <f t="shared" si="40"/>
        <v>1</v>
      </c>
      <c r="L145" s="6">
        <f t="shared" si="41"/>
        <v>0</v>
      </c>
      <c r="M145" s="6">
        <f t="shared" si="42"/>
        <v>0</v>
      </c>
      <c r="N145" s="48">
        <f t="shared" si="43"/>
        <v>0</v>
      </c>
      <c r="O145" s="47"/>
      <c r="P145" s="49">
        <f>VLOOKUP($A145, 'YoY $ Balance'!$A$5:$E$281, 2,FALSE)</f>
        <v>-349500</v>
      </c>
      <c r="Q145" s="50">
        <f>VLOOKUP($A145, 'YoY $ Balance'!$A$5:$E$281, 3,FALSE)</f>
        <v>0</v>
      </c>
      <c r="R145" s="50">
        <f>VLOOKUP($A145, 'YoY $ Balance'!$A$5:$E$281,4,FALSE)</f>
        <v>0</v>
      </c>
      <c r="S145" s="51">
        <f>VLOOKUP($A145, 'YoY $ Balance'!$A$5:$E$281, 5,FALSE)</f>
        <v>0</v>
      </c>
      <c r="T145" s="46" t="str">
        <f t="shared" si="44"/>
        <v/>
      </c>
      <c r="U145" s="52">
        <f t="shared" si="45"/>
        <v>0</v>
      </c>
      <c r="V145" s="48">
        <f t="shared" si="46"/>
        <v>1</v>
      </c>
      <c r="W145" s="47" t="str">
        <f t="shared" si="47"/>
        <v/>
      </c>
      <c r="Y145" s="53" t="str">
        <f t="shared" si="52"/>
        <v>Active</v>
      </c>
      <c r="Z145" s="52" t="str">
        <f t="shared" si="53"/>
        <v>No Activity</v>
      </c>
      <c r="AA145" s="53" t="str">
        <f t="shared" si="54"/>
        <v>No Activity</v>
      </c>
      <c r="AB145" s="52" t="str">
        <f t="shared" si="55"/>
        <v>No Activity</v>
      </c>
      <c r="AC145" s="53" t="str">
        <f t="shared" si="56"/>
        <v>No Activity</v>
      </c>
      <c r="AD145" s="52" t="str">
        <f t="shared" si="57"/>
        <v>No Activity</v>
      </c>
      <c r="AE145" s="53" t="str">
        <f t="shared" si="58"/>
        <v>No Activity</v>
      </c>
      <c r="AF145" s="52" t="str">
        <f t="shared" si="59"/>
        <v>No Activity</v>
      </c>
      <c r="AH145" s="6" t="str">
        <f t="shared" si="48"/>
        <v/>
      </c>
      <c r="AI145" s="6">
        <f t="shared" si="49"/>
        <v>0</v>
      </c>
      <c r="AJ145" s="6">
        <f t="shared" si="50"/>
        <v>1</v>
      </c>
      <c r="AK145" s="6" t="str">
        <f t="shared" si="51"/>
        <v/>
      </c>
    </row>
    <row r="146" spans="1:37" outlineLevel="1" x14ac:dyDescent="0.25">
      <c r="A146" s="79" t="s">
        <v>45</v>
      </c>
      <c r="B146" s="46"/>
      <c r="D146" s="6">
        <v>5</v>
      </c>
      <c r="E146" s="47">
        <v>1</v>
      </c>
      <c r="F146" s="46"/>
      <c r="H146" s="6">
        <v>11</v>
      </c>
      <c r="I146" s="47">
        <v>1</v>
      </c>
      <c r="K146" s="46">
        <f t="shared" si="40"/>
        <v>0</v>
      </c>
      <c r="L146" s="6">
        <f t="shared" si="41"/>
        <v>0</v>
      </c>
      <c r="M146" s="6">
        <f t="shared" si="42"/>
        <v>-6</v>
      </c>
      <c r="N146" s="48">
        <f t="shared" si="43"/>
        <v>0</v>
      </c>
      <c r="O146" s="47"/>
      <c r="P146" s="49">
        <f>VLOOKUP($A146, 'YoY $ Balance'!$A$5:$E$281, 2,FALSE)</f>
        <v>0</v>
      </c>
      <c r="Q146" s="50">
        <f>VLOOKUP($A146, 'YoY $ Balance'!$A$5:$E$281, 3,FALSE)</f>
        <v>0</v>
      </c>
      <c r="R146" s="50">
        <f>VLOOKUP($A146, 'YoY $ Balance'!$A$5:$E$281,4,FALSE)</f>
        <v>13255002.739999998</v>
      </c>
      <c r="S146" s="51">
        <f>VLOOKUP($A146, 'YoY $ Balance'!$A$5:$E$281, 5,FALSE)</f>
        <v>2252340</v>
      </c>
      <c r="T146" s="46" t="str">
        <f t="shared" si="44"/>
        <v/>
      </c>
      <c r="U146" s="52" t="str">
        <f t="shared" si="45"/>
        <v/>
      </c>
      <c r="V146" s="48">
        <f t="shared" si="46"/>
        <v>0</v>
      </c>
      <c r="W146" s="47">
        <f t="shared" si="47"/>
        <v>0</v>
      </c>
      <c r="Y146" s="53" t="str">
        <f t="shared" si="52"/>
        <v>No Activity</v>
      </c>
      <c r="Z146" s="52" t="str">
        <f t="shared" si="53"/>
        <v>No Activity</v>
      </c>
      <c r="AA146" s="53" t="str">
        <f t="shared" si="54"/>
        <v>No Activity</v>
      </c>
      <c r="AB146" s="52" t="str">
        <f t="shared" si="55"/>
        <v>No Activity</v>
      </c>
      <c r="AC146" s="53" t="str">
        <f t="shared" si="56"/>
        <v>Active</v>
      </c>
      <c r="AD146" s="52" t="str">
        <f t="shared" si="57"/>
        <v>Active</v>
      </c>
      <c r="AE146" s="53" t="str">
        <f t="shared" si="58"/>
        <v>Active</v>
      </c>
      <c r="AF146" s="52" t="str">
        <f t="shared" si="59"/>
        <v>Active</v>
      </c>
      <c r="AH146" s="6" t="str">
        <f t="shared" si="48"/>
        <v/>
      </c>
      <c r="AI146" s="6" t="str">
        <f t="shared" si="49"/>
        <v/>
      </c>
      <c r="AJ146" s="6">
        <f t="shared" si="50"/>
        <v>0</v>
      </c>
      <c r="AK146" s="6">
        <f t="shared" si="51"/>
        <v>0</v>
      </c>
    </row>
    <row r="147" spans="1:37" outlineLevel="1" x14ac:dyDescent="0.25">
      <c r="A147" s="79" t="s">
        <v>976</v>
      </c>
      <c r="B147" s="46"/>
      <c r="D147" s="6">
        <v>7</v>
      </c>
      <c r="E147" s="47">
        <v>1</v>
      </c>
      <c r="F147" s="46"/>
      <c r="H147" s="6">
        <v>8</v>
      </c>
      <c r="I147" s="47">
        <v>1</v>
      </c>
      <c r="K147" s="46">
        <f t="shared" si="40"/>
        <v>0</v>
      </c>
      <c r="L147" s="6">
        <f t="shared" si="41"/>
        <v>0</v>
      </c>
      <c r="M147" s="6">
        <f t="shared" si="42"/>
        <v>-1</v>
      </c>
      <c r="N147" s="48">
        <f t="shared" si="43"/>
        <v>0</v>
      </c>
      <c r="O147" s="47"/>
      <c r="P147" s="49">
        <f>VLOOKUP($A147, 'YoY $ Balance'!$A$5:$E$281, 2,FALSE)</f>
        <v>0</v>
      </c>
      <c r="Q147" s="50">
        <f>VLOOKUP($A147, 'YoY $ Balance'!$A$5:$E$281, 3,FALSE)</f>
        <v>0</v>
      </c>
      <c r="R147" s="50">
        <f>VLOOKUP($A147, 'YoY $ Balance'!$A$5:$E$281,4,FALSE)</f>
        <v>733552.25</v>
      </c>
      <c r="S147" s="51">
        <f>VLOOKUP($A147, 'YoY $ Balance'!$A$5:$E$281, 5,FALSE)</f>
        <v>93642.85</v>
      </c>
      <c r="T147" s="46" t="str">
        <f t="shared" si="44"/>
        <v/>
      </c>
      <c r="U147" s="52" t="str">
        <f t="shared" si="45"/>
        <v/>
      </c>
      <c r="V147" s="48">
        <f t="shared" si="46"/>
        <v>0</v>
      </c>
      <c r="W147" s="47">
        <f t="shared" si="47"/>
        <v>0</v>
      </c>
      <c r="Y147" s="53" t="str">
        <f t="shared" si="52"/>
        <v>No Activity</v>
      </c>
      <c r="Z147" s="52" t="str">
        <f t="shared" si="53"/>
        <v>No Activity</v>
      </c>
      <c r="AA147" s="53" t="str">
        <f t="shared" si="54"/>
        <v>No Activity</v>
      </c>
      <c r="AB147" s="52" t="str">
        <f t="shared" si="55"/>
        <v>No Activity</v>
      </c>
      <c r="AC147" s="53" t="str">
        <f t="shared" si="56"/>
        <v>Active</v>
      </c>
      <c r="AD147" s="52" t="str">
        <f t="shared" si="57"/>
        <v>Active</v>
      </c>
      <c r="AE147" s="53" t="str">
        <f t="shared" si="58"/>
        <v>Active</v>
      </c>
      <c r="AF147" s="52" t="str">
        <f t="shared" si="59"/>
        <v>Active</v>
      </c>
      <c r="AH147" s="6" t="str">
        <f t="shared" si="48"/>
        <v/>
      </c>
      <c r="AI147" s="6" t="str">
        <f t="shared" si="49"/>
        <v/>
      </c>
      <c r="AJ147" s="6">
        <f t="shared" si="50"/>
        <v>0</v>
      </c>
      <c r="AK147" s="6">
        <f t="shared" si="51"/>
        <v>0</v>
      </c>
    </row>
    <row r="148" spans="1:37" outlineLevel="1" x14ac:dyDescent="0.25">
      <c r="A148" s="79" t="s">
        <v>1008</v>
      </c>
      <c r="B148" s="46">
        <v>1</v>
      </c>
      <c r="E148" s="47"/>
      <c r="F148" s="46"/>
      <c r="I148" s="47"/>
      <c r="K148" s="46">
        <f t="shared" si="40"/>
        <v>1</v>
      </c>
      <c r="L148" s="6">
        <f t="shared" si="41"/>
        <v>0</v>
      </c>
      <c r="M148" s="6">
        <f t="shared" si="42"/>
        <v>0</v>
      </c>
      <c r="N148" s="48">
        <f t="shared" si="43"/>
        <v>0</v>
      </c>
      <c r="O148" s="47"/>
      <c r="P148" s="49">
        <f>VLOOKUP($A148, 'YoY $ Balance'!$A$5:$E$281, 2,FALSE)</f>
        <v>-576880</v>
      </c>
      <c r="Q148" s="50">
        <f>VLOOKUP($A148, 'YoY $ Balance'!$A$5:$E$281, 3,FALSE)</f>
        <v>0</v>
      </c>
      <c r="R148" s="50">
        <f>VLOOKUP($A148, 'YoY $ Balance'!$A$5:$E$281,4,FALSE)</f>
        <v>0</v>
      </c>
      <c r="S148" s="51">
        <f>VLOOKUP($A148, 'YoY $ Balance'!$A$5:$E$281, 5,FALSE)</f>
        <v>0</v>
      </c>
      <c r="T148" s="46" t="str">
        <f t="shared" si="44"/>
        <v/>
      </c>
      <c r="U148" s="52">
        <f t="shared" si="45"/>
        <v>0</v>
      </c>
      <c r="V148" s="48">
        <f t="shared" si="46"/>
        <v>1</v>
      </c>
      <c r="W148" s="47" t="str">
        <f t="shared" si="47"/>
        <v/>
      </c>
      <c r="Y148" s="53" t="str">
        <f t="shared" si="52"/>
        <v>Active</v>
      </c>
      <c r="Z148" s="52" t="str">
        <f t="shared" si="53"/>
        <v>No Activity</v>
      </c>
      <c r="AA148" s="53" t="str">
        <f t="shared" si="54"/>
        <v>No Activity</v>
      </c>
      <c r="AB148" s="52" t="str">
        <f t="shared" si="55"/>
        <v>No Activity</v>
      </c>
      <c r="AC148" s="53" t="str">
        <f t="shared" si="56"/>
        <v>No Activity</v>
      </c>
      <c r="AD148" s="52" t="str">
        <f t="shared" si="57"/>
        <v>No Activity</v>
      </c>
      <c r="AE148" s="53" t="str">
        <f t="shared" si="58"/>
        <v>No Activity</v>
      </c>
      <c r="AF148" s="52" t="str">
        <f t="shared" si="59"/>
        <v>No Activity</v>
      </c>
      <c r="AH148" s="6" t="str">
        <f t="shared" si="48"/>
        <v/>
      </c>
      <c r="AI148" s="6">
        <f t="shared" si="49"/>
        <v>0</v>
      </c>
      <c r="AJ148" s="6">
        <f t="shared" si="50"/>
        <v>1</v>
      </c>
      <c r="AK148" s="6" t="str">
        <f t="shared" si="51"/>
        <v/>
      </c>
    </row>
    <row r="149" spans="1:37" outlineLevel="1" x14ac:dyDescent="0.25">
      <c r="A149" s="79" t="s">
        <v>1621</v>
      </c>
      <c r="B149" s="46"/>
      <c r="D149" s="6">
        <v>2</v>
      </c>
      <c r="E149" s="47"/>
      <c r="F149" s="46"/>
      <c r="H149" s="6">
        <v>4</v>
      </c>
      <c r="I149" s="47"/>
      <c r="K149" s="46">
        <f t="shared" si="40"/>
        <v>0</v>
      </c>
      <c r="L149" s="6">
        <f t="shared" si="41"/>
        <v>0</v>
      </c>
      <c r="M149" s="6">
        <f t="shared" si="42"/>
        <v>-2</v>
      </c>
      <c r="N149" s="48">
        <f t="shared" si="43"/>
        <v>0</v>
      </c>
      <c r="O149" s="47"/>
      <c r="P149" s="49">
        <f>VLOOKUP($A149, 'YoY $ Balance'!$A$5:$E$281, 2,FALSE)</f>
        <v>0</v>
      </c>
      <c r="Q149" s="50">
        <f>VLOOKUP($A149, 'YoY $ Balance'!$A$5:$E$281, 3,FALSE)</f>
        <v>0</v>
      </c>
      <c r="R149" s="50">
        <f>VLOOKUP($A149, 'YoY $ Balance'!$A$5:$E$281,4,FALSE)</f>
        <v>967500</v>
      </c>
      <c r="S149" s="51">
        <f>VLOOKUP($A149, 'YoY $ Balance'!$A$5:$E$281, 5,FALSE)</f>
        <v>0</v>
      </c>
      <c r="T149" s="46" t="str">
        <f t="shared" si="44"/>
        <v/>
      </c>
      <c r="U149" s="52" t="str">
        <f t="shared" si="45"/>
        <v/>
      </c>
      <c r="V149" s="48">
        <f t="shared" si="46"/>
        <v>0</v>
      </c>
      <c r="W149" s="47">
        <f t="shared" si="47"/>
        <v>1</v>
      </c>
      <c r="Y149" s="53" t="str">
        <f t="shared" si="52"/>
        <v>No Activity</v>
      </c>
      <c r="Z149" s="52" t="str">
        <f t="shared" si="53"/>
        <v>No Activity</v>
      </c>
      <c r="AA149" s="53" t="str">
        <f t="shared" si="54"/>
        <v>No Activity</v>
      </c>
      <c r="AB149" s="52" t="str">
        <f t="shared" si="55"/>
        <v>No Activity</v>
      </c>
      <c r="AC149" s="53" t="str">
        <f t="shared" si="56"/>
        <v>Active</v>
      </c>
      <c r="AD149" s="52" t="str">
        <f t="shared" si="57"/>
        <v>Active</v>
      </c>
      <c r="AE149" s="53" t="str">
        <f t="shared" si="58"/>
        <v>No Activity</v>
      </c>
      <c r="AF149" s="52" t="str">
        <f t="shared" si="59"/>
        <v>No Activity</v>
      </c>
      <c r="AH149" s="6" t="str">
        <f t="shared" si="48"/>
        <v/>
      </c>
      <c r="AI149" s="6" t="str">
        <f t="shared" si="49"/>
        <v/>
      </c>
      <c r="AJ149" s="6">
        <f t="shared" si="50"/>
        <v>0</v>
      </c>
      <c r="AK149" s="6">
        <f t="shared" si="51"/>
        <v>1</v>
      </c>
    </row>
    <row r="150" spans="1:37" outlineLevel="1" x14ac:dyDescent="0.25">
      <c r="A150" s="79" t="s">
        <v>891</v>
      </c>
      <c r="B150" s="46"/>
      <c r="D150" s="6">
        <v>5</v>
      </c>
      <c r="E150" s="47">
        <v>7</v>
      </c>
      <c r="F150" s="46"/>
      <c r="H150" s="6">
        <v>5</v>
      </c>
      <c r="I150" s="47">
        <v>8</v>
      </c>
      <c r="K150" s="46">
        <f t="shared" si="40"/>
        <v>0</v>
      </c>
      <c r="L150" s="6">
        <f t="shared" si="41"/>
        <v>0</v>
      </c>
      <c r="M150" s="6">
        <f t="shared" si="42"/>
        <v>0</v>
      </c>
      <c r="N150" s="48">
        <f t="shared" si="43"/>
        <v>-1</v>
      </c>
      <c r="O150" s="47"/>
      <c r="P150" s="49">
        <f>VLOOKUP($A150, 'YoY $ Balance'!$A$5:$E$281, 2,FALSE)</f>
        <v>0</v>
      </c>
      <c r="Q150" s="50">
        <f>VLOOKUP($A150, 'YoY $ Balance'!$A$5:$E$281, 3,FALSE)</f>
        <v>0</v>
      </c>
      <c r="R150" s="50">
        <f>VLOOKUP($A150, 'YoY $ Balance'!$A$5:$E$281,4,FALSE)</f>
        <v>1068462.8799999999</v>
      </c>
      <c r="S150" s="51">
        <f>VLOOKUP($A150, 'YoY $ Balance'!$A$5:$E$281, 5,FALSE)</f>
        <v>1926167.68</v>
      </c>
      <c r="T150" s="46" t="str">
        <f t="shared" si="44"/>
        <v/>
      </c>
      <c r="U150" s="52" t="str">
        <f t="shared" si="45"/>
        <v/>
      </c>
      <c r="V150" s="48">
        <f t="shared" si="46"/>
        <v>0</v>
      </c>
      <c r="W150" s="47">
        <f t="shared" si="47"/>
        <v>0</v>
      </c>
      <c r="Y150" s="53" t="str">
        <f t="shared" si="52"/>
        <v>No Activity</v>
      </c>
      <c r="Z150" s="52" t="str">
        <f t="shared" si="53"/>
        <v>No Activity</v>
      </c>
      <c r="AA150" s="53" t="str">
        <f t="shared" si="54"/>
        <v>No Activity</v>
      </c>
      <c r="AB150" s="52" t="str">
        <f t="shared" si="55"/>
        <v>No Activity</v>
      </c>
      <c r="AC150" s="53" t="str">
        <f t="shared" si="56"/>
        <v>Active</v>
      </c>
      <c r="AD150" s="52" t="str">
        <f t="shared" si="57"/>
        <v>Active</v>
      </c>
      <c r="AE150" s="53" t="str">
        <f t="shared" si="58"/>
        <v>Active</v>
      </c>
      <c r="AF150" s="52" t="str">
        <f t="shared" si="59"/>
        <v>Active</v>
      </c>
      <c r="AH150" s="6" t="str">
        <f t="shared" si="48"/>
        <v/>
      </c>
      <c r="AI150" s="6" t="str">
        <f t="shared" si="49"/>
        <v/>
      </c>
      <c r="AJ150" s="6">
        <f t="shared" si="50"/>
        <v>0</v>
      </c>
      <c r="AK150" s="6">
        <f t="shared" si="51"/>
        <v>0</v>
      </c>
    </row>
    <row r="151" spans="1:37" outlineLevel="1" x14ac:dyDescent="0.25">
      <c r="A151" s="79" t="s">
        <v>1040</v>
      </c>
      <c r="B151" s="46">
        <v>11</v>
      </c>
      <c r="C151" s="6">
        <v>4</v>
      </c>
      <c r="E151" s="47"/>
      <c r="F151" s="46">
        <v>11</v>
      </c>
      <c r="G151" s="6">
        <v>12</v>
      </c>
      <c r="I151" s="47"/>
      <c r="K151" s="46">
        <f t="shared" si="40"/>
        <v>0</v>
      </c>
      <c r="L151" s="6">
        <f t="shared" si="41"/>
        <v>-8</v>
      </c>
      <c r="M151" s="6">
        <f t="shared" si="42"/>
        <v>0</v>
      </c>
      <c r="N151" s="48">
        <f t="shared" si="43"/>
        <v>0</v>
      </c>
      <c r="O151" s="47"/>
      <c r="P151" s="49">
        <f>VLOOKUP($A151, 'YoY $ Balance'!$A$5:$E$281, 2,FALSE)</f>
        <v>1032945.0999999997</v>
      </c>
      <c r="Q151" s="50">
        <f>VLOOKUP($A151, 'YoY $ Balance'!$A$5:$E$281, 3,FALSE)</f>
        <v>4172500</v>
      </c>
      <c r="R151" s="50">
        <f>VLOOKUP($A151, 'YoY $ Balance'!$A$5:$E$281,4,FALSE)</f>
        <v>0</v>
      </c>
      <c r="S151" s="51">
        <f>VLOOKUP($A151, 'YoY $ Balance'!$A$5:$E$281, 5,FALSE)</f>
        <v>0</v>
      </c>
      <c r="T151" s="46">
        <f t="shared" si="44"/>
        <v>0</v>
      </c>
      <c r="U151" s="52">
        <f t="shared" si="45"/>
        <v>0</v>
      </c>
      <c r="V151" s="48">
        <f t="shared" si="46"/>
        <v>1</v>
      </c>
      <c r="W151" s="47" t="str">
        <f t="shared" si="47"/>
        <v/>
      </c>
      <c r="Y151" s="53" t="str">
        <f t="shared" si="52"/>
        <v>Active</v>
      </c>
      <c r="Z151" s="52" t="str">
        <f t="shared" si="53"/>
        <v>Active</v>
      </c>
      <c r="AA151" s="53" t="str">
        <f t="shared" si="54"/>
        <v>Active</v>
      </c>
      <c r="AB151" s="52" t="str">
        <f t="shared" si="55"/>
        <v>Active</v>
      </c>
      <c r="AC151" s="53" t="str">
        <f t="shared" si="56"/>
        <v>No Activity</v>
      </c>
      <c r="AD151" s="52" t="str">
        <f t="shared" si="57"/>
        <v>No Activity</v>
      </c>
      <c r="AE151" s="53" t="str">
        <f t="shared" si="58"/>
        <v>No Activity</v>
      </c>
      <c r="AF151" s="52" t="str">
        <f t="shared" si="59"/>
        <v>No Activity</v>
      </c>
      <c r="AH151" s="6">
        <f t="shared" si="48"/>
        <v>0</v>
      </c>
      <c r="AI151" s="6">
        <f t="shared" si="49"/>
        <v>0</v>
      </c>
      <c r="AJ151" s="6">
        <f t="shared" si="50"/>
        <v>1</v>
      </c>
      <c r="AK151" s="6" t="str">
        <f t="shared" si="51"/>
        <v/>
      </c>
    </row>
    <row r="152" spans="1:37" outlineLevel="1" x14ac:dyDescent="0.25">
      <c r="A152" s="79" t="s">
        <v>1065</v>
      </c>
      <c r="B152" s="46">
        <v>4</v>
      </c>
      <c r="C152" s="6">
        <v>6</v>
      </c>
      <c r="E152" s="47"/>
      <c r="F152" s="46">
        <v>1</v>
      </c>
      <c r="G152" s="6">
        <v>4</v>
      </c>
      <c r="I152" s="47"/>
      <c r="K152" s="46">
        <f t="shared" si="40"/>
        <v>3</v>
      </c>
      <c r="L152" s="6">
        <f t="shared" si="41"/>
        <v>2</v>
      </c>
      <c r="M152" s="6">
        <f t="shared" si="42"/>
        <v>0</v>
      </c>
      <c r="N152" s="48">
        <f t="shared" si="43"/>
        <v>0</v>
      </c>
      <c r="O152" s="47"/>
      <c r="P152" s="49">
        <f>VLOOKUP($A152, 'YoY $ Balance'!$A$5:$E$281, 2,FALSE)</f>
        <v>910946235.68999994</v>
      </c>
      <c r="Q152" s="50">
        <f>VLOOKUP($A152, 'YoY $ Balance'!$A$5:$E$281, 3,FALSE)</f>
        <v>19884514973.329998</v>
      </c>
      <c r="R152" s="50">
        <f>VLOOKUP($A152, 'YoY $ Balance'!$A$5:$E$281,4,FALSE)</f>
        <v>0.17</v>
      </c>
      <c r="S152" s="51">
        <f>VLOOKUP($A152, 'YoY $ Balance'!$A$5:$E$281, 5,FALSE)</f>
        <v>0.17</v>
      </c>
      <c r="T152" s="46">
        <f t="shared" si="44"/>
        <v>0</v>
      </c>
      <c r="U152" s="52">
        <f t="shared" si="45"/>
        <v>0</v>
      </c>
      <c r="V152" s="48">
        <f t="shared" si="46"/>
        <v>1</v>
      </c>
      <c r="W152" s="47" t="str">
        <f t="shared" si="47"/>
        <v/>
      </c>
      <c r="Y152" s="53" t="str">
        <f t="shared" si="52"/>
        <v>Active</v>
      </c>
      <c r="Z152" s="52" t="str">
        <f t="shared" si="53"/>
        <v>Active</v>
      </c>
      <c r="AA152" s="53" t="str">
        <f t="shared" si="54"/>
        <v>Active</v>
      </c>
      <c r="AB152" s="52" t="str">
        <f t="shared" si="55"/>
        <v>Active</v>
      </c>
      <c r="AC152" s="53" t="str">
        <f t="shared" si="56"/>
        <v>No Activity</v>
      </c>
      <c r="AD152" s="52" t="str">
        <f t="shared" si="57"/>
        <v>No Activity</v>
      </c>
      <c r="AE152" s="53" t="str">
        <f t="shared" si="58"/>
        <v>No Activity</v>
      </c>
      <c r="AF152" s="52" t="str">
        <f t="shared" si="59"/>
        <v>No Activity</v>
      </c>
      <c r="AH152" s="6">
        <f t="shared" si="48"/>
        <v>0</v>
      </c>
      <c r="AI152" s="6">
        <f t="shared" si="49"/>
        <v>0</v>
      </c>
      <c r="AJ152" s="6">
        <f t="shared" si="50"/>
        <v>1</v>
      </c>
      <c r="AK152" s="6" t="str">
        <f t="shared" si="51"/>
        <v/>
      </c>
    </row>
    <row r="153" spans="1:37" outlineLevel="1" x14ac:dyDescent="0.25">
      <c r="A153" s="79" t="s">
        <v>962</v>
      </c>
      <c r="B153" s="46">
        <v>8</v>
      </c>
      <c r="C153" s="6">
        <v>4</v>
      </c>
      <c r="E153" s="47"/>
      <c r="F153" s="46">
        <v>4</v>
      </c>
      <c r="G153" s="6">
        <v>5</v>
      </c>
      <c r="I153" s="47"/>
      <c r="K153" s="46">
        <f t="shared" si="40"/>
        <v>4</v>
      </c>
      <c r="L153" s="6">
        <f t="shared" si="41"/>
        <v>-1</v>
      </c>
      <c r="M153" s="6">
        <f t="shared" si="42"/>
        <v>0</v>
      </c>
      <c r="N153" s="48">
        <f t="shared" si="43"/>
        <v>0</v>
      </c>
      <c r="O153" s="47"/>
      <c r="P153" s="49">
        <f>VLOOKUP($A153, 'YoY $ Balance'!$A$5:$E$281, 2,FALSE)</f>
        <v>42412777.899999991</v>
      </c>
      <c r="Q153" s="50">
        <f>VLOOKUP($A153, 'YoY $ Balance'!$A$5:$E$281, 3,FALSE)</f>
        <v>37009166.969999999</v>
      </c>
      <c r="R153" s="50">
        <f>VLOOKUP($A153, 'YoY $ Balance'!$A$5:$E$281,4,FALSE)</f>
        <v>1099926.54</v>
      </c>
      <c r="S153" s="51">
        <f>VLOOKUP($A153, 'YoY $ Balance'!$A$5:$E$281, 5,FALSE)</f>
        <v>1099926.54</v>
      </c>
      <c r="T153" s="46">
        <f t="shared" si="44"/>
        <v>0</v>
      </c>
      <c r="U153" s="52">
        <f t="shared" si="45"/>
        <v>0</v>
      </c>
      <c r="V153" s="48">
        <f t="shared" si="46"/>
        <v>1</v>
      </c>
      <c r="W153" s="47" t="str">
        <f t="shared" si="47"/>
        <v/>
      </c>
      <c r="Y153" s="53" t="str">
        <f t="shared" si="52"/>
        <v>Active</v>
      </c>
      <c r="Z153" s="52" t="str">
        <f t="shared" si="53"/>
        <v>Active</v>
      </c>
      <c r="AA153" s="53" t="str">
        <f t="shared" si="54"/>
        <v>Active</v>
      </c>
      <c r="AB153" s="52" t="str">
        <f t="shared" si="55"/>
        <v>Active</v>
      </c>
      <c r="AC153" s="53" t="str">
        <f t="shared" si="56"/>
        <v>No Activity</v>
      </c>
      <c r="AD153" s="52" t="str">
        <f t="shared" si="57"/>
        <v>No Activity</v>
      </c>
      <c r="AE153" s="53" t="str">
        <f t="shared" si="58"/>
        <v>No Activity</v>
      </c>
      <c r="AF153" s="52" t="str">
        <f t="shared" si="59"/>
        <v>No Activity</v>
      </c>
      <c r="AH153" s="6">
        <f t="shared" si="48"/>
        <v>0</v>
      </c>
      <c r="AI153" s="6">
        <f t="shared" si="49"/>
        <v>0</v>
      </c>
      <c r="AJ153" s="6">
        <f t="shared" si="50"/>
        <v>1</v>
      </c>
      <c r="AK153" s="6" t="str">
        <f t="shared" si="51"/>
        <v/>
      </c>
    </row>
    <row r="154" spans="1:37" outlineLevel="1" x14ac:dyDescent="0.25">
      <c r="A154" s="79" t="s">
        <v>997</v>
      </c>
      <c r="B154" s="46"/>
      <c r="D154" s="6">
        <v>2</v>
      </c>
      <c r="E154" s="47"/>
      <c r="F154" s="46"/>
      <c r="H154" s="6">
        <v>1</v>
      </c>
      <c r="I154" s="47"/>
      <c r="K154" s="46">
        <f t="shared" si="40"/>
        <v>0</v>
      </c>
      <c r="L154" s="6">
        <f t="shared" si="41"/>
        <v>0</v>
      </c>
      <c r="M154" s="6">
        <f t="shared" si="42"/>
        <v>1</v>
      </c>
      <c r="N154" s="48">
        <f t="shared" si="43"/>
        <v>0</v>
      </c>
      <c r="O154" s="47"/>
      <c r="P154" s="49">
        <f>VLOOKUP($A154, 'YoY $ Balance'!$A$5:$E$281, 2,FALSE)</f>
        <v>0</v>
      </c>
      <c r="Q154" s="50">
        <f>VLOOKUP($A154, 'YoY $ Balance'!$A$5:$E$281, 3,FALSE)</f>
        <v>0</v>
      </c>
      <c r="R154" s="50">
        <f>VLOOKUP($A154, 'YoY $ Balance'!$A$5:$E$281,4,FALSE)</f>
        <v>2236915</v>
      </c>
      <c r="S154" s="51">
        <f>VLOOKUP($A154, 'YoY $ Balance'!$A$5:$E$281, 5,FALSE)</f>
        <v>65592.5</v>
      </c>
      <c r="T154" s="46" t="str">
        <f t="shared" si="44"/>
        <v/>
      </c>
      <c r="U154" s="52" t="str">
        <f t="shared" si="45"/>
        <v/>
      </c>
      <c r="V154" s="48">
        <f t="shared" si="46"/>
        <v>0</v>
      </c>
      <c r="W154" s="47">
        <f t="shared" si="47"/>
        <v>1</v>
      </c>
      <c r="Y154" s="53" t="str">
        <f t="shared" si="52"/>
        <v>No Activity</v>
      </c>
      <c r="Z154" s="52" t="str">
        <f t="shared" si="53"/>
        <v>No Activity</v>
      </c>
      <c r="AA154" s="53" t="str">
        <f t="shared" si="54"/>
        <v>No Activity</v>
      </c>
      <c r="AB154" s="52" t="str">
        <f t="shared" si="55"/>
        <v>No Activity</v>
      </c>
      <c r="AC154" s="53" t="str">
        <f t="shared" si="56"/>
        <v>Active</v>
      </c>
      <c r="AD154" s="52" t="str">
        <f t="shared" si="57"/>
        <v>Active</v>
      </c>
      <c r="AE154" s="53" t="str">
        <f t="shared" si="58"/>
        <v>No Activity</v>
      </c>
      <c r="AF154" s="52" t="str">
        <f t="shared" si="59"/>
        <v>No Activity</v>
      </c>
      <c r="AH154" s="6" t="str">
        <f t="shared" si="48"/>
        <v/>
      </c>
      <c r="AI154" s="6" t="str">
        <f t="shared" si="49"/>
        <v/>
      </c>
      <c r="AJ154" s="6">
        <f t="shared" si="50"/>
        <v>0</v>
      </c>
      <c r="AK154" s="6">
        <f t="shared" si="51"/>
        <v>1</v>
      </c>
    </row>
    <row r="155" spans="1:37" outlineLevel="1" x14ac:dyDescent="0.25">
      <c r="A155" s="79" t="s">
        <v>1063</v>
      </c>
      <c r="B155" s="46"/>
      <c r="D155" s="6">
        <v>8</v>
      </c>
      <c r="E155" s="47">
        <v>7</v>
      </c>
      <c r="F155" s="46"/>
      <c r="H155" s="6">
        <v>11</v>
      </c>
      <c r="I155" s="47">
        <v>9</v>
      </c>
      <c r="K155" s="46">
        <f t="shared" si="40"/>
        <v>0</v>
      </c>
      <c r="L155" s="6">
        <f t="shared" si="41"/>
        <v>0</v>
      </c>
      <c r="M155" s="6">
        <f t="shared" si="42"/>
        <v>-3</v>
      </c>
      <c r="N155" s="48">
        <f t="shared" si="43"/>
        <v>-2</v>
      </c>
      <c r="O155" s="47"/>
      <c r="P155" s="49">
        <f>VLOOKUP($A155, 'YoY $ Balance'!$A$5:$E$281, 2,FALSE)</f>
        <v>0</v>
      </c>
      <c r="Q155" s="50">
        <f>VLOOKUP($A155, 'YoY $ Balance'!$A$5:$E$281, 3,FALSE)</f>
        <v>0</v>
      </c>
      <c r="R155" s="50">
        <f>VLOOKUP($A155, 'YoY $ Balance'!$A$5:$E$281,4,FALSE)</f>
        <v>4675834.7500000009</v>
      </c>
      <c r="S155" s="51">
        <f>VLOOKUP($A155, 'YoY $ Balance'!$A$5:$E$281, 5,FALSE)</f>
        <v>2761011.35</v>
      </c>
      <c r="T155" s="46" t="str">
        <f t="shared" si="44"/>
        <v/>
      </c>
      <c r="U155" s="52" t="str">
        <f t="shared" si="45"/>
        <v/>
      </c>
      <c r="V155" s="48">
        <f t="shared" si="46"/>
        <v>0</v>
      </c>
      <c r="W155" s="47">
        <f t="shared" si="47"/>
        <v>0</v>
      </c>
      <c r="Y155" s="53" t="str">
        <f t="shared" si="52"/>
        <v>No Activity</v>
      </c>
      <c r="Z155" s="52" t="str">
        <f t="shared" si="53"/>
        <v>No Activity</v>
      </c>
      <c r="AA155" s="53" t="str">
        <f t="shared" si="54"/>
        <v>No Activity</v>
      </c>
      <c r="AB155" s="52" t="str">
        <f t="shared" si="55"/>
        <v>No Activity</v>
      </c>
      <c r="AC155" s="53" t="str">
        <f t="shared" si="56"/>
        <v>Active</v>
      </c>
      <c r="AD155" s="52" t="str">
        <f t="shared" si="57"/>
        <v>Active</v>
      </c>
      <c r="AE155" s="53" t="str">
        <f t="shared" si="58"/>
        <v>Active</v>
      </c>
      <c r="AF155" s="52" t="str">
        <f t="shared" si="59"/>
        <v>Active</v>
      </c>
      <c r="AH155" s="6" t="str">
        <f t="shared" si="48"/>
        <v/>
      </c>
      <c r="AI155" s="6" t="str">
        <f t="shared" si="49"/>
        <v/>
      </c>
      <c r="AJ155" s="6">
        <f t="shared" si="50"/>
        <v>0</v>
      </c>
      <c r="AK155" s="6">
        <f t="shared" si="51"/>
        <v>0</v>
      </c>
    </row>
    <row r="156" spans="1:37" outlineLevel="1" x14ac:dyDescent="0.25">
      <c r="A156" s="79" t="s">
        <v>1206</v>
      </c>
      <c r="B156" s="46"/>
      <c r="D156" s="6">
        <v>2</v>
      </c>
      <c r="E156" s="47">
        <v>2</v>
      </c>
      <c r="F156" s="46"/>
      <c r="H156" s="6">
        <v>2</v>
      </c>
      <c r="I156" s="47">
        <v>2</v>
      </c>
      <c r="K156" s="46">
        <f t="shared" si="40"/>
        <v>0</v>
      </c>
      <c r="L156" s="6">
        <f t="shared" si="41"/>
        <v>0</v>
      </c>
      <c r="M156" s="6">
        <f t="shared" si="42"/>
        <v>0</v>
      </c>
      <c r="N156" s="48">
        <f t="shared" si="43"/>
        <v>0</v>
      </c>
      <c r="O156" s="47"/>
      <c r="P156" s="49">
        <f>VLOOKUP($A156, 'YoY $ Balance'!$A$5:$E$281, 2,FALSE)</f>
        <v>0</v>
      </c>
      <c r="Q156" s="50">
        <f>VLOOKUP($A156, 'YoY $ Balance'!$A$5:$E$281, 3,FALSE)</f>
        <v>0</v>
      </c>
      <c r="R156" s="50">
        <f>VLOOKUP($A156, 'YoY $ Balance'!$A$5:$E$281,4,FALSE)</f>
        <v>5788750</v>
      </c>
      <c r="S156" s="51">
        <f>VLOOKUP($A156, 'YoY $ Balance'!$A$5:$E$281, 5,FALSE)</f>
        <v>2723032.26</v>
      </c>
      <c r="T156" s="46" t="str">
        <f t="shared" si="44"/>
        <v/>
      </c>
      <c r="U156" s="52" t="str">
        <f t="shared" si="45"/>
        <v/>
      </c>
      <c r="V156" s="48">
        <f t="shared" si="46"/>
        <v>0</v>
      </c>
      <c r="W156" s="47">
        <f t="shared" si="47"/>
        <v>0</v>
      </c>
      <c r="Y156" s="53" t="str">
        <f t="shared" si="52"/>
        <v>No Activity</v>
      </c>
      <c r="Z156" s="52" t="str">
        <f t="shared" si="53"/>
        <v>No Activity</v>
      </c>
      <c r="AA156" s="53" t="str">
        <f t="shared" si="54"/>
        <v>No Activity</v>
      </c>
      <c r="AB156" s="52" t="str">
        <f t="shared" si="55"/>
        <v>No Activity</v>
      </c>
      <c r="AC156" s="53" t="str">
        <f t="shared" si="56"/>
        <v>Active</v>
      </c>
      <c r="AD156" s="52" t="str">
        <f t="shared" si="57"/>
        <v>Active</v>
      </c>
      <c r="AE156" s="53" t="str">
        <f t="shared" si="58"/>
        <v>Active</v>
      </c>
      <c r="AF156" s="52" t="str">
        <f t="shared" si="59"/>
        <v>Active</v>
      </c>
      <c r="AH156" s="6" t="str">
        <f t="shared" si="48"/>
        <v/>
      </c>
      <c r="AI156" s="6" t="str">
        <f t="shared" si="49"/>
        <v/>
      </c>
      <c r="AJ156" s="6">
        <f t="shared" si="50"/>
        <v>0</v>
      </c>
      <c r="AK156" s="6">
        <f t="shared" si="51"/>
        <v>0</v>
      </c>
    </row>
    <row r="157" spans="1:37" outlineLevel="1" x14ac:dyDescent="0.25">
      <c r="A157" s="79" t="s">
        <v>1088</v>
      </c>
      <c r="B157" s="46"/>
      <c r="E157" s="47">
        <v>5</v>
      </c>
      <c r="F157" s="46"/>
      <c r="H157" s="6">
        <v>1</v>
      </c>
      <c r="I157" s="47">
        <v>4</v>
      </c>
      <c r="K157" s="46">
        <f t="shared" si="40"/>
        <v>0</v>
      </c>
      <c r="L157" s="6">
        <f t="shared" si="41"/>
        <v>0</v>
      </c>
      <c r="M157" s="6">
        <f t="shared" si="42"/>
        <v>-1</v>
      </c>
      <c r="N157" s="48">
        <f t="shared" si="43"/>
        <v>1</v>
      </c>
      <c r="O157" s="47"/>
      <c r="P157" s="49">
        <f>VLOOKUP($A157, 'YoY $ Balance'!$A$5:$E$281, 2,FALSE)</f>
        <v>0</v>
      </c>
      <c r="Q157" s="50">
        <f>VLOOKUP($A157, 'YoY $ Balance'!$A$5:$E$281, 3,FALSE)</f>
        <v>0</v>
      </c>
      <c r="R157" s="50">
        <f>VLOOKUP($A157, 'YoY $ Balance'!$A$5:$E$281,4,FALSE)</f>
        <v>105780000</v>
      </c>
      <c r="S157" s="51">
        <f>VLOOKUP($A157, 'YoY $ Balance'!$A$5:$E$281, 5,FALSE)</f>
        <v>1321860000.26</v>
      </c>
      <c r="T157" s="46" t="str">
        <f t="shared" si="44"/>
        <v/>
      </c>
      <c r="U157" s="52" t="str">
        <f t="shared" si="45"/>
        <v/>
      </c>
      <c r="V157" s="48" t="str">
        <f t="shared" si="46"/>
        <v/>
      </c>
      <c r="W157" s="47" t="str">
        <f t="shared" si="47"/>
        <v/>
      </c>
      <c r="Y157" s="53" t="str">
        <f t="shared" si="52"/>
        <v>No Activity</v>
      </c>
      <c r="Z157" s="52" t="str">
        <f t="shared" si="53"/>
        <v>No Activity</v>
      </c>
      <c r="AA157" s="53" t="str">
        <f t="shared" si="54"/>
        <v>No Activity</v>
      </c>
      <c r="AB157" s="52" t="str">
        <f t="shared" si="55"/>
        <v>No Activity</v>
      </c>
      <c r="AC157" s="53" t="str">
        <f t="shared" si="56"/>
        <v>No Activity</v>
      </c>
      <c r="AD157" s="52" t="str">
        <f t="shared" si="57"/>
        <v>Active</v>
      </c>
      <c r="AE157" s="53" t="str">
        <f t="shared" si="58"/>
        <v>Active</v>
      </c>
      <c r="AF157" s="52" t="str">
        <f t="shared" si="59"/>
        <v>Active</v>
      </c>
      <c r="AH157" s="6" t="str">
        <f t="shared" si="48"/>
        <v/>
      </c>
      <c r="AI157" s="6" t="str">
        <f t="shared" si="49"/>
        <v/>
      </c>
      <c r="AJ157" s="6" t="str">
        <f t="shared" si="50"/>
        <v/>
      </c>
      <c r="AK157" s="6" t="str">
        <f t="shared" si="51"/>
        <v/>
      </c>
    </row>
    <row r="158" spans="1:37" outlineLevel="1" x14ac:dyDescent="0.25">
      <c r="A158" s="79" t="s">
        <v>1124</v>
      </c>
      <c r="B158" s="46">
        <v>3</v>
      </c>
      <c r="C158" s="6">
        <v>11</v>
      </c>
      <c r="D158" s="6">
        <v>6</v>
      </c>
      <c r="E158" s="47"/>
      <c r="F158" s="46">
        <v>4</v>
      </c>
      <c r="G158" s="6">
        <v>5</v>
      </c>
      <c r="I158" s="47"/>
      <c r="K158" s="46">
        <f t="shared" si="40"/>
        <v>-1</v>
      </c>
      <c r="L158" s="6">
        <f t="shared" si="41"/>
        <v>6</v>
      </c>
      <c r="M158" s="6">
        <f t="shared" si="42"/>
        <v>6</v>
      </c>
      <c r="N158" s="48">
        <f t="shared" si="43"/>
        <v>0</v>
      </c>
      <c r="O158" s="47"/>
      <c r="P158" s="49">
        <f>VLOOKUP($A158, 'YoY $ Balance'!$A$5:$E$281, 2,FALSE)</f>
        <v>115833000</v>
      </c>
      <c r="Q158" s="50">
        <f>VLOOKUP($A158, 'YoY $ Balance'!$A$5:$E$281, 3,FALSE)</f>
        <v>1697627677.4600003</v>
      </c>
      <c r="R158" s="50">
        <f>VLOOKUP($A158, 'YoY $ Balance'!$A$5:$E$281,4,FALSE)</f>
        <v>544904793.57999992</v>
      </c>
      <c r="S158" s="51">
        <f>VLOOKUP($A158, 'YoY $ Balance'!$A$5:$E$281, 5,FALSE)</f>
        <v>66556041.939999998</v>
      </c>
      <c r="T158" s="46">
        <f t="shared" si="44"/>
        <v>0</v>
      </c>
      <c r="U158" s="52">
        <f t="shared" si="45"/>
        <v>0</v>
      </c>
      <c r="V158" s="48">
        <f t="shared" si="46"/>
        <v>1</v>
      </c>
      <c r="W158" s="47">
        <f t="shared" si="47"/>
        <v>0</v>
      </c>
      <c r="Y158" s="53" t="str">
        <f t="shared" si="52"/>
        <v>Active</v>
      </c>
      <c r="Z158" s="52" t="str">
        <f t="shared" si="53"/>
        <v>Active</v>
      </c>
      <c r="AA158" s="53" t="str">
        <f t="shared" si="54"/>
        <v>Active</v>
      </c>
      <c r="AB158" s="52" t="str">
        <f t="shared" si="55"/>
        <v>Active</v>
      </c>
      <c r="AC158" s="53" t="str">
        <f t="shared" si="56"/>
        <v>Active</v>
      </c>
      <c r="AD158" s="52" t="str">
        <f t="shared" si="57"/>
        <v>No Activity</v>
      </c>
      <c r="AE158" s="53" t="str">
        <f t="shared" si="58"/>
        <v>No Activity</v>
      </c>
      <c r="AF158" s="52" t="str">
        <f t="shared" si="59"/>
        <v>No Activity</v>
      </c>
      <c r="AH158" s="6">
        <f t="shared" si="48"/>
        <v>0</v>
      </c>
      <c r="AI158" s="6">
        <f t="shared" si="49"/>
        <v>0</v>
      </c>
      <c r="AJ158" s="6">
        <f t="shared" si="50"/>
        <v>1</v>
      </c>
      <c r="AK158" s="6">
        <f t="shared" si="51"/>
        <v>0</v>
      </c>
    </row>
    <row r="159" spans="1:37" outlineLevel="1" x14ac:dyDescent="0.25">
      <c r="A159" s="79" t="s">
        <v>1119</v>
      </c>
      <c r="B159" s="46">
        <v>2</v>
      </c>
      <c r="E159" s="47"/>
      <c r="F159" s="46">
        <v>1</v>
      </c>
      <c r="G159" s="6">
        <v>1</v>
      </c>
      <c r="I159" s="47"/>
      <c r="K159" s="46">
        <f t="shared" si="40"/>
        <v>1</v>
      </c>
      <c r="L159" s="6">
        <f t="shared" si="41"/>
        <v>-1</v>
      </c>
      <c r="M159" s="6">
        <f t="shared" si="42"/>
        <v>0</v>
      </c>
      <c r="N159" s="48">
        <f t="shared" si="43"/>
        <v>0</v>
      </c>
      <c r="O159" s="47"/>
      <c r="P159" s="49">
        <f>VLOOKUP($A159, 'YoY $ Balance'!$A$5:$E$281, 2,FALSE)</f>
        <v>5016580.8900000006</v>
      </c>
      <c r="Q159" s="50">
        <f>VLOOKUP($A159, 'YoY $ Balance'!$A$5:$E$281, 3,FALSE)</f>
        <v>1729396.16</v>
      </c>
      <c r="R159" s="50">
        <f>VLOOKUP($A159, 'YoY $ Balance'!$A$5:$E$281,4,FALSE)</f>
        <v>0</v>
      </c>
      <c r="S159" s="51">
        <f>VLOOKUP($A159, 'YoY $ Balance'!$A$5:$E$281, 5,FALSE)</f>
        <v>0</v>
      </c>
      <c r="T159" s="46">
        <f t="shared" si="44"/>
        <v>0</v>
      </c>
      <c r="U159" s="52">
        <f t="shared" si="45"/>
        <v>1</v>
      </c>
      <c r="V159" s="48" t="str">
        <f t="shared" si="46"/>
        <v/>
      </c>
      <c r="W159" s="47" t="str">
        <f t="shared" si="47"/>
        <v/>
      </c>
      <c r="Y159" s="53" t="str">
        <f t="shared" si="52"/>
        <v>Active</v>
      </c>
      <c r="Z159" s="52" t="str">
        <f t="shared" si="53"/>
        <v>Active</v>
      </c>
      <c r="AA159" s="53" t="str">
        <f t="shared" si="54"/>
        <v>No Activity</v>
      </c>
      <c r="AB159" s="52" t="str">
        <f t="shared" si="55"/>
        <v>Active</v>
      </c>
      <c r="AC159" s="53" t="str">
        <f t="shared" si="56"/>
        <v>No Activity</v>
      </c>
      <c r="AD159" s="52" t="str">
        <f t="shared" si="57"/>
        <v>No Activity</v>
      </c>
      <c r="AE159" s="53" t="str">
        <f t="shared" si="58"/>
        <v>No Activity</v>
      </c>
      <c r="AF159" s="52" t="str">
        <f t="shared" si="59"/>
        <v>No Activity</v>
      </c>
      <c r="AH159" s="6">
        <f t="shared" si="48"/>
        <v>0</v>
      </c>
      <c r="AI159" s="6">
        <f t="shared" si="49"/>
        <v>1</v>
      </c>
      <c r="AJ159" s="6" t="str">
        <f t="shared" si="50"/>
        <v/>
      </c>
      <c r="AK159" s="6" t="str">
        <f t="shared" si="51"/>
        <v/>
      </c>
    </row>
    <row r="160" spans="1:37" outlineLevel="1" x14ac:dyDescent="0.25">
      <c r="A160" s="79" t="s">
        <v>1148</v>
      </c>
      <c r="B160" s="46">
        <v>3</v>
      </c>
      <c r="C160" s="6">
        <v>8</v>
      </c>
      <c r="E160" s="47">
        <v>1</v>
      </c>
      <c r="F160" s="46">
        <v>1</v>
      </c>
      <c r="G160" s="6">
        <v>4</v>
      </c>
      <c r="I160" s="47"/>
      <c r="K160" s="46">
        <f t="shared" si="40"/>
        <v>2</v>
      </c>
      <c r="L160" s="6">
        <f t="shared" si="41"/>
        <v>4</v>
      </c>
      <c r="M160" s="6">
        <f t="shared" si="42"/>
        <v>0</v>
      </c>
      <c r="N160" s="48">
        <f t="shared" si="43"/>
        <v>1</v>
      </c>
      <c r="O160" s="47"/>
      <c r="P160" s="49">
        <f>VLOOKUP($A160, 'YoY $ Balance'!$A$5:$E$281, 2,FALSE)</f>
        <v>3373552.7399999998</v>
      </c>
      <c r="Q160" s="50">
        <f>VLOOKUP($A160, 'YoY $ Balance'!$A$5:$E$281, 3,FALSE)</f>
        <v>3108105</v>
      </c>
      <c r="R160" s="50">
        <f>VLOOKUP($A160, 'YoY $ Balance'!$A$5:$E$281,4,FALSE)</f>
        <v>146535.97</v>
      </c>
      <c r="S160" s="51">
        <f>VLOOKUP($A160, 'YoY $ Balance'!$A$5:$E$281, 5,FALSE)</f>
        <v>146535.97</v>
      </c>
      <c r="T160" s="46">
        <f t="shared" si="44"/>
        <v>0</v>
      </c>
      <c r="U160" s="52">
        <f t="shared" si="45"/>
        <v>0</v>
      </c>
      <c r="V160" s="48">
        <f t="shared" si="46"/>
        <v>1</v>
      </c>
      <c r="W160" s="47">
        <f t="shared" si="47"/>
        <v>0</v>
      </c>
      <c r="Y160" s="53" t="str">
        <f t="shared" si="52"/>
        <v>Active</v>
      </c>
      <c r="Z160" s="52" t="str">
        <f t="shared" si="53"/>
        <v>Active</v>
      </c>
      <c r="AA160" s="53" t="str">
        <f t="shared" si="54"/>
        <v>Active</v>
      </c>
      <c r="AB160" s="52" t="str">
        <f t="shared" si="55"/>
        <v>Active</v>
      </c>
      <c r="AC160" s="53" t="str">
        <f t="shared" si="56"/>
        <v>No Activity</v>
      </c>
      <c r="AD160" s="52" t="str">
        <f t="shared" si="57"/>
        <v>No Activity</v>
      </c>
      <c r="AE160" s="53" t="str">
        <f t="shared" si="58"/>
        <v>Active</v>
      </c>
      <c r="AF160" s="52" t="str">
        <f t="shared" si="59"/>
        <v>No Activity</v>
      </c>
      <c r="AH160" s="6">
        <f t="shared" si="48"/>
        <v>0</v>
      </c>
      <c r="AI160" s="6">
        <f t="shared" si="49"/>
        <v>0</v>
      </c>
      <c r="AJ160" s="6">
        <f t="shared" si="50"/>
        <v>1</v>
      </c>
      <c r="AK160" s="6">
        <f t="shared" si="51"/>
        <v>0</v>
      </c>
    </row>
    <row r="161" spans="1:37" outlineLevel="1" x14ac:dyDescent="0.25">
      <c r="A161" s="79" t="s">
        <v>1154</v>
      </c>
      <c r="B161" s="46">
        <v>5</v>
      </c>
      <c r="E161" s="47"/>
      <c r="F161" s="46">
        <v>4</v>
      </c>
      <c r="G161" s="6">
        <v>1</v>
      </c>
      <c r="I161" s="47"/>
      <c r="K161" s="46">
        <f t="shared" si="40"/>
        <v>1</v>
      </c>
      <c r="L161" s="6">
        <f t="shared" si="41"/>
        <v>-1</v>
      </c>
      <c r="M161" s="6">
        <f t="shared" si="42"/>
        <v>0</v>
      </c>
      <c r="N161" s="48">
        <f t="shared" si="43"/>
        <v>0</v>
      </c>
      <c r="O161" s="47"/>
      <c r="P161" s="49">
        <f>VLOOKUP($A161, 'YoY $ Balance'!$A$5:$E$281, 2,FALSE)</f>
        <v>25554750</v>
      </c>
      <c r="Q161" s="50">
        <f>VLOOKUP($A161, 'YoY $ Balance'!$A$5:$E$281, 3,FALSE)</f>
        <v>8880375</v>
      </c>
      <c r="R161" s="50">
        <f>VLOOKUP($A161, 'YoY $ Balance'!$A$5:$E$281,4,FALSE)</f>
        <v>4864125</v>
      </c>
      <c r="S161" s="51">
        <f>VLOOKUP($A161, 'YoY $ Balance'!$A$5:$E$281, 5,FALSE)</f>
        <v>4864125</v>
      </c>
      <c r="T161" s="46">
        <f t="shared" si="44"/>
        <v>0</v>
      </c>
      <c r="U161" s="52">
        <f t="shared" si="45"/>
        <v>1</v>
      </c>
      <c r="V161" s="48" t="str">
        <f t="shared" si="46"/>
        <v/>
      </c>
      <c r="W161" s="47" t="str">
        <f t="shared" si="47"/>
        <v/>
      </c>
      <c r="Y161" s="53" t="str">
        <f t="shared" si="52"/>
        <v>Active</v>
      </c>
      <c r="Z161" s="52" t="str">
        <f t="shared" si="53"/>
        <v>Active</v>
      </c>
      <c r="AA161" s="53" t="str">
        <f t="shared" si="54"/>
        <v>No Activity</v>
      </c>
      <c r="AB161" s="52" t="str">
        <f t="shared" si="55"/>
        <v>Active</v>
      </c>
      <c r="AC161" s="53" t="str">
        <f t="shared" si="56"/>
        <v>No Activity</v>
      </c>
      <c r="AD161" s="52" t="str">
        <f t="shared" si="57"/>
        <v>No Activity</v>
      </c>
      <c r="AE161" s="53" t="str">
        <f t="shared" si="58"/>
        <v>No Activity</v>
      </c>
      <c r="AF161" s="52" t="str">
        <f t="shared" si="59"/>
        <v>No Activity</v>
      </c>
      <c r="AH161" s="6">
        <f t="shared" si="48"/>
        <v>0</v>
      </c>
      <c r="AI161" s="6">
        <f t="shared" si="49"/>
        <v>1</v>
      </c>
      <c r="AJ161" s="6" t="str">
        <f t="shared" si="50"/>
        <v/>
      </c>
      <c r="AK161" s="6" t="str">
        <f t="shared" si="51"/>
        <v/>
      </c>
    </row>
    <row r="162" spans="1:37" outlineLevel="1" x14ac:dyDescent="0.25">
      <c r="A162" s="79" t="s">
        <v>1192</v>
      </c>
      <c r="B162" s="46"/>
      <c r="E162" s="47"/>
      <c r="F162" s="46">
        <v>1</v>
      </c>
      <c r="I162" s="47"/>
      <c r="K162" s="46">
        <f t="shared" si="40"/>
        <v>-1</v>
      </c>
      <c r="L162" s="6">
        <f t="shared" si="41"/>
        <v>0</v>
      </c>
      <c r="M162" s="6">
        <f t="shared" si="42"/>
        <v>0</v>
      </c>
      <c r="N162" s="48">
        <f t="shared" si="43"/>
        <v>0</v>
      </c>
      <c r="O162" s="47"/>
      <c r="P162" s="49">
        <f>VLOOKUP($A162, 'YoY $ Balance'!$A$5:$E$281, 2,FALSE)</f>
        <v>2838500</v>
      </c>
      <c r="Q162" s="50">
        <f>VLOOKUP($A162, 'YoY $ Balance'!$A$5:$E$281, 3,FALSE)</f>
        <v>0</v>
      </c>
      <c r="R162" s="50">
        <f>VLOOKUP($A162, 'YoY $ Balance'!$A$5:$E$281,4,FALSE)</f>
        <v>0</v>
      </c>
      <c r="S162" s="51">
        <f>VLOOKUP($A162, 'YoY $ Balance'!$A$5:$E$281, 5,FALSE)</f>
        <v>0</v>
      </c>
      <c r="T162" s="46">
        <f t="shared" si="44"/>
        <v>1</v>
      </c>
      <c r="U162" s="52" t="str">
        <f t="shared" si="45"/>
        <v/>
      </c>
      <c r="V162" s="48" t="str">
        <f t="shared" si="46"/>
        <v/>
      </c>
      <c r="W162" s="47" t="str">
        <f t="shared" si="47"/>
        <v/>
      </c>
      <c r="Y162" s="53" t="str">
        <f t="shared" si="52"/>
        <v>No Activity</v>
      </c>
      <c r="Z162" s="52" t="str">
        <f t="shared" si="53"/>
        <v>Active</v>
      </c>
      <c r="AA162" s="53" t="str">
        <f t="shared" si="54"/>
        <v>No Activity</v>
      </c>
      <c r="AB162" s="52" t="str">
        <f t="shared" si="55"/>
        <v>No Activity</v>
      </c>
      <c r="AC162" s="53" t="str">
        <f t="shared" si="56"/>
        <v>No Activity</v>
      </c>
      <c r="AD162" s="52" t="str">
        <f t="shared" si="57"/>
        <v>No Activity</v>
      </c>
      <c r="AE162" s="53" t="str">
        <f t="shared" si="58"/>
        <v>No Activity</v>
      </c>
      <c r="AF162" s="52" t="str">
        <f t="shared" si="59"/>
        <v>No Activity</v>
      </c>
      <c r="AH162" s="6" t="str">
        <f t="shared" si="48"/>
        <v/>
      </c>
      <c r="AI162" s="6" t="str">
        <f t="shared" si="49"/>
        <v/>
      </c>
      <c r="AJ162" s="6" t="str">
        <f t="shared" si="50"/>
        <v/>
      </c>
      <c r="AK162" s="6" t="str">
        <f t="shared" si="51"/>
        <v/>
      </c>
    </row>
    <row r="163" spans="1:37" outlineLevel="1" x14ac:dyDescent="0.25">
      <c r="A163" s="79" t="s">
        <v>1177</v>
      </c>
      <c r="B163" s="46">
        <v>4</v>
      </c>
      <c r="C163" s="6">
        <v>6</v>
      </c>
      <c r="E163" s="47"/>
      <c r="F163" s="46">
        <v>3</v>
      </c>
      <c r="G163" s="6">
        <v>3</v>
      </c>
      <c r="I163" s="47"/>
      <c r="K163" s="46">
        <f t="shared" si="40"/>
        <v>1</v>
      </c>
      <c r="L163" s="6">
        <f t="shared" si="41"/>
        <v>3</v>
      </c>
      <c r="M163" s="6">
        <f t="shared" si="42"/>
        <v>0</v>
      </c>
      <c r="N163" s="48">
        <f t="shared" si="43"/>
        <v>0</v>
      </c>
      <c r="O163" s="47"/>
      <c r="P163" s="49">
        <f>VLOOKUP($A163, 'YoY $ Balance'!$A$5:$E$281, 2,FALSE)</f>
        <v>22410410.68</v>
      </c>
      <c r="Q163" s="50">
        <f>VLOOKUP($A163, 'YoY $ Balance'!$A$5:$E$281, 3,FALSE)</f>
        <v>18067500</v>
      </c>
      <c r="R163" s="50">
        <f>VLOOKUP($A163, 'YoY $ Balance'!$A$5:$E$281,4,FALSE)</f>
        <v>0</v>
      </c>
      <c r="S163" s="51">
        <f>VLOOKUP($A163, 'YoY $ Balance'!$A$5:$E$281, 5,FALSE)</f>
        <v>0</v>
      </c>
      <c r="T163" s="46">
        <f t="shared" si="44"/>
        <v>0</v>
      </c>
      <c r="U163" s="52">
        <f t="shared" si="45"/>
        <v>0</v>
      </c>
      <c r="V163" s="48">
        <f t="shared" si="46"/>
        <v>1</v>
      </c>
      <c r="W163" s="47" t="str">
        <f t="shared" si="47"/>
        <v/>
      </c>
      <c r="Y163" s="53" t="str">
        <f t="shared" si="52"/>
        <v>Active</v>
      </c>
      <c r="Z163" s="52" t="str">
        <f t="shared" si="53"/>
        <v>Active</v>
      </c>
      <c r="AA163" s="53" t="str">
        <f t="shared" si="54"/>
        <v>Active</v>
      </c>
      <c r="AB163" s="52" t="str">
        <f t="shared" si="55"/>
        <v>Active</v>
      </c>
      <c r="AC163" s="53" t="str">
        <f t="shared" si="56"/>
        <v>No Activity</v>
      </c>
      <c r="AD163" s="52" t="str">
        <f t="shared" si="57"/>
        <v>No Activity</v>
      </c>
      <c r="AE163" s="53" t="str">
        <f t="shared" si="58"/>
        <v>No Activity</v>
      </c>
      <c r="AF163" s="52" t="str">
        <f t="shared" si="59"/>
        <v>No Activity</v>
      </c>
      <c r="AH163" s="6">
        <f t="shared" si="48"/>
        <v>0</v>
      </c>
      <c r="AI163" s="6">
        <f t="shared" si="49"/>
        <v>0</v>
      </c>
      <c r="AJ163" s="6">
        <f t="shared" si="50"/>
        <v>1</v>
      </c>
      <c r="AK163" s="6" t="str">
        <f t="shared" si="51"/>
        <v/>
      </c>
    </row>
    <row r="164" spans="1:37" outlineLevel="1" x14ac:dyDescent="0.25">
      <c r="A164" s="79" t="s">
        <v>1208</v>
      </c>
      <c r="B164" s="46">
        <v>3</v>
      </c>
      <c r="E164" s="47"/>
      <c r="F164" s="46">
        <v>3</v>
      </c>
      <c r="I164" s="47"/>
      <c r="K164" s="46">
        <f t="shared" si="40"/>
        <v>0</v>
      </c>
      <c r="L164" s="6">
        <f t="shared" si="41"/>
        <v>0</v>
      </c>
      <c r="M164" s="6">
        <f t="shared" si="42"/>
        <v>0</v>
      </c>
      <c r="N164" s="48">
        <f t="shared" si="43"/>
        <v>0</v>
      </c>
      <c r="O164" s="47"/>
      <c r="P164" s="49">
        <f>VLOOKUP($A164, 'YoY $ Balance'!$A$5:$E$281, 2,FALSE)</f>
        <v>10829369.369999999</v>
      </c>
      <c r="Q164" s="50">
        <f>VLOOKUP($A164, 'YoY $ Balance'!$A$5:$E$281, 3,FALSE)</f>
        <v>0</v>
      </c>
      <c r="R164" s="50">
        <f>VLOOKUP($A164, 'YoY $ Balance'!$A$5:$E$281,4,FALSE)</f>
        <v>0</v>
      </c>
      <c r="S164" s="51">
        <f>VLOOKUP($A164, 'YoY $ Balance'!$A$5:$E$281, 5,FALSE)</f>
        <v>0</v>
      </c>
      <c r="T164" s="46">
        <f t="shared" si="44"/>
        <v>0</v>
      </c>
      <c r="U164" s="52">
        <f t="shared" si="45"/>
        <v>1</v>
      </c>
      <c r="V164" s="48" t="str">
        <f t="shared" si="46"/>
        <v/>
      </c>
      <c r="W164" s="47" t="str">
        <f t="shared" si="47"/>
        <v/>
      </c>
      <c r="Y164" s="53" t="str">
        <f t="shared" si="52"/>
        <v>Active</v>
      </c>
      <c r="Z164" s="52" t="str">
        <f t="shared" si="53"/>
        <v>Active</v>
      </c>
      <c r="AA164" s="53" t="str">
        <f t="shared" si="54"/>
        <v>No Activity</v>
      </c>
      <c r="AB164" s="52" t="str">
        <f t="shared" si="55"/>
        <v>No Activity</v>
      </c>
      <c r="AC164" s="53" t="str">
        <f t="shared" si="56"/>
        <v>No Activity</v>
      </c>
      <c r="AD164" s="52" t="str">
        <f t="shared" si="57"/>
        <v>No Activity</v>
      </c>
      <c r="AE164" s="53" t="str">
        <f t="shared" si="58"/>
        <v>No Activity</v>
      </c>
      <c r="AF164" s="52" t="str">
        <f t="shared" si="59"/>
        <v>No Activity</v>
      </c>
      <c r="AH164" s="6">
        <f t="shared" si="48"/>
        <v>0</v>
      </c>
      <c r="AI164" s="6">
        <f t="shared" si="49"/>
        <v>1</v>
      </c>
      <c r="AJ164" s="6" t="str">
        <f t="shared" si="50"/>
        <v/>
      </c>
      <c r="AK164" s="6" t="str">
        <f t="shared" si="51"/>
        <v/>
      </c>
    </row>
    <row r="165" spans="1:37" outlineLevel="1" x14ac:dyDescent="0.25">
      <c r="A165" s="79" t="s">
        <v>1100</v>
      </c>
      <c r="B165" s="46">
        <v>5</v>
      </c>
      <c r="C165" s="6">
        <v>2</v>
      </c>
      <c r="D165" s="6">
        <v>1</v>
      </c>
      <c r="E165" s="47">
        <v>1</v>
      </c>
      <c r="F165" s="46">
        <v>4</v>
      </c>
      <c r="G165" s="6">
        <v>13</v>
      </c>
      <c r="H165" s="6">
        <v>1</v>
      </c>
      <c r="I165" s="47"/>
      <c r="K165" s="46">
        <f t="shared" si="40"/>
        <v>1</v>
      </c>
      <c r="L165" s="6">
        <f t="shared" si="41"/>
        <v>-11</v>
      </c>
      <c r="M165" s="6">
        <f t="shared" si="42"/>
        <v>0</v>
      </c>
      <c r="N165" s="48">
        <f t="shared" si="43"/>
        <v>1</v>
      </c>
      <c r="O165" s="47"/>
      <c r="P165" s="49">
        <f>VLOOKUP($A165, 'YoY $ Balance'!$A$5:$E$281, 2,FALSE)</f>
        <v>64804700</v>
      </c>
      <c r="Q165" s="50">
        <f>VLOOKUP($A165, 'YoY $ Balance'!$A$5:$E$281, 3,FALSE)</f>
        <v>62812600</v>
      </c>
      <c r="R165" s="50">
        <f>VLOOKUP($A165, 'YoY $ Balance'!$A$5:$E$281,4,FALSE)</f>
        <v>42563200.589999996</v>
      </c>
      <c r="S165" s="51">
        <f>VLOOKUP($A165, 'YoY $ Balance'!$A$5:$E$281, 5,FALSE)</f>
        <v>26244807.059999999</v>
      </c>
      <c r="T165" s="46">
        <f t="shared" si="44"/>
        <v>0</v>
      </c>
      <c r="U165" s="52">
        <f t="shared" si="45"/>
        <v>0</v>
      </c>
      <c r="V165" s="48">
        <f t="shared" si="46"/>
        <v>0</v>
      </c>
      <c r="W165" s="47">
        <f t="shared" si="47"/>
        <v>1</v>
      </c>
      <c r="Y165" s="53" t="str">
        <f t="shared" si="52"/>
        <v>Active</v>
      </c>
      <c r="Z165" s="52" t="str">
        <f t="shared" si="53"/>
        <v>Active</v>
      </c>
      <c r="AA165" s="53" t="str">
        <f t="shared" si="54"/>
        <v>Active</v>
      </c>
      <c r="AB165" s="52" t="str">
        <f t="shared" si="55"/>
        <v>Active</v>
      </c>
      <c r="AC165" s="53" t="str">
        <f t="shared" si="56"/>
        <v>Active</v>
      </c>
      <c r="AD165" s="52" t="str">
        <f t="shared" si="57"/>
        <v>Active</v>
      </c>
      <c r="AE165" s="53" t="str">
        <f t="shared" si="58"/>
        <v>Active</v>
      </c>
      <c r="AF165" s="52" t="str">
        <f t="shared" si="59"/>
        <v>No Activity</v>
      </c>
      <c r="AH165" s="6">
        <f t="shared" si="48"/>
        <v>0</v>
      </c>
      <c r="AI165" s="6">
        <f t="shared" si="49"/>
        <v>0</v>
      </c>
      <c r="AJ165" s="6">
        <f t="shared" si="50"/>
        <v>0</v>
      </c>
      <c r="AK165" s="6">
        <f t="shared" si="51"/>
        <v>1</v>
      </c>
    </row>
    <row r="166" spans="1:37" outlineLevel="1" x14ac:dyDescent="0.25">
      <c r="A166" s="79" t="s">
        <v>1098</v>
      </c>
      <c r="B166" s="46"/>
      <c r="D166" s="6">
        <v>12</v>
      </c>
      <c r="E166" s="47">
        <v>8</v>
      </c>
      <c r="F166" s="46"/>
      <c r="H166" s="6">
        <v>12</v>
      </c>
      <c r="I166" s="47">
        <v>8</v>
      </c>
      <c r="K166" s="46">
        <f t="shared" si="40"/>
        <v>0</v>
      </c>
      <c r="L166" s="6">
        <f t="shared" si="41"/>
        <v>0</v>
      </c>
      <c r="M166" s="6">
        <f t="shared" si="42"/>
        <v>0</v>
      </c>
      <c r="N166" s="48">
        <f t="shared" si="43"/>
        <v>0</v>
      </c>
      <c r="O166" s="47"/>
      <c r="P166" s="49">
        <f>VLOOKUP($A166, 'YoY $ Balance'!$A$5:$E$281, 2,FALSE)</f>
        <v>0</v>
      </c>
      <c r="Q166" s="50">
        <f>VLOOKUP($A166, 'YoY $ Balance'!$A$5:$E$281, 3,FALSE)</f>
        <v>0</v>
      </c>
      <c r="R166" s="50">
        <f>VLOOKUP($A166, 'YoY $ Balance'!$A$5:$E$281,4,FALSE)</f>
        <v>1703575.5400000007</v>
      </c>
      <c r="S166" s="51">
        <f>VLOOKUP($A166, 'YoY $ Balance'!$A$5:$E$281, 5,FALSE)</f>
        <v>2964210.38</v>
      </c>
      <c r="T166" s="46" t="str">
        <f t="shared" si="44"/>
        <v/>
      </c>
      <c r="U166" s="52" t="str">
        <f t="shared" si="45"/>
        <v/>
      </c>
      <c r="V166" s="48">
        <f t="shared" si="46"/>
        <v>0</v>
      </c>
      <c r="W166" s="47">
        <f t="shared" si="47"/>
        <v>0</v>
      </c>
      <c r="Y166" s="53" t="str">
        <f t="shared" si="52"/>
        <v>No Activity</v>
      </c>
      <c r="Z166" s="52" t="str">
        <f t="shared" si="53"/>
        <v>No Activity</v>
      </c>
      <c r="AA166" s="53" t="str">
        <f t="shared" si="54"/>
        <v>No Activity</v>
      </c>
      <c r="AB166" s="52" t="str">
        <f t="shared" si="55"/>
        <v>No Activity</v>
      </c>
      <c r="AC166" s="53" t="str">
        <f t="shared" si="56"/>
        <v>Active</v>
      </c>
      <c r="AD166" s="52" t="str">
        <f t="shared" si="57"/>
        <v>Active</v>
      </c>
      <c r="AE166" s="53" t="str">
        <f t="shared" si="58"/>
        <v>Active</v>
      </c>
      <c r="AF166" s="52" t="str">
        <f t="shared" si="59"/>
        <v>Active</v>
      </c>
      <c r="AH166" s="6" t="str">
        <f t="shared" si="48"/>
        <v/>
      </c>
      <c r="AI166" s="6" t="str">
        <f t="shared" si="49"/>
        <v/>
      </c>
      <c r="AJ166" s="6">
        <f t="shared" si="50"/>
        <v>0</v>
      </c>
      <c r="AK166" s="6">
        <f t="shared" si="51"/>
        <v>0</v>
      </c>
    </row>
    <row r="167" spans="1:37" outlineLevel="1" x14ac:dyDescent="0.25">
      <c r="A167" s="79" t="s">
        <v>1204</v>
      </c>
      <c r="B167" s="46"/>
      <c r="D167" s="6">
        <v>1</v>
      </c>
      <c r="E167" s="47"/>
      <c r="F167" s="46"/>
      <c r="G167" s="6">
        <v>3</v>
      </c>
      <c r="H167" s="6">
        <v>2</v>
      </c>
      <c r="I167" s="47"/>
      <c r="K167" s="46">
        <f t="shared" si="40"/>
        <v>0</v>
      </c>
      <c r="L167" s="6">
        <f t="shared" si="41"/>
        <v>-3</v>
      </c>
      <c r="M167" s="6">
        <f t="shared" si="42"/>
        <v>-1</v>
      </c>
      <c r="N167" s="48">
        <f t="shared" si="43"/>
        <v>0</v>
      </c>
      <c r="O167" s="47"/>
      <c r="P167" s="49">
        <f>VLOOKUP($A167, 'YoY $ Balance'!$A$5:$E$281, 2,FALSE)</f>
        <v>0</v>
      </c>
      <c r="Q167" s="50">
        <f>VLOOKUP($A167, 'YoY $ Balance'!$A$5:$E$281, 3,FALSE)</f>
        <v>11566800</v>
      </c>
      <c r="R167" s="50">
        <f>VLOOKUP($A167, 'YoY $ Balance'!$A$5:$E$281,4,FALSE)</f>
        <v>16887500</v>
      </c>
      <c r="S167" s="51">
        <f>VLOOKUP($A167, 'YoY $ Balance'!$A$5:$E$281, 5,FALSE)</f>
        <v>0</v>
      </c>
      <c r="T167" s="46" t="str">
        <f t="shared" si="44"/>
        <v/>
      </c>
      <c r="U167" s="52" t="str">
        <f t="shared" si="45"/>
        <v/>
      </c>
      <c r="V167" s="48" t="str">
        <f t="shared" si="46"/>
        <v/>
      </c>
      <c r="W167" s="47">
        <f t="shared" si="47"/>
        <v>0</v>
      </c>
      <c r="Y167" s="53" t="str">
        <f t="shared" si="52"/>
        <v>No Activity</v>
      </c>
      <c r="Z167" s="52" t="str">
        <f t="shared" si="53"/>
        <v>No Activity</v>
      </c>
      <c r="AA167" s="53" t="str">
        <f t="shared" si="54"/>
        <v>No Activity</v>
      </c>
      <c r="AB167" s="52" t="str">
        <f t="shared" si="55"/>
        <v>Active</v>
      </c>
      <c r="AC167" s="53" t="str">
        <f t="shared" si="56"/>
        <v>Active</v>
      </c>
      <c r="AD167" s="52" t="str">
        <f t="shared" si="57"/>
        <v>Active</v>
      </c>
      <c r="AE167" s="53" t="str">
        <f t="shared" si="58"/>
        <v>No Activity</v>
      </c>
      <c r="AF167" s="52" t="str">
        <f t="shared" si="59"/>
        <v>No Activity</v>
      </c>
      <c r="AH167" s="6" t="str">
        <f t="shared" si="48"/>
        <v/>
      </c>
      <c r="AI167" s="6" t="str">
        <f t="shared" si="49"/>
        <v/>
      </c>
      <c r="AJ167" s="6" t="str">
        <f t="shared" si="50"/>
        <v/>
      </c>
      <c r="AK167" s="6">
        <f t="shared" si="51"/>
        <v>0</v>
      </c>
    </row>
    <row r="168" spans="1:37" outlineLevel="1" x14ac:dyDescent="0.25">
      <c r="A168" s="79" t="s">
        <v>1090</v>
      </c>
      <c r="B168" s="46">
        <v>3</v>
      </c>
      <c r="C168" s="6">
        <v>2</v>
      </c>
      <c r="E168" s="47"/>
      <c r="F168" s="46">
        <v>3</v>
      </c>
      <c r="G168" s="6">
        <v>12</v>
      </c>
      <c r="I168" s="47"/>
      <c r="K168" s="46">
        <f t="shared" si="40"/>
        <v>0</v>
      </c>
      <c r="L168" s="6">
        <f t="shared" si="41"/>
        <v>-10</v>
      </c>
      <c r="M168" s="6">
        <f t="shared" si="42"/>
        <v>0</v>
      </c>
      <c r="N168" s="48">
        <f t="shared" si="43"/>
        <v>0</v>
      </c>
      <c r="O168" s="47"/>
      <c r="P168" s="49">
        <f>VLOOKUP($A168, 'YoY $ Balance'!$A$5:$E$281, 2,FALSE)</f>
        <v>815500</v>
      </c>
      <c r="Q168" s="50">
        <f>VLOOKUP($A168, 'YoY $ Balance'!$A$5:$E$281, 3,FALSE)</f>
        <v>9459000</v>
      </c>
      <c r="R168" s="50">
        <f>VLOOKUP($A168, 'YoY $ Balance'!$A$5:$E$281,4,FALSE)</f>
        <v>0</v>
      </c>
      <c r="S168" s="51">
        <f>VLOOKUP($A168, 'YoY $ Balance'!$A$5:$E$281, 5,FALSE)</f>
        <v>0</v>
      </c>
      <c r="T168" s="46">
        <f t="shared" si="44"/>
        <v>0</v>
      </c>
      <c r="U168" s="52">
        <f t="shared" si="45"/>
        <v>0</v>
      </c>
      <c r="V168" s="48">
        <f t="shared" si="46"/>
        <v>1</v>
      </c>
      <c r="W168" s="47" t="str">
        <f t="shared" si="47"/>
        <v/>
      </c>
      <c r="Y168" s="53" t="str">
        <f t="shared" si="52"/>
        <v>Active</v>
      </c>
      <c r="Z168" s="52" t="str">
        <f t="shared" si="53"/>
        <v>Active</v>
      </c>
      <c r="AA168" s="53" t="str">
        <f t="shared" si="54"/>
        <v>Active</v>
      </c>
      <c r="AB168" s="52" t="str">
        <f t="shared" si="55"/>
        <v>Active</v>
      </c>
      <c r="AC168" s="53" t="str">
        <f t="shared" si="56"/>
        <v>No Activity</v>
      </c>
      <c r="AD168" s="52" t="str">
        <f t="shared" si="57"/>
        <v>No Activity</v>
      </c>
      <c r="AE168" s="53" t="str">
        <f t="shared" si="58"/>
        <v>No Activity</v>
      </c>
      <c r="AF168" s="52" t="str">
        <f t="shared" si="59"/>
        <v>No Activity</v>
      </c>
      <c r="AH168" s="6">
        <f t="shared" si="48"/>
        <v>0</v>
      </c>
      <c r="AI168" s="6">
        <f t="shared" si="49"/>
        <v>0</v>
      </c>
      <c r="AJ168" s="6">
        <f t="shared" si="50"/>
        <v>1</v>
      </c>
      <c r="AK168" s="6" t="str">
        <f t="shared" si="51"/>
        <v/>
      </c>
    </row>
    <row r="169" spans="1:37" outlineLevel="1" x14ac:dyDescent="0.25">
      <c r="A169" s="79" t="s">
        <v>1072</v>
      </c>
      <c r="B169" s="46">
        <v>6</v>
      </c>
      <c r="C169" s="6">
        <v>11</v>
      </c>
      <c r="E169" s="47"/>
      <c r="F169" s="46">
        <v>4</v>
      </c>
      <c r="G169" s="6">
        <v>14</v>
      </c>
      <c r="I169" s="47"/>
      <c r="K169" s="46">
        <f t="shared" si="40"/>
        <v>2</v>
      </c>
      <c r="L169" s="6">
        <f t="shared" si="41"/>
        <v>-3</v>
      </c>
      <c r="M169" s="6">
        <f t="shared" si="42"/>
        <v>0</v>
      </c>
      <c r="N169" s="48">
        <f t="shared" si="43"/>
        <v>0</v>
      </c>
      <c r="O169" s="47"/>
      <c r="P169" s="49">
        <f>VLOOKUP($A169, 'YoY $ Balance'!$A$5:$E$281, 2,FALSE)</f>
        <v>1200000</v>
      </c>
      <c r="Q169" s="50">
        <f>VLOOKUP($A169, 'YoY $ Balance'!$A$5:$E$281, 3,FALSE)</f>
        <v>12290000</v>
      </c>
      <c r="R169" s="50">
        <f>VLOOKUP($A169, 'YoY $ Balance'!$A$5:$E$281,4,FALSE)</f>
        <v>0</v>
      </c>
      <c r="S169" s="51">
        <f>VLOOKUP($A169, 'YoY $ Balance'!$A$5:$E$281, 5,FALSE)</f>
        <v>0</v>
      </c>
      <c r="T169" s="46">
        <f t="shared" si="44"/>
        <v>0</v>
      </c>
      <c r="U169" s="52">
        <f t="shared" si="45"/>
        <v>0</v>
      </c>
      <c r="V169" s="48">
        <f t="shared" si="46"/>
        <v>1</v>
      </c>
      <c r="W169" s="47" t="str">
        <f t="shared" si="47"/>
        <v/>
      </c>
      <c r="Y169" s="53" t="str">
        <f t="shared" si="52"/>
        <v>Active</v>
      </c>
      <c r="Z169" s="52" t="str">
        <f t="shared" si="53"/>
        <v>Active</v>
      </c>
      <c r="AA169" s="53" t="str">
        <f t="shared" si="54"/>
        <v>Active</v>
      </c>
      <c r="AB169" s="52" t="str">
        <f t="shared" si="55"/>
        <v>Active</v>
      </c>
      <c r="AC169" s="53" t="str">
        <f t="shared" si="56"/>
        <v>No Activity</v>
      </c>
      <c r="AD169" s="52" t="str">
        <f t="shared" si="57"/>
        <v>No Activity</v>
      </c>
      <c r="AE169" s="53" t="str">
        <f t="shared" si="58"/>
        <v>No Activity</v>
      </c>
      <c r="AF169" s="52" t="str">
        <f t="shared" si="59"/>
        <v>No Activity</v>
      </c>
      <c r="AH169" s="6">
        <f t="shared" si="48"/>
        <v>0</v>
      </c>
      <c r="AI169" s="6">
        <f t="shared" si="49"/>
        <v>0</v>
      </c>
      <c r="AJ169" s="6">
        <f t="shared" si="50"/>
        <v>1</v>
      </c>
      <c r="AK169" s="6" t="str">
        <f t="shared" si="51"/>
        <v/>
      </c>
    </row>
    <row r="170" spans="1:37" outlineLevel="1" x14ac:dyDescent="0.25">
      <c r="A170" s="79" t="s">
        <v>1146</v>
      </c>
      <c r="B170" s="46"/>
      <c r="D170" s="6">
        <v>2</v>
      </c>
      <c r="E170" s="47">
        <v>3</v>
      </c>
      <c r="F170" s="46"/>
      <c r="H170" s="6">
        <v>2</v>
      </c>
      <c r="I170" s="47">
        <v>2</v>
      </c>
      <c r="K170" s="46">
        <f t="shared" si="40"/>
        <v>0</v>
      </c>
      <c r="L170" s="6">
        <f t="shared" si="41"/>
        <v>0</v>
      </c>
      <c r="M170" s="6">
        <f t="shared" si="42"/>
        <v>0</v>
      </c>
      <c r="N170" s="48">
        <f t="shared" si="43"/>
        <v>1</v>
      </c>
      <c r="O170" s="47"/>
      <c r="P170" s="49">
        <f>VLOOKUP($A170, 'YoY $ Balance'!$A$5:$E$281, 2,FALSE)</f>
        <v>0</v>
      </c>
      <c r="Q170" s="50">
        <f>VLOOKUP($A170, 'YoY $ Balance'!$A$5:$E$281, 3,FALSE)</f>
        <v>0</v>
      </c>
      <c r="R170" s="50">
        <f>VLOOKUP($A170, 'YoY $ Balance'!$A$5:$E$281,4,FALSE)</f>
        <v>2283515.88</v>
      </c>
      <c r="S170" s="51">
        <f>VLOOKUP($A170, 'YoY $ Balance'!$A$5:$E$281, 5,FALSE)</f>
        <v>5744287.6399999997</v>
      </c>
      <c r="T170" s="46" t="str">
        <f t="shared" si="44"/>
        <v/>
      </c>
      <c r="U170" s="52" t="str">
        <f t="shared" si="45"/>
        <v/>
      </c>
      <c r="V170" s="48">
        <f t="shared" si="46"/>
        <v>0</v>
      </c>
      <c r="W170" s="47">
        <f t="shared" si="47"/>
        <v>0</v>
      </c>
      <c r="Y170" s="53" t="str">
        <f t="shared" si="52"/>
        <v>No Activity</v>
      </c>
      <c r="Z170" s="52" t="str">
        <f t="shared" si="53"/>
        <v>No Activity</v>
      </c>
      <c r="AA170" s="53" t="str">
        <f t="shared" si="54"/>
        <v>No Activity</v>
      </c>
      <c r="AB170" s="52" t="str">
        <f t="shared" si="55"/>
        <v>No Activity</v>
      </c>
      <c r="AC170" s="53" t="str">
        <f t="shared" si="56"/>
        <v>Active</v>
      </c>
      <c r="AD170" s="52" t="str">
        <f t="shared" si="57"/>
        <v>Active</v>
      </c>
      <c r="AE170" s="53" t="str">
        <f t="shared" si="58"/>
        <v>Active</v>
      </c>
      <c r="AF170" s="52" t="str">
        <f t="shared" si="59"/>
        <v>Active</v>
      </c>
      <c r="AH170" s="6" t="str">
        <f t="shared" si="48"/>
        <v/>
      </c>
      <c r="AI170" s="6" t="str">
        <f t="shared" si="49"/>
        <v/>
      </c>
      <c r="AJ170" s="6">
        <f t="shared" si="50"/>
        <v>0</v>
      </c>
      <c r="AK170" s="6">
        <f t="shared" si="51"/>
        <v>0</v>
      </c>
    </row>
    <row r="171" spans="1:37" outlineLevel="1" x14ac:dyDescent="0.25">
      <c r="A171" s="79" t="s">
        <v>1133</v>
      </c>
      <c r="B171" s="46">
        <v>5</v>
      </c>
      <c r="C171" s="6">
        <v>26</v>
      </c>
      <c r="D171" s="6">
        <v>24</v>
      </c>
      <c r="E171" s="47">
        <v>9</v>
      </c>
      <c r="F171" s="46">
        <v>6</v>
      </c>
      <c r="G171" s="6">
        <v>15</v>
      </c>
      <c r="H171" s="6">
        <v>12</v>
      </c>
      <c r="I171" s="47">
        <v>9</v>
      </c>
      <c r="K171" s="46">
        <f t="shared" si="40"/>
        <v>-1</v>
      </c>
      <c r="L171" s="6">
        <f t="shared" si="41"/>
        <v>11</v>
      </c>
      <c r="M171" s="6">
        <f t="shared" si="42"/>
        <v>12</v>
      </c>
      <c r="N171" s="48">
        <f t="shared" si="43"/>
        <v>0</v>
      </c>
      <c r="O171" s="47"/>
      <c r="P171" s="49">
        <f>VLOOKUP($A171, 'YoY $ Balance'!$A$5:$E$281, 2,FALSE)</f>
        <v>22787661.290000003</v>
      </c>
      <c r="Q171" s="50">
        <f>VLOOKUP($A171, 'YoY $ Balance'!$A$5:$E$281, 3,FALSE)</f>
        <v>156661612.90000004</v>
      </c>
      <c r="R171" s="50">
        <f>VLOOKUP($A171, 'YoY $ Balance'!$A$5:$E$281,4,FALSE)</f>
        <v>12900964.120000001</v>
      </c>
      <c r="S171" s="51">
        <f>VLOOKUP($A171, 'YoY $ Balance'!$A$5:$E$281, 5,FALSE)</f>
        <v>32545517.899999991</v>
      </c>
      <c r="T171" s="46">
        <f t="shared" si="44"/>
        <v>0</v>
      </c>
      <c r="U171" s="52">
        <f t="shared" si="45"/>
        <v>0</v>
      </c>
      <c r="V171" s="48">
        <f t="shared" si="46"/>
        <v>0</v>
      </c>
      <c r="W171" s="47">
        <f t="shared" si="47"/>
        <v>0</v>
      </c>
      <c r="Y171" s="53" t="str">
        <f t="shared" si="52"/>
        <v>Active</v>
      </c>
      <c r="Z171" s="52" t="str">
        <f t="shared" si="53"/>
        <v>Active</v>
      </c>
      <c r="AA171" s="53" t="str">
        <f t="shared" si="54"/>
        <v>Active</v>
      </c>
      <c r="AB171" s="52" t="str">
        <f t="shared" si="55"/>
        <v>Active</v>
      </c>
      <c r="AC171" s="53" t="str">
        <f t="shared" si="56"/>
        <v>Active</v>
      </c>
      <c r="AD171" s="52" t="str">
        <f t="shared" si="57"/>
        <v>Active</v>
      </c>
      <c r="AE171" s="53" t="str">
        <f t="shared" si="58"/>
        <v>Active</v>
      </c>
      <c r="AF171" s="52" t="str">
        <f t="shared" si="59"/>
        <v>Active</v>
      </c>
      <c r="AH171" s="6">
        <f t="shared" si="48"/>
        <v>0</v>
      </c>
      <c r="AI171" s="6">
        <f t="shared" si="49"/>
        <v>0</v>
      </c>
      <c r="AJ171" s="6">
        <f t="shared" si="50"/>
        <v>0</v>
      </c>
      <c r="AK171" s="6">
        <f t="shared" si="51"/>
        <v>0</v>
      </c>
    </row>
    <row r="172" spans="1:37" outlineLevel="1" x14ac:dyDescent="0.25">
      <c r="A172" s="79" t="s">
        <v>1175</v>
      </c>
      <c r="B172" s="46"/>
      <c r="D172" s="6">
        <v>4</v>
      </c>
      <c r="E172" s="47"/>
      <c r="F172" s="46"/>
      <c r="H172" s="6">
        <v>8</v>
      </c>
      <c r="I172" s="47"/>
      <c r="K172" s="46">
        <f t="shared" si="40"/>
        <v>0</v>
      </c>
      <c r="L172" s="6">
        <f t="shared" si="41"/>
        <v>0</v>
      </c>
      <c r="M172" s="6">
        <f t="shared" si="42"/>
        <v>-4</v>
      </c>
      <c r="N172" s="48">
        <f t="shared" si="43"/>
        <v>0</v>
      </c>
      <c r="O172" s="47"/>
      <c r="P172" s="49">
        <f>VLOOKUP($A172, 'YoY $ Balance'!$A$5:$E$281, 2,FALSE)</f>
        <v>0</v>
      </c>
      <c r="Q172" s="50">
        <f>VLOOKUP($A172, 'YoY $ Balance'!$A$5:$E$281, 3,FALSE)</f>
        <v>0</v>
      </c>
      <c r="R172" s="50">
        <f>VLOOKUP($A172, 'YoY $ Balance'!$A$5:$E$281,4,FALSE)</f>
        <v>1869112.92</v>
      </c>
      <c r="S172" s="51">
        <f>VLOOKUP($A172, 'YoY $ Balance'!$A$5:$E$281, 5,FALSE)</f>
        <v>268750</v>
      </c>
      <c r="T172" s="46" t="str">
        <f t="shared" si="44"/>
        <v/>
      </c>
      <c r="U172" s="52" t="str">
        <f t="shared" si="45"/>
        <v/>
      </c>
      <c r="V172" s="48">
        <f t="shared" si="46"/>
        <v>0</v>
      </c>
      <c r="W172" s="47">
        <f t="shared" si="47"/>
        <v>1</v>
      </c>
      <c r="Y172" s="53" t="str">
        <f t="shared" si="52"/>
        <v>No Activity</v>
      </c>
      <c r="Z172" s="52" t="str">
        <f t="shared" si="53"/>
        <v>No Activity</v>
      </c>
      <c r="AA172" s="53" t="str">
        <f t="shared" si="54"/>
        <v>No Activity</v>
      </c>
      <c r="AB172" s="52" t="str">
        <f t="shared" si="55"/>
        <v>No Activity</v>
      </c>
      <c r="AC172" s="53" t="str">
        <f t="shared" si="56"/>
        <v>Active</v>
      </c>
      <c r="AD172" s="52" t="str">
        <f t="shared" si="57"/>
        <v>Active</v>
      </c>
      <c r="AE172" s="53" t="str">
        <f t="shared" si="58"/>
        <v>No Activity</v>
      </c>
      <c r="AF172" s="52" t="str">
        <f t="shared" si="59"/>
        <v>No Activity</v>
      </c>
      <c r="AH172" s="6" t="str">
        <f t="shared" si="48"/>
        <v/>
      </c>
      <c r="AI172" s="6" t="str">
        <f t="shared" si="49"/>
        <v/>
      </c>
      <c r="AJ172" s="6">
        <f t="shared" si="50"/>
        <v>0</v>
      </c>
      <c r="AK172" s="6">
        <f t="shared" si="51"/>
        <v>1</v>
      </c>
    </row>
    <row r="173" spans="1:37" outlineLevel="1" x14ac:dyDescent="0.25">
      <c r="A173" s="79" t="s">
        <v>1084</v>
      </c>
      <c r="B173" s="46"/>
      <c r="D173" s="6">
        <v>10</v>
      </c>
      <c r="E173" s="47">
        <v>7</v>
      </c>
      <c r="F173" s="46"/>
      <c r="H173" s="6">
        <v>13</v>
      </c>
      <c r="I173" s="47">
        <v>8</v>
      </c>
      <c r="K173" s="46">
        <f t="shared" si="40"/>
        <v>0</v>
      </c>
      <c r="L173" s="6">
        <f t="shared" si="41"/>
        <v>0</v>
      </c>
      <c r="M173" s="6">
        <f t="shared" si="42"/>
        <v>-3</v>
      </c>
      <c r="N173" s="48">
        <f t="shared" si="43"/>
        <v>-1</v>
      </c>
      <c r="O173" s="47"/>
      <c r="P173" s="49">
        <f>VLOOKUP($A173, 'YoY $ Balance'!$A$5:$E$281, 2,FALSE)</f>
        <v>0</v>
      </c>
      <c r="Q173" s="50">
        <f>VLOOKUP($A173, 'YoY $ Balance'!$A$5:$E$281, 3,FALSE)</f>
        <v>0</v>
      </c>
      <c r="R173" s="50">
        <f>VLOOKUP($A173, 'YoY $ Balance'!$A$5:$E$281,4,FALSE)</f>
        <v>19122050</v>
      </c>
      <c r="S173" s="51">
        <f>VLOOKUP($A173, 'YoY $ Balance'!$A$5:$E$281, 5,FALSE)</f>
        <v>4200000</v>
      </c>
      <c r="T173" s="46" t="str">
        <f t="shared" si="44"/>
        <v/>
      </c>
      <c r="U173" s="52" t="str">
        <f t="shared" si="45"/>
        <v/>
      </c>
      <c r="V173" s="48">
        <f t="shared" si="46"/>
        <v>0</v>
      </c>
      <c r="W173" s="47">
        <f t="shared" si="47"/>
        <v>0</v>
      </c>
      <c r="Y173" s="53" t="str">
        <f t="shared" si="52"/>
        <v>No Activity</v>
      </c>
      <c r="Z173" s="52" t="str">
        <f t="shared" si="53"/>
        <v>No Activity</v>
      </c>
      <c r="AA173" s="53" t="str">
        <f t="shared" si="54"/>
        <v>No Activity</v>
      </c>
      <c r="AB173" s="52" t="str">
        <f t="shared" si="55"/>
        <v>No Activity</v>
      </c>
      <c r="AC173" s="53" t="str">
        <f t="shared" si="56"/>
        <v>Active</v>
      </c>
      <c r="AD173" s="52" t="str">
        <f t="shared" si="57"/>
        <v>Active</v>
      </c>
      <c r="AE173" s="53" t="str">
        <f t="shared" si="58"/>
        <v>Active</v>
      </c>
      <c r="AF173" s="52" t="str">
        <f t="shared" si="59"/>
        <v>Active</v>
      </c>
      <c r="AH173" s="6" t="str">
        <f t="shared" si="48"/>
        <v/>
      </c>
      <c r="AI173" s="6" t="str">
        <f t="shared" si="49"/>
        <v/>
      </c>
      <c r="AJ173" s="6">
        <f t="shared" si="50"/>
        <v>0</v>
      </c>
      <c r="AK173" s="6">
        <f t="shared" si="51"/>
        <v>0</v>
      </c>
    </row>
    <row r="174" spans="1:37" outlineLevel="1" x14ac:dyDescent="0.25">
      <c r="A174" s="79" t="s">
        <v>1115</v>
      </c>
      <c r="B174" s="46"/>
      <c r="D174" s="6">
        <v>11</v>
      </c>
      <c r="E174" s="47">
        <v>7</v>
      </c>
      <c r="F174" s="46"/>
      <c r="H174" s="6">
        <v>13</v>
      </c>
      <c r="I174" s="47">
        <v>8</v>
      </c>
      <c r="K174" s="46">
        <f t="shared" si="40"/>
        <v>0</v>
      </c>
      <c r="L174" s="6">
        <f t="shared" si="41"/>
        <v>0</v>
      </c>
      <c r="M174" s="6">
        <f t="shared" si="42"/>
        <v>-2</v>
      </c>
      <c r="N174" s="48">
        <f t="shared" si="43"/>
        <v>-1</v>
      </c>
      <c r="O174" s="47"/>
      <c r="P174" s="49">
        <f>VLOOKUP($A174, 'YoY $ Balance'!$A$5:$E$281, 2,FALSE)</f>
        <v>0</v>
      </c>
      <c r="Q174" s="50">
        <f>VLOOKUP($A174, 'YoY $ Balance'!$A$5:$E$281, 3,FALSE)</f>
        <v>0</v>
      </c>
      <c r="R174" s="50">
        <f>VLOOKUP($A174, 'YoY $ Balance'!$A$5:$E$281,4,FALSE)</f>
        <v>8849218.5599999987</v>
      </c>
      <c r="S174" s="51">
        <f>VLOOKUP($A174, 'YoY $ Balance'!$A$5:$E$281, 5,FALSE)</f>
        <v>9785408.3999999985</v>
      </c>
      <c r="T174" s="46" t="str">
        <f t="shared" si="44"/>
        <v/>
      </c>
      <c r="U174" s="52" t="str">
        <f t="shared" si="45"/>
        <v/>
      </c>
      <c r="V174" s="48">
        <f t="shared" si="46"/>
        <v>0</v>
      </c>
      <c r="W174" s="47">
        <f t="shared" si="47"/>
        <v>0</v>
      </c>
      <c r="Y174" s="53" t="str">
        <f t="shared" si="52"/>
        <v>No Activity</v>
      </c>
      <c r="Z174" s="52" t="str">
        <f t="shared" si="53"/>
        <v>No Activity</v>
      </c>
      <c r="AA174" s="53" t="str">
        <f t="shared" si="54"/>
        <v>No Activity</v>
      </c>
      <c r="AB174" s="52" t="str">
        <f t="shared" si="55"/>
        <v>No Activity</v>
      </c>
      <c r="AC174" s="53" t="str">
        <f t="shared" si="56"/>
        <v>Active</v>
      </c>
      <c r="AD174" s="52" t="str">
        <f t="shared" si="57"/>
        <v>Active</v>
      </c>
      <c r="AE174" s="53" t="str">
        <f t="shared" si="58"/>
        <v>Active</v>
      </c>
      <c r="AF174" s="52" t="str">
        <f t="shared" si="59"/>
        <v>Active</v>
      </c>
      <c r="AH174" s="6" t="str">
        <f t="shared" si="48"/>
        <v/>
      </c>
      <c r="AI174" s="6" t="str">
        <f t="shared" si="49"/>
        <v/>
      </c>
      <c r="AJ174" s="6">
        <f t="shared" si="50"/>
        <v>0</v>
      </c>
      <c r="AK174" s="6">
        <f t="shared" si="51"/>
        <v>0</v>
      </c>
    </row>
    <row r="175" spans="1:37" outlineLevel="1" x14ac:dyDescent="0.25">
      <c r="A175" s="79" t="s">
        <v>1117</v>
      </c>
      <c r="B175" s="46"/>
      <c r="D175" s="6">
        <v>2</v>
      </c>
      <c r="E175" s="47"/>
      <c r="F175" s="46"/>
      <c r="H175" s="6">
        <v>1</v>
      </c>
      <c r="I175" s="47"/>
      <c r="K175" s="46">
        <f t="shared" si="40"/>
        <v>0</v>
      </c>
      <c r="L175" s="6">
        <f t="shared" si="41"/>
        <v>0</v>
      </c>
      <c r="M175" s="6">
        <f t="shared" si="42"/>
        <v>1</v>
      </c>
      <c r="N175" s="48">
        <f t="shared" si="43"/>
        <v>0</v>
      </c>
      <c r="O175" s="47"/>
      <c r="P175" s="49">
        <f>VLOOKUP($A175, 'YoY $ Balance'!$A$5:$E$281, 2,FALSE)</f>
        <v>0</v>
      </c>
      <c r="Q175" s="50">
        <f>VLOOKUP($A175, 'YoY $ Balance'!$A$5:$E$281, 3,FALSE)</f>
        <v>0</v>
      </c>
      <c r="R175" s="50">
        <f>VLOOKUP($A175, 'YoY $ Balance'!$A$5:$E$281,4,FALSE)</f>
        <v>1015875</v>
      </c>
      <c r="S175" s="51">
        <f>VLOOKUP($A175, 'YoY $ Balance'!$A$5:$E$281, 5,FALSE)</f>
        <v>0</v>
      </c>
      <c r="T175" s="46" t="str">
        <f t="shared" si="44"/>
        <v/>
      </c>
      <c r="U175" s="52" t="str">
        <f t="shared" si="45"/>
        <v/>
      </c>
      <c r="V175" s="48">
        <f t="shared" si="46"/>
        <v>0</v>
      </c>
      <c r="W175" s="47">
        <f t="shared" si="47"/>
        <v>1</v>
      </c>
      <c r="Y175" s="53" t="str">
        <f t="shared" si="52"/>
        <v>No Activity</v>
      </c>
      <c r="Z175" s="52" t="str">
        <f t="shared" si="53"/>
        <v>No Activity</v>
      </c>
      <c r="AA175" s="53" t="str">
        <f t="shared" si="54"/>
        <v>No Activity</v>
      </c>
      <c r="AB175" s="52" t="str">
        <f t="shared" si="55"/>
        <v>No Activity</v>
      </c>
      <c r="AC175" s="53" t="str">
        <f t="shared" si="56"/>
        <v>Active</v>
      </c>
      <c r="AD175" s="52" t="str">
        <f t="shared" si="57"/>
        <v>Active</v>
      </c>
      <c r="AE175" s="53" t="str">
        <f t="shared" si="58"/>
        <v>No Activity</v>
      </c>
      <c r="AF175" s="52" t="str">
        <f t="shared" si="59"/>
        <v>No Activity</v>
      </c>
      <c r="AH175" s="6" t="str">
        <f t="shared" si="48"/>
        <v/>
      </c>
      <c r="AI175" s="6" t="str">
        <f t="shared" si="49"/>
        <v/>
      </c>
      <c r="AJ175" s="6">
        <f t="shared" si="50"/>
        <v>0</v>
      </c>
      <c r="AK175" s="6">
        <f t="shared" si="51"/>
        <v>1</v>
      </c>
    </row>
    <row r="176" spans="1:37" outlineLevel="1" x14ac:dyDescent="0.25">
      <c r="A176" s="79" t="s">
        <v>1167</v>
      </c>
      <c r="B176" s="46">
        <v>2</v>
      </c>
      <c r="E176" s="47"/>
      <c r="F176" s="46">
        <v>4</v>
      </c>
      <c r="G176" s="6">
        <v>2</v>
      </c>
      <c r="I176" s="47"/>
      <c r="K176" s="46">
        <f t="shared" si="40"/>
        <v>-2</v>
      </c>
      <c r="L176" s="6">
        <f t="shared" si="41"/>
        <v>-2</v>
      </c>
      <c r="M176" s="6">
        <f t="shared" si="42"/>
        <v>0</v>
      </c>
      <c r="N176" s="48">
        <f t="shared" si="43"/>
        <v>0</v>
      </c>
      <c r="O176" s="47"/>
      <c r="P176" s="49">
        <f>VLOOKUP($A176, 'YoY $ Balance'!$A$5:$E$281, 2,FALSE)</f>
        <v>11570400</v>
      </c>
      <c r="Q176" s="50">
        <f>VLOOKUP($A176, 'YoY $ Balance'!$A$5:$E$281, 3,FALSE)</f>
        <v>10206000</v>
      </c>
      <c r="R176" s="50">
        <f>VLOOKUP($A176, 'YoY $ Balance'!$A$5:$E$281,4,FALSE)</f>
        <v>0</v>
      </c>
      <c r="S176" s="51">
        <f>VLOOKUP($A176, 'YoY $ Balance'!$A$5:$E$281, 5,FALSE)</f>
        <v>0</v>
      </c>
      <c r="T176" s="46">
        <f t="shared" si="44"/>
        <v>0</v>
      </c>
      <c r="U176" s="52">
        <f t="shared" si="45"/>
        <v>1</v>
      </c>
      <c r="V176" s="48" t="str">
        <f t="shared" si="46"/>
        <v/>
      </c>
      <c r="W176" s="47" t="str">
        <f t="shared" si="47"/>
        <v/>
      </c>
      <c r="Y176" s="53" t="str">
        <f t="shared" si="52"/>
        <v>Active</v>
      </c>
      <c r="Z176" s="52" t="str">
        <f t="shared" si="53"/>
        <v>Active</v>
      </c>
      <c r="AA176" s="53" t="str">
        <f t="shared" si="54"/>
        <v>No Activity</v>
      </c>
      <c r="AB176" s="52" t="str">
        <f t="shared" si="55"/>
        <v>Active</v>
      </c>
      <c r="AC176" s="53" t="str">
        <f t="shared" si="56"/>
        <v>No Activity</v>
      </c>
      <c r="AD176" s="52" t="str">
        <f t="shared" si="57"/>
        <v>No Activity</v>
      </c>
      <c r="AE176" s="53" t="str">
        <f t="shared" si="58"/>
        <v>No Activity</v>
      </c>
      <c r="AF176" s="52" t="str">
        <f t="shared" si="59"/>
        <v>No Activity</v>
      </c>
      <c r="AH176" s="6">
        <f t="shared" si="48"/>
        <v>0</v>
      </c>
      <c r="AI176" s="6">
        <f t="shared" si="49"/>
        <v>1</v>
      </c>
      <c r="AJ176" s="6" t="str">
        <f t="shared" si="50"/>
        <v/>
      </c>
      <c r="AK176" s="6" t="str">
        <f t="shared" si="51"/>
        <v/>
      </c>
    </row>
    <row r="177" spans="1:37" outlineLevel="1" x14ac:dyDescent="0.25">
      <c r="A177" s="79" t="s">
        <v>1186</v>
      </c>
      <c r="B177" s="46">
        <v>3</v>
      </c>
      <c r="E177" s="47"/>
      <c r="F177" s="46">
        <v>1</v>
      </c>
      <c r="G177" s="6">
        <v>1</v>
      </c>
      <c r="I177" s="47"/>
      <c r="K177" s="46">
        <f t="shared" si="40"/>
        <v>2</v>
      </c>
      <c r="L177" s="6">
        <f t="shared" si="41"/>
        <v>-1</v>
      </c>
      <c r="M177" s="6">
        <f t="shared" si="42"/>
        <v>0</v>
      </c>
      <c r="N177" s="48">
        <f t="shared" si="43"/>
        <v>0</v>
      </c>
      <c r="O177" s="47"/>
      <c r="P177" s="49">
        <f>VLOOKUP($A177, 'YoY $ Balance'!$A$5:$E$281, 2,FALSE)</f>
        <v>33879600</v>
      </c>
      <c r="Q177" s="50">
        <f>VLOOKUP($A177, 'YoY $ Balance'!$A$5:$E$281, 3,FALSE)</f>
        <v>7660800</v>
      </c>
      <c r="R177" s="50">
        <f>VLOOKUP($A177, 'YoY $ Balance'!$A$5:$E$281,4,FALSE)</f>
        <v>2822400</v>
      </c>
      <c r="S177" s="51">
        <f>VLOOKUP($A177, 'YoY $ Balance'!$A$5:$E$281, 5,FALSE)</f>
        <v>2822400</v>
      </c>
      <c r="T177" s="46">
        <f t="shared" si="44"/>
        <v>0</v>
      </c>
      <c r="U177" s="52">
        <f t="shared" si="45"/>
        <v>1</v>
      </c>
      <c r="V177" s="48" t="str">
        <f t="shared" si="46"/>
        <v/>
      </c>
      <c r="W177" s="47" t="str">
        <f t="shared" si="47"/>
        <v/>
      </c>
      <c r="Y177" s="53" t="str">
        <f t="shared" si="52"/>
        <v>Active</v>
      </c>
      <c r="Z177" s="52" t="str">
        <f t="shared" si="53"/>
        <v>Active</v>
      </c>
      <c r="AA177" s="53" t="str">
        <f t="shared" si="54"/>
        <v>No Activity</v>
      </c>
      <c r="AB177" s="52" t="str">
        <f t="shared" si="55"/>
        <v>Active</v>
      </c>
      <c r="AC177" s="53" t="str">
        <f t="shared" si="56"/>
        <v>No Activity</v>
      </c>
      <c r="AD177" s="52" t="str">
        <f t="shared" si="57"/>
        <v>No Activity</v>
      </c>
      <c r="AE177" s="53" t="str">
        <f t="shared" si="58"/>
        <v>No Activity</v>
      </c>
      <c r="AF177" s="52" t="str">
        <f t="shared" si="59"/>
        <v>No Activity</v>
      </c>
      <c r="AH177" s="6">
        <f t="shared" si="48"/>
        <v>0</v>
      </c>
      <c r="AI177" s="6">
        <f t="shared" si="49"/>
        <v>1</v>
      </c>
      <c r="AJ177" s="6" t="str">
        <f t="shared" si="50"/>
        <v/>
      </c>
      <c r="AK177" s="6" t="str">
        <f t="shared" si="51"/>
        <v/>
      </c>
    </row>
    <row r="178" spans="1:37" outlineLevel="1" x14ac:dyDescent="0.25">
      <c r="A178" s="79" t="s">
        <v>1194</v>
      </c>
      <c r="B178" s="46"/>
      <c r="E178" s="47">
        <v>1</v>
      </c>
      <c r="F178" s="46">
        <v>1</v>
      </c>
      <c r="I178" s="47"/>
      <c r="K178" s="46">
        <f t="shared" si="40"/>
        <v>-1</v>
      </c>
      <c r="L178" s="6">
        <f t="shared" si="41"/>
        <v>0</v>
      </c>
      <c r="M178" s="6">
        <f t="shared" si="42"/>
        <v>0</v>
      </c>
      <c r="N178" s="48">
        <f t="shared" si="43"/>
        <v>1</v>
      </c>
      <c r="O178" s="47"/>
      <c r="P178" s="49">
        <f>VLOOKUP($A178, 'YoY $ Balance'!$A$5:$E$281, 2,FALSE)</f>
        <v>9215196</v>
      </c>
      <c r="Q178" s="50">
        <f>VLOOKUP($A178, 'YoY $ Balance'!$A$5:$E$281, 3,FALSE)</f>
        <v>3159340</v>
      </c>
      <c r="R178" s="50">
        <f>VLOOKUP($A178, 'YoY $ Balance'!$A$5:$E$281,4,FALSE)</f>
        <v>3159340</v>
      </c>
      <c r="S178" s="51">
        <f>VLOOKUP($A178, 'YoY $ Balance'!$A$5:$E$281, 5,FALSE)</f>
        <v>3974360</v>
      </c>
      <c r="T178" s="46">
        <f t="shared" si="44"/>
        <v>1</v>
      </c>
      <c r="U178" s="52" t="str">
        <f t="shared" si="45"/>
        <v/>
      </c>
      <c r="V178" s="48" t="str">
        <f t="shared" si="46"/>
        <v/>
      </c>
      <c r="W178" s="47">
        <f t="shared" si="47"/>
        <v>0</v>
      </c>
      <c r="Y178" s="53" t="str">
        <f t="shared" si="52"/>
        <v>No Activity</v>
      </c>
      <c r="Z178" s="52" t="str">
        <f t="shared" si="53"/>
        <v>Active</v>
      </c>
      <c r="AA178" s="53" t="str">
        <f t="shared" si="54"/>
        <v>No Activity</v>
      </c>
      <c r="AB178" s="52" t="str">
        <f t="shared" si="55"/>
        <v>No Activity</v>
      </c>
      <c r="AC178" s="53" t="str">
        <f t="shared" si="56"/>
        <v>No Activity</v>
      </c>
      <c r="AD178" s="52" t="str">
        <f t="shared" si="57"/>
        <v>No Activity</v>
      </c>
      <c r="AE178" s="53" t="str">
        <f t="shared" si="58"/>
        <v>Active</v>
      </c>
      <c r="AF178" s="52" t="str">
        <f t="shared" si="59"/>
        <v>No Activity</v>
      </c>
      <c r="AH178" s="6" t="str">
        <f t="shared" si="48"/>
        <v/>
      </c>
      <c r="AI178" s="6" t="str">
        <f t="shared" si="49"/>
        <v/>
      </c>
      <c r="AJ178" s="6" t="str">
        <f t="shared" si="50"/>
        <v/>
      </c>
      <c r="AK178" s="6">
        <f t="shared" si="51"/>
        <v>0</v>
      </c>
    </row>
    <row r="179" spans="1:37" outlineLevel="1" x14ac:dyDescent="0.25">
      <c r="A179" s="79" t="s">
        <v>1215</v>
      </c>
      <c r="B179" s="46">
        <v>8</v>
      </c>
      <c r="C179" s="6">
        <v>8</v>
      </c>
      <c r="D179" s="6">
        <v>9</v>
      </c>
      <c r="E179" s="47">
        <v>6</v>
      </c>
      <c r="F179" s="46">
        <v>4</v>
      </c>
      <c r="G179" s="6">
        <v>4</v>
      </c>
      <c r="H179" s="6">
        <v>5</v>
      </c>
      <c r="I179" s="47">
        <v>3</v>
      </c>
      <c r="K179" s="46">
        <f t="shared" si="40"/>
        <v>4</v>
      </c>
      <c r="L179" s="6">
        <f t="shared" si="41"/>
        <v>4</v>
      </c>
      <c r="M179" s="6">
        <f t="shared" si="42"/>
        <v>4</v>
      </c>
      <c r="N179" s="48">
        <f t="shared" si="43"/>
        <v>3</v>
      </c>
      <c r="O179" s="47"/>
      <c r="P179" s="49">
        <f>VLOOKUP($A179, 'YoY $ Balance'!$A$5:$E$281, 2,FALSE)</f>
        <v>2529030.5</v>
      </c>
      <c r="Q179" s="50">
        <f>VLOOKUP($A179, 'YoY $ Balance'!$A$5:$E$281, 3,FALSE)</f>
        <v>-1037136.89</v>
      </c>
      <c r="R179" s="50">
        <f>VLOOKUP($A179, 'YoY $ Balance'!$A$5:$E$281,4,FALSE)</f>
        <v>3907539.61</v>
      </c>
      <c r="S179" s="51">
        <f>VLOOKUP($A179, 'YoY $ Balance'!$A$5:$E$281, 5,FALSE)</f>
        <v>2166183</v>
      </c>
      <c r="T179" s="46">
        <f t="shared" si="44"/>
        <v>0</v>
      </c>
      <c r="U179" s="52">
        <f t="shared" si="45"/>
        <v>0</v>
      </c>
      <c r="V179" s="48">
        <f t="shared" si="46"/>
        <v>0</v>
      </c>
      <c r="W179" s="47">
        <f t="shared" si="47"/>
        <v>0</v>
      </c>
      <c r="Y179" s="53" t="str">
        <f t="shared" si="52"/>
        <v>Active</v>
      </c>
      <c r="Z179" s="52" t="str">
        <f t="shared" si="53"/>
        <v>Active</v>
      </c>
      <c r="AA179" s="53" t="str">
        <f t="shared" si="54"/>
        <v>Active</v>
      </c>
      <c r="AB179" s="52" t="str">
        <f t="shared" si="55"/>
        <v>Active</v>
      </c>
      <c r="AC179" s="53" t="str">
        <f t="shared" si="56"/>
        <v>Active</v>
      </c>
      <c r="AD179" s="52" t="str">
        <f t="shared" si="57"/>
        <v>Active</v>
      </c>
      <c r="AE179" s="53" t="str">
        <f t="shared" si="58"/>
        <v>Active</v>
      </c>
      <c r="AF179" s="52" t="str">
        <f t="shared" si="59"/>
        <v>Active</v>
      </c>
      <c r="AH179" s="6">
        <f t="shared" si="48"/>
        <v>0</v>
      </c>
      <c r="AI179" s="6">
        <f t="shared" si="49"/>
        <v>0</v>
      </c>
      <c r="AJ179" s="6">
        <f t="shared" si="50"/>
        <v>0</v>
      </c>
      <c r="AK179" s="6">
        <f t="shared" si="51"/>
        <v>0</v>
      </c>
    </row>
    <row r="180" spans="1:37" outlineLevel="1" x14ac:dyDescent="0.25">
      <c r="A180" s="79" t="s">
        <v>1247</v>
      </c>
      <c r="B180" s="46">
        <v>4</v>
      </c>
      <c r="C180" s="6">
        <v>4</v>
      </c>
      <c r="E180" s="47"/>
      <c r="F180" s="46">
        <v>4</v>
      </c>
      <c r="G180" s="6">
        <v>5</v>
      </c>
      <c r="I180" s="47"/>
      <c r="K180" s="46">
        <f t="shared" si="40"/>
        <v>0</v>
      </c>
      <c r="L180" s="6">
        <f t="shared" si="41"/>
        <v>-1</v>
      </c>
      <c r="M180" s="6">
        <f t="shared" si="42"/>
        <v>0</v>
      </c>
      <c r="N180" s="48">
        <f t="shared" si="43"/>
        <v>0</v>
      </c>
      <c r="O180" s="47"/>
      <c r="P180" s="49">
        <f>VLOOKUP($A180, 'YoY $ Balance'!$A$5:$E$281, 2,FALSE)</f>
        <v>6914838.7000000002</v>
      </c>
      <c r="Q180" s="50">
        <f>VLOOKUP($A180, 'YoY $ Balance'!$A$5:$E$281, 3,FALSE)</f>
        <v>14205571</v>
      </c>
      <c r="R180" s="50">
        <f>VLOOKUP($A180, 'YoY $ Balance'!$A$5:$E$281,4,FALSE)</f>
        <v>0</v>
      </c>
      <c r="S180" s="51">
        <f>VLOOKUP($A180, 'YoY $ Balance'!$A$5:$E$281, 5,FALSE)</f>
        <v>0</v>
      </c>
      <c r="T180" s="46">
        <f t="shared" si="44"/>
        <v>0</v>
      </c>
      <c r="U180" s="52">
        <f t="shared" si="45"/>
        <v>0</v>
      </c>
      <c r="V180" s="48">
        <f t="shared" si="46"/>
        <v>1</v>
      </c>
      <c r="W180" s="47" t="str">
        <f t="shared" si="47"/>
        <v/>
      </c>
      <c r="Y180" s="53" t="str">
        <f t="shared" si="52"/>
        <v>Active</v>
      </c>
      <c r="Z180" s="52" t="str">
        <f t="shared" si="53"/>
        <v>Active</v>
      </c>
      <c r="AA180" s="53" t="str">
        <f t="shared" si="54"/>
        <v>Active</v>
      </c>
      <c r="AB180" s="52" t="str">
        <f t="shared" si="55"/>
        <v>Active</v>
      </c>
      <c r="AC180" s="53" t="str">
        <f t="shared" si="56"/>
        <v>No Activity</v>
      </c>
      <c r="AD180" s="52" t="str">
        <f t="shared" si="57"/>
        <v>No Activity</v>
      </c>
      <c r="AE180" s="53" t="str">
        <f t="shared" si="58"/>
        <v>No Activity</v>
      </c>
      <c r="AF180" s="52" t="str">
        <f t="shared" si="59"/>
        <v>No Activity</v>
      </c>
      <c r="AH180" s="6">
        <f t="shared" si="48"/>
        <v>0</v>
      </c>
      <c r="AI180" s="6">
        <f t="shared" si="49"/>
        <v>0</v>
      </c>
      <c r="AJ180" s="6">
        <f t="shared" si="50"/>
        <v>1</v>
      </c>
      <c r="AK180" s="6" t="str">
        <f t="shared" si="51"/>
        <v/>
      </c>
    </row>
    <row r="181" spans="1:37" outlineLevel="1" x14ac:dyDescent="0.25">
      <c r="A181" s="79" t="s">
        <v>137</v>
      </c>
      <c r="B181" s="46"/>
      <c r="D181" s="6">
        <v>11</v>
      </c>
      <c r="E181" s="47">
        <v>3</v>
      </c>
      <c r="F181" s="46"/>
      <c r="H181" s="6">
        <v>4</v>
      </c>
      <c r="I181" s="47">
        <v>2</v>
      </c>
      <c r="K181" s="46">
        <f t="shared" si="40"/>
        <v>0</v>
      </c>
      <c r="L181" s="6">
        <f t="shared" si="41"/>
        <v>0</v>
      </c>
      <c r="M181" s="6">
        <f t="shared" si="42"/>
        <v>7</v>
      </c>
      <c r="N181" s="48">
        <f t="shared" si="43"/>
        <v>1</v>
      </c>
      <c r="O181" s="47"/>
      <c r="P181" s="49">
        <f>VLOOKUP($A181, 'YoY $ Balance'!$A$5:$E$281, 2,FALSE)</f>
        <v>0</v>
      </c>
      <c r="Q181" s="50">
        <f>VLOOKUP($A181, 'YoY $ Balance'!$A$5:$E$281, 3,FALSE)</f>
        <v>0</v>
      </c>
      <c r="R181" s="50">
        <f>VLOOKUP($A181, 'YoY $ Balance'!$A$5:$E$281,4,FALSE)</f>
        <v>90439148.950000033</v>
      </c>
      <c r="S181" s="51">
        <f>VLOOKUP($A181, 'YoY $ Balance'!$A$5:$E$281, 5,FALSE)</f>
        <v>60392901.549999997</v>
      </c>
      <c r="T181" s="46" t="str">
        <f t="shared" si="44"/>
        <v/>
      </c>
      <c r="U181" s="52" t="str">
        <f t="shared" si="45"/>
        <v/>
      </c>
      <c r="V181" s="48">
        <f t="shared" si="46"/>
        <v>0</v>
      </c>
      <c r="W181" s="47">
        <f t="shared" si="47"/>
        <v>0</v>
      </c>
      <c r="Y181" s="53" t="str">
        <f t="shared" si="52"/>
        <v>No Activity</v>
      </c>
      <c r="Z181" s="52" t="str">
        <f t="shared" si="53"/>
        <v>No Activity</v>
      </c>
      <c r="AA181" s="53" t="str">
        <f t="shared" si="54"/>
        <v>No Activity</v>
      </c>
      <c r="AB181" s="52" t="str">
        <f t="shared" si="55"/>
        <v>No Activity</v>
      </c>
      <c r="AC181" s="53" t="str">
        <f t="shared" si="56"/>
        <v>Active</v>
      </c>
      <c r="AD181" s="52" t="str">
        <f t="shared" si="57"/>
        <v>Active</v>
      </c>
      <c r="AE181" s="53" t="str">
        <f t="shared" si="58"/>
        <v>Active</v>
      </c>
      <c r="AF181" s="52" t="str">
        <f t="shared" si="59"/>
        <v>Active</v>
      </c>
      <c r="AH181" s="6" t="str">
        <f t="shared" si="48"/>
        <v/>
      </c>
      <c r="AI181" s="6" t="str">
        <f t="shared" si="49"/>
        <v/>
      </c>
      <c r="AJ181" s="6">
        <f t="shared" si="50"/>
        <v>0</v>
      </c>
      <c r="AK181" s="6">
        <f t="shared" si="51"/>
        <v>0</v>
      </c>
    </row>
    <row r="182" spans="1:37" outlineLevel="1" x14ac:dyDescent="0.25">
      <c r="A182" s="79" t="s">
        <v>1111</v>
      </c>
      <c r="B182" s="46"/>
      <c r="D182" s="6">
        <v>16</v>
      </c>
      <c r="E182" s="47">
        <v>12</v>
      </c>
      <c r="F182" s="46"/>
      <c r="H182" s="6">
        <v>12</v>
      </c>
      <c r="I182" s="47">
        <v>26</v>
      </c>
      <c r="K182" s="46">
        <f t="shared" si="40"/>
        <v>0</v>
      </c>
      <c r="L182" s="6">
        <f t="shared" si="41"/>
        <v>0</v>
      </c>
      <c r="M182" s="6">
        <f t="shared" si="42"/>
        <v>4</v>
      </c>
      <c r="N182" s="48">
        <f t="shared" si="43"/>
        <v>-14</v>
      </c>
      <c r="O182" s="47"/>
      <c r="P182" s="49">
        <f>VLOOKUP($A182, 'YoY $ Balance'!$A$5:$E$281, 2,FALSE)</f>
        <v>0</v>
      </c>
      <c r="Q182" s="50">
        <f>VLOOKUP($A182, 'YoY $ Balance'!$A$5:$E$281, 3,FALSE)</f>
        <v>0</v>
      </c>
      <c r="R182" s="50">
        <f>VLOOKUP($A182, 'YoY $ Balance'!$A$5:$E$281,4,FALSE)</f>
        <v>35090161.280000001</v>
      </c>
      <c r="S182" s="51">
        <f>VLOOKUP($A182, 'YoY $ Balance'!$A$5:$E$281, 5,FALSE)</f>
        <v>115849170</v>
      </c>
      <c r="T182" s="46" t="str">
        <f t="shared" si="44"/>
        <v/>
      </c>
      <c r="U182" s="52" t="str">
        <f t="shared" si="45"/>
        <v/>
      </c>
      <c r="V182" s="48">
        <f t="shared" si="46"/>
        <v>0</v>
      </c>
      <c r="W182" s="47">
        <f t="shared" si="47"/>
        <v>0</v>
      </c>
      <c r="Y182" s="53" t="str">
        <f t="shared" si="52"/>
        <v>No Activity</v>
      </c>
      <c r="Z182" s="52" t="str">
        <f t="shared" si="53"/>
        <v>No Activity</v>
      </c>
      <c r="AA182" s="53" t="str">
        <f t="shared" si="54"/>
        <v>No Activity</v>
      </c>
      <c r="AB182" s="52" t="str">
        <f t="shared" si="55"/>
        <v>No Activity</v>
      </c>
      <c r="AC182" s="53" t="str">
        <f t="shared" si="56"/>
        <v>Active</v>
      </c>
      <c r="AD182" s="52" t="str">
        <f t="shared" si="57"/>
        <v>Active</v>
      </c>
      <c r="AE182" s="53" t="str">
        <f t="shared" si="58"/>
        <v>Active</v>
      </c>
      <c r="AF182" s="52" t="str">
        <f t="shared" si="59"/>
        <v>Active</v>
      </c>
      <c r="AH182" s="6" t="str">
        <f t="shared" si="48"/>
        <v/>
      </c>
      <c r="AI182" s="6" t="str">
        <f t="shared" si="49"/>
        <v/>
      </c>
      <c r="AJ182" s="6">
        <f t="shared" si="50"/>
        <v>0</v>
      </c>
      <c r="AK182" s="6">
        <f t="shared" si="51"/>
        <v>0</v>
      </c>
    </row>
    <row r="183" spans="1:37" outlineLevel="1" x14ac:dyDescent="0.25">
      <c r="A183" s="79" t="s">
        <v>1113</v>
      </c>
      <c r="B183" s="46">
        <v>1</v>
      </c>
      <c r="E183" s="47"/>
      <c r="F183" s="46"/>
      <c r="I183" s="47"/>
      <c r="K183" s="46">
        <f t="shared" si="40"/>
        <v>1</v>
      </c>
      <c r="L183" s="6">
        <f t="shared" si="41"/>
        <v>0</v>
      </c>
      <c r="M183" s="6">
        <f t="shared" si="42"/>
        <v>0</v>
      </c>
      <c r="N183" s="48">
        <f t="shared" si="43"/>
        <v>0</v>
      </c>
      <c r="O183" s="47"/>
      <c r="P183" s="49">
        <f>VLOOKUP($A183, 'YoY $ Balance'!$A$5:$E$281, 2,FALSE)</f>
        <v>33240399.260000002</v>
      </c>
      <c r="Q183" s="50">
        <f>VLOOKUP($A183, 'YoY $ Balance'!$A$5:$E$281, 3,FALSE)</f>
        <v>0</v>
      </c>
      <c r="R183" s="50">
        <f>VLOOKUP($A183, 'YoY $ Balance'!$A$5:$E$281,4,FALSE)</f>
        <v>0</v>
      </c>
      <c r="S183" s="51">
        <f>VLOOKUP($A183, 'YoY $ Balance'!$A$5:$E$281, 5,FALSE)</f>
        <v>0</v>
      </c>
      <c r="T183" s="46" t="str">
        <f t="shared" si="44"/>
        <v/>
      </c>
      <c r="U183" s="52">
        <f t="shared" si="45"/>
        <v>0</v>
      </c>
      <c r="V183" s="48">
        <f t="shared" si="46"/>
        <v>1</v>
      </c>
      <c r="W183" s="47" t="str">
        <f t="shared" si="47"/>
        <v/>
      </c>
      <c r="Y183" s="53" t="str">
        <f t="shared" si="52"/>
        <v>Active</v>
      </c>
      <c r="Z183" s="52" t="str">
        <f t="shared" si="53"/>
        <v>No Activity</v>
      </c>
      <c r="AA183" s="53" t="str">
        <f t="shared" si="54"/>
        <v>No Activity</v>
      </c>
      <c r="AB183" s="52" t="str">
        <f t="shared" si="55"/>
        <v>No Activity</v>
      </c>
      <c r="AC183" s="53" t="str">
        <f t="shared" si="56"/>
        <v>No Activity</v>
      </c>
      <c r="AD183" s="52" t="str">
        <f t="shared" si="57"/>
        <v>No Activity</v>
      </c>
      <c r="AE183" s="53" t="str">
        <f t="shared" si="58"/>
        <v>No Activity</v>
      </c>
      <c r="AF183" s="52" t="str">
        <f t="shared" si="59"/>
        <v>No Activity</v>
      </c>
      <c r="AH183" s="6" t="str">
        <f t="shared" si="48"/>
        <v/>
      </c>
      <c r="AI183" s="6">
        <f t="shared" si="49"/>
        <v>0</v>
      </c>
      <c r="AJ183" s="6">
        <f t="shared" si="50"/>
        <v>1</v>
      </c>
      <c r="AK183" s="6" t="str">
        <f t="shared" si="51"/>
        <v/>
      </c>
    </row>
    <row r="184" spans="1:37" outlineLevel="1" x14ac:dyDescent="0.25">
      <c r="A184" s="79" t="s">
        <v>1272</v>
      </c>
      <c r="B184" s="46">
        <v>12</v>
      </c>
      <c r="C184" s="6">
        <v>12</v>
      </c>
      <c r="D184" s="6">
        <v>23</v>
      </c>
      <c r="E184" s="47">
        <v>13</v>
      </c>
      <c r="F184" s="46">
        <v>12</v>
      </c>
      <c r="G184" s="6">
        <v>12</v>
      </c>
      <c r="H184" s="6">
        <v>13</v>
      </c>
      <c r="I184" s="47">
        <v>8</v>
      </c>
      <c r="K184" s="46">
        <f t="shared" si="40"/>
        <v>0</v>
      </c>
      <c r="L184" s="6">
        <f t="shared" si="41"/>
        <v>0</v>
      </c>
      <c r="M184" s="6">
        <f t="shared" si="42"/>
        <v>10</v>
      </c>
      <c r="N184" s="48">
        <f t="shared" si="43"/>
        <v>5</v>
      </c>
      <c r="O184" s="47"/>
      <c r="P184" s="49">
        <f>VLOOKUP($A184, 'YoY $ Balance'!$A$5:$E$281, 2,FALSE)</f>
        <v>38330000</v>
      </c>
      <c r="Q184" s="50">
        <f>VLOOKUP($A184, 'YoY $ Balance'!$A$5:$E$281, 3,FALSE)</f>
        <v>28350000</v>
      </c>
      <c r="R184" s="50">
        <f>VLOOKUP($A184, 'YoY $ Balance'!$A$5:$E$281,4,FALSE)</f>
        <v>44775000</v>
      </c>
      <c r="S184" s="51">
        <f>VLOOKUP($A184, 'YoY $ Balance'!$A$5:$E$281, 5,FALSE)</f>
        <v>33925000</v>
      </c>
      <c r="T184" s="46">
        <f t="shared" si="44"/>
        <v>0</v>
      </c>
      <c r="U184" s="52">
        <f t="shared" si="45"/>
        <v>0</v>
      </c>
      <c r="V184" s="48">
        <f t="shared" si="46"/>
        <v>0</v>
      </c>
      <c r="W184" s="47">
        <f t="shared" si="47"/>
        <v>0</v>
      </c>
      <c r="Y184" s="53" t="str">
        <f t="shared" si="52"/>
        <v>Active</v>
      </c>
      <c r="Z184" s="52" t="str">
        <f t="shared" si="53"/>
        <v>Active</v>
      </c>
      <c r="AA184" s="53" t="str">
        <f t="shared" si="54"/>
        <v>Active</v>
      </c>
      <c r="AB184" s="52" t="str">
        <f t="shared" si="55"/>
        <v>Active</v>
      </c>
      <c r="AC184" s="53" t="str">
        <f t="shared" si="56"/>
        <v>Active</v>
      </c>
      <c r="AD184" s="52" t="str">
        <f t="shared" si="57"/>
        <v>Active</v>
      </c>
      <c r="AE184" s="53" t="str">
        <f t="shared" si="58"/>
        <v>Active</v>
      </c>
      <c r="AF184" s="52" t="str">
        <f t="shared" si="59"/>
        <v>Active</v>
      </c>
      <c r="AH184" s="6">
        <f t="shared" si="48"/>
        <v>0</v>
      </c>
      <c r="AI184" s="6">
        <f t="shared" si="49"/>
        <v>0</v>
      </c>
      <c r="AJ184" s="6">
        <f t="shared" si="50"/>
        <v>0</v>
      </c>
      <c r="AK184" s="6">
        <f t="shared" si="51"/>
        <v>0</v>
      </c>
    </row>
    <row r="185" spans="1:37" outlineLevel="1" x14ac:dyDescent="0.25">
      <c r="A185" s="79" t="s">
        <v>1196</v>
      </c>
      <c r="B185" s="46">
        <v>2</v>
      </c>
      <c r="C185" s="6">
        <v>8</v>
      </c>
      <c r="D185" s="6">
        <v>5</v>
      </c>
      <c r="E185" s="47">
        <v>1</v>
      </c>
      <c r="F185" s="46">
        <v>2</v>
      </c>
      <c r="G185" s="6">
        <v>7</v>
      </c>
      <c r="H185" s="6">
        <v>14</v>
      </c>
      <c r="I185" s="47">
        <v>7</v>
      </c>
      <c r="K185" s="46">
        <f t="shared" si="40"/>
        <v>0</v>
      </c>
      <c r="L185" s="6">
        <f t="shared" si="41"/>
        <v>1</v>
      </c>
      <c r="M185" s="6">
        <f t="shared" si="42"/>
        <v>-9</v>
      </c>
      <c r="N185" s="48">
        <f t="shared" si="43"/>
        <v>-6</v>
      </c>
      <c r="O185" s="47"/>
      <c r="P185" s="49">
        <f>VLOOKUP($A185, 'YoY $ Balance'!$A$5:$E$281, 2,FALSE)</f>
        <v>919200</v>
      </c>
      <c r="Q185" s="50">
        <f>VLOOKUP($A185, 'YoY $ Balance'!$A$5:$E$281, 3,FALSE)</f>
        <v>3869800</v>
      </c>
      <c r="R185" s="50">
        <f>VLOOKUP($A185, 'YoY $ Balance'!$A$5:$E$281,4,FALSE)</f>
        <v>16190544.02</v>
      </c>
      <c r="S185" s="51">
        <f>VLOOKUP($A185, 'YoY $ Balance'!$A$5:$E$281, 5,FALSE)</f>
        <v>8383953.8499999996</v>
      </c>
      <c r="T185" s="46">
        <f t="shared" si="44"/>
        <v>0</v>
      </c>
      <c r="U185" s="52">
        <f t="shared" si="45"/>
        <v>0</v>
      </c>
      <c r="V185" s="48">
        <f t="shared" si="46"/>
        <v>0</v>
      </c>
      <c r="W185" s="47">
        <f t="shared" si="47"/>
        <v>0</v>
      </c>
      <c r="Y185" s="53" t="str">
        <f t="shared" si="52"/>
        <v>Active</v>
      </c>
      <c r="Z185" s="52" t="str">
        <f t="shared" si="53"/>
        <v>Active</v>
      </c>
      <c r="AA185" s="53" t="str">
        <f t="shared" si="54"/>
        <v>Active</v>
      </c>
      <c r="AB185" s="52" t="str">
        <f t="shared" si="55"/>
        <v>Active</v>
      </c>
      <c r="AC185" s="53" t="str">
        <f t="shared" si="56"/>
        <v>Active</v>
      </c>
      <c r="AD185" s="52" t="str">
        <f t="shared" si="57"/>
        <v>Active</v>
      </c>
      <c r="AE185" s="53" t="str">
        <f t="shared" si="58"/>
        <v>Active</v>
      </c>
      <c r="AF185" s="52" t="str">
        <f t="shared" si="59"/>
        <v>Active</v>
      </c>
      <c r="AH185" s="6">
        <f t="shared" si="48"/>
        <v>0</v>
      </c>
      <c r="AI185" s="6">
        <f t="shared" si="49"/>
        <v>0</v>
      </c>
      <c r="AJ185" s="6">
        <f t="shared" si="50"/>
        <v>0</v>
      </c>
      <c r="AK185" s="6">
        <f t="shared" si="51"/>
        <v>0</v>
      </c>
    </row>
    <row r="186" spans="1:37" outlineLevel="1" x14ac:dyDescent="0.25">
      <c r="A186" s="79" t="s">
        <v>1165</v>
      </c>
      <c r="B186" s="46"/>
      <c r="D186" s="6">
        <v>3</v>
      </c>
      <c r="E186" s="47"/>
      <c r="F186" s="46"/>
      <c r="H186" s="6">
        <v>13</v>
      </c>
      <c r="I186" s="47">
        <v>1</v>
      </c>
      <c r="K186" s="46">
        <f t="shared" si="40"/>
        <v>0</v>
      </c>
      <c r="L186" s="6">
        <f t="shared" si="41"/>
        <v>0</v>
      </c>
      <c r="M186" s="6">
        <f t="shared" si="42"/>
        <v>-10</v>
      </c>
      <c r="N186" s="48">
        <f t="shared" si="43"/>
        <v>-1</v>
      </c>
      <c r="O186" s="47"/>
      <c r="P186" s="49">
        <f>VLOOKUP($A186, 'YoY $ Balance'!$A$5:$E$281, 2,FALSE)</f>
        <v>0</v>
      </c>
      <c r="Q186" s="50">
        <f>VLOOKUP($A186, 'YoY $ Balance'!$A$5:$E$281, 3,FALSE)</f>
        <v>0</v>
      </c>
      <c r="R186" s="50">
        <f>VLOOKUP($A186, 'YoY $ Balance'!$A$5:$E$281,4,FALSE)</f>
        <v>2289887.09</v>
      </c>
      <c r="S186" s="51">
        <f>VLOOKUP($A186, 'YoY $ Balance'!$A$5:$E$281, 5,FALSE)</f>
        <v>912958.06</v>
      </c>
      <c r="T186" s="46" t="str">
        <f t="shared" si="44"/>
        <v/>
      </c>
      <c r="U186" s="52" t="str">
        <f t="shared" si="45"/>
        <v/>
      </c>
      <c r="V186" s="48">
        <f t="shared" si="46"/>
        <v>0</v>
      </c>
      <c r="W186" s="47">
        <f t="shared" si="47"/>
        <v>1</v>
      </c>
      <c r="Y186" s="53" t="str">
        <f t="shared" si="52"/>
        <v>No Activity</v>
      </c>
      <c r="Z186" s="52" t="str">
        <f t="shared" si="53"/>
        <v>No Activity</v>
      </c>
      <c r="AA186" s="53" t="str">
        <f t="shared" si="54"/>
        <v>No Activity</v>
      </c>
      <c r="AB186" s="52" t="str">
        <f t="shared" si="55"/>
        <v>No Activity</v>
      </c>
      <c r="AC186" s="53" t="str">
        <f t="shared" si="56"/>
        <v>Active</v>
      </c>
      <c r="AD186" s="52" t="str">
        <f t="shared" si="57"/>
        <v>Active</v>
      </c>
      <c r="AE186" s="53" t="str">
        <f t="shared" si="58"/>
        <v>No Activity</v>
      </c>
      <c r="AF186" s="52" t="str">
        <f t="shared" si="59"/>
        <v>Active</v>
      </c>
      <c r="AH186" s="6" t="str">
        <f t="shared" si="48"/>
        <v/>
      </c>
      <c r="AI186" s="6" t="str">
        <f t="shared" si="49"/>
        <v/>
      </c>
      <c r="AJ186" s="6">
        <f t="shared" si="50"/>
        <v>0</v>
      </c>
      <c r="AK186" s="6">
        <f t="shared" si="51"/>
        <v>1</v>
      </c>
    </row>
    <row r="187" spans="1:37" outlineLevel="1" x14ac:dyDescent="0.25">
      <c r="A187" s="79" t="s">
        <v>1231</v>
      </c>
      <c r="B187" s="46">
        <v>9</v>
      </c>
      <c r="C187" s="6">
        <v>17</v>
      </c>
      <c r="D187" s="6">
        <v>15</v>
      </c>
      <c r="E187" s="47">
        <v>4</v>
      </c>
      <c r="F187" s="46">
        <v>6</v>
      </c>
      <c r="G187" s="6">
        <v>10</v>
      </c>
      <c r="H187" s="6">
        <v>8</v>
      </c>
      <c r="I187" s="47">
        <v>3</v>
      </c>
      <c r="K187" s="46">
        <f t="shared" si="40"/>
        <v>3</v>
      </c>
      <c r="L187" s="6">
        <f t="shared" si="41"/>
        <v>7</v>
      </c>
      <c r="M187" s="6">
        <f t="shared" si="42"/>
        <v>7</v>
      </c>
      <c r="N187" s="48">
        <f t="shared" si="43"/>
        <v>1</v>
      </c>
      <c r="O187" s="47"/>
      <c r="P187" s="49">
        <f>VLOOKUP($A187, 'YoY $ Balance'!$A$5:$E$281, 2,FALSE)</f>
        <v>48170986.5</v>
      </c>
      <c r="Q187" s="50">
        <f>VLOOKUP($A187, 'YoY $ Balance'!$A$5:$E$281, 3,FALSE)</f>
        <v>22133379.090000004</v>
      </c>
      <c r="R187" s="50">
        <f>VLOOKUP($A187, 'YoY $ Balance'!$A$5:$E$281,4,FALSE)</f>
        <v>-4496653.5399999991</v>
      </c>
      <c r="S187" s="51">
        <f>VLOOKUP($A187, 'YoY $ Balance'!$A$5:$E$281, 5,FALSE)</f>
        <v>16428150</v>
      </c>
      <c r="T187" s="46">
        <f t="shared" si="44"/>
        <v>0</v>
      </c>
      <c r="U187" s="52">
        <f t="shared" si="45"/>
        <v>0</v>
      </c>
      <c r="V187" s="48">
        <f t="shared" si="46"/>
        <v>0</v>
      </c>
      <c r="W187" s="47">
        <f t="shared" si="47"/>
        <v>0</v>
      </c>
      <c r="Y187" s="53" t="str">
        <f t="shared" si="52"/>
        <v>Active</v>
      </c>
      <c r="Z187" s="52" t="str">
        <f t="shared" si="53"/>
        <v>Active</v>
      </c>
      <c r="AA187" s="53" t="str">
        <f t="shared" si="54"/>
        <v>Active</v>
      </c>
      <c r="AB187" s="52" t="str">
        <f t="shared" si="55"/>
        <v>Active</v>
      </c>
      <c r="AC187" s="53" t="str">
        <f t="shared" si="56"/>
        <v>Active</v>
      </c>
      <c r="AD187" s="52" t="str">
        <f t="shared" si="57"/>
        <v>Active</v>
      </c>
      <c r="AE187" s="53" t="str">
        <f t="shared" si="58"/>
        <v>Active</v>
      </c>
      <c r="AF187" s="52" t="str">
        <f t="shared" si="59"/>
        <v>Active</v>
      </c>
      <c r="AH187" s="6">
        <f t="shared" si="48"/>
        <v>0</v>
      </c>
      <c r="AI187" s="6">
        <f t="shared" si="49"/>
        <v>0</v>
      </c>
      <c r="AJ187" s="6">
        <f t="shared" si="50"/>
        <v>0</v>
      </c>
      <c r="AK187" s="6">
        <f t="shared" si="51"/>
        <v>0</v>
      </c>
    </row>
    <row r="188" spans="1:37" outlineLevel="1" x14ac:dyDescent="0.25">
      <c r="A188" s="79" t="s">
        <v>1257</v>
      </c>
      <c r="B188" s="46">
        <v>8</v>
      </c>
      <c r="C188" s="6">
        <v>10</v>
      </c>
      <c r="D188" s="6">
        <v>10</v>
      </c>
      <c r="E188" s="47">
        <v>6</v>
      </c>
      <c r="F188" s="46">
        <v>5</v>
      </c>
      <c r="G188" s="6">
        <v>5</v>
      </c>
      <c r="H188" s="6">
        <v>6</v>
      </c>
      <c r="I188" s="47">
        <v>5</v>
      </c>
      <c r="K188" s="46">
        <f t="shared" si="40"/>
        <v>3</v>
      </c>
      <c r="L188" s="6">
        <f t="shared" si="41"/>
        <v>5</v>
      </c>
      <c r="M188" s="6">
        <f t="shared" si="42"/>
        <v>4</v>
      </c>
      <c r="N188" s="48">
        <f t="shared" si="43"/>
        <v>1</v>
      </c>
      <c r="O188" s="47"/>
      <c r="P188" s="49">
        <f>VLOOKUP($A188, 'YoY $ Balance'!$A$5:$E$281, 2,FALSE)</f>
        <v>10182300</v>
      </c>
      <c r="Q188" s="50">
        <f>VLOOKUP($A188, 'YoY $ Balance'!$A$5:$E$281, 3,FALSE)</f>
        <v>11039800</v>
      </c>
      <c r="R188" s="50">
        <f>VLOOKUP($A188, 'YoY $ Balance'!$A$5:$E$281,4,FALSE)</f>
        <v>9267368.950000003</v>
      </c>
      <c r="S188" s="51">
        <f>VLOOKUP($A188, 'YoY $ Balance'!$A$5:$E$281, 5,FALSE)</f>
        <v>10161022.530000001</v>
      </c>
      <c r="T188" s="46">
        <f t="shared" si="44"/>
        <v>0</v>
      </c>
      <c r="U188" s="52">
        <f t="shared" si="45"/>
        <v>0</v>
      </c>
      <c r="V188" s="48">
        <f t="shared" si="46"/>
        <v>0</v>
      </c>
      <c r="W188" s="47">
        <f t="shared" si="47"/>
        <v>0</v>
      </c>
      <c r="Y188" s="53" t="str">
        <f t="shared" si="52"/>
        <v>Active</v>
      </c>
      <c r="Z188" s="52" t="str">
        <f t="shared" si="53"/>
        <v>Active</v>
      </c>
      <c r="AA188" s="53" t="str">
        <f t="shared" si="54"/>
        <v>Active</v>
      </c>
      <c r="AB188" s="52" t="str">
        <f t="shared" si="55"/>
        <v>Active</v>
      </c>
      <c r="AC188" s="53" t="str">
        <f t="shared" si="56"/>
        <v>Active</v>
      </c>
      <c r="AD188" s="52" t="str">
        <f t="shared" si="57"/>
        <v>Active</v>
      </c>
      <c r="AE188" s="53" t="str">
        <f t="shared" si="58"/>
        <v>Active</v>
      </c>
      <c r="AF188" s="52" t="str">
        <f t="shared" si="59"/>
        <v>Active</v>
      </c>
      <c r="AH188" s="6">
        <f t="shared" si="48"/>
        <v>0</v>
      </c>
      <c r="AI188" s="6">
        <f t="shared" si="49"/>
        <v>0</v>
      </c>
      <c r="AJ188" s="6">
        <f t="shared" si="50"/>
        <v>0</v>
      </c>
      <c r="AK188" s="6">
        <f t="shared" si="51"/>
        <v>0</v>
      </c>
    </row>
    <row r="189" spans="1:37" outlineLevel="1" x14ac:dyDescent="0.25">
      <c r="A189" s="79" t="s">
        <v>1202</v>
      </c>
      <c r="B189" s="46"/>
      <c r="D189" s="6">
        <v>12</v>
      </c>
      <c r="E189" s="47">
        <v>5</v>
      </c>
      <c r="F189" s="46"/>
      <c r="H189" s="6">
        <v>11</v>
      </c>
      <c r="I189" s="47">
        <v>6</v>
      </c>
      <c r="K189" s="46">
        <f t="shared" si="40"/>
        <v>0</v>
      </c>
      <c r="L189" s="6">
        <f t="shared" si="41"/>
        <v>0</v>
      </c>
      <c r="M189" s="6">
        <f t="shared" si="42"/>
        <v>1</v>
      </c>
      <c r="N189" s="48">
        <f t="shared" si="43"/>
        <v>-1</v>
      </c>
      <c r="O189" s="47"/>
      <c r="P189" s="49">
        <f>VLOOKUP($A189, 'YoY $ Balance'!$A$5:$E$281, 2,FALSE)</f>
        <v>0</v>
      </c>
      <c r="Q189" s="50">
        <f>VLOOKUP($A189, 'YoY $ Balance'!$A$5:$E$281, 3,FALSE)</f>
        <v>0</v>
      </c>
      <c r="R189" s="50">
        <f>VLOOKUP($A189, 'YoY $ Balance'!$A$5:$E$281,4,FALSE)</f>
        <v>4816000</v>
      </c>
      <c r="S189" s="51">
        <f>VLOOKUP($A189, 'YoY $ Balance'!$A$5:$E$281, 5,FALSE)</f>
        <v>2107000</v>
      </c>
      <c r="T189" s="46" t="str">
        <f t="shared" si="44"/>
        <v/>
      </c>
      <c r="U189" s="52" t="str">
        <f t="shared" si="45"/>
        <v/>
      </c>
      <c r="V189" s="48">
        <f t="shared" si="46"/>
        <v>0</v>
      </c>
      <c r="W189" s="47">
        <f t="shared" si="47"/>
        <v>0</v>
      </c>
      <c r="Y189" s="53" t="str">
        <f t="shared" si="52"/>
        <v>No Activity</v>
      </c>
      <c r="Z189" s="52" t="str">
        <f t="shared" si="53"/>
        <v>No Activity</v>
      </c>
      <c r="AA189" s="53" t="str">
        <f t="shared" si="54"/>
        <v>No Activity</v>
      </c>
      <c r="AB189" s="52" t="str">
        <f t="shared" si="55"/>
        <v>No Activity</v>
      </c>
      <c r="AC189" s="53" t="str">
        <f t="shared" si="56"/>
        <v>Active</v>
      </c>
      <c r="AD189" s="52" t="str">
        <f t="shared" si="57"/>
        <v>Active</v>
      </c>
      <c r="AE189" s="53" t="str">
        <f t="shared" si="58"/>
        <v>Active</v>
      </c>
      <c r="AF189" s="52" t="str">
        <f t="shared" si="59"/>
        <v>Active</v>
      </c>
      <c r="AH189" s="6" t="str">
        <f t="shared" si="48"/>
        <v/>
      </c>
      <c r="AI189" s="6" t="str">
        <f t="shared" si="49"/>
        <v/>
      </c>
      <c r="AJ189" s="6">
        <f t="shared" si="50"/>
        <v>0</v>
      </c>
      <c r="AK189" s="6">
        <f t="shared" si="51"/>
        <v>0</v>
      </c>
    </row>
    <row r="190" spans="1:37" outlineLevel="1" x14ac:dyDescent="0.25">
      <c r="A190" s="79" t="s">
        <v>1298</v>
      </c>
      <c r="B190" s="46"/>
      <c r="D190" s="6">
        <v>16</v>
      </c>
      <c r="E190" s="47">
        <v>3</v>
      </c>
      <c r="F190" s="46"/>
      <c r="H190" s="6">
        <v>10</v>
      </c>
      <c r="I190" s="47">
        <v>3</v>
      </c>
      <c r="K190" s="46">
        <f t="shared" si="40"/>
        <v>0</v>
      </c>
      <c r="L190" s="6">
        <f t="shared" si="41"/>
        <v>0</v>
      </c>
      <c r="M190" s="6">
        <f t="shared" si="42"/>
        <v>6</v>
      </c>
      <c r="N190" s="48">
        <f t="shared" si="43"/>
        <v>0</v>
      </c>
      <c r="O190" s="47"/>
      <c r="P190" s="49">
        <f>VLOOKUP($A190, 'YoY $ Balance'!$A$5:$E$281, 2,FALSE)</f>
        <v>0</v>
      </c>
      <c r="Q190" s="50">
        <f>VLOOKUP($A190, 'YoY $ Balance'!$A$5:$E$281, 3,FALSE)</f>
        <v>0</v>
      </c>
      <c r="R190" s="50">
        <f>VLOOKUP($A190, 'YoY $ Balance'!$A$5:$E$281,4,FALSE)</f>
        <v>283014.51</v>
      </c>
      <c r="S190" s="51">
        <f>VLOOKUP($A190, 'YoY $ Balance'!$A$5:$E$281, 5,FALSE)</f>
        <v>297350</v>
      </c>
      <c r="T190" s="46" t="str">
        <f t="shared" si="44"/>
        <v/>
      </c>
      <c r="U190" s="52" t="str">
        <f t="shared" si="45"/>
        <v/>
      </c>
      <c r="V190" s="48">
        <f t="shared" si="46"/>
        <v>0</v>
      </c>
      <c r="W190" s="47">
        <f t="shared" si="47"/>
        <v>0</v>
      </c>
      <c r="Y190" s="53" t="str">
        <f t="shared" si="52"/>
        <v>No Activity</v>
      </c>
      <c r="Z190" s="52" t="str">
        <f t="shared" si="53"/>
        <v>No Activity</v>
      </c>
      <c r="AA190" s="53" t="str">
        <f t="shared" si="54"/>
        <v>No Activity</v>
      </c>
      <c r="AB190" s="52" t="str">
        <f t="shared" si="55"/>
        <v>No Activity</v>
      </c>
      <c r="AC190" s="53" t="str">
        <f t="shared" si="56"/>
        <v>Active</v>
      </c>
      <c r="AD190" s="52" t="str">
        <f t="shared" si="57"/>
        <v>Active</v>
      </c>
      <c r="AE190" s="53" t="str">
        <f t="shared" si="58"/>
        <v>Active</v>
      </c>
      <c r="AF190" s="52" t="str">
        <f t="shared" si="59"/>
        <v>Active</v>
      </c>
      <c r="AH190" s="6" t="str">
        <f t="shared" si="48"/>
        <v/>
      </c>
      <c r="AI190" s="6" t="str">
        <f t="shared" si="49"/>
        <v/>
      </c>
      <c r="AJ190" s="6">
        <f t="shared" si="50"/>
        <v>0</v>
      </c>
      <c r="AK190" s="6">
        <f t="shared" si="51"/>
        <v>0</v>
      </c>
    </row>
    <row r="191" spans="1:37" outlineLevel="1" x14ac:dyDescent="0.25">
      <c r="A191" s="79" t="s">
        <v>1327</v>
      </c>
      <c r="B191" s="46"/>
      <c r="D191" s="6">
        <v>2</v>
      </c>
      <c r="E191" s="47"/>
      <c r="F191" s="46"/>
      <c r="H191" s="6">
        <v>2</v>
      </c>
      <c r="I191" s="47"/>
      <c r="K191" s="46">
        <f t="shared" si="40"/>
        <v>0</v>
      </c>
      <c r="L191" s="6">
        <f t="shared" si="41"/>
        <v>0</v>
      </c>
      <c r="M191" s="6">
        <f t="shared" si="42"/>
        <v>0</v>
      </c>
      <c r="N191" s="48">
        <f t="shared" si="43"/>
        <v>0</v>
      </c>
      <c r="O191" s="47"/>
      <c r="P191" s="49">
        <f>VLOOKUP($A191, 'YoY $ Balance'!$A$5:$E$281, 2,FALSE)</f>
        <v>0</v>
      </c>
      <c r="Q191" s="50">
        <f>VLOOKUP($A191, 'YoY $ Balance'!$A$5:$E$281, 3,FALSE)</f>
        <v>0</v>
      </c>
      <c r="R191" s="50">
        <f>VLOOKUP($A191, 'YoY $ Balance'!$A$5:$E$281,4,FALSE)</f>
        <v>868750</v>
      </c>
      <c r="S191" s="51">
        <f>VLOOKUP($A191, 'YoY $ Balance'!$A$5:$E$281, 5,FALSE)</f>
        <v>0</v>
      </c>
      <c r="T191" s="46" t="str">
        <f t="shared" si="44"/>
        <v/>
      </c>
      <c r="U191" s="52" t="str">
        <f t="shared" si="45"/>
        <v/>
      </c>
      <c r="V191" s="48">
        <f t="shared" si="46"/>
        <v>0</v>
      </c>
      <c r="W191" s="47">
        <f t="shared" si="47"/>
        <v>1</v>
      </c>
      <c r="Y191" s="53" t="str">
        <f t="shared" si="52"/>
        <v>No Activity</v>
      </c>
      <c r="Z191" s="52" t="str">
        <f t="shared" si="53"/>
        <v>No Activity</v>
      </c>
      <c r="AA191" s="53" t="str">
        <f t="shared" si="54"/>
        <v>No Activity</v>
      </c>
      <c r="AB191" s="52" t="str">
        <f t="shared" si="55"/>
        <v>No Activity</v>
      </c>
      <c r="AC191" s="53" t="str">
        <f t="shared" si="56"/>
        <v>Active</v>
      </c>
      <c r="AD191" s="52" t="str">
        <f t="shared" si="57"/>
        <v>Active</v>
      </c>
      <c r="AE191" s="53" t="str">
        <f t="shared" si="58"/>
        <v>No Activity</v>
      </c>
      <c r="AF191" s="52" t="str">
        <f t="shared" si="59"/>
        <v>No Activity</v>
      </c>
      <c r="AH191" s="6" t="str">
        <f t="shared" si="48"/>
        <v/>
      </c>
      <c r="AI191" s="6" t="str">
        <f t="shared" si="49"/>
        <v/>
      </c>
      <c r="AJ191" s="6">
        <f t="shared" si="50"/>
        <v>0</v>
      </c>
      <c r="AK191" s="6">
        <f t="shared" si="51"/>
        <v>1</v>
      </c>
    </row>
    <row r="192" spans="1:37" outlineLevel="1" x14ac:dyDescent="0.25">
      <c r="A192" s="79" t="s">
        <v>1302</v>
      </c>
      <c r="B192" s="46"/>
      <c r="E192" s="47">
        <v>1</v>
      </c>
      <c r="F192" s="46"/>
      <c r="I192" s="47">
        <v>1</v>
      </c>
      <c r="K192" s="46">
        <f t="shared" si="40"/>
        <v>0</v>
      </c>
      <c r="L192" s="6">
        <f t="shared" si="41"/>
        <v>0</v>
      </c>
      <c r="M192" s="6">
        <f t="shared" si="42"/>
        <v>0</v>
      </c>
      <c r="N192" s="48">
        <f t="shared" si="43"/>
        <v>0</v>
      </c>
      <c r="O192" s="47"/>
      <c r="P192" s="49">
        <f>VLOOKUP($A192, 'YoY $ Balance'!$A$5:$E$281, 2,FALSE)</f>
        <v>0</v>
      </c>
      <c r="Q192" s="50">
        <f>VLOOKUP($A192, 'YoY $ Balance'!$A$5:$E$281, 3,FALSE)</f>
        <v>0</v>
      </c>
      <c r="R192" s="50">
        <f>VLOOKUP($A192, 'YoY $ Balance'!$A$5:$E$281,4,FALSE)</f>
        <v>0</v>
      </c>
      <c r="S192" s="51">
        <f>VLOOKUP($A192, 'YoY $ Balance'!$A$5:$E$281, 5,FALSE)</f>
        <v>1824545</v>
      </c>
      <c r="T192" s="46" t="str">
        <f t="shared" si="44"/>
        <v/>
      </c>
      <c r="U192" s="52" t="str">
        <f t="shared" si="45"/>
        <v/>
      </c>
      <c r="V192" s="48" t="str">
        <f t="shared" si="46"/>
        <v/>
      </c>
      <c r="W192" s="47">
        <f t="shared" si="47"/>
        <v>0</v>
      </c>
      <c r="Y192" s="53" t="str">
        <f t="shared" si="52"/>
        <v>No Activity</v>
      </c>
      <c r="Z192" s="52" t="str">
        <f t="shared" si="53"/>
        <v>No Activity</v>
      </c>
      <c r="AA192" s="53" t="str">
        <f t="shared" si="54"/>
        <v>No Activity</v>
      </c>
      <c r="AB192" s="52" t="str">
        <f t="shared" si="55"/>
        <v>No Activity</v>
      </c>
      <c r="AC192" s="53" t="str">
        <f t="shared" si="56"/>
        <v>No Activity</v>
      </c>
      <c r="AD192" s="52" t="str">
        <f t="shared" si="57"/>
        <v>No Activity</v>
      </c>
      <c r="AE192" s="53" t="str">
        <f t="shared" si="58"/>
        <v>Active</v>
      </c>
      <c r="AF192" s="52" t="str">
        <f t="shared" si="59"/>
        <v>Active</v>
      </c>
      <c r="AH192" s="6" t="str">
        <f t="shared" si="48"/>
        <v/>
      </c>
      <c r="AI192" s="6" t="str">
        <f t="shared" si="49"/>
        <v/>
      </c>
      <c r="AJ192" s="6" t="str">
        <f t="shared" si="50"/>
        <v/>
      </c>
      <c r="AK192" s="6">
        <f t="shared" si="51"/>
        <v>0</v>
      </c>
    </row>
    <row r="193" spans="1:37" outlineLevel="1" x14ac:dyDescent="0.25">
      <c r="A193" s="79" t="s">
        <v>1304</v>
      </c>
      <c r="B193" s="46">
        <v>8</v>
      </c>
      <c r="C193" s="6">
        <v>8</v>
      </c>
      <c r="E193" s="47"/>
      <c r="F193" s="46">
        <v>12</v>
      </c>
      <c r="G193" s="6">
        <v>13</v>
      </c>
      <c r="I193" s="47"/>
      <c r="K193" s="46">
        <f t="shared" si="40"/>
        <v>-4</v>
      </c>
      <c r="L193" s="6">
        <f t="shared" si="41"/>
        <v>-5</v>
      </c>
      <c r="M193" s="6">
        <f t="shared" si="42"/>
        <v>0</v>
      </c>
      <c r="N193" s="48">
        <f t="shared" si="43"/>
        <v>0</v>
      </c>
      <c r="O193" s="47"/>
      <c r="P193" s="49">
        <f>VLOOKUP($A193, 'YoY $ Balance'!$A$5:$E$281, 2,FALSE)</f>
        <v>8080400</v>
      </c>
      <c r="Q193" s="50">
        <f>VLOOKUP($A193, 'YoY $ Balance'!$A$5:$E$281, 3,FALSE)</f>
        <v>2205200</v>
      </c>
      <c r="R193" s="50">
        <f>VLOOKUP($A193, 'YoY $ Balance'!$A$5:$E$281,4,FALSE)</f>
        <v>-144300</v>
      </c>
      <c r="S193" s="51">
        <f>VLOOKUP($A193, 'YoY $ Balance'!$A$5:$E$281, 5,FALSE)</f>
        <v>-144300</v>
      </c>
      <c r="T193" s="46">
        <f t="shared" si="44"/>
        <v>0</v>
      </c>
      <c r="U193" s="52">
        <f t="shared" si="45"/>
        <v>0</v>
      </c>
      <c r="V193" s="48">
        <f t="shared" si="46"/>
        <v>1</v>
      </c>
      <c r="W193" s="47" t="str">
        <f t="shared" si="47"/>
        <v/>
      </c>
      <c r="Y193" s="53" t="str">
        <f t="shared" si="52"/>
        <v>Active</v>
      </c>
      <c r="Z193" s="52" t="str">
        <f t="shared" si="53"/>
        <v>Active</v>
      </c>
      <c r="AA193" s="53" t="str">
        <f t="shared" si="54"/>
        <v>Active</v>
      </c>
      <c r="AB193" s="52" t="str">
        <f t="shared" si="55"/>
        <v>Active</v>
      </c>
      <c r="AC193" s="53" t="str">
        <f t="shared" si="56"/>
        <v>No Activity</v>
      </c>
      <c r="AD193" s="52" t="str">
        <f t="shared" si="57"/>
        <v>No Activity</v>
      </c>
      <c r="AE193" s="53" t="str">
        <f t="shared" si="58"/>
        <v>No Activity</v>
      </c>
      <c r="AF193" s="52" t="str">
        <f t="shared" si="59"/>
        <v>No Activity</v>
      </c>
      <c r="AH193" s="6">
        <f t="shared" si="48"/>
        <v>0</v>
      </c>
      <c r="AI193" s="6">
        <f t="shared" si="49"/>
        <v>0</v>
      </c>
      <c r="AJ193" s="6">
        <f t="shared" si="50"/>
        <v>1</v>
      </c>
      <c r="AK193" s="6" t="str">
        <f t="shared" si="51"/>
        <v/>
      </c>
    </row>
    <row r="194" spans="1:37" outlineLevel="1" x14ac:dyDescent="0.25">
      <c r="A194" s="79" t="s">
        <v>1325</v>
      </c>
      <c r="B194" s="46"/>
      <c r="D194" s="6">
        <v>9</v>
      </c>
      <c r="E194" s="47">
        <v>9</v>
      </c>
      <c r="F194" s="46"/>
      <c r="H194" s="6">
        <v>10</v>
      </c>
      <c r="I194" s="47">
        <v>8</v>
      </c>
      <c r="K194" s="46">
        <f t="shared" si="40"/>
        <v>0</v>
      </c>
      <c r="L194" s="6">
        <f t="shared" si="41"/>
        <v>0</v>
      </c>
      <c r="M194" s="6">
        <f t="shared" si="42"/>
        <v>-1</v>
      </c>
      <c r="N194" s="48">
        <f t="shared" si="43"/>
        <v>1</v>
      </c>
      <c r="O194" s="47"/>
      <c r="P194" s="49">
        <f>VLOOKUP($A194, 'YoY $ Balance'!$A$5:$E$281, 2,FALSE)</f>
        <v>0</v>
      </c>
      <c r="Q194" s="50">
        <f>VLOOKUP($A194, 'YoY $ Balance'!$A$5:$E$281, 3,FALSE)</f>
        <v>0</v>
      </c>
      <c r="R194" s="50">
        <f>VLOOKUP($A194, 'YoY $ Balance'!$A$5:$E$281,4,FALSE)</f>
        <v>2625039.64</v>
      </c>
      <c r="S194" s="51">
        <f>VLOOKUP($A194, 'YoY $ Balance'!$A$5:$E$281, 5,FALSE)</f>
        <v>1959019.2</v>
      </c>
      <c r="T194" s="46" t="str">
        <f t="shared" si="44"/>
        <v/>
      </c>
      <c r="U194" s="52" t="str">
        <f t="shared" si="45"/>
        <v/>
      </c>
      <c r="V194" s="48">
        <f t="shared" si="46"/>
        <v>0</v>
      </c>
      <c r="W194" s="47">
        <f t="shared" si="47"/>
        <v>0</v>
      </c>
      <c r="Y194" s="53" t="str">
        <f t="shared" si="52"/>
        <v>No Activity</v>
      </c>
      <c r="Z194" s="52" t="str">
        <f t="shared" si="53"/>
        <v>No Activity</v>
      </c>
      <c r="AA194" s="53" t="str">
        <f t="shared" si="54"/>
        <v>No Activity</v>
      </c>
      <c r="AB194" s="52" t="str">
        <f t="shared" si="55"/>
        <v>No Activity</v>
      </c>
      <c r="AC194" s="53" t="str">
        <f t="shared" si="56"/>
        <v>Active</v>
      </c>
      <c r="AD194" s="52" t="str">
        <f t="shared" si="57"/>
        <v>Active</v>
      </c>
      <c r="AE194" s="53" t="str">
        <f t="shared" si="58"/>
        <v>Active</v>
      </c>
      <c r="AF194" s="52" t="str">
        <f t="shared" si="59"/>
        <v>Active</v>
      </c>
      <c r="AH194" s="6" t="str">
        <f t="shared" si="48"/>
        <v/>
      </c>
      <c r="AI194" s="6" t="str">
        <f t="shared" si="49"/>
        <v/>
      </c>
      <c r="AJ194" s="6">
        <f t="shared" si="50"/>
        <v>0</v>
      </c>
      <c r="AK194" s="6">
        <f t="shared" si="51"/>
        <v>0</v>
      </c>
    </row>
    <row r="195" spans="1:37" outlineLevel="1" x14ac:dyDescent="0.25">
      <c r="A195" s="79" t="s">
        <v>1329</v>
      </c>
      <c r="B195" s="46"/>
      <c r="C195" s="6">
        <v>1</v>
      </c>
      <c r="D195" s="6">
        <v>23</v>
      </c>
      <c r="E195" s="47">
        <v>2</v>
      </c>
      <c r="F195" s="46"/>
      <c r="G195" s="6">
        <v>1</v>
      </c>
      <c r="H195" s="6">
        <v>12</v>
      </c>
      <c r="I195" s="47">
        <v>4</v>
      </c>
      <c r="K195" s="46">
        <f t="shared" si="40"/>
        <v>0</v>
      </c>
      <c r="L195" s="6">
        <f t="shared" si="41"/>
        <v>0</v>
      </c>
      <c r="M195" s="6">
        <f t="shared" si="42"/>
        <v>11</v>
      </c>
      <c r="N195" s="48">
        <f t="shared" si="43"/>
        <v>-2</v>
      </c>
      <c r="O195" s="47"/>
      <c r="P195" s="49">
        <f>VLOOKUP($A195, 'YoY $ Balance'!$A$5:$E$281, 2,FALSE)</f>
        <v>0</v>
      </c>
      <c r="Q195" s="50">
        <f>VLOOKUP($A195, 'YoY $ Balance'!$A$5:$E$281, 3,FALSE)</f>
        <v>2467500</v>
      </c>
      <c r="R195" s="50">
        <f>VLOOKUP($A195, 'YoY $ Balance'!$A$5:$E$281,4,FALSE)</f>
        <v>5250000</v>
      </c>
      <c r="S195" s="51">
        <f>VLOOKUP($A195, 'YoY $ Balance'!$A$5:$E$281, 5,FALSE)</f>
        <v>2651250</v>
      </c>
      <c r="T195" s="46" t="str">
        <f t="shared" si="44"/>
        <v/>
      </c>
      <c r="U195" s="52">
        <f t="shared" si="45"/>
        <v>0</v>
      </c>
      <c r="V195" s="48">
        <f t="shared" si="46"/>
        <v>0</v>
      </c>
      <c r="W195" s="47">
        <f t="shared" si="47"/>
        <v>0</v>
      </c>
      <c r="Y195" s="53" t="str">
        <f t="shared" si="52"/>
        <v>No Activity</v>
      </c>
      <c r="Z195" s="52" t="str">
        <f t="shared" si="53"/>
        <v>No Activity</v>
      </c>
      <c r="AA195" s="53" t="str">
        <f t="shared" si="54"/>
        <v>Active</v>
      </c>
      <c r="AB195" s="52" t="str">
        <f t="shared" si="55"/>
        <v>Active</v>
      </c>
      <c r="AC195" s="53" t="str">
        <f t="shared" si="56"/>
        <v>Active</v>
      </c>
      <c r="AD195" s="52" t="str">
        <f t="shared" si="57"/>
        <v>Active</v>
      </c>
      <c r="AE195" s="53" t="str">
        <f t="shared" si="58"/>
        <v>Active</v>
      </c>
      <c r="AF195" s="52" t="str">
        <f t="shared" si="59"/>
        <v>Active</v>
      </c>
      <c r="AH195" s="6" t="str">
        <f t="shared" si="48"/>
        <v/>
      </c>
      <c r="AI195" s="6">
        <f t="shared" si="49"/>
        <v>0</v>
      </c>
      <c r="AJ195" s="6">
        <f t="shared" si="50"/>
        <v>0</v>
      </c>
      <c r="AK195" s="6">
        <f t="shared" si="51"/>
        <v>0</v>
      </c>
    </row>
    <row r="196" spans="1:37" outlineLevel="1" x14ac:dyDescent="0.25">
      <c r="A196" s="79" t="s">
        <v>1339</v>
      </c>
      <c r="B196" s="46"/>
      <c r="E196" s="47">
        <v>1</v>
      </c>
      <c r="F196" s="46"/>
      <c r="I196" s="47"/>
      <c r="K196" s="46">
        <f t="shared" si="40"/>
        <v>0</v>
      </c>
      <c r="L196" s="6">
        <f t="shared" si="41"/>
        <v>0</v>
      </c>
      <c r="M196" s="6">
        <f t="shared" si="42"/>
        <v>0</v>
      </c>
      <c r="N196" s="48">
        <f t="shared" si="43"/>
        <v>1</v>
      </c>
      <c r="O196" s="47"/>
      <c r="P196" s="49">
        <f>VLOOKUP($A196, 'YoY $ Balance'!$A$5:$E$281, 2,FALSE)</f>
        <v>2642500</v>
      </c>
      <c r="Q196" s="50">
        <f>VLOOKUP($A196, 'YoY $ Balance'!$A$5:$E$281, 3,FALSE)</f>
        <v>2642500</v>
      </c>
      <c r="R196" s="50">
        <f>VLOOKUP($A196, 'YoY $ Balance'!$A$5:$E$281,4,FALSE)</f>
        <v>2642500</v>
      </c>
      <c r="S196" s="51">
        <f>VLOOKUP($A196, 'YoY $ Balance'!$A$5:$E$281, 5,FALSE)</f>
        <v>2642500</v>
      </c>
      <c r="T196" s="46" t="str">
        <f t="shared" si="44"/>
        <v/>
      </c>
      <c r="U196" s="52" t="str">
        <f t="shared" si="45"/>
        <v/>
      </c>
      <c r="V196" s="48" t="str">
        <f t="shared" si="46"/>
        <v/>
      </c>
      <c r="W196" s="47">
        <f t="shared" si="47"/>
        <v>0</v>
      </c>
      <c r="Y196" s="53" t="str">
        <f t="shared" si="52"/>
        <v>No Activity</v>
      </c>
      <c r="Z196" s="52" t="str">
        <f t="shared" si="53"/>
        <v>No Activity</v>
      </c>
      <c r="AA196" s="53" t="str">
        <f t="shared" si="54"/>
        <v>No Activity</v>
      </c>
      <c r="AB196" s="52" t="str">
        <f t="shared" si="55"/>
        <v>No Activity</v>
      </c>
      <c r="AC196" s="53" t="str">
        <f t="shared" si="56"/>
        <v>No Activity</v>
      </c>
      <c r="AD196" s="52" t="str">
        <f t="shared" si="57"/>
        <v>No Activity</v>
      </c>
      <c r="AE196" s="53" t="str">
        <f t="shared" si="58"/>
        <v>Active</v>
      </c>
      <c r="AF196" s="52" t="str">
        <f t="shared" si="59"/>
        <v>No Activity</v>
      </c>
      <c r="AH196" s="6" t="str">
        <f t="shared" si="48"/>
        <v/>
      </c>
      <c r="AI196" s="6" t="str">
        <f t="shared" si="49"/>
        <v/>
      </c>
      <c r="AJ196" s="6" t="str">
        <f t="shared" si="50"/>
        <v/>
      </c>
      <c r="AK196" s="6">
        <f t="shared" si="51"/>
        <v>0</v>
      </c>
    </row>
    <row r="197" spans="1:37" outlineLevel="1" x14ac:dyDescent="0.25">
      <c r="A197" s="79" t="s">
        <v>1300</v>
      </c>
      <c r="B197" s="46">
        <v>1</v>
      </c>
      <c r="E197" s="47"/>
      <c r="F197" s="46"/>
      <c r="I197" s="47"/>
      <c r="K197" s="46">
        <f t="shared" si="40"/>
        <v>1</v>
      </c>
      <c r="L197" s="6">
        <f t="shared" si="41"/>
        <v>0</v>
      </c>
      <c r="M197" s="6">
        <f t="shared" si="42"/>
        <v>0</v>
      </c>
      <c r="N197" s="48">
        <f t="shared" si="43"/>
        <v>0</v>
      </c>
      <c r="O197" s="47"/>
      <c r="P197" s="49">
        <f>VLOOKUP($A197, 'YoY $ Balance'!$A$5:$E$281, 2,FALSE)</f>
        <v>8280022.3300000001</v>
      </c>
      <c r="Q197" s="50">
        <f>VLOOKUP($A197, 'YoY $ Balance'!$A$5:$E$281, 3,FALSE)</f>
        <v>0</v>
      </c>
      <c r="R197" s="50">
        <f>VLOOKUP($A197, 'YoY $ Balance'!$A$5:$E$281,4,FALSE)</f>
        <v>0</v>
      </c>
      <c r="S197" s="51">
        <f>VLOOKUP($A197, 'YoY $ Balance'!$A$5:$E$281, 5,FALSE)</f>
        <v>0</v>
      </c>
      <c r="T197" s="46" t="str">
        <f t="shared" si="44"/>
        <v/>
      </c>
      <c r="U197" s="52">
        <f t="shared" si="45"/>
        <v>0</v>
      </c>
      <c r="V197" s="48">
        <f t="shared" si="46"/>
        <v>1</v>
      </c>
      <c r="W197" s="47" t="str">
        <f t="shared" si="47"/>
        <v/>
      </c>
      <c r="Y197" s="53" t="str">
        <f t="shared" si="52"/>
        <v>Active</v>
      </c>
      <c r="Z197" s="52" t="str">
        <f t="shared" si="53"/>
        <v>No Activity</v>
      </c>
      <c r="AA197" s="53" t="str">
        <f t="shared" si="54"/>
        <v>No Activity</v>
      </c>
      <c r="AB197" s="52" t="str">
        <f t="shared" si="55"/>
        <v>No Activity</v>
      </c>
      <c r="AC197" s="53" t="str">
        <f t="shared" si="56"/>
        <v>No Activity</v>
      </c>
      <c r="AD197" s="52" t="str">
        <f t="shared" si="57"/>
        <v>No Activity</v>
      </c>
      <c r="AE197" s="53" t="str">
        <f t="shared" si="58"/>
        <v>No Activity</v>
      </c>
      <c r="AF197" s="52" t="str">
        <f t="shared" si="59"/>
        <v>No Activity</v>
      </c>
      <c r="AH197" s="6" t="str">
        <f t="shared" si="48"/>
        <v/>
      </c>
      <c r="AI197" s="6">
        <f t="shared" si="49"/>
        <v>0</v>
      </c>
      <c r="AJ197" s="6">
        <f t="shared" si="50"/>
        <v>1</v>
      </c>
      <c r="AK197" s="6" t="str">
        <f t="shared" si="51"/>
        <v/>
      </c>
    </row>
    <row r="198" spans="1:37" outlineLevel="1" x14ac:dyDescent="0.25">
      <c r="A198" s="79" t="s">
        <v>1331</v>
      </c>
      <c r="B198" s="46"/>
      <c r="D198" s="6">
        <v>3</v>
      </c>
      <c r="E198" s="47">
        <v>2</v>
      </c>
      <c r="F198" s="46"/>
      <c r="H198" s="6">
        <v>4</v>
      </c>
      <c r="I198" s="47">
        <v>2</v>
      </c>
      <c r="K198" s="46">
        <f t="shared" si="40"/>
        <v>0</v>
      </c>
      <c r="L198" s="6">
        <f t="shared" si="41"/>
        <v>0</v>
      </c>
      <c r="M198" s="6">
        <f t="shared" si="42"/>
        <v>-1</v>
      </c>
      <c r="N198" s="48">
        <f t="shared" si="43"/>
        <v>0</v>
      </c>
      <c r="O198" s="47"/>
      <c r="P198" s="49">
        <f>VLOOKUP($A198, 'YoY $ Balance'!$A$5:$E$281, 2,FALSE)</f>
        <v>0</v>
      </c>
      <c r="Q198" s="50">
        <f>VLOOKUP($A198, 'YoY $ Balance'!$A$5:$E$281, 3,FALSE)</f>
        <v>0</v>
      </c>
      <c r="R198" s="50">
        <f>VLOOKUP($A198, 'YoY $ Balance'!$A$5:$E$281,4,FALSE)</f>
        <v>11611760.359999999</v>
      </c>
      <c r="S198" s="51">
        <f>VLOOKUP($A198, 'YoY $ Balance'!$A$5:$E$281, 5,FALSE)</f>
        <v>6660559.1399999997</v>
      </c>
      <c r="T198" s="46" t="str">
        <f t="shared" si="44"/>
        <v/>
      </c>
      <c r="U198" s="52" t="str">
        <f t="shared" si="45"/>
        <v/>
      </c>
      <c r="V198" s="48">
        <f t="shared" si="46"/>
        <v>0</v>
      </c>
      <c r="W198" s="47">
        <f t="shared" si="47"/>
        <v>0</v>
      </c>
      <c r="Y198" s="53" t="str">
        <f t="shared" si="52"/>
        <v>No Activity</v>
      </c>
      <c r="Z198" s="52" t="str">
        <f t="shared" si="53"/>
        <v>No Activity</v>
      </c>
      <c r="AA198" s="53" t="str">
        <f t="shared" si="54"/>
        <v>No Activity</v>
      </c>
      <c r="AB198" s="52" t="str">
        <f t="shared" si="55"/>
        <v>No Activity</v>
      </c>
      <c r="AC198" s="53" t="str">
        <f t="shared" si="56"/>
        <v>Active</v>
      </c>
      <c r="AD198" s="52" t="str">
        <f t="shared" si="57"/>
        <v>Active</v>
      </c>
      <c r="AE198" s="53" t="str">
        <f t="shared" si="58"/>
        <v>Active</v>
      </c>
      <c r="AF198" s="52" t="str">
        <f t="shared" si="59"/>
        <v>Active</v>
      </c>
      <c r="AH198" s="6" t="str">
        <f t="shared" si="48"/>
        <v/>
      </c>
      <c r="AI198" s="6" t="str">
        <f t="shared" si="49"/>
        <v/>
      </c>
      <c r="AJ198" s="6">
        <f t="shared" si="50"/>
        <v>0</v>
      </c>
      <c r="AK198" s="6">
        <f t="shared" si="51"/>
        <v>0</v>
      </c>
    </row>
    <row r="199" spans="1:37" outlineLevel="1" x14ac:dyDescent="0.25">
      <c r="A199" s="79" t="s">
        <v>1333</v>
      </c>
      <c r="B199" s="46">
        <v>2</v>
      </c>
      <c r="C199" s="6">
        <v>2</v>
      </c>
      <c r="E199" s="47">
        <v>1</v>
      </c>
      <c r="F199" s="46">
        <v>3</v>
      </c>
      <c r="G199" s="6">
        <v>2</v>
      </c>
      <c r="I199" s="47">
        <v>2</v>
      </c>
      <c r="K199" s="46">
        <f t="shared" ref="K199:K262" si="60">B199-F199</f>
        <v>-1</v>
      </c>
      <c r="L199" s="6">
        <f t="shared" ref="L199:L262" si="61">C199-G199</f>
        <v>0</v>
      </c>
      <c r="M199" s="6">
        <f t="shared" ref="M199:M262" si="62">D199-H199</f>
        <v>0</v>
      </c>
      <c r="N199" s="48">
        <f t="shared" ref="N199:N262" si="63">E199-I199</f>
        <v>-1</v>
      </c>
      <c r="O199" s="47"/>
      <c r="P199" s="49">
        <f>VLOOKUP($A199, 'YoY $ Balance'!$A$5:$E$281, 2,FALSE)</f>
        <v>-1413500</v>
      </c>
      <c r="Q199" s="50">
        <f>VLOOKUP($A199, 'YoY $ Balance'!$A$5:$E$281, 3,FALSE)</f>
        <v>372000</v>
      </c>
      <c r="R199" s="50">
        <f>VLOOKUP($A199, 'YoY $ Balance'!$A$5:$E$281,4,FALSE)</f>
        <v>0</v>
      </c>
      <c r="S199" s="51">
        <f>VLOOKUP($A199, 'YoY $ Balance'!$A$5:$E$281, 5,FALSE)</f>
        <v>458290.31</v>
      </c>
      <c r="T199" s="46">
        <f t="shared" ref="T199:T262" si="64">IF( AND(Y199="No Activity", Z199="Active"),1, AH199)</f>
        <v>0</v>
      </c>
      <c r="U199" s="52">
        <f t="shared" ref="U199:U262" si="65">AI199</f>
        <v>0</v>
      </c>
      <c r="V199" s="48">
        <f t="shared" ref="V199:V262" si="66">AJ199</f>
        <v>1</v>
      </c>
      <c r="W199" s="47">
        <f t="shared" ref="W199:W262" si="67">AK199</f>
        <v>0</v>
      </c>
      <c r="Y199" s="53" t="str">
        <f t="shared" si="52"/>
        <v>Active</v>
      </c>
      <c r="Z199" s="52" t="str">
        <f t="shared" si="53"/>
        <v>Active</v>
      </c>
      <c r="AA199" s="53" t="str">
        <f t="shared" si="54"/>
        <v>Active</v>
      </c>
      <c r="AB199" s="52" t="str">
        <f t="shared" si="55"/>
        <v>Active</v>
      </c>
      <c r="AC199" s="53" t="str">
        <f t="shared" si="56"/>
        <v>No Activity</v>
      </c>
      <c r="AD199" s="52" t="str">
        <f t="shared" si="57"/>
        <v>No Activity</v>
      </c>
      <c r="AE199" s="53" t="str">
        <f t="shared" si="58"/>
        <v>Active</v>
      </c>
      <c r="AF199" s="52" t="str">
        <f t="shared" si="59"/>
        <v>Active</v>
      </c>
      <c r="AH199" s="6">
        <f t="shared" ref="AH199:AH262" si="68">IF(OR(Y199="No Activity",Z199="No Activity"),"",IF(OR(Y199="Active",Z199="Active"),0,1))</f>
        <v>0</v>
      </c>
      <c r="AI199" s="6">
        <f t="shared" ref="AI199:AI262" si="69">IF( AND(AH199=0,  OR(AA199="No Activity", AB199="No Activity") ), 1, IF( OR( AND(Y199="No Activity",Z199="No Activity",AA199="No Activity",AB199="No Activity"), AND(AA199="No Activity", AB199="Active"), AND(Y199="No Activity", Z199="Active")),"", 0))</f>
        <v>0</v>
      </c>
      <c r="AJ199" s="6">
        <f t="shared" ref="AJ199:AJ262" si="70">IF( AND(AI199=0,  OR(AC199="No Activity", AD199="No Activity") ), 1, IF( OR( AND(AA199="No Activity",AB199="No Activity",AC199="No Activity",AD199="No Activity"), AND(AC199="No Activity", AD199="Active"), AND(AA199="No Activity", AB199="Active")),"", 0))</f>
        <v>1</v>
      </c>
      <c r="AK199" s="6">
        <f t="shared" ref="AK199:AK262" si="71">IF( AND(AJ199=0,  OR(AE199="No Activity", AF199="No Activity") ), 1, IF( OR( AND(AC199="No Activity",AD199="No Activity",AE199="No Activity",AF199="No Activity"), AND(AE199="No Activity", AF199="Active"), AND(AC199="No Activity", AD199="Active")),"", 0))</f>
        <v>0</v>
      </c>
    </row>
    <row r="200" spans="1:37" outlineLevel="1" x14ac:dyDescent="0.25">
      <c r="A200" s="79" t="s">
        <v>1351</v>
      </c>
      <c r="B200" s="46">
        <v>8</v>
      </c>
      <c r="C200" s="6">
        <v>5</v>
      </c>
      <c r="D200" s="6">
        <v>6</v>
      </c>
      <c r="E200" s="47">
        <v>3</v>
      </c>
      <c r="F200" s="46">
        <v>4</v>
      </c>
      <c r="G200" s="6">
        <v>5</v>
      </c>
      <c r="H200" s="6">
        <v>5</v>
      </c>
      <c r="I200" s="47">
        <v>3</v>
      </c>
      <c r="K200" s="46">
        <f t="shared" si="60"/>
        <v>4</v>
      </c>
      <c r="L200" s="6">
        <f t="shared" si="61"/>
        <v>0</v>
      </c>
      <c r="M200" s="6">
        <f t="shared" si="62"/>
        <v>1</v>
      </c>
      <c r="N200" s="48">
        <f t="shared" si="63"/>
        <v>0</v>
      </c>
      <c r="O200" s="47"/>
      <c r="P200" s="49">
        <f>VLOOKUP($A200, 'YoY $ Balance'!$A$5:$E$281, 2,FALSE)</f>
        <v>-477836.80000000028</v>
      </c>
      <c r="Q200" s="50">
        <f>VLOOKUP($A200, 'YoY $ Balance'!$A$5:$E$281, 3,FALSE)</f>
        <v>8081088</v>
      </c>
      <c r="R200" s="50">
        <f>VLOOKUP($A200, 'YoY $ Balance'!$A$5:$E$281,4,FALSE)</f>
        <v>2394468</v>
      </c>
      <c r="S200" s="51">
        <f>VLOOKUP($A200, 'YoY $ Balance'!$A$5:$E$281, 5,FALSE)</f>
        <v>956578</v>
      </c>
      <c r="T200" s="46">
        <f t="shared" si="64"/>
        <v>0</v>
      </c>
      <c r="U200" s="52">
        <f t="shared" si="65"/>
        <v>0</v>
      </c>
      <c r="V200" s="48">
        <f t="shared" si="66"/>
        <v>0</v>
      </c>
      <c r="W200" s="47">
        <f t="shared" si="67"/>
        <v>0</v>
      </c>
      <c r="Y200" s="53" t="str">
        <f t="shared" ref="Y200:Y263" si="72">IF(ISBLANK(B200),"No Activity","Active")</f>
        <v>Active</v>
      </c>
      <c r="Z200" s="52" t="str">
        <f t="shared" ref="Z200:Z263" si="73">IF(ISBLANK(F200),"No Activity","Active")</f>
        <v>Active</v>
      </c>
      <c r="AA200" s="53" t="str">
        <f t="shared" ref="AA200:AA263" si="74">IF(ISBLANK(C200),"No Activity","Active")</f>
        <v>Active</v>
      </c>
      <c r="AB200" s="52" t="str">
        <f t="shared" ref="AB200:AB263" si="75">IF(ISBLANK(G200),"No Activity","Active")</f>
        <v>Active</v>
      </c>
      <c r="AC200" s="53" t="str">
        <f t="shared" ref="AC200:AC263" si="76">IF(ISBLANK(D200),"No Activity","Active")</f>
        <v>Active</v>
      </c>
      <c r="AD200" s="52" t="str">
        <f t="shared" ref="AD200:AD263" si="77">IF(ISBLANK(H200),"No Activity","Active")</f>
        <v>Active</v>
      </c>
      <c r="AE200" s="53" t="str">
        <f t="shared" ref="AE200:AE263" si="78">IF(ISBLANK(E200),"No Activity","Active")</f>
        <v>Active</v>
      </c>
      <c r="AF200" s="52" t="str">
        <f t="shared" ref="AF200:AF263" si="79">IF(ISBLANK(I200),"No Activity","Active")</f>
        <v>Active</v>
      </c>
      <c r="AH200" s="6">
        <f t="shared" si="68"/>
        <v>0</v>
      </c>
      <c r="AI200" s="6">
        <f t="shared" si="69"/>
        <v>0</v>
      </c>
      <c r="AJ200" s="6">
        <f t="shared" si="70"/>
        <v>0</v>
      </c>
      <c r="AK200" s="6">
        <f t="shared" si="71"/>
        <v>0</v>
      </c>
    </row>
    <row r="201" spans="1:37" outlineLevel="1" x14ac:dyDescent="0.25">
      <c r="A201" s="79" t="s">
        <v>1365</v>
      </c>
      <c r="B201" s="46">
        <v>6</v>
      </c>
      <c r="C201" s="6">
        <v>4</v>
      </c>
      <c r="E201" s="47"/>
      <c r="F201" s="46">
        <v>4</v>
      </c>
      <c r="G201" s="6">
        <v>4</v>
      </c>
      <c r="I201" s="47"/>
      <c r="K201" s="46">
        <f t="shared" si="60"/>
        <v>2</v>
      </c>
      <c r="L201" s="6">
        <f t="shared" si="61"/>
        <v>0</v>
      </c>
      <c r="M201" s="6">
        <f t="shared" si="62"/>
        <v>0</v>
      </c>
      <c r="N201" s="48">
        <f t="shared" si="63"/>
        <v>0</v>
      </c>
      <c r="O201" s="47"/>
      <c r="P201" s="49">
        <f>VLOOKUP($A201, 'YoY $ Balance'!$A$5:$E$281, 2,FALSE)</f>
        <v>19904764.350000001</v>
      </c>
      <c r="Q201" s="50">
        <f>VLOOKUP($A201, 'YoY $ Balance'!$A$5:$E$281, 3,FALSE)</f>
        <v>4200000</v>
      </c>
      <c r="R201" s="50">
        <f>VLOOKUP($A201, 'YoY $ Balance'!$A$5:$E$281,4,FALSE)</f>
        <v>0</v>
      </c>
      <c r="S201" s="51">
        <f>VLOOKUP($A201, 'YoY $ Balance'!$A$5:$E$281, 5,FALSE)</f>
        <v>0</v>
      </c>
      <c r="T201" s="46">
        <f t="shared" si="64"/>
        <v>0</v>
      </c>
      <c r="U201" s="52">
        <f t="shared" si="65"/>
        <v>0</v>
      </c>
      <c r="V201" s="48">
        <f t="shared" si="66"/>
        <v>1</v>
      </c>
      <c r="W201" s="47" t="str">
        <f t="shared" si="67"/>
        <v/>
      </c>
      <c r="Y201" s="53" t="str">
        <f t="shared" si="72"/>
        <v>Active</v>
      </c>
      <c r="Z201" s="52" t="str">
        <f t="shared" si="73"/>
        <v>Active</v>
      </c>
      <c r="AA201" s="53" t="str">
        <f t="shared" si="74"/>
        <v>Active</v>
      </c>
      <c r="AB201" s="52" t="str">
        <f t="shared" si="75"/>
        <v>Active</v>
      </c>
      <c r="AC201" s="53" t="str">
        <f t="shared" si="76"/>
        <v>No Activity</v>
      </c>
      <c r="AD201" s="52" t="str">
        <f t="shared" si="77"/>
        <v>No Activity</v>
      </c>
      <c r="AE201" s="53" t="str">
        <f t="shared" si="78"/>
        <v>No Activity</v>
      </c>
      <c r="AF201" s="52" t="str">
        <f t="shared" si="79"/>
        <v>No Activity</v>
      </c>
      <c r="AH201" s="6">
        <f t="shared" si="68"/>
        <v>0</v>
      </c>
      <c r="AI201" s="6">
        <f t="shared" si="69"/>
        <v>0</v>
      </c>
      <c r="AJ201" s="6">
        <f t="shared" si="70"/>
        <v>1</v>
      </c>
      <c r="AK201" s="6" t="str">
        <f t="shared" si="71"/>
        <v/>
      </c>
    </row>
    <row r="202" spans="1:37" outlineLevel="1" x14ac:dyDescent="0.25">
      <c r="A202" s="79" t="s">
        <v>1377</v>
      </c>
      <c r="B202" s="46"/>
      <c r="D202" s="6">
        <v>3</v>
      </c>
      <c r="E202" s="47"/>
      <c r="F202" s="46"/>
      <c r="H202" s="6">
        <v>2</v>
      </c>
      <c r="I202" s="47"/>
      <c r="K202" s="46">
        <f t="shared" si="60"/>
        <v>0</v>
      </c>
      <c r="L202" s="6">
        <f t="shared" si="61"/>
        <v>0</v>
      </c>
      <c r="M202" s="6">
        <f t="shared" si="62"/>
        <v>1</v>
      </c>
      <c r="N202" s="48">
        <f t="shared" si="63"/>
        <v>0</v>
      </c>
      <c r="O202" s="47"/>
      <c r="P202" s="49">
        <f>VLOOKUP($A202, 'YoY $ Balance'!$A$5:$E$281, 2,FALSE)</f>
        <v>0</v>
      </c>
      <c r="Q202" s="50">
        <f>VLOOKUP($A202, 'YoY $ Balance'!$A$5:$E$281, 3,FALSE)</f>
        <v>0</v>
      </c>
      <c r="R202" s="50">
        <f>VLOOKUP($A202, 'YoY $ Balance'!$A$5:$E$281,4,FALSE)</f>
        <v>871009.61</v>
      </c>
      <c r="S202" s="51">
        <f>VLOOKUP($A202, 'YoY $ Balance'!$A$5:$E$281, 5,FALSE)</f>
        <v>0</v>
      </c>
      <c r="T202" s="46" t="str">
        <f t="shared" si="64"/>
        <v/>
      </c>
      <c r="U202" s="52" t="str">
        <f t="shared" si="65"/>
        <v/>
      </c>
      <c r="V202" s="48">
        <f t="shared" si="66"/>
        <v>0</v>
      </c>
      <c r="W202" s="47">
        <f t="shared" si="67"/>
        <v>1</v>
      </c>
      <c r="Y202" s="53" t="str">
        <f t="shared" si="72"/>
        <v>No Activity</v>
      </c>
      <c r="Z202" s="52" t="str">
        <f t="shared" si="73"/>
        <v>No Activity</v>
      </c>
      <c r="AA202" s="53" t="str">
        <f t="shared" si="74"/>
        <v>No Activity</v>
      </c>
      <c r="AB202" s="52" t="str">
        <f t="shared" si="75"/>
        <v>No Activity</v>
      </c>
      <c r="AC202" s="53" t="str">
        <f t="shared" si="76"/>
        <v>Active</v>
      </c>
      <c r="AD202" s="52" t="str">
        <f t="shared" si="77"/>
        <v>Active</v>
      </c>
      <c r="AE202" s="53" t="str">
        <f t="shared" si="78"/>
        <v>No Activity</v>
      </c>
      <c r="AF202" s="52" t="str">
        <f t="shared" si="79"/>
        <v>No Activity</v>
      </c>
      <c r="AH202" s="6" t="str">
        <f t="shared" si="68"/>
        <v/>
      </c>
      <c r="AI202" s="6" t="str">
        <f t="shared" si="69"/>
        <v/>
      </c>
      <c r="AJ202" s="6">
        <f t="shared" si="70"/>
        <v>0</v>
      </c>
      <c r="AK202" s="6">
        <f t="shared" si="71"/>
        <v>1</v>
      </c>
    </row>
    <row r="203" spans="1:37" outlineLevel="1" x14ac:dyDescent="0.25">
      <c r="A203" s="79" t="s">
        <v>1385</v>
      </c>
      <c r="B203" s="46"/>
      <c r="E203" s="47">
        <v>2</v>
      </c>
      <c r="F203" s="46"/>
      <c r="I203" s="47">
        <v>4</v>
      </c>
      <c r="K203" s="46">
        <f t="shared" si="60"/>
        <v>0</v>
      </c>
      <c r="L203" s="6">
        <f t="shared" si="61"/>
        <v>0</v>
      </c>
      <c r="M203" s="6">
        <f t="shared" si="62"/>
        <v>0</v>
      </c>
      <c r="N203" s="48">
        <f t="shared" si="63"/>
        <v>-2</v>
      </c>
      <c r="O203" s="47"/>
      <c r="P203" s="49">
        <f>VLOOKUP($A203, 'YoY $ Balance'!$A$5:$E$281, 2,FALSE)</f>
        <v>0</v>
      </c>
      <c r="Q203" s="50">
        <f>VLOOKUP($A203, 'YoY $ Balance'!$A$5:$E$281, 3,FALSE)</f>
        <v>0</v>
      </c>
      <c r="R203" s="50">
        <f>VLOOKUP($A203, 'YoY $ Balance'!$A$5:$E$281,4,FALSE)</f>
        <v>0</v>
      </c>
      <c r="S203" s="51">
        <f>VLOOKUP($A203, 'YoY $ Balance'!$A$5:$E$281, 5,FALSE)</f>
        <v>1029866.6799999999</v>
      </c>
      <c r="T203" s="46" t="str">
        <f t="shared" si="64"/>
        <v/>
      </c>
      <c r="U203" s="52" t="str">
        <f t="shared" si="65"/>
        <v/>
      </c>
      <c r="V203" s="48" t="str">
        <f t="shared" si="66"/>
        <v/>
      </c>
      <c r="W203" s="47">
        <f t="shared" si="67"/>
        <v>0</v>
      </c>
      <c r="Y203" s="53" t="str">
        <f t="shared" si="72"/>
        <v>No Activity</v>
      </c>
      <c r="Z203" s="52" t="str">
        <f t="shared" si="73"/>
        <v>No Activity</v>
      </c>
      <c r="AA203" s="53" t="str">
        <f t="shared" si="74"/>
        <v>No Activity</v>
      </c>
      <c r="AB203" s="52" t="str">
        <f t="shared" si="75"/>
        <v>No Activity</v>
      </c>
      <c r="AC203" s="53" t="str">
        <f t="shared" si="76"/>
        <v>No Activity</v>
      </c>
      <c r="AD203" s="52" t="str">
        <f t="shared" si="77"/>
        <v>No Activity</v>
      </c>
      <c r="AE203" s="53" t="str">
        <f t="shared" si="78"/>
        <v>Active</v>
      </c>
      <c r="AF203" s="52" t="str">
        <f t="shared" si="79"/>
        <v>Active</v>
      </c>
      <c r="AH203" s="6" t="str">
        <f t="shared" si="68"/>
        <v/>
      </c>
      <c r="AI203" s="6" t="str">
        <f t="shared" si="69"/>
        <v/>
      </c>
      <c r="AJ203" s="6" t="str">
        <f t="shared" si="70"/>
        <v/>
      </c>
      <c r="AK203" s="6">
        <f t="shared" si="71"/>
        <v>0</v>
      </c>
    </row>
    <row r="204" spans="1:37" outlineLevel="1" x14ac:dyDescent="0.25">
      <c r="A204" s="79" t="s">
        <v>1341</v>
      </c>
      <c r="B204" s="46">
        <v>4</v>
      </c>
      <c r="C204" s="6">
        <v>6</v>
      </c>
      <c r="E204" s="47"/>
      <c r="F204" s="46">
        <v>4</v>
      </c>
      <c r="G204" s="6">
        <v>5</v>
      </c>
      <c r="I204" s="47"/>
      <c r="K204" s="46">
        <f t="shared" si="60"/>
        <v>0</v>
      </c>
      <c r="L204" s="6">
        <f t="shared" si="61"/>
        <v>1</v>
      </c>
      <c r="M204" s="6">
        <f t="shared" si="62"/>
        <v>0</v>
      </c>
      <c r="N204" s="48">
        <f t="shared" si="63"/>
        <v>0</v>
      </c>
      <c r="O204" s="47"/>
      <c r="P204" s="49">
        <f>VLOOKUP($A204, 'YoY $ Balance'!$A$5:$E$281, 2,FALSE)</f>
        <v>2419203.1500000004</v>
      </c>
      <c r="Q204" s="50">
        <f>VLOOKUP($A204, 'YoY $ Balance'!$A$5:$E$281, 3,FALSE)</f>
        <v>1644803.15</v>
      </c>
      <c r="R204" s="50">
        <f>VLOOKUP($A204, 'YoY $ Balance'!$A$5:$E$281,4,FALSE)</f>
        <v>0</v>
      </c>
      <c r="S204" s="51">
        <f>VLOOKUP($A204, 'YoY $ Balance'!$A$5:$E$281, 5,FALSE)</f>
        <v>0</v>
      </c>
      <c r="T204" s="46">
        <f t="shared" si="64"/>
        <v>0</v>
      </c>
      <c r="U204" s="52">
        <f t="shared" si="65"/>
        <v>0</v>
      </c>
      <c r="V204" s="48">
        <f t="shared" si="66"/>
        <v>1</v>
      </c>
      <c r="W204" s="47" t="str">
        <f t="shared" si="67"/>
        <v/>
      </c>
      <c r="Y204" s="53" t="str">
        <f t="shared" si="72"/>
        <v>Active</v>
      </c>
      <c r="Z204" s="52" t="str">
        <f t="shared" si="73"/>
        <v>Active</v>
      </c>
      <c r="AA204" s="53" t="str">
        <f t="shared" si="74"/>
        <v>Active</v>
      </c>
      <c r="AB204" s="52" t="str">
        <f t="shared" si="75"/>
        <v>Active</v>
      </c>
      <c r="AC204" s="53" t="str">
        <f t="shared" si="76"/>
        <v>No Activity</v>
      </c>
      <c r="AD204" s="52" t="str">
        <f t="shared" si="77"/>
        <v>No Activity</v>
      </c>
      <c r="AE204" s="53" t="str">
        <f t="shared" si="78"/>
        <v>No Activity</v>
      </c>
      <c r="AF204" s="52" t="str">
        <f t="shared" si="79"/>
        <v>No Activity</v>
      </c>
      <c r="AH204" s="6">
        <f t="shared" si="68"/>
        <v>0</v>
      </c>
      <c r="AI204" s="6">
        <f t="shared" si="69"/>
        <v>0</v>
      </c>
      <c r="AJ204" s="6">
        <f t="shared" si="70"/>
        <v>1</v>
      </c>
      <c r="AK204" s="6" t="str">
        <f t="shared" si="71"/>
        <v/>
      </c>
    </row>
    <row r="205" spans="1:37" outlineLevel="1" x14ac:dyDescent="0.25">
      <c r="A205" s="79" t="s">
        <v>1387</v>
      </c>
      <c r="B205" s="46"/>
      <c r="D205" s="6">
        <v>1</v>
      </c>
      <c r="E205" s="47"/>
      <c r="F205" s="46"/>
      <c r="H205" s="6">
        <v>3</v>
      </c>
      <c r="I205" s="47">
        <v>3</v>
      </c>
      <c r="K205" s="46">
        <f t="shared" si="60"/>
        <v>0</v>
      </c>
      <c r="L205" s="6">
        <f t="shared" si="61"/>
        <v>0</v>
      </c>
      <c r="M205" s="6">
        <f t="shared" si="62"/>
        <v>-2</v>
      </c>
      <c r="N205" s="48">
        <f t="shared" si="63"/>
        <v>-3</v>
      </c>
      <c r="O205" s="47"/>
      <c r="P205" s="49">
        <f>VLOOKUP($A205, 'YoY $ Balance'!$A$5:$E$281, 2,FALSE)</f>
        <v>0</v>
      </c>
      <c r="Q205" s="50">
        <f>VLOOKUP($A205, 'YoY $ Balance'!$A$5:$E$281, 3,FALSE)</f>
        <v>0</v>
      </c>
      <c r="R205" s="50">
        <f>VLOOKUP($A205, 'YoY $ Balance'!$A$5:$E$281,4,FALSE)</f>
        <v>966192.79999999993</v>
      </c>
      <c r="S205" s="51">
        <f>VLOOKUP($A205, 'YoY $ Balance'!$A$5:$E$281, 5,FALSE)</f>
        <v>1270598.3999999999</v>
      </c>
      <c r="T205" s="46" t="str">
        <f t="shared" si="64"/>
        <v/>
      </c>
      <c r="U205" s="52" t="str">
        <f t="shared" si="65"/>
        <v/>
      </c>
      <c r="V205" s="48">
        <f t="shared" si="66"/>
        <v>0</v>
      </c>
      <c r="W205" s="47">
        <f t="shared" si="67"/>
        <v>1</v>
      </c>
      <c r="Y205" s="53" t="str">
        <f t="shared" si="72"/>
        <v>No Activity</v>
      </c>
      <c r="Z205" s="52" t="str">
        <f t="shared" si="73"/>
        <v>No Activity</v>
      </c>
      <c r="AA205" s="53" t="str">
        <f t="shared" si="74"/>
        <v>No Activity</v>
      </c>
      <c r="AB205" s="52" t="str">
        <f t="shared" si="75"/>
        <v>No Activity</v>
      </c>
      <c r="AC205" s="53" t="str">
        <f t="shared" si="76"/>
        <v>Active</v>
      </c>
      <c r="AD205" s="52" t="str">
        <f t="shared" si="77"/>
        <v>Active</v>
      </c>
      <c r="AE205" s="53" t="str">
        <f t="shared" si="78"/>
        <v>No Activity</v>
      </c>
      <c r="AF205" s="52" t="str">
        <f t="shared" si="79"/>
        <v>Active</v>
      </c>
      <c r="AH205" s="6" t="str">
        <f t="shared" si="68"/>
        <v/>
      </c>
      <c r="AI205" s="6" t="str">
        <f t="shared" si="69"/>
        <v/>
      </c>
      <c r="AJ205" s="6">
        <f t="shared" si="70"/>
        <v>0</v>
      </c>
      <c r="AK205" s="6">
        <f t="shared" si="71"/>
        <v>1</v>
      </c>
    </row>
    <row r="206" spans="1:37" outlineLevel="1" x14ac:dyDescent="0.25">
      <c r="A206" s="79" t="s">
        <v>1383</v>
      </c>
      <c r="B206" s="46"/>
      <c r="D206" s="6">
        <v>14</v>
      </c>
      <c r="E206" s="47"/>
      <c r="F206" s="46"/>
      <c r="H206" s="6">
        <v>14</v>
      </c>
      <c r="I206" s="47"/>
      <c r="K206" s="46">
        <f t="shared" si="60"/>
        <v>0</v>
      </c>
      <c r="L206" s="6">
        <f t="shared" si="61"/>
        <v>0</v>
      </c>
      <c r="M206" s="6">
        <f t="shared" si="62"/>
        <v>0</v>
      </c>
      <c r="N206" s="48">
        <f t="shared" si="63"/>
        <v>0</v>
      </c>
      <c r="O206" s="47"/>
      <c r="P206" s="49">
        <f>VLOOKUP($A206, 'YoY $ Balance'!$A$5:$E$281, 2,FALSE)</f>
        <v>0</v>
      </c>
      <c r="Q206" s="50">
        <f>VLOOKUP($A206, 'YoY $ Balance'!$A$5:$E$281, 3,FALSE)</f>
        <v>0</v>
      </c>
      <c r="R206" s="50">
        <f>VLOOKUP($A206, 'YoY $ Balance'!$A$5:$E$281,4,FALSE)</f>
        <v>4243313.34</v>
      </c>
      <c r="S206" s="51">
        <f>VLOOKUP($A206, 'YoY $ Balance'!$A$5:$E$281, 5,FALSE)</f>
        <v>0</v>
      </c>
      <c r="T206" s="46" t="str">
        <f t="shared" si="64"/>
        <v/>
      </c>
      <c r="U206" s="52" t="str">
        <f t="shared" si="65"/>
        <v/>
      </c>
      <c r="V206" s="48">
        <f t="shared" si="66"/>
        <v>0</v>
      </c>
      <c r="W206" s="47">
        <f t="shared" si="67"/>
        <v>1</v>
      </c>
      <c r="Y206" s="53" t="str">
        <f t="shared" si="72"/>
        <v>No Activity</v>
      </c>
      <c r="Z206" s="52" t="str">
        <f t="shared" si="73"/>
        <v>No Activity</v>
      </c>
      <c r="AA206" s="53" t="str">
        <f t="shared" si="74"/>
        <v>No Activity</v>
      </c>
      <c r="AB206" s="52" t="str">
        <f t="shared" si="75"/>
        <v>No Activity</v>
      </c>
      <c r="AC206" s="53" t="str">
        <f t="shared" si="76"/>
        <v>Active</v>
      </c>
      <c r="AD206" s="52" t="str">
        <f t="shared" si="77"/>
        <v>Active</v>
      </c>
      <c r="AE206" s="53" t="str">
        <f t="shared" si="78"/>
        <v>No Activity</v>
      </c>
      <c r="AF206" s="52" t="str">
        <f t="shared" si="79"/>
        <v>No Activity</v>
      </c>
      <c r="AH206" s="6" t="str">
        <f t="shared" si="68"/>
        <v/>
      </c>
      <c r="AI206" s="6" t="str">
        <f t="shared" si="69"/>
        <v/>
      </c>
      <c r="AJ206" s="6">
        <f t="shared" si="70"/>
        <v>0</v>
      </c>
      <c r="AK206" s="6">
        <f t="shared" si="71"/>
        <v>1</v>
      </c>
    </row>
    <row r="207" spans="1:37" outlineLevel="1" x14ac:dyDescent="0.25">
      <c r="A207" s="79" t="s">
        <v>1381</v>
      </c>
      <c r="B207" s="46"/>
      <c r="D207" s="6">
        <v>4</v>
      </c>
      <c r="E207" s="47">
        <v>8</v>
      </c>
      <c r="F207" s="46"/>
      <c r="H207" s="6">
        <v>2</v>
      </c>
      <c r="I207" s="47">
        <v>15</v>
      </c>
      <c r="K207" s="46">
        <f t="shared" si="60"/>
        <v>0</v>
      </c>
      <c r="L207" s="6">
        <f t="shared" si="61"/>
        <v>0</v>
      </c>
      <c r="M207" s="6">
        <f t="shared" si="62"/>
        <v>2</v>
      </c>
      <c r="N207" s="48">
        <f t="shared" si="63"/>
        <v>-7</v>
      </c>
      <c r="O207" s="47"/>
      <c r="P207" s="49">
        <f>VLOOKUP($A207, 'YoY $ Balance'!$A$5:$E$281, 2,FALSE)</f>
        <v>0</v>
      </c>
      <c r="Q207" s="50">
        <f>VLOOKUP($A207, 'YoY $ Balance'!$A$5:$E$281, 3,FALSE)</f>
        <v>0</v>
      </c>
      <c r="R207" s="50">
        <f>VLOOKUP($A207, 'YoY $ Balance'!$A$5:$E$281,4,FALSE)</f>
        <v>1860017.1</v>
      </c>
      <c r="S207" s="51">
        <f>VLOOKUP($A207, 'YoY $ Balance'!$A$5:$E$281, 5,FALSE)</f>
        <v>7271041.0499999998</v>
      </c>
      <c r="T207" s="46" t="str">
        <f t="shared" si="64"/>
        <v/>
      </c>
      <c r="U207" s="52" t="str">
        <f t="shared" si="65"/>
        <v/>
      </c>
      <c r="V207" s="48">
        <f t="shared" si="66"/>
        <v>0</v>
      </c>
      <c r="W207" s="47">
        <f t="shared" si="67"/>
        <v>0</v>
      </c>
      <c r="Y207" s="53" t="str">
        <f t="shared" si="72"/>
        <v>No Activity</v>
      </c>
      <c r="Z207" s="52" t="str">
        <f t="shared" si="73"/>
        <v>No Activity</v>
      </c>
      <c r="AA207" s="53" t="str">
        <f t="shared" si="74"/>
        <v>No Activity</v>
      </c>
      <c r="AB207" s="52" t="str">
        <f t="shared" si="75"/>
        <v>No Activity</v>
      </c>
      <c r="AC207" s="53" t="str">
        <f t="shared" si="76"/>
        <v>Active</v>
      </c>
      <c r="AD207" s="52" t="str">
        <f t="shared" si="77"/>
        <v>Active</v>
      </c>
      <c r="AE207" s="53" t="str">
        <f t="shared" si="78"/>
        <v>Active</v>
      </c>
      <c r="AF207" s="52" t="str">
        <f t="shared" si="79"/>
        <v>Active</v>
      </c>
      <c r="AH207" s="6" t="str">
        <f t="shared" si="68"/>
        <v/>
      </c>
      <c r="AI207" s="6" t="str">
        <f t="shared" si="69"/>
        <v/>
      </c>
      <c r="AJ207" s="6">
        <f t="shared" si="70"/>
        <v>0</v>
      </c>
      <c r="AK207" s="6">
        <f t="shared" si="71"/>
        <v>0</v>
      </c>
    </row>
    <row r="208" spans="1:37" outlineLevel="1" x14ac:dyDescent="0.25">
      <c r="A208" s="79" t="s">
        <v>1393</v>
      </c>
      <c r="B208" s="46">
        <v>1</v>
      </c>
      <c r="C208" s="6">
        <v>2</v>
      </c>
      <c r="E208" s="47"/>
      <c r="F208" s="46">
        <v>1</v>
      </c>
      <c r="I208" s="47"/>
      <c r="K208" s="46">
        <f t="shared" si="60"/>
        <v>0</v>
      </c>
      <c r="L208" s="6">
        <f t="shared" si="61"/>
        <v>2</v>
      </c>
      <c r="M208" s="6">
        <f t="shared" si="62"/>
        <v>0</v>
      </c>
      <c r="N208" s="48">
        <f t="shared" si="63"/>
        <v>0</v>
      </c>
      <c r="O208" s="47"/>
      <c r="P208" s="49">
        <f>VLOOKUP($A208, 'YoY $ Balance'!$A$5:$E$281, 2,FALSE)</f>
        <v>5007744</v>
      </c>
      <c r="Q208" s="50">
        <f>VLOOKUP($A208, 'YoY $ Balance'!$A$5:$E$281, 3,FALSE)</f>
        <v>4790016</v>
      </c>
      <c r="R208" s="50">
        <f>VLOOKUP($A208, 'YoY $ Balance'!$A$5:$E$281,4,FALSE)</f>
        <v>0</v>
      </c>
      <c r="S208" s="51">
        <f>VLOOKUP($A208, 'YoY $ Balance'!$A$5:$E$281, 5,FALSE)</f>
        <v>0</v>
      </c>
      <c r="T208" s="46">
        <f t="shared" si="64"/>
        <v>0</v>
      </c>
      <c r="U208" s="52">
        <f t="shared" si="65"/>
        <v>1</v>
      </c>
      <c r="V208" s="48">
        <f t="shared" si="66"/>
        <v>0</v>
      </c>
      <c r="W208" s="47">
        <f t="shared" si="67"/>
        <v>1</v>
      </c>
      <c r="Y208" s="53" t="str">
        <f t="shared" si="72"/>
        <v>Active</v>
      </c>
      <c r="Z208" s="52" t="str">
        <f t="shared" si="73"/>
        <v>Active</v>
      </c>
      <c r="AA208" s="53" t="str">
        <f t="shared" si="74"/>
        <v>Active</v>
      </c>
      <c r="AB208" s="52" t="str">
        <f t="shared" si="75"/>
        <v>No Activity</v>
      </c>
      <c r="AC208" s="53" t="str">
        <f t="shared" si="76"/>
        <v>No Activity</v>
      </c>
      <c r="AD208" s="52" t="str">
        <f t="shared" si="77"/>
        <v>No Activity</v>
      </c>
      <c r="AE208" s="53" t="str">
        <f t="shared" si="78"/>
        <v>No Activity</v>
      </c>
      <c r="AF208" s="52" t="str">
        <f t="shared" si="79"/>
        <v>No Activity</v>
      </c>
      <c r="AH208" s="6">
        <f t="shared" si="68"/>
        <v>0</v>
      </c>
      <c r="AI208" s="6">
        <f t="shared" si="69"/>
        <v>1</v>
      </c>
      <c r="AJ208" s="6">
        <f t="shared" si="70"/>
        <v>0</v>
      </c>
      <c r="AK208" s="6">
        <f t="shared" si="71"/>
        <v>1</v>
      </c>
    </row>
    <row r="209" spans="1:37" outlineLevel="1" x14ac:dyDescent="0.25">
      <c r="A209" s="79" t="s">
        <v>1389</v>
      </c>
      <c r="B209" s="46"/>
      <c r="D209" s="6">
        <v>4</v>
      </c>
      <c r="E209" s="47">
        <v>2</v>
      </c>
      <c r="F209" s="46"/>
      <c r="H209" s="6">
        <v>9</v>
      </c>
      <c r="I209" s="47">
        <v>3</v>
      </c>
      <c r="K209" s="46">
        <f t="shared" si="60"/>
        <v>0</v>
      </c>
      <c r="L209" s="6">
        <f t="shared" si="61"/>
        <v>0</v>
      </c>
      <c r="M209" s="6">
        <f t="shared" si="62"/>
        <v>-5</v>
      </c>
      <c r="N209" s="48">
        <f t="shared" si="63"/>
        <v>-1</v>
      </c>
      <c r="O209" s="47"/>
      <c r="P209" s="49">
        <f>VLOOKUP($A209, 'YoY $ Balance'!$A$5:$E$281, 2,FALSE)</f>
        <v>0</v>
      </c>
      <c r="Q209" s="50">
        <f>VLOOKUP($A209, 'YoY $ Balance'!$A$5:$E$281, 3,FALSE)</f>
        <v>0</v>
      </c>
      <c r="R209" s="50">
        <f>VLOOKUP($A209, 'YoY $ Balance'!$A$5:$E$281,4,FALSE)</f>
        <v>3467427.0100000002</v>
      </c>
      <c r="S209" s="51">
        <f>VLOOKUP($A209, 'YoY $ Balance'!$A$5:$E$281, 5,FALSE)</f>
        <v>3220612.56</v>
      </c>
      <c r="T209" s="46" t="str">
        <f t="shared" si="64"/>
        <v/>
      </c>
      <c r="U209" s="52" t="str">
        <f t="shared" si="65"/>
        <v/>
      </c>
      <c r="V209" s="48">
        <f t="shared" si="66"/>
        <v>0</v>
      </c>
      <c r="W209" s="47">
        <f t="shared" si="67"/>
        <v>0</v>
      </c>
      <c r="Y209" s="53" t="str">
        <f t="shared" si="72"/>
        <v>No Activity</v>
      </c>
      <c r="Z209" s="52" t="str">
        <f t="shared" si="73"/>
        <v>No Activity</v>
      </c>
      <c r="AA209" s="53" t="str">
        <f t="shared" si="74"/>
        <v>No Activity</v>
      </c>
      <c r="AB209" s="52" t="str">
        <f t="shared" si="75"/>
        <v>No Activity</v>
      </c>
      <c r="AC209" s="53" t="str">
        <f t="shared" si="76"/>
        <v>Active</v>
      </c>
      <c r="AD209" s="52" t="str">
        <f t="shared" si="77"/>
        <v>Active</v>
      </c>
      <c r="AE209" s="53" t="str">
        <f t="shared" si="78"/>
        <v>Active</v>
      </c>
      <c r="AF209" s="52" t="str">
        <f t="shared" si="79"/>
        <v>Active</v>
      </c>
      <c r="AH209" s="6" t="str">
        <f t="shared" si="68"/>
        <v/>
      </c>
      <c r="AI209" s="6" t="str">
        <f t="shared" si="69"/>
        <v/>
      </c>
      <c r="AJ209" s="6">
        <f t="shared" si="70"/>
        <v>0</v>
      </c>
      <c r="AK209" s="6">
        <f t="shared" si="71"/>
        <v>0</v>
      </c>
    </row>
    <row r="210" spans="1:37" outlineLevel="1" x14ac:dyDescent="0.25">
      <c r="A210" s="79" t="s">
        <v>1391</v>
      </c>
      <c r="B210" s="46"/>
      <c r="E210" s="47">
        <v>4</v>
      </c>
      <c r="F210" s="46"/>
      <c r="I210" s="47">
        <v>4</v>
      </c>
      <c r="K210" s="46">
        <f t="shared" si="60"/>
        <v>0</v>
      </c>
      <c r="L210" s="6">
        <f t="shared" si="61"/>
        <v>0</v>
      </c>
      <c r="M210" s="6">
        <f t="shared" si="62"/>
        <v>0</v>
      </c>
      <c r="N210" s="48">
        <f t="shared" si="63"/>
        <v>0</v>
      </c>
      <c r="O210" s="47"/>
      <c r="P210" s="49">
        <f>VLOOKUP($A210, 'YoY $ Balance'!$A$5:$E$281, 2,FALSE)</f>
        <v>0</v>
      </c>
      <c r="Q210" s="50">
        <f>VLOOKUP($A210, 'YoY $ Balance'!$A$5:$E$281, 3,FALSE)</f>
        <v>0</v>
      </c>
      <c r="R210" s="50">
        <f>VLOOKUP($A210, 'YoY $ Balance'!$A$5:$E$281,4,FALSE)</f>
        <v>0</v>
      </c>
      <c r="S210" s="51">
        <f>VLOOKUP($A210, 'YoY $ Balance'!$A$5:$E$281, 5,FALSE)</f>
        <v>397687.94</v>
      </c>
      <c r="T210" s="46" t="str">
        <f t="shared" si="64"/>
        <v/>
      </c>
      <c r="U210" s="52" t="str">
        <f t="shared" si="65"/>
        <v/>
      </c>
      <c r="V210" s="48" t="str">
        <f t="shared" si="66"/>
        <v/>
      </c>
      <c r="W210" s="47">
        <f t="shared" si="67"/>
        <v>0</v>
      </c>
      <c r="Y210" s="53" t="str">
        <f t="shared" si="72"/>
        <v>No Activity</v>
      </c>
      <c r="Z210" s="52" t="str">
        <f t="shared" si="73"/>
        <v>No Activity</v>
      </c>
      <c r="AA210" s="53" t="str">
        <f t="shared" si="74"/>
        <v>No Activity</v>
      </c>
      <c r="AB210" s="52" t="str">
        <f t="shared" si="75"/>
        <v>No Activity</v>
      </c>
      <c r="AC210" s="53" t="str">
        <f t="shared" si="76"/>
        <v>No Activity</v>
      </c>
      <c r="AD210" s="52" t="str">
        <f t="shared" si="77"/>
        <v>No Activity</v>
      </c>
      <c r="AE210" s="53" t="str">
        <f t="shared" si="78"/>
        <v>Active</v>
      </c>
      <c r="AF210" s="52" t="str">
        <f t="shared" si="79"/>
        <v>Active</v>
      </c>
      <c r="AH210" s="6" t="str">
        <f t="shared" si="68"/>
        <v/>
      </c>
      <c r="AI210" s="6" t="str">
        <f t="shared" si="69"/>
        <v/>
      </c>
      <c r="AJ210" s="6" t="str">
        <f t="shared" si="70"/>
        <v/>
      </c>
      <c r="AK210" s="6">
        <f t="shared" si="71"/>
        <v>0</v>
      </c>
    </row>
    <row r="211" spans="1:37" outlineLevel="1" x14ac:dyDescent="0.25">
      <c r="A211" s="79" t="s">
        <v>1397</v>
      </c>
      <c r="B211" s="46"/>
      <c r="E211" s="47">
        <v>1</v>
      </c>
      <c r="F211" s="46"/>
      <c r="I211" s="47"/>
      <c r="K211" s="46">
        <f t="shared" si="60"/>
        <v>0</v>
      </c>
      <c r="L211" s="6">
        <f t="shared" si="61"/>
        <v>0</v>
      </c>
      <c r="M211" s="6">
        <f t="shared" si="62"/>
        <v>0</v>
      </c>
      <c r="N211" s="48">
        <f t="shared" si="63"/>
        <v>1</v>
      </c>
      <c r="O211" s="47"/>
      <c r="P211" s="49">
        <f>VLOOKUP($A211, 'YoY $ Balance'!$A$5:$E$281, 2,FALSE)</f>
        <v>765029</v>
      </c>
      <c r="Q211" s="50">
        <f>VLOOKUP($A211, 'YoY $ Balance'!$A$5:$E$281, 3,FALSE)</f>
        <v>765029</v>
      </c>
      <c r="R211" s="50">
        <f>VLOOKUP($A211, 'YoY $ Balance'!$A$5:$E$281,4,FALSE)</f>
        <v>765029</v>
      </c>
      <c r="S211" s="51">
        <f>VLOOKUP($A211, 'YoY $ Balance'!$A$5:$E$281, 5,FALSE)</f>
        <v>765029</v>
      </c>
      <c r="T211" s="46" t="str">
        <f t="shared" si="64"/>
        <v/>
      </c>
      <c r="U211" s="52" t="str">
        <f t="shared" si="65"/>
        <v/>
      </c>
      <c r="V211" s="48" t="str">
        <f t="shared" si="66"/>
        <v/>
      </c>
      <c r="W211" s="47">
        <f t="shared" si="67"/>
        <v>0</v>
      </c>
      <c r="Y211" s="53" t="str">
        <f t="shared" si="72"/>
        <v>No Activity</v>
      </c>
      <c r="Z211" s="52" t="str">
        <f t="shared" si="73"/>
        <v>No Activity</v>
      </c>
      <c r="AA211" s="53" t="str">
        <f t="shared" si="74"/>
        <v>No Activity</v>
      </c>
      <c r="AB211" s="52" t="str">
        <f t="shared" si="75"/>
        <v>No Activity</v>
      </c>
      <c r="AC211" s="53" t="str">
        <f t="shared" si="76"/>
        <v>No Activity</v>
      </c>
      <c r="AD211" s="52" t="str">
        <f t="shared" si="77"/>
        <v>No Activity</v>
      </c>
      <c r="AE211" s="53" t="str">
        <f t="shared" si="78"/>
        <v>Active</v>
      </c>
      <c r="AF211" s="52" t="str">
        <f t="shared" si="79"/>
        <v>No Activity</v>
      </c>
      <c r="AH211" s="6" t="str">
        <f t="shared" si="68"/>
        <v/>
      </c>
      <c r="AI211" s="6" t="str">
        <f t="shared" si="69"/>
        <v/>
      </c>
      <c r="AJ211" s="6" t="str">
        <f t="shared" si="70"/>
        <v/>
      </c>
      <c r="AK211" s="6">
        <f t="shared" si="71"/>
        <v>0</v>
      </c>
    </row>
    <row r="212" spans="1:37" outlineLevel="1" x14ac:dyDescent="0.25">
      <c r="A212" s="79" t="s">
        <v>1399</v>
      </c>
      <c r="B212" s="46">
        <v>1</v>
      </c>
      <c r="E212" s="47"/>
      <c r="F212" s="46"/>
      <c r="I212" s="47"/>
      <c r="K212" s="46">
        <f t="shared" si="60"/>
        <v>1</v>
      </c>
      <c r="L212" s="6">
        <f t="shared" si="61"/>
        <v>0</v>
      </c>
      <c r="M212" s="6">
        <f t="shared" si="62"/>
        <v>0</v>
      </c>
      <c r="N212" s="48">
        <f t="shared" si="63"/>
        <v>0</v>
      </c>
      <c r="O212" s="47"/>
      <c r="P212" s="49">
        <f>VLOOKUP($A212, 'YoY $ Balance'!$A$5:$E$281, 2,FALSE)</f>
        <v>390414.2</v>
      </c>
      <c r="Q212" s="50">
        <f>VLOOKUP($A212, 'YoY $ Balance'!$A$5:$E$281, 3,FALSE)</f>
        <v>0</v>
      </c>
      <c r="R212" s="50">
        <f>VLOOKUP($A212, 'YoY $ Balance'!$A$5:$E$281,4,FALSE)</f>
        <v>0</v>
      </c>
      <c r="S212" s="51">
        <f>VLOOKUP($A212, 'YoY $ Balance'!$A$5:$E$281, 5,FALSE)</f>
        <v>0</v>
      </c>
      <c r="T212" s="46" t="str">
        <f t="shared" si="64"/>
        <v/>
      </c>
      <c r="U212" s="52">
        <f t="shared" si="65"/>
        <v>0</v>
      </c>
      <c r="V212" s="48">
        <f t="shared" si="66"/>
        <v>1</v>
      </c>
      <c r="W212" s="47" t="str">
        <f t="shared" si="67"/>
        <v/>
      </c>
      <c r="Y212" s="53" t="str">
        <f t="shared" si="72"/>
        <v>Active</v>
      </c>
      <c r="Z212" s="52" t="str">
        <f t="shared" si="73"/>
        <v>No Activity</v>
      </c>
      <c r="AA212" s="53" t="str">
        <f t="shared" si="74"/>
        <v>No Activity</v>
      </c>
      <c r="AB212" s="52" t="str">
        <f t="shared" si="75"/>
        <v>No Activity</v>
      </c>
      <c r="AC212" s="53" t="str">
        <f t="shared" si="76"/>
        <v>No Activity</v>
      </c>
      <c r="AD212" s="52" t="str">
        <f t="shared" si="77"/>
        <v>No Activity</v>
      </c>
      <c r="AE212" s="53" t="str">
        <f t="shared" si="78"/>
        <v>No Activity</v>
      </c>
      <c r="AF212" s="52" t="str">
        <f t="shared" si="79"/>
        <v>No Activity</v>
      </c>
      <c r="AH212" s="6" t="str">
        <f t="shared" si="68"/>
        <v/>
      </c>
      <c r="AI212" s="6">
        <f t="shared" si="69"/>
        <v>0</v>
      </c>
      <c r="AJ212" s="6">
        <f t="shared" si="70"/>
        <v>1</v>
      </c>
      <c r="AK212" s="6" t="str">
        <f t="shared" si="71"/>
        <v/>
      </c>
    </row>
    <row r="213" spans="1:37" outlineLevel="1" x14ac:dyDescent="0.25">
      <c r="A213" s="79" t="s">
        <v>1402</v>
      </c>
      <c r="B213" s="46">
        <v>4</v>
      </c>
      <c r="C213" s="6">
        <v>4</v>
      </c>
      <c r="D213" s="6">
        <v>5</v>
      </c>
      <c r="E213" s="47">
        <v>3</v>
      </c>
      <c r="F213" s="46">
        <v>5</v>
      </c>
      <c r="G213" s="6">
        <v>4</v>
      </c>
      <c r="H213" s="6">
        <v>5</v>
      </c>
      <c r="I213" s="47">
        <v>3</v>
      </c>
      <c r="K213" s="46">
        <f t="shared" si="60"/>
        <v>-1</v>
      </c>
      <c r="L213" s="6">
        <f t="shared" si="61"/>
        <v>0</v>
      </c>
      <c r="M213" s="6">
        <f t="shared" si="62"/>
        <v>0</v>
      </c>
      <c r="N213" s="48">
        <f t="shared" si="63"/>
        <v>0</v>
      </c>
      <c r="O213" s="47"/>
      <c r="P213" s="49">
        <f>VLOOKUP($A213, 'YoY $ Balance'!$A$5:$E$281, 2,FALSE)</f>
        <v>1554843.5000000005</v>
      </c>
      <c r="Q213" s="50">
        <f>VLOOKUP($A213, 'YoY $ Balance'!$A$5:$E$281, 3,FALSE)</f>
        <v>2185223.1500000004</v>
      </c>
      <c r="R213" s="50">
        <f>VLOOKUP($A213, 'YoY $ Balance'!$A$5:$E$281,4,FALSE)</f>
        <v>3699601.96</v>
      </c>
      <c r="S213" s="51">
        <f>VLOOKUP($A213, 'YoY $ Balance'!$A$5:$E$281, 5,FALSE)</f>
        <v>2257500</v>
      </c>
      <c r="T213" s="46">
        <f t="shared" si="64"/>
        <v>0</v>
      </c>
      <c r="U213" s="52">
        <f t="shared" si="65"/>
        <v>0</v>
      </c>
      <c r="V213" s="48">
        <f t="shared" si="66"/>
        <v>0</v>
      </c>
      <c r="W213" s="47">
        <f t="shared" si="67"/>
        <v>0</v>
      </c>
      <c r="Y213" s="53" t="str">
        <f t="shared" si="72"/>
        <v>Active</v>
      </c>
      <c r="Z213" s="52" t="str">
        <f t="shared" si="73"/>
        <v>Active</v>
      </c>
      <c r="AA213" s="53" t="str">
        <f t="shared" si="74"/>
        <v>Active</v>
      </c>
      <c r="AB213" s="52" t="str">
        <f t="shared" si="75"/>
        <v>Active</v>
      </c>
      <c r="AC213" s="53" t="str">
        <f t="shared" si="76"/>
        <v>Active</v>
      </c>
      <c r="AD213" s="52" t="str">
        <f t="shared" si="77"/>
        <v>Active</v>
      </c>
      <c r="AE213" s="53" t="str">
        <f t="shared" si="78"/>
        <v>Active</v>
      </c>
      <c r="AF213" s="52" t="str">
        <f t="shared" si="79"/>
        <v>Active</v>
      </c>
      <c r="AH213" s="6">
        <f t="shared" si="68"/>
        <v>0</v>
      </c>
      <c r="AI213" s="6">
        <f t="shared" si="69"/>
        <v>0</v>
      </c>
      <c r="AJ213" s="6">
        <f t="shared" si="70"/>
        <v>0</v>
      </c>
      <c r="AK213" s="6">
        <f t="shared" si="71"/>
        <v>0</v>
      </c>
    </row>
    <row r="214" spans="1:37" outlineLevel="1" x14ac:dyDescent="0.25">
      <c r="A214" s="79" t="s">
        <v>1413</v>
      </c>
      <c r="B214" s="46"/>
      <c r="D214" s="6">
        <v>8</v>
      </c>
      <c r="E214" s="47">
        <v>4</v>
      </c>
      <c r="F214" s="46"/>
      <c r="H214" s="6">
        <v>10</v>
      </c>
      <c r="I214" s="47">
        <v>8</v>
      </c>
      <c r="K214" s="46">
        <f t="shared" si="60"/>
        <v>0</v>
      </c>
      <c r="L214" s="6">
        <f t="shared" si="61"/>
        <v>0</v>
      </c>
      <c r="M214" s="6">
        <f t="shared" si="62"/>
        <v>-2</v>
      </c>
      <c r="N214" s="48">
        <f t="shared" si="63"/>
        <v>-4</v>
      </c>
      <c r="O214" s="47"/>
      <c r="P214" s="49">
        <f>VLOOKUP($A214, 'YoY $ Balance'!$A$5:$E$281, 2,FALSE)</f>
        <v>0</v>
      </c>
      <c r="Q214" s="50">
        <f>VLOOKUP($A214, 'YoY $ Balance'!$A$5:$E$281, 3,FALSE)</f>
        <v>0</v>
      </c>
      <c r="R214" s="50">
        <f>VLOOKUP($A214, 'YoY $ Balance'!$A$5:$E$281,4,FALSE)</f>
        <v>3143182.2799999993</v>
      </c>
      <c r="S214" s="51">
        <f>VLOOKUP($A214, 'YoY $ Balance'!$A$5:$E$281, 5,FALSE)</f>
        <v>5154104.91</v>
      </c>
      <c r="T214" s="46" t="str">
        <f t="shared" si="64"/>
        <v/>
      </c>
      <c r="U214" s="52" t="str">
        <f t="shared" si="65"/>
        <v/>
      </c>
      <c r="V214" s="48">
        <f t="shared" si="66"/>
        <v>0</v>
      </c>
      <c r="W214" s="47">
        <f t="shared" si="67"/>
        <v>0</v>
      </c>
      <c r="Y214" s="53" t="str">
        <f t="shared" si="72"/>
        <v>No Activity</v>
      </c>
      <c r="Z214" s="52" t="str">
        <f t="shared" si="73"/>
        <v>No Activity</v>
      </c>
      <c r="AA214" s="53" t="str">
        <f t="shared" si="74"/>
        <v>No Activity</v>
      </c>
      <c r="AB214" s="52" t="str">
        <f t="shared" si="75"/>
        <v>No Activity</v>
      </c>
      <c r="AC214" s="53" t="str">
        <f t="shared" si="76"/>
        <v>Active</v>
      </c>
      <c r="AD214" s="52" t="str">
        <f t="shared" si="77"/>
        <v>Active</v>
      </c>
      <c r="AE214" s="53" t="str">
        <f t="shared" si="78"/>
        <v>Active</v>
      </c>
      <c r="AF214" s="52" t="str">
        <f t="shared" si="79"/>
        <v>Active</v>
      </c>
      <c r="AH214" s="6" t="str">
        <f t="shared" si="68"/>
        <v/>
      </c>
      <c r="AI214" s="6" t="str">
        <f t="shared" si="69"/>
        <v/>
      </c>
      <c r="AJ214" s="6">
        <f t="shared" si="70"/>
        <v>0</v>
      </c>
      <c r="AK214" s="6">
        <f t="shared" si="71"/>
        <v>0</v>
      </c>
    </row>
    <row r="215" spans="1:37" outlineLevel="1" x14ac:dyDescent="0.25">
      <c r="A215" s="79" t="s">
        <v>1480</v>
      </c>
      <c r="B215" s="46"/>
      <c r="D215" s="6">
        <v>1</v>
      </c>
      <c r="E215" s="47"/>
      <c r="F215" s="46"/>
      <c r="H215" s="6">
        <v>2</v>
      </c>
      <c r="I215" s="47">
        <v>1</v>
      </c>
      <c r="K215" s="46">
        <f t="shared" si="60"/>
        <v>0</v>
      </c>
      <c r="L215" s="6">
        <f t="shared" si="61"/>
        <v>0</v>
      </c>
      <c r="M215" s="6">
        <f t="shared" si="62"/>
        <v>-1</v>
      </c>
      <c r="N215" s="48">
        <f t="shared" si="63"/>
        <v>-1</v>
      </c>
      <c r="O215" s="47"/>
      <c r="P215" s="49">
        <f>VLOOKUP($A215, 'YoY $ Balance'!$A$5:$E$281, 2,FALSE)</f>
        <v>0</v>
      </c>
      <c r="Q215" s="50">
        <f>VLOOKUP($A215, 'YoY $ Balance'!$A$5:$E$281, 3,FALSE)</f>
        <v>0</v>
      </c>
      <c r="R215" s="50">
        <f>VLOOKUP($A215, 'YoY $ Balance'!$A$5:$E$281,4,FALSE)</f>
        <v>-336622.42000000004</v>
      </c>
      <c r="S215" s="51">
        <f>VLOOKUP($A215, 'YoY $ Balance'!$A$5:$E$281, 5,FALSE)</f>
        <v>-266280.57</v>
      </c>
      <c r="T215" s="46" t="str">
        <f t="shared" si="64"/>
        <v/>
      </c>
      <c r="U215" s="52" t="str">
        <f t="shared" si="65"/>
        <v/>
      </c>
      <c r="V215" s="48">
        <f t="shared" si="66"/>
        <v>0</v>
      </c>
      <c r="W215" s="47">
        <f t="shared" si="67"/>
        <v>1</v>
      </c>
      <c r="Y215" s="53" t="str">
        <f t="shared" si="72"/>
        <v>No Activity</v>
      </c>
      <c r="Z215" s="52" t="str">
        <f t="shared" si="73"/>
        <v>No Activity</v>
      </c>
      <c r="AA215" s="53" t="str">
        <f t="shared" si="74"/>
        <v>No Activity</v>
      </c>
      <c r="AB215" s="52" t="str">
        <f t="shared" si="75"/>
        <v>No Activity</v>
      </c>
      <c r="AC215" s="53" t="str">
        <f t="shared" si="76"/>
        <v>Active</v>
      </c>
      <c r="AD215" s="52" t="str">
        <f t="shared" si="77"/>
        <v>Active</v>
      </c>
      <c r="AE215" s="53" t="str">
        <f t="shared" si="78"/>
        <v>No Activity</v>
      </c>
      <c r="AF215" s="52" t="str">
        <f t="shared" si="79"/>
        <v>Active</v>
      </c>
      <c r="AH215" s="6" t="str">
        <f t="shared" si="68"/>
        <v/>
      </c>
      <c r="AI215" s="6" t="str">
        <f t="shared" si="69"/>
        <v/>
      </c>
      <c r="AJ215" s="6">
        <f t="shared" si="70"/>
        <v>0</v>
      </c>
      <c r="AK215" s="6">
        <f t="shared" si="71"/>
        <v>1</v>
      </c>
    </row>
    <row r="216" spans="1:37" outlineLevel="1" x14ac:dyDescent="0.25">
      <c r="A216" s="79" t="s">
        <v>1513</v>
      </c>
      <c r="B216" s="46"/>
      <c r="C216" s="6">
        <v>1</v>
      </c>
      <c r="E216" s="47"/>
      <c r="F216" s="46"/>
      <c r="G216" s="6">
        <v>1</v>
      </c>
      <c r="I216" s="47"/>
      <c r="K216" s="46">
        <f t="shared" si="60"/>
        <v>0</v>
      </c>
      <c r="L216" s="6">
        <f t="shared" si="61"/>
        <v>0</v>
      </c>
      <c r="M216" s="6">
        <f t="shared" si="62"/>
        <v>0</v>
      </c>
      <c r="N216" s="48">
        <f t="shared" si="63"/>
        <v>0</v>
      </c>
      <c r="O216" s="47"/>
      <c r="P216" s="49">
        <f>VLOOKUP($A216, 'YoY $ Balance'!$A$5:$E$281, 2,FALSE)</f>
        <v>0</v>
      </c>
      <c r="Q216" s="50">
        <f>VLOOKUP($A216, 'YoY $ Balance'!$A$5:$E$281, 3,FALSE)</f>
        <v>934500</v>
      </c>
      <c r="R216" s="50">
        <f>VLOOKUP($A216, 'YoY $ Balance'!$A$5:$E$281,4,FALSE)</f>
        <v>0</v>
      </c>
      <c r="S216" s="51">
        <f>VLOOKUP($A216, 'YoY $ Balance'!$A$5:$E$281, 5,FALSE)</f>
        <v>0</v>
      </c>
      <c r="T216" s="46" t="str">
        <f t="shared" si="64"/>
        <v/>
      </c>
      <c r="U216" s="52">
        <f t="shared" si="65"/>
        <v>0</v>
      </c>
      <c r="V216" s="48">
        <f t="shared" si="66"/>
        <v>1</v>
      </c>
      <c r="W216" s="47" t="str">
        <f t="shared" si="67"/>
        <v/>
      </c>
      <c r="Y216" s="53" t="str">
        <f t="shared" si="72"/>
        <v>No Activity</v>
      </c>
      <c r="Z216" s="52" t="str">
        <f t="shared" si="73"/>
        <v>No Activity</v>
      </c>
      <c r="AA216" s="53" t="str">
        <f t="shared" si="74"/>
        <v>Active</v>
      </c>
      <c r="AB216" s="52" t="str">
        <f t="shared" si="75"/>
        <v>Active</v>
      </c>
      <c r="AC216" s="53" t="str">
        <f t="shared" si="76"/>
        <v>No Activity</v>
      </c>
      <c r="AD216" s="52" t="str">
        <f t="shared" si="77"/>
        <v>No Activity</v>
      </c>
      <c r="AE216" s="53" t="str">
        <f t="shared" si="78"/>
        <v>No Activity</v>
      </c>
      <c r="AF216" s="52" t="str">
        <f t="shared" si="79"/>
        <v>No Activity</v>
      </c>
      <c r="AH216" s="6" t="str">
        <f t="shared" si="68"/>
        <v/>
      </c>
      <c r="AI216" s="6">
        <f t="shared" si="69"/>
        <v>0</v>
      </c>
      <c r="AJ216" s="6">
        <f t="shared" si="70"/>
        <v>1</v>
      </c>
      <c r="AK216" s="6" t="str">
        <f t="shared" si="71"/>
        <v/>
      </c>
    </row>
    <row r="217" spans="1:37" outlineLevel="1" x14ac:dyDescent="0.25">
      <c r="A217" s="79" t="s">
        <v>1421</v>
      </c>
      <c r="B217" s="46"/>
      <c r="D217" s="6">
        <v>9</v>
      </c>
      <c r="E217" s="47">
        <v>4</v>
      </c>
      <c r="F217" s="46"/>
      <c r="H217" s="6">
        <v>10</v>
      </c>
      <c r="I217" s="47">
        <v>4</v>
      </c>
      <c r="K217" s="46">
        <f t="shared" si="60"/>
        <v>0</v>
      </c>
      <c r="L217" s="6">
        <f t="shared" si="61"/>
        <v>0</v>
      </c>
      <c r="M217" s="6">
        <f t="shared" si="62"/>
        <v>-1</v>
      </c>
      <c r="N217" s="48">
        <f t="shared" si="63"/>
        <v>0</v>
      </c>
      <c r="O217" s="47"/>
      <c r="P217" s="49">
        <f>VLOOKUP($A217, 'YoY $ Balance'!$A$5:$E$281, 2,FALSE)</f>
        <v>0</v>
      </c>
      <c r="Q217" s="50">
        <f>VLOOKUP($A217, 'YoY $ Balance'!$A$5:$E$281, 3,FALSE)</f>
        <v>0</v>
      </c>
      <c r="R217" s="50">
        <f>VLOOKUP($A217, 'YoY $ Balance'!$A$5:$E$281,4,FALSE)</f>
        <v>18180866.680000003</v>
      </c>
      <c r="S217" s="51">
        <f>VLOOKUP($A217, 'YoY $ Balance'!$A$5:$E$281, 5,FALSE)</f>
        <v>7888533.3499999996</v>
      </c>
      <c r="T217" s="46" t="str">
        <f t="shared" si="64"/>
        <v/>
      </c>
      <c r="U217" s="52" t="str">
        <f t="shared" si="65"/>
        <v/>
      </c>
      <c r="V217" s="48">
        <f t="shared" si="66"/>
        <v>0</v>
      </c>
      <c r="W217" s="47">
        <f t="shared" si="67"/>
        <v>0</v>
      </c>
      <c r="Y217" s="53" t="str">
        <f t="shared" si="72"/>
        <v>No Activity</v>
      </c>
      <c r="Z217" s="52" t="str">
        <f t="shared" si="73"/>
        <v>No Activity</v>
      </c>
      <c r="AA217" s="53" t="str">
        <f t="shared" si="74"/>
        <v>No Activity</v>
      </c>
      <c r="AB217" s="52" t="str">
        <f t="shared" si="75"/>
        <v>No Activity</v>
      </c>
      <c r="AC217" s="53" t="str">
        <f t="shared" si="76"/>
        <v>Active</v>
      </c>
      <c r="AD217" s="52" t="str">
        <f t="shared" si="77"/>
        <v>Active</v>
      </c>
      <c r="AE217" s="53" t="str">
        <f t="shared" si="78"/>
        <v>Active</v>
      </c>
      <c r="AF217" s="52" t="str">
        <f t="shared" si="79"/>
        <v>Active</v>
      </c>
      <c r="AH217" s="6" t="str">
        <f t="shared" si="68"/>
        <v/>
      </c>
      <c r="AI217" s="6" t="str">
        <f t="shared" si="69"/>
        <v/>
      </c>
      <c r="AJ217" s="6">
        <f t="shared" si="70"/>
        <v>0</v>
      </c>
      <c r="AK217" s="6">
        <f t="shared" si="71"/>
        <v>0</v>
      </c>
    </row>
    <row r="218" spans="1:37" outlineLevel="1" x14ac:dyDescent="0.25">
      <c r="A218" s="79" t="s">
        <v>1417</v>
      </c>
      <c r="B218" s="46"/>
      <c r="D218" s="6">
        <v>21</v>
      </c>
      <c r="E218" s="47">
        <v>14</v>
      </c>
      <c r="F218" s="46"/>
      <c r="H218" s="6">
        <v>11</v>
      </c>
      <c r="I218" s="47">
        <v>8</v>
      </c>
      <c r="K218" s="46">
        <f t="shared" si="60"/>
        <v>0</v>
      </c>
      <c r="L218" s="6">
        <f t="shared" si="61"/>
        <v>0</v>
      </c>
      <c r="M218" s="6">
        <f t="shared" si="62"/>
        <v>10</v>
      </c>
      <c r="N218" s="48">
        <f t="shared" si="63"/>
        <v>6</v>
      </c>
      <c r="O218" s="47"/>
      <c r="P218" s="49">
        <f>VLOOKUP($A218, 'YoY $ Balance'!$A$5:$E$281, 2,FALSE)</f>
        <v>0</v>
      </c>
      <c r="Q218" s="50">
        <f>VLOOKUP($A218, 'YoY $ Balance'!$A$5:$E$281, 3,FALSE)</f>
        <v>0</v>
      </c>
      <c r="R218" s="50">
        <f>VLOOKUP($A218, 'YoY $ Balance'!$A$5:$E$281,4,FALSE)</f>
        <v>2527970</v>
      </c>
      <c r="S218" s="51">
        <f>VLOOKUP($A218, 'YoY $ Balance'!$A$5:$E$281, 5,FALSE)</f>
        <v>2308110</v>
      </c>
      <c r="T218" s="46" t="str">
        <f t="shared" si="64"/>
        <v/>
      </c>
      <c r="U218" s="52" t="str">
        <f t="shared" si="65"/>
        <v/>
      </c>
      <c r="V218" s="48">
        <f t="shared" si="66"/>
        <v>0</v>
      </c>
      <c r="W218" s="47">
        <f t="shared" si="67"/>
        <v>0</v>
      </c>
      <c r="Y218" s="53" t="str">
        <f t="shared" si="72"/>
        <v>No Activity</v>
      </c>
      <c r="Z218" s="52" t="str">
        <f t="shared" si="73"/>
        <v>No Activity</v>
      </c>
      <c r="AA218" s="53" t="str">
        <f t="shared" si="74"/>
        <v>No Activity</v>
      </c>
      <c r="AB218" s="52" t="str">
        <f t="shared" si="75"/>
        <v>No Activity</v>
      </c>
      <c r="AC218" s="53" t="str">
        <f t="shared" si="76"/>
        <v>Active</v>
      </c>
      <c r="AD218" s="52" t="str">
        <f t="shared" si="77"/>
        <v>Active</v>
      </c>
      <c r="AE218" s="53" t="str">
        <f t="shared" si="78"/>
        <v>Active</v>
      </c>
      <c r="AF218" s="52" t="str">
        <f t="shared" si="79"/>
        <v>Active</v>
      </c>
      <c r="AH218" s="6" t="str">
        <f t="shared" si="68"/>
        <v/>
      </c>
      <c r="AI218" s="6" t="str">
        <f t="shared" si="69"/>
        <v/>
      </c>
      <c r="AJ218" s="6">
        <f t="shared" si="70"/>
        <v>0</v>
      </c>
      <c r="AK218" s="6">
        <f t="shared" si="71"/>
        <v>0</v>
      </c>
    </row>
    <row r="219" spans="1:37" outlineLevel="1" x14ac:dyDescent="0.25">
      <c r="A219" s="79" t="s">
        <v>1419</v>
      </c>
      <c r="B219" s="46"/>
      <c r="D219" s="6">
        <v>5</v>
      </c>
      <c r="E219" s="47">
        <v>9</v>
      </c>
      <c r="F219" s="46"/>
      <c r="H219" s="6">
        <v>3</v>
      </c>
      <c r="I219" s="47">
        <v>12</v>
      </c>
      <c r="K219" s="46">
        <f t="shared" si="60"/>
        <v>0</v>
      </c>
      <c r="L219" s="6">
        <f t="shared" si="61"/>
        <v>0</v>
      </c>
      <c r="M219" s="6">
        <f t="shared" si="62"/>
        <v>2</v>
      </c>
      <c r="N219" s="48">
        <f t="shared" si="63"/>
        <v>-3</v>
      </c>
      <c r="O219" s="47"/>
      <c r="P219" s="49">
        <f>VLOOKUP($A219, 'YoY $ Balance'!$A$5:$E$281, 2,FALSE)</f>
        <v>0</v>
      </c>
      <c r="Q219" s="50">
        <f>VLOOKUP($A219, 'YoY $ Balance'!$A$5:$E$281, 3,FALSE)</f>
        <v>0</v>
      </c>
      <c r="R219" s="50">
        <f>VLOOKUP($A219, 'YoY $ Balance'!$A$5:$E$281,4,FALSE)</f>
        <v>-893648.75999999989</v>
      </c>
      <c r="S219" s="51">
        <f>VLOOKUP($A219, 'YoY $ Balance'!$A$5:$E$281, 5,FALSE)</f>
        <v>30583215.360000003</v>
      </c>
      <c r="T219" s="46" t="str">
        <f t="shared" si="64"/>
        <v/>
      </c>
      <c r="U219" s="52" t="str">
        <f t="shared" si="65"/>
        <v/>
      </c>
      <c r="V219" s="48">
        <f t="shared" si="66"/>
        <v>0</v>
      </c>
      <c r="W219" s="47">
        <f t="shared" si="67"/>
        <v>0</v>
      </c>
      <c r="Y219" s="53" t="str">
        <f t="shared" si="72"/>
        <v>No Activity</v>
      </c>
      <c r="Z219" s="52" t="str">
        <f t="shared" si="73"/>
        <v>No Activity</v>
      </c>
      <c r="AA219" s="53" t="str">
        <f t="shared" si="74"/>
        <v>No Activity</v>
      </c>
      <c r="AB219" s="52" t="str">
        <f t="shared" si="75"/>
        <v>No Activity</v>
      </c>
      <c r="AC219" s="53" t="str">
        <f t="shared" si="76"/>
        <v>Active</v>
      </c>
      <c r="AD219" s="52" t="str">
        <f t="shared" si="77"/>
        <v>Active</v>
      </c>
      <c r="AE219" s="53" t="str">
        <f t="shared" si="78"/>
        <v>Active</v>
      </c>
      <c r="AF219" s="52" t="str">
        <f t="shared" si="79"/>
        <v>Active</v>
      </c>
      <c r="AH219" s="6" t="str">
        <f t="shared" si="68"/>
        <v/>
      </c>
      <c r="AI219" s="6" t="str">
        <f t="shared" si="69"/>
        <v/>
      </c>
      <c r="AJ219" s="6">
        <f t="shared" si="70"/>
        <v>0</v>
      </c>
      <c r="AK219" s="6">
        <f t="shared" si="71"/>
        <v>0</v>
      </c>
    </row>
    <row r="220" spans="1:37" outlineLevel="1" x14ac:dyDescent="0.25">
      <c r="A220" s="79" t="s">
        <v>1505</v>
      </c>
      <c r="B220" s="46"/>
      <c r="E220" s="47"/>
      <c r="F220" s="46">
        <v>1</v>
      </c>
      <c r="I220" s="47"/>
      <c r="K220" s="46">
        <f t="shared" si="60"/>
        <v>-1</v>
      </c>
      <c r="L220" s="6">
        <f t="shared" si="61"/>
        <v>0</v>
      </c>
      <c r="M220" s="6">
        <f t="shared" si="62"/>
        <v>0</v>
      </c>
      <c r="N220" s="48">
        <f t="shared" si="63"/>
        <v>0</v>
      </c>
      <c r="O220" s="47"/>
      <c r="P220" s="49">
        <f>VLOOKUP($A220, 'YoY $ Balance'!$A$5:$E$281, 2,FALSE)</f>
        <v>845250.1</v>
      </c>
      <c r="Q220" s="50">
        <f>VLOOKUP($A220, 'YoY $ Balance'!$A$5:$E$281, 3,FALSE)</f>
        <v>0</v>
      </c>
      <c r="R220" s="50">
        <f>VLOOKUP($A220, 'YoY $ Balance'!$A$5:$E$281,4,FALSE)</f>
        <v>0</v>
      </c>
      <c r="S220" s="51">
        <f>VLOOKUP($A220, 'YoY $ Balance'!$A$5:$E$281, 5,FALSE)</f>
        <v>0</v>
      </c>
      <c r="T220" s="46">
        <f t="shared" si="64"/>
        <v>1</v>
      </c>
      <c r="U220" s="52" t="str">
        <f t="shared" si="65"/>
        <v/>
      </c>
      <c r="V220" s="48" t="str">
        <f t="shared" si="66"/>
        <v/>
      </c>
      <c r="W220" s="47" t="str">
        <f t="shared" si="67"/>
        <v/>
      </c>
      <c r="Y220" s="53" t="str">
        <f t="shared" si="72"/>
        <v>No Activity</v>
      </c>
      <c r="Z220" s="52" t="str">
        <f t="shared" si="73"/>
        <v>Active</v>
      </c>
      <c r="AA220" s="53" t="str">
        <f t="shared" si="74"/>
        <v>No Activity</v>
      </c>
      <c r="AB220" s="52" t="str">
        <f t="shared" si="75"/>
        <v>No Activity</v>
      </c>
      <c r="AC220" s="53" t="str">
        <f t="shared" si="76"/>
        <v>No Activity</v>
      </c>
      <c r="AD220" s="52" t="str">
        <f t="shared" si="77"/>
        <v>No Activity</v>
      </c>
      <c r="AE220" s="53" t="str">
        <f t="shared" si="78"/>
        <v>No Activity</v>
      </c>
      <c r="AF220" s="52" t="str">
        <f t="shared" si="79"/>
        <v>No Activity</v>
      </c>
      <c r="AH220" s="6" t="str">
        <f t="shared" si="68"/>
        <v/>
      </c>
      <c r="AI220" s="6" t="str">
        <f t="shared" si="69"/>
        <v/>
      </c>
      <c r="AJ220" s="6" t="str">
        <f t="shared" si="70"/>
        <v/>
      </c>
      <c r="AK220" s="6" t="str">
        <f t="shared" si="71"/>
        <v/>
      </c>
    </row>
    <row r="221" spans="1:37" outlineLevel="1" x14ac:dyDescent="0.25">
      <c r="A221" s="79" t="s">
        <v>1478</v>
      </c>
      <c r="B221" s="46"/>
      <c r="D221" s="6">
        <v>7</v>
      </c>
      <c r="E221" s="47">
        <v>4</v>
      </c>
      <c r="F221" s="46"/>
      <c r="H221" s="6">
        <v>6</v>
      </c>
      <c r="I221" s="47">
        <v>4</v>
      </c>
      <c r="K221" s="46">
        <f t="shared" si="60"/>
        <v>0</v>
      </c>
      <c r="L221" s="6">
        <f t="shared" si="61"/>
        <v>0</v>
      </c>
      <c r="M221" s="6">
        <f t="shared" si="62"/>
        <v>1</v>
      </c>
      <c r="N221" s="48">
        <f t="shared" si="63"/>
        <v>0</v>
      </c>
      <c r="O221" s="47"/>
      <c r="P221" s="49">
        <f>VLOOKUP($A221, 'YoY $ Balance'!$A$5:$E$281, 2,FALSE)</f>
        <v>0</v>
      </c>
      <c r="Q221" s="50">
        <f>VLOOKUP($A221, 'YoY $ Balance'!$A$5:$E$281, 3,FALSE)</f>
        <v>0</v>
      </c>
      <c r="R221" s="50">
        <f>VLOOKUP($A221, 'YoY $ Balance'!$A$5:$E$281,4,FALSE)</f>
        <v>460737.5</v>
      </c>
      <c r="S221" s="51">
        <f>VLOOKUP($A221, 'YoY $ Balance'!$A$5:$E$281, 5,FALSE)</f>
        <v>301000</v>
      </c>
      <c r="T221" s="46" t="str">
        <f t="shared" si="64"/>
        <v/>
      </c>
      <c r="U221" s="52" t="str">
        <f t="shared" si="65"/>
        <v/>
      </c>
      <c r="V221" s="48">
        <f t="shared" si="66"/>
        <v>0</v>
      </c>
      <c r="W221" s="47">
        <f t="shared" si="67"/>
        <v>0</v>
      </c>
      <c r="Y221" s="53" t="str">
        <f t="shared" si="72"/>
        <v>No Activity</v>
      </c>
      <c r="Z221" s="52" t="str">
        <f t="shared" si="73"/>
        <v>No Activity</v>
      </c>
      <c r="AA221" s="53" t="str">
        <f t="shared" si="74"/>
        <v>No Activity</v>
      </c>
      <c r="AB221" s="52" t="str">
        <f t="shared" si="75"/>
        <v>No Activity</v>
      </c>
      <c r="AC221" s="53" t="str">
        <f t="shared" si="76"/>
        <v>Active</v>
      </c>
      <c r="AD221" s="52" t="str">
        <f t="shared" si="77"/>
        <v>Active</v>
      </c>
      <c r="AE221" s="53" t="str">
        <f t="shared" si="78"/>
        <v>Active</v>
      </c>
      <c r="AF221" s="52" t="str">
        <f t="shared" si="79"/>
        <v>Active</v>
      </c>
      <c r="AH221" s="6" t="str">
        <f t="shared" si="68"/>
        <v/>
      </c>
      <c r="AI221" s="6" t="str">
        <f t="shared" si="69"/>
        <v/>
      </c>
      <c r="AJ221" s="6">
        <f t="shared" si="70"/>
        <v>0</v>
      </c>
      <c r="AK221" s="6">
        <f t="shared" si="71"/>
        <v>0</v>
      </c>
    </row>
    <row r="222" spans="1:37" outlineLevel="1" x14ac:dyDescent="0.25">
      <c r="A222" s="79" t="s">
        <v>1474</v>
      </c>
      <c r="B222" s="46"/>
      <c r="D222" s="6">
        <v>11</v>
      </c>
      <c r="E222" s="47">
        <v>8</v>
      </c>
      <c r="F222" s="46"/>
      <c r="H222" s="6">
        <v>12</v>
      </c>
      <c r="I222" s="47">
        <v>8</v>
      </c>
      <c r="K222" s="46">
        <f t="shared" si="60"/>
        <v>0</v>
      </c>
      <c r="L222" s="6">
        <f t="shared" si="61"/>
        <v>0</v>
      </c>
      <c r="M222" s="6">
        <f t="shared" si="62"/>
        <v>-1</v>
      </c>
      <c r="N222" s="48">
        <f t="shared" si="63"/>
        <v>0</v>
      </c>
      <c r="O222" s="47"/>
      <c r="P222" s="49">
        <f>VLOOKUP($A222, 'YoY $ Balance'!$A$5:$E$281, 2,FALSE)</f>
        <v>0</v>
      </c>
      <c r="Q222" s="50">
        <f>VLOOKUP($A222, 'YoY $ Balance'!$A$5:$E$281, 3,FALSE)</f>
        <v>0</v>
      </c>
      <c r="R222" s="50">
        <f>VLOOKUP($A222, 'YoY $ Balance'!$A$5:$E$281,4,FALSE)</f>
        <v>14298683.849999998</v>
      </c>
      <c r="S222" s="51">
        <f>VLOOKUP($A222, 'YoY $ Balance'!$A$5:$E$281, 5,FALSE)</f>
        <v>14578557.589999996</v>
      </c>
      <c r="T222" s="46" t="str">
        <f t="shared" si="64"/>
        <v/>
      </c>
      <c r="U222" s="52" t="str">
        <f t="shared" si="65"/>
        <v/>
      </c>
      <c r="V222" s="48">
        <f t="shared" si="66"/>
        <v>0</v>
      </c>
      <c r="W222" s="47">
        <f t="shared" si="67"/>
        <v>0</v>
      </c>
      <c r="Y222" s="53" t="str">
        <f t="shared" si="72"/>
        <v>No Activity</v>
      </c>
      <c r="Z222" s="52" t="str">
        <f t="shared" si="73"/>
        <v>No Activity</v>
      </c>
      <c r="AA222" s="53" t="str">
        <f t="shared" si="74"/>
        <v>No Activity</v>
      </c>
      <c r="AB222" s="52" t="str">
        <f t="shared" si="75"/>
        <v>No Activity</v>
      </c>
      <c r="AC222" s="53" t="str">
        <f t="shared" si="76"/>
        <v>Active</v>
      </c>
      <c r="AD222" s="52" t="str">
        <f t="shared" si="77"/>
        <v>Active</v>
      </c>
      <c r="AE222" s="53" t="str">
        <f t="shared" si="78"/>
        <v>Active</v>
      </c>
      <c r="AF222" s="52" t="str">
        <f t="shared" si="79"/>
        <v>Active</v>
      </c>
      <c r="AH222" s="6" t="str">
        <f t="shared" si="68"/>
        <v/>
      </c>
      <c r="AI222" s="6" t="str">
        <f t="shared" si="69"/>
        <v/>
      </c>
      <c r="AJ222" s="6">
        <f t="shared" si="70"/>
        <v>0</v>
      </c>
      <c r="AK222" s="6">
        <f t="shared" si="71"/>
        <v>0</v>
      </c>
    </row>
    <row r="223" spans="1:37" outlineLevel="1" x14ac:dyDescent="0.25">
      <c r="A223" s="79" t="s">
        <v>1482</v>
      </c>
      <c r="B223" s="46"/>
      <c r="C223" s="6">
        <v>5</v>
      </c>
      <c r="E223" s="47"/>
      <c r="F223" s="46">
        <v>13</v>
      </c>
      <c r="G223" s="6">
        <v>7</v>
      </c>
      <c r="I223" s="47"/>
      <c r="K223" s="46">
        <f t="shared" si="60"/>
        <v>-13</v>
      </c>
      <c r="L223" s="6">
        <f t="shared" si="61"/>
        <v>-2</v>
      </c>
      <c r="M223" s="6">
        <f t="shared" si="62"/>
        <v>0</v>
      </c>
      <c r="N223" s="48">
        <f t="shared" si="63"/>
        <v>0</v>
      </c>
      <c r="O223" s="47"/>
      <c r="P223" s="49">
        <f>VLOOKUP($A223, 'YoY $ Balance'!$A$5:$E$281, 2,FALSE)</f>
        <v>164271139.47999996</v>
      </c>
      <c r="Q223" s="50">
        <f>VLOOKUP($A223, 'YoY $ Balance'!$A$5:$E$281, 3,FALSE)</f>
        <v>86835504.679999977</v>
      </c>
      <c r="R223" s="50">
        <f>VLOOKUP($A223, 'YoY $ Balance'!$A$5:$E$281,4,FALSE)</f>
        <v>-446278.06</v>
      </c>
      <c r="S223" s="51">
        <f>VLOOKUP($A223, 'YoY $ Balance'!$A$5:$E$281, 5,FALSE)</f>
        <v>-446278.06</v>
      </c>
      <c r="T223" s="46">
        <f t="shared" si="64"/>
        <v>1</v>
      </c>
      <c r="U223" s="52" t="str">
        <f t="shared" si="65"/>
        <v/>
      </c>
      <c r="V223" s="48">
        <f t="shared" si="66"/>
        <v>0</v>
      </c>
      <c r="W223" s="47">
        <f t="shared" si="67"/>
        <v>1</v>
      </c>
      <c r="Y223" s="53" t="str">
        <f t="shared" si="72"/>
        <v>No Activity</v>
      </c>
      <c r="Z223" s="52" t="str">
        <f t="shared" si="73"/>
        <v>Active</v>
      </c>
      <c r="AA223" s="53" t="str">
        <f t="shared" si="74"/>
        <v>Active</v>
      </c>
      <c r="AB223" s="52" t="str">
        <f t="shared" si="75"/>
        <v>Active</v>
      </c>
      <c r="AC223" s="53" t="str">
        <f t="shared" si="76"/>
        <v>No Activity</v>
      </c>
      <c r="AD223" s="52" t="str">
        <f t="shared" si="77"/>
        <v>No Activity</v>
      </c>
      <c r="AE223" s="53" t="str">
        <f t="shared" si="78"/>
        <v>No Activity</v>
      </c>
      <c r="AF223" s="52" t="str">
        <f t="shared" si="79"/>
        <v>No Activity</v>
      </c>
      <c r="AH223" s="6" t="str">
        <f t="shared" si="68"/>
        <v/>
      </c>
      <c r="AI223" s="6" t="str">
        <f t="shared" si="69"/>
        <v/>
      </c>
      <c r="AJ223" s="6">
        <f t="shared" si="70"/>
        <v>0</v>
      </c>
      <c r="AK223" s="6">
        <f t="shared" si="71"/>
        <v>1</v>
      </c>
    </row>
    <row r="224" spans="1:37" outlineLevel="1" x14ac:dyDescent="0.25">
      <c r="A224" s="79" t="s">
        <v>1472</v>
      </c>
      <c r="B224" s="46"/>
      <c r="E224" s="47">
        <v>1</v>
      </c>
      <c r="F224" s="46"/>
      <c r="I224" s="47">
        <v>1</v>
      </c>
      <c r="K224" s="46">
        <f t="shared" si="60"/>
        <v>0</v>
      </c>
      <c r="L224" s="6">
        <f t="shared" si="61"/>
        <v>0</v>
      </c>
      <c r="M224" s="6">
        <f t="shared" si="62"/>
        <v>0</v>
      </c>
      <c r="N224" s="48">
        <f t="shared" si="63"/>
        <v>0</v>
      </c>
      <c r="O224" s="47"/>
      <c r="P224" s="49">
        <f>VLOOKUP($A224, 'YoY $ Balance'!$A$5:$E$281, 2,FALSE)</f>
        <v>0</v>
      </c>
      <c r="Q224" s="50">
        <f>VLOOKUP($A224, 'YoY $ Balance'!$A$5:$E$281, 3,FALSE)</f>
        <v>0</v>
      </c>
      <c r="R224" s="50">
        <f>VLOOKUP($A224, 'YoY $ Balance'!$A$5:$E$281,4,FALSE)</f>
        <v>0</v>
      </c>
      <c r="S224" s="51">
        <f>VLOOKUP($A224, 'YoY $ Balance'!$A$5:$E$281, 5,FALSE)</f>
        <v>2902500</v>
      </c>
      <c r="T224" s="46" t="str">
        <f t="shared" si="64"/>
        <v/>
      </c>
      <c r="U224" s="52" t="str">
        <f t="shared" si="65"/>
        <v/>
      </c>
      <c r="V224" s="48" t="str">
        <f t="shared" si="66"/>
        <v/>
      </c>
      <c r="W224" s="47">
        <f t="shared" si="67"/>
        <v>0</v>
      </c>
      <c r="Y224" s="53" t="str">
        <f t="shared" si="72"/>
        <v>No Activity</v>
      </c>
      <c r="Z224" s="52" t="str">
        <f t="shared" si="73"/>
        <v>No Activity</v>
      </c>
      <c r="AA224" s="53" t="str">
        <f t="shared" si="74"/>
        <v>No Activity</v>
      </c>
      <c r="AB224" s="52" t="str">
        <f t="shared" si="75"/>
        <v>No Activity</v>
      </c>
      <c r="AC224" s="53" t="str">
        <f t="shared" si="76"/>
        <v>No Activity</v>
      </c>
      <c r="AD224" s="52" t="str">
        <f t="shared" si="77"/>
        <v>No Activity</v>
      </c>
      <c r="AE224" s="53" t="str">
        <f t="shared" si="78"/>
        <v>Active</v>
      </c>
      <c r="AF224" s="52" t="str">
        <f t="shared" si="79"/>
        <v>Active</v>
      </c>
      <c r="AH224" s="6" t="str">
        <f t="shared" si="68"/>
        <v/>
      </c>
      <c r="AI224" s="6" t="str">
        <f t="shared" si="69"/>
        <v/>
      </c>
      <c r="AJ224" s="6" t="str">
        <f t="shared" si="70"/>
        <v/>
      </c>
      <c r="AK224" s="6">
        <f t="shared" si="71"/>
        <v>0</v>
      </c>
    </row>
    <row r="225" spans="1:37" outlineLevel="1" x14ac:dyDescent="0.25">
      <c r="A225" s="79" t="s">
        <v>1423</v>
      </c>
      <c r="B225" s="46">
        <v>19</v>
      </c>
      <c r="C225" s="6">
        <v>17</v>
      </c>
      <c r="E225" s="47"/>
      <c r="F225" s="46">
        <v>29</v>
      </c>
      <c r="G225" s="6">
        <v>23</v>
      </c>
      <c r="I225" s="47"/>
      <c r="K225" s="46">
        <f t="shared" si="60"/>
        <v>-10</v>
      </c>
      <c r="L225" s="6">
        <f t="shared" si="61"/>
        <v>-6</v>
      </c>
      <c r="M225" s="6">
        <f t="shared" si="62"/>
        <v>0</v>
      </c>
      <c r="N225" s="48">
        <f t="shared" si="63"/>
        <v>0</v>
      </c>
      <c r="O225" s="47"/>
      <c r="P225" s="49">
        <f>VLOOKUP($A225, 'YoY $ Balance'!$A$5:$E$281, 2,FALSE)</f>
        <v>4024101234.3099995</v>
      </c>
      <c r="Q225" s="50">
        <f>VLOOKUP($A225, 'YoY $ Balance'!$A$5:$E$281, 3,FALSE)</f>
        <v>2555234762.5</v>
      </c>
      <c r="R225" s="50">
        <f>VLOOKUP($A225, 'YoY $ Balance'!$A$5:$E$281,4,FALSE)</f>
        <v>0</v>
      </c>
      <c r="S225" s="51">
        <f>VLOOKUP($A225, 'YoY $ Balance'!$A$5:$E$281, 5,FALSE)</f>
        <v>0</v>
      </c>
      <c r="T225" s="46">
        <f t="shared" si="64"/>
        <v>0</v>
      </c>
      <c r="U225" s="52">
        <f t="shared" si="65"/>
        <v>0</v>
      </c>
      <c r="V225" s="48">
        <f t="shared" si="66"/>
        <v>1</v>
      </c>
      <c r="W225" s="47" t="str">
        <f t="shared" si="67"/>
        <v/>
      </c>
      <c r="Y225" s="53" t="str">
        <f t="shared" si="72"/>
        <v>Active</v>
      </c>
      <c r="Z225" s="52" t="str">
        <f t="shared" si="73"/>
        <v>Active</v>
      </c>
      <c r="AA225" s="53" t="str">
        <f t="shared" si="74"/>
        <v>Active</v>
      </c>
      <c r="AB225" s="52" t="str">
        <f t="shared" si="75"/>
        <v>Active</v>
      </c>
      <c r="AC225" s="53" t="str">
        <f t="shared" si="76"/>
        <v>No Activity</v>
      </c>
      <c r="AD225" s="52" t="str">
        <f t="shared" si="77"/>
        <v>No Activity</v>
      </c>
      <c r="AE225" s="53" t="str">
        <f t="shared" si="78"/>
        <v>No Activity</v>
      </c>
      <c r="AF225" s="52" t="str">
        <f t="shared" si="79"/>
        <v>No Activity</v>
      </c>
      <c r="AH225" s="6">
        <f t="shared" si="68"/>
        <v>0</v>
      </c>
      <c r="AI225" s="6">
        <f t="shared" si="69"/>
        <v>0</v>
      </c>
      <c r="AJ225" s="6">
        <f t="shared" si="70"/>
        <v>1</v>
      </c>
      <c r="AK225" s="6" t="str">
        <f t="shared" si="71"/>
        <v/>
      </c>
    </row>
    <row r="226" spans="1:37" outlineLevel="1" x14ac:dyDescent="0.25">
      <c r="A226" s="79" t="s">
        <v>1497</v>
      </c>
      <c r="B226" s="46">
        <v>2</v>
      </c>
      <c r="C226" s="6">
        <v>5</v>
      </c>
      <c r="E226" s="47">
        <v>1</v>
      </c>
      <c r="F226" s="46">
        <v>2</v>
      </c>
      <c r="G226" s="6">
        <v>2</v>
      </c>
      <c r="I226" s="47"/>
      <c r="K226" s="46">
        <f t="shared" si="60"/>
        <v>0</v>
      </c>
      <c r="L226" s="6">
        <f t="shared" si="61"/>
        <v>3</v>
      </c>
      <c r="M226" s="6">
        <f t="shared" si="62"/>
        <v>0</v>
      </c>
      <c r="N226" s="48">
        <f t="shared" si="63"/>
        <v>1</v>
      </c>
      <c r="O226" s="47"/>
      <c r="P226" s="49">
        <f>VLOOKUP($A226, 'YoY $ Balance'!$A$5:$E$281, 2,FALSE)</f>
        <v>1605000</v>
      </c>
      <c r="Q226" s="50">
        <f>VLOOKUP($A226, 'YoY $ Balance'!$A$5:$E$281, 3,FALSE)</f>
        <v>3321000</v>
      </c>
      <c r="R226" s="50">
        <f>VLOOKUP($A226, 'YoY $ Balance'!$A$5:$E$281,4,FALSE)</f>
        <v>77250</v>
      </c>
      <c r="S226" s="51">
        <f>VLOOKUP($A226, 'YoY $ Balance'!$A$5:$E$281, 5,FALSE)</f>
        <v>77250</v>
      </c>
      <c r="T226" s="46">
        <f t="shared" si="64"/>
        <v>0</v>
      </c>
      <c r="U226" s="52">
        <f t="shared" si="65"/>
        <v>0</v>
      </c>
      <c r="V226" s="48">
        <f t="shared" si="66"/>
        <v>1</v>
      </c>
      <c r="W226" s="47">
        <f t="shared" si="67"/>
        <v>0</v>
      </c>
      <c r="Y226" s="53" t="str">
        <f t="shared" si="72"/>
        <v>Active</v>
      </c>
      <c r="Z226" s="52" t="str">
        <f t="shared" si="73"/>
        <v>Active</v>
      </c>
      <c r="AA226" s="53" t="str">
        <f t="shared" si="74"/>
        <v>Active</v>
      </c>
      <c r="AB226" s="52" t="str">
        <f t="shared" si="75"/>
        <v>Active</v>
      </c>
      <c r="AC226" s="53" t="str">
        <f t="shared" si="76"/>
        <v>No Activity</v>
      </c>
      <c r="AD226" s="52" t="str">
        <f t="shared" si="77"/>
        <v>No Activity</v>
      </c>
      <c r="AE226" s="53" t="str">
        <f t="shared" si="78"/>
        <v>Active</v>
      </c>
      <c r="AF226" s="52" t="str">
        <f t="shared" si="79"/>
        <v>No Activity</v>
      </c>
      <c r="AH226" s="6">
        <f t="shared" si="68"/>
        <v>0</v>
      </c>
      <c r="AI226" s="6">
        <f t="shared" si="69"/>
        <v>0</v>
      </c>
      <c r="AJ226" s="6">
        <f t="shared" si="70"/>
        <v>1</v>
      </c>
      <c r="AK226" s="6">
        <f t="shared" si="71"/>
        <v>0</v>
      </c>
    </row>
    <row r="227" spans="1:37" outlineLevel="1" x14ac:dyDescent="0.25">
      <c r="A227" s="79" t="s">
        <v>1503</v>
      </c>
      <c r="B227" s="46"/>
      <c r="C227" s="6">
        <v>1</v>
      </c>
      <c r="E227" s="47">
        <v>1</v>
      </c>
      <c r="F227" s="46"/>
      <c r="G227" s="6">
        <v>1</v>
      </c>
      <c r="I227" s="47"/>
      <c r="K227" s="46">
        <f t="shared" si="60"/>
        <v>0</v>
      </c>
      <c r="L227" s="6">
        <f t="shared" si="61"/>
        <v>0</v>
      </c>
      <c r="M227" s="6">
        <f t="shared" si="62"/>
        <v>0</v>
      </c>
      <c r="N227" s="48">
        <f t="shared" si="63"/>
        <v>1</v>
      </c>
      <c r="O227" s="47"/>
      <c r="P227" s="49">
        <f>VLOOKUP($A227, 'YoY $ Balance'!$A$5:$E$281, 2,FALSE)</f>
        <v>0</v>
      </c>
      <c r="Q227" s="50">
        <f>VLOOKUP($A227, 'YoY $ Balance'!$A$5:$E$281, 3,FALSE)</f>
        <v>1575000</v>
      </c>
      <c r="R227" s="50">
        <f>VLOOKUP($A227, 'YoY $ Balance'!$A$5:$E$281,4,FALSE)</f>
        <v>4902500</v>
      </c>
      <c r="S227" s="51">
        <f>VLOOKUP($A227, 'YoY $ Balance'!$A$5:$E$281, 5,FALSE)</f>
        <v>4902500</v>
      </c>
      <c r="T227" s="46" t="str">
        <f t="shared" si="64"/>
        <v/>
      </c>
      <c r="U227" s="52">
        <f t="shared" si="65"/>
        <v>0</v>
      </c>
      <c r="V227" s="48">
        <f t="shared" si="66"/>
        <v>1</v>
      </c>
      <c r="W227" s="47">
        <f t="shared" si="67"/>
        <v>0</v>
      </c>
      <c r="Y227" s="53" t="str">
        <f t="shared" si="72"/>
        <v>No Activity</v>
      </c>
      <c r="Z227" s="52" t="str">
        <f t="shared" si="73"/>
        <v>No Activity</v>
      </c>
      <c r="AA227" s="53" t="str">
        <f t="shared" si="74"/>
        <v>Active</v>
      </c>
      <c r="AB227" s="52" t="str">
        <f t="shared" si="75"/>
        <v>Active</v>
      </c>
      <c r="AC227" s="53" t="str">
        <f t="shared" si="76"/>
        <v>No Activity</v>
      </c>
      <c r="AD227" s="52" t="str">
        <f t="shared" si="77"/>
        <v>No Activity</v>
      </c>
      <c r="AE227" s="53" t="str">
        <f t="shared" si="78"/>
        <v>Active</v>
      </c>
      <c r="AF227" s="52" t="str">
        <f t="shared" si="79"/>
        <v>No Activity</v>
      </c>
      <c r="AH227" s="6" t="str">
        <f t="shared" si="68"/>
        <v/>
      </c>
      <c r="AI227" s="6">
        <f t="shared" si="69"/>
        <v>0</v>
      </c>
      <c r="AJ227" s="6">
        <f t="shared" si="70"/>
        <v>1</v>
      </c>
      <c r="AK227" s="6">
        <f t="shared" si="71"/>
        <v>0</v>
      </c>
    </row>
    <row r="228" spans="1:37" outlineLevel="1" x14ac:dyDescent="0.25">
      <c r="A228" s="79" t="s">
        <v>1507</v>
      </c>
      <c r="B228" s="46"/>
      <c r="D228" s="6">
        <v>2</v>
      </c>
      <c r="E228" s="47">
        <v>1</v>
      </c>
      <c r="F228" s="46"/>
      <c r="I228" s="47">
        <v>1</v>
      </c>
      <c r="K228" s="46">
        <f t="shared" si="60"/>
        <v>0</v>
      </c>
      <c r="L228" s="6">
        <f t="shared" si="61"/>
        <v>0</v>
      </c>
      <c r="M228" s="6">
        <f t="shared" si="62"/>
        <v>2</v>
      </c>
      <c r="N228" s="48">
        <f t="shared" si="63"/>
        <v>0</v>
      </c>
      <c r="O228" s="47"/>
      <c r="P228" s="49">
        <f>VLOOKUP($A228, 'YoY $ Balance'!$A$5:$E$281, 2,FALSE)</f>
        <v>0</v>
      </c>
      <c r="Q228" s="50">
        <f>VLOOKUP($A228, 'YoY $ Balance'!$A$5:$E$281, 3,FALSE)</f>
        <v>0</v>
      </c>
      <c r="R228" s="50">
        <f>VLOOKUP($A228, 'YoY $ Balance'!$A$5:$E$281,4,FALSE)</f>
        <v>5910847.4100000001</v>
      </c>
      <c r="S228" s="51">
        <f>VLOOKUP($A228, 'YoY $ Balance'!$A$5:$E$281, 5,FALSE)</f>
        <v>1525185.94</v>
      </c>
      <c r="T228" s="46" t="str">
        <f t="shared" si="64"/>
        <v/>
      </c>
      <c r="U228" s="52" t="str">
        <f t="shared" si="65"/>
        <v/>
      </c>
      <c r="V228" s="48">
        <f t="shared" si="66"/>
        <v>0</v>
      </c>
      <c r="W228" s="47">
        <f t="shared" si="67"/>
        <v>0</v>
      </c>
      <c r="Y228" s="53" t="str">
        <f t="shared" si="72"/>
        <v>No Activity</v>
      </c>
      <c r="Z228" s="52" t="str">
        <f t="shared" si="73"/>
        <v>No Activity</v>
      </c>
      <c r="AA228" s="53" t="str">
        <f t="shared" si="74"/>
        <v>No Activity</v>
      </c>
      <c r="AB228" s="52" t="str">
        <f t="shared" si="75"/>
        <v>No Activity</v>
      </c>
      <c r="AC228" s="53" t="str">
        <f t="shared" si="76"/>
        <v>Active</v>
      </c>
      <c r="AD228" s="52" t="str">
        <f t="shared" si="77"/>
        <v>No Activity</v>
      </c>
      <c r="AE228" s="53" t="str">
        <f t="shared" si="78"/>
        <v>Active</v>
      </c>
      <c r="AF228" s="52" t="str">
        <f t="shared" si="79"/>
        <v>Active</v>
      </c>
      <c r="AH228" s="6" t="str">
        <f t="shared" si="68"/>
        <v/>
      </c>
      <c r="AI228" s="6" t="str">
        <f t="shared" si="69"/>
        <v/>
      </c>
      <c r="AJ228" s="6">
        <f t="shared" si="70"/>
        <v>0</v>
      </c>
      <c r="AK228" s="6">
        <f t="shared" si="71"/>
        <v>0</v>
      </c>
    </row>
    <row r="229" spans="1:37" outlineLevel="1" x14ac:dyDescent="0.25">
      <c r="A229" s="79" t="s">
        <v>1509</v>
      </c>
      <c r="B229" s="46"/>
      <c r="E229" s="47">
        <v>2</v>
      </c>
      <c r="F229" s="46"/>
      <c r="H229" s="6">
        <v>8</v>
      </c>
      <c r="I229" s="47">
        <v>2</v>
      </c>
      <c r="K229" s="46">
        <f t="shared" si="60"/>
        <v>0</v>
      </c>
      <c r="L229" s="6">
        <f t="shared" si="61"/>
        <v>0</v>
      </c>
      <c r="M229" s="6">
        <f t="shared" si="62"/>
        <v>-8</v>
      </c>
      <c r="N229" s="48">
        <f t="shared" si="63"/>
        <v>0</v>
      </c>
      <c r="O229" s="47"/>
      <c r="P229" s="49">
        <f>VLOOKUP($A229, 'YoY $ Balance'!$A$5:$E$281, 2,FALSE)</f>
        <v>0</v>
      </c>
      <c r="Q229" s="50">
        <f>VLOOKUP($A229, 'YoY $ Balance'!$A$5:$E$281, 3,FALSE)</f>
        <v>0</v>
      </c>
      <c r="R229" s="50">
        <f>VLOOKUP($A229, 'YoY $ Balance'!$A$5:$E$281,4,FALSE)</f>
        <v>6401382.7300000004</v>
      </c>
      <c r="S229" s="51">
        <f>VLOOKUP($A229, 'YoY $ Balance'!$A$5:$E$281, 5,FALSE)</f>
        <v>3356971.2800000003</v>
      </c>
      <c r="T229" s="46" t="str">
        <f t="shared" si="64"/>
        <v/>
      </c>
      <c r="U229" s="52" t="str">
        <f t="shared" si="65"/>
        <v/>
      </c>
      <c r="V229" s="48" t="str">
        <f t="shared" si="66"/>
        <v/>
      </c>
      <c r="W229" s="47" t="str">
        <f t="shared" si="67"/>
        <v/>
      </c>
      <c r="Y229" s="53" t="str">
        <f t="shared" si="72"/>
        <v>No Activity</v>
      </c>
      <c r="Z229" s="52" t="str">
        <f t="shared" si="73"/>
        <v>No Activity</v>
      </c>
      <c r="AA229" s="53" t="str">
        <f t="shared" si="74"/>
        <v>No Activity</v>
      </c>
      <c r="AB229" s="52" t="str">
        <f t="shared" si="75"/>
        <v>No Activity</v>
      </c>
      <c r="AC229" s="53" t="str">
        <f t="shared" si="76"/>
        <v>No Activity</v>
      </c>
      <c r="AD229" s="52" t="str">
        <f t="shared" si="77"/>
        <v>Active</v>
      </c>
      <c r="AE229" s="53" t="str">
        <f t="shared" si="78"/>
        <v>Active</v>
      </c>
      <c r="AF229" s="52" t="str">
        <f t="shared" si="79"/>
        <v>Active</v>
      </c>
      <c r="AH229" s="6" t="str">
        <f t="shared" si="68"/>
        <v/>
      </c>
      <c r="AI229" s="6" t="str">
        <f t="shared" si="69"/>
        <v/>
      </c>
      <c r="AJ229" s="6" t="str">
        <f t="shared" si="70"/>
        <v/>
      </c>
      <c r="AK229" s="6" t="str">
        <f t="shared" si="71"/>
        <v/>
      </c>
    </row>
    <row r="230" spans="1:37" outlineLevel="1" x14ac:dyDescent="0.25">
      <c r="A230" s="79" t="s">
        <v>276</v>
      </c>
      <c r="B230" s="46">
        <v>13</v>
      </c>
      <c r="E230" s="47"/>
      <c r="F230" s="46">
        <v>7</v>
      </c>
      <c r="I230" s="47"/>
      <c r="K230" s="46">
        <f t="shared" si="60"/>
        <v>6</v>
      </c>
      <c r="L230" s="6">
        <f t="shared" si="61"/>
        <v>0</v>
      </c>
      <c r="M230" s="6">
        <f t="shared" si="62"/>
        <v>0</v>
      </c>
      <c r="N230" s="48">
        <f t="shared" si="63"/>
        <v>0</v>
      </c>
      <c r="O230" s="47"/>
      <c r="P230" s="49">
        <f>VLOOKUP($A230, 'YoY $ Balance'!$A$5:$E$281, 2,FALSE)</f>
        <v>-10939703.23</v>
      </c>
      <c r="Q230" s="50">
        <f>VLOOKUP($A230, 'YoY $ Balance'!$A$5:$E$281, 3,FALSE)</f>
        <v>0</v>
      </c>
      <c r="R230" s="50">
        <f>VLOOKUP($A230, 'YoY $ Balance'!$A$5:$E$281,4,FALSE)</f>
        <v>0</v>
      </c>
      <c r="S230" s="51">
        <f>VLOOKUP($A230, 'YoY $ Balance'!$A$5:$E$281, 5,FALSE)</f>
        <v>0</v>
      </c>
      <c r="T230" s="46">
        <f t="shared" si="64"/>
        <v>0</v>
      </c>
      <c r="U230" s="52">
        <f t="shared" si="65"/>
        <v>1</v>
      </c>
      <c r="V230" s="48" t="str">
        <f t="shared" si="66"/>
        <v/>
      </c>
      <c r="W230" s="47" t="str">
        <f t="shared" si="67"/>
        <v/>
      </c>
      <c r="Y230" s="53" t="str">
        <f t="shared" si="72"/>
        <v>Active</v>
      </c>
      <c r="Z230" s="52" t="str">
        <f t="shared" si="73"/>
        <v>Active</v>
      </c>
      <c r="AA230" s="53" t="str">
        <f t="shared" si="74"/>
        <v>No Activity</v>
      </c>
      <c r="AB230" s="52" t="str">
        <f t="shared" si="75"/>
        <v>No Activity</v>
      </c>
      <c r="AC230" s="53" t="str">
        <f t="shared" si="76"/>
        <v>No Activity</v>
      </c>
      <c r="AD230" s="52" t="str">
        <f t="shared" si="77"/>
        <v>No Activity</v>
      </c>
      <c r="AE230" s="53" t="str">
        <f t="shared" si="78"/>
        <v>No Activity</v>
      </c>
      <c r="AF230" s="52" t="str">
        <f t="shared" si="79"/>
        <v>No Activity</v>
      </c>
      <c r="AH230" s="6">
        <f t="shared" si="68"/>
        <v>0</v>
      </c>
      <c r="AI230" s="6">
        <f t="shared" si="69"/>
        <v>1</v>
      </c>
      <c r="AJ230" s="6" t="str">
        <f t="shared" si="70"/>
        <v/>
      </c>
      <c r="AK230" s="6" t="str">
        <f t="shared" si="71"/>
        <v/>
      </c>
    </row>
    <row r="231" spans="1:37" outlineLevel="1" x14ac:dyDescent="0.25">
      <c r="A231" s="79" t="s">
        <v>1476</v>
      </c>
      <c r="B231" s="46"/>
      <c r="D231" s="6">
        <v>3</v>
      </c>
      <c r="E231" s="47">
        <v>4</v>
      </c>
      <c r="F231" s="46"/>
      <c r="H231" s="6">
        <v>3</v>
      </c>
      <c r="I231" s="47">
        <v>2</v>
      </c>
      <c r="K231" s="46">
        <f t="shared" si="60"/>
        <v>0</v>
      </c>
      <c r="L231" s="6">
        <f t="shared" si="61"/>
        <v>0</v>
      </c>
      <c r="M231" s="6">
        <f t="shared" si="62"/>
        <v>0</v>
      </c>
      <c r="N231" s="48">
        <f t="shared" si="63"/>
        <v>2</v>
      </c>
      <c r="O231" s="47"/>
      <c r="P231" s="49">
        <f>VLOOKUP($A231, 'YoY $ Balance'!$A$5:$E$281, 2,FALSE)</f>
        <v>0</v>
      </c>
      <c r="Q231" s="50">
        <f>VLOOKUP($A231, 'YoY $ Balance'!$A$5:$E$281, 3,FALSE)</f>
        <v>0</v>
      </c>
      <c r="R231" s="50">
        <f>VLOOKUP($A231, 'YoY $ Balance'!$A$5:$E$281,4,FALSE)</f>
        <v>1596562.5</v>
      </c>
      <c r="S231" s="51">
        <f>VLOOKUP($A231, 'YoY $ Balance'!$A$5:$E$281, 5,FALSE)</f>
        <v>2073854.15</v>
      </c>
      <c r="T231" s="46" t="str">
        <f t="shared" si="64"/>
        <v/>
      </c>
      <c r="U231" s="52" t="str">
        <f t="shared" si="65"/>
        <v/>
      </c>
      <c r="V231" s="48">
        <f t="shared" si="66"/>
        <v>0</v>
      </c>
      <c r="W231" s="47">
        <f t="shared" si="67"/>
        <v>0</v>
      </c>
      <c r="Y231" s="53" t="str">
        <f t="shared" si="72"/>
        <v>No Activity</v>
      </c>
      <c r="Z231" s="52" t="str">
        <f t="shared" si="73"/>
        <v>No Activity</v>
      </c>
      <c r="AA231" s="53" t="str">
        <f t="shared" si="74"/>
        <v>No Activity</v>
      </c>
      <c r="AB231" s="52" t="str">
        <f t="shared" si="75"/>
        <v>No Activity</v>
      </c>
      <c r="AC231" s="53" t="str">
        <f t="shared" si="76"/>
        <v>Active</v>
      </c>
      <c r="AD231" s="52" t="str">
        <f t="shared" si="77"/>
        <v>Active</v>
      </c>
      <c r="AE231" s="53" t="str">
        <f t="shared" si="78"/>
        <v>Active</v>
      </c>
      <c r="AF231" s="52" t="str">
        <f t="shared" si="79"/>
        <v>Active</v>
      </c>
      <c r="AH231" s="6" t="str">
        <f t="shared" si="68"/>
        <v/>
      </c>
      <c r="AI231" s="6" t="str">
        <f t="shared" si="69"/>
        <v/>
      </c>
      <c r="AJ231" s="6">
        <f t="shared" si="70"/>
        <v>0</v>
      </c>
      <c r="AK231" s="6">
        <f t="shared" si="71"/>
        <v>0</v>
      </c>
    </row>
    <row r="232" spans="1:37" outlineLevel="1" x14ac:dyDescent="0.25">
      <c r="A232" s="79" t="s">
        <v>1511</v>
      </c>
      <c r="B232" s="46"/>
      <c r="D232" s="6">
        <v>16</v>
      </c>
      <c r="E232" s="47"/>
      <c r="F232" s="46"/>
      <c r="H232" s="6">
        <v>8</v>
      </c>
      <c r="I232" s="47"/>
      <c r="K232" s="46">
        <f t="shared" si="60"/>
        <v>0</v>
      </c>
      <c r="L232" s="6">
        <f t="shared" si="61"/>
        <v>0</v>
      </c>
      <c r="M232" s="6">
        <f t="shared" si="62"/>
        <v>8</v>
      </c>
      <c r="N232" s="48">
        <f t="shared" si="63"/>
        <v>0</v>
      </c>
      <c r="O232" s="47"/>
      <c r="P232" s="49">
        <f>VLOOKUP($A232, 'YoY $ Balance'!$A$5:$E$281, 2,FALSE)</f>
        <v>0</v>
      </c>
      <c r="Q232" s="50">
        <f>VLOOKUP($A232, 'YoY $ Balance'!$A$5:$E$281, 3,FALSE)</f>
        <v>0</v>
      </c>
      <c r="R232" s="50">
        <f>VLOOKUP($A232, 'YoY $ Balance'!$A$5:$E$281,4,FALSE)</f>
        <v>4385000</v>
      </c>
      <c r="S232" s="51">
        <f>VLOOKUP($A232, 'YoY $ Balance'!$A$5:$E$281, 5,FALSE)</f>
        <v>0</v>
      </c>
      <c r="T232" s="46" t="str">
        <f t="shared" si="64"/>
        <v/>
      </c>
      <c r="U232" s="52" t="str">
        <f t="shared" si="65"/>
        <v/>
      </c>
      <c r="V232" s="48">
        <f t="shared" si="66"/>
        <v>0</v>
      </c>
      <c r="W232" s="47">
        <f t="shared" si="67"/>
        <v>1</v>
      </c>
      <c r="Y232" s="53" t="str">
        <f t="shared" si="72"/>
        <v>No Activity</v>
      </c>
      <c r="Z232" s="52" t="str">
        <f t="shared" si="73"/>
        <v>No Activity</v>
      </c>
      <c r="AA232" s="53" t="str">
        <f t="shared" si="74"/>
        <v>No Activity</v>
      </c>
      <c r="AB232" s="52" t="str">
        <f t="shared" si="75"/>
        <v>No Activity</v>
      </c>
      <c r="AC232" s="53" t="str">
        <f t="shared" si="76"/>
        <v>Active</v>
      </c>
      <c r="AD232" s="52" t="str">
        <f t="shared" si="77"/>
        <v>Active</v>
      </c>
      <c r="AE232" s="53" t="str">
        <f t="shared" si="78"/>
        <v>No Activity</v>
      </c>
      <c r="AF232" s="52" t="str">
        <f t="shared" si="79"/>
        <v>No Activity</v>
      </c>
      <c r="AH232" s="6" t="str">
        <f t="shared" si="68"/>
        <v/>
      </c>
      <c r="AI232" s="6" t="str">
        <f t="shared" si="69"/>
        <v/>
      </c>
      <c r="AJ232" s="6">
        <f t="shared" si="70"/>
        <v>0</v>
      </c>
      <c r="AK232" s="6">
        <f t="shared" si="71"/>
        <v>1</v>
      </c>
    </row>
    <row r="233" spans="1:37" outlineLevel="1" x14ac:dyDescent="0.25">
      <c r="A233" s="79" t="s">
        <v>1415</v>
      </c>
      <c r="B233" s="46"/>
      <c r="E233" s="47">
        <v>1</v>
      </c>
      <c r="F233" s="46"/>
      <c r="H233" s="6">
        <v>2</v>
      </c>
      <c r="I233" s="47">
        <v>1</v>
      </c>
      <c r="K233" s="46">
        <f t="shared" si="60"/>
        <v>0</v>
      </c>
      <c r="L233" s="6">
        <f t="shared" si="61"/>
        <v>0</v>
      </c>
      <c r="M233" s="6">
        <f t="shared" si="62"/>
        <v>-2</v>
      </c>
      <c r="N233" s="48">
        <f t="shared" si="63"/>
        <v>0</v>
      </c>
      <c r="O233" s="47"/>
      <c r="P233" s="49">
        <f>VLOOKUP($A233, 'YoY $ Balance'!$A$5:$E$281, 2,FALSE)</f>
        <v>0</v>
      </c>
      <c r="Q233" s="50">
        <f>VLOOKUP($A233, 'YoY $ Balance'!$A$5:$E$281, 3,FALSE)</f>
        <v>0</v>
      </c>
      <c r="R233" s="50">
        <f>VLOOKUP($A233, 'YoY $ Balance'!$A$5:$E$281,4,FALSE)</f>
        <v>2685375</v>
      </c>
      <c r="S233" s="51">
        <f>VLOOKUP($A233, 'YoY $ Balance'!$A$5:$E$281, 5,FALSE)</f>
        <v>3477600</v>
      </c>
      <c r="T233" s="46" t="str">
        <f t="shared" si="64"/>
        <v/>
      </c>
      <c r="U233" s="52" t="str">
        <f t="shared" si="65"/>
        <v/>
      </c>
      <c r="V233" s="48" t="str">
        <f t="shared" si="66"/>
        <v/>
      </c>
      <c r="W233" s="47" t="str">
        <f t="shared" si="67"/>
        <v/>
      </c>
      <c r="Y233" s="53" t="str">
        <f t="shared" si="72"/>
        <v>No Activity</v>
      </c>
      <c r="Z233" s="52" t="str">
        <f t="shared" si="73"/>
        <v>No Activity</v>
      </c>
      <c r="AA233" s="53" t="str">
        <f t="shared" si="74"/>
        <v>No Activity</v>
      </c>
      <c r="AB233" s="52" t="str">
        <f t="shared" si="75"/>
        <v>No Activity</v>
      </c>
      <c r="AC233" s="53" t="str">
        <f t="shared" si="76"/>
        <v>No Activity</v>
      </c>
      <c r="AD233" s="52" t="str">
        <f t="shared" si="77"/>
        <v>Active</v>
      </c>
      <c r="AE233" s="53" t="str">
        <f t="shared" si="78"/>
        <v>Active</v>
      </c>
      <c r="AF233" s="52" t="str">
        <f t="shared" si="79"/>
        <v>Active</v>
      </c>
      <c r="AH233" s="6" t="str">
        <f t="shared" si="68"/>
        <v/>
      </c>
      <c r="AI233" s="6" t="str">
        <f t="shared" si="69"/>
        <v/>
      </c>
      <c r="AJ233" s="6" t="str">
        <f t="shared" si="70"/>
        <v/>
      </c>
      <c r="AK233" s="6" t="str">
        <f t="shared" si="71"/>
        <v/>
      </c>
    </row>
    <row r="234" spans="1:37" outlineLevel="1" x14ac:dyDescent="0.25">
      <c r="A234" s="79" t="s">
        <v>1515</v>
      </c>
      <c r="B234" s="46"/>
      <c r="D234" s="6">
        <v>2</v>
      </c>
      <c r="E234" s="47">
        <v>1</v>
      </c>
      <c r="F234" s="46"/>
      <c r="I234" s="47"/>
      <c r="K234" s="46">
        <f t="shared" si="60"/>
        <v>0</v>
      </c>
      <c r="L234" s="6">
        <f t="shared" si="61"/>
        <v>0</v>
      </c>
      <c r="M234" s="6">
        <f t="shared" si="62"/>
        <v>2</v>
      </c>
      <c r="N234" s="48">
        <f t="shared" si="63"/>
        <v>1</v>
      </c>
      <c r="O234" s="47"/>
      <c r="P234" s="49">
        <f>VLOOKUP($A234, 'YoY $ Balance'!$A$5:$E$281, 2,FALSE)</f>
        <v>1062976.1000000001</v>
      </c>
      <c r="Q234" s="50">
        <f>VLOOKUP($A234, 'YoY $ Balance'!$A$5:$E$281, 3,FALSE)</f>
        <v>1062976.1000000001</v>
      </c>
      <c r="R234" s="50">
        <f>VLOOKUP($A234, 'YoY $ Balance'!$A$5:$E$281,4,FALSE)</f>
        <v>2001428.5</v>
      </c>
      <c r="S234" s="51">
        <f>VLOOKUP($A234, 'YoY $ Balance'!$A$5:$E$281, 5,FALSE)</f>
        <v>75476.2</v>
      </c>
      <c r="T234" s="46" t="str">
        <f t="shared" si="64"/>
        <v/>
      </c>
      <c r="U234" s="52" t="str">
        <f t="shared" si="65"/>
        <v/>
      </c>
      <c r="V234" s="48">
        <f t="shared" si="66"/>
        <v>0</v>
      </c>
      <c r="W234" s="47">
        <f t="shared" si="67"/>
        <v>1</v>
      </c>
      <c r="Y234" s="53" t="str">
        <f t="shared" si="72"/>
        <v>No Activity</v>
      </c>
      <c r="Z234" s="52" t="str">
        <f t="shared" si="73"/>
        <v>No Activity</v>
      </c>
      <c r="AA234" s="53" t="str">
        <f t="shared" si="74"/>
        <v>No Activity</v>
      </c>
      <c r="AB234" s="52" t="str">
        <f t="shared" si="75"/>
        <v>No Activity</v>
      </c>
      <c r="AC234" s="53" t="str">
        <f t="shared" si="76"/>
        <v>Active</v>
      </c>
      <c r="AD234" s="52" t="str">
        <f t="shared" si="77"/>
        <v>No Activity</v>
      </c>
      <c r="AE234" s="53" t="str">
        <f t="shared" si="78"/>
        <v>Active</v>
      </c>
      <c r="AF234" s="52" t="str">
        <f t="shared" si="79"/>
        <v>No Activity</v>
      </c>
      <c r="AH234" s="6" t="str">
        <f t="shared" si="68"/>
        <v/>
      </c>
      <c r="AI234" s="6" t="str">
        <f t="shared" si="69"/>
        <v/>
      </c>
      <c r="AJ234" s="6">
        <f t="shared" si="70"/>
        <v>0</v>
      </c>
      <c r="AK234" s="6">
        <f t="shared" si="71"/>
        <v>1</v>
      </c>
    </row>
    <row r="235" spans="1:37" outlineLevel="1" x14ac:dyDescent="0.25">
      <c r="A235" s="79" t="s">
        <v>1606</v>
      </c>
      <c r="B235" s="46"/>
      <c r="E235" s="47"/>
      <c r="F235" s="46">
        <v>1</v>
      </c>
      <c r="I235" s="47"/>
      <c r="K235" s="46">
        <f t="shared" si="60"/>
        <v>-1</v>
      </c>
      <c r="L235" s="6">
        <f t="shared" si="61"/>
        <v>0</v>
      </c>
      <c r="M235" s="6">
        <f t="shared" si="62"/>
        <v>0</v>
      </c>
      <c r="N235" s="48">
        <f t="shared" si="63"/>
        <v>0</v>
      </c>
      <c r="O235" s="47"/>
      <c r="P235" s="49">
        <f>VLOOKUP($A235, 'YoY $ Balance'!$A$5:$E$281, 2,FALSE)</f>
        <v>976080</v>
      </c>
      <c r="Q235" s="50">
        <f>VLOOKUP($A235, 'YoY $ Balance'!$A$5:$E$281, 3,FALSE)</f>
        <v>0</v>
      </c>
      <c r="R235" s="50">
        <f>VLOOKUP($A235, 'YoY $ Balance'!$A$5:$E$281,4,FALSE)</f>
        <v>0</v>
      </c>
      <c r="S235" s="51">
        <f>VLOOKUP($A235, 'YoY $ Balance'!$A$5:$E$281, 5,FALSE)</f>
        <v>0</v>
      </c>
      <c r="T235" s="46">
        <f t="shared" si="64"/>
        <v>1</v>
      </c>
      <c r="U235" s="52" t="str">
        <f t="shared" si="65"/>
        <v/>
      </c>
      <c r="V235" s="48" t="str">
        <f t="shared" si="66"/>
        <v/>
      </c>
      <c r="W235" s="47" t="str">
        <f t="shared" si="67"/>
        <v/>
      </c>
      <c r="Y235" s="53" t="str">
        <f t="shared" si="72"/>
        <v>No Activity</v>
      </c>
      <c r="Z235" s="52" t="str">
        <f t="shared" si="73"/>
        <v>Active</v>
      </c>
      <c r="AA235" s="53" t="str">
        <f t="shared" si="74"/>
        <v>No Activity</v>
      </c>
      <c r="AB235" s="52" t="str">
        <f t="shared" si="75"/>
        <v>No Activity</v>
      </c>
      <c r="AC235" s="53" t="str">
        <f t="shared" si="76"/>
        <v>No Activity</v>
      </c>
      <c r="AD235" s="52" t="str">
        <f t="shared" si="77"/>
        <v>No Activity</v>
      </c>
      <c r="AE235" s="53" t="str">
        <f t="shared" si="78"/>
        <v>No Activity</v>
      </c>
      <c r="AF235" s="52" t="str">
        <f t="shared" si="79"/>
        <v>No Activity</v>
      </c>
      <c r="AH235" s="6" t="str">
        <f t="shared" si="68"/>
        <v/>
      </c>
      <c r="AI235" s="6" t="str">
        <f t="shared" si="69"/>
        <v/>
      </c>
      <c r="AJ235" s="6" t="str">
        <f t="shared" si="70"/>
        <v/>
      </c>
      <c r="AK235" s="6" t="str">
        <f t="shared" si="71"/>
        <v/>
      </c>
    </row>
    <row r="236" spans="1:37" outlineLevel="1" x14ac:dyDescent="0.25">
      <c r="A236" s="79" t="s">
        <v>1526</v>
      </c>
      <c r="B236" s="46">
        <v>2</v>
      </c>
      <c r="C236" s="6">
        <v>5</v>
      </c>
      <c r="E236" s="47"/>
      <c r="F236" s="46">
        <v>2</v>
      </c>
      <c r="G236" s="6">
        <v>14</v>
      </c>
      <c r="I236" s="47"/>
      <c r="K236" s="46">
        <f t="shared" si="60"/>
        <v>0</v>
      </c>
      <c r="L236" s="6">
        <f t="shared" si="61"/>
        <v>-9</v>
      </c>
      <c r="M236" s="6">
        <f t="shared" si="62"/>
        <v>0</v>
      </c>
      <c r="N236" s="48">
        <f t="shared" si="63"/>
        <v>0</v>
      </c>
      <c r="O236" s="47"/>
      <c r="P236" s="49">
        <f>VLOOKUP($A236, 'YoY $ Balance'!$A$5:$E$281, 2,FALSE)</f>
        <v>763000</v>
      </c>
      <c r="Q236" s="50">
        <f>VLOOKUP($A236, 'YoY $ Balance'!$A$5:$E$281, 3,FALSE)</f>
        <v>16254911.27</v>
      </c>
      <c r="R236" s="50">
        <f>VLOOKUP($A236, 'YoY $ Balance'!$A$5:$E$281,4,FALSE)</f>
        <v>3184766.12</v>
      </c>
      <c r="S236" s="51">
        <f>VLOOKUP($A236, 'YoY $ Balance'!$A$5:$E$281, 5,FALSE)</f>
        <v>3184766.12</v>
      </c>
      <c r="T236" s="46">
        <f t="shared" si="64"/>
        <v>0</v>
      </c>
      <c r="U236" s="52">
        <f t="shared" si="65"/>
        <v>0</v>
      </c>
      <c r="V236" s="48">
        <f t="shared" si="66"/>
        <v>1</v>
      </c>
      <c r="W236" s="47" t="str">
        <f t="shared" si="67"/>
        <v/>
      </c>
      <c r="Y236" s="53" t="str">
        <f t="shared" si="72"/>
        <v>Active</v>
      </c>
      <c r="Z236" s="52" t="str">
        <f t="shared" si="73"/>
        <v>Active</v>
      </c>
      <c r="AA236" s="53" t="str">
        <f t="shared" si="74"/>
        <v>Active</v>
      </c>
      <c r="AB236" s="52" t="str">
        <f t="shared" si="75"/>
        <v>Active</v>
      </c>
      <c r="AC236" s="53" t="str">
        <f t="shared" si="76"/>
        <v>No Activity</v>
      </c>
      <c r="AD236" s="52" t="str">
        <f t="shared" si="77"/>
        <v>No Activity</v>
      </c>
      <c r="AE236" s="53" t="str">
        <f t="shared" si="78"/>
        <v>No Activity</v>
      </c>
      <c r="AF236" s="52" t="str">
        <f t="shared" si="79"/>
        <v>No Activity</v>
      </c>
      <c r="AH236" s="6">
        <f t="shared" si="68"/>
        <v>0</v>
      </c>
      <c r="AI236" s="6">
        <f t="shared" si="69"/>
        <v>0</v>
      </c>
      <c r="AJ236" s="6">
        <f t="shared" si="70"/>
        <v>1</v>
      </c>
      <c r="AK236" s="6" t="str">
        <f t="shared" si="71"/>
        <v/>
      </c>
    </row>
    <row r="237" spans="1:37" outlineLevel="1" x14ac:dyDescent="0.25">
      <c r="A237" s="79" t="s">
        <v>1536</v>
      </c>
      <c r="B237" s="46"/>
      <c r="D237" s="6">
        <v>1</v>
      </c>
      <c r="E237" s="47">
        <v>1</v>
      </c>
      <c r="F237" s="46"/>
      <c r="H237" s="6">
        <v>1</v>
      </c>
      <c r="I237" s="47">
        <v>3</v>
      </c>
      <c r="K237" s="46">
        <f t="shared" si="60"/>
        <v>0</v>
      </c>
      <c r="L237" s="6">
        <f t="shared" si="61"/>
        <v>0</v>
      </c>
      <c r="M237" s="6">
        <f t="shared" si="62"/>
        <v>0</v>
      </c>
      <c r="N237" s="48">
        <f t="shared" si="63"/>
        <v>-2</v>
      </c>
      <c r="O237" s="47"/>
      <c r="P237" s="49">
        <f>VLOOKUP($A237, 'YoY $ Balance'!$A$5:$E$281, 2,FALSE)</f>
        <v>0</v>
      </c>
      <c r="Q237" s="50">
        <f>VLOOKUP($A237, 'YoY $ Balance'!$A$5:$E$281, 3,FALSE)</f>
        <v>0</v>
      </c>
      <c r="R237" s="50">
        <f>VLOOKUP($A237, 'YoY $ Balance'!$A$5:$E$281,4,FALSE)</f>
        <v>-1531066.17</v>
      </c>
      <c r="S237" s="51">
        <f>VLOOKUP($A237, 'YoY $ Balance'!$A$5:$E$281, 5,FALSE)</f>
        <v>2100659.2400000002</v>
      </c>
      <c r="T237" s="46" t="str">
        <f t="shared" si="64"/>
        <v/>
      </c>
      <c r="U237" s="52" t="str">
        <f t="shared" si="65"/>
        <v/>
      </c>
      <c r="V237" s="48">
        <f t="shared" si="66"/>
        <v>0</v>
      </c>
      <c r="W237" s="47">
        <f t="shared" si="67"/>
        <v>0</v>
      </c>
      <c r="Y237" s="53" t="str">
        <f t="shared" si="72"/>
        <v>No Activity</v>
      </c>
      <c r="Z237" s="52" t="str">
        <f t="shared" si="73"/>
        <v>No Activity</v>
      </c>
      <c r="AA237" s="53" t="str">
        <f t="shared" si="74"/>
        <v>No Activity</v>
      </c>
      <c r="AB237" s="52" t="str">
        <f t="shared" si="75"/>
        <v>No Activity</v>
      </c>
      <c r="AC237" s="53" t="str">
        <f t="shared" si="76"/>
        <v>Active</v>
      </c>
      <c r="AD237" s="52" t="str">
        <f t="shared" si="77"/>
        <v>Active</v>
      </c>
      <c r="AE237" s="53" t="str">
        <f t="shared" si="78"/>
        <v>Active</v>
      </c>
      <c r="AF237" s="52" t="str">
        <f t="shared" si="79"/>
        <v>Active</v>
      </c>
      <c r="AH237" s="6" t="str">
        <f t="shared" si="68"/>
        <v/>
      </c>
      <c r="AI237" s="6" t="str">
        <f t="shared" si="69"/>
        <v/>
      </c>
      <c r="AJ237" s="6">
        <f t="shared" si="70"/>
        <v>0</v>
      </c>
      <c r="AK237" s="6">
        <f t="shared" si="71"/>
        <v>0</v>
      </c>
    </row>
    <row r="238" spans="1:37" outlineLevel="1" x14ac:dyDescent="0.25">
      <c r="A238" s="79" t="s">
        <v>1540</v>
      </c>
      <c r="B238" s="46">
        <v>3</v>
      </c>
      <c r="C238" s="6">
        <v>2</v>
      </c>
      <c r="E238" s="47"/>
      <c r="F238" s="46">
        <v>4</v>
      </c>
      <c r="G238" s="6">
        <v>5</v>
      </c>
      <c r="I238" s="47"/>
      <c r="K238" s="46">
        <f t="shared" si="60"/>
        <v>-1</v>
      </c>
      <c r="L238" s="6">
        <f t="shared" si="61"/>
        <v>-3</v>
      </c>
      <c r="M238" s="6">
        <f t="shared" si="62"/>
        <v>0</v>
      </c>
      <c r="N238" s="48">
        <f t="shared" si="63"/>
        <v>0</v>
      </c>
      <c r="O238" s="47"/>
      <c r="P238" s="49">
        <f>VLOOKUP($A238, 'YoY $ Balance'!$A$5:$E$281, 2,FALSE)</f>
        <v>6658600</v>
      </c>
      <c r="Q238" s="50">
        <f>VLOOKUP($A238, 'YoY $ Balance'!$A$5:$E$281, 3,FALSE)</f>
        <v>27687870</v>
      </c>
      <c r="R238" s="50">
        <f>VLOOKUP($A238, 'YoY $ Balance'!$A$5:$E$281,4,FALSE)</f>
        <v>31870</v>
      </c>
      <c r="S238" s="51">
        <f>VLOOKUP($A238, 'YoY $ Balance'!$A$5:$E$281, 5,FALSE)</f>
        <v>31870</v>
      </c>
      <c r="T238" s="46">
        <f t="shared" si="64"/>
        <v>0</v>
      </c>
      <c r="U238" s="52">
        <f t="shared" si="65"/>
        <v>0</v>
      </c>
      <c r="V238" s="48">
        <f t="shared" si="66"/>
        <v>1</v>
      </c>
      <c r="W238" s="47" t="str">
        <f t="shared" si="67"/>
        <v/>
      </c>
      <c r="Y238" s="53" t="str">
        <f t="shared" si="72"/>
        <v>Active</v>
      </c>
      <c r="Z238" s="52" t="str">
        <f t="shared" si="73"/>
        <v>Active</v>
      </c>
      <c r="AA238" s="53" t="str">
        <f t="shared" si="74"/>
        <v>Active</v>
      </c>
      <c r="AB238" s="52" t="str">
        <f t="shared" si="75"/>
        <v>Active</v>
      </c>
      <c r="AC238" s="53" t="str">
        <f t="shared" si="76"/>
        <v>No Activity</v>
      </c>
      <c r="AD238" s="52" t="str">
        <f t="shared" si="77"/>
        <v>No Activity</v>
      </c>
      <c r="AE238" s="53" t="str">
        <f t="shared" si="78"/>
        <v>No Activity</v>
      </c>
      <c r="AF238" s="52" t="str">
        <f t="shared" si="79"/>
        <v>No Activity</v>
      </c>
      <c r="AH238" s="6">
        <f t="shared" si="68"/>
        <v>0</v>
      </c>
      <c r="AI238" s="6">
        <f t="shared" si="69"/>
        <v>0</v>
      </c>
      <c r="AJ238" s="6">
        <f t="shared" si="70"/>
        <v>1</v>
      </c>
      <c r="AK238" s="6" t="str">
        <f t="shared" si="71"/>
        <v/>
      </c>
    </row>
    <row r="239" spans="1:37" outlineLevel="1" x14ac:dyDescent="0.25">
      <c r="A239" s="79" t="s">
        <v>1538</v>
      </c>
      <c r="B239" s="46"/>
      <c r="C239" s="6">
        <v>1</v>
      </c>
      <c r="E239" s="47"/>
      <c r="F239" s="46"/>
      <c r="G239" s="6">
        <v>1</v>
      </c>
      <c r="I239" s="47"/>
      <c r="K239" s="46">
        <f t="shared" si="60"/>
        <v>0</v>
      </c>
      <c r="L239" s="6">
        <f t="shared" si="61"/>
        <v>0</v>
      </c>
      <c r="M239" s="6">
        <f t="shared" si="62"/>
        <v>0</v>
      </c>
      <c r="N239" s="48">
        <f t="shared" si="63"/>
        <v>0</v>
      </c>
      <c r="O239" s="47"/>
      <c r="P239" s="49">
        <f>VLOOKUP($A239, 'YoY $ Balance'!$A$5:$E$281, 2,FALSE)</f>
        <v>0</v>
      </c>
      <c r="Q239" s="50">
        <f>VLOOKUP($A239, 'YoY $ Balance'!$A$5:$E$281, 3,FALSE)</f>
        <v>1550270</v>
      </c>
      <c r="R239" s="50">
        <f>VLOOKUP($A239, 'YoY $ Balance'!$A$5:$E$281,4,FALSE)</f>
        <v>0</v>
      </c>
      <c r="S239" s="51">
        <f>VLOOKUP($A239, 'YoY $ Balance'!$A$5:$E$281, 5,FALSE)</f>
        <v>0</v>
      </c>
      <c r="T239" s="46" t="str">
        <f t="shared" si="64"/>
        <v/>
      </c>
      <c r="U239" s="52">
        <f t="shared" si="65"/>
        <v>0</v>
      </c>
      <c r="V239" s="48">
        <f t="shared" si="66"/>
        <v>1</v>
      </c>
      <c r="W239" s="47" t="str">
        <f t="shared" si="67"/>
        <v/>
      </c>
      <c r="Y239" s="53" t="str">
        <f t="shared" si="72"/>
        <v>No Activity</v>
      </c>
      <c r="Z239" s="52" t="str">
        <f t="shared" si="73"/>
        <v>No Activity</v>
      </c>
      <c r="AA239" s="53" t="str">
        <f t="shared" si="74"/>
        <v>Active</v>
      </c>
      <c r="AB239" s="52" t="str">
        <f t="shared" si="75"/>
        <v>Active</v>
      </c>
      <c r="AC239" s="53" t="str">
        <f t="shared" si="76"/>
        <v>No Activity</v>
      </c>
      <c r="AD239" s="52" t="str">
        <f t="shared" si="77"/>
        <v>No Activity</v>
      </c>
      <c r="AE239" s="53" t="str">
        <f t="shared" si="78"/>
        <v>No Activity</v>
      </c>
      <c r="AF239" s="52" t="str">
        <f t="shared" si="79"/>
        <v>No Activity</v>
      </c>
      <c r="AH239" s="6" t="str">
        <f t="shared" si="68"/>
        <v/>
      </c>
      <c r="AI239" s="6">
        <f t="shared" si="69"/>
        <v>0</v>
      </c>
      <c r="AJ239" s="6">
        <f t="shared" si="70"/>
        <v>1</v>
      </c>
      <c r="AK239" s="6" t="str">
        <f t="shared" si="71"/>
        <v/>
      </c>
    </row>
    <row r="240" spans="1:37" outlineLevel="1" x14ac:dyDescent="0.25">
      <c r="A240" s="79" t="s">
        <v>1617</v>
      </c>
      <c r="B240" s="46"/>
      <c r="D240" s="6">
        <v>2</v>
      </c>
      <c r="E240" s="47">
        <v>1</v>
      </c>
      <c r="F240" s="46"/>
      <c r="H240" s="6">
        <v>2</v>
      </c>
      <c r="I240" s="47"/>
      <c r="K240" s="46">
        <f t="shared" si="60"/>
        <v>0</v>
      </c>
      <c r="L240" s="6">
        <f t="shared" si="61"/>
        <v>0</v>
      </c>
      <c r="M240" s="6">
        <f t="shared" si="62"/>
        <v>0</v>
      </c>
      <c r="N240" s="48">
        <f t="shared" si="63"/>
        <v>1</v>
      </c>
      <c r="O240" s="47"/>
      <c r="P240" s="49">
        <f>VLOOKUP($A240, 'YoY $ Balance'!$A$5:$E$281, 2,FALSE)</f>
        <v>0</v>
      </c>
      <c r="Q240" s="50">
        <f>VLOOKUP($A240, 'YoY $ Balance'!$A$5:$E$281, 3,FALSE)</f>
        <v>0</v>
      </c>
      <c r="R240" s="50">
        <f>VLOOKUP($A240, 'YoY $ Balance'!$A$5:$E$281,4,FALSE)</f>
        <v>-2129123.96</v>
      </c>
      <c r="S240" s="51">
        <f>VLOOKUP($A240, 'YoY $ Balance'!$A$5:$E$281, 5,FALSE)</f>
        <v>1375000.04</v>
      </c>
      <c r="T240" s="46" t="str">
        <f t="shared" si="64"/>
        <v/>
      </c>
      <c r="U240" s="52" t="str">
        <f t="shared" si="65"/>
        <v/>
      </c>
      <c r="V240" s="48">
        <f t="shared" si="66"/>
        <v>0</v>
      </c>
      <c r="W240" s="47">
        <f t="shared" si="67"/>
        <v>1</v>
      </c>
      <c r="Y240" s="53" t="str">
        <f t="shared" si="72"/>
        <v>No Activity</v>
      </c>
      <c r="Z240" s="52" t="str">
        <f t="shared" si="73"/>
        <v>No Activity</v>
      </c>
      <c r="AA240" s="53" t="str">
        <f t="shared" si="74"/>
        <v>No Activity</v>
      </c>
      <c r="AB240" s="52" t="str">
        <f t="shared" si="75"/>
        <v>No Activity</v>
      </c>
      <c r="AC240" s="53" t="str">
        <f t="shared" si="76"/>
        <v>Active</v>
      </c>
      <c r="AD240" s="52" t="str">
        <f t="shared" si="77"/>
        <v>Active</v>
      </c>
      <c r="AE240" s="53" t="str">
        <f t="shared" si="78"/>
        <v>Active</v>
      </c>
      <c r="AF240" s="52" t="str">
        <f t="shared" si="79"/>
        <v>No Activity</v>
      </c>
      <c r="AH240" s="6" t="str">
        <f t="shared" si="68"/>
        <v/>
      </c>
      <c r="AI240" s="6" t="str">
        <f t="shared" si="69"/>
        <v/>
      </c>
      <c r="AJ240" s="6">
        <f t="shared" si="70"/>
        <v>0</v>
      </c>
      <c r="AK240" s="6">
        <f t="shared" si="71"/>
        <v>1</v>
      </c>
    </row>
    <row r="241" spans="1:37" outlineLevel="1" x14ac:dyDescent="0.25">
      <c r="A241" s="79" t="s">
        <v>1578</v>
      </c>
      <c r="B241" s="46">
        <v>8</v>
      </c>
      <c r="C241" s="6">
        <v>10</v>
      </c>
      <c r="D241" s="6">
        <v>10</v>
      </c>
      <c r="E241" s="47">
        <v>5</v>
      </c>
      <c r="F241" s="46">
        <v>12</v>
      </c>
      <c r="G241" s="6">
        <v>16</v>
      </c>
      <c r="H241" s="6">
        <v>9</v>
      </c>
      <c r="I241" s="47">
        <v>5</v>
      </c>
      <c r="K241" s="46">
        <f t="shared" si="60"/>
        <v>-4</v>
      </c>
      <c r="L241" s="6">
        <f t="shared" si="61"/>
        <v>-6</v>
      </c>
      <c r="M241" s="6">
        <f t="shared" si="62"/>
        <v>1</v>
      </c>
      <c r="N241" s="48">
        <f t="shared" si="63"/>
        <v>0</v>
      </c>
      <c r="O241" s="47"/>
      <c r="P241" s="49">
        <f>VLOOKUP($A241, 'YoY $ Balance'!$A$5:$E$281, 2,FALSE)</f>
        <v>69101107.76000002</v>
      </c>
      <c r="Q241" s="50">
        <f>VLOOKUP($A241, 'YoY $ Balance'!$A$5:$E$281, 3,FALSE)</f>
        <v>45917853.290000014</v>
      </c>
      <c r="R241" s="50">
        <f>VLOOKUP($A241, 'YoY $ Balance'!$A$5:$E$281,4,FALSE)</f>
        <v>22027287.129999992</v>
      </c>
      <c r="S241" s="51">
        <f>VLOOKUP($A241, 'YoY $ Balance'!$A$5:$E$281, 5,FALSE)</f>
        <v>8093049.0099999998</v>
      </c>
      <c r="T241" s="46">
        <f t="shared" si="64"/>
        <v>0</v>
      </c>
      <c r="U241" s="52">
        <f t="shared" si="65"/>
        <v>0</v>
      </c>
      <c r="V241" s="48">
        <f t="shared" si="66"/>
        <v>0</v>
      </c>
      <c r="W241" s="47">
        <f t="shared" si="67"/>
        <v>0</v>
      </c>
      <c r="Y241" s="53" t="str">
        <f t="shared" si="72"/>
        <v>Active</v>
      </c>
      <c r="Z241" s="52" t="str">
        <f t="shared" si="73"/>
        <v>Active</v>
      </c>
      <c r="AA241" s="53" t="str">
        <f t="shared" si="74"/>
        <v>Active</v>
      </c>
      <c r="AB241" s="52" t="str">
        <f t="shared" si="75"/>
        <v>Active</v>
      </c>
      <c r="AC241" s="53" t="str">
        <f t="shared" si="76"/>
        <v>Active</v>
      </c>
      <c r="AD241" s="52" t="str">
        <f t="shared" si="77"/>
        <v>Active</v>
      </c>
      <c r="AE241" s="53" t="str">
        <f t="shared" si="78"/>
        <v>Active</v>
      </c>
      <c r="AF241" s="52" t="str">
        <f t="shared" si="79"/>
        <v>Active</v>
      </c>
      <c r="AH241" s="6">
        <f t="shared" si="68"/>
        <v>0</v>
      </c>
      <c r="AI241" s="6">
        <f t="shared" si="69"/>
        <v>0</v>
      </c>
      <c r="AJ241" s="6">
        <f t="shared" si="70"/>
        <v>0</v>
      </c>
      <c r="AK241" s="6">
        <f t="shared" si="71"/>
        <v>0</v>
      </c>
    </row>
    <row r="242" spans="1:37" outlineLevel="1" x14ac:dyDescent="0.25">
      <c r="A242" s="79" t="s">
        <v>1619</v>
      </c>
      <c r="B242" s="46"/>
      <c r="D242" s="6">
        <v>24</v>
      </c>
      <c r="E242" s="47">
        <v>14</v>
      </c>
      <c r="F242" s="46"/>
      <c r="H242" s="6">
        <v>15</v>
      </c>
      <c r="I242" s="47">
        <v>9</v>
      </c>
      <c r="K242" s="46">
        <f t="shared" si="60"/>
        <v>0</v>
      </c>
      <c r="L242" s="6">
        <f t="shared" si="61"/>
        <v>0</v>
      </c>
      <c r="M242" s="6">
        <f t="shared" si="62"/>
        <v>9</v>
      </c>
      <c r="N242" s="48">
        <f t="shared" si="63"/>
        <v>5</v>
      </c>
      <c r="O242" s="47"/>
      <c r="P242" s="49">
        <f>VLOOKUP($A242, 'YoY $ Balance'!$A$5:$E$281, 2,FALSE)</f>
        <v>0</v>
      </c>
      <c r="Q242" s="50">
        <f>VLOOKUP($A242, 'YoY $ Balance'!$A$5:$E$281, 3,FALSE)</f>
        <v>0</v>
      </c>
      <c r="R242" s="50">
        <f>VLOOKUP($A242, 'YoY $ Balance'!$A$5:$E$281,4,FALSE)</f>
        <v>13398437.5</v>
      </c>
      <c r="S242" s="51">
        <f>VLOOKUP($A242, 'YoY $ Balance'!$A$5:$E$281, 5,FALSE)</f>
        <v>10022512.5</v>
      </c>
      <c r="T242" s="46" t="str">
        <f t="shared" si="64"/>
        <v/>
      </c>
      <c r="U242" s="52" t="str">
        <f t="shared" si="65"/>
        <v/>
      </c>
      <c r="V242" s="48">
        <f t="shared" si="66"/>
        <v>0</v>
      </c>
      <c r="W242" s="47">
        <f t="shared" si="67"/>
        <v>0</v>
      </c>
      <c r="Y242" s="53" t="str">
        <f t="shared" si="72"/>
        <v>No Activity</v>
      </c>
      <c r="Z242" s="52" t="str">
        <f t="shared" si="73"/>
        <v>No Activity</v>
      </c>
      <c r="AA242" s="53" t="str">
        <f t="shared" si="74"/>
        <v>No Activity</v>
      </c>
      <c r="AB242" s="52" t="str">
        <f t="shared" si="75"/>
        <v>No Activity</v>
      </c>
      <c r="AC242" s="53" t="str">
        <f t="shared" si="76"/>
        <v>Active</v>
      </c>
      <c r="AD242" s="52" t="str">
        <f t="shared" si="77"/>
        <v>Active</v>
      </c>
      <c r="AE242" s="53" t="str">
        <f t="shared" si="78"/>
        <v>Active</v>
      </c>
      <c r="AF242" s="52" t="str">
        <f t="shared" si="79"/>
        <v>Active</v>
      </c>
      <c r="AH242" s="6" t="str">
        <f t="shared" si="68"/>
        <v/>
      </c>
      <c r="AI242" s="6" t="str">
        <f t="shared" si="69"/>
        <v/>
      </c>
      <c r="AJ242" s="6">
        <f t="shared" si="70"/>
        <v>0</v>
      </c>
      <c r="AK242" s="6">
        <f t="shared" si="71"/>
        <v>0</v>
      </c>
    </row>
    <row r="243" spans="1:37" outlineLevel="1" x14ac:dyDescent="0.25">
      <c r="A243" s="79" t="s">
        <v>1534</v>
      </c>
      <c r="B243" s="46"/>
      <c r="D243" s="6">
        <v>4</v>
      </c>
      <c r="E243" s="47"/>
      <c r="F243" s="46"/>
      <c r="H243" s="6">
        <v>2</v>
      </c>
      <c r="I243" s="47"/>
      <c r="K243" s="46">
        <f t="shared" si="60"/>
        <v>0</v>
      </c>
      <c r="L243" s="6">
        <f t="shared" si="61"/>
        <v>0</v>
      </c>
      <c r="M243" s="6">
        <f t="shared" si="62"/>
        <v>2</v>
      </c>
      <c r="N243" s="48">
        <f t="shared" si="63"/>
        <v>0</v>
      </c>
      <c r="O243" s="47"/>
      <c r="P243" s="49">
        <f>VLOOKUP($A243, 'YoY $ Balance'!$A$5:$E$281, 2,FALSE)</f>
        <v>0</v>
      </c>
      <c r="Q243" s="50">
        <f>VLOOKUP($A243, 'YoY $ Balance'!$A$5:$E$281, 3,FALSE)</f>
        <v>0</v>
      </c>
      <c r="R243" s="50">
        <f>VLOOKUP($A243, 'YoY $ Balance'!$A$5:$E$281,4,FALSE)</f>
        <v>1342947.8699999996</v>
      </c>
      <c r="S243" s="51">
        <f>VLOOKUP($A243, 'YoY $ Balance'!$A$5:$E$281, 5,FALSE)</f>
        <v>172696.61</v>
      </c>
      <c r="T243" s="46" t="str">
        <f t="shared" si="64"/>
        <v/>
      </c>
      <c r="U243" s="52" t="str">
        <f t="shared" si="65"/>
        <v/>
      </c>
      <c r="V243" s="48">
        <f t="shared" si="66"/>
        <v>0</v>
      </c>
      <c r="W243" s="47">
        <f t="shared" si="67"/>
        <v>1</v>
      </c>
      <c r="Y243" s="53" t="str">
        <f t="shared" si="72"/>
        <v>No Activity</v>
      </c>
      <c r="Z243" s="52" t="str">
        <f t="shared" si="73"/>
        <v>No Activity</v>
      </c>
      <c r="AA243" s="53" t="str">
        <f t="shared" si="74"/>
        <v>No Activity</v>
      </c>
      <c r="AB243" s="52" t="str">
        <f t="shared" si="75"/>
        <v>No Activity</v>
      </c>
      <c r="AC243" s="53" t="str">
        <f t="shared" si="76"/>
        <v>Active</v>
      </c>
      <c r="AD243" s="52" t="str">
        <f t="shared" si="77"/>
        <v>Active</v>
      </c>
      <c r="AE243" s="53" t="str">
        <f t="shared" si="78"/>
        <v>No Activity</v>
      </c>
      <c r="AF243" s="52" t="str">
        <f t="shared" si="79"/>
        <v>No Activity</v>
      </c>
      <c r="AH243" s="6" t="str">
        <f t="shared" si="68"/>
        <v/>
      </c>
      <c r="AI243" s="6" t="str">
        <f t="shared" si="69"/>
        <v/>
      </c>
      <c r="AJ243" s="6">
        <f t="shared" si="70"/>
        <v>0</v>
      </c>
      <c r="AK243" s="6">
        <f t="shared" si="71"/>
        <v>1</v>
      </c>
    </row>
    <row r="244" spans="1:37" outlineLevel="1" x14ac:dyDescent="0.25">
      <c r="A244" s="79" t="s">
        <v>1600</v>
      </c>
      <c r="B244" s="46"/>
      <c r="D244" s="6">
        <v>13</v>
      </c>
      <c r="E244" s="47"/>
      <c r="F244" s="46"/>
      <c r="H244" s="6">
        <v>10</v>
      </c>
      <c r="I244" s="47"/>
      <c r="K244" s="46">
        <f t="shared" si="60"/>
        <v>0</v>
      </c>
      <c r="L244" s="6">
        <f t="shared" si="61"/>
        <v>0</v>
      </c>
      <c r="M244" s="6">
        <f t="shared" si="62"/>
        <v>3</v>
      </c>
      <c r="N244" s="48">
        <f t="shared" si="63"/>
        <v>0</v>
      </c>
      <c r="O244" s="47"/>
      <c r="P244" s="49">
        <f>VLOOKUP($A244, 'YoY $ Balance'!$A$5:$E$281, 2,FALSE)</f>
        <v>0</v>
      </c>
      <c r="Q244" s="50">
        <f>VLOOKUP($A244, 'YoY $ Balance'!$A$5:$E$281, 3,FALSE)</f>
        <v>0</v>
      </c>
      <c r="R244" s="50">
        <f>VLOOKUP($A244, 'YoY $ Balance'!$A$5:$E$281,4,FALSE)</f>
        <v>13012054.029999999</v>
      </c>
      <c r="S244" s="51">
        <f>VLOOKUP($A244, 'YoY $ Balance'!$A$5:$E$281, 5,FALSE)</f>
        <v>393162.67</v>
      </c>
      <c r="T244" s="46" t="str">
        <f t="shared" si="64"/>
        <v/>
      </c>
      <c r="U244" s="52" t="str">
        <f t="shared" si="65"/>
        <v/>
      </c>
      <c r="V244" s="48">
        <f t="shared" si="66"/>
        <v>0</v>
      </c>
      <c r="W244" s="47">
        <f t="shared" si="67"/>
        <v>1</v>
      </c>
      <c r="Y244" s="53" t="str">
        <f t="shared" si="72"/>
        <v>No Activity</v>
      </c>
      <c r="Z244" s="52" t="str">
        <f t="shared" si="73"/>
        <v>No Activity</v>
      </c>
      <c r="AA244" s="53" t="str">
        <f t="shared" si="74"/>
        <v>No Activity</v>
      </c>
      <c r="AB244" s="52" t="str">
        <f t="shared" si="75"/>
        <v>No Activity</v>
      </c>
      <c r="AC244" s="53" t="str">
        <f t="shared" si="76"/>
        <v>Active</v>
      </c>
      <c r="AD244" s="52" t="str">
        <f t="shared" si="77"/>
        <v>Active</v>
      </c>
      <c r="AE244" s="53" t="str">
        <f t="shared" si="78"/>
        <v>No Activity</v>
      </c>
      <c r="AF244" s="52" t="str">
        <f t="shared" si="79"/>
        <v>No Activity</v>
      </c>
      <c r="AH244" s="6" t="str">
        <f t="shared" si="68"/>
        <v/>
      </c>
      <c r="AI244" s="6" t="str">
        <f t="shared" si="69"/>
        <v/>
      </c>
      <c r="AJ244" s="6">
        <f t="shared" si="70"/>
        <v>0</v>
      </c>
      <c r="AK244" s="6">
        <f t="shared" si="71"/>
        <v>1</v>
      </c>
    </row>
    <row r="245" spans="1:37" outlineLevel="1" x14ac:dyDescent="0.25">
      <c r="A245" s="79" t="s">
        <v>1608</v>
      </c>
      <c r="B245" s="46">
        <v>3</v>
      </c>
      <c r="D245" s="6">
        <v>12</v>
      </c>
      <c r="E245" s="47">
        <v>3</v>
      </c>
      <c r="F245" s="46">
        <v>2</v>
      </c>
      <c r="H245" s="6">
        <v>10</v>
      </c>
      <c r="I245" s="47">
        <v>9</v>
      </c>
      <c r="K245" s="46">
        <f t="shared" si="60"/>
        <v>1</v>
      </c>
      <c r="L245" s="6">
        <f t="shared" si="61"/>
        <v>0</v>
      </c>
      <c r="M245" s="6">
        <f t="shared" si="62"/>
        <v>2</v>
      </c>
      <c r="N245" s="48">
        <f t="shared" si="63"/>
        <v>-6</v>
      </c>
      <c r="O245" s="47"/>
      <c r="P245" s="49">
        <f>VLOOKUP($A245, 'YoY $ Balance'!$A$5:$E$281, 2,FALSE)</f>
        <v>292660.70999999996</v>
      </c>
      <c r="Q245" s="50">
        <f>VLOOKUP($A245, 'YoY $ Balance'!$A$5:$E$281, 3,FALSE)</f>
        <v>-14892.59</v>
      </c>
      <c r="R245" s="50">
        <f>VLOOKUP($A245, 'YoY $ Balance'!$A$5:$E$281,4,FALSE)</f>
        <v>4166552.76</v>
      </c>
      <c r="S245" s="51">
        <f>VLOOKUP($A245, 'YoY $ Balance'!$A$5:$E$281, 5,FALSE)</f>
        <v>12559729.629999999</v>
      </c>
      <c r="T245" s="46">
        <f t="shared" si="64"/>
        <v>0</v>
      </c>
      <c r="U245" s="52">
        <f t="shared" si="65"/>
        <v>1</v>
      </c>
      <c r="V245" s="48">
        <f t="shared" si="66"/>
        <v>0</v>
      </c>
      <c r="W245" s="47">
        <f t="shared" si="67"/>
        <v>0</v>
      </c>
      <c r="Y245" s="53" t="str">
        <f t="shared" si="72"/>
        <v>Active</v>
      </c>
      <c r="Z245" s="52" t="str">
        <f t="shared" si="73"/>
        <v>Active</v>
      </c>
      <c r="AA245" s="53" t="str">
        <f t="shared" si="74"/>
        <v>No Activity</v>
      </c>
      <c r="AB245" s="52" t="str">
        <f t="shared" si="75"/>
        <v>No Activity</v>
      </c>
      <c r="AC245" s="53" t="str">
        <f t="shared" si="76"/>
        <v>Active</v>
      </c>
      <c r="AD245" s="52" t="str">
        <f t="shared" si="77"/>
        <v>Active</v>
      </c>
      <c r="AE245" s="53" t="str">
        <f t="shared" si="78"/>
        <v>Active</v>
      </c>
      <c r="AF245" s="52" t="str">
        <f t="shared" si="79"/>
        <v>Active</v>
      </c>
      <c r="AH245" s="6">
        <f t="shared" si="68"/>
        <v>0</v>
      </c>
      <c r="AI245" s="6">
        <f t="shared" si="69"/>
        <v>1</v>
      </c>
      <c r="AJ245" s="6">
        <f t="shared" si="70"/>
        <v>0</v>
      </c>
      <c r="AK245" s="6">
        <f t="shared" si="71"/>
        <v>0</v>
      </c>
    </row>
    <row r="246" spans="1:37" outlineLevel="1" x14ac:dyDescent="0.25">
      <c r="A246" s="79" t="s">
        <v>1568</v>
      </c>
      <c r="B246" s="46">
        <v>1</v>
      </c>
      <c r="C246" s="6">
        <v>3</v>
      </c>
      <c r="E246" s="47"/>
      <c r="F246" s="46">
        <v>3</v>
      </c>
      <c r="G246" s="6">
        <v>6</v>
      </c>
      <c r="I246" s="47"/>
      <c r="K246" s="46">
        <f t="shared" si="60"/>
        <v>-2</v>
      </c>
      <c r="L246" s="6">
        <f t="shared" si="61"/>
        <v>-3</v>
      </c>
      <c r="M246" s="6">
        <f t="shared" si="62"/>
        <v>0</v>
      </c>
      <c r="N246" s="48">
        <f t="shared" si="63"/>
        <v>0</v>
      </c>
      <c r="O246" s="47"/>
      <c r="P246" s="49">
        <f>VLOOKUP($A246, 'YoY $ Balance'!$A$5:$E$281, 2,FALSE)</f>
        <v>4035000</v>
      </c>
      <c r="Q246" s="50">
        <f>VLOOKUP($A246, 'YoY $ Balance'!$A$5:$E$281, 3,FALSE)</f>
        <v>5647000</v>
      </c>
      <c r="R246" s="50">
        <f>VLOOKUP($A246, 'YoY $ Balance'!$A$5:$E$281,4,FALSE)</f>
        <v>622250</v>
      </c>
      <c r="S246" s="51">
        <f>VLOOKUP($A246, 'YoY $ Balance'!$A$5:$E$281, 5,FALSE)</f>
        <v>622250</v>
      </c>
      <c r="T246" s="46">
        <f t="shared" si="64"/>
        <v>0</v>
      </c>
      <c r="U246" s="52">
        <f t="shared" si="65"/>
        <v>0</v>
      </c>
      <c r="V246" s="48">
        <f t="shared" si="66"/>
        <v>1</v>
      </c>
      <c r="W246" s="47" t="str">
        <f t="shared" si="67"/>
        <v/>
      </c>
      <c r="Y246" s="53" t="str">
        <f t="shared" si="72"/>
        <v>Active</v>
      </c>
      <c r="Z246" s="52" t="str">
        <f t="shared" si="73"/>
        <v>Active</v>
      </c>
      <c r="AA246" s="53" t="str">
        <f t="shared" si="74"/>
        <v>Active</v>
      </c>
      <c r="AB246" s="52" t="str">
        <f t="shared" si="75"/>
        <v>Active</v>
      </c>
      <c r="AC246" s="53" t="str">
        <f t="shared" si="76"/>
        <v>No Activity</v>
      </c>
      <c r="AD246" s="52" t="str">
        <f t="shared" si="77"/>
        <v>No Activity</v>
      </c>
      <c r="AE246" s="53" t="str">
        <f t="shared" si="78"/>
        <v>No Activity</v>
      </c>
      <c r="AF246" s="52" t="str">
        <f t="shared" si="79"/>
        <v>No Activity</v>
      </c>
      <c r="AH246" s="6">
        <f t="shared" si="68"/>
        <v>0</v>
      </c>
      <c r="AI246" s="6">
        <f t="shared" si="69"/>
        <v>0</v>
      </c>
      <c r="AJ246" s="6">
        <f t="shared" si="70"/>
        <v>1</v>
      </c>
      <c r="AK246" s="6" t="str">
        <f t="shared" si="71"/>
        <v/>
      </c>
    </row>
    <row r="247" spans="1:37" outlineLevel="1" x14ac:dyDescent="0.25">
      <c r="A247" s="79" t="s">
        <v>1549</v>
      </c>
      <c r="B247" s="46">
        <v>5</v>
      </c>
      <c r="C247" s="6">
        <v>6</v>
      </c>
      <c r="E247" s="47"/>
      <c r="F247" s="46">
        <v>12</v>
      </c>
      <c r="G247" s="6">
        <v>13</v>
      </c>
      <c r="I247" s="47"/>
      <c r="K247" s="46">
        <f t="shared" si="60"/>
        <v>-7</v>
      </c>
      <c r="L247" s="6">
        <f t="shared" si="61"/>
        <v>-7</v>
      </c>
      <c r="M247" s="6">
        <f t="shared" si="62"/>
        <v>0</v>
      </c>
      <c r="N247" s="48">
        <f t="shared" si="63"/>
        <v>0</v>
      </c>
      <c r="O247" s="47"/>
      <c r="P247" s="49">
        <f>VLOOKUP($A247, 'YoY $ Balance'!$A$5:$E$281, 2,FALSE)</f>
        <v>88238714.180000022</v>
      </c>
      <c r="Q247" s="50">
        <f>VLOOKUP($A247, 'YoY $ Balance'!$A$5:$E$281, 3,FALSE)</f>
        <v>52427246.200000003</v>
      </c>
      <c r="R247" s="50">
        <f>VLOOKUP($A247, 'YoY $ Balance'!$A$5:$E$281,4,FALSE)</f>
        <v>6546362.3099999996</v>
      </c>
      <c r="S247" s="51">
        <f>VLOOKUP($A247, 'YoY $ Balance'!$A$5:$E$281, 5,FALSE)</f>
        <v>6546362.3099999996</v>
      </c>
      <c r="T247" s="46">
        <f t="shared" si="64"/>
        <v>0</v>
      </c>
      <c r="U247" s="52">
        <f t="shared" si="65"/>
        <v>0</v>
      </c>
      <c r="V247" s="48">
        <f t="shared" si="66"/>
        <v>1</v>
      </c>
      <c r="W247" s="47" t="str">
        <f t="shared" si="67"/>
        <v/>
      </c>
      <c r="Y247" s="53" t="str">
        <f t="shared" si="72"/>
        <v>Active</v>
      </c>
      <c r="Z247" s="52" t="str">
        <f t="shared" si="73"/>
        <v>Active</v>
      </c>
      <c r="AA247" s="53" t="str">
        <f t="shared" si="74"/>
        <v>Active</v>
      </c>
      <c r="AB247" s="52" t="str">
        <f t="shared" si="75"/>
        <v>Active</v>
      </c>
      <c r="AC247" s="53" t="str">
        <f t="shared" si="76"/>
        <v>No Activity</v>
      </c>
      <c r="AD247" s="52" t="str">
        <f t="shared" si="77"/>
        <v>No Activity</v>
      </c>
      <c r="AE247" s="53" t="str">
        <f t="shared" si="78"/>
        <v>No Activity</v>
      </c>
      <c r="AF247" s="52" t="str">
        <f t="shared" si="79"/>
        <v>No Activity</v>
      </c>
      <c r="AH247" s="6">
        <f t="shared" si="68"/>
        <v>0</v>
      </c>
      <c r="AI247" s="6">
        <f t="shared" si="69"/>
        <v>0</v>
      </c>
      <c r="AJ247" s="6">
        <f t="shared" si="70"/>
        <v>1</v>
      </c>
      <c r="AK247" s="6" t="str">
        <f t="shared" si="71"/>
        <v/>
      </c>
    </row>
    <row r="248" spans="1:37" outlineLevel="1" x14ac:dyDescent="0.25">
      <c r="A248" s="79" t="s">
        <v>1604</v>
      </c>
      <c r="B248" s="46"/>
      <c r="D248" s="6">
        <v>1</v>
      </c>
      <c r="E248" s="47"/>
      <c r="F248" s="46"/>
      <c r="H248" s="6">
        <v>1</v>
      </c>
      <c r="I248" s="47">
        <v>2</v>
      </c>
      <c r="K248" s="46">
        <f t="shared" si="60"/>
        <v>0</v>
      </c>
      <c r="L248" s="6">
        <f t="shared" si="61"/>
        <v>0</v>
      </c>
      <c r="M248" s="6">
        <f t="shared" si="62"/>
        <v>0</v>
      </c>
      <c r="N248" s="48">
        <f t="shared" si="63"/>
        <v>-2</v>
      </c>
      <c r="O248" s="47"/>
      <c r="P248" s="49">
        <f>VLOOKUP($A248, 'YoY $ Balance'!$A$5:$E$281, 2,FALSE)</f>
        <v>0</v>
      </c>
      <c r="Q248" s="50">
        <f>VLOOKUP($A248, 'YoY $ Balance'!$A$5:$E$281, 3,FALSE)</f>
        <v>0</v>
      </c>
      <c r="R248" s="50">
        <f>VLOOKUP($A248, 'YoY $ Balance'!$A$5:$E$281,4,FALSE)</f>
        <v>314975</v>
      </c>
      <c r="S248" s="51">
        <f>VLOOKUP($A248, 'YoY $ Balance'!$A$5:$E$281, 5,FALSE)</f>
        <v>378476.78</v>
      </c>
      <c r="T248" s="46" t="str">
        <f t="shared" si="64"/>
        <v/>
      </c>
      <c r="U248" s="52" t="str">
        <f t="shared" si="65"/>
        <v/>
      </c>
      <c r="V248" s="48">
        <f t="shared" si="66"/>
        <v>0</v>
      </c>
      <c r="W248" s="47">
        <f t="shared" si="67"/>
        <v>1</v>
      </c>
      <c r="Y248" s="53" t="str">
        <f t="shared" si="72"/>
        <v>No Activity</v>
      </c>
      <c r="Z248" s="52" t="str">
        <f t="shared" si="73"/>
        <v>No Activity</v>
      </c>
      <c r="AA248" s="53" t="str">
        <f t="shared" si="74"/>
        <v>No Activity</v>
      </c>
      <c r="AB248" s="52" t="str">
        <f t="shared" si="75"/>
        <v>No Activity</v>
      </c>
      <c r="AC248" s="53" t="str">
        <f t="shared" si="76"/>
        <v>Active</v>
      </c>
      <c r="AD248" s="52" t="str">
        <f t="shared" si="77"/>
        <v>Active</v>
      </c>
      <c r="AE248" s="53" t="str">
        <f t="shared" si="78"/>
        <v>No Activity</v>
      </c>
      <c r="AF248" s="52" t="str">
        <f t="shared" si="79"/>
        <v>Active</v>
      </c>
      <c r="AH248" s="6" t="str">
        <f t="shared" si="68"/>
        <v/>
      </c>
      <c r="AI248" s="6" t="str">
        <f t="shared" si="69"/>
        <v/>
      </c>
      <c r="AJ248" s="6">
        <f t="shared" si="70"/>
        <v>0</v>
      </c>
      <c r="AK248" s="6">
        <f t="shared" si="71"/>
        <v>1</v>
      </c>
    </row>
    <row r="249" spans="1:37" outlineLevel="1" x14ac:dyDescent="0.25">
      <c r="A249" s="79" t="s">
        <v>1576</v>
      </c>
      <c r="B249" s="46"/>
      <c r="D249" s="6">
        <v>2</v>
      </c>
      <c r="E249" s="47">
        <v>3</v>
      </c>
      <c r="F249" s="46"/>
      <c r="H249" s="6">
        <v>6</v>
      </c>
      <c r="I249" s="47">
        <v>8</v>
      </c>
      <c r="K249" s="46">
        <f t="shared" si="60"/>
        <v>0</v>
      </c>
      <c r="L249" s="6">
        <f t="shared" si="61"/>
        <v>0</v>
      </c>
      <c r="M249" s="6">
        <f t="shared" si="62"/>
        <v>-4</v>
      </c>
      <c r="N249" s="48">
        <f t="shared" si="63"/>
        <v>-5</v>
      </c>
      <c r="O249" s="47"/>
      <c r="P249" s="49">
        <f>VLOOKUP($A249, 'YoY $ Balance'!$A$5:$E$281, 2,FALSE)</f>
        <v>0</v>
      </c>
      <c r="Q249" s="50">
        <f>VLOOKUP($A249, 'YoY $ Balance'!$A$5:$E$281, 3,FALSE)</f>
        <v>0</v>
      </c>
      <c r="R249" s="50">
        <f>VLOOKUP($A249, 'YoY $ Balance'!$A$5:$E$281,4,FALSE)</f>
        <v>2447241.65</v>
      </c>
      <c r="S249" s="51">
        <f>VLOOKUP($A249, 'YoY $ Balance'!$A$5:$E$281, 5,FALSE)</f>
        <v>3992141.4799999995</v>
      </c>
      <c r="T249" s="46" t="str">
        <f t="shared" si="64"/>
        <v/>
      </c>
      <c r="U249" s="52" t="str">
        <f t="shared" si="65"/>
        <v/>
      </c>
      <c r="V249" s="48">
        <f t="shared" si="66"/>
        <v>0</v>
      </c>
      <c r="W249" s="47">
        <f t="shared" si="67"/>
        <v>0</v>
      </c>
      <c r="Y249" s="53" t="str">
        <f t="shared" si="72"/>
        <v>No Activity</v>
      </c>
      <c r="Z249" s="52" t="str">
        <f t="shared" si="73"/>
        <v>No Activity</v>
      </c>
      <c r="AA249" s="53" t="str">
        <f t="shared" si="74"/>
        <v>No Activity</v>
      </c>
      <c r="AB249" s="52" t="str">
        <f t="shared" si="75"/>
        <v>No Activity</v>
      </c>
      <c r="AC249" s="53" t="str">
        <f t="shared" si="76"/>
        <v>Active</v>
      </c>
      <c r="AD249" s="52" t="str">
        <f t="shared" si="77"/>
        <v>Active</v>
      </c>
      <c r="AE249" s="53" t="str">
        <f t="shared" si="78"/>
        <v>Active</v>
      </c>
      <c r="AF249" s="52" t="str">
        <f t="shared" si="79"/>
        <v>Active</v>
      </c>
      <c r="AH249" s="6" t="str">
        <f t="shared" si="68"/>
        <v/>
      </c>
      <c r="AI249" s="6" t="str">
        <f t="shared" si="69"/>
        <v/>
      </c>
      <c r="AJ249" s="6">
        <f t="shared" si="70"/>
        <v>0</v>
      </c>
      <c r="AK249" s="6">
        <f t="shared" si="71"/>
        <v>0</v>
      </c>
    </row>
    <row r="250" spans="1:37" outlineLevel="1" x14ac:dyDescent="0.25">
      <c r="A250" s="79" t="s">
        <v>1602</v>
      </c>
      <c r="B250" s="46"/>
      <c r="E250" s="47">
        <v>2</v>
      </c>
      <c r="F250" s="46"/>
      <c r="I250" s="47">
        <v>9</v>
      </c>
      <c r="K250" s="46">
        <f t="shared" si="60"/>
        <v>0</v>
      </c>
      <c r="L250" s="6">
        <f t="shared" si="61"/>
        <v>0</v>
      </c>
      <c r="M250" s="6">
        <f t="shared" si="62"/>
        <v>0</v>
      </c>
      <c r="N250" s="48">
        <f t="shared" si="63"/>
        <v>-7</v>
      </c>
      <c r="O250" s="47"/>
      <c r="P250" s="49">
        <f>VLOOKUP($A250, 'YoY $ Balance'!$A$5:$E$281, 2,FALSE)</f>
        <v>0</v>
      </c>
      <c r="Q250" s="50">
        <f>VLOOKUP($A250, 'YoY $ Balance'!$A$5:$E$281, 3,FALSE)</f>
        <v>0</v>
      </c>
      <c r="R250" s="50">
        <f>VLOOKUP($A250, 'YoY $ Balance'!$A$5:$E$281,4,FALSE)</f>
        <v>0</v>
      </c>
      <c r="S250" s="51">
        <f>VLOOKUP($A250, 'YoY $ Balance'!$A$5:$E$281, 5,FALSE)</f>
        <v>7767838.3300000001</v>
      </c>
      <c r="T250" s="46" t="str">
        <f t="shared" si="64"/>
        <v/>
      </c>
      <c r="U250" s="52" t="str">
        <f t="shared" si="65"/>
        <v/>
      </c>
      <c r="V250" s="48" t="str">
        <f t="shared" si="66"/>
        <v/>
      </c>
      <c r="W250" s="47">
        <f t="shared" si="67"/>
        <v>0</v>
      </c>
      <c r="Y250" s="53" t="str">
        <f t="shared" si="72"/>
        <v>No Activity</v>
      </c>
      <c r="Z250" s="52" t="str">
        <f t="shared" si="73"/>
        <v>No Activity</v>
      </c>
      <c r="AA250" s="53" t="str">
        <f t="shared" si="74"/>
        <v>No Activity</v>
      </c>
      <c r="AB250" s="52" t="str">
        <f t="shared" si="75"/>
        <v>No Activity</v>
      </c>
      <c r="AC250" s="53" t="str">
        <f t="shared" si="76"/>
        <v>No Activity</v>
      </c>
      <c r="AD250" s="52" t="str">
        <f t="shared" si="77"/>
        <v>No Activity</v>
      </c>
      <c r="AE250" s="53" t="str">
        <f t="shared" si="78"/>
        <v>Active</v>
      </c>
      <c r="AF250" s="52" t="str">
        <f t="shared" si="79"/>
        <v>Active</v>
      </c>
      <c r="AH250" s="6" t="str">
        <f t="shared" si="68"/>
        <v/>
      </c>
      <c r="AI250" s="6" t="str">
        <f t="shared" si="69"/>
        <v/>
      </c>
      <c r="AJ250" s="6" t="str">
        <f t="shared" si="70"/>
        <v/>
      </c>
      <c r="AK250" s="6">
        <f t="shared" si="71"/>
        <v>0</v>
      </c>
    </row>
    <row r="251" spans="1:37" outlineLevel="1" x14ac:dyDescent="0.25">
      <c r="A251" s="79" t="s">
        <v>1532</v>
      </c>
      <c r="B251" s="46"/>
      <c r="D251" s="6">
        <v>4</v>
      </c>
      <c r="E251" s="47">
        <v>3</v>
      </c>
      <c r="F251" s="46"/>
      <c r="H251" s="6">
        <v>1</v>
      </c>
      <c r="I251" s="47">
        <v>1</v>
      </c>
      <c r="K251" s="46">
        <f t="shared" si="60"/>
        <v>0</v>
      </c>
      <c r="L251" s="6">
        <f t="shared" si="61"/>
        <v>0</v>
      </c>
      <c r="M251" s="6">
        <f t="shared" si="62"/>
        <v>3</v>
      </c>
      <c r="N251" s="48">
        <f t="shared" si="63"/>
        <v>2</v>
      </c>
      <c r="O251" s="47"/>
      <c r="P251" s="49">
        <f>VLOOKUP($A251, 'YoY $ Balance'!$A$5:$E$281, 2,FALSE)</f>
        <v>0</v>
      </c>
      <c r="Q251" s="50">
        <f>VLOOKUP($A251, 'YoY $ Balance'!$A$5:$E$281, 3,FALSE)</f>
        <v>0</v>
      </c>
      <c r="R251" s="50">
        <f>VLOOKUP($A251, 'YoY $ Balance'!$A$5:$E$281,4,FALSE)</f>
        <v>29894574.25</v>
      </c>
      <c r="S251" s="51">
        <f>VLOOKUP($A251, 'YoY $ Balance'!$A$5:$E$281, 5,FALSE)</f>
        <v>13326542.5</v>
      </c>
      <c r="T251" s="46" t="str">
        <f t="shared" si="64"/>
        <v/>
      </c>
      <c r="U251" s="52" t="str">
        <f t="shared" si="65"/>
        <v/>
      </c>
      <c r="V251" s="48">
        <f t="shared" si="66"/>
        <v>0</v>
      </c>
      <c r="W251" s="47">
        <f t="shared" si="67"/>
        <v>0</v>
      </c>
      <c r="Y251" s="53" t="str">
        <f t="shared" si="72"/>
        <v>No Activity</v>
      </c>
      <c r="Z251" s="52" t="str">
        <f t="shared" si="73"/>
        <v>No Activity</v>
      </c>
      <c r="AA251" s="53" t="str">
        <f t="shared" si="74"/>
        <v>No Activity</v>
      </c>
      <c r="AB251" s="52" t="str">
        <f t="shared" si="75"/>
        <v>No Activity</v>
      </c>
      <c r="AC251" s="53" t="str">
        <f t="shared" si="76"/>
        <v>Active</v>
      </c>
      <c r="AD251" s="52" t="str">
        <f t="shared" si="77"/>
        <v>Active</v>
      </c>
      <c r="AE251" s="53" t="str">
        <f t="shared" si="78"/>
        <v>Active</v>
      </c>
      <c r="AF251" s="52" t="str">
        <f t="shared" si="79"/>
        <v>Active</v>
      </c>
      <c r="AH251" s="6" t="str">
        <f t="shared" si="68"/>
        <v/>
      </c>
      <c r="AI251" s="6" t="str">
        <f t="shared" si="69"/>
        <v/>
      </c>
      <c r="AJ251" s="6">
        <f t="shared" si="70"/>
        <v>0</v>
      </c>
      <c r="AK251" s="6">
        <f t="shared" si="71"/>
        <v>0</v>
      </c>
    </row>
    <row r="252" spans="1:37" outlineLevel="1" x14ac:dyDescent="0.25">
      <c r="A252" s="79" t="s">
        <v>1519</v>
      </c>
      <c r="B252" s="46">
        <v>1</v>
      </c>
      <c r="C252" s="6">
        <v>2</v>
      </c>
      <c r="E252" s="47">
        <v>1</v>
      </c>
      <c r="F252" s="46">
        <v>4</v>
      </c>
      <c r="G252" s="6">
        <v>3</v>
      </c>
      <c r="I252" s="47"/>
      <c r="K252" s="46">
        <f t="shared" si="60"/>
        <v>-3</v>
      </c>
      <c r="L252" s="6">
        <f t="shared" si="61"/>
        <v>-1</v>
      </c>
      <c r="M252" s="6">
        <f t="shared" si="62"/>
        <v>0</v>
      </c>
      <c r="N252" s="48">
        <f t="shared" si="63"/>
        <v>1</v>
      </c>
      <c r="O252" s="47"/>
      <c r="P252" s="49">
        <f>VLOOKUP($A252, 'YoY $ Balance'!$A$5:$E$281, 2,FALSE)</f>
        <v>987000</v>
      </c>
      <c r="Q252" s="50">
        <f>VLOOKUP($A252, 'YoY $ Balance'!$A$5:$E$281, 3,FALSE)</f>
        <v>3274000</v>
      </c>
      <c r="R252" s="50">
        <f>VLOOKUP($A252, 'YoY $ Balance'!$A$5:$E$281,4,FALSE)</f>
        <v>496000</v>
      </c>
      <c r="S252" s="51">
        <f>VLOOKUP($A252, 'YoY $ Balance'!$A$5:$E$281, 5,FALSE)</f>
        <v>496000</v>
      </c>
      <c r="T252" s="46">
        <f t="shared" si="64"/>
        <v>0</v>
      </c>
      <c r="U252" s="52">
        <f t="shared" si="65"/>
        <v>0</v>
      </c>
      <c r="V252" s="48">
        <f t="shared" si="66"/>
        <v>1</v>
      </c>
      <c r="W252" s="47">
        <f t="shared" si="67"/>
        <v>0</v>
      </c>
      <c r="Y252" s="53" t="str">
        <f t="shared" si="72"/>
        <v>Active</v>
      </c>
      <c r="Z252" s="52" t="str">
        <f t="shared" si="73"/>
        <v>Active</v>
      </c>
      <c r="AA252" s="53" t="str">
        <f t="shared" si="74"/>
        <v>Active</v>
      </c>
      <c r="AB252" s="52" t="str">
        <f t="shared" si="75"/>
        <v>Active</v>
      </c>
      <c r="AC252" s="53" t="str">
        <f t="shared" si="76"/>
        <v>No Activity</v>
      </c>
      <c r="AD252" s="52" t="str">
        <f t="shared" si="77"/>
        <v>No Activity</v>
      </c>
      <c r="AE252" s="53" t="str">
        <f t="shared" si="78"/>
        <v>Active</v>
      </c>
      <c r="AF252" s="52" t="str">
        <f t="shared" si="79"/>
        <v>No Activity</v>
      </c>
      <c r="AH252" s="6">
        <f t="shared" si="68"/>
        <v>0</v>
      </c>
      <c r="AI252" s="6">
        <f t="shared" si="69"/>
        <v>0</v>
      </c>
      <c r="AJ252" s="6">
        <f t="shared" si="70"/>
        <v>1</v>
      </c>
      <c r="AK252" s="6">
        <f t="shared" si="71"/>
        <v>0</v>
      </c>
    </row>
    <row r="253" spans="1:37" outlineLevel="1" x14ac:dyDescent="0.25">
      <c r="A253" s="79" t="s">
        <v>1615</v>
      </c>
      <c r="B253" s="46"/>
      <c r="D253" s="6">
        <v>7</v>
      </c>
      <c r="E253" s="47">
        <v>6</v>
      </c>
      <c r="F253" s="46"/>
      <c r="H253" s="6">
        <v>6</v>
      </c>
      <c r="I253" s="47">
        <v>9</v>
      </c>
      <c r="K253" s="46">
        <f t="shared" si="60"/>
        <v>0</v>
      </c>
      <c r="L253" s="6">
        <f t="shared" si="61"/>
        <v>0</v>
      </c>
      <c r="M253" s="6">
        <f t="shared" si="62"/>
        <v>1</v>
      </c>
      <c r="N253" s="48">
        <f t="shared" si="63"/>
        <v>-3</v>
      </c>
      <c r="O253" s="47"/>
      <c r="P253" s="49">
        <f>VLOOKUP($A253, 'YoY $ Balance'!$A$5:$E$281, 2,FALSE)</f>
        <v>0</v>
      </c>
      <c r="Q253" s="50">
        <f>VLOOKUP($A253, 'YoY $ Balance'!$A$5:$E$281, 3,FALSE)</f>
        <v>0</v>
      </c>
      <c r="R253" s="50">
        <f>VLOOKUP($A253, 'YoY $ Balance'!$A$5:$E$281,4,FALSE)</f>
        <v>3172200</v>
      </c>
      <c r="S253" s="51">
        <f>VLOOKUP($A253, 'YoY $ Balance'!$A$5:$E$281, 5,FALSE)</f>
        <v>6804000</v>
      </c>
      <c r="T253" s="46" t="str">
        <f t="shared" si="64"/>
        <v/>
      </c>
      <c r="U253" s="52" t="str">
        <f t="shared" si="65"/>
        <v/>
      </c>
      <c r="V253" s="48">
        <f t="shared" si="66"/>
        <v>0</v>
      </c>
      <c r="W253" s="47">
        <f t="shared" si="67"/>
        <v>0</v>
      </c>
      <c r="Y253" s="53" t="str">
        <f t="shared" si="72"/>
        <v>No Activity</v>
      </c>
      <c r="Z253" s="52" t="str">
        <f t="shared" si="73"/>
        <v>No Activity</v>
      </c>
      <c r="AA253" s="53" t="str">
        <f t="shared" si="74"/>
        <v>No Activity</v>
      </c>
      <c r="AB253" s="52" t="str">
        <f t="shared" si="75"/>
        <v>No Activity</v>
      </c>
      <c r="AC253" s="53" t="str">
        <f t="shared" si="76"/>
        <v>Active</v>
      </c>
      <c r="AD253" s="52" t="str">
        <f t="shared" si="77"/>
        <v>Active</v>
      </c>
      <c r="AE253" s="53" t="str">
        <f t="shared" si="78"/>
        <v>Active</v>
      </c>
      <c r="AF253" s="52" t="str">
        <f t="shared" si="79"/>
        <v>Active</v>
      </c>
      <c r="AH253" s="6" t="str">
        <f t="shared" si="68"/>
        <v/>
      </c>
      <c r="AI253" s="6" t="str">
        <f t="shared" si="69"/>
        <v/>
      </c>
      <c r="AJ253" s="6">
        <f t="shared" si="70"/>
        <v>0</v>
      </c>
      <c r="AK253" s="6">
        <f t="shared" si="71"/>
        <v>0</v>
      </c>
    </row>
    <row r="254" spans="1:37" outlineLevel="1" x14ac:dyDescent="0.25">
      <c r="A254" s="79" t="s">
        <v>1636</v>
      </c>
      <c r="B254" s="46"/>
      <c r="D254" s="6">
        <v>11</v>
      </c>
      <c r="E254" s="47">
        <v>7</v>
      </c>
      <c r="F254" s="46"/>
      <c r="H254" s="6">
        <v>8</v>
      </c>
      <c r="I254" s="47">
        <v>4</v>
      </c>
      <c r="K254" s="46">
        <f t="shared" si="60"/>
        <v>0</v>
      </c>
      <c r="L254" s="6">
        <f t="shared" si="61"/>
        <v>0</v>
      </c>
      <c r="M254" s="6">
        <f t="shared" si="62"/>
        <v>3</v>
      </c>
      <c r="N254" s="48">
        <f t="shared" si="63"/>
        <v>3</v>
      </c>
      <c r="O254" s="47"/>
      <c r="P254" s="49">
        <f>VLOOKUP($A254, 'YoY $ Balance'!$A$5:$E$281, 2,FALSE)</f>
        <v>0</v>
      </c>
      <c r="Q254" s="50">
        <f>VLOOKUP($A254, 'YoY $ Balance'!$A$5:$E$281, 3,FALSE)</f>
        <v>0</v>
      </c>
      <c r="R254" s="50">
        <f>VLOOKUP($A254, 'YoY $ Balance'!$A$5:$E$281,4,FALSE)</f>
        <v>5889227.9100000001</v>
      </c>
      <c r="S254" s="51">
        <f>VLOOKUP($A254, 'YoY $ Balance'!$A$5:$E$281, 5,FALSE)</f>
        <v>3583334.36</v>
      </c>
      <c r="T254" s="46" t="str">
        <f t="shared" si="64"/>
        <v/>
      </c>
      <c r="U254" s="52" t="str">
        <f t="shared" si="65"/>
        <v/>
      </c>
      <c r="V254" s="48">
        <f t="shared" si="66"/>
        <v>0</v>
      </c>
      <c r="W254" s="47">
        <f t="shared" si="67"/>
        <v>0</v>
      </c>
      <c r="Y254" s="53" t="str">
        <f t="shared" si="72"/>
        <v>No Activity</v>
      </c>
      <c r="Z254" s="52" t="str">
        <f t="shared" si="73"/>
        <v>No Activity</v>
      </c>
      <c r="AA254" s="53" t="str">
        <f t="shared" si="74"/>
        <v>No Activity</v>
      </c>
      <c r="AB254" s="52" t="str">
        <f t="shared" si="75"/>
        <v>No Activity</v>
      </c>
      <c r="AC254" s="53" t="str">
        <f t="shared" si="76"/>
        <v>Active</v>
      </c>
      <c r="AD254" s="52" t="str">
        <f t="shared" si="77"/>
        <v>Active</v>
      </c>
      <c r="AE254" s="53" t="str">
        <f t="shared" si="78"/>
        <v>Active</v>
      </c>
      <c r="AF254" s="52" t="str">
        <f t="shared" si="79"/>
        <v>Active</v>
      </c>
      <c r="AH254" s="6" t="str">
        <f t="shared" si="68"/>
        <v/>
      </c>
      <c r="AI254" s="6" t="str">
        <f t="shared" si="69"/>
        <v/>
      </c>
      <c r="AJ254" s="6">
        <f t="shared" si="70"/>
        <v>0</v>
      </c>
      <c r="AK254" s="6">
        <f t="shared" si="71"/>
        <v>0</v>
      </c>
    </row>
    <row r="255" spans="1:37" outlineLevel="1" x14ac:dyDescent="0.25">
      <c r="A255" s="79" t="s">
        <v>1623</v>
      </c>
      <c r="B255" s="46">
        <v>5</v>
      </c>
      <c r="C255" s="6">
        <v>6</v>
      </c>
      <c r="D255" s="6">
        <v>8</v>
      </c>
      <c r="E255" s="47">
        <v>6</v>
      </c>
      <c r="F255" s="46">
        <v>6</v>
      </c>
      <c r="G255" s="6">
        <v>7</v>
      </c>
      <c r="H255" s="6">
        <v>5</v>
      </c>
      <c r="I255" s="47">
        <v>3</v>
      </c>
      <c r="K255" s="46">
        <f t="shared" si="60"/>
        <v>-1</v>
      </c>
      <c r="L255" s="6">
        <f t="shared" si="61"/>
        <v>-1</v>
      </c>
      <c r="M255" s="6">
        <f t="shared" si="62"/>
        <v>3</v>
      </c>
      <c r="N255" s="48">
        <f t="shared" si="63"/>
        <v>3</v>
      </c>
      <c r="O255" s="47"/>
      <c r="P255" s="49">
        <f>VLOOKUP($A255, 'YoY $ Balance'!$A$5:$E$281, 2,FALSE)</f>
        <v>173737717.80000001</v>
      </c>
      <c r="Q255" s="50">
        <f>VLOOKUP($A255, 'YoY $ Balance'!$A$5:$E$281, 3,FALSE)</f>
        <v>147120750</v>
      </c>
      <c r="R255" s="50">
        <f>VLOOKUP($A255, 'YoY $ Balance'!$A$5:$E$281,4,FALSE)</f>
        <v>42572552.32</v>
      </c>
      <c r="S255" s="51">
        <f>VLOOKUP($A255, 'YoY $ Balance'!$A$5:$E$281, 5,FALSE)</f>
        <v>19500889.52</v>
      </c>
      <c r="T255" s="46">
        <f t="shared" si="64"/>
        <v>0</v>
      </c>
      <c r="U255" s="52">
        <f t="shared" si="65"/>
        <v>0</v>
      </c>
      <c r="V255" s="48">
        <f t="shared" si="66"/>
        <v>0</v>
      </c>
      <c r="W255" s="47">
        <f t="shared" si="67"/>
        <v>0</v>
      </c>
      <c r="Y255" s="53" t="str">
        <f t="shared" si="72"/>
        <v>Active</v>
      </c>
      <c r="Z255" s="52" t="str">
        <f t="shared" si="73"/>
        <v>Active</v>
      </c>
      <c r="AA255" s="53" t="str">
        <f t="shared" si="74"/>
        <v>Active</v>
      </c>
      <c r="AB255" s="52" t="str">
        <f t="shared" si="75"/>
        <v>Active</v>
      </c>
      <c r="AC255" s="53" t="str">
        <f t="shared" si="76"/>
        <v>Active</v>
      </c>
      <c r="AD255" s="52" t="str">
        <f t="shared" si="77"/>
        <v>Active</v>
      </c>
      <c r="AE255" s="53" t="str">
        <f t="shared" si="78"/>
        <v>Active</v>
      </c>
      <c r="AF255" s="52" t="str">
        <f t="shared" si="79"/>
        <v>Active</v>
      </c>
      <c r="AH255" s="6">
        <f t="shared" si="68"/>
        <v>0</v>
      </c>
      <c r="AI255" s="6">
        <f t="shared" si="69"/>
        <v>0</v>
      </c>
      <c r="AJ255" s="6">
        <f t="shared" si="70"/>
        <v>0</v>
      </c>
      <c r="AK255" s="6">
        <f t="shared" si="71"/>
        <v>0</v>
      </c>
    </row>
    <row r="256" spans="1:37" outlineLevel="1" x14ac:dyDescent="0.25">
      <c r="A256" s="79" t="s">
        <v>1638</v>
      </c>
      <c r="B256" s="46">
        <v>6</v>
      </c>
      <c r="E256" s="47"/>
      <c r="F256" s="46">
        <v>1</v>
      </c>
      <c r="I256" s="47"/>
      <c r="K256" s="46">
        <f t="shared" si="60"/>
        <v>5</v>
      </c>
      <c r="L256" s="6">
        <f t="shared" si="61"/>
        <v>0</v>
      </c>
      <c r="M256" s="6">
        <f t="shared" si="62"/>
        <v>0</v>
      </c>
      <c r="N256" s="48">
        <f t="shared" si="63"/>
        <v>0</v>
      </c>
      <c r="O256" s="47"/>
      <c r="P256" s="49">
        <f>VLOOKUP($A256, 'YoY $ Balance'!$A$5:$E$281, 2,FALSE)</f>
        <v>151730057.44999999</v>
      </c>
      <c r="Q256" s="50">
        <f>VLOOKUP($A256, 'YoY $ Balance'!$A$5:$E$281, 3,FALSE)</f>
        <v>0</v>
      </c>
      <c r="R256" s="50">
        <f>VLOOKUP($A256, 'YoY $ Balance'!$A$5:$E$281,4,FALSE)</f>
        <v>0</v>
      </c>
      <c r="S256" s="51">
        <f>VLOOKUP($A256, 'YoY $ Balance'!$A$5:$E$281, 5,FALSE)</f>
        <v>0</v>
      </c>
      <c r="T256" s="46">
        <f t="shared" si="64"/>
        <v>0</v>
      </c>
      <c r="U256" s="52">
        <f t="shared" si="65"/>
        <v>1</v>
      </c>
      <c r="V256" s="48" t="str">
        <f t="shared" si="66"/>
        <v/>
      </c>
      <c r="W256" s="47" t="str">
        <f t="shared" si="67"/>
        <v/>
      </c>
      <c r="Y256" s="53" t="str">
        <f t="shared" si="72"/>
        <v>Active</v>
      </c>
      <c r="Z256" s="52" t="str">
        <f t="shared" si="73"/>
        <v>Active</v>
      </c>
      <c r="AA256" s="53" t="str">
        <f t="shared" si="74"/>
        <v>No Activity</v>
      </c>
      <c r="AB256" s="52" t="str">
        <f t="shared" si="75"/>
        <v>No Activity</v>
      </c>
      <c r="AC256" s="53" t="str">
        <f t="shared" si="76"/>
        <v>No Activity</v>
      </c>
      <c r="AD256" s="52" t="str">
        <f t="shared" si="77"/>
        <v>No Activity</v>
      </c>
      <c r="AE256" s="53" t="str">
        <f t="shared" si="78"/>
        <v>No Activity</v>
      </c>
      <c r="AF256" s="52" t="str">
        <f t="shared" si="79"/>
        <v>No Activity</v>
      </c>
      <c r="AH256" s="6">
        <f t="shared" si="68"/>
        <v>0</v>
      </c>
      <c r="AI256" s="6">
        <f t="shared" si="69"/>
        <v>1</v>
      </c>
      <c r="AJ256" s="6" t="str">
        <f t="shared" si="70"/>
        <v/>
      </c>
      <c r="AK256" s="6" t="str">
        <f t="shared" si="71"/>
        <v/>
      </c>
    </row>
    <row r="257" spans="1:37" outlineLevel="1" x14ac:dyDescent="0.25">
      <c r="A257" s="79" t="s">
        <v>1652</v>
      </c>
      <c r="B257" s="46">
        <v>19</v>
      </c>
      <c r="C257" s="6">
        <v>21</v>
      </c>
      <c r="E257" s="47"/>
      <c r="F257" s="46">
        <v>14</v>
      </c>
      <c r="G257" s="6">
        <v>21</v>
      </c>
      <c r="I257" s="47"/>
      <c r="K257" s="46">
        <f t="shared" si="60"/>
        <v>5</v>
      </c>
      <c r="L257" s="6">
        <f t="shared" si="61"/>
        <v>0</v>
      </c>
      <c r="M257" s="6">
        <f t="shared" si="62"/>
        <v>0</v>
      </c>
      <c r="N257" s="48">
        <f t="shared" si="63"/>
        <v>0</v>
      </c>
      <c r="O257" s="47"/>
      <c r="P257" s="49">
        <f>VLOOKUP($A257, 'YoY $ Balance'!$A$5:$E$281, 2,FALSE)</f>
        <v>502937656.63999999</v>
      </c>
      <c r="Q257" s="50">
        <f>VLOOKUP($A257, 'YoY $ Balance'!$A$5:$E$281, 3,FALSE)</f>
        <v>709972154.80000007</v>
      </c>
      <c r="R257" s="50">
        <f>VLOOKUP($A257, 'YoY $ Balance'!$A$5:$E$281,4,FALSE)</f>
        <v>2660625</v>
      </c>
      <c r="S257" s="51">
        <f>VLOOKUP($A257, 'YoY $ Balance'!$A$5:$E$281, 5,FALSE)</f>
        <v>2660625</v>
      </c>
      <c r="T257" s="46">
        <f t="shared" si="64"/>
        <v>0</v>
      </c>
      <c r="U257" s="52">
        <f t="shared" si="65"/>
        <v>0</v>
      </c>
      <c r="V257" s="48">
        <f t="shared" si="66"/>
        <v>1</v>
      </c>
      <c r="W257" s="47" t="str">
        <f t="shared" si="67"/>
        <v/>
      </c>
      <c r="Y257" s="53" t="str">
        <f t="shared" si="72"/>
        <v>Active</v>
      </c>
      <c r="Z257" s="52" t="str">
        <f t="shared" si="73"/>
        <v>Active</v>
      </c>
      <c r="AA257" s="53" t="str">
        <f t="shared" si="74"/>
        <v>Active</v>
      </c>
      <c r="AB257" s="52" t="str">
        <f t="shared" si="75"/>
        <v>Active</v>
      </c>
      <c r="AC257" s="53" t="str">
        <f t="shared" si="76"/>
        <v>No Activity</v>
      </c>
      <c r="AD257" s="52" t="str">
        <f t="shared" si="77"/>
        <v>No Activity</v>
      </c>
      <c r="AE257" s="53" t="str">
        <f t="shared" si="78"/>
        <v>No Activity</v>
      </c>
      <c r="AF257" s="52" t="str">
        <f t="shared" si="79"/>
        <v>No Activity</v>
      </c>
      <c r="AH257" s="6">
        <f t="shared" si="68"/>
        <v>0</v>
      </c>
      <c r="AI257" s="6">
        <f t="shared" si="69"/>
        <v>0</v>
      </c>
      <c r="AJ257" s="6">
        <f t="shared" si="70"/>
        <v>1</v>
      </c>
      <c r="AK257" s="6" t="str">
        <f t="shared" si="71"/>
        <v/>
      </c>
    </row>
    <row r="258" spans="1:37" outlineLevel="1" x14ac:dyDescent="0.25">
      <c r="A258" s="79" t="s">
        <v>1648</v>
      </c>
      <c r="B258" s="46">
        <v>1</v>
      </c>
      <c r="C258" s="6">
        <v>2</v>
      </c>
      <c r="E258" s="47"/>
      <c r="F258" s="46">
        <v>1</v>
      </c>
      <c r="I258" s="47"/>
      <c r="K258" s="46">
        <f t="shared" si="60"/>
        <v>0</v>
      </c>
      <c r="L258" s="6">
        <f t="shared" si="61"/>
        <v>2</v>
      </c>
      <c r="M258" s="6">
        <f t="shared" si="62"/>
        <v>0</v>
      </c>
      <c r="N258" s="48">
        <f t="shared" si="63"/>
        <v>0</v>
      </c>
      <c r="O258" s="47"/>
      <c r="P258" s="49">
        <f>VLOOKUP($A258, 'YoY $ Balance'!$A$5:$E$281, 2,FALSE)</f>
        <v>1258800</v>
      </c>
      <c r="Q258" s="50">
        <f>VLOOKUP($A258, 'YoY $ Balance'!$A$5:$E$281, 3,FALSE)</f>
        <v>570840</v>
      </c>
      <c r="R258" s="50">
        <f>VLOOKUP($A258, 'YoY $ Balance'!$A$5:$E$281,4,FALSE)</f>
        <v>0</v>
      </c>
      <c r="S258" s="51">
        <f>VLOOKUP($A258, 'YoY $ Balance'!$A$5:$E$281, 5,FALSE)</f>
        <v>0</v>
      </c>
      <c r="T258" s="46">
        <f t="shared" si="64"/>
        <v>0</v>
      </c>
      <c r="U258" s="52">
        <f t="shared" si="65"/>
        <v>1</v>
      </c>
      <c r="V258" s="48">
        <f t="shared" si="66"/>
        <v>0</v>
      </c>
      <c r="W258" s="47">
        <f t="shared" si="67"/>
        <v>1</v>
      </c>
      <c r="Y258" s="53" t="str">
        <f t="shared" si="72"/>
        <v>Active</v>
      </c>
      <c r="Z258" s="52" t="str">
        <f t="shared" si="73"/>
        <v>Active</v>
      </c>
      <c r="AA258" s="53" t="str">
        <f t="shared" si="74"/>
        <v>Active</v>
      </c>
      <c r="AB258" s="52" t="str">
        <f t="shared" si="75"/>
        <v>No Activity</v>
      </c>
      <c r="AC258" s="53" t="str">
        <f t="shared" si="76"/>
        <v>No Activity</v>
      </c>
      <c r="AD258" s="52" t="str">
        <f t="shared" si="77"/>
        <v>No Activity</v>
      </c>
      <c r="AE258" s="53" t="str">
        <f t="shared" si="78"/>
        <v>No Activity</v>
      </c>
      <c r="AF258" s="52" t="str">
        <f t="shared" si="79"/>
        <v>No Activity</v>
      </c>
      <c r="AH258" s="6">
        <f t="shared" si="68"/>
        <v>0</v>
      </c>
      <c r="AI258" s="6">
        <f t="shared" si="69"/>
        <v>1</v>
      </c>
      <c r="AJ258" s="6">
        <f t="shared" si="70"/>
        <v>0</v>
      </c>
      <c r="AK258" s="6">
        <f t="shared" si="71"/>
        <v>1</v>
      </c>
    </row>
    <row r="259" spans="1:37" outlineLevel="1" x14ac:dyDescent="0.25">
      <c r="A259" s="79" t="s">
        <v>1687</v>
      </c>
      <c r="B259" s="46">
        <v>5</v>
      </c>
      <c r="C259" s="6">
        <v>5</v>
      </c>
      <c r="E259" s="47"/>
      <c r="F259" s="46">
        <v>6</v>
      </c>
      <c r="G259" s="6">
        <v>4</v>
      </c>
      <c r="I259" s="47"/>
      <c r="K259" s="46">
        <f t="shared" si="60"/>
        <v>-1</v>
      </c>
      <c r="L259" s="6">
        <f t="shared" si="61"/>
        <v>1</v>
      </c>
      <c r="M259" s="6">
        <f t="shared" si="62"/>
        <v>0</v>
      </c>
      <c r="N259" s="48">
        <f t="shared" si="63"/>
        <v>0</v>
      </c>
      <c r="O259" s="47"/>
      <c r="P259" s="49">
        <f>VLOOKUP($A259, 'YoY $ Balance'!$A$5:$E$281, 2,FALSE)</f>
        <v>2296039.0300000003</v>
      </c>
      <c r="Q259" s="50">
        <f>VLOOKUP($A259, 'YoY $ Balance'!$A$5:$E$281, 3,FALSE)</f>
        <v>2490260.9600000004</v>
      </c>
      <c r="R259" s="50">
        <f>VLOOKUP($A259, 'YoY $ Balance'!$A$5:$E$281,4,FALSE)</f>
        <v>306717.74</v>
      </c>
      <c r="S259" s="51">
        <f>VLOOKUP($A259, 'YoY $ Balance'!$A$5:$E$281, 5,FALSE)</f>
        <v>306717.74</v>
      </c>
      <c r="T259" s="46">
        <f t="shared" si="64"/>
        <v>0</v>
      </c>
      <c r="U259" s="52">
        <f t="shared" si="65"/>
        <v>0</v>
      </c>
      <c r="V259" s="48">
        <f t="shared" si="66"/>
        <v>1</v>
      </c>
      <c r="W259" s="47" t="str">
        <f t="shared" si="67"/>
        <v/>
      </c>
      <c r="Y259" s="53" t="str">
        <f t="shared" si="72"/>
        <v>Active</v>
      </c>
      <c r="Z259" s="52" t="str">
        <f t="shared" si="73"/>
        <v>Active</v>
      </c>
      <c r="AA259" s="53" t="str">
        <f t="shared" si="74"/>
        <v>Active</v>
      </c>
      <c r="AB259" s="52" t="str">
        <f t="shared" si="75"/>
        <v>Active</v>
      </c>
      <c r="AC259" s="53" t="str">
        <f t="shared" si="76"/>
        <v>No Activity</v>
      </c>
      <c r="AD259" s="52" t="str">
        <f t="shared" si="77"/>
        <v>No Activity</v>
      </c>
      <c r="AE259" s="53" t="str">
        <f t="shared" si="78"/>
        <v>No Activity</v>
      </c>
      <c r="AF259" s="52" t="str">
        <f t="shared" si="79"/>
        <v>No Activity</v>
      </c>
      <c r="AH259" s="6">
        <f t="shared" si="68"/>
        <v>0</v>
      </c>
      <c r="AI259" s="6">
        <f t="shared" si="69"/>
        <v>0</v>
      </c>
      <c r="AJ259" s="6">
        <f t="shared" si="70"/>
        <v>1</v>
      </c>
      <c r="AK259" s="6" t="str">
        <f t="shared" si="71"/>
        <v/>
      </c>
    </row>
    <row r="260" spans="1:37" outlineLevel="1" x14ac:dyDescent="0.25">
      <c r="A260" s="79" t="s">
        <v>1722</v>
      </c>
      <c r="B260" s="46"/>
      <c r="D260" s="6">
        <v>3</v>
      </c>
      <c r="E260" s="47"/>
      <c r="F260" s="46"/>
      <c r="H260" s="6">
        <v>4</v>
      </c>
      <c r="I260" s="47"/>
      <c r="K260" s="46">
        <f t="shared" si="60"/>
        <v>0</v>
      </c>
      <c r="L260" s="6">
        <f t="shared" si="61"/>
        <v>0</v>
      </c>
      <c r="M260" s="6">
        <f t="shared" si="62"/>
        <v>-1</v>
      </c>
      <c r="N260" s="48">
        <f t="shared" si="63"/>
        <v>0</v>
      </c>
      <c r="O260" s="47"/>
      <c r="P260" s="49">
        <f>VLOOKUP($A260, 'YoY $ Balance'!$A$5:$E$281, 2,FALSE)</f>
        <v>0</v>
      </c>
      <c r="Q260" s="50">
        <f>VLOOKUP($A260, 'YoY $ Balance'!$A$5:$E$281, 3,FALSE)</f>
        <v>0</v>
      </c>
      <c r="R260" s="50">
        <f>VLOOKUP($A260, 'YoY $ Balance'!$A$5:$E$281,4,FALSE)</f>
        <v>5015566.87</v>
      </c>
      <c r="S260" s="51">
        <f>VLOOKUP($A260, 'YoY $ Balance'!$A$5:$E$281, 5,FALSE)</f>
        <v>0</v>
      </c>
      <c r="T260" s="46" t="str">
        <f t="shared" si="64"/>
        <v/>
      </c>
      <c r="U260" s="52" t="str">
        <f t="shared" si="65"/>
        <v/>
      </c>
      <c r="V260" s="48">
        <f t="shared" si="66"/>
        <v>0</v>
      </c>
      <c r="W260" s="47">
        <f t="shared" si="67"/>
        <v>1</v>
      </c>
      <c r="Y260" s="53" t="str">
        <f t="shared" si="72"/>
        <v>No Activity</v>
      </c>
      <c r="Z260" s="52" t="str">
        <f t="shared" si="73"/>
        <v>No Activity</v>
      </c>
      <c r="AA260" s="53" t="str">
        <f t="shared" si="74"/>
        <v>No Activity</v>
      </c>
      <c r="AB260" s="52" t="str">
        <f t="shared" si="75"/>
        <v>No Activity</v>
      </c>
      <c r="AC260" s="53" t="str">
        <f t="shared" si="76"/>
        <v>Active</v>
      </c>
      <c r="AD260" s="52" t="str">
        <f t="shared" si="77"/>
        <v>Active</v>
      </c>
      <c r="AE260" s="53" t="str">
        <f t="shared" si="78"/>
        <v>No Activity</v>
      </c>
      <c r="AF260" s="52" t="str">
        <f t="shared" si="79"/>
        <v>No Activity</v>
      </c>
      <c r="AH260" s="6" t="str">
        <f t="shared" si="68"/>
        <v/>
      </c>
      <c r="AI260" s="6" t="str">
        <f t="shared" si="69"/>
        <v/>
      </c>
      <c r="AJ260" s="6">
        <f t="shared" si="70"/>
        <v>0</v>
      </c>
      <c r="AK260" s="6">
        <f t="shared" si="71"/>
        <v>1</v>
      </c>
    </row>
    <row r="261" spans="1:37" outlineLevel="1" x14ac:dyDescent="0.25">
      <c r="A261" s="79" t="s">
        <v>1702</v>
      </c>
      <c r="B261" s="46"/>
      <c r="E261" s="47">
        <v>6</v>
      </c>
      <c r="F261" s="46"/>
      <c r="I261" s="47">
        <v>4</v>
      </c>
      <c r="K261" s="46">
        <f t="shared" si="60"/>
        <v>0</v>
      </c>
      <c r="L261" s="6">
        <f t="shared" si="61"/>
        <v>0</v>
      </c>
      <c r="M261" s="6">
        <f t="shared" si="62"/>
        <v>0</v>
      </c>
      <c r="N261" s="48">
        <f t="shared" si="63"/>
        <v>2</v>
      </c>
      <c r="O261" s="47"/>
      <c r="P261" s="49">
        <f>VLOOKUP($A261, 'YoY $ Balance'!$A$5:$E$281, 2,FALSE)</f>
        <v>0</v>
      </c>
      <c r="Q261" s="50">
        <f>VLOOKUP($A261, 'YoY $ Balance'!$A$5:$E$281, 3,FALSE)</f>
        <v>0</v>
      </c>
      <c r="R261" s="50">
        <f>VLOOKUP($A261, 'YoY $ Balance'!$A$5:$E$281,4,FALSE)</f>
        <v>0</v>
      </c>
      <c r="S261" s="51">
        <f>VLOOKUP($A261, 'YoY $ Balance'!$A$5:$E$281, 5,FALSE)</f>
        <v>3191134.25</v>
      </c>
      <c r="T261" s="46" t="str">
        <f t="shared" si="64"/>
        <v/>
      </c>
      <c r="U261" s="52" t="str">
        <f t="shared" si="65"/>
        <v/>
      </c>
      <c r="V261" s="48" t="str">
        <f t="shared" si="66"/>
        <v/>
      </c>
      <c r="W261" s="47">
        <f t="shared" si="67"/>
        <v>0</v>
      </c>
      <c r="Y261" s="53" t="str">
        <f t="shared" si="72"/>
        <v>No Activity</v>
      </c>
      <c r="Z261" s="52" t="str">
        <f t="shared" si="73"/>
        <v>No Activity</v>
      </c>
      <c r="AA261" s="53" t="str">
        <f t="shared" si="74"/>
        <v>No Activity</v>
      </c>
      <c r="AB261" s="52" t="str">
        <f t="shared" si="75"/>
        <v>No Activity</v>
      </c>
      <c r="AC261" s="53" t="str">
        <f t="shared" si="76"/>
        <v>No Activity</v>
      </c>
      <c r="AD261" s="52" t="str">
        <f t="shared" si="77"/>
        <v>No Activity</v>
      </c>
      <c r="AE261" s="53" t="str">
        <f t="shared" si="78"/>
        <v>Active</v>
      </c>
      <c r="AF261" s="52" t="str">
        <f t="shared" si="79"/>
        <v>Active</v>
      </c>
      <c r="AH261" s="6" t="str">
        <f t="shared" si="68"/>
        <v/>
      </c>
      <c r="AI261" s="6" t="str">
        <f t="shared" si="69"/>
        <v/>
      </c>
      <c r="AJ261" s="6" t="str">
        <f t="shared" si="70"/>
        <v/>
      </c>
      <c r="AK261" s="6">
        <f t="shared" si="71"/>
        <v>0</v>
      </c>
    </row>
    <row r="262" spans="1:37" outlineLevel="1" x14ac:dyDescent="0.25">
      <c r="A262" s="79" t="s">
        <v>1700</v>
      </c>
      <c r="B262" s="46"/>
      <c r="D262" s="6">
        <v>1</v>
      </c>
      <c r="E262" s="47"/>
      <c r="F262" s="46"/>
      <c r="I262" s="47"/>
      <c r="K262" s="46">
        <f t="shared" si="60"/>
        <v>0</v>
      </c>
      <c r="L262" s="6">
        <f t="shared" si="61"/>
        <v>0</v>
      </c>
      <c r="M262" s="6">
        <f t="shared" si="62"/>
        <v>1</v>
      </c>
      <c r="N262" s="48">
        <f t="shared" si="63"/>
        <v>0</v>
      </c>
      <c r="O262" s="47"/>
      <c r="P262" s="49">
        <f>VLOOKUP($A262, 'YoY $ Balance'!$A$5:$E$281, 2,FALSE)</f>
        <v>0</v>
      </c>
      <c r="Q262" s="50">
        <f>VLOOKUP($A262, 'YoY $ Balance'!$A$5:$E$281, 3,FALSE)</f>
        <v>0</v>
      </c>
      <c r="R262" s="50">
        <f>VLOOKUP($A262, 'YoY $ Balance'!$A$5:$E$281,4,FALSE)</f>
        <v>38300</v>
      </c>
      <c r="S262" s="51">
        <f>VLOOKUP($A262, 'YoY $ Balance'!$A$5:$E$281, 5,FALSE)</f>
        <v>0</v>
      </c>
      <c r="T262" s="46" t="str">
        <f t="shared" si="64"/>
        <v/>
      </c>
      <c r="U262" s="52" t="str">
        <f t="shared" si="65"/>
        <v/>
      </c>
      <c r="V262" s="48">
        <f t="shared" si="66"/>
        <v>0</v>
      </c>
      <c r="W262" s="47">
        <f t="shared" si="67"/>
        <v>1</v>
      </c>
      <c r="Y262" s="53" t="str">
        <f t="shared" si="72"/>
        <v>No Activity</v>
      </c>
      <c r="Z262" s="52" t="str">
        <f t="shared" si="73"/>
        <v>No Activity</v>
      </c>
      <c r="AA262" s="53" t="str">
        <f t="shared" si="74"/>
        <v>No Activity</v>
      </c>
      <c r="AB262" s="52" t="str">
        <f t="shared" si="75"/>
        <v>No Activity</v>
      </c>
      <c r="AC262" s="53" t="str">
        <f t="shared" si="76"/>
        <v>Active</v>
      </c>
      <c r="AD262" s="52" t="str">
        <f t="shared" si="77"/>
        <v>No Activity</v>
      </c>
      <c r="AE262" s="53" t="str">
        <f t="shared" si="78"/>
        <v>No Activity</v>
      </c>
      <c r="AF262" s="52" t="str">
        <f t="shared" si="79"/>
        <v>No Activity</v>
      </c>
      <c r="AH262" s="6" t="str">
        <f t="shared" si="68"/>
        <v/>
      </c>
      <c r="AI262" s="6" t="str">
        <f t="shared" si="69"/>
        <v/>
      </c>
      <c r="AJ262" s="6">
        <f t="shared" si="70"/>
        <v>0</v>
      </c>
      <c r="AK262" s="6">
        <f t="shared" si="71"/>
        <v>1</v>
      </c>
    </row>
    <row r="263" spans="1:37" outlineLevel="1" x14ac:dyDescent="0.25">
      <c r="A263" s="79" t="s">
        <v>1728</v>
      </c>
      <c r="B263" s="46"/>
      <c r="D263" s="6">
        <v>2</v>
      </c>
      <c r="E263" s="47"/>
      <c r="F263" s="46"/>
      <c r="H263" s="6">
        <v>1</v>
      </c>
      <c r="I263" s="47">
        <v>1</v>
      </c>
      <c r="K263" s="46">
        <f t="shared" ref="K263:K272" si="80">B263-F263</f>
        <v>0</v>
      </c>
      <c r="L263" s="6">
        <f t="shared" ref="L263:L272" si="81">C263-G263</f>
        <v>0</v>
      </c>
      <c r="M263" s="6">
        <f t="shared" ref="M263:M272" si="82">D263-H263</f>
        <v>1</v>
      </c>
      <c r="N263" s="48">
        <f t="shared" ref="N263:N272" si="83">E263-I263</f>
        <v>-1</v>
      </c>
      <c r="O263" s="47"/>
      <c r="P263" s="49">
        <f>VLOOKUP($A263, 'YoY $ Balance'!$A$5:$E$281, 2,FALSE)</f>
        <v>0</v>
      </c>
      <c r="Q263" s="50">
        <f>VLOOKUP($A263, 'YoY $ Balance'!$A$5:$E$281, 3,FALSE)</f>
        <v>0</v>
      </c>
      <c r="R263" s="50">
        <f>VLOOKUP($A263, 'YoY $ Balance'!$A$5:$E$281,4,FALSE)</f>
        <v>546375</v>
      </c>
      <c r="S263" s="51">
        <f>VLOOKUP($A263, 'YoY $ Balance'!$A$5:$E$281, 5,FALSE)</f>
        <v>166798.39000000001</v>
      </c>
      <c r="T263" s="46" t="str">
        <f t="shared" ref="T263:T271" si="84">IF( AND(Y263="No Activity", Z263="Active"),1, AH263)</f>
        <v/>
      </c>
      <c r="U263" s="52" t="str">
        <f t="shared" ref="U263:U271" si="85">AI263</f>
        <v/>
      </c>
      <c r="V263" s="48">
        <f t="shared" ref="V263:V271" si="86">AJ263</f>
        <v>0</v>
      </c>
      <c r="W263" s="47">
        <f t="shared" ref="W263:W271" si="87">AK263</f>
        <v>1</v>
      </c>
      <c r="Y263" s="53" t="str">
        <f t="shared" si="72"/>
        <v>No Activity</v>
      </c>
      <c r="Z263" s="52" t="str">
        <f t="shared" si="73"/>
        <v>No Activity</v>
      </c>
      <c r="AA263" s="53" t="str">
        <f t="shared" si="74"/>
        <v>No Activity</v>
      </c>
      <c r="AB263" s="52" t="str">
        <f t="shared" si="75"/>
        <v>No Activity</v>
      </c>
      <c r="AC263" s="53" t="str">
        <f t="shared" si="76"/>
        <v>Active</v>
      </c>
      <c r="AD263" s="52" t="str">
        <f t="shared" si="77"/>
        <v>Active</v>
      </c>
      <c r="AE263" s="53" t="str">
        <f t="shared" si="78"/>
        <v>No Activity</v>
      </c>
      <c r="AF263" s="52" t="str">
        <f t="shared" si="79"/>
        <v>Active</v>
      </c>
      <c r="AH263" s="6" t="str">
        <f t="shared" ref="AH263:AH272" si="88">IF(OR(Y263="No Activity",Z263="No Activity"),"",IF(OR(Y263="Active",Z263="Active"),0,1))</f>
        <v/>
      </c>
      <c r="AI263" s="6" t="str">
        <f t="shared" ref="AI263:AI272" si="89">IF( AND(AH263=0,  OR(AA263="No Activity", AB263="No Activity") ), 1, IF( OR( AND(Y263="No Activity",Z263="No Activity",AA263="No Activity",AB263="No Activity"), AND(AA263="No Activity", AB263="Active"), AND(Y263="No Activity", Z263="Active")),"", 0))</f>
        <v/>
      </c>
      <c r="AJ263" s="6">
        <f t="shared" ref="AJ263:AJ272" si="90">IF( AND(AI263=0,  OR(AC263="No Activity", AD263="No Activity") ), 1, IF( OR( AND(AA263="No Activity",AB263="No Activity",AC263="No Activity",AD263="No Activity"), AND(AC263="No Activity", AD263="Active"), AND(AA263="No Activity", AB263="Active")),"", 0))</f>
        <v>0</v>
      </c>
      <c r="AK263" s="6">
        <f t="shared" ref="AK263:AK272" si="91">IF( AND(AJ263=0,  OR(AE263="No Activity", AF263="No Activity") ), 1, IF( OR( AND(AC263="No Activity",AD263="No Activity",AE263="No Activity",AF263="No Activity"), AND(AE263="No Activity", AF263="Active"), AND(AC263="No Activity", AD263="Active")),"", 0))</f>
        <v>1</v>
      </c>
    </row>
    <row r="264" spans="1:37" outlineLevel="1" x14ac:dyDescent="0.25">
      <c r="A264" s="79" t="s">
        <v>1714</v>
      </c>
      <c r="B264" s="46"/>
      <c r="E264" s="47"/>
      <c r="F264" s="46">
        <v>5</v>
      </c>
      <c r="I264" s="47"/>
      <c r="K264" s="46">
        <f t="shared" si="80"/>
        <v>-5</v>
      </c>
      <c r="L264" s="6">
        <f t="shared" si="81"/>
        <v>0</v>
      </c>
      <c r="M264" s="6">
        <f t="shared" si="82"/>
        <v>0</v>
      </c>
      <c r="N264" s="48">
        <f t="shared" si="83"/>
        <v>0</v>
      </c>
      <c r="O264" s="47"/>
      <c r="P264" s="49">
        <f>VLOOKUP($A264, 'YoY $ Balance'!$A$5:$E$281, 2,FALSE)</f>
        <v>2268120</v>
      </c>
      <c r="Q264" s="50">
        <f>VLOOKUP($A264, 'YoY $ Balance'!$A$5:$E$281, 3,FALSE)</f>
        <v>0</v>
      </c>
      <c r="R264" s="50">
        <f>VLOOKUP($A264, 'YoY $ Balance'!$A$5:$E$281,4,FALSE)</f>
        <v>0</v>
      </c>
      <c r="S264" s="51">
        <f>VLOOKUP($A264, 'YoY $ Balance'!$A$5:$E$281, 5,FALSE)</f>
        <v>0</v>
      </c>
      <c r="T264" s="46">
        <f t="shared" si="84"/>
        <v>1</v>
      </c>
      <c r="U264" s="52" t="str">
        <f t="shared" si="85"/>
        <v/>
      </c>
      <c r="V264" s="48" t="str">
        <f t="shared" si="86"/>
        <v/>
      </c>
      <c r="W264" s="47" t="str">
        <f t="shared" si="87"/>
        <v/>
      </c>
      <c r="Y264" s="53" t="str">
        <f t="shared" ref="Y264:Y272" si="92">IF(ISBLANK(B264),"No Activity","Active")</f>
        <v>No Activity</v>
      </c>
      <c r="Z264" s="52" t="str">
        <f t="shared" ref="Z264:Z272" si="93">IF(ISBLANK(F264),"No Activity","Active")</f>
        <v>Active</v>
      </c>
      <c r="AA264" s="53" t="str">
        <f t="shared" ref="AA264:AA272" si="94">IF(ISBLANK(C264),"No Activity","Active")</f>
        <v>No Activity</v>
      </c>
      <c r="AB264" s="52" t="str">
        <f t="shared" ref="AB264:AB272" si="95">IF(ISBLANK(G264),"No Activity","Active")</f>
        <v>No Activity</v>
      </c>
      <c r="AC264" s="53" t="str">
        <f t="shared" ref="AC264:AC272" si="96">IF(ISBLANK(D264),"No Activity","Active")</f>
        <v>No Activity</v>
      </c>
      <c r="AD264" s="52" t="str">
        <f t="shared" ref="AD264:AD272" si="97">IF(ISBLANK(H264),"No Activity","Active")</f>
        <v>No Activity</v>
      </c>
      <c r="AE264" s="53" t="str">
        <f t="shared" ref="AE264:AE272" si="98">IF(ISBLANK(E264),"No Activity","Active")</f>
        <v>No Activity</v>
      </c>
      <c r="AF264" s="52" t="str">
        <f t="shared" ref="AF264:AF272" si="99">IF(ISBLANK(I264),"No Activity","Active")</f>
        <v>No Activity</v>
      </c>
      <c r="AH264" s="6" t="str">
        <f t="shared" si="88"/>
        <v/>
      </c>
      <c r="AI264" s="6" t="str">
        <f t="shared" si="89"/>
        <v/>
      </c>
      <c r="AJ264" s="6" t="str">
        <f t="shared" si="90"/>
        <v/>
      </c>
      <c r="AK264" s="6" t="str">
        <f t="shared" si="91"/>
        <v/>
      </c>
    </row>
    <row r="265" spans="1:37" outlineLevel="1" x14ac:dyDescent="0.25">
      <c r="A265" s="79" t="s">
        <v>1720</v>
      </c>
      <c r="B265" s="46"/>
      <c r="D265" s="6">
        <v>9</v>
      </c>
      <c r="E265" s="47">
        <v>8</v>
      </c>
      <c r="F265" s="46"/>
      <c r="H265" s="6">
        <v>4</v>
      </c>
      <c r="I265" s="47">
        <v>6</v>
      </c>
      <c r="K265" s="46">
        <f t="shared" si="80"/>
        <v>0</v>
      </c>
      <c r="L265" s="6">
        <f t="shared" si="81"/>
        <v>0</v>
      </c>
      <c r="M265" s="6">
        <f t="shared" si="82"/>
        <v>5</v>
      </c>
      <c r="N265" s="48">
        <f t="shared" si="83"/>
        <v>2</v>
      </c>
      <c r="O265" s="47"/>
      <c r="P265" s="49">
        <f>VLOOKUP($A265, 'YoY $ Balance'!$A$5:$E$281, 2,FALSE)</f>
        <v>0</v>
      </c>
      <c r="Q265" s="50">
        <f>VLOOKUP($A265, 'YoY $ Balance'!$A$5:$E$281, 3,FALSE)</f>
        <v>0</v>
      </c>
      <c r="R265" s="50">
        <f>VLOOKUP($A265, 'YoY $ Balance'!$A$5:$E$281,4,FALSE)</f>
        <v>1261227.0299999998</v>
      </c>
      <c r="S265" s="51">
        <f>VLOOKUP($A265, 'YoY $ Balance'!$A$5:$E$281, 5,FALSE)</f>
        <v>1217674.01</v>
      </c>
      <c r="T265" s="46" t="str">
        <f t="shared" si="84"/>
        <v/>
      </c>
      <c r="U265" s="52" t="str">
        <f t="shared" si="85"/>
        <v/>
      </c>
      <c r="V265" s="48">
        <f t="shared" si="86"/>
        <v>0</v>
      </c>
      <c r="W265" s="47">
        <f t="shared" si="87"/>
        <v>0</v>
      </c>
      <c r="Y265" s="53" t="str">
        <f t="shared" si="92"/>
        <v>No Activity</v>
      </c>
      <c r="Z265" s="52" t="str">
        <f t="shared" si="93"/>
        <v>No Activity</v>
      </c>
      <c r="AA265" s="53" t="str">
        <f t="shared" si="94"/>
        <v>No Activity</v>
      </c>
      <c r="AB265" s="52" t="str">
        <f t="shared" si="95"/>
        <v>No Activity</v>
      </c>
      <c r="AC265" s="53" t="str">
        <f t="shared" si="96"/>
        <v>Active</v>
      </c>
      <c r="AD265" s="52" t="str">
        <f t="shared" si="97"/>
        <v>Active</v>
      </c>
      <c r="AE265" s="53" t="str">
        <f t="shared" si="98"/>
        <v>Active</v>
      </c>
      <c r="AF265" s="52" t="str">
        <f t="shared" si="99"/>
        <v>Active</v>
      </c>
      <c r="AH265" s="6" t="str">
        <f t="shared" si="88"/>
        <v/>
      </c>
      <c r="AI265" s="6" t="str">
        <f t="shared" si="89"/>
        <v/>
      </c>
      <c r="AJ265" s="6">
        <f t="shared" si="90"/>
        <v>0</v>
      </c>
      <c r="AK265" s="6">
        <f t="shared" si="91"/>
        <v>0</v>
      </c>
    </row>
    <row r="266" spans="1:37" outlineLevel="1" x14ac:dyDescent="0.25">
      <c r="A266" s="79" t="s">
        <v>1726</v>
      </c>
      <c r="B266" s="46"/>
      <c r="C266" s="6">
        <v>11</v>
      </c>
      <c r="E266" s="47"/>
      <c r="F266" s="46"/>
      <c r="G266" s="6">
        <v>8</v>
      </c>
      <c r="I266" s="47"/>
      <c r="K266" s="46">
        <f t="shared" si="80"/>
        <v>0</v>
      </c>
      <c r="L266" s="6">
        <f t="shared" si="81"/>
        <v>3</v>
      </c>
      <c r="M266" s="6">
        <f t="shared" si="82"/>
        <v>0</v>
      </c>
      <c r="N266" s="48">
        <f t="shared" si="83"/>
        <v>0</v>
      </c>
      <c r="O266" s="47"/>
      <c r="P266" s="49">
        <f>VLOOKUP($A266, 'YoY $ Balance'!$A$5:$E$281, 2,FALSE)</f>
        <v>0</v>
      </c>
      <c r="Q266" s="50">
        <f>VLOOKUP($A266, 'YoY $ Balance'!$A$5:$E$281, 3,FALSE)</f>
        <v>75780000</v>
      </c>
      <c r="R266" s="50">
        <f>VLOOKUP($A266, 'YoY $ Balance'!$A$5:$E$281,4,FALSE)</f>
        <v>433000</v>
      </c>
      <c r="S266" s="51">
        <f>VLOOKUP($A266, 'YoY $ Balance'!$A$5:$E$281, 5,FALSE)</f>
        <v>433000</v>
      </c>
      <c r="T266" s="46" t="str">
        <f t="shared" si="84"/>
        <v/>
      </c>
      <c r="U266" s="52">
        <f t="shared" si="85"/>
        <v>0</v>
      </c>
      <c r="V266" s="48">
        <f t="shared" si="86"/>
        <v>1</v>
      </c>
      <c r="W266" s="47" t="str">
        <f t="shared" si="87"/>
        <v/>
      </c>
      <c r="Y266" s="53" t="str">
        <f t="shared" si="92"/>
        <v>No Activity</v>
      </c>
      <c r="Z266" s="52" t="str">
        <f t="shared" si="93"/>
        <v>No Activity</v>
      </c>
      <c r="AA266" s="53" t="str">
        <f t="shared" si="94"/>
        <v>Active</v>
      </c>
      <c r="AB266" s="52" t="str">
        <f t="shared" si="95"/>
        <v>Active</v>
      </c>
      <c r="AC266" s="53" t="str">
        <f t="shared" si="96"/>
        <v>No Activity</v>
      </c>
      <c r="AD266" s="52" t="str">
        <f t="shared" si="97"/>
        <v>No Activity</v>
      </c>
      <c r="AE266" s="53" t="str">
        <f t="shared" si="98"/>
        <v>No Activity</v>
      </c>
      <c r="AF266" s="52" t="str">
        <f t="shared" si="99"/>
        <v>No Activity</v>
      </c>
      <c r="AH266" s="6" t="str">
        <f t="shared" si="88"/>
        <v/>
      </c>
      <c r="AI266" s="6">
        <f t="shared" si="89"/>
        <v>0</v>
      </c>
      <c r="AJ266" s="6">
        <f t="shared" si="90"/>
        <v>1</v>
      </c>
      <c r="AK266" s="6" t="str">
        <f t="shared" si="91"/>
        <v/>
      </c>
    </row>
    <row r="267" spans="1:37" outlineLevel="1" x14ac:dyDescent="0.25">
      <c r="A267" s="79" t="s">
        <v>1724</v>
      </c>
      <c r="B267" s="46"/>
      <c r="D267" s="6">
        <v>14</v>
      </c>
      <c r="E267" s="47">
        <v>1</v>
      </c>
      <c r="F267" s="46"/>
      <c r="H267" s="6">
        <v>21</v>
      </c>
      <c r="I267" s="47"/>
      <c r="K267" s="46">
        <f t="shared" si="80"/>
        <v>0</v>
      </c>
      <c r="L267" s="6">
        <f t="shared" si="81"/>
        <v>0</v>
      </c>
      <c r="M267" s="6">
        <f t="shared" si="82"/>
        <v>-7</v>
      </c>
      <c r="N267" s="48">
        <f t="shared" si="83"/>
        <v>1</v>
      </c>
      <c r="O267" s="47"/>
      <c r="P267" s="49">
        <f>VLOOKUP($A267, 'YoY $ Balance'!$A$5:$E$281, 2,FALSE)</f>
        <v>0</v>
      </c>
      <c r="Q267" s="50">
        <f>VLOOKUP($A267, 'YoY $ Balance'!$A$5:$E$281, 3,FALSE)</f>
        <v>0</v>
      </c>
      <c r="R267" s="50">
        <f>VLOOKUP($A267, 'YoY $ Balance'!$A$5:$E$281,4,FALSE)</f>
        <v>79119328.040000021</v>
      </c>
      <c r="S267" s="51">
        <f>VLOOKUP($A267, 'YoY $ Balance'!$A$5:$E$281, 5,FALSE)</f>
        <v>2829677.42</v>
      </c>
      <c r="T267" s="46" t="str">
        <f t="shared" si="84"/>
        <v/>
      </c>
      <c r="U267" s="52" t="str">
        <f t="shared" si="85"/>
        <v/>
      </c>
      <c r="V267" s="48">
        <f t="shared" si="86"/>
        <v>0</v>
      </c>
      <c r="W267" s="47">
        <f t="shared" si="87"/>
        <v>1</v>
      </c>
      <c r="Y267" s="53" t="str">
        <f t="shared" si="92"/>
        <v>No Activity</v>
      </c>
      <c r="Z267" s="52" t="str">
        <f t="shared" si="93"/>
        <v>No Activity</v>
      </c>
      <c r="AA267" s="53" t="str">
        <f t="shared" si="94"/>
        <v>No Activity</v>
      </c>
      <c r="AB267" s="52" t="str">
        <f t="shared" si="95"/>
        <v>No Activity</v>
      </c>
      <c r="AC267" s="53" t="str">
        <f t="shared" si="96"/>
        <v>Active</v>
      </c>
      <c r="AD267" s="52" t="str">
        <f t="shared" si="97"/>
        <v>Active</v>
      </c>
      <c r="AE267" s="53" t="str">
        <f t="shared" si="98"/>
        <v>Active</v>
      </c>
      <c r="AF267" s="52" t="str">
        <f t="shared" si="99"/>
        <v>No Activity</v>
      </c>
      <c r="AH267" s="6" t="str">
        <f t="shared" si="88"/>
        <v/>
      </c>
      <c r="AI267" s="6" t="str">
        <f t="shared" si="89"/>
        <v/>
      </c>
      <c r="AJ267" s="6">
        <f t="shared" si="90"/>
        <v>0</v>
      </c>
      <c r="AK267" s="6">
        <f t="shared" si="91"/>
        <v>1</v>
      </c>
    </row>
    <row r="268" spans="1:37" outlineLevel="1" x14ac:dyDescent="0.25">
      <c r="A268" s="79" t="s">
        <v>1704</v>
      </c>
      <c r="B268" s="46">
        <v>3</v>
      </c>
      <c r="C268" s="6">
        <v>11</v>
      </c>
      <c r="D268" s="6">
        <v>13</v>
      </c>
      <c r="E268" s="47">
        <v>13</v>
      </c>
      <c r="F268" s="46">
        <v>5</v>
      </c>
      <c r="G268" s="6">
        <v>12</v>
      </c>
      <c r="H268" s="6">
        <v>16</v>
      </c>
      <c r="I268" s="47">
        <v>16</v>
      </c>
      <c r="K268" s="46">
        <f t="shared" si="80"/>
        <v>-2</v>
      </c>
      <c r="L268" s="6">
        <f t="shared" si="81"/>
        <v>-1</v>
      </c>
      <c r="M268" s="6">
        <f t="shared" si="82"/>
        <v>-3</v>
      </c>
      <c r="N268" s="48">
        <f t="shared" si="83"/>
        <v>-3</v>
      </c>
      <c r="O268" s="47"/>
      <c r="P268" s="49">
        <f>VLOOKUP($A268, 'YoY $ Balance'!$A$5:$E$281, 2,FALSE)</f>
        <v>5920000</v>
      </c>
      <c r="Q268" s="50">
        <f>VLOOKUP($A268, 'YoY $ Balance'!$A$5:$E$281, 3,FALSE)</f>
        <v>32920000</v>
      </c>
      <c r="R268" s="50">
        <f>VLOOKUP($A268, 'YoY $ Balance'!$A$5:$E$281,4,FALSE)</f>
        <v>29961518.489999998</v>
      </c>
      <c r="S268" s="51">
        <f>VLOOKUP($A268, 'YoY $ Balance'!$A$5:$E$281, 5,FALSE)</f>
        <v>23508144</v>
      </c>
      <c r="T268" s="46">
        <f t="shared" si="84"/>
        <v>0</v>
      </c>
      <c r="U268" s="52">
        <f t="shared" si="85"/>
        <v>0</v>
      </c>
      <c r="V268" s="48">
        <f t="shared" si="86"/>
        <v>0</v>
      </c>
      <c r="W268" s="47">
        <f t="shared" si="87"/>
        <v>0</v>
      </c>
      <c r="Y268" s="53" t="str">
        <f t="shared" si="92"/>
        <v>Active</v>
      </c>
      <c r="Z268" s="52" t="str">
        <f t="shared" si="93"/>
        <v>Active</v>
      </c>
      <c r="AA268" s="53" t="str">
        <f t="shared" si="94"/>
        <v>Active</v>
      </c>
      <c r="AB268" s="52" t="str">
        <f t="shared" si="95"/>
        <v>Active</v>
      </c>
      <c r="AC268" s="53" t="str">
        <f t="shared" si="96"/>
        <v>Active</v>
      </c>
      <c r="AD268" s="52" t="str">
        <f t="shared" si="97"/>
        <v>Active</v>
      </c>
      <c r="AE268" s="53" t="str">
        <f t="shared" si="98"/>
        <v>Active</v>
      </c>
      <c r="AF268" s="52" t="str">
        <f t="shared" si="99"/>
        <v>Active</v>
      </c>
      <c r="AH268" s="6">
        <f t="shared" si="88"/>
        <v>0</v>
      </c>
      <c r="AI268" s="6">
        <f t="shared" si="89"/>
        <v>0</v>
      </c>
      <c r="AJ268" s="6">
        <f t="shared" si="90"/>
        <v>0</v>
      </c>
      <c r="AK268" s="6">
        <f t="shared" si="91"/>
        <v>0</v>
      </c>
    </row>
    <row r="269" spans="1:37" outlineLevel="1" x14ac:dyDescent="0.25">
      <c r="A269" s="79" t="s">
        <v>1730</v>
      </c>
      <c r="B269" s="46"/>
      <c r="E269" s="47">
        <v>1</v>
      </c>
      <c r="F269" s="46"/>
      <c r="I269" s="47">
        <v>1</v>
      </c>
      <c r="K269" s="46">
        <f t="shared" si="80"/>
        <v>0</v>
      </c>
      <c r="L269" s="6">
        <f t="shared" si="81"/>
        <v>0</v>
      </c>
      <c r="M269" s="6">
        <f t="shared" si="82"/>
        <v>0</v>
      </c>
      <c r="N269" s="48">
        <f t="shared" si="83"/>
        <v>0</v>
      </c>
      <c r="O269" s="47"/>
      <c r="P269" s="49">
        <f>VLOOKUP($A269, 'YoY $ Balance'!$A$5:$E$281, 2,FALSE)</f>
        <v>0</v>
      </c>
      <c r="Q269" s="50">
        <f>VLOOKUP($A269, 'YoY $ Balance'!$A$5:$E$281, 3,FALSE)</f>
        <v>0</v>
      </c>
      <c r="R269" s="50">
        <f>VLOOKUP($A269, 'YoY $ Balance'!$A$5:$E$281,4,FALSE)</f>
        <v>0</v>
      </c>
      <c r="S269" s="51">
        <f>VLOOKUP($A269, 'YoY $ Balance'!$A$5:$E$281, 5,FALSE)</f>
        <v>322500</v>
      </c>
      <c r="T269" s="46" t="str">
        <f t="shared" si="84"/>
        <v/>
      </c>
      <c r="U269" s="52" t="str">
        <f t="shared" si="85"/>
        <v/>
      </c>
      <c r="V269" s="48" t="str">
        <f t="shared" si="86"/>
        <v/>
      </c>
      <c r="W269" s="47">
        <f t="shared" si="87"/>
        <v>0</v>
      </c>
      <c r="Y269" s="53" t="str">
        <f t="shared" si="92"/>
        <v>No Activity</v>
      </c>
      <c r="Z269" s="52" t="str">
        <f t="shared" si="93"/>
        <v>No Activity</v>
      </c>
      <c r="AA269" s="53" t="str">
        <f t="shared" si="94"/>
        <v>No Activity</v>
      </c>
      <c r="AB269" s="52" t="str">
        <f t="shared" si="95"/>
        <v>No Activity</v>
      </c>
      <c r="AC269" s="53" t="str">
        <f t="shared" si="96"/>
        <v>No Activity</v>
      </c>
      <c r="AD269" s="52" t="str">
        <f t="shared" si="97"/>
        <v>No Activity</v>
      </c>
      <c r="AE269" s="53" t="str">
        <f t="shared" si="98"/>
        <v>Active</v>
      </c>
      <c r="AF269" s="52" t="str">
        <f t="shared" si="99"/>
        <v>Active</v>
      </c>
      <c r="AH269" s="6" t="str">
        <f t="shared" si="88"/>
        <v/>
      </c>
      <c r="AI269" s="6" t="str">
        <f t="shared" si="89"/>
        <v/>
      </c>
      <c r="AJ269" s="6" t="str">
        <f t="shared" si="90"/>
        <v/>
      </c>
      <c r="AK269" s="6">
        <f t="shared" si="91"/>
        <v>0</v>
      </c>
    </row>
    <row r="270" spans="1:37" outlineLevel="1" x14ac:dyDescent="0.25">
      <c r="A270" s="79" t="s">
        <v>1734</v>
      </c>
      <c r="B270" s="46"/>
      <c r="D270" s="6">
        <v>20</v>
      </c>
      <c r="E270" s="47">
        <v>16</v>
      </c>
      <c r="F270" s="46"/>
      <c r="H270" s="6">
        <v>12</v>
      </c>
      <c r="I270" s="47">
        <v>8</v>
      </c>
      <c r="K270" s="46">
        <f t="shared" si="80"/>
        <v>0</v>
      </c>
      <c r="L270" s="6">
        <f t="shared" si="81"/>
        <v>0</v>
      </c>
      <c r="M270" s="6">
        <f t="shared" si="82"/>
        <v>8</v>
      </c>
      <c r="N270" s="48">
        <f t="shared" si="83"/>
        <v>8</v>
      </c>
      <c r="O270" s="47"/>
      <c r="P270" s="49">
        <f>VLOOKUP($A270, 'YoY $ Balance'!$A$5:$E$281, 2,FALSE)</f>
        <v>0</v>
      </c>
      <c r="Q270" s="50">
        <f>VLOOKUP($A270, 'YoY $ Balance'!$A$5:$E$281, 3,FALSE)</f>
        <v>0</v>
      </c>
      <c r="R270" s="50">
        <f>VLOOKUP($A270, 'YoY $ Balance'!$A$5:$E$281,4,FALSE)</f>
        <v>7765328.8600000003</v>
      </c>
      <c r="S270" s="51">
        <f>VLOOKUP($A270, 'YoY $ Balance'!$A$5:$E$281, 5,FALSE)</f>
        <v>8106836.4799999995</v>
      </c>
      <c r="T270" s="46" t="str">
        <f t="shared" si="84"/>
        <v/>
      </c>
      <c r="U270" s="52" t="str">
        <f t="shared" si="85"/>
        <v/>
      </c>
      <c r="V270" s="48">
        <f t="shared" si="86"/>
        <v>0</v>
      </c>
      <c r="W270" s="47">
        <f t="shared" si="87"/>
        <v>0</v>
      </c>
      <c r="Y270" s="53" t="str">
        <f t="shared" si="92"/>
        <v>No Activity</v>
      </c>
      <c r="Z270" s="52" t="str">
        <f t="shared" si="93"/>
        <v>No Activity</v>
      </c>
      <c r="AA270" s="53" t="str">
        <f t="shared" si="94"/>
        <v>No Activity</v>
      </c>
      <c r="AB270" s="52" t="str">
        <f t="shared" si="95"/>
        <v>No Activity</v>
      </c>
      <c r="AC270" s="53" t="str">
        <f t="shared" si="96"/>
        <v>Active</v>
      </c>
      <c r="AD270" s="52" t="str">
        <f t="shared" si="97"/>
        <v>Active</v>
      </c>
      <c r="AE270" s="53" t="str">
        <f t="shared" si="98"/>
        <v>Active</v>
      </c>
      <c r="AF270" s="52" t="str">
        <f t="shared" si="99"/>
        <v>Active</v>
      </c>
      <c r="AH270" s="6" t="str">
        <f t="shared" si="88"/>
        <v/>
      </c>
      <c r="AI270" s="6" t="str">
        <f t="shared" si="89"/>
        <v/>
      </c>
      <c r="AJ270" s="6">
        <f t="shared" si="90"/>
        <v>0</v>
      </c>
      <c r="AK270" s="6">
        <f t="shared" si="91"/>
        <v>0</v>
      </c>
    </row>
    <row r="271" spans="1:37" outlineLevel="1" x14ac:dyDescent="0.25">
      <c r="A271" s="79" t="s">
        <v>1736</v>
      </c>
      <c r="B271" s="46">
        <v>5</v>
      </c>
      <c r="C271" s="6">
        <v>3</v>
      </c>
      <c r="E271" s="47"/>
      <c r="F271" s="46">
        <v>4</v>
      </c>
      <c r="G271" s="6">
        <v>1</v>
      </c>
      <c r="I271" s="47"/>
      <c r="K271" s="46">
        <f t="shared" si="80"/>
        <v>1</v>
      </c>
      <c r="L271" s="6">
        <f t="shared" si="81"/>
        <v>2</v>
      </c>
      <c r="M271" s="6">
        <f t="shared" si="82"/>
        <v>0</v>
      </c>
      <c r="N271" s="48">
        <f t="shared" si="83"/>
        <v>0</v>
      </c>
      <c r="O271" s="47"/>
      <c r="P271" s="49">
        <f>VLOOKUP($A271, 'YoY $ Balance'!$A$5:$E$281, 2,FALSE)</f>
        <v>7372390</v>
      </c>
      <c r="Q271" s="50">
        <f>VLOOKUP($A271, 'YoY $ Balance'!$A$5:$E$281, 3,FALSE)</f>
        <v>2198214</v>
      </c>
      <c r="R271" s="50">
        <f>VLOOKUP($A271, 'YoY $ Balance'!$A$5:$E$281,4,FALSE)</f>
        <v>0</v>
      </c>
      <c r="S271" s="51">
        <f>VLOOKUP($A271, 'YoY $ Balance'!$A$5:$E$281, 5,FALSE)</f>
        <v>0</v>
      </c>
      <c r="T271" s="46">
        <f t="shared" si="84"/>
        <v>0</v>
      </c>
      <c r="U271" s="52">
        <f t="shared" si="85"/>
        <v>0</v>
      </c>
      <c r="V271" s="48">
        <f t="shared" si="86"/>
        <v>1</v>
      </c>
      <c r="W271" s="47" t="str">
        <f t="shared" si="87"/>
        <v/>
      </c>
      <c r="Y271" s="53" t="str">
        <f t="shared" si="92"/>
        <v>Active</v>
      </c>
      <c r="Z271" s="52" t="str">
        <f t="shared" si="93"/>
        <v>Active</v>
      </c>
      <c r="AA271" s="53" t="str">
        <f t="shared" si="94"/>
        <v>Active</v>
      </c>
      <c r="AB271" s="52" t="str">
        <f t="shared" si="95"/>
        <v>Active</v>
      </c>
      <c r="AC271" s="53" t="str">
        <f t="shared" si="96"/>
        <v>No Activity</v>
      </c>
      <c r="AD271" s="52" t="str">
        <f t="shared" si="97"/>
        <v>No Activity</v>
      </c>
      <c r="AE271" s="53" t="str">
        <f t="shared" si="98"/>
        <v>No Activity</v>
      </c>
      <c r="AF271" s="52" t="str">
        <f t="shared" si="99"/>
        <v>No Activity</v>
      </c>
      <c r="AH271" s="6">
        <f>IF(OR(Y271="No Activity",Z271="No Activity"),"",IF(OR(Y271="Active",Z271="Active"),0,1))</f>
        <v>0</v>
      </c>
      <c r="AI271" s="6">
        <f>IF( AND(AH271=0,  OR(AA271="No Activity", AB271="No Activity") ), 1, IF( OR( AND(Y271="No Activity",Z271="No Activity",AA271="No Activity",AB271="No Activity"), AND(AA271="No Activity", AB271="Active"), AND(Y271="No Activity", Z271="Active")),"", 0))</f>
        <v>0</v>
      </c>
      <c r="AJ271" s="6">
        <f t="shared" si="90"/>
        <v>1</v>
      </c>
      <c r="AK271" s="6" t="str">
        <f t="shared" si="91"/>
        <v/>
      </c>
    </row>
    <row r="272" spans="1:37" ht="15.75" thickBot="1" x14ac:dyDescent="0.3">
      <c r="A272" s="42" t="s">
        <v>5623</v>
      </c>
      <c r="B272" s="57">
        <v>596</v>
      </c>
      <c r="C272" s="58">
        <v>780</v>
      </c>
      <c r="D272" s="58">
        <v>980</v>
      </c>
      <c r="E272" s="59">
        <v>637</v>
      </c>
      <c r="F272" s="57">
        <v>575</v>
      </c>
      <c r="G272" s="58">
        <v>797</v>
      </c>
      <c r="H272" s="58">
        <v>1132</v>
      </c>
      <c r="I272" s="59">
        <v>692</v>
      </c>
      <c r="K272" s="60">
        <f t="shared" si="80"/>
        <v>21</v>
      </c>
      <c r="L272" s="61">
        <f t="shared" si="81"/>
        <v>-17</v>
      </c>
      <c r="M272" s="61">
        <f t="shared" si="82"/>
        <v>-152</v>
      </c>
      <c r="N272" s="62">
        <f t="shared" si="83"/>
        <v>-55</v>
      </c>
      <c r="O272" s="63" t="s">
        <v>5670</v>
      </c>
      <c r="P272" s="64">
        <f>SUM(P6:P271)</f>
        <v>8909962982.1200008</v>
      </c>
      <c r="Q272" s="64">
        <f>SUM(Q6:Q271)</f>
        <v>29868538937.460003</v>
      </c>
      <c r="R272" s="64">
        <f>SUM(R6:R271)</f>
        <v>9535399720.9100056</v>
      </c>
      <c r="S272" s="65">
        <f>SUM(S6:S271)</f>
        <v>10122459323.080002</v>
      </c>
      <c r="T272" s="66"/>
      <c r="U272" s="67"/>
      <c r="V272" s="68"/>
      <c r="W272" s="63"/>
      <c r="Y272" s="53" t="str">
        <f t="shared" si="92"/>
        <v>Active</v>
      </c>
      <c r="Z272" s="52" t="str">
        <f t="shared" si="93"/>
        <v>Active</v>
      </c>
      <c r="AA272" s="53" t="str">
        <f t="shared" si="94"/>
        <v>Active</v>
      </c>
      <c r="AB272" s="52" t="str">
        <f t="shared" si="95"/>
        <v>Active</v>
      </c>
      <c r="AC272" s="53" t="str">
        <f t="shared" si="96"/>
        <v>Active</v>
      </c>
      <c r="AD272" s="52" t="str">
        <f t="shared" si="97"/>
        <v>Active</v>
      </c>
      <c r="AE272" s="53" t="str">
        <f t="shared" si="98"/>
        <v>Active</v>
      </c>
      <c r="AF272" s="52" t="str">
        <f t="shared" si="99"/>
        <v>Active</v>
      </c>
      <c r="AH272" s="6">
        <f t="shared" si="88"/>
        <v>0</v>
      </c>
      <c r="AI272" s="6">
        <f t="shared" si="89"/>
        <v>0</v>
      </c>
      <c r="AJ272" s="6">
        <f t="shared" si="90"/>
        <v>0</v>
      </c>
      <c r="AK272" s="6">
        <f t="shared" si="91"/>
        <v>0</v>
      </c>
    </row>
    <row r="273" spans="1:23" ht="13.5" customHeight="1" thickBot="1" x14ac:dyDescent="0.3"/>
    <row r="274" spans="1:23" x14ac:dyDescent="0.25">
      <c r="A274" s="69" t="s">
        <v>5663</v>
      </c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1"/>
    </row>
    <row r="275" spans="1:23" x14ac:dyDescent="0.25">
      <c r="A275" s="72" t="s">
        <v>5672</v>
      </c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4"/>
    </row>
    <row r="276" spans="1:23" x14ac:dyDescent="0.25">
      <c r="A276" s="72" t="s">
        <v>5666</v>
      </c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4"/>
    </row>
    <row r="277" spans="1:23" x14ac:dyDescent="0.25">
      <c r="A277" s="72" t="s">
        <v>5667</v>
      </c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4"/>
    </row>
    <row r="278" spans="1:23" x14ac:dyDescent="0.25">
      <c r="A278" s="72" t="s">
        <v>5650</v>
      </c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4"/>
    </row>
    <row r="279" spans="1:23" x14ac:dyDescent="0.25">
      <c r="A279" s="72" t="s">
        <v>5673</v>
      </c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4"/>
    </row>
    <row r="280" spans="1:23" x14ac:dyDescent="0.25">
      <c r="A280" s="72" t="s">
        <v>5669</v>
      </c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4"/>
    </row>
    <row r="281" spans="1:23" x14ac:dyDescent="0.25">
      <c r="A281" s="72" t="s">
        <v>5651</v>
      </c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4"/>
    </row>
    <row r="282" spans="1:23" x14ac:dyDescent="0.25">
      <c r="A282" s="72" t="s">
        <v>5652</v>
      </c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4"/>
    </row>
    <row r="283" spans="1:23" x14ac:dyDescent="0.25">
      <c r="A283" s="72" t="s">
        <v>5653</v>
      </c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4"/>
    </row>
    <row r="284" spans="1:23" x14ac:dyDescent="0.25">
      <c r="A284" s="72" t="s">
        <v>5664</v>
      </c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4"/>
    </row>
    <row r="285" spans="1:23" x14ac:dyDescent="0.25">
      <c r="A285" s="72" t="s">
        <v>5656</v>
      </c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4"/>
    </row>
    <row r="286" spans="1:23" x14ac:dyDescent="0.25">
      <c r="A286" s="72" t="s">
        <v>5657</v>
      </c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4"/>
    </row>
    <row r="287" spans="1:23" x14ac:dyDescent="0.25">
      <c r="A287" s="72" t="s">
        <v>5671</v>
      </c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4"/>
    </row>
    <row r="288" spans="1:23" x14ac:dyDescent="0.25">
      <c r="A288" s="72" t="s">
        <v>5659</v>
      </c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4"/>
    </row>
    <row r="289" spans="1:23" ht="5.0999999999999996" customHeight="1" x14ac:dyDescent="0.25">
      <c r="A289" s="72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4"/>
    </row>
    <row r="290" spans="1:23" x14ac:dyDescent="0.25">
      <c r="A290" s="75" t="s">
        <v>5654</v>
      </c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4"/>
    </row>
    <row r="291" spans="1:23" ht="5.45" customHeight="1" thickBot="1" x14ac:dyDescent="0.3">
      <c r="A291" s="76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8"/>
    </row>
  </sheetData>
  <sheetProtection algorithmName="SHA-512" hashValue="ZPwhg4eAB23vxJISBNwGAwORWrvqins+giOrD+6x0OVbUi/tL70eVz5thHrEKK2orYew8PkO4d/0g7qIDXZ3Fw==" saltValue="wrLM3YdR2S7BjhcdInwQTQ==" spinCount="100000" sheet="1" formatCells="0" formatColumns="0" formatRows="0" selectLockedCells="1" sort="0"/>
  <autoFilter ref="T5:W272" xr:uid="{00000000-0009-0000-0000-000000000000}"/>
  <mergeCells count="1">
    <mergeCell ref="K4:N4"/>
  </mergeCells>
  <conditionalFormatting sqref="K6:N271">
    <cfRule type="cellIs" dxfId="74" priority="1" operator="lessThan">
      <formula>0</formula>
    </cfRule>
  </conditionalFormatting>
  <conditionalFormatting sqref="Y7:AF272">
    <cfRule type="containsText" dxfId="73" priority="2" operator="containsText" text="No Activity">
      <formula>NOT(ISERROR(SEARCH("No Activity",Y7)))</formula>
    </cfRule>
  </conditionalFormatting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stacked" displayEmptyCellsAs="gap" negative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'Churn From Invoice-Remittance'!K6:N6</xm:f>
              <xm:sqref>O6</xm:sqref>
            </x14:sparkline>
            <x14:sparkline>
              <xm:f>'Churn From Invoice-Remittance'!K7:N7</xm:f>
              <xm:sqref>O7</xm:sqref>
            </x14:sparkline>
            <x14:sparkline>
              <xm:f>'Churn From Invoice-Remittance'!K8:N8</xm:f>
              <xm:sqref>O8</xm:sqref>
            </x14:sparkline>
            <x14:sparkline>
              <xm:f>'Churn From Invoice-Remittance'!K9:N9</xm:f>
              <xm:sqref>O9</xm:sqref>
            </x14:sparkline>
            <x14:sparkline>
              <xm:f>'Churn From Invoice-Remittance'!K10:N10</xm:f>
              <xm:sqref>O10</xm:sqref>
            </x14:sparkline>
            <x14:sparkline>
              <xm:f>'Churn From Invoice-Remittance'!K11:N11</xm:f>
              <xm:sqref>O11</xm:sqref>
            </x14:sparkline>
            <x14:sparkline>
              <xm:f>'Churn From Invoice-Remittance'!K12:N12</xm:f>
              <xm:sqref>O12</xm:sqref>
            </x14:sparkline>
            <x14:sparkline>
              <xm:f>'Churn From Invoice-Remittance'!K13:N13</xm:f>
              <xm:sqref>O13</xm:sqref>
            </x14:sparkline>
            <x14:sparkline>
              <xm:f>'Churn From Invoice-Remittance'!K14:N14</xm:f>
              <xm:sqref>O14</xm:sqref>
            </x14:sparkline>
            <x14:sparkline>
              <xm:f>'Churn From Invoice-Remittance'!K15:N15</xm:f>
              <xm:sqref>O15</xm:sqref>
            </x14:sparkline>
            <x14:sparkline>
              <xm:f>'Churn From Invoice-Remittance'!K16:N16</xm:f>
              <xm:sqref>O16</xm:sqref>
            </x14:sparkline>
            <x14:sparkline>
              <xm:f>'Churn From Invoice-Remittance'!K17:N17</xm:f>
              <xm:sqref>O17</xm:sqref>
            </x14:sparkline>
            <x14:sparkline>
              <xm:f>'Churn From Invoice-Remittance'!K18:N18</xm:f>
              <xm:sqref>O18</xm:sqref>
            </x14:sparkline>
            <x14:sparkline>
              <xm:f>'Churn From Invoice-Remittance'!K19:N19</xm:f>
              <xm:sqref>O19</xm:sqref>
            </x14:sparkline>
            <x14:sparkline>
              <xm:f>'Churn From Invoice-Remittance'!K20:N20</xm:f>
              <xm:sqref>O20</xm:sqref>
            </x14:sparkline>
            <x14:sparkline>
              <xm:f>'Churn From Invoice-Remittance'!K21:N21</xm:f>
              <xm:sqref>O21</xm:sqref>
            </x14:sparkline>
            <x14:sparkline>
              <xm:f>'Churn From Invoice-Remittance'!K22:N22</xm:f>
              <xm:sqref>O22</xm:sqref>
            </x14:sparkline>
            <x14:sparkline>
              <xm:f>'Churn From Invoice-Remittance'!K23:N23</xm:f>
              <xm:sqref>O23</xm:sqref>
            </x14:sparkline>
            <x14:sparkline>
              <xm:f>'Churn From Invoice-Remittance'!K24:N24</xm:f>
              <xm:sqref>O24</xm:sqref>
            </x14:sparkline>
            <x14:sparkline>
              <xm:f>'Churn From Invoice-Remittance'!K25:N25</xm:f>
              <xm:sqref>O25</xm:sqref>
            </x14:sparkline>
            <x14:sparkline>
              <xm:f>'Churn From Invoice-Remittance'!K26:N26</xm:f>
              <xm:sqref>O26</xm:sqref>
            </x14:sparkline>
            <x14:sparkline>
              <xm:f>'Churn From Invoice-Remittance'!K27:N27</xm:f>
              <xm:sqref>O27</xm:sqref>
            </x14:sparkline>
            <x14:sparkline>
              <xm:f>'Churn From Invoice-Remittance'!K28:N28</xm:f>
              <xm:sqref>O28</xm:sqref>
            </x14:sparkline>
            <x14:sparkline>
              <xm:f>'Churn From Invoice-Remittance'!K29:N29</xm:f>
              <xm:sqref>O29</xm:sqref>
            </x14:sparkline>
            <x14:sparkline>
              <xm:f>'Churn From Invoice-Remittance'!K30:N30</xm:f>
              <xm:sqref>O30</xm:sqref>
            </x14:sparkline>
            <x14:sparkline>
              <xm:f>'Churn From Invoice-Remittance'!K31:N31</xm:f>
              <xm:sqref>O31</xm:sqref>
            </x14:sparkline>
            <x14:sparkline>
              <xm:f>'Churn From Invoice-Remittance'!K32:N32</xm:f>
              <xm:sqref>O32</xm:sqref>
            </x14:sparkline>
            <x14:sparkline>
              <xm:f>'Churn From Invoice-Remittance'!K33:N33</xm:f>
              <xm:sqref>O33</xm:sqref>
            </x14:sparkline>
            <x14:sparkline>
              <xm:f>'Churn From Invoice-Remittance'!K34:N34</xm:f>
              <xm:sqref>O34</xm:sqref>
            </x14:sparkline>
            <x14:sparkline>
              <xm:f>'Churn From Invoice-Remittance'!K35:N35</xm:f>
              <xm:sqref>O35</xm:sqref>
            </x14:sparkline>
            <x14:sparkline>
              <xm:f>'Churn From Invoice-Remittance'!K36:N36</xm:f>
              <xm:sqref>O36</xm:sqref>
            </x14:sparkline>
            <x14:sparkline>
              <xm:f>'Churn From Invoice-Remittance'!K37:N37</xm:f>
              <xm:sqref>O37</xm:sqref>
            </x14:sparkline>
            <x14:sparkline>
              <xm:f>'Churn From Invoice-Remittance'!K38:N38</xm:f>
              <xm:sqref>O38</xm:sqref>
            </x14:sparkline>
            <x14:sparkline>
              <xm:f>'Churn From Invoice-Remittance'!K39:N39</xm:f>
              <xm:sqref>O39</xm:sqref>
            </x14:sparkline>
            <x14:sparkline>
              <xm:f>'Churn From Invoice-Remittance'!K40:N40</xm:f>
              <xm:sqref>O40</xm:sqref>
            </x14:sparkline>
            <x14:sparkline>
              <xm:f>'Churn From Invoice-Remittance'!K41:N41</xm:f>
              <xm:sqref>O41</xm:sqref>
            </x14:sparkline>
            <x14:sparkline>
              <xm:f>'Churn From Invoice-Remittance'!K42:N42</xm:f>
              <xm:sqref>O42</xm:sqref>
            </x14:sparkline>
            <x14:sparkline>
              <xm:f>'Churn From Invoice-Remittance'!K43:N43</xm:f>
              <xm:sqref>O43</xm:sqref>
            </x14:sparkline>
            <x14:sparkline>
              <xm:f>'Churn From Invoice-Remittance'!K44:N44</xm:f>
              <xm:sqref>O44</xm:sqref>
            </x14:sparkline>
            <x14:sparkline>
              <xm:f>'Churn From Invoice-Remittance'!K45:N45</xm:f>
              <xm:sqref>O45</xm:sqref>
            </x14:sparkline>
            <x14:sparkline>
              <xm:f>'Churn From Invoice-Remittance'!K46:N46</xm:f>
              <xm:sqref>O46</xm:sqref>
            </x14:sparkline>
            <x14:sparkline>
              <xm:f>'Churn From Invoice-Remittance'!K47:N47</xm:f>
              <xm:sqref>O47</xm:sqref>
            </x14:sparkline>
            <x14:sparkline>
              <xm:f>'Churn From Invoice-Remittance'!K48:N48</xm:f>
              <xm:sqref>O48</xm:sqref>
            </x14:sparkline>
            <x14:sparkline>
              <xm:f>'Churn From Invoice-Remittance'!K49:N49</xm:f>
              <xm:sqref>O49</xm:sqref>
            </x14:sparkline>
            <x14:sparkline>
              <xm:f>'Churn From Invoice-Remittance'!K50:N50</xm:f>
              <xm:sqref>O50</xm:sqref>
            </x14:sparkline>
            <x14:sparkline>
              <xm:f>'Churn From Invoice-Remittance'!K51:N51</xm:f>
              <xm:sqref>O51</xm:sqref>
            </x14:sparkline>
            <x14:sparkline>
              <xm:f>'Churn From Invoice-Remittance'!K52:N52</xm:f>
              <xm:sqref>O52</xm:sqref>
            </x14:sparkline>
            <x14:sparkline>
              <xm:f>'Churn From Invoice-Remittance'!K53:N53</xm:f>
              <xm:sqref>O53</xm:sqref>
            </x14:sparkline>
            <x14:sparkline>
              <xm:f>'Churn From Invoice-Remittance'!K54:N54</xm:f>
              <xm:sqref>O54</xm:sqref>
            </x14:sparkline>
            <x14:sparkline>
              <xm:f>'Churn From Invoice-Remittance'!K55:N55</xm:f>
              <xm:sqref>O55</xm:sqref>
            </x14:sparkline>
            <x14:sparkline>
              <xm:f>'Churn From Invoice-Remittance'!K56:N56</xm:f>
              <xm:sqref>O56</xm:sqref>
            </x14:sparkline>
            <x14:sparkline>
              <xm:f>'Churn From Invoice-Remittance'!K57:N57</xm:f>
              <xm:sqref>O57</xm:sqref>
            </x14:sparkline>
            <x14:sparkline>
              <xm:f>'Churn From Invoice-Remittance'!K58:N58</xm:f>
              <xm:sqref>O58</xm:sqref>
            </x14:sparkline>
            <x14:sparkline>
              <xm:f>'Churn From Invoice-Remittance'!K59:N59</xm:f>
              <xm:sqref>O59</xm:sqref>
            </x14:sparkline>
            <x14:sparkline>
              <xm:f>'Churn From Invoice-Remittance'!K60:N60</xm:f>
              <xm:sqref>O60</xm:sqref>
            </x14:sparkline>
            <x14:sparkline>
              <xm:f>'Churn From Invoice-Remittance'!K61:N61</xm:f>
              <xm:sqref>O61</xm:sqref>
            </x14:sparkline>
            <x14:sparkline>
              <xm:f>'Churn From Invoice-Remittance'!K62:N62</xm:f>
              <xm:sqref>O62</xm:sqref>
            </x14:sparkline>
            <x14:sparkline>
              <xm:f>'Churn From Invoice-Remittance'!K63:N63</xm:f>
              <xm:sqref>O63</xm:sqref>
            </x14:sparkline>
            <x14:sparkline>
              <xm:f>'Churn From Invoice-Remittance'!K64:N64</xm:f>
              <xm:sqref>O64</xm:sqref>
            </x14:sparkline>
            <x14:sparkline>
              <xm:f>'Churn From Invoice-Remittance'!K65:N65</xm:f>
              <xm:sqref>O65</xm:sqref>
            </x14:sparkline>
            <x14:sparkline>
              <xm:f>'Churn From Invoice-Remittance'!K66:N66</xm:f>
              <xm:sqref>O66</xm:sqref>
            </x14:sparkline>
            <x14:sparkline>
              <xm:f>'Churn From Invoice-Remittance'!K67:N67</xm:f>
              <xm:sqref>O67</xm:sqref>
            </x14:sparkline>
            <x14:sparkline>
              <xm:f>'Churn From Invoice-Remittance'!K68:N68</xm:f>
              <xm:sqref>O68</xm:sqref>
            </x14:sparkline>
            <x14:sparkline>
              <xm:f>'Churn From Invoice-Remittance'!K69:N69</xm:f>
              <xm:sqref>O69</xm:sqref>
            </x14:sparkline>
            <x14:sparkline>
              <xm:f>'Churn From Invoice-Remittance'!K70:N70</xm:f>
              <xm:sqref>O70</xm:sqref>
            </x14:sparkline>
            <x14:sparkline>
              <xm:f>'Churn From Invoice-Remittance'!K71:N71</xm:f>
              <xm:sqref>O71</xm:sqref>
            </x14:sparkline>
            <x14:sparkline>
              <xm:f>'Churn From Invoice-Remittance'!K72:N72</xm:f>
              <xm:sqref>O72</xm:sqref>
            </x14:sparkline>
            <x14:sparkline>
              <xm:f>'Churn From Invoice-Remittance'!K73:N73</xm:f>
              <xm:sqref>O73</xm:sqref>
            </x14:sparkline>
            <x14:sparkline>
              <xm:f>'Churn From Invoice-Remittance'!K74:N74</xm:f>
              <xm:sqref>O74</xm:sqref>
            </x14:sparkline>
            <x14:sparkline>
              <xm:f>'Churn From Invoice-Remittance'!K75:N75</xm:f>
              <xm:sqref>O75</xm:sqref>
            </x14:sparkline>
            <x14:sparkline>
              <xm:f>'Churn From Invoice-Remittance'!K76:N76</xm:f>
              <xm:sqref>O76</xm:sqref>
            </x14:sparkline>
            <x14:sparkline>
              <xm:f>'Churn From Invoice-Remittance'!K77:N77</xm:f>
              <xm:sqref>O77</xm:sqref>
            </x14:sparkline>
            <x14:sparkline>
              <xm:f>'Churn From Invoice-Remittance'!K78:N78</xm:f>
              <xm:sqref>O78</xm:sqref>
            </x14:sparkline>
            <x14:sparkline>
              <xm:f>'Churn From Invoice-Remittance'!K79:N79</xm:f>
              <xm:sqref>O79</xm:sqref>
            </x14:sparkline>
            <x14:sparkline>
              <xm:f>'Churn From Invoice-Remittance'!K80:N80</xm:f>
              <xm:sqref>O80</xm:sqref>
            </x14:sparkline>
            <x14:sparkline>
              <xm:f>'Churn From Invoice-Remittance'!K81:N81</xm:f>
              <xm:sqref>O81</xm:sqref>
            </x14:sparkline>
            <x14:sparkline>
              <xm:f>'Churn From Invoice-Remittance'!K82:N82</xm:f>
              <xm:sqref>O82</xm:sqref>
            </x14:sparkline>
            <x14:sparkline>
              <xm:f>'Churn From Invoice-Remittance'!K83:N83</xm:f>
              <xm:sqref>O83</xm:sqref>
            </x14:sparkline>
            <x14:sparkline>
              <xm:f>'Churn From Invoice-Remittance'!K84:N84</xm:f>
              <xm:sqref>O84</xm:sqref>
            </x14:sparkline>
            <x14:sparkline>
              <xm:f>'Churn From Invoice-Remittance'!K85:N85</xm:f>
              <xm:sqref>O85</xm:sqref>
            </x14:sparkline>
            <x14:sparkline>
              <xm:f>'Churn From Invoice-Remittance'!K86:N86</xm:f>
              <xm:sqref>O86</xm:sqref>
            </x14:sparkline>
            <x14:sparkline>
              <xm:f>'Churn From Invoice-Remittance'!K87:N87</xm:f>
              <xm:sqref>O87</xm:sqref>
            </x14:sparkline>
            <x14:sparkline>
              <xm:f>'Churn From Invoice-Remittance'!K88:N88</xm:f>
              <xm:sqref>O88</xm:sqref>
            </x14:sparkline>
            <x14:sparkline>
              <xm:f>'Churn From Invoice-Remittance'!K89:N89</xm:f>
              <xm:sqref>O89</xm:sqref>
            </x14:sparkline>
            <x14:sparkline>
              <xm:f>'Churn From Invoice-Remittance'!K90:N90</xm:f>
              <xm:sqref>O90</xm:sqref>
            </x14:sparkline>
            <x14:sparkline>
              <xm:f>'Churn From Invoice-Remittance'!K91:N91</xm:f>
              <xm:sqref>O91</xm:sqref>
            </x14:sparkline>
            <x14:sparkline>
              <xm:f>'Churn From Invoice-Remittance'!K92:N92</xm:f>
              <xm:sqref>O92</xm:sqref>
            </x14:sparkline>
            <x14:sparkline>
              <xm:f>'Churn From Invoice-Remittance'!K93:N93</xm:f>
              <xm:sqref>O93</xm:sqref>
            </x14:sparkline>
            <x14:sparkline>
              <xm:f>'Churn From Invoice-Remittance'!K94:N94</xm:f>
              <xm:sqref>O94</xm:sqref>
            </x14:sparkline>
            <x14:sparkline>
              <xm:f>'Churn From Invoice-Remittance'!K95:N95</xm:f>
              <xm:sqref>O95</xm:sqref>
            </x14:sparkline>
            <x14:sparkline>
              <xm:f>'Churn From Invoice-Remittance'!K96:N96</xm:f>
              <xm:sqref>O96</xm:sqref>
            </x14:sparkline>
            <x14:sparkline>
              <xm:f>'Churn From Invoice-Remittance'!K97:N97</xm:f>
              <xm:sqref>O97</xm:sqref>
            </x14:sparkline>
            <x14:sparkline>
              <xm:f>'Churn From Invoice-Remittance'!K98:N98</xm:f>
              <xm:sqref>O98</xm:sqref>
            </x14:sparkline>
            <x14:sparkline>
              <xm:f>'Churn From Invoice-Remittance'!K99:N99</xm:f>
              <xm:sqref>O99</xm:sqref>
            </x14:sparkline>
            <x14:sparkline>
              <xm:f>'Churn From Invoice-Remittance'!K100:N100</xm:f>
              <xm:sqref>O100</xm:sqref>
            </x14:sparkline>
            <x14:sparkline>
              <xm:f>'Churn From Invoice-Remittance'!K101:N101</xm:f>
              <xm:sqref>O101</xm:sqref>
            </x14:sparkline>
            <x14:sparkline>
              <xm:f>'Churn From Invoice-Remittance'!K102:N102</xm:f>
              <xm:sqref>O102</xm:sqref>
            </x14:sparkline>
            <x14:sparkline>
              <xm:f>'Churn From Invoice-Remittance'!K103:N103</xm:f>
              <xm:sqref>O103</xm:sqref>
            </x14:sparkline>
            <x14:sparkline>
              <xm:f>'Churn From Invoice-Remittance'!K104:N104</xm:f>
              <xm:sqref>O104</xm:sqref>
            </x14:sparkline>
            <x14:sparkline>
              <xm:f>'Churn From Invoice-Remittance'!K105:N105</xm:f>
              <xm:sqref>O105</xm:sqref>
            </x14:sparkline>
            <x14:sparkline>
              <xm:f>'Churn From Invoice-Remittance'!K106:N106</xm:f>
              <xm:sqref>O106</xm:sqref>
            </x14:sparkline>
            <x14:sparkline>
              <xm:f>'Churn From Invoice-Remittance'!K107:N107</xm:f>
              <xm:sqref>O107</xm:sqref>
            </x14:sparkline>
            <x14:sparkline>
              <xm:f>'Churn From Invoice-Remittance'!K108:N108</xm:f>
              <xm:sqref>O108</xm:sqref>
            </x14:sparkline>
            <x14:sparkline>
              <xm:f>'Churn From Invoice-Remittance'!K109:N109</xm:f>
              <xm:sqref>O109</xm:sqref>
            </x14:sparkline>
            <x14:sparkline>
              <xm:f>'Churn From Invoice-Remittance'!K110:N110</xm:f>
              <xm:sqref>O110</xm:sqref>
            </x14:sparkline>
            <x14:sparkline>
              <xm:f>'Churn From Invoice-Remittance'!K111:N111</xm:f>
              <xm:sqref>O111</xm:sqref>
            </x14:sparkline>
            <x14:sparkline>
              <xm:f>'Churn From Invoice-Remittance'!K112:N112</xm:f>
              <xm:sqref>O112</xm:sqref>
            </x14:sparkline>
            <x14:sparkline>
              <xm:f>'Churn From Invoice-Remittance'!K113:N113</xm:f>
              <xm:sqref>O113</xm:sqref>
            </x14:sparkline>
            <x14:sparkline>
              <xm:f>'Churn From Invoice-Remittance'!K114:N114</xm:f>
              <xm:sqref>O114</xm:sqref>
            </x14:sparkline>
            <x14:sparkline>
              <xm:f>'Churn From Invoice-Remittance'!K115:N115</xm:f>
              <xm:sqref>O115</xm:sqref>
            </x14:sparkline>
            <x14:sparkline>
              <xm:f>'Churn From Invoice-Remittance'!K116:N116</xm:f>
              <xm:sqref>O116</xm:sqref>
            </x14:sparkline>
            <x14:sparkline>
              <xm:f>'Churn From Invoice-Remittance'!K117:N117</xm:f>
              <xm:sqref>O117</xm:sqref>
            </x14:sparkline>
            <x14:sparkline>
              <xm:f>'Churn From Invoice-Remittance'!K118:N118</xm:f>
              <xm:sqref>O118</xm:sqref>
            </x14:sparkline>
            <x14:sparkline>
              <xm:f>'Churn From Invoice-Remittance'!K119:N119</xm:f>
              <xm:sqref>O119</xm:sqref>
            </x14:sparkline>
            <x14:sparkline>
              <xm:f>'Churn From Invoice-Remittance'!K120:N120</xm:f>
              <xm:sqref>O120</xm:sqref>
            </x14:sparkline>
            <x14:sparkline>
              <xm:f>'Churn From Invoice-Remittance'!K121:N121</xm:f>
              <xm:sqref>O121</xm:sqref>
            </x14:sparkline>
            <x14:sparkline>
              <xm:f>'Churn From Invoice-Remittance'!K122:N122</xm:f>
              <xm:sqref>O122</xm:sqref>
            </x14:sparkline>
            <x14:sparkline>
              <xm:f>'Churn From Invoice-Remittance'!K123:N123</xm:f>
              <xm:sqref>O123</xm:sqref>
            </x14:sparkline>
            <x14:sparkline>
              <xm:f>'Churn From Invoice-Remittance'!K124:N124</xm:f>
              <xm:sqref>O124</xm:sqref>
            </x14:sparkline>
            <x14:sparkline>
              <xm:f>'Churn From Invoice-Remittance'!K125:N125</xm:f>
              <xm:sqref>O125</xm:sqref>
            </x14:sparkline>
            <x14:sparkline>
              <xm:f>'Churn From Invoice-Remittance'!K126:N126</xm:f>
              <xm:sqref>O126</xm:sqref>
            </x14:sparkline>
            <x14:sparkline>
              <xm:f>'Churn From Invoice-Remittance'!K127:N127</xm:f>
              <xm:sqref>O127</xm:sqref>
            </x14:sparkline>
            <x14:sparkline>
              <xm:f>'Churn From Invoice-Remittance'!K128:N128</xm:f>
              <xm:sqref>O128</xm:sqref>
            </x14:sparkline>
            <x14:sparkline>
              <xm:f>'Churn From Invoice-Remittance'!K129:N129</xm:f>
              <xm:sqref>O129</xm:sqref>
            </x14:sparkline>
            <x14:sparkline>
              <xm:f>'Churn From Invoice-Remittance'!K130:N130</xm:f>
              <xm:sqref>O130</xm:sqref>
            </x14:sparkline>
            <x14:sparkline>
              <xm:f>'Churn From Invoice-Remittance'!K131:N131</xm:f>
              <xm:sqref>O131</xm:sqref>
            </x14:sparkline>
            <x14:sparkline>
              <xm:f>'Churn From Invoice-Remittance'!K132:N132</xm:f>
              <xm:sqref>O132</xm:sqref>
            </x14:sparkline>
            <x14:sparkline>
              <xm:f>'Churn From Invoice-Remittance'!K133:N133</xm:f>
              <xm:sqref>O133</xm:sqref>
            </x14:sparkline>
            <x14:sparkline>
              <xm:f>'Churn From Invoice-Remittance'!K134:N134</xm:f>
              <xm:sqref>O134</xm:sqref>
            </x14:sparkline>
            <x14:sparkline>
              <xm:f>'Churn From Invoice-Remittance'!K135:N135</xm:f>
              <xm:sqref>O135</xm:sqref>
            </x14:sparkline>
            <x14:sparkline>
              <xm:f>'Churn From Invoice-Remittance'!K136:N136</xm:f>
              <xm:sqref>O136</xm:sqref>
            </x14:sparkline>
            <x14:sparkline>
              <xm:f>'Churn From Invoice-Remittance'!K137:N137</xm:f>
              <xm:sqref>O137</xm:sqref>
            </x14:sparkline>
            <x14:sparkline>
              <xm:f>'Churn From Invoice-Remittance'!K138:N138</xm:f>
              <xm:sqref>O138</xm:sqref>
            </x14:sparkline>
            <x14:sparkline>
              <xm:f>'Churn From Invoice-Remittance'!K139:N139</xm:f>
              <xm:sqref>O139</xm:sqref>
            </x14:sparkline>
            <x14:sparkline>
              <xm:f>'Churn From Invoice-Remittance'!K140:N140</xm:f>
              <xm:sqref>O140</xm:sqref>
            </x14:sparkline>
            <x14:sparkline>
              <xm:f>'Churn From Invoice-Remittance'!K141:N141</xm:f>
              <xm:sqref>O141</xm:sqref>
            </x14:sparkline>
            <x14:sparkline>
              <xm:f>'Churn From Invoice-Remittance'!K142:N142</xm:f>
              <xm:sqref>O142</xm:sqref>
            </x14:sparkline>
            <x14:sparkline>
              <xm:f>'Churn From Invoice-Remittance'!K143:N143</xm:f>
              <xm:sqref>O143</xm:sqref>
            </x14:sparkline>
            <x14:sparkline>
              <xm:f>'Churn From Invoice-Remittance'!K144:N144</xm:f>
              <xm:sqref>O144</xm:sqref>
            </x14:sparkline>
            <x14:sparkline>
              <xm:f>'Churn From Invoice-Remittance'!K145:N145</xm:f>
              <xm:sqref>O145</xm:sqref>
            </x14:sparkline>
            <x14:sparkline>
              <xm:f>'Churn From Invoice-Remittance'!K146:N146</xm:f>
              <xm:sqref>O146</xm:sqref>
            </x14:sparkline>
            <x14:sparkline>
              <xm:f>'Churn From Invoice-Remittance'!K147:N147</xm:f>
              <xm:sqref>O147</xm:sqref>
            </x14:sparkline>
            <x14:sparkline>
              <xm:f>'Churn From Invoice-Remittance'!K148:N148</xm:f>
              <xm:sqref>O148</xm:sqref>
            </x14:sparkline>
            <x14:sparkline>
              <xm:f>'Churn From Invoice-Remittance'!K149:N149</xm:f>
              <xm:sqref>O149</xm:sqref>
            </x14:sparkline>
            <x14:sparkline>
              <xm:f>'Churn From Invoice-Remittance'!K150:N150</xm:f>
              <xm:sqref>O150</xm:sqref>
            </x14:sparkline>
            <x14:sparkline>
              <xm:f>'Churn From Invoice-Remittance'!K151:N151</xm:f>
              <xm:sqref>O151</xm:sqref>
            </x14:sparkline>
            <x14:sparkline>
              <xm:f>'Churn From Invoice-Remittance'!K152:N152</xm:f>
              <xm:sqref>O152</xm:sqref>
            </x14:sparkline>
            <x14:sparkline>
              <xm:f>'Churn From Invoice-Remittance'!K153:N153</xm:f>
              <xm:sqref>O153</xm:sqref>
            </x14:sparkline>
            <x14:sparkline>
              <xm:f>'Churn From Invoice-Remittance'!K154:N154</xm:f>
              <xm:sqref>O154</xm:sqref>
            </x14:sparkline>
            <x14:sparkline>
              <xm:f>'Churn From Invoice-Remittance'!K155:N155</xm:f>
              <xm:sqref>O155</xm:sqref>
            </x14:sparkline>
            <x14:sparkline>
              <xm:f>'Churn From Invoice-Remittance'!K156:N156</xm:f>
              <xm:sqref>O156</xm:sqref>
            </x14:sparkline>
            <x14:sparkline>
              <xm:f>'Churn From Invoice-Remittance'!K157:N157</xm:f>
              <xm:sqref>O157</xm:sqref>
            </x14:sparkline>
            <x14:sparkline>
              <xm:f>'Churn From Invoice-Remittance'!K158:N158</xm:f>
              <xm:sqref>O158</xm:sqref>
            </x14:sparkline>
            <x14:sparkline>
              <xm:f>'Churn From Invoice-Remittance'!K159:N159</xm:f>
              <xm:sqref>O159</xm:sqref>
            </x14:sparkline>
            <x14:sparkline>
              <xm:f>'Churn From Invoice-Remittance'!K160:N160</xm:f>
              <xm:sqref>O160</xm:sqref>
            </x14:sparkline>
            <x14:sparkline>
              <xm:f>'Churn From Invoice-Remittance'!K161:N161</xm:f>
              <xm:sqref>O161</xm:sqref>
            </x14:sparkline>
            <x14:sparkline>
              <xm:f>'Churn From Invoice-Remittance'!K162:N162</xm:f>
              <xm:sqref>O162</xm:sqref>
            </x14:sparkline>
            <x14:sparkline>
              <xm:f>'Churn From Invoice-Remittance'!K163:N163</xm:f>
              <xm:sqref>O163</xm:sqref>
            </x14:sparkline>
            <x14:sparkline>
              <xm:f>'Churn From Invoice-Remittance'!K164:N164</xm:f>
              <xm:sqref>O164</xm:sqref>
            </x14:sparkline>
            <x14:sparkline>
              <xm:f>'Churn From Invoice-Remittance'!K165:N165</xm:f>
              <xm:sqref>O165</xm:sqref>
            </x14:sparkline>
            <x14:sparkline>
              <xm:f>'Churn From Invoice-Remittance'!K166:N166</xm:f>
              <xm:sqref>O166</xm:sqref>
            </x14:sparkline>
            <x14:sparkline>
              <xm:f>'Churn From Invoice-Remittance'!K167:N167</xm:f>
              <xm:sqref>O167</xm:sqref>
            </x14:sparkline>
            <x14:sparkline>
              <xm:f>'Churn From Invoice-Remittance'!K168:N168</xm:f>
              <xm:sqref>O168</xm:sqref>
            </x14:sparkline>
            <x14:sparkline>
              <xm:f>'Churn From Invoice-Remittance'!K169:N169</xm:f>
              <xm:sqref>O169</xm:sqref>
            </x14:sparkline>
            <x14:sparkline>
              <xm:f>'Churn From Invoice-Remittance'!K170:N170</xm:f>
              <xm:sqref>O170</xm:sqref>
            </x14:sparkline>
            <x14:sparkline>
              <xm:f>'Churn From Invoice-Remittance'!K171:N171</xm:f>
              <xm:sqref>O171</xm:sqref>
            </x14:sparkline>
            <x14:sparkline>
              <xm:f>'Churn From Invoice-Remittance'!K172:N172</xm:f>
              <xm:sqref>O172</xm:sqref>
            </x14:sparkline>
            <x14:sparkline>
              <xm:f>'Churn From Invoice-Remittance'!K173:N173</xm:f>
              <xm:sqref>O173</xm:sqref>
            </x14:sparkline>
            <x14:sparkline>
              <xm:f>'Churn From Invoice-Remittance'!K174:N174</xm:f>
              <xm:sqref>O174</xm:sqref>
            </x14:sparkline>
            <x14:sparkline>
              <xm:f>'Churn From Invoice-Remittance'!K175:N175</xm:f>
              <xm:sqref>O175</xm:sqref>
            </x14:sparkline>
            <x14:sparkline>
              <xm:f>'Churn From Invoice-Remittance'!K176:N176</xm:f>
              <xm:sqref>O176</xm:sqref>
            </x14:sparkline>
            <x14:sparkline>
              <xm:f>'Churn From Invoice-Remittance'!K177:N177</xm:f>
              <xm:sqref>O177</xm:sqref>
            </x14:sparkline>
            <x14:sparkline>
              <xm:f>'Churn From Invoice-Remittance'!K178:N178</xm:f>
              <xm:sqref>O178</xm:sqref>
            </x14:sparkline>
            <x14:sparkline>
              <xm:f>'Churn From Invoice-Remittance'!K179:N179</xm:f>
              <xm:sqref>O179</xm:sqref>
            </x14:sparkline>
            <x14:sparkline>
              <xm:f>'Churn From Invoice-Remittance'!K180:N180</xm:f>
              <xm:sqref>O180</xm:sqref>
            </x14:sparkline>
            <x14:sparkline>
              <xm:f>'Churn From Invoice-Remittance'!K181:N181</xm:f>
              <xm:sqref>O181</xm:sqref>
            </x14:sparkline>
            <x14:sparkline>
              <xm:f>'Churn From Invoice-Remittance'!K182:N182</xm:f>
              <xm:sqref>O182</xm:sqref>
            </x14:sparkline>
            <x14:sparkline>
              <xm:f>'Churn From Invoice-Remittance'!K183:N183</xm:f>
              <xm:sqref>O183</xm:sqref>
            </x14:sparkline>
            <x14:sparkline>
              <xm:f>'Churn From Invoice-Remittance'!K184:N184</xm:f>
              <xm:sqref>O184</xm:sqref>
            </x14:sparkline>
            <x14:sparkline>
              <xm:f>'Churn From Invoice-Remittance'!K185:N185</xm:f>
              <xm:sqref>O185</xm:sqref>
            </x14:sparkline>
            <x14:sparkline>
              <xm:f>'Churn From Invoice-Remittance'!K186:N186</xm:f>
              <xm:sqref>O186</xm:sqref>
            </x14:sparkline>
            <x14:sparkline>
              <xm:f>'Churn From Invoice-Remittance'!K187:N187</xm:f>
              <xm:sqref>O187</xm:sqref>
            </x14:sparkline>
            <x14:sparkline>
              <xm:f>'Churn From Invoice-Remittance'!K188:N188</xm:f>
              <xm:sqref>O188</xm:sqref>
            </x14:sparkline>
            <x14:sparkline>
              <xm:f>'Churn From Invoice-Remittance'!K189:N189</xm:f>
              <xm:sqref>O189</xm:sqref>
            </x14:sparkline>
            <x14:sparkline>
              <xm:f>'Churn From Invoice-Remittance'!K190:N190</xm:f>
              <xm:sqref>O190</xm:sqref>
            </x14:sparkline>
            <x14:sparkline>
              <xm:f>'Churn From Invoice-Remittance'!K191:N191</xm:f>
              <xm:sqref>O191</xm:sqref>
            </x14:sparkline>
            <x14:sparkline>
              <xm:f>'Churn From Invoice-Remittance'!K192:N192</xm:f>
              <xm:sqref>O192</xm:sqref>
            </x14:sparkline>
            <x14:sparkline>
              <xm:f>'Churn From Invoice-Remittance'!K193:N193</xm:f>
              <xm:sqref>O193</xm:sqref>
            </x14:sparkline>
            <x14:sparkline>
              <xm:f>'Churn From Invoice-Remittance'!K194:N194</xm:f>
              <xm:sqref>O194</xm:sqref>
            </x14:sparkline>
            <x14:sparkline>
              <xm:f>'Churn From Invoice-Remittance'!K195:N195</xm:f>
              <xm:sqref>O195</xm:sqref>
            </x14:sparkline>
            <x14:sparkline>
              <xm:f>'Churn From Invoice-Remittance'!K196:N196</xm:f>
              <xm:sqref>O196</xm:sqref>
            </x14:sparkline>
            <x14:sparkline>
              <xm:f>'Churn From Invoice-Remittance'!K197:N197</xm:f>
              <xm:sqref>O197</xm:sqref>
            </x14:sparkline>
            <x14:sparkline>
              <xm:f>'Churn From Invoice-Remittance'!K198:N198</xm:f>
              <xm:sqref>O198</xm:sqref>
            </x14:sparkline>
            <x14:sparkline>
              <xm:f>'Churn From Invoice-Remittance'!K199:N199</xm:f>
              <xm:sqref>O199</xm:sqref>
            </x14:sparkline>
            <x14:sparkline>
              <xm:f>'Churn From Invoice-Remittance'!K200:N200</xm:f>
              <xm:sqref>O200</xm:sqref>
            </x14:sparkline>
            <x14:sparkline>
              <xm:f>'Churn From Invoice-Remittance'!K201:N201</xm:f>
              <xm:sqref>O201</xm:sqref>
            </x14:sparkline>
            <x14:sparkline>
              <xm:f>'Churn From Invoice-Remittance'!K202:N202</xm:f>
              <xm:sqref>O202</xm:sqref>
            </x14:sparkline>
            <x14:sparkline>
              <xm:f>'Churn From Invoice-Remittance'!K203:N203</xm:f>
              <xm:sqref>O203</xm:sqref>
            </x14:sparkline>
            <x14:sparkline>
              <xm:f>'Churn From Invoice-Remittance'!K204:N204</xm:f>
              <xm:sqref>O204</xm:sqref>
            </x14:sparkline>
            <x14:sparkline>
              <xm:f>'Churn From Invoice-Remittance'!K205:N205</xm:f>
              <xm:sqref>O205</xm:sqref>
            </x14:sparkline>
            <x14:sparkline>
              <xm:f>'Churn From Invoice-Remittance'!K206:N206</xm:f>
              <xm:sqref>O206</xm:sqref>
            </x14:sparkline>
            <x14:sparkline>
              <xm:f>'Churn From Invoice-Remittance'!K207:N207</xm:f>
              <xm:sqref>O207</xm:sqref>
            </x14:sparkline>
            <x14:sparkline>
              <xm:f>'Churn From Invoice-Remittance'!K208:N208</xm:f>
              <xm:sqref>O208</xm:sqref>
            </x14:sparkline>
            <x14:sparkline>
              <xm:f>'Churn From Invoice-Remittance'!K209:N209</xm:f>
              <xm:sqref>O209</xm:sqref>
            </x14:sparkline>
            <x14:sparkline>
              <xm:f>'Churn From Invoice-Remittance'!K210:N210</xm:f>
              <xm:sqref>O210</xm:sqref>
            </x14:sparkline>
            <x14:sparkline>
              <xm:f>'Churn From Invoice-Remittance'!K211:N211</xm:f>
              <xm:sqref>O211</xm:sqref>
            </x14:sparkline>
            <x14:sparkline>
              <xm:f>'Churn From Invoice-Remittance'!K212:N212</xm:f>
              <xm:sqref>O212</xm:sqref>
            </x14:sparkline>
            <x14:sparkline>
              <xm:f>'Churn From Invoice-Remittance'!K213:N213</xm:f>
              <xm:sqref>O213</xm:sqref>
            </x14:sparkline>
            <x14:sparkline>
              <xm:f>'Churn From Invoice-Remittance'!K214:N214</xm:f>
              <xm:sqref>O214</xm:sqref>
            </x14:sparkline>
            <x14:sparkline>
              <xm:f>'Churn From Invoice-Remittance'!K215:N215</xm:f>
              <xm:sqref>O215</xm:sqref>
            </x14:sparkline>
            <x14:sparkline>
              <xm:f>'Churn From Invoice-Remittance'!K216:N216</xm:f>
              <xm:sqref>O216</xm:sqref>
            </x14:sparkline>
            <x14:sparkline>
              <xm:f>'Churn From Invoice-Remittance'!K217:N217</xm:f>
              <xm:sqref>O217</xm:sqref>
            </x14:sparkline>
            <x14:sparkline>
              <xm:f>'Churn From Invoice-Remittance'!K218:N218</xm:f>
              <xm:sqref>O218</xm:sqref>
            </x14:sparkline>
            <x14:sparkline>
              <xm:f>'Churn From Invoice-Remittance'!K219:N219</xm:f>
              <xm:sqref>O219</xm:sqref>
            </x14:sparkline>
            <x14:sparkline>
              <xm:f>'Churn From Invoice-Remittance'!K220:N220</xm:f>
              <xm:sqref>O220</xm:sqref>
            </x14:sparkline>
            <x14:sparkline>
              <xm:f>'Churn From Invoice-Remittance'!K221:N221</xm:f>
              <xm:sqref>O221</xm:sqref>
            </x14:sparkline>
            <x14:sparkline>
              <xm:f>'Churn From Invoice-Remittance'!K222:N222</xm:f>
              <xm:sqref>O222</xm:sqref>
            </x14:sparkline>
            <x14:sparkline>
              <xm:f>'Churn From Invoice-Remittance'!K223:N223</xm:f>
              <xm:sqref>O223</xm:sqref>
            </x14:sparkline>
            <x14:sparkline>
              <xm:f>'Churn From Invoice-Remittance'!K224:N224</xm:f>
              <xm:sqref>O224</xm:sqref>
            </x14:sparkline>
            <x14:sparkline>
              <xm:f>'Churn From Invoice-Remittance'!K225:N225</xm:f>
              <xm:sqref>O225</xm:sqref>
            </x14:sparkline>
            <x14:sparkline>
              <xm:f>'Churn From Invoice-Remittance'!K226:N226</xm:f>
              <xm:sqref>O226</xm:sqref>
            </x14:sparkline>
            <x14:sparkline>
              <xm:f>'Churn From Invoice-Remittance'!K227:N227</xm:f>
              <xm:sqref>O227</xm:sqref>
            </x14:sparkline>
            <x14:sparkline>
              <xm:f>'Churn From Invoice-Remittance'!K228:N228</xm:f>
              <xm:sqref>O228</xm:sqref>
            </x14:sparkline>
            <x14:sparkline>
              <xm:f>'Churn From Invoice-Remittance'!K229:N229</xm:f>
              <xm:sqref>O229</xm:sqref>
            </x14:sparkline>
            <x14:sparkline>
              <xm:f>'Churn From Invoice-Remittance'!K230:N230</xm:f>
              <xm:sqref>O230</xm:sqref>
            </x14:sparkline>
            <x14:sparkline>
              <xm:f>'Churn From Invoice-Remittance'!K231:N231</xm:f>
              <xm:sqref>O231</xm:sqref>
            </x14:sparkline>
            <x14:sparkline>
              <xm:f>'Churn From Invoice-Remittance'!K232:N232</xm:f>
              <xm:sqref>O232</xm:sqref>
            </x14:sparkline>
            <x14:sparkline>
              <xm:f>'Churn From Invoice-Remittance'!K233:N233</xm:f>
              <xm:sqref>O233</xm:sqref>
            </x14:sparkline>
            <x14:sparkline>
              <xm:f>'Churn From Invoice-Remittance'!K234:N234</xm:f>
              <xm:sqref>O234</xm:sqref>
            </x14:sparkline>
            <x14:sparkline>
              <xm:f>'Churn From Invoice-Remittance'!K235:N235</xm:f>
              <xm:sqref>O235</xm:sqref>
            </x14:sparkline>
            <x14:sparkline>
              <xm:f>'Churn From Invoice-Remittance'!K236:N236</xm:f>
              <xm:sqref>O236</xm:sqref>
            </x14:sparkline>
            <x14:sparkline>
              <xm:f>'Churn From Invoice-Remittance'!K237:N237</xm:f>
              <xm:sqref>O237</xm:sqref>
            </x14:sparkline>
            <x14:sparkline>
              <xm:f>'Churn From Invoice-Remittance'!K238:N238</xm:f>
              <xm:sqref>O238</xm:sqref>
            </x14:sparkline>
            <x14:sparkline>
              <xm:f>'Churn From Invoice-Remittance'!K239:N239</xm:f>
              <xm:sqref>O239</xm:sqref>
            </x14:sparkline>
            <x14:sparkline>
              <xm:f>'Churn From Invoice-Remittance'!K240:N240</xm:f>
              <xm:sqref>O240</xm:sqref>
            </x14:sparkline>
            <x14:sparkline>
              <xm:f>'Churn From Invoice-Remittance'!K241:N241</xm:f>
              <xm:sqref>O241</xm:sqref>
            </x14:sparkline>
            <x14:sparkline>
              <xm:f>'Churn From Invoice-Remittance'!K242:N242</xm:f>
              <xm:sqref>O242</xm:sqref>
            </x14:sparkline>
            <x14:sparkline>
              <xm:f>'Churn From Invoice-Remittance'!K243:N243</xm:f>
              <xm:sqref>O243</xm:sqref>
            </x14:sparkline>
            <x14:sparkline>
              <xm:f>'Churn From Invoice-Remittance'!K244:N244</xm:f>
              <xm:sqref>O244</xm:sqref>
            </x14:sparkline>
            <x14:sparkline>
              <xm:f>'Churn From Invoice-Remittance'!K245:N245</xm:f>
              <xm:sqref>O245</xm:sqref>
            </x14:sparkline>
            <x14:sparkline>
              <xm:f>'Churn From Invoice-Remittance'!K246:N246</xm:f>
              <xm:sqref>O246</xm:sqref>
            </x14:sparkline>
            <x14:sparkline>
              <xm:f>'Churn From Invoice-Remittance'!K247:N247</xm:f>
              <xm:sqref>O247</xm:sqref>
            </x14:sparkline>
            <x14:sparkline>
              <xm:f>'Churn From Invoice-Remittance'!K248:N248</xm:f>
              <xm:sqref>O248</xm:sqref>
            </x14:sparkline>
            <x14:sparkline>
              <xm:f>'Churn From Invoice-Remittance'!K249:N249</xm:f>
              <xm:sqref>O249</xm:sqref>
            </x14:sparkline>
            <x14:sparkline>
              <xm:f>'Churn From Invoice-Remittance'!K250:N250</xm:f>
              <xm:sqref>O250</xm:sqref>
            </x14:sparkline>
            <x14:sparkline>
              <xm:f>'Churn From Invoice-Remittance'!K251:N251</xm:f>
              <xm:sqref>O251</xm:sqref>
            </x14:sparkline>
            <x14:sparkline>
              <xm:f>'Churn From Invoice-Remittance'!K252:N252</xm:f>
              <xm:sqref>O252</xm:sqref>
            </x14:sparkline>
            <x14:sparkline>
              <xm:f>'Churn From Invoice-Remittance'!K253:N253</xm:f>
              <xm:sqref>O253</xm:sqref>
            </x14:sparkline>
            <x14:sparkline>
              <xm:f>'Churn From Invoice-Remittance'!K254:N254</xm:f>
              <xm:sqref>O254</xm:sqref>
            </x14:sparkline>
            <x14:sparkline>
              <xm:f>'Churn From Invoice-Remittance'!K255:N255</xm:f>
              <xm:sqref>O255</xm:sqref>
            </x14:sparkline>
            <x14:sparkline>
              <xm:f>'Churn From Invoice-Remittance'!K256:N256</xm:f>
              <xm:sqref>O256</xm:sqref>
            </x14:sparkline>
            <x14:sparkline>
              <xm:f>'Churn From Invoice-Remittance'!K257:N257</xm:f>
              <xm:sqref>O257</xm:sqref>
            </x14:sparkline>
            <x14:sparkline>
              <xm:f>'Churn From Invoice-Remittance'!K258:N258</xm:f>
              <xm:sqref>O258</xm:sqref>
            </x14:sparkline>
            <x14:sparkline>
              <xm:f>'Churn From Invoice-Remittance'!K259:N259</xm:f>
              <xm:sqref>O259</xm:sqref>
            </x14:sparkline>
            <x14:sparkline>
              <xm:f>'Churn From Invoice-Remittance'!K260:N260</xm:f>
              <xm:sqref>O260</xm:sqref>
            </x14:sparkline>
            <x14:sparkline>
              <xm:f>'Churn From Invoice-Remittance'!K261:N261</xm:f>
              <xm:sqref>O261</xm:sqref>
            </x14:sparkline>
            <x14:sparkline>
              <xm:f>'Churn From Invoice-Remittance'!K262:N262</xm:f>
              <xm:sqref>O262</xm:sqref>
            </x14:sparkline>
            <x14:sparkline>
              <xm:f>'Churn From Invoice-Remittance'!K263:N263</xm:f>
              <xm:sqref>O263</xm:sqref>
            </x14:sparkline>
            <x14:sparkline>
              <xm:f>'Churn From Invoice-Remittance'!K264:N264</xm:f>
              <xm:sqref>O264</xm:sqref>
            </x14:sparkline>
            <x14:sparkline>
              <xm:f>'Churn From Invoice-Remittance'!K265:N265</xm:f>
              <xm:sqref>O265</xm:sqref>
            </x14:sparkline>
            <x14:sparkline>
              <xm:f>'Churn From Invoice-Remittance'!K266:N266</xm:f>
              <xm:sqref>O266</xm:sqref>
            </x14:sparkline>
            <x14:sparkline>
              <xm:f>'Churn From Invoice-Remittance'!K267:N267</xm:f>
              <xm:sqref>O267</xm:sqref>
            </x14:sparkline>
            <x14:sparkline>
              <xm:f>'Churn From Invoice-Remittance'!K268:N268</xm:f>
              <xm:sqref>O268</xm:sqref>
            </x14:sparkline>
            <x14:sparkline>
              <xm:f>'Churn From Invoice-Remittance'!K269:N269</xm:f>
              <xm:sqref>O269</xm:sqref>
            </x14:sparkline>
            <x14:sparkline>
              <xm:f>'Churn From Invoice-Remittance'!K270:N270</xm:f>
              <xm:sqref>O270</xm:sqref>
            </x14:sparkline>
            <x14:sparkline>
              <xm:f>'Churn From Invoice-Remittance'!K271:N271</xm:f>
              <xm:sqref>O271</xm:sqref>
            </x14:sparkline>
            <x14:sparkline>
              <xm:f>'Churn From Invoice-Remittance'!K272:N272</xm:f>
              <xm:sqref>O272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2"/>
  <sheetViews>
    <sheetView zoomScale="80" zoomScaleNormal="80" workbookViewId="0">
      <selection activeCell="J41" sqref="J41"/>
    </sheetView>
  </sheetViews>
  <sheetFormatPr defaultRowHeight="15" x14ac:dyDescent="0.25"/>
  <cols>
    <col min="1" max="1" width="43.42578125" style="6" bestFit="1" customWidth="1"/>
    <col min="2" max="2" width="16.42578125" style="6" customWidth="1"/>
    <col min="3" max="3" width="16.28515625" style="6" bestFit="1" customWidth="1"/>
    <col min="4" max="4" width="17.28515625" style="6" customWidth="1"/>
    <col min="5" max="5" width="16.28515625" style="6" bestFit="1" customWidth="1"/>
    <col min="6" max="8" width="5.85546875" style="6" bestFit="1" customWidth="1"/>
    <col min="9" max="10" width="8.85546875" style="6" bestFit="1" customWidth="1"/>
    <col min="11" max="18" width="6.85546875" style="6" bestFit="1" customWidth="1"/>
    <col min="19" max="20" width="9.85546875" style="6" bestFit="1" customWidth="1"/>
    <col min="21" max="27" width="6.85546875" style="6" bestFit="1" customWidth="1"/>
    <col min="28" max="28" width="8.85546875" style="6" bestFit="1" customWidth="1"/>
    <col min="29" max="40" width="6.85546875" style="6" bestFit="1" customWidth="1"/>
    <col min="41" max="43" width="9.85546875" style="6" bestFit="1" customWidth="1"/>
    <col min="44" max="47" width="6.85546875" style="6" bestFit="1" customWidth="1"/>
    <col min="48" max="48" width="9.85546875" style="6" bestFit="1" customWidth="1"/>
    <col min="49" max="52" width="6.85546875" style="6" bestFit="1" customWidth="1"/>
    <col min="53" max="53" width="9.85546875" style="6" bestFit="1" customWidth="1"/>
    <col min="54" max="55" width="6.85546875" style="6" bestFit="1" customWidth="1"/>
    <col min="56" max="57" width="9.85546875" style="6" bestFit="1" customWidth="1"/>
    <col min="58" max="66" width="6.85546875" style="6" bestFit="1" customWidth="1"/>
    <col min="67" max="67" width="8.85546875" style="6" bestFit="1" customWidth="1"/>
    <col min="68" max="69" width="6.85546875" style="6" bestFit="1" customWidth="1"/>
    <col min="70" max="70" width="9.85546875" style="6" bestFit="1" customWidth="1"/>
    <col min="71" max="73" width="6.85546875" style="6" bestFit="1" customWidth="1"/>
    <col min="74" max="74" width="9.85546875" style="6" bestFit="1" customWidth="1"/>
    <col min="75" max="75" width="8.85546875" style="6" bestFit="1" customWidth="1"/>
    <col min="76" max="79" width="6.85546875" style="6" bestFit="1" customWidth="1"/>
    <col min="80" max="80" width="8.85546875" style="6" bestFit="1" customWidth="1"/>
    <col min="81" max="81" width="6.85546875" style="6" bestFit="1" customWidth="1"/>
    <col min="82" max="82" width="9.85546875" style="6" bestFit="1" customWidth="1"/>
    <col min="83" max="83" width="6.85546875" style="6" bestFit="1" customWidth="1"/>
    <col min="84" max="84" width="9.85546875" style="6" bestFit="1" customWidth="1"/>
    <col min="85" max="89" width="6.85546875" style="6" bestFit="1" customWidth="1"/>
    <col min="90" max="90" width="9.85546875" style="6" bestFit="1" customWidth="1"/>
    <col min="91" max="94" width="6.85546875" style="6" bestFit="1" customWidth="1"/>
    <col min="95" max="95" width="9.85546875" style="6" bestFit="1" customWidth="1"/>
    <col min="96" max="97" width="6.85546875" style="6" bestFit="1" customWidth="1"/>
    <col min="98" max="98" width="9.85546875" style="6" bestFit="1" customWidth="1"/>
    <col min="99" max="100" width="6.85546875" style="6" bestFit="1" customWidth="1"/>
    <col min="101" max="101" width="9.85546875" style="6" bestFit="1" customWidth="1"/>
    <col min="102" max="102" width="6.85546875" style="6" bestFit="1" customWidth="1"/>
    <col min="103" max="104" width="9.85546875" style="6" bestFit="1" customWidth="1"/>
    <col min="105" max="105" width="6.85546875" style="6" bestFit="1" customWidth="1"/>
    <col min="106" max="106" width="8.85546875" style="6" bestFit="1" customWidth="1"/>
    <col min="107" max="107" width="9.85546875" style="6" bestFit="1" customWidth="1"/>
    <col min="108" max="109" width="7.85546875" style="6" bestFit="1" customWidth="1"/>
    <col min="110" max="110" width="10.85546875" style="6" bestFit="1" customWidth="1"/>
    <col min="111" max="111" width="9.85546875" style="6" bestFit="1" customWidth="1"/>
    <col min="112" max="112" width="10.85546875" style="6" bestFit="1" customWidth="1"/>
    <col min="113" max="114" width="7.85546875" style="6" bestFit="1" customWidth="1"/>
    <col min="115" max="115" width="10.85546875" style="6" bestFit="1" customWidth="1"/>
    <col min="116" max="126" width="7.85546875" style="6" bestFit="1" customWidth="1"/>
    <col min="127" max="127" width="9.85546875" style="6" bestFit="1" customWidth="1"/>
    <col min="128" max="129" width="7.85546875" style="6" bestFit="1" customWidth="1"/>
    <col min="130" max="130" width="10.85546875" style="6" bestFit="1" customWidth="1"/>
    <col min="131" max="132" width="7.85546875" style="6" bestFit="1" customWidth="1"/>
    <col min="133" max="133" width="9.85546875" style="6" bestFit="1" customWidth="1"/>
    <col min="134" max="134" width="10.85546875" style="6" bestFit="1" customWidth="1"/>
    <col min="135" max="135" width="9.85546875" style="6" bestFit="1" customWidth="1"/>
    <col min="136" max="143" width="7.85546875" style="6" bestFit="1" customWidth="1"/>
    <col min="144" max="144" width="10.85546875" style="6" bestFit="1" customWidth="1"/>
    <col min="145" max="145" width="9.85546875" style="6" bestFit="1" customWidth="1"/>
    <col min="146" max="147" width="7.85546875" style="6" bestFit="1" customWidth="1"/>
    <col min="148" max="148" width="10.85546875" style="6" bestFit="1" customWidth="1"/>
    <col min="149" max="149" width="7.85546875" style="6" bestFit="1" customWidth="1"/>
    <col min="150" max="150" width="9.85546875" style="6" bestFit="1" customWidth="1"/>
    <col min="151" max="152" width="7.85546875" style="6" bestFit="1" customWidth="1"/>
    <col min="153" max="153" width="10.85546875" style="6" bestFit="1" customWidth="1"/>
    <col min="154" max="157" width="7.85546875" style="6" bestFit="1" customWidth="1"/>
    <col min="158" max="158" width="10.85546875" style="6" bestFit="1" customWidth="1"/>
    <col min="159" max="160" width="7.85546875" style="6" bestFit="1" customWidth="1"/>
    <col min="161" max="161" width="10.85546875" style="6" bestFit="1" customWidth="1"/>
    <col min="162" max="164" width="7.85546875" style="6" bestFit="1" customWidth="1"/>
    <col min="165" max="165" width="9.85546875" style="6" bestFit="1" customWidth="1"/>
    <col min="166" max="170" width="7.85546875" style="6" bestFit="1" customWidth="1"/>
    <col min="171" max="172" width="10.85546875" style="6" bestFit="1" customWidth="1"/>
    <col min="173" max="174" width="9.85546875" style="6" bestFit="1" customWidth="1"/>
    <col min="175" max="177" width="7.85546875" style="6" bestFit="1" customWidth="1"/>
    <col min="178" max="178" width="9.85546875" style="6" bestFit="1" customWidth="1"/>
    <col min="179" max="180" width="7.85546875" style="6" bestFit="1" customWidth="1"/>
    <col min="181" max="181" width="10.85546875" style="6" bestFit="1" customWidth="1"/>
    <col min="182" max="184" width="7.85546875" style="6" bestFit="1" customWidth="1"/>
    <col min="185" max="185" width="9.85546875" style="6" bestFit="1" customWidth="1"/>
    <col min="186" max="186" width="10.85546875" style="6" bestFit="1" customWidth="1"/>
    <col min="187" max="188" width="7.85546875" style="6" bestFit="1" customWidth="1"/>
    <col min="189" max="189" width="10.85546875" style="6" bestFit="1" customWidth="1"/>
    <col min="190" max="190" width="9.85546875" style="6" bestFit="1" customWidth="1"/>
    <col min="191" max="194" width="7.85546875" style="6" bestFit="1" customWidth="1"/>
    <col min="195" max="195" width="10.85546875" style="6" bestFit="1" customWidth="1"/>
    <col min="196" max="199" width="7.85546875" style="6" bestFit="1" customWidth="1"/>
    <col min="200" max="200" width="9.85546875" style="6" bestFit="1" customWidth="1"/>
    <col min="201" max="202" width="8.85546875" style="6" bestFit="1" customWidth="1"/>
    <col min="203" max="203" width="11.85546875" style="6" bestFit="1" customWidth="1"/>
    <col min="204" max="209" width="8.85546875" style="6" bestFit="1" customWidth="1"/>
    <col min="210" max="213" width="11.85546875" style="6" bestFit="1" customWidth="1"/>
    <col min="214" max="214" width="6.7109375" style="6" bestFit="1" customWidth="1"/>
    <col min="215" max="215" width="9.5703125" style="6" bestFit="1" customWidth="1"/>
    <col min="216" max="216" width="6.5703125" style="6" bestFit="1" customWidth="1"/>
    <col min="217" max="217" width="8.85546875" style="6" bestFit="1" customWidth="1"/>
    <col min="218" max="220" width="5.85546875" style="6" bestFit="1" customWidth="1"/>
    <col min="221" max="222" width="8.85546875" style="6" bestFit="1" customWidth="1"/>
    <col min="223" max="225" width="5.85546875" style="6" bestFit="1" customWidth="1"/>
    <col min="226" max="226" width="8.85546875" style="6" bestFit="1" customWidth="1"/>
    <col min="227" max="227" width="5.85546875" style="6" bestFit="1" customWidth="1"/>
    <col min="228" max="229" width="9.85546875" style="6" bestFit="1" customWidth="1"/>
    <col min="230" max="234" width="6.85546875" style="6" bestFit="1" customWidth="1"/>
    <col min="235" max="235" width="9.85546875" style="6" bestFit="1" customWidth="1"/>
    <col min="236" max="240" width="6.85546875" style="6" bestFit="1" customWidth="1"/>
    <col min="241" max="241" width="9.85546875" style="6" bestFit="1" customWidth="1"/>
    <col min="242" max="242" width="6.85546875" style="6" bestFit="1" customWidth="1"/>
    <col min="243" max="244" width="9.85546875" style="6" bestFit="1" customWidth="1"/>
    <col min="245" max="246" width="6.85546875" style="6" bestFit="1" customWidth="1"/>
    <col min="247" max="248" width="9.85546875" style="6" bestFit="1" customWidth="1"/>
    <col min="249" max="250" width="6.85546875" style="6" bestFit="1" customWidth="1"/>
    <col min="251" max="251" width="8.85546875" style="6" bestFit="1" customWidth="1"/>
    <col min="252" max="252" width="9.85546875" style="6" bestFit="1" customWidth="1"/>
    <col min="253" max="253" width="6.85546875" style="6" bestFit="1" customWidth="1"/>
    <col min="254" max="254" width="9.85546875" style="6" bestFit="1" customWidth="1"/>
    <col min="255" max="261" width="6.85546875" style="6" bestFit="1" customWidth="1"/>
    <col min="262" max="262" width="8.85546875" style="6" bestFit="1" customWidth="1"/>
    <col min="263" max="269" width="6.85546875" style="6" bestFit="1" customWidth="1"/>
    <col min="270" max="270" width="9.85546875" style="6" bestFit="1" customWidth="1"/>
    <col min="271" max="271" width="6.85546875" style="6" bestFit="1" customWidth="1"/>
    <col min="272" max="272" width="9.85546875" style="6" bestFit="1" customWidth="1"/>
    <col min="273" max="273" width="6.85546875" style="6" bestFit="1" customWidth="1"/>
    <col min="274" max="274" width="9.85546875" style="6" bestFit="1" customWidth="1"/>
    <col min="275" max="275" width="6.85546875" style="6" bestFit="1" customWidth="1"/>
    <col min="276" max="276" width="9.85546875" style="6" bestFit="1" customWidth="1"/>
    <col min="277" max="277" width="6.85546875" style="6" bestFit="1" customWidth="1"/>
    <col min="278" max="278" width="8.85546875" style="6" bestFit="1" customWidth="1"/>
    <col min="279" max="283" width="6.85546875" style="6" bestFit="1" customWidth="1"/>
    <col min="284" max="285" width="9.85546875" style="6" bestFit="1" customWidth="1"/>
    <col min="286" max="289" width="6.85546875" style="6" bestFit="1" customWidth="1"/>
    <col min="290" max="290" width="8.85546875" style="6" bestFit="1" customWidth="1"/>
    <col min="291" max="296" width="6.85546875" style="6" bestFit="1" customWidth="1"/>
    <col min="297" max="297" width="9.85546875" style="6" bestFit="1" customWidth="1"/>
    <col min="298" max="300" width="6.85546875" style="6" bestFit="1" customWidth="1"/>
    <col min="301" max="301" width="8.85546875" style="6" bestFit="1" customWidth="1"/>
    <col min="302" max="302" width="9.85546875" style="6" bestFit="1" customWidth="1"/>
    <col min="303" max="306" width="6.85546875" style="6" bestFit="1" customWidth="1"/>
    <col min="307" max="307" width="9.85546875" style="6" bestFit="1" customWidth="1"/>
    <col min="308" max="308" width="6.85546875" style="6" bestFit="1" customWidth="1"/>
    <col min="309" max="309" width="9.85546875" style="6" bestFit="1" customWidth="1"/>
    <col min="310" max="310" width="6.85546875" style="6" bestFit="1" customWidth="1"/>
    <col min="311" max="311" width="9.85546875" style="6" bestFit="1" customWidth="1"/>
    <col min="312" max="322" width="6.85546875" style="6" bestFit="1" customWidth="1"/>
    <col min="323" max="324" width="7.85546875" style="6" bestFit="1" customWidth="1"/>
    <col min="325" max="325" width="9.85546875" style="6" bestFit="1" customWidth="1"/>
    <col min="326" max="326" width="10.85546875" style="6" bestFit="1" customWidth="1"/>
    <col min="327" max="327" width="7.85546875" style="6" bestFit="1" customWidth="1"/>
    <col min="328" max="328" width="10.85546875" style="6" bestFit="1" customWidth="1"/>
    <col min="329" max="331" width="7.85546875" style="6" bestFit="1" customWidth="1"/>
    <col min="332" max="332" width="9.85546875" style="6" bestFit="1" customWidth="1"/>
    <col min="333" max="333" width="10.85546875" style="6" bestFit="1" customWidth="1"/>
    <col min="334" max="336" width="7.85546875" style="6" bestFit="1" customWidth="1"/>
    <col min="337" max="337" width="10.85546875" style="6" bestFit="1" customWidth="1"/>
    <col min="338" max="342" width="7.85546875" style="6" bestFit="1" customWidth="1"/>
    <col min="343" max="343" width="10.85546875" style="6" bestFit="1" customWidth="1"/>
    <col min="344" max="350" width="7.85546875" style="6" bestFit="1" customWidth="1"/>
    <col min="351" max="351" width="9.85546875" style="6" bestFit="1" customWidth="1"/>
    <col min="352" max="361" width="7.85546875" style="6" bestFit="1" customWidth="1"/>
    <col min="362" max="362" width="10.85546875" style="6" bestFit="1" customWidth="1"/>
    <col min="363" max="369" width="7.85546875" style="6" bestFit="1" customWidth="1"/>
    <col min="370" max="370" width="10.85546875" style="6" bestFit="1" customWidth="1"/>
    <col min="371" max="379" width="7.85546875" style="6" bestFit="1" customWidth="1"/>
    <col min="380" max="380" width="10.85546875" style="6" bestFit="1" customWidth="1"/>
    <col min="381" max="387" width="7.85546875" style="6" bestFit="1" customWidth="1"/>
    <col min="388" max="388" width="10.85546875" style="6" bestFit="1" customWidth="1"/>
    <col min="389" max="390" width="7.85546875" style="6" bestFit="1" customWidth="1"/>
    <col min="391" max="392" width="10.85546875" style="6" bestFit="1" customWidth="1"/>
    <col min="393" max="394" width="7.85546875" style="6" bestFit="1" customWidth="1"/>
    <col min="395" max="397" width="10.85546875" style="6" bestFit="1" customWidth="1"/>
    <col min="398" max="401" width="7.85546875" style="6" bestFit="1" customWidth="1"/>
    <col min="402" max="404" width="10.85546875" style="6" bestFit="1" customWidth="1"/>
    <col min="405" max="405" width="7.85546875" style="6" bestFit="1" customWidth="1"/>
    <col min="406" max="406" width="10.85546875" style="6" bestFit="1" customWidth="1"/>
    <col min="407" max="409" width="7.85546875" style="6" bestFit="1" customWidth="1"/>
    <col min="410" max="410" width="10.85546875" style="6" bestFit="1" customWidth="1"/>
    <col min="411" max="411" width="7.85546875" style="6" bestFit="1" customWidth="1"/>
    <col min="412" max="417" width="10.85546875" style="6" bestFit="1" customWidth="1"/>
    <col min="418" max="418" width="7.85546875" style="6" bestFit="1" customWidth="1"/>
    <col min="419" max="419" width="9.85546875" style="6" bestFit="1" customWidth="1"/>
    <col min="420" max="424" width="7.85546875" style="6" bestFit="1" customWidth="1"/>
    <col min="425" max="427" width="8.85546875" style="6" bestFit="1" customWidth="1"/>
    <col min="428" max="430" width="11.85546875" style="6" bestFit="1" customWidth="1"/>
    <col min="431" max="432" width="8.85546875" style="6" bestFit="1" customWidth="1"/>
    <col min="433" max="435" width="11.85546875" style="6" bestFit="1" customWidth="1"/>
    <col min="436" max="436" width="9.85546875" style="6" bestFit="1" customWidth="1"/>
    <col min="437" max="438" width="10.85546875" style="6" bestFit="1" customWidth="1"/>
    <col min="439" max="439" width="6.7109375" style="6" bestFit="1" customWidth="1"/>
    <col min="440" max="440" width="9.5703125" style="6" bestFit="1" customWidth="1"/>
    <col min="441" max="441" width="6.5703125" style="6" bestFit="1" customWidth="1"/>
    <col min="442" max="443" width="4.85546875" style="6" bestFit="1" customWidth="1"/>
    <col min="444" max="445" width="3.85546875" style="6" bestFit="1" customWidth="1"/>
    <col min="446" max="446" width="4.85546875" style="6" bestFit="1" customWidth="1"/>
    <col min="447" max="447" width="2.85546875" style="6" bestFit="1" customWidth="1"/>
    <col min="448" max="449" width="5.85546875" style="6" bestFit="1" customWidth="1"/>
    <col min="450" max="450" width="3.85546875" style="6" bestFit="1" customWidth="1"/>
    <col min="451" max="451" width="4.85546875" style="6" bestFit="1" customWidth="1"/>
    <col min="452" max="454" width="8.85546875" style="6" bestFit="1" customWidth="1"/>
    <col min="455" max="456" width="5.85546875" style="6" bestFit="1" customWidth="1"/>
    <col min="457" max="457" width="8.85546875" style="6" bestFit="1" customWidth="1"/>
    <col min="458" max="458" width="7.85546875" style="6" bestFit="1" customWidth="1"/>
    <col min="459" max="459" width="5.85546875" style="6" bestFit="1" customWidth="1"/>
    <col min="460" max="460" width="8.85546875" style="6" bestFit="1" customWidth="1"/>
    <col min="461" max="462" width="7.85546875" style="6" bestFit="1" customWidth="1"/>
    <col min="463" max="463" width="5.85546875" style="6" bestFit="1" customWidth="1"/>
    <col min="464" max="465" width="8.85546875" style="6" bestFit="1" customWidth="1"/>
    <col min="466" max="466" width="5.85546875" style="6" bestFit="1" customWidth="1"/>
    <col min="467" max="467" width="8.85546875" style="6" bestFit="1" customWidth="1"/>
    <col min="468" max="468" width="5.85546875" style="6" bestFit="1" customWidth="1"/>
    <col min="469" max="469" width="8.85546875" style="6" bestFit="1" customWidth="1"/>
    <col min="470" max="471" width="5.85546875" style="6" bestFit="1" customWidth="1"/>
    <col min="472" max="474" width="8.85546875" style="6" bestFit="1" customWidth="1"/>
    <col min="475" max="475" width="7.85546875" style="6" bestFit="1" customWidth="1"/>
    <col min="476" max="476" width="8.85546875" style="6" bestFit="1" customWidth="1"/>
    <col min="477" max="477" width="5.85546875" style="6" bestFit="1" customWidth="1"/>
    <col min="478" max="478" width="8.85546875" style="6" bestFit="1" customWidth="1"/>
    <col min="479" max="479" width="5.85546875" style="6" bestFit="1" customWidth="1"/>
    <col min="480" max="480" width="7.85546875" style="6" bestFit="1" customWidth="1"/>
    <col min="481" max="482" width="8.85546875" style="6" bestFit="1" customWidth="1"/>
    <col min="483" max="483" width="5.85546875" style="6" bestFit="1" customWidth="1"/>
    <col min="484" max="484" width="8.85546875" style="6" bestFit="1" customWidth="1"/>
    <col min="485" max="485" width="7.85546875" style="6" bestFit="1" customWidth="1"/>
    <col min="486" max="487" width="5.85546875" style="6" bestFit="1" customWidth="1"/>
    <col min="488" max="489" width="8.85546875" style="6" bestFit="1" customWidth="1"/>
    <col min="490" max="492" width="5.85546875" style="6" bestFit="1" customWidth="1"/>
    <col min="493" max="493" width="8.85546875" style="6" bestFit="1" customWidth="1"/>
    <col min="494" max="495" width="5.85546875" style="6" bestFit="1" customWidth="1"/>
    <col min="496" max="497" width="8.85546875" style="6" bestFit="1" customWidth="1"/>
    <col min="498" max="498" width="5.85546875" style="6" bestFit="1" customWidth="1"/>
    <col min="499" max="500" width="8.85546875" style="6" bestFit="1" customWidth="1"/>
    <col min="501" max="502" width="5.85546875" style="6" bestFit="1" customWidth="1"/>
    <col min="503" max="503" width="8.85546875" style="6" bestFit="1" customWidth="1"/>
    <col min="504" max="504" width="9.85546875" style="6" bestFit="1" customWidth="1"/>
    <col min="505" max="505" width="6.85546875" style="6" bestFit="1" customWidth="1"/>
    <col min="506" max="506" width="9.85546875" style="6" bestFit="1" customWidth="1"/>
    <col min="507" max="510" width="6.85546875" style="6" bestFit="1" customWidth="1"/>
    <col min="511" max="511" width="8.85546875" style="6" bestFit="1" customWidth="1"/>
    <col min="512" max="512" width="9.85546875" style="6" bestFit="1" customWidth="1"/>
    <col min="513" max="513" width="8.85546875" style="6" bestFit="1" customWidth="1"/>
    <col min="514" max="515" width="6.85546875" style="6" bestFit="1" customWidth="1"/>
    <col min="516" max="517" width="9.85546875" style="6" bestFit="1" customWidth="1"/>
    <col min="518" max="518" width="6.85546875" style="6" bestFit="1" customWidth="1"/>
    <col min="519" max="522" width="9.85546875" style="6" bestFit="1" customWidth="1"/>
    <col min="523" max="523" width="6.85546875" style="6" bestFit="1" customWidth="1"/>
    <col min="524" max="527" width="9.85546875" style="6" bestFit="1" customWidth="1"/>
    <col min="528" max="529" width="6.85546875" style="6" bestFit="1" customWidth="1"/>
    <col min="530" max="530" width="9.85546875" style="6" bestFit="1" customWidth="1"/>
    <col min="531" max="531" width="8.85546875" style="6" bestFit="1" customWidth="1"/>
    <col min="532" max="532" width="9.85546875" style="6" bestFit="1" customWidth="1"/>
    <col min="533" max="533" width="8.85546875" style="6" bestFit="1" customWidth="1"/>
    <col min="534" max="534" width="6.85546875" style="6" bestFit="1" customWidth="1"/>
    <col min="535" max="535" width="9.85546875" style="6" bestFit="1" customWidth="1"/>
    <col min="536" max="536" width="6.85546875" style="6" bestFit="1" customWidth="1"/>
    <col min="537" max="537" width="9.85546875" style="6" bestFit="1" customWidth="1"/>
    <col min="538" max="538" width="6.85546875" style="6" bestFit="1" customWidth="1"/>
    <col min="539" max="539" width="9.85546875" style="6" bestFit="1" customWidth="1"/>
    <col min="540" max="541" width="6.85546875" style="6" bestFit="1" customWidth="1"/>
    <col min="542" max="542" width="8.85546875" style="6" bestFit="1" customWidth="1"/>
    <col min="543" max="544" width="6.85546875" style="6" bestFit="1" customWidth="1"/>
    <col min="545" max="546" width="9.85546875" style="6" bestFit="1" customWidth="1"/>
    <col min="547" max="547" width="8.85546875" style="6" bestFit="1" customWidth="1"/>
    <col min="548" max="548" width="6.85546875" style="6" bestFit="1" customWidth="1"/>
    <col min="549" max="549" width="9.85546875" style="6" bestFit="1" customWidth="1"/>
    <col min="550" max="551" width="6.85546875" style="6" bestFit="1" customWidth="1"/>
    <col min="552" max="552" width="9.85546875" style="6" bestFit="1" customWidth="1"/>
    <col min="553" max="553" width="8.85546875" style="6" bestFit="1" customWidth="1"/>
    <col min="554" max="556" width="9.85546875" style="6" bestFit="1" customWidth="1"/>
    <col min="557" max="557" width="6.85546875" style="6" bestFit="1" customWidth="1"/>
    <col min="558" max="558" width="9.85546875" style="6" bestFit="1" customWidth="1"/>
    <col min="559" max="559" width="6.85546875" style="6" bestFit="1" customWidth="1"/>
    <col min="560" max="560" width="9.85546875" style="6" bestFit="1" customWidth="1"/>
    <col min="561" max="562" width="6.85546875" style="6" bestFit="1" customWidth="1"/>
    <col min="563" max="563" width="9.85546875" style="6" bestFit="1" customWidth="1"/>
    <col min="564" max="564" width="8.85546875" style="6" bestFit="1" customWidth="1"/>
    <col min="565" max="565" width="6.85546875" style="6" bestFit="1" customWidth="1"/>
    <col min="566" max="566" width="9.85546875" style="6" bestFit="1" customWidth="1"/>
    <col min="567" max="567" width="6.85546875" style="6" bestFit="1" customWidth="1"/>
    <col min="568" max="568" width="9.85546875" style="6" bestFit="1" customWidth="1"/>
    <col min="569" max="569" width="6.85546875" style="6" bestFit="1" customWidth="1"/>
    <col min="570" max="571" width="8.85546875" style="6" bestFit="1" customWidth="1"/>
    <col min="572" max="574" width="9.85546875" style="6" bestFit="1" customWidth="1"/>
    <col min="575" max="575" width="6.85546875" style="6" bestFit="1" customWidth="1"/>
    <col min="576" max="578" width="9.85546875" style="6" bestFit="1" customWidth="1"/>
    <col min="579" max="580" width="6.85546875" style="6" bestFit="1" customWidth="1"/>
    <col min="581" max="581" width="8.85546875" style="6" bestFit="1" customWidth="1"/>
    <col min="582" max="583" width="6.85546875" style="6" bestFit="1" customWidth="1"/>
    <col min="584" max="584" width="9.85546875" style="6" bestFit="1" customWidth="1"/>
    <col min="585" max="585" width="6.85546875" style="6" bestFit="1" customWidth="1"/>
    <col min="586" max="587" width="9.85546875" style="6" bestFit="1" customWidth="1"/>
    <col min="588" max="589" width="6.85546875" style="6" bestFit="1" customWidth="1"/>
    <col min="590" max="590" width="9.85546875" style="6" bestFit="1" customWidth="1"/>
    <col min="591" max="591" width="8.85546875" style="6" bestFit="1" customWidth="1"/>
    <col min="592" max="592" width="6.85546875" style="6" bestFit="1" customWidth="1"/>
    <col min="593" max="594" width="9.85546875" style="6" bestFit="1" customWidth="1"/>
    <col min="595" max="596" width="6.85546875" style="6" bestFit="1" customWidth="1"/>
    <col min="597" max="597" width="9.85546875" style="6" bestFit="1" customWidth="1"/>
    <col min="598" max="598" width="8.85546875" style="6" bestFit="1" customWidth="1"/>
    <col min="599" max="600" width="9.85546875" style="6" bestFit="1" customWidth="1"/>
    <col min="601" max="603" width="6.85546875" style="6" bestFit="1" customWidth="1"/>
    <col min="604" max="606" width="9.85546875" style="6" bestFit="1" customWidth="1"/>
    <col min="607" max="608" width="8.85546875" style="6" bestFit="1" customWidth="1"/>
    <col min="609" max="610" width="9.85546875" style="6" bestFit="1" customWidth="1"/>
    <col min="611" max="611" width="6.85546875" style="6" bestFit="1" customWidth="1"/>
    <col min="612" max="615" width="9.85546875" style="6" bestFit="1" customWidth="1"/>
    <col min="616" max="616" width="6.85546875" style="6" bestFit="1" customWidth="1"/>
    <col min="617" max="617" width="8.85546875" style="6" bestFit="1" customWidth="1"/>
    <col min="618" max="618" width="9.85546875" style="6" bestFit="1" customWidth="1"/>
    <col min="619" max="619" width="6.85546875" style="6" bestFit="1" customWidth="1"/>
    <col min="620" max="620" width="9.85546875" style="6" bestFit="1" customWidth="1"/>
    <col min="621" max="623" width="6.85546875" style="6" bestFit="1" customWidth="1"/>
    <col min="624" max="624" width="9.85546875" style="6" bestFit="1" customWidth="1"/>
    <col min="625" max="628" width="6.85546875" style="6" bestFit="1" customWidth="1"/>
    <col min="629" max="629" width="8.85546875" style="6" bestFit="1" customWidth="1"/>
    <col min="630" max="631" width="9.85546875" style="6" bestFit="1" customWidth="1"/>
    <col min="632" max="633" width="6.85546875" style="6" bestFit="1" customWidth="1"/>
    <col min="634" max="635" width="9.85546875" style="6" bestFit="1" customWidth="1"/>
    <col min="636" max="636" width="6.85546875" style="6" bestFit="1" customWidth="1"/>
    <col min="637" max="637" width="9.85546875" style="6" bestFit="1" customWidth="1"/>
    <col min="638" max="638" width="6.85546875" style="6" bestFit="1" customWidth="1"/>
    <col min="639" max="639" width="9.85546875" style="6" bestFit="1" customWidth="1"/>
    <col min="640" max="640" width="6.85546875" style="6" bestFit="1" customWidth="1"/>
    <col min="641" max="641" width="9.85546875" style="6" bestFit="1" customWidth="1"/>
    <col min="642" max="642" width="8.85546875" style="6" bestFit="1" customWidth="1"/>
    <col min="643" max="645" width="9.85546875" style="6" bestFit="1" customWidth="1"/>
    <col min="646" max="646" width="6.85546875" style="6" bestFit="1" customWidth="1"/>
    <col min="647" max="647" width="9.85546875" style="6" bestFit="1" customWidth="1"/>
    <col min="648" max="648" width="8.85546875" style="6" bestFit="1" customWidth="1"/>
    <col min="649" max="650" width="6.85546875" style="6" bestFit="1" customWidth="1"/>
    <col min="651" max="653" width="9.85546875" style="6" bestFit="1" customWidth="1"/>
    <col min="654" max="654" width="6.85546875" style="6" bestFit="1" customWidth="1"/>
    <col min="655" max="655" width="9.85546875" style="6" bestFit="1" customWidth="1"/>
    <col min="656" max="656" width="8.85546875" style="6" bestFit="1" customWidth="1"/>
    <col min="657" max="657" width="9.85546875" style="6" bestFit="1" customWidth="1"/>
    <col min="658" max="658" width="8.85546875" style="6" bestFit="1" customWidth="1"/>
    <col min="659" max="659" width="9.85546875" style="6" bestFit="1" customWidth="1"/>
    <col min="660" max="664" width="6.85546875" style="6" bestFit="1" customWidth="1"/>
    <col min="665" max="666" width="9.85546875" style="6" bestFit="1" customWidth="1"/>
    <col min="667" max="668" width="6.85546875" style="6" bestFit="1" customWidth="1"/>
    <col min="669" max="669" width="9.85546875" style="6" bestFit="1" customWidth="1"/>
    <col min="670" max="670" width="6.85546875" style="6" bestFit="1" customWidth="1"/>
    <col min="671" max="671" width="8.85546875" style="6" bestFit="1" customWidth="1"/>
    <col min="672" max="672" width="9.85546875" style="6" bestFit="1" customWidth="1"/>
    <col min="673" max="673" width="6.85546875" style="6" bestFit="1" customWidth="1"/>
    <col min="674" max="675" width="9.85546875" style="6" bestFit="1" customWidth="1"/>
    <col min="676" max="676" width="8.85546875" style="6" bestFit="1" customWidth="1"/>
    <col min="677" max="677" width="9.85546875" style="6" bestFit="1" customWidth="1"/>
    <col min="678" max="678" width="6.85546875" style="6" bestFit="1" customWidth="1"/>
    <col min="679" max="679" width="8.85546875" style="6" bestFit="1" customWidth="1"/>
    <col min="680" max="680" width="6.85546875" style="6" bestFit="1" customWidth="1"/>
    <col min="681" max="681" width="9.85546875" style="6" bestFit="1" customWidth="1"/>
    <col min="682" max="682" width="6.85546875" style="6" bestFit="1" customWidth="1"/>
    <col min="683" max="683" width="8.85546875" style="6" bestFit="1" customWidth="1"/>
    <col min="684" max="685" width="6.85546875" style="6" bestFit="1" customWidth="1"/>
    <col min="686" max="687" width="9.85546875" style="6" bestFit="1" customWidth="1"/>
    <col min="688" max="689" width="6.85546875" style="6" bestFit="1" customWidth="1"/>
    <col min="690" max="690" width="8.85546875" style="6" bestFit="1" customWidth="1"/>
    <col min="691" max="692" width="6.85546875" style="6" bestFit="1" customWidth="1"/>
    <col min="693" max="693" width="9.85546875" style="6" bestFit="1" customWidth="1"/>
    <col min="694" max="694" width="6.85546875" style="6" bestFit="1" customWidth="1"/>
    <col min="695" max="695" width="8.85546875" style="6" bestFit="1" customWidth="1"/>
    <col min="696" max="697" width="6.85546875" style="6" bestFit="1" customWidth="1"/>
    <col min="698" max="698" width="9.85546875" style="6" bestFit="1" customWidth="1"/>
    <col min="699" max="699" width="6.85546875" style="6" bestFit="1" customWidth="1"/>
    <col min="700" max="701" width="9.85546875" style="6" bestFit="1" customWidth="1"/>
    <col min="702" max="703" width="6.85546875" style="6" bestFit="1" customWidth="1"/>
    <col min="704" max="704" width="8.85546875" style="6" bestFit="1" customWidth="1"/>
    <col min="705" max="705" width="7.85546875" style="6" bestFit="1" customWidth="1"/>
    <col min="706" max="708" width="10.85546875" style="6" bestFit="1" customWidth="1"/>
    <col min="709" max="709" width="7.85546875" style="6" bestFit="1" customWidth="1"/>
    <col min="710" max="710" width="9.85546875" style="6" bestFit="1" customWidth="1"/>
    <col min="711" max="711" width="10.85546875" style="6" bestFit="1" customWidth="1"/>
    <col min="712" max="712" width="7.85546875" style="6" bestFit="1" customWidth="1"/>
    <col min="713" max="714" width="10.85546875" style="6" bestFit="1" customWidth="1"/>
    <col min="715" max="715" width="7.85546875" style="6" bestFit="1" customWidth="1"/>
    <col min="716" max="716" width="10.85546875" style="6" bestFit="1" customWidth="1"/>
    <col min="717" max="717" width="7.85546875" style="6" bestFit="1" customWidth="1"/>
    <col min="718" max="718" width="10.85546875" style="6" bestFit="1" customWidth="1"/>
    <col min="719" max="721" width="7.85546875" style="6" bestFit="1" customWidth="1"/>
    <col min="722" max="722" width="9.85546875" style="6" bestFit="1" customWidth="1"/>
    <col min="723" max="723" width="10.85546875" style="6" bestFit="1" customWidth="1"/>
    <col min="724" max="724" width="7.85546875" style="6" bestFit="1" customWidth="1"/>
    <col min="725" max="726" width="10.85546875" style="6" bestFit="1" customWidth="1"/>
    <col min="727" max="727" width="9.85546875" style="6" bestFit="1" customWidth="1"/>
    <col min="728" max="730" width="7.85546875" style="6" bestFit="1" customWidth="1"/>
    <col min="731" max="733" width="10.85546875" style="6" bestFit="1" customWidth="1"/>
    <col min="734" max="737" width="7.85546875" style="6" bestFit="1" customWidth="1"/>
    <col min="738" max="739" width="10.85546875" style="6" bestFit="1" customWidth="1"/>
    <col min="740" max="740" width="7.85546875" style="6" bestFit="1" customWidth="1"/>
    <col min="741" max="741" width="10.85546875" style="6" bestFit="1" customWidth="1"/>
    <col min="742" max="742" width="7.85546875" style="6" bestFit="1" customWidth="1"/>
    <col min="743" max="743" width="10.85546875" style="6" bestFit="1" customWidth="1"/>
    <col min="744" max="744" width="7.85546875" style="6" bestFit="1" customWidth="1"/>
    <col min="745" max="747" width="10.85546875" style="6" bestFit="1" customWidth="1"/>
    <col min="748" max="748" width="7.85546875" style="6" bestFit="1" customWidth="1"/>
    <col min="749" max="749" width="9.85546875" style="6" bestFit="1" customWidth="1"/>
    <col min="750" max="750" width="10.85546875" style="6" bestFit="1" customWidth="1"/>
    <col min="751" max="751" width="7.85546875" style="6" bestFit="1" customWidth="1"/>
    <col min="752" max="752" width="9.85546875" style="6" bestFit="1" customWidth="1"/>
    <col min="753" max="754" width="7.85546875" style="6" bestFit="1" customWidth="1"/>
    <col min="755" max="755" width="10.85546875" style="6" bestFit="1" customWidth="1"/>
    <col min="756" max="759" width="7.85546875" style="6" bestFit="1" customWidth="1"/>
    <col min="760" max="760" width="9.85546875" style="6" bestFit="1" customWidth="1"/>
    <col min="761" max="763" width="7.85546875" style="6" bestFit="1" customWidth="1"/>
    <col min="764" max="764" width="10.85546875" style="6" bestFit="1" customWidth="1"/>
    <col min="765" max="768" width="7.85546875" style="6" bestFit="1" customWidth="1"/>
    <col min="769" max="769" width="10.85546875" style="6" bestFit="1" customWidth="1"/>
    <col min="770" max="770" width="7.85546875" style="6" bestFit="1" customWidth="1"/>
    <col min="771" max="771" width="10.85546875" style="6" bestFit="1" customWidth="1"/>
    <col min="772" max="772" width="9.85546875" style="6" bestFit="1" customWidth="1"/>
    <col min="773" max="775" width="7.85546875" style="6" bestFit="1" customWidth="1"/>
    <col min="776" max="776" width="10.85546875" style="6" bestFit="1" customWidth="1"/>
    <col min="777" max="778" width="7.85546875" style="6" bestFit="1" customWidth="1"/>
    <col min="779" max="780" width="9.85546875" style="6" bestFit="1" customWidth="1"/>
    <col min="781" max="781" width="7.85546875" style="6" bestFit="1" customWidth="1"/>
    <col min="782" max="782" width="9.85546875" style="6" bestFit="1" customWidth="1"/>
    <col min="783" max="783" width="10.85546875" style="6" bestFit="1" customWidth="1"/>
    <col min="784" max="784" width="9.85546875" style="6" bestFit="1" customWidth="1"/>
    <col min="785" max="785" width="7.85546875" style="6" bestFit="1" customWidth="1"/>
    <col min="786" max="788" width="10.85546875" style="6" bestFit="1" customWidth="1"/>
    <col min="789" max="792" width="7.85546875" style="6" bestFit="1" customWidth="1"/>
    <col min="793" max="793" width="9.85546875" style="6" bestFit="1" customWidth="1"/>
    <col min="794" max="799" width="10.85546875" style="6" bestFit="1" customWidth="1"/>
    <col min="800" max="800" width="9.85546875" style="6" bestFit="1" customWidth="1"/>
    <col min="801" max="801" width="7.85546875" style="6" bestFit="1" customWidth="1"/>
    <col min="802" max="804" width="10.85546875" style="6" bestFit="1" customWidth="1"/>
    <col min="805" max="805" width="9.85546875" style="6" bestFit="1" customWidth="1"/>
    <col min="806" max="806" width="10.85546875" style="6" bestFit="1" customWidth="1"/>
    <col min="807" max="809" width="7.85546875" style="6" bestFit="1" customWidth="1"/>
    <col min="810" max="812" width="10.85546875" style="6" bestFit="1" customWidth="1"/>
    <col min="813" max="813" width="7.85546875" style="6" bestFit="1" customWidth="1"/>
    <col min="814" max="814" width="8.85546875" style="6" bestFit="1" customWidth="1"/>
    <col min="815" max="818" width="11.85546875" style="6" bestFit="1" customWidth="1"/>
    <col min="819" max="819" width="8.85546875" style="6" bestFit="1" customWidth="1"/>
    <col min="820" max="824" width="11.85546875" style="6" bestFit="1" customWidth="1"/>
    <col min="825" max="825" width="10.85546875" style="6" bestFit="1" customWidth="1"/>
    <col min="826" max="830" width="8.85546875" style="6" bestFit="1" customWidth="1"/>
    <col min="831" max="831" width="9.85546875" style="6" bestFit="1" customWidth="1"/>
    <col min="832" max="832" width="10.85546875" style="6" bestFit="1" customWidth="1"/>
    <col min="833" max="833" width="6.7109375" style="6" bestFit="1" customWidth="1"/>
    <col min="834" max="834" width="9.5703125" style="6" bestFit="1" customWidth="1"/>
    <col min="835" max="835" width="6.5703125" style="6" bestFit="1" customWidth="1"/>
    <col min="836" max="839" width="8.85546875" style="6" bestFit="1" customWidth="1"/>
    <col min="840" max="840" width="5.85546875" style="6" bestFit="1" customWidth="1"/>
    <col min="841" max="841" width="8.85546875" style="6" bestFit="1" customWidth="1"/>
    <col min="842" max="846" width="5.85546875" style="6" bestFit="1" customWidth="1"/>
    <col min="847" max="847" width="8.85546875" style="6" bestFit="1" customWidth="1"/>
    <col min="848" max="848" width="5.85546875" style="6" bestFit="1" customWidth="1"/>
    <col min="849" max="850" width="8.85546875" style="6" bestFit="1" customWidth="1"/>
    <col min="851" max="852" width="5.85546875" style="6" bestFit="1" customWidth="1"/>
    <col min="853" max="853" width="7.85546875" style="6" bestFit="1" customWidth="1"/>
    <col min="854" max="856" width="8.85546875" style="6" bestFit="1" customWidth="1"/>
    <col min="857" max="857" width="5.85546875" style="6" bestFit="1" customWidth="1"/>
    <col min="858" max="858" width="8.85546875" style="6" bestFit="1" customWidth="1"/>
    <col min="859" max="859" width="5.85546875" style="6" bestFit="1" customWidth="1"/>
    <col min="860" max="861" width="6.85546875" style="6" bestFit="1" customWidth="1"/>
    <col min="862" max="864" width="9.85546875" style="6" bestFit="1" customWidth="1"/>
    <col min="865" max="865" width="6.85546875" style="6" bestFit="1" customWidth="1"/>
    <col min="866" max="866" width="9.85546875" style="6" bestFit="1" customWidth="1"/>
    <col min="867" max="867" width="6.85546875" style="6" bestFit="1" customWidth="1"/>
    <col min="868" max="868" width="9.85546875" style="6" bestFit="1" customWidth="1"/>
    <col min="869" max="869" width="8.85546875" style="6" bestFit="1" customWidth="1"/>
    <col min="870" max="871" width="6.85546875" style="6" bestFit="1" customWidth="1"/>
    <col min="872" max="874" width="9.85546875" style="6" bestFit="1" customWidth="1"/>
    <col min="875" max="875" width="6.85546875" style="6" bestFit="1" customWidth="1"/>
    <col min="876" max="876" width="9.85546875" style="6" bestFit="1" customWidth="1"/>
    <col min="877" max="877" width="6.85546875" style="6" bestFit="1" customWidth="1"/>
    <col min="878" max="878" width="9.85546875" style="6" bestFit="1" customWidth="1"/>
    <col min="879" max="880" width="6.85546875" style="6" bestFit="1" customWidth="1"/>
    <col min="881" max="881" width="9.85546875" style="6" bestFit="1" customWidth="1"/>
    <col min="882" max="883" width="6.85546875" style="6" bestFit="1" customWidth="1"/>
    <col min="884" max="884" width="8.85546875" style="6" bestFit="1" customWidth="1"/>
    <col min="885" max="885" width="9.85546875" style="6" bestFit="1" customWidth="1"/>
    <col min="886" max="886" width="6.85546875" style="6" bestFit="1" customWidth="1"/>
    <col min="887" max="887" width="8.85546875" style="6" bestFit="1" customWidth="1"/>
    <col min="888" max="888" width="6.85546875" style="6" bestFit="1" customWidth="1"/>
    <col min="889" max="889" width="8.85546875" style="6" bestFit="1" customWidth="1"/>
    <col min="890" max="890" width="6.85546875" style="6" bestFit="1" customWidth="1"/>
    <col min="891" max="891" width="8.85546875" style="6" bestFit="1" customWidth="1"/>
    <col min="892" max="892" width="6.85546875" style="6" bestFit="1" customWidth="1"/>
    <col min="893" max="893" width="9.85546875" style="6" bestFit="1" customWidth="1"/>
    <col min="894" max="894" width="6.85546875" style="6" bestFit="1" customWidth="1"/>
    <col min="895" max="895" width="9.85546875" style="6" bestFit="1" customWidth="1"/>
    <col min="896" max="897" width="6.85546875" style="6" bestFit="1" customWidth="1"/>
    <col min="898" max="898" width="9.85546875" style="6" bestFit="1" customWidth="1"/>
    <col min="899" max="901" width="6.85546875" style="6" bestFit="1" customWidth="1"/>
    <col min="902" max="902" width="8.85546875" style="6" bestFit="1" customWidth="1"/>
    <col min="903" max="905" width="9.85546875" style="6" bestFit="1" customWidth="1"/>
    <col min="906" max="906" width="6.85546875" style="6" bestFit="1" customWidth="1"/>
    <col min="907" max="908" width="8.85546875" style="6" bestFit="1" customWidth="1"/>
    <col min="909" max="909" width="6.85546875" style="6" bestFit="1" customWidth="1"/>
    <col min="910" max="910" width="9.85546875" style="6" bestFit="1" customWidth="1"/>
    <col min="911" max="912" width="6.85546875" style="6" bestFit="1" customWidth="1"/>
    <col min="913" max="913" width="8.85546875" style="6" bestFit="1" customWidth="1"/>
    <col min="914" max="914" width="9.85546875" style="6" bestFit="1" customWidth="1"/>
    <col min="915" max="915" width="6.85546875" style="6" bestFit="1" customWidth="1"/>
    <col min="916" max="917" width="8.85546875" style="6" bestFit="1" customWidth="1"/>
    <col min="918" max="918" width="6.85546875" style="6" bestFit="1" customWidth="1"/>
    <col min="919" max="920" width="9.85546875" style="6" bestFit="1" customWidth="1"/>
    <col min="921" max="921" width="6.85546875" style="6" bestFit="1" customWidth="1"/>
    <col min="922" max="922" width="8.85546875" style="6" bestFit="1" customWidth="1"/>
    <col min="923" max="924" width="6.85546875" style="6" bestFit="1" customWidth="1"/>
    <col min="925" max="925" width="8.85546875" style="6" bestFit="1" customWidth="1"/>
    <col min="926" max="927" width="6.85546875" style="6" bestFit="1" customWidth="1"/>
    <col min="928" max="928" width="9.85546875" style="6" bestFit="1" customWidth="1"/>
    <col min="929" max="929" width="8.85546875" style="6" bestFit="1" customWidth="1"/>
    <col min="930" max="930" width="9.85546875" style="6" bestFit="1" customWidth="1"/>
    <col min="931" max="933" width="6.85546875" style="6" bestFit="1" customWidth="1"/>
    <col min="934" max="934" width="9.85546875" style="6" bestFit="1" customWidth="1"/>
    <col min="935" max="935" width="8.85546875" style="6" bestFit="1" customWidth="1"/>
    <col min="936" max="936" width="9.85546875" style="6" bestFit="1" customWidth="1"/>
    <col min="937" max="937" width="6.85546875" style="6" bestFit="1" customWidth="1"/>
    <col min="938" max="938" width="9.85546875" style="6" bestFit="1" customWidth="1"/>
    <col min="939" max="940" width="8.85546875" style="6" bestFit="1" customWidth="1"/>
    <col min="941" max="941" width="6.85546875" style="6" bestFit="1" customWidth="1"/>
    <col min="942" max="942" width="9.85546875" style="6" bestFit="1" customWidth="1"/>
    <col min="943" max="943" width="6.85546875" style="6" bestFit="1" customWidth="1"/>
    <col min="944" max="944" width="9.85546875" style="6" bestFit="1" customWidth="1"/>
    <col min="945" max="946" width="6.85546875" style="6" bestFit="1" customWidth="1"/>
    <col min="947" max="947" width="8.85546875" style="6" bestFit="1" customWidth="1"/>
    <col min="948" max="948" width="6.85546875" style="6" bestFit="1" customWidth="1"/>
    <col min="949" max="949" width="8.85546875" style="6" bestFit="1" customWidth="1"/>
    <col min="950" max="951" width="6.85546875" style="6" bestFit="1" customWidth="1"/>
    <col min="952" max="952" width="8.85546875" style="6" bestFit="1" customWidth="1"/>
    <col min="953" max="957" width="6.85546875" style="6" bestFit="1" customWidth="1"/>
    <col min="958" max="958" width="8.85546875" style="6" bestFit="1" customWidth="1"/>
    <col min="959" max="959" width="9.85546875" style="6" bestFit="1" customWidth="1"/>
    <col min="960" max="960" width="6.85546875" style="6" bestFit="1" customWidth="1"/>
    <col min="961" max="962" width="9.85546875" style="6" bestFit="1" customWidth="1"/>
    <col min="963" max="963" width="6.85546875" style="6" bestFit="1" customWidth="1"/>
    <col min="964" max="964" width="9.85546875" style="6" bestFit="1" customWidth="1"/>
    <col min="965" max="965" width="6.85546875" style="6" bestFit="1" customWidth="1"/>
    <col min="966" max="966" width="9.85546875" style="6" bestFit="1" customWidth="1"/>
    <col min="967" max="967" width="6.85546875" style="6" bestFit="1" customWidth="1"/>
    <col min="968" max="968" width="9.85546875" style="6" bestFit="1" customWidth="1"/>
    <col min="969" max="971" width="6.85546875" style="6" bestFit="1" customWidth="1"/>
    <col min="972" max="973" width="8.85546875" style="6" bestFit="1" customWidth="1"/>
    <col min="974" max="977" width="6.85546875" style="6" bestFit="1" customWidth="1"/>
    <col min="978" max="980" width="9.85546875" style="6" bestFit="1" customWidth="1"/>
    <col min="981" max="986" width="7.85546875" style="6" bestFit="1" customWidth="1"/>
    <col min="987" max="987" width="10.85546875" style="6" bestFit="1" customWidth="1"/>
    <col min="988" max="992" width="7.85546875" style="6" bestFit="1" customWidth="1"/>
    <col min="993" max="993" width="10.85546875" style="6" bestFit="1" customWidth="1"/>
    <col min="994" max="994" width="7.85546875" style="6" bestFit="1" customWidth="1"/>
    <col min="995" max="999" width="10.85546875" style="6" bestFit="1" customWidth="1"/>
    <col min="1000" max="1000" width="9.85546875" style="6" bestFit="1" customWidth="1"/>
    <col min="1001" max="1003" width="7.85546875" style="6" bestFit="1" customWidth="1"/>
    <col min="1004" max="1004" width="10.85546875" style="6" bestFit="1" customWidth="1"/>
    <col min="1005" max="1009" width="7.85546875" style="6" bestFit="1" customWidth="1"/>
    <col min="1010" max="1011" width="10.85546875" style="6" bestFit="1" customWidth="1"/>
    <col min="1012" max="1015" width="7.85546875" style="6" bestFit="1" customWidth="1"/>
    <col min="1016" max="1016" width="10.85546875" style="6" bestFit="1" customWidth="1"/>
    <col min="1017" max="1019" width="7.85546875" style="6" bestFit="1" customWidth="1"/>
    <col min="1020" max="1020" width="9.85546875" style="6" bestFit="1" customWidth="1"/>
    <col min="1021" max="1021" width="10.85546875" style="6" bestFit="1" customWidth="1"/>
    <col min="1022" max="1023" width="7.85546875" style="6" bestFit="1" customWidth="1"/>
    <col min="1024" max="1026" width="9.85546875" style="6" bestFit="1" customWidth="1"/>
    <col min="1027" max="1027" width="7.85546875" style="6" bestFit="1" customWidth="1"/>
    <col min="1028" max="1028" width="10.85546875" style="6" bestFit="1" customWidth="1"/>
    <col min="1029" max="1029" width="9.85546875" style="6" bestFit="1" customWidth="1"/>
    <col min="1030" max="1032" width="7.85546875" style="6" bestFit="1" customWidth="1"/>
    <col min="1033" max="1033" width="9.85546875" style="6" bestFit="1" customWidth="1"/>
    <col min="1034" max="1035" width="10.85546875" style="6" bestFit="1" customWidth="1"/>
    <col min="1036" max="1036" width="9.85546875" style="6" bestFit="1" customWidth="1"/>
    <col min="1037" max="1038" width="10.85546875" style="6" bestFit="1" customWidth="1"/>
    <col min="1039" max="1039" width="7.85546875" style="6" bestFit="1" customWidth="1"/>
    <col min="1040" max="1040" width="10.85546875" style="6" bestFit="1" customWidth="1"/>
    <col min="1041" max="1042" width="7.85546875" style="6" bestFit="1" customWidth="1"/>
    <col min="1043" max="1043" width="9.85546875" style="6" bestFit="1" customWidth="1"/>
    <col min="1044" max="1044" width="10.85546875" style="6" bestFit="1" customWidth="1"/>
    <col min="1045" max="1045" width="7.85546875" style="6" bestFit="1" customWidth="1"/>
    <col min="1046" max="1048" width="10.85546875" style="6" bestFit="1" customWidth="1"/>
    <col min="1049" max="1049" width="11.85546875" style="6" bestFit="1" customWidth="1"/>
    <col min="1050" max="1050" width="10.85546875" style="6" bestFit="1" customWidth="1"/>
    <col min="1051" max="1052" width="11.85546875" style="6" bestFit="1" customWidth="1"/>
    <col min="1053" max="1053" width="8.85546875" style="6" bestFit="1" customWidth="1"/>
    <col min="1054" max="1055" width="11.85546875" style="6" bestFit="1" customWidth="1"/>
    <col min="1056" max="1056" width="8.85546875" style="6" bestFit="1" customWidth="1"/>
    <col min="1057" max="1058" width="11.85546875" style="6" bestFit="1" customWidth="1"/>
    <col min="1059" max="1060" width="8.85546875" style="6" bestFit="1" customWidth="1"/>
    <col min="1061" max="1061" width="11.85546875" style="6" bestFit="1" customWidth="1"/>
    <col min="1062" max="1062" width="9.85546875" style="6" bestFit="1" customWidth="1"/>
    <col min="1063" max="1065" width="11.85546875" style="6" bestFit="1" customWidth="1"/>
    <col min="1066" max="1066" width="6.7109375" style="6" bestFit="1" customWidth="1"/>
    <col min="1067" max="1067" width="9.5703125" style="6" bestFit="1" customWidth="1"/>
    <col min="1068" max="1068" width="8.5703125" style="6" bestFit="1" customWidth="1"/>
    <col min="1069" max="1069" width="11.42578125" style="6" bestFit="1" customWidth="1"/>
    <col min="1070" max="1070" width="10.7109375" style="6" bestFit="1" customWidth="1"/>
    <col min="1071" max="16384" width="9.140625" style="6"/>
  </cols>
  <sheetData>
    <row r="1" spans="1:5" x14ac:dyDescent="0.25">
      <c r="A1" s="12" t="s">
        <v>3</v>
      </c>
      <c r="B1" s="6" t="s">
        <v>5626</v>
      </c>
    </row>
    <row r="3" spans="1:5" x14ac:dyDescent="0.25">
      <c r="A3" s="12" t="s">
        <v>5627</v>
      </c>
      <c r="B3" s="12" t="s">
        <v>5624</v>
      </c>
    </row>
    <row r="4" spans="1:5" x14ac:dyDescent="0.25">
      <c r="A4" s="12" t="s">
        <v>5622</v>
      </c>
      <c r="B4" s="6">
        <v>2016</v>
      </c>
      <c r="C4" s="6">
        <v>2017</v>
      </c>
      <c r="D4" s="6">
        <v>2021</v>
      </c>
      <c r="E4" s="6">
        <v>2022</v>
      </c>
    </row>
    <row r="5" spans="1:5" x14ac:dyDescent="0.25">
      <c r="A5" s="79" t="s">
        <v>9</v>
      </c>
      <c r="B5" s="80">
        <v>-3378155.0199999884</v>
      </c>
      <c r="C5" s="80">
        <v>1321870155.4499998</v>
      </c>
      <c r="D5" s="80">
        <v>127634861.18000001</v>
      </c>
      <c r="E5" s="80">
        <v>140825000</v>
      </c>
    </row>
    <row r="6" spans="1:5" x14ac:dyDescent="0.25">
      <c r="A6" s="79" t="s">
        <v>33</v>
      </c>
      <c r="B6" s="80"/>
      <c r="C6" s="80"/>
      <c r="D6" s="80">
        <v>2335483.87</v>
      </c>
      <c r="E6" s="80"/>
    </row>
    <row r="7" spans="1:5" x14ac:dyDescent="0.25">
      <c r="A7" s="79" t="s">
        <v>65</v>
      </c>
      <c r="B7" s="80"/>
      <c r="C7" s="80"/>
      <c r="D7" s="80">
        <v>8676705</v>
      </c>
      <c r="E7" s="80">
        <v>9651408.5</v>
      </c>
    </row>
    <row r="8" spans="1:5" x14ac:dyDescent="0.25">
      <c r="A8" s="79" t="s">
        <v>35</v>
      </c>
      <c r="B8" s="80">
        <v>709947</v>
      </c>
      <c r="C8" s="80">
        <v>709947</v>
      </c>
      <c r="D8" s="80"/>
      <c r="E8" s="80"/>
    </row>
    <row r="9" spans="1:5" x14ac:dyDescent="0.25">
      <c r="A9" s="79" t="s">
        <v>27</v>
      </c>
      <c r="B9" s="80"/>
      <c r="C9" s="80"/>
      <c r="D9" s="80"/>
      <c r="E9" s="80">
        <v>387705.2</v>
      </c>
    </row>
    <row r="10" spans="1:5" x14ac:dyDescent="0.25">
      <c r="A10" s="79" t="s">
        <v>38</v>
      </c>
      <c r="B10" s="80">
        <v>612360</v>
      </c>
      <c r="C10" s="80">
        <v>612360</v>
      </c>
      <c r="D10" s="80"/>
      <c r="E10" s="80"/>
    </row>
    <row r="11" spans="1:5" x14ac:dyDescent="0.25">
      <c r="A11" s="79" t="s">
        <v>40</v>
      </c>
      <c r="B11" s="80">
        <v>500000</v>
      </c>
      <c r="C11" s="80"/>
      <c r="D11" s="80"/>
      <c r="E11" s="80"/>
    </row>
    <row r="12" spans="1:5" x14ac:dyDescent="0.25">
      <c r="A12" s="79" t="s">
        <v>47</v>
      </c>
      <c r="B12" s="80">
        <v>11696174.720000001</v>
      </c>
      <c r="C12" s="80"/>
      <c r="D12" s="80"/>
      <c r="E12" s="80"/>
    </row>
    <row r="13" spans="1:5" x14ac:dyDescent="0.25">
      <c r="A13" s="79" t="s">
        <v>43</v>
      </c>
      <c r="B13" s="80"/>
      <c r="C13" s="80"/>
      <c r="D13" s="80">
        <v>13247526.92</v>
      </c>
      <c r="E13" s="80">
        <v>12486881.779999999</v>
      </c>
    </row>
    <row r="14" spans="1:5" x14ac:dyDescent="0.25">
      <c r="A14" s="79" t="s">
        <v>145</v>
      </c>
      <c r="B14" s="80">
        <v>19022850</v>
      </c>
      <c r="C14" s="80">
        <v>45216271.480000012</v>
      </c>
      <c r="D14" s="80"/>
      <c r="E14" s="80"/>
    </row>
    <row r="15" spans="1:5" x14ac:dyDescent="0.25">
      <c r="A15" s="79" t="s">
        <v>61</v>
      </c>
      <c r="B15" s="80"/>
      <c r="C15" s="80">
        <v>11762999.99</v>
      </c>
      <c r="D15" s="80">
        <v>2210999.9900000002</v>
      </c>
      <c r="E15" s="80">
        <v>2210999.9900000002</v>
      </c>
    </row>
    <row r="16" spans="1:5" x14ac:dyDescent="0.25">
      <c r="A16" s="79" t="s">
        <v>59</v>
      </c>
      <c r="B16" s="80"/>
      <c r="C16" s="80"/>
      <c r="D16" s="80"/>
      <c r="E16" s="80">
        <v>4259256.12</v>
      </c>
    </row>
    <row r="17" spans="1:5" x14ac:dyDescent="0.25">
      <c r="A17" s="79" t="s">
        <v>149</v>
      </c>
      <c r="B17" s="80"/>
      <c r="C17" s="80"/>
      <c r="D17" s="80">
        <v>2444758.06</v>
      </c>
      <c r="E17" s="80">
        <v>93629.03</v>
      </c>
    </row>
    <row r="18" spans="1:5" x14ac:dyDescent="0.25">
      <c r="A18" s="79" t="s">
        <v>85</v>
      </c>
      <c r="B18" s="80">
        <v>372104131.17000002</v>
      </c>
      <c r="C18" s="80">
        <v>765444183.75</v>
      </c>
      <c r="D18" s="80">
        <v>3326522696.4899998</v>
      </c>
      <c r="E18" s="80">
        <v>4989069819.5499983</v>
      </c>
    </row>
    <row r="19" spans="1:5" x14ac:dyDescent="0.25">
      <c r="A19" s="79" t="s">
        <v>77</v>
      </c>
      <c r="B19" s="80"/>
      <c r="C19" s="80"/>
      <c r="D19" s="80">
        <v>821091.72</v>
      </c>
      <c r="E19" s="80"/>
    </row>
    <row r="20" spans="1:5" x14ac:dyDescent="0.25">
      <c r="A20" s="79" t="s">
        <v>67</v>
      </c>
      <c r="B20" s="80">
        <v>1532800</v>
      </c>
      <c r="C20" s="80">
        <v>800</v>
      </c>
      <c r="D20" s="80">
        <v>800</v>
      </c>
      <c r="E20" s="80">
        <v>800</v>
      </c>
    </row>
    <row r="21" spans="1:5" x14ac:dyDescent="0.25">
      <c r="A21" s="79" t="s">
        <v>931</v>
      </c>
      <c r="B21" s="80"/>
      <c r="C21" s="80"/>
      <c r="D21" s="80">
        <v>1015605</v>
      </c>
      <c r="E21" s="80"/>
    </row>
    <row r="22" spans="1:5" x14ac:dyDescent="0.25">
      <c r="A22" s="79" t="s">
        <v>63</v>
      </c>
      <c r="B22" s="80"/>
      <c r="C22" s="80"/>
      <c r="D22" s="80">
        <v>787250</v>
      </c>
      <c r="E22" s="80">
        <v>-3367169.3599999994</v>
      </c>
    </row>
    <row r="23" spans="1:5" x14ac:dyDescent="0.25">
      <c r="A23" s="79" t="s">
        <v>31</v>
      </c>
      <c r="B23" s="80"/>
      <c r="C23" s="80"/>
      <c r="D23" s="80">
        <v>556225.81000000006</v>
      </c>
      <c r="E23" s="80">
        <v>1859576.62</v>
      </c>
    </row>
    <row r="24" spans="1:5" x14ac:dyDescent="0.25">
      <c r="A24" s="79" t="s">
        <v>81</v>
      </c>
      <c r="B24" s="80"/>
      <c r="C24" s="80"/>
      <c r="D24" s="80">
        <v>20001000</v>
      </c>
      <c r="E24" s="80">
        <v>10470967.74</v>
      </c>
    </row>
    <row r="25" spans="1:5" x14ac:dyDescent="0.25">
      <c r="A25" s="79" t="s">
        <v>143</v>
      </c>
      <c r="B25" s="80">
        <v>8388196.7699999996</v>
      </c>
      <c r="C25" s="80">
        <v>8388196.7699999996</v>
      </c>
      <c r="D25" s="80"/>
      <c r="E25" s="80"/>
    </row>
    <row r="26" spans="1:5" x14ac:dyDescent="0.25">
      <c r="A26" s="79" t="s">
        <v>133</v>
      </c>
      <c r="B26" s="80"/>
      <c r="C26" s="80">
        <v>9684055.1400000006</v>
      </c>
      <c r="D26" s="80"/>
      <c r="E26" s="80"/>
    </row>
    <row r="27" spans="1:5" x14ac:dyDescent="0.25">
      <c r="A27" s="79" t="s">
        <v>96</v>
      </c>
      <c r="B27" s="80">
        <v>31686000</v>
      </c>
      <c r="C27" s="80">
        <v>24616812.5</v>
      </c>
      <c r="D27" s="80"/>
      <c r="E27" s="80"/>
    </row>
    <row r="28" spans="1:5" x14ac:dyDescent="0.25">
      <c r="A28" s="79" t="s">
        <v>135</v>
      </c>
      <c r="B28" s="80"/>
      <c r="C28" s="80">
        <v>4731000</v>
      </c>
      <c r="D28" s="80">
        <v>10620173</v>
      </c>
      <c r="E28" s="80">
        <v>8124625</v>
      </c>
    </row>
    <row r="29" spans="1:5" x14ac:dyDescent="0.25">
      <c r="A29" s="79" t="s">
        <v>79</v>
      </c>
      <c r="B29" s="80"/>
      <c r="C29" s="80"/>
      <c r="D29" s="80">
        <v>3807750</v>
      </c>
      <c r="E29" s="80">
        <v>2028375</v>
      </c>
    </row>
    <row r="30" spans="1:5" x14ac:dyDescent="0.25">
      <c r="A30" s="79" t="s">
        <v>141</v>
      </c>
      <c r="B30" s="80">
        <v>8273344.6500000004</v>
      </c>
      <c r="C30" s="80">
        <v>8273344.6500000004</v>
      </c>
      <c r="D30" s="80"/>
      <c r="E30" s="80"/>
    </row>
    <row r="31" spans="1:5" x14ac:dyDescent="0.25">
      <c r="A31" s="79" t="s">
        <v>75</v>
      </c>
      <c r="B31" s="80"/>
      <c r="C31" s="80"/>
      <c r="D31" s="80">
        <v>1157264</v>
      </c>
      <c r="E31" s="80">
        <v>7496022.8700000001</v>
      </c>
    </row>
    <row r="32" spans="1:5" x14ac:dyDescent="0.25">
      <c r="A32" s="79" t="s">
        <v>139</v>
      </c>
      <c r="B32" s="80"/>
      <c r="C32" s="80"/>
      <c r="D32" s="80"/>
      <c r="E32" s="80">
        <v>1714580.6400000001</v>
      </c>
    </row>
    <row r="33" spans="1:5" x14ac:dyDescent="0.25">
      <c r="A33" s="79" t="s">
        <v>151</v>
      </c>
      <c r="B33" s="80">
        <v>1617000</v>
      </c>
      <c r="C33" s="80">
        <v>6951000</v>
      </c>
      <c r="D33" s="80">
        <v>1432064.55</v>
      </c>
      <c r="E33" s="80">
        <v>1432064.55</v>
      </c>
    </row>
    <row r="34" spans="1:5" x14ac:dyDescent="0.25">
      <c r="A34" s="79" t="s">
        <v>159</v>
      </c>
      <c r="B34" s="80">
        <v>140303959.24000001</v>
      </c>
      <c r="C34" s="80">
        <v>131586029.72</v>
      </c>
      <c r="D34" s="80">
        <v>61060000</v>
      </c>
      <c r="E34" s="80">
        <v>91220000</v>
      </c>
    </row>
    <row r="35" spans="1:5" x14ac:dyDescent="0.25">
      <c r="A35" s="79" t="s">
        <v>184</v>
      </c>
      <c r="B35" s="80"/>
      <c r="C35" s="80"/>
      <c r="D35" s="80">
        <v>5884219.7399999993</v>
      </c>
      <c r="E35" s="80">
        <v>500519.2</v>
      </c>
    </row>
    <row r="36" spans="1:5" x14ac:dyDescent="0.25">
      <c r="A36" s="79" t="s">
        <v>215</v>
      </c>
      <c r="B36" s="80">
        <v>3410000</v>
      </c>
      <c r="C36" s="80">
        <v>205766.14</v>
      </c>
      <c r="D36" s="80"/>
      <c r="E36" s="80"/>
    </row>
    <row r="37" spans="1:5" x14ac:dyDescent="0.25">
      <c r="A37" s="79" t="s">
        <v>209</v>
      </c>
      <c r="B37" s="80"/>
      <c r="C37" s="80"/>
      <c r="D37" s="80">
        <v>198875</v>
      </c>
      <c r="E37" s="80">
        <v>203903.25</v>
      </c>
    </row>
    <row r="38" spans="1:5" x14ac:dyDescent="0.25">
      <c r="A38" s="79" t="s">
        <v>186</v>
      </c>
      <c r="B38" s="80"/>
      <c r="C38" s="80"/>
      <c r="D38" s="80">
        <v>2112000</v>
      </c>
      <c r="E38" s="80">
        <v>2206285.71</v>
      </c>
    </row>
    <row r="39" spans="1:5" x14ac:dyDescent="0.25">
      <c r="A39" s="79" t="s">
        <v>180</v>
      </c>
      <c r="B39" s="80"/>
      <c r="C39" s="80"/>
      <c r="D39" s="80">
        <v>3491333.8299999996</v>
      </c>
      <c r="E39" s="80">
        <v>5313609.57</v>
      </c>
    </row>
    <row r="40" spans="1:5" x14ac:dyDescent="0.25">
      <c r="A40" s="79" t="s">
        <v>176</v>
      </c>
      <c r="B40" s="80">
        <v>-719000</v>
      </c>
      <c r="C40" s="80">
        <v>1674000</v>
      </c>
      <c r="D40" s="80"/>
      <c r="E40" s="80"/>
    </row>
    <row r="41" spans="1:5" x14ac:dyDescent="0.25">
      <c r="A41" s="79" t="s">
        <v>206</v>
      </c>
      <c r="B41" s="80">
        <v>100799.84</v>
      </c>
      <c r="C41" s="80"/>
      <c r="D41" s="80"/>
      <c r="E41" s="80"/>
    </row>
    <row r="42" spans="1:5" x14ac:dyDescent="0.25">
      <c r="A42" s="79" t="s">
        <v>211</v>
      </c>
      <c r="B42" s="80">
        <v>865809</v>
      </c>
      <c r="C42" s="80"/>
      <c r="D42" s="80"/>
      <c r="E42" s="80"/>
    </row>
    <row r="43" spans="1:5" x14ac:dyDescent="0.25">
      <c r="A43" s="79" t="s">
        <v>188</v>
      </c>
      <c r="B43" s="80">
        <v>21542466.270000003</v>
      </c>
      <c r="C43" s="80">
        <v>34500000.089999996</v>
      </c>
      <c r="D43" s="80">
        <v>56088789.430000007</v>
      </c>
      <c r="E43" s="80">
        <v>33750000.039999999</v>
      </c>
    </row>
    <row r="44" spans="1:5" x14ac:dyDescent="0.25">
      <c r="A44" s="79" t="s">
        <v>182</v>
      </c>
      <c r="B44" s="80"/>
      <c r="C44" s="80"/>
      <c r="D44" s="80"/>
      <c r="E44" s="80">
        <v>4519753.63</v>
      </c>
    </row>
    <row r="45" spans="1:5" x14ac:dyDescent="0.25">
      <c r="A45" s="79" t="s">
        <v>255</v>
      </c>
      <c r="B45" s="80">
        <v>4998043.3800000008</v>
      </c>
      <c r="C45" s="80"/>
      <c r="D45" s="80"/>
      <c r="E45" s="80"/>
    </row>
    <row r="46" spans="1:5" x14ac:dyDescent="0.25">
      <c r="A46" s="79" t="s">
        <v>251</v>
      </c>
      <c r="B46" s="80"/>
      <c r="C46" s="80"/>
      <c r="D46" s="80">
        <v>11364122.979999999</v>
      </c>
      <c r="E46" s="80">
        <v>7809687.5</v>
      </c>
    </row>
    <row r="47" spans="1:5" x14ac:dyDescent="0.25">
      <c r="A47" s="79" t="s">
        <v>224</v>
      </c>
      <c r="B47" s="80"/>
      <c r="C47" s="80"/>
      <c r="D47" s="80">
        <v>800000</v>
      </c>
      <c r="E47" s="80"/>
    </row>
    <row r="48" spans="1:5" x14ac:dyDescent="0.25">
      <c r="A48" s="79" t="s">
        <v>226</v>
      </c>
      <c r="B48" s="80">
        <v>3050460</v>
      </c>
      <c r="C48" s="80">
        <v>646380</v>
      </c>
      <c r="D48" s="80"/>
      <c r="E48" s="80"/>
    </row>
    <row r="49" spans="1:5" x14ac:dyDescent="0.25">
      <c r="A49" s="79" t="s">
        <v>245</v>
      </c>
      <c r="B49" s="80">
        <v>1191897</v>
      </c>
      <c r="C49" s="80"/>
      <c r="D49" s="80"/>
      <c r="E49" s="80"/>
    </row>
    <row r="50" spans="1:5" x14ac:dyDescent="0.25">
      <c r="A50" s="79" t="s">
        <v>298</v>
      </c>
      <c r="B50" s="80">
        <v>2046200</v>
      </c>
      <c r="C50" s="80">
        <v>2046200</v>
      </c>
      <c r="D50" s="80"/>
      <c r="E50" s="80"/>
    </row>
    <row r="51" spans="1:5" x14ac:dyDescent="0.25">
      <c r="A51" s="79" t="s">
        <v>239</v>
      </c>
      <c r="B51" s="80"/>
      <c r="C51" s="80"/>
      <c r="D51" s="80">
        <v>1512106.41</v>
      </c>
      <c r="E51" s="80">
        <v>1512106.41</v>
      </c>
    </row>
    <row r="52" spans="1:5" x14ac:dyDescent="0.25">
      <c r="A52" s="79" t="s">
        <v>243</v>
      </c>
      <c r="B52" s="80"/>
      <c r="C52" s="80"/>
      <c r="D52" s="80">
        <v>5123250</v>
      </c>
      <c r="E52" s="80">
        <v>5646553.96</v>
      </c>
    </row>
    <row r="53" spans="1:5" x14ac:dyDescent="0.25">
      <c r="A53" s="79" t="s">
        <v>249</v>
      </c>
      <c r="B53" s="80"/>
      <c r="C53" s="80">
        <v>3294843.48</v>
      </c>
      <c r="D53" s="80"/>
      <c r="E53" s="80"/>
    </row>
    <row r="54" spans="1:5" x14ac:dyDescent="0.25">
      <c r="A54" s="79" t="s">
        <v>247</v>
      </c>
      <c r="B54" s="80"/>
      <c r="C54" s="80"/>
      <c r="D54" s="80">
        <v>577159.27</v>
      </c>
      <c r="E54" s="80">
        <v>41232.14</v>
      </c>
    </row>
    <row r="55" spans="1:5" x14ac:dyDescent="0.25">
      <c r="A55" s="79" t="s">
        <v>300</v>
      </c>
      <c r="B55" s="80"/>
      <c r="C55" s="80"/>
      <c r="D55" s="80"/>
      <c r="E55" s="80">
        <v>1911000</v>
      </c>
    </row>
    <row r="56" spans="1:5" x14ac:dyDescent="0.25">
      <c r="A56" s="79" t="s">
        <v>267</v>
      </c>
      <c r="B56" s="80">
        <v>0</v>
      </c>
      <c r="C56" s="80">
        <v>-304242626.06000006</v>
      </c>
      <c r="D56" s="80">
        <v>208612647.34999999</v>
      </c>
      <c r="E56" s="80">
        <v>128289480.86999999</v>
      </c>
    </row>
    <row r="57" spans="1:5" x14ac:dyDescent="0.25">
      <c r="A57" s="79" t="s">
        <v>271</v>
      </c>
      <c r="B57" s="80">
        <v>460000</v>
      </c>
      <c r="C57" s="80">
        <v>6583584.1500000013</v>
      </c>
      <c r="D57" s="80"/>
      <c r="E57" s="80"/>
    </row>
    <row r="58" spans="1:5" x14ac:dyDescent="0.25">
      <c r="A58" s="79" t="s">
        <v>302</v>
      </c>
      <c r="B58" s="80">
        <v>2631775.4300000002</v>
      </c>
      <c r="C58" s="80">
        <v>6584564.9199999999</v>
      </c>
      <c r="D58" s="80"/>
      <c r="E58" s="80"/>
    </row>
    <row r="59" spans="1:5" x14ac:dyDescent="0.25">
      <c r="A59" s="79" t="s">
        <v>316</v>
      </c>
      <c r="B59" s="80"/>
      <c r="C59" s="80"/>
      <c r="D59" s="80">
        <v>288288.64000000001</v>
      </c>
      <c r="E59" s="80">
        <v>478399.03999999992</v>
      </c>
    </row>
    <row r="60" spans="1:5" x14ac:dyDescent="0.25">
      <c r="A60" s="79" t="s">
        <v>335</v>
      </c>
      <c r="B60" s="80"/>
      <c r="C60" s="80"/>
      <c r="D60" s="80">
        <v>2969838.71</v>
      </c>
      <c r="E60" s="80">
        <v>860000</v>
      </c>
    </row>
    <row r="61" spans="1:5" x14ac:dyDescent="0.25">
      <c r="A61" s="79" t="s">
        <v>322</v>
      </c>
      <c r="B61" s="80">
        <v>13421156.279999999</v>
      </c>
      <c r="C61" s="80"/>
      <c r="D61" s="80"/>
      <c r="E61" s="80"/>
    </row>
    <row r="62" spans="1:5" x14ac:dyDescent="0.25">
      <c r="A62" s="79" t="s">
        <v>320</v>
      </c>
      <c r="B62" s="80"/>
      <c r="C62" s="80"/>
      <c r="D62" s="80">
        <v>637024.17999999993</v>
      </c>
      <c r="E62" s="80"/>
    </row>
    <row r="63" spans="1:5" x14ac:dyDescent="0.25">
      <c r="A63" s="79" t="s">
        <v>329</v>
      </c>
      <c r="B63" s="80"/>
      <c r="C63" s="80"/>
      <c r="D63" s="80">
        <v>3464895</v>
      </c>
      <c r="E63" s="80">
        <v>1999500</v>
      </c>
    </row>
    <row r="64" spans="1:5" x14ac:dyDescent="0.25">
      <c r="A64" s="79" t="s">
        <v>324</v>
      </c>
      <c r="B64" s="80"/>
      <c r="C64" s="80"/>
      <c r="D64" s="80">
        <v>1101096.78</v>
      </c>
      <c r="E64" s="80">
        <v>7577426.1000000006</v>
      </c>
    </row>
    <row r="65" spans="1:5" x14ac:dyDescent="0.25">
      <c r="A65" s="79" t="s">
        <v>354</v>
      </c>
      <c r="B65" s="80">
        <v>3049200</v>
      </c>
      <c r="C65" s="80">
        <v>3520000</v>
      </c>
      <c r="D65" s="80">
        <v>395698.93</v>
      </c>
      <c r="E65" s="80"/>
    </row>
    <row r="66" spans="1:5" x14ac:dyDescent="0.25">
      <c r="A66" s="79" t="s">
        <v>318</v>
      </c>
      <c r="B66" s="80"/>
      <c r="C66" s="80"/>
      <c r="D66" s="80">
        <v>1867002</v>
      </c>
      <c r="E66" s="80">
        <v>1533522</v>
      </c>
    </row>
    <row r="67" spans="1:5" x14ac:dyDescent="0.25">
      <c r="A67" s="79" t="s">
        <v>333</v>
      </c>
      <c r="B67" s="80"/>
      <c r="C67" s="80"/>
      <c r="D67" s="80">
        <v>9434838.6600000001</v>
      </c>
      <c r="E67" s="80">
        <v>6177243.75</v>
      </c>
    </row>
    <row r="68" spans="1:5" x14ac:dyDescent="0.25">
      <c r="A68" s="79" t="s">
        <v>337</v>
      </c>
      <c r="B68" s="80">
        <v>6235000</v>
      </c>
      <c r="C68" s="80">
        <v>7408871</v>
      </c>
      <c r="D68" s="80">
        <v>106806451.61</v>
      </c>
      <c r="E68" s="80">
        <v>72895403.219999999</v>
      </c>
    </row>
    <row r="69" spans="1:5" x14ac:dyDescent="0.25">
      <c r="A69" s="79" t="s">
        <v>350</v>
      </c>
      <c r="B69" s="80"/>
      <c r="C69" s="80"/>
      <c r="D69" s="80">
        <v>7535799.5700000003</v>
      </c>
      <c r="E69" s="80">
        <v>1187614.93</v>
      </c>
    </row>
    <row r="70" spans="1:5" x14ac:dyDescent="0.25">
      <c r="A70" s="79" t="s">
        <v>327</v>
      </c>
      <c r="B70" s="80"/>
      <c r="C70" s="80"/>
      <c r="D70" s="80">
        <v>87100</v>
      </c>
      <c r="E70" s="80"/>
    </row>
    <row r="71" spans="1:5" x14ac:dyDescent="0.25">
      <c r="A71" s="79" t="s">
        <v>358</v>
      </c>
      <c r="B71" s="80">
        <v>812200</v>
      </c>
      <c r="C71" s="80">
        <v>812200</v>
      </c>
      <c r="D71" s="80"/>
      <c r="E71" s="80"/>
    </row>
    <row r="72" spans="1:5" x14ac:dyDescent="0.25">
      <c r="A72" s="79" t="s">
        <v>331</v>
      </c>
      <c r="B72" s="80"/>
      <c r="C72" s="80"/>
      <c r="D72" s="80">
        <v>3632788.0200000005</v>
      </c>
      <c r="E72" s="80">
        <v>7663444.2999999998</v>
      </c>
    </row>
    <row r="73" spans="1:5" x14ac:dyDescent="0.25">
      <c r="A73" s="79" t="s">
        <v>360</v>
      </c>
      <c r="B73" s="80"/>
      <c r="C73" s="80"/>
      <c r="D73" s="80">
        <v>2296037.35</v>
      </c>
      <c r="E73" s="80">
        <v>2414383.2000000002</v>
      </c>
    </row>
    <row r="74" spans="1:5" x14ac:dyDescent="0.25">
      <c r="A74" s="79" t="s">
        <v>366</v>
      </c>
      <c r="B74" s="80"/>
      <c r="C74" s="80"/>
      <c r="D74" s="80">
        <v>4654838.72</v>
      </c>
      <c r="E74" s="80">
        <v>900000</v>
      </c>
    </row>
    <row r="75" spans="1:5" x14ac:dyDescent="0.25">
      <c r="A75" s="79" t="s">
        <v>368</v>
      </c>
      <c r="B75" s="80"/>
      <c r="C75" s="80">
        <v>2120000</v>
      </c>
      <c r="D75" s="80">
        <v>7020000</v>
      </c>
      <c r="E75" s="80">
        <v>7020000</v>
      </c>
    </row>
    <row r="76" spans="1:5" x14ac:dyDescent="0.25">
      <c r="A76" s="79" t="s">
        <v>372</v>
      </c>
      <c r="B76" s="80"/>
      <c r="C76" s="80"/>
      <c r="D76" s="80">
        <v>886875</v>
      </c>
      <c r="E76" s="80">
        <v>295625</v>
      </c>
    </row>
    <row r="77" spans="1:5" x14ac:dyDescent="0.25">
      <c r="A77" s="79" t="s">
        <v>364</v>
      </c>
      <c r="B77" s="80"/>
      <c r="C77" s="80"/>
      <c r="D77" s="80">
        <v>26180528.199999996</v>
      </c>
      <c r="E77" s="80">
        <v>21672950.800000001</v>
      </c>
    </row>
    <row r="78" spans="1:5" x14ac:dyDescent="0.25">
      <c r="A78" s="79" t="s">
        <v>362</v>
      </c>
      <c r="B78" s="80"/>
      <c r="C78" s="80"/>
      <c r="D78" s="80">
        <v>382458.33</v>
      </c>
      <c r="E78" s="80">
        <v>664916.66</v>
      </c>
    </row>
    <row r="79" spans="1:5" x14ac:dyDescent="0.25">
      <c r="A79" s="79" t="s">
        <v>370</v>
      </c>
      <c r="B79" s="80"/>
      <c r="C79" s="80"/>
      <c r="D79" s="80">
        <v>430005.38</v>
      </c>
      <c r="E79" s="80">
        <v>430005.38</v>
      </c>
    </row>
    <row r="80" spans="1:5" x14ac:dyDescent="0.25">
      <c r="A80" s="79" t="s">
        <v>374</v>
      </c>
      <c r="B80" s="80">
        <v>-288750</v>
      </c>
      <c r="C80" s="80">
        <v>13773125</v>
      </c>
      <c r="D80" s="80">
        <v>4496666.67</v>
      </c>
      <c r="E80" s="80"/>
    </row>
    <row r="81" spans="1:5" x14ac:dyDescent="0.25">
      <c r="A81" s="79" t="s">
        <v>377</v>
      </c>
      <c r="B81" s="80"/>
      <c r="C81" s="80"/>
      <c r="D81" s="80">
        <v>620275</v>
      </c>
      <c r="E81" s="80">
        <v>1118058.4999999998</v>
      </c>
    </row>
    <row r="82" spans="1:5" x14ac:dyDescent="0.25">
      <c r="A82" s="79" t="s">
        <v>390</v>
      </c>
      <c r="B82" s="80">
        <v>7672600</v>
      </c>
      <c r="C82" s="80">
        <v>8380000</v>
      </c>
      <c r="D82" s="80"/>
      <c r="E82" s="80"/>
    </row>
    <row r="83" spans="1:5" x14ac:dyDescent="0.25">
      <c r="A83" s="79" t="s">
        <v>379</v>
      </c>
      <c r="B83" s="80"/>
      <c r="C83" s="80"/>
      <c r="D83" s="80">
        <v>16002401.939999999</v>
      </c>
      <c r="E83" s="80"/>
    </row>
    <row r="84" spans="1:5" x14ac:dyDescent="0.25">
      <c r="A84" s="79" t="s">
        <v>1001</v>
      </c>
      <c r="B84" s="80">
        <v>12462660</v>
      </c>
      <c r="C84" s="80">
        <v>9658561.5</v>
      </c>
      <c r="D84" s="80">
        <v>58466848.719999999</v>
      </c>
      <c r="E84" s="80">
        <v>6481417.5800000001</v>
      </c>
    </row>
    <row r="85" spans="1:5" x14ac:dyDescent="0.25">
      <c r="A85" s="79" t="s">
        <v>423</v>
      </c>
      <c r="B85" s="80"/>
      <c r="C85" s="80"/>
      <c r="D85" s="80">
        <v>3767091.76</v>
      </c>
      <c r="E85" s="80">
        <v>690976.42</v>
      </c>
    </row>
    <row r="86" spans="1:5" x14ac:dyDescent="0.25">
      <c r="A86" s="79" t="s">
        <v>383</v>
      </c>
      <c r="B86" s="80"/>
      <c r="C86" s="80"/>
      <c r="D86" s="80">
        <v>24178615</v>
      </c>
      <c r="E86" s="80">
        <v>14216967.160000002</v>
      </c>
    </row>
    <row r="87" spans="1:5" x14ac:dyDescent="0.25">
      <c r="A87" s="79" t="s">
        <v>381</v>
      </c>
      <c r="B87" s="80"/>
      <c r="C87" s="80"/>
      <c r="D87" s="80">
        <v>1584804</v>
      </c>
      <c r="E87" s="80"/>
    </row>
    <row r="88" spans="1:5" x14ac:dyDescent="0.25">
      <c r="A88" s="79" t="s">
        <v>385</v>
      </c>
      <c r="B88" s="80">
        <v>2310950</v>
      </c>
      <c r="C88" s="80">
        <v>1600000</v>
      </c>
      <c r="D88" s="80">
        <v>2640000</v>
      </c>
      <c r="E88" s="80">
        <v>3870000</v>
      </c>
    </row>
    <row r="89" spans="1:5" x14ac:dyDescent="0.25">
      <c r="A89" s="79" t="s">
        <v>425</v>
      </c>
      <c r="B89" s="80">
        <v>12735362.939999999</v>
      </c>
      <c r="C89" s="80">
        <v>59879350.330000021</v>
      </c>
      <c r="D89" s="80">
        <v>0.05</v>
      </c>
      <c r="E89" s="80">
        <v>0.05</v>
      </c>
    </row>
    <row r="90" spans="1:5" x14ac:dyDescent="0.25">
      <c r="A90" s="79" t="s">
        <v>421</v>
      </c>
      <c r="B90" s="80">
        <v>277400</v>
      </c>
      <c r="C90" s="80"/>
      <c r="D90" s="80"/>
      <c r="E90" s="80"/>
    </row>
    <row r="91" spans="1:5" x14ac:dyDescent="0.25">
      <c r="A91" s="79" t="s">
        <v>447</v>
      </c>
      <c r="B91" s="80">
        <v>4875000</v>
      </c>
      <c r="C91" s="80">
        <v>6718750</v>
      </c>
      <c r="D91" s="80">
        <v>2412938.6800000002</v>
      </c>
      <c r="E91" s="80">
        <v>10758031.390000001</v>
      </c>
    </row>
    <row r="92" spans="1:5" x14ac:dyDescent="0.25">
      <c r="A92" s="79" t="s">
        <v>568</v>
      </c>
      <c r="B92" s="80">
        <v>715000</v>
      </c>
      <c r="C92" s="80">
        <v>2360000</v>
      </c>
      <c r="D92" s="80">
        <v>420000</v>
      </c>
      <c r="E92" s="80">
        <v>420000</v>
      </c>
    </row>
    <row r="93" spans="1:5" x14ac:dyDescent="0.25">
      <c r="A93" s="79" t="s">
        <v>445</v>
      </c>
      <c r="B93" s="80">
        <v>7286640</v>
      </c>
      <c r="C93" s="80">
        <v>7286640</v>
      </c>
      <c r="D93" s="80">
        <v>7286640</v>
      </c>
      <c r="E93" s="80">
        <v>7286640</v>
      </c>
    </row>
    <row r="94" spans="1:5" x14ac:dyDescent="0.25">
      <c r="A94" s="79" t="s">
        <v>468</v>
      </c>
      <c r="B94" s="80">
        <v>652900982.57999992</v>
      </c>
      <c r="C94" s="80">
        <v>930190085.02999961</v>
      </c>
      <c r="D94" s="80">
        <v>2179192537.4399996</v>
      </c>
      <c r="E94" s="80">
        <v>601599126</v>
      </c>
    </row>
    <row r="95" spans="1:5" x14ac:dyDescent="0.25">
      <c r="A95" s="79" t="s">
        <v>463</v>
      </c>
      <c r="B95" s="80">
        <v>1440180</v>
      </c>
      <c r="C95" s="80">
        <v>600075</v>
      </c>
      <c r="D95" s="80"/>
      <c r="E95" s="80"/>
    </row>
    <row r="96" spans="1:5" x14ac:dyDescent="0.25">
      <c r="A96" s="79" t="s">
        <v>540</v>
      </c>
      <c r="B96" s="80">
        <v>33668677.399999999</v>
      </c>
      <c r="C96" s="80">
        <v>31623395</v>
      </c>
      <c r="D96" s="80">
        <v>3451188.87</v>
      </c>
      <c r="E96" s="80">
        <v>3451188.87</v>
      </c>
    </row>
    <row r="97" spans="1:5" x14ac:dyDescent="0.25">
      <c r="A97" s="79" t="s">
        <v>538</v>
      </c>
      <c r="B97" s="80"/>
      <c r="C97" s="80">
        <v>1838686.46</v>
      </c>
      <c r="D97" s="80">
        <v>10939893.759999998</v>
      </c>
      <c r="E97" s="80"/>
    </row>
    <row r="98" spans="1:5" x14ac:dyDescent="0.25">
      <c r="A98" s="79" t="s">
        <v>555</v>
      </c>
      <c r="B98" s="80">
        <v>0</v>
      </c>
      <c r="C98" s="80"/>
      <c r="D98" s="80"/>
      <c r="E98" s="80"/>
    </row>
    <row r="99" spans="1:5" x14ac:dyDescent="0.25">
      <c r="A99" s="79" t="s">
        <v>442</v>
      </c>
      <c r="B99" s="80">
        <v>808698.98</v>
      </c>
      <c r="C99" s="80">
        <v>6082522.96</v>
      </c>
      <c r="D99" s="80"/>
      <c r="E99" s="80"/>
    </row>
    <row r="100" spans="1:5" x14ac:dyDescent="0.25">
      <c r="A100" s="79" t="s">
        <v>558</v>
      </c>
      <c r="B100" s="80">
        <v>396742.94</v>
      </c>
      <c r="C100" s="80"/>
      <c r="D100" s="80"/>
      <c r="E100" s="80"/>
    </row>
    <row r="101" spans="1:5" x14ac:dyDescent="0.25">
      <c r="A101" s="79" t="s">
        <v>564</v>
      </c>
      <c r="B101" s="80">
        <v>1403000</v>
      </c>
      <c r="C101" s="80">
        <v>351000</v>
      </c>
      <c r="D101" s="80"/>
      <c r="E101" s="80"/>
    </row>
    <row r="102" spans="1:5" x14ac:dyDescent="0.25">
      <c r="A102" s="79" t="s">
        <v>560</v>
      </c>
      <c r="B102" s="80"/>
      <c r="C102" s="80"/>
      <c r="D102" s="80">
        <v>44573368.809999987</v>
      </c>
      <c r="E102" s="80">
        <v>65685064.499999985</v>
      </c>
    </row>
    <row r="103" spans="1:5" x14ac:dyDescent="0.25">
      <c r="A103" s="79" t="s">
        <v>459</v>
      </c>
      <c r="B103" s="80"/>
      <c r="C103" s="80">
        <v>2563580</v>
      </c>
      <c r="D103" s="80">
        <v>544326.24</v>
      </c>
      <c r="E103" s="80">
        <v>1082978.72</v>
      </c>
    </row>
    <row r="104" spans="1:5" x14ac:dyDescent="0.25">
      <c r="A104" s="79" t="s">
        <v>590</v>
      </c>
      <c r="B104" s="80">
        <v>795000</v>
      </c>
      <c r="C104" s="80">
        <v>2500</v>
      </c>
      <c r="D104" s="80"/>
      <c r="E104" s="80"/>
    </row>
    <row r="105" spans="1:5" x14ac:dyDescent="0.25">
      <c r="A105" s="79" t="s">
        <v>621</v>
      </c>
      <c r="B105" s="80"/>
      <c r="C105" s="80"/>
      <c r="D105" s="80">
        <v>806250.2100000002</v>
      </c>
      <c r="E105" s="80"/>
    </row>
    <row r="106" spans="1:5" x14ac:dyDescent="0.25">
      <c r="A106" s="79" t="s">
        <v>601</v>
      </c>
      <c r="B106" s="80">
        <v>2772892.45</v>
      </c>
      <c r="C106" s="80">
        <v>4663616.82</v>
      </c>
      <c r="D106" s="80">
        <v>230108.27</v>
      </c>
      <c r="E106" s="80">
        <v>230108.27</v>
      </c>
    </row>
    <row r="107" spans="1:5" x14ac:dyDescent="0.25">
      <c r="A107" s="79" t="s">
        <v>623</v>
      </c>
      <c r="B107" s="80"/>
      <c r="C107" s="80"/>
      <c r="D107" s="80">
        <v>3174525.48</v>
      </c>
      <c r="E107" s="80">
        <v>2133888.94</v>
      </c>
    </row>
    <row r="108" spans="1:5" x14ac:dyDescent="0.25">
      <c r="A108" s="79" t="s">
        <v>646</v>
      </c>
      <c r="B108" s="80">
        <v>19939500</v>
      </c>
      <c r="C108" s="80">
        <v>4040952.4499999974</v>
      </c>
      <c r="D108" s="80"/>
      <c r="E108" s="80"/>
    </row>
    <row r="109" spans="1:5" x14ac:dyDescent="0.25">
      <c r="A109" s="79" t="s">
        <v>627</v>
      </c>
      <c r="B109" s="80">
        <v>7692090</v>
      </c>
      <c r="C109" s="80">
        <v>4800000</v>
      </c>
      <c r="D109" s="80">
        <v>10074000</v>
      </c>
      <c r="E109" s="80">
        <v>3663602.14</v>
      </c>
    </row>
    <row r="110" spans="1:5" x14ac:dyDescent="0.25">
      <c r="A110" s="79" t="s">
        <v>625</v>
      </c>
      <c r="B110" s="80"/>
      <c r="C110" s="80">
        <v>3820000</v>
      </c>
      <c r="D110" s="80">
        <v>4617857.42</v>
      </c>
      <c r="E110" s="80">
        <v>1800000</v>
      </c>
    </row>
    <row r="111" spans="1:5" x14ac:dyDescent="0.25">
      <c r="A111" s="79" t="s">
        <v>678</v>
      </c>
      <c r="B111" s="80"/>
      <c r="C111" s="80"/>
      <c r="D111" s="80"/>
      <c r="E111" s="80">
        <v>1233820.94</v>
      </c>
    </row>
    <row r="112" spans="1:5" x14ac:dyDescent="0.25">
      <c r="A112" s="79" t="s">
        <v>770</v>
      </c>
      <c r="B112" s="80">
        <v>5640470</v>
      </c>
      <c r="C112" s="80">
        <v>11992333.33</v>
      </c>
      <c r="D112" s="80"/>
      <c r="E112" s="80"/>
    </row>
    <row r="113" spans="1:5" x14ac:dyDescent="0.25">
      <c r="A113" s="79" t="s">
        <v>680</v>
      </c>
      <c r="B113" s="80">
        <v>64035621.960000008</v>
      </c>
      <c r="C113" s="80">
        <v>55571735.530000001</v>
      </c>
      <c r="D113" s="80"/>
      <c r="E113" s="80"/>
    </row>
    <row r="114" spans="1:5" x14ac:dyDescent="0.25">
      <c r="A114" s="79" t="s">
        <v>783</v>
      </c>
      <c r="B114" s="80"/>
      <c r="C114" s="80"/>
      <c r="D114" s="80">
        <v>5452810.7399999993</v>
      </c>
      <c r="E114" s="80">
        <v>1149011.6499999999</v>
      </c>
    </row>
    <row r="115" spans="1:5" x14ac:dyDescent="0.25">
      <c r="A115" s="79" t="s">
        <v>694</v>
      </c>
      <c r="B115" s="80">
        <v>484060965.42000008</v>
      </c>
      <c r="C115" s="80">
        <v>149814500.17000005</v>
      </c>
      <c r="D115" s="80">
        <v>52657876.850000009</v>
      </c>
      <c r="E115" s="80">
        <v>18321084.990000002</v>
      </c>
    </row>
    <row r="116" spans="1:5" x14ac:dyDescent="0.25">
      <c r="A116" s="79" t="s">
        <v>676</v>
      </c>
      <c r="B116" s="80"/>
      <c r="C116" s="80"/>
      <c r="D116" s="80">
        <v>26</v>
      </c>
      <c r="E116" s="80">
        <v>26</v>
      </c>
    </row>
    <row r="117" spans="1:5" x14ac:dyDescent="0.25">
      <c r="A117" s="79" t="s">
        <v>818</v>
      </c>
      <c r="B117" s="80"/>
      <c r="C117" s="80"/>
      <c r="D117" s="80">
        <v>3439069.76</v>
      </c>
      <c r="E117" s="80">
        <v>499343.41</v>
      </c>
    </row>
    <row r="118" spans="1:5" x14ac:dyDescent="0.25">
      <c r="A118" s="79" t="s">
        <v>785</v>
      </c>
      <c r="B118" s="80">
        <v>122020854.78999999</v>
      </c>
      <c r="C118" s="80">
        <v>321019838.73000002</v>
      </c>
      <c r="D118" s="80">
        <v>39927646.390000001</v>
      </c>
      <c r="E118" s="80">
        <v>4595119.0199999996</v>
      </c>
    </row>
    <row r="119" spans="1:5" x14ac:dyDescent="0.25">
      <c r="A119" s="79" t="s">
        <v>754</v>
      </c>
      <c r="B119" s="80"/>
      <c r="C119" s="80"/>
      <c r="D119" s="80">
        <v>590322.57999999996</v>
      </c>
      <c r="E119" s="80">
        <v>19673100.879999999</v>
      </c>
    </row>
    <row r="120" spans="1:5" x14ac:dyDescent="0.25">
      <c r="A120" s="79" t="s">
        <v>849</v>
      </c>
      <c r="B120" s="80">
        <v>2170000</v>
      </c>
      <c r="C120" s="80">
        <v>2877142.8600000003</v>
      </c>
      <c r="D120" s="80"/>
      <c r="E120" s="80"/>
    </row>
    <row r="121" spans="1:5" x14ac:dyDescent="0.25">
      <c r="A121" s="79" t="s">
        <v>861</v>
      </c>
      <c r="B121" s="80"/>
      <c r="C121" s="80">
        <v>16780560.539999999</v>
      </c>
      <c r="D121" s="80">
        <v>260052.72</v>
      </c>
      <c r="E121" s="80">
        <v>260052.72</v>
      </c>
    </row>
    <row r="122" spans="1:5" x14ac:dyDescent="0.25">
      <c r="A122" s="79" t="s">
        <v>820</v>
      </c>
      <c r="B122" s="80">
        <v>42923333.470000006</v>
      </c>
      <c r="C122" s="80">
        <v>176628049.15000004</v>
      </c>
      <c r="D122" s="80"/>
      <c r="E122" s="80"/>
    </row>
    <row r="123" spans="1:5" x14ac:dyDescent="0.25">
      <c r="A123" s="79" t="s">
        <v>722</v>
      </c>
      <c r="B123" s="80">
        <v>3860000</v>
      </c>
      <c r="C123" s="80">
        <v>5713827.9299999997</v>
      </c>
      <c r="D123" s="80"/>
      <c r="E123" s="80"/>
    </row>
    <row r="124" spans="1:5" x14ac:dyDescent="0.25">
      <c r="A124" s="79" t="s">
        <v>859</v>
      </c>
      <c r="B124" s="80"/>
      <c r="C124" s="80"/>
      <c r="D124" s="80">
        <v>2058143.16</v>
      </c>
      <c r="E124" s="80">
        <v>2058143.16</v>
      </c>
    </row>
    <row r="125" spans="1:5" x14ac:dyDescent="0.25">
      <c r="A125" s="79" t="s">
        <v>857</v>
      </c>
      <c r="B125" s="80"/>
      <c r="C125" s="80"/>
      <c r="D125" s="80">
        <v>3032252.4199999995</v>
      </c>
      <c r="E125" s="80">
        <v>446309.63</v>
      </c>
    </row>
    <row r="126" spans="1:5" x14ac:dyDescent="0.25">
      <c r="A126" s="79" t="s">
        <v>978</v>
      </c>
      <c r="B126" s="80">
        <v>-135000</v>
      </c>
      <c r="C126" s="80">
        <v>516000</v>
      </c>
      <c r="D126" s="80">
        <v>3323800</v>
      </c>
      <c r="E126" s="80">
        <v>182800</v>
      </c>
    </row>
    <row r="127" spans="1:5" x14ac:dyDescent="0.25">
      <c r="A127" s="79" t="s">
        <v>863</v>
      </c>
      <c r="B127" s="80">
        <v>19424000</v>
      </c>
      <c r="C127" s="80">
        <v>38252291.980000004</v>
      </c>
      <c r="D127" s="80">
        <v>10900693.580000002</v>
      </c>
      <c r="E127" s="80"/>
    </row>
    <row r="128" spans="1:5" x14ac:dyDescent="0.25">
      <c r="A128" s="79" t="s">
        <v>874</v>
      </c>
      <c r="B128" s="80"/>
      <c r="C128" s="80"/>
      <c r="D128" s="80">
        <v>0</v>
      </c>
      <c r="E128" s="80">
        <v>225750</v>
      </c>
    </row>
    <row r="129" spans="1:5" x14ac:dyDescent="0.25">
      <c r="A129" s="79" t="s">
        <v>876</v>
      </c>
      <c r="B129" s="80">
        <v>561120</v>
      </c>
      <c r="C129" s="80"/>
      <c r="D129" s="80"/>
      <c r="E129" s="80"/>
    </row>
    <row r="130" spans="1:5" x14ac:dyDescent="0.25">
      <c r="A130" s="79" t="s">
        <v>896</v>
      </c>
      <c r="B130" s="80">
        <v>2417285.6799999997</v>
      </c>
      <c r="C130" s="80">
        <v>2234285.5799999996</v>
      </c>
      <c r="D130" s="80"/>
      <c r="E130" s="80"/>
    </row>
    <row r="131" spans="1:5" x14ac:dyDescent="0.25">
      <c r="A131" s="79" t="s">
        <v>893</v>
      </c>
      <c r="B131" s="80">
        <v>105406.45</v>
      </c>
      <c r="C131" s="80"/>
      <c r="D131" s="80"/>
      <c r="E131" s="80"/>
    </row>
    <row r="132" spans="1:5" x14ac:dyDescent="0.25">
      <c r="A132" s="79" t="s">
        <v>880</v>
      </c>
      <c r="B132" s="80">
        <v>7635862.5</v>
      </c>
      <c r="C132" s="80">
        <v>48686302.5</v>
      </c>
      <c r="D132" s="80">
        <v>1430724553.3299987</v>
      </c>
      <c r="E132" s="80">
        <v>812232461.34999955</v>
      </c>
    </row>
    <row r="133" spans="1:5" x14ac:dyDescent="0.25">
      <c r="A133" s="79" t="s">
        <v>908</v>
      </c>
      <c r="B133" s="80"/>
      <c r="C133" s="80"/>
      <c r="D133" s="80">
        <v>162008.82</v>
      </c>
      <c r="E133" s="80">
        <v>92234.32</v>
      </c>
    </row>
    <row r="134" spans="1:5" x14ac:dyDescent="0.25">
      <c r="A134" s="79" t="s">
        <v>913</v>
      </c>
      <c r="B134" s="80">
        <v>2090000</v>
      </c>
      <c r="C134" s="80">
        <v>1260000</v>
      </c>
      <c r="D134" s="80">
        <v>252000</v>
      </c>
      <c r="E134" s="80">
        <v>703741.94</v>
      </c>
    </row>
    <row r="135" spans="1:5" x14ac:dyDescent="0.25">
      <c r="A135" s="79" t="s">
        <v>911</v>
      </c>
      <c r="B135" s="80"/>
      <c r="C135" s="80"/>
      <c r="D135" s="80">
        <v>8956608.4699999988</v>
      </c>
      <c r="E135" s="80">
        <v>26740532.139999997</v>
      </c>
    </row>
    <row r="136" spans="1:5" x14ac:dyDescent="0.25">
      <c r="A136" s="79" t="s">
        <v>925</v>
      </c>
      <c r="B136" s="80"/>
      <c r="C136" s="80"/>
      <c r="D136" s="80">
        <v>1220675.56</v>
      </c>
      <c r="E136" s="80">
        <v>774644.60000000009</v>
      </c>
    </row>
    <row r="137" spans="1:5" x14ac:dyDescent="0.25">
      <c r="A137" s="79" t="s">
        <v>927</v>
      </c>
      <c r="B137" s="80"/>
      <c r="C137" s="80"/>
      <c r="D137" s="80"/>
      <c r="E137" s="80">
        <v>1848750</v>
      </c>
    </row>
    <row r="138" spans="1:5" x14ac:dyDescent="0.25">
      <c r="A138" s="79" t="s">
        <v>929</v>
      </c>
      <c r="B138" s="80"/>
      <c r="C138" s="80"/>
      <c r="D138" s="80">
        <v>3700203.23</v>
      </c>
      <c r="E138" s="80">
        <v>12521775</v>
      </c>
    </row>
    <row r="139" spans="1:5" x14ac:dyDescent="0.25">
      <c r="A139" s="79" t="s">
        <v>923</v>
      </c>
      <c r="B139" s="80"/>
      <c r="C139" s="80"/>
      <c r="D139" s="80"/>
      <c r="E139" s="80">
        <v>1013238.5000000001</v>
      </c>
    </row>
    <row r="140" spans="1:5" x14ac:dyDescent="0.25">
      <c r="A140" s="79" t="s">
        <v>932</v>
      </c>
      <c r="B140" s="80"/>
      <c r="C140" s="80"/>
      <c r="D140" s="80">
        <v>2820000</v>
      </c>
      <c r="E140" s="80">
        <v>75295025.739999995</v>
      </c>
    </row>
    <row r="141" spans="1:5" x14ac:dyDescent="0.25">
      <c r="A141" s="79" t="s">
        <v>934</v>
      </c>
      <c r="B141" s="80"/>
      <c r="C141" s="80"/>
      <c r="D141" s="80"/>
      <c r="E141" s="80">
        <v>631885398.27999997</v>
      </c>
    </row>
    <row r="142" spans="1:5" x14ac:dyDescent="0.25">
      <c r="A142" s="79" t="s">
        <v>936</v>
      </c>
      <c r="B142" s="80"/>
      <c r="C142" s="80"/>
      <c r="D142" s="80">
        <v>1056871.92</v>
      </c>
      <c r="E142" s="80">
        <v>1499220</v>
      </c>
    </row>
    <row r="143" spans="1:5" x14ac:dyDescent="0.25">
      <c r="A143" s="79" t="s">
        <v>940</v>
      </c>
      <c r="B143" s="80">
        <v>71823492.969999999</v>
      </c>
      <c r="C143" s="80">
        <v>345000</v>
      </c>
      <c r="D143" s="80">
        <v>144064544.86000001</v>
      </c>
      <c r="E143" s="80">
        <v>166669076.51999998</v>
      </c>
    </row>
    <row r="144" spans="1:5" x14ac:dyDescent="0.25">
      <c r="A144" s="79" t="s">
        <v>1010</v>
      </c>
      <c r="B144" s="80"/>
      <c r="C144" s="80"/>
      <c r="D144" s="80">
        <v>1852771.59</v>
      </c>
      <c r="E144" s="80">
        <v>14362732.269999998</v>
      </c>
    </row>
    <row r="145" spans="1:5" x14ac:dyDescent="0.25">
      <c r="A145" s="79" t="s">
        <v>989</v>
      </c>
      <c r="B145" s="80"/>
      <c r="C145" s="80"/>
      <c r="D145" s="80">
        <v>287500</v>
      </c>
      <c r="E145" s="80">
        <v>18750</v>
      </c>
    </row>
    <row r="146" spans="1:5" x14ac:dyDescent="0.25">
      <c r="A146" s="79" t="s">
        <v>952</v>
      </c>
      <c r="B146" s="80">
        <v>2558000</v>
      </c>
      <c r="C146" s="80">
        <v>814000</v>
      </c>
      <c r="D146" s="80">
        <v>814000</v>
      </c>
      <c r="E146" s="80">
        <v>814000</v>
      </c>
    </row>
    <row r="147" spans="1:5" x14ac:dyDescent="0.25">
      <c r="A147" s="79" t="s">
        <v>1012</v>
      </c>
      <c r="B147" s="80">
        <v>4313950</v>
      </c>
      <c r="C147" s="80">
        <v>3350480</v>
      </c>
      <c r="D147" s="80"/>
      <c r="E147" s="80"/>
    </row>
    <row r="148" spans="1:5" x14ac:dyDescent="0.25">
      <c r="A148" s="79" t="s">
        <v>1026</v>
      </c>
      <c r="B148" s="80">
        <v>3265920</v>
      </c>
      <c r="C148" s="80"/>
      <c r="D148" s="80"/>
      <c r="E148" s="80"/>
    </row>
    <row r="149" spans="1:5" x14ac:dyDescent="0.25">
      <c r="A149" s="79" t="s">
        <v>993</v>
      </c>
      <c r="B149" s="80"/>
      <c r="C149" s="80"/>
      <c r="D149" s="80">
        <v>5000</v>
      </c>
      <c r="E149" s="80"/>
    </row>
    <row r="150" spans="1:5" x14ac:dyDescent="0.25">
      <c r="A150" s="79" t="s">
        <v>960</v>
      </c>
      <c r="B150" s="80"/>
      <c r="C150" s="80">
        <v>367500</v>
      </c>
      <c r="D150" s="80"/>
      <c r="E150" s="80"/>
    </row>
    <row r="151" spans="1:5" x14ac:dyDescent="0.25">
      <c r="A151" s="79" t="s">
        <v>756</v>
      </c>
      <c r="B151" s="80">
        <v>2737365.6</v>
      </c>
      <c r="C151" s="80">
        <v>37881356.330000021</v>
      </c>
      <c r="D151" s="80">
        <v>133130.95000000001</v>
      </c>
      <c r="E151" s="80">
        <v>133130.95000000001</v>
      </c>
    </row>
    <row r="152" spans="1:5" x14ac:dyDescent="0.25">
      <c r="A152" s="79" t="s">
        <v>991</v>
      </c>
      <c r="B152" s="80"/>
      <c r="C152" s="80">
        <v>7728000</v>
      </c>
      <c r="D152" s="80">
        <v>7560000</v>
      </c>
      <c r="E152" s="80">
        <v>7698387.0899999999</v>
      </c>
    </row>
    <row r="153" spans="1:5" x14ac:dyDescent="0.25">
      <c r="A153" s="79" t="s">
        <v>999</v>
      </c>
      <c r="B153" s="80">
        <v>-349500</v>
      </c>
      <c r="C153" s="80"/>
      <c r="D153" s="80"/>
      <c r="E153" s="80"/>
    </row>
    <row r="154" spans="1:5" x14ac:dyDescent="0.25">
      <c r="A154" s="79" t="s">
        <v>45</v>
      </c>
      <c r="B154" s="80"/>
      <c r="C154" s="80"/>
      <c r="D154" s="80">
        <v>13255002.739999998</v>
      </c>
      <c r="E154" s="80">
        <v>2252340</v>
      </c>
    </row>
    <row r="155" spans="1:5" x14ac:dyDescent="0.25">
      <c r="A155" s="79" t="s">
        <v>976</v>
      </c>
      <c r="B155" s="80"/>
      <c r="C155" s="80"/>
      <c r="D155" s="80">
        <v>733552.25</v>
      </c>
      <c r="E155" s="80">
        <v>93642.85</v>
      </c>
    </row>
    <row r="156" spans="1:5" x14ac:dyDescent="0.25">
      <c r="A156" s="79" t="s">
        <v>1008</v>
      </c>
      <c r="B156" s="80">
        <v>-576880</v>
      </c>
      <c r="C156" s="80"/>
      <c r="D156" s="80"/>
      <c r="E156" s="80"/>
    </row>
    <row r="157" spans="1:5" x14ac:dyDescent="0.25">
      <c r="A157" s="79" t="s">
        <v>1621</v>
      </c>
      <c r="B157" s="80"/>
      <c r="C157" s="80"/>
      <c r="D157" s="80">
        <v>967500</v>
      </c>
      <c r="E157" s="80"/>
    </row>
    <row r="158" spans="1:5" x14ac:dyDescent="0.25">
      <c r="A158" s="79" t="s">
        <v>891</v>
      </c>
      <c r="B158" s="80"/>
      <c r="C158" s="80"/>
      <c r="D158" s="80">
        <v>1068462.8799999999</v>
      </c>
      <c r="E158" s="80">
        <v>1926167.68</v>
      </c>
    </row>
    <row r="159" spans="1:5" x14ac:dyDescent="0.25">
      <c r="A159" s="79" t="s">
        <v>1040</v>
      </c>
      <c r="B159" s="80">
        <v>1032945.0999999997</v>
      </c>
      <c r="C159" s="80">
        <v>4172500</v>
      </c>
      <c r="D159" s="80"/>
      <c r="E159" s="80"/>
    </row>
    <row r="160" spans="1:5" x14ac:dyDescent="0.25">
      <c r="A160" s="79" t="s">
        <v>1065</v>
      </c>
      <c r="B160" s="80">
        <v>910946235.68999994</v>
      </c>
      <c r="C160" s="80">
        <v>19884514973.329998</v>
      </c>
      <c r="D160" s="80">
        <v>0.17</v>
      </c>
      <c r="E160" s="80">
        <v>0.17</v>
      </c>
    </row>
    <row r="161" spans="1:5" x14ac:dyDescent="0.25">
      <c r="A161" s="79" t="s">
        <v>962</v>
      </c>
      <c r="B161" s="80">
        <v>42412777.899999991</v>
      </c>
      <c r="C161" s="80">
        <v>37009166.969999999</v>
      </c>
      <c r="D161" s="80">
        <v>1099926.54</v>
      </c>
      <c r="E161" s="80">
        <v>1099926.54</v>
      </c>
    </row>
    <row r="162" spans="1:5" x14ac:dyDescent="0.25">
      <c r="A162" s="79" t="s">
        <v>997</v>
      </c>
      <c r="B162" s="80"/>
      <c r="C162" s="80"/>
      <c r="D162" s="80">
        <v>2236915</v>
      </c>
      <c r="E162" s="80">
        <v>65592.5</v>
      </c>
    </row>
    <row r="163" spans="1:5" x14ac:dyDescent="0.25">
      <c r="A163" s="79" t="s">
        <v>1063</v>
      </c>
      <c r="B163" s="80"/>
      <c r="C163" s="80"/>
      <c r="D163" s="80">
        <v>4675834.7500000009</v>
      </c>
      <c r="E163" s="80">
        <v>2761011.35</v>
      </c>
    </row>
    <row r="164" spans="1:5" x14ac:dyDescent="0.25">
      <c r="A164" s="79" t="s">
        <v>1086</v>
      </c>
      <c r="B164" s="80"/>
      <c r="C164" s="80"/>
      <c r="D164" s="80">
        <v>4309999.45</v>
      </c>
      <c r="E164" s="80">
        <v>4309999.45</v>
      </c>
    </row>
    <row r="165" spans="1:5" x14ac:dyDescent="0.25">
      <c r="A165" s="79" t="s">
        <v>1206</v>
      </c>
      <c r="B165" s="80"/>
      <c r="C165" s="80"/>
      <c r="D165" s="80">
        <v>5788750</v>
      </c>
      <c r="E165" s="80">
        <v>2723032.26</v>
      </c>
    </row>
    <row r="166" spans="1:5" x14ac:dyDescent="0.25">
      <c r="A166" s="79" t="s">
        <v>1088</v>
      </c>
      <c r="B166" s="80"/>
      <c r="C166" s="80"/>
      <c r="D166" s="80">
        <v>105780000</v>
      </c>
      <c r="E166" s="80">
        <v>1321860000.26</v>
      </c>
    </row>
    <row r="167" spans="1:5" x14ac:dyDescent="0.25">
      <c r="A167" s="79" t="s">
        <v>1124</v>
      </c>
      <c r="B167" s="80">
        <v>115833000</v>
      </c>
      <c r="C167" s="80">
        <v>1697627677.4600003</v>
      </c>
      <c r="D167" s="80">
        <v>544904793.57999992</v>
      </c>
      <c r="E167" s="80">
        <v>66556041.939999998</v>
      </c>
    </row>
    <row r="168" spans="1:5" x14ac:dyDescent="0.25">
      <c r="A168" s="79" t="s">
        <v>1119</v>
      </c>
      <c r="B168" s="80">
        <v>5016580.8900000006</v>
      </c>
      <c r="C168" s="80">
        <v>1729396.16</v>
      </c>
      <c r="D168" s="80"/>
      <c r="E168" s="80"/>
    </row>
    <row r="169" spans="1:5" x14ac:dyDescent="0.25">
      <c r="A169" s="79" t="s">
        <v>1148</v>
      </c>
      <c r="B169" s="80">
        <v>3373552.7399999998</v>
      </c>
      <c r="C169" s="80">
        <v>3108105</v>
      </c>
      <c r="D169" s="80">
        <v>146535.97</v>
      </c>
      <c r="E169" s="80">
        <v>146535.97</v>
      </c>
    </row>
    <row r="170" spans="1:5" x14ac:dyDescent="0.25">
      <c r="A170" s="79" t="s">
        <v>1154</v>
      </c>
      <c r="B170" s="80">
        <v>25554750</v>
      </c>
      <c r="C170" s="80">
        <v>8880375</v>
      </c>
      <c r="D170" s="80">
        <v>4864125</v>
      </c>
      <c r="E170" s="80">
        <v>4864125</v>
      </c>
    </row>
    <row r="171" spans="1:5" x14ac:dyDescent="0.25">
      <c r="A171" s="79" t="s">
        <v>1192</v>
      </c>
      <c r="B171" s="80">
        <v>2838500</v>
      </c>
      <c r="C171" s="80"/>
      <c r="D171" s="80"/>
      <c r="E171" s="80"/>
    </row>
    <row r="172" spans="1:5" x14ac:dyDescent="0.25">
      <c r="A172" s="79" t="s">
        <v>1177</v>
      </c>
      <c r="B172" s="80">
        <v>22410410.68</v>
      </c>
      <c r="C172" s="80">
        <v>18067500</v>
      </c>
      <c r="D172" s="80"/>
      <c r="E172" s="80"/>
    </row>
    <row r="173" spans="1:5" x14ac:dyDescent="0.25">
      <c r="A173" s="79" t="s">
        <v>1208</v>
      </c>
      <c r="B173" s="80">
        <v>10829369.369999999</v>
      </c>
      <c r="C173" s="80"/>
      <c r="D173" s="80"/>
      <c r="E173" s="80"/>
    </row>
    <row r="174" spans="1:5" x14ac:dyDescent="0.25">
      <c r="A174" s="79" t="s">
        <v>1100</v>
      </c>
      <c r="B174" s="80">
        <v>64804700</v>
      </c>
      <c r="C174" s="80">
        <v>62812600</v>
      </c>
      <c r="D174" s="80">
        <v>42563200.589999996</v>
      </c>
      <c r="E174" s="80">
        <v>26244807.059999999</v>
      </c>
    </row>
    <row r="175" spans="1:5" x14ac:dyDescent="0.25">
      <c r="A175" s="79" t="s">
        <v>1098</v>
      </c>
      <c r="B175" s="80"/>
      <c r="C175" s="80"/>
      <c r="D175" s="80">
        <v>1703575.5400000007</v>
      </c>
      <c r="E175" s="80">
        <v>2964210.38</v>
      </c>
    </row>
    <row r="176" spans="1:5" x14ac:dyDescent="0.25">
      <c r="A176" s="79" t="s">
        <v>1204</v>
      </c>
      <c r="B176" s="80"/>
      <c r="C176" s="80">
        <v>11566800</v>
      </c>
      <c r="D176" s="80">
        <v>16887500</v>
      </c>
      <c r="E176" s="80"/>
    </row>
    <row r="177" spans="1:5" x14ac:dyDescent="0.25">
      <c r="A177" s="79" t="s">
        <v>1090</v>
      </c>
      <c r="B177" s="80">
        <v>815500</v>
      </c>
      <c r="C177" s="80">
        <v>9459000</v>
      </c>
      <c r="D177" s="80"/>
      <c r="E177" s="80"/>
    </row>
    <row r="178" spans="1:5" x14ac:dyDescent="0.25">
      <c r="A178" s="79" t="s">
        <v>1072</v>
      </c>
      <c r="B178" s="80">
        <v>1200000</v>
      </c>
      <c r="C178" s="80">
        <v>12290000</v>
      </c>
      <c r="D178" s="80"/>
      <c r="E178" s="80"/>
    </row>
    <row r="179" spans="1:5" x14ac:dyDescent="0.25">
      <c r="A179" s="79" t="s">
        <v>1146</v>
      </c>
      <c r="B179" s="80"/>
      <c r="C179" s="80"/>
      <c r="D179" s="80">
        <v>2283515.88</v>
      </c>
      <c r="E179" s="80">
        <v>5744287.6399999997</v>
      </c>
    </row>
    <row r="180" spans="1:5" x14ac:dyDescent="0.25">
      <c r="A180" s="79" t="s">
        <v>1133</v>
      </c>
      <c r="B180" s="80">
        <v>22787661.290000003</v>
      </c>
      <c r="C180" s="80">
        <v>156661612.90000004</v>
      </c>
      <c r="D180" s="80">
        <v>12900964.120000001</v>
      </c>
      <c r="E180" s="80">
        <v>32545517.899999991</v>
      </c>
    </row>
    <row r="181" spans="1:5" x14ac:dyDescent="0.25">
      <c r="A181" s="79" t="s">
        <v>1229</v>
      </c>
      <c r="B181" s="80"/>
      <c r="C181" s="80"/>
      <c r="D181" s="80">
        <v>4134375</v>
      </c>
      <c r="E181" s="80">
        <v>4134375</v>
      </c>
    </row>
    <row r="182" spans="1:5" x14ac:dyDescent="0.25">
      <c r="A182" s="79" t="s">
        <v>1175</v>
      </c>
      <c r="B182" s="80"/>
      <c r="C182" s="80"/>
      <c r="D182" s="80">
        <v>1869112.92</v>
      </c>
      <c r="E182" s="80">
        <v>268750</v>
      </c>
    </row>
    <row r="183" spans="1:5" x14ac:dyDescent="0.25">
      <c r="A183" s="79" t="s">
        <v>1084</v>
      </c>
      <c r="B183" s="80"/>
      <c r="C183" s="80"/>
      <c r="D183" s="80">
        <v>19122050</v>
      </c>
      <c r="E183" s="80">
        <v>4200000</v>
      </c>
    </row>
    <row r="184" spans="1:5" x14ac:dyDescent="0.25">
      <c r="A184" s="79" t="s">
        <v>1115</v>
      </c>
      <c r="B184" s="80"/>
      <c r="C184" s="80"/>
      <c r="D184" s="80">
        <v>8849218.5599999987</v>
      </c>
      <c r="E184" s="80">
        <v>9785408.3999999985</v>
      </c>
    </row>
    <row r="185" spans="1:5" x14ac:dyDescent="0.25">
      <c r="A185" s="79" t="s">
        <v>1117</v>
      </c>
      <c r="B185" s="80"/>
      <c r="C185" s="80"/>
      <c r="D185" s="80">
        <v>1015875</v>
      </c>
      <c r="E185" s="80"/>
    </row>
    <row r="186" spans="1:5" x14ac:dyDescent="0.25">
      <c r="A186" s="79" t="s">
        <v>1167</v>
      </c>
      <c r="B186" s="80">
        <v>11570400</v>
      </c>
      <c r="C186" s="80">
        <v>10206000</v>
      </c>
      <c r="D186" s="80"/>
      <c r="E186" s="80"/>
    </row>
    <row r="187" spans="1:5" x14ac:dyDescent="0.25">
      <c r="A187" s="79" t="s">
        <v>1186</v>
      </c>
      <c r="B187" s="80">
        <v>33879600</v>
      </c>
      <c r="C187" s="80">
        <v>7660800</v>
      </c>
      <c r="D187" s="80">
        <v>2822400</v>
      </c>
      <c r="E187" s="80">
        <v>2822400</v>
      </c>
    </row>
    <row r="188" spans="1:5" x14ac:dyDescent="0.25">
      <c r="A188" s="79" t="s">
        <v>1194</v>
      </c>
      <c r="B188" s="80">
        <v>9215196</v>
      </c>
      <c r="C188" s="80">
        <v>3159340</v>
      </c>
      <c r="D188" s="80">
        <v>3159340</v>
      </c>
      <c r="E188" s="80">
        <v>3974360</v>
      </c>
    </row>
    <row r="189" spans="1:5" x14ac:dyDescent="0.25">
      <c r="A189" s="79" t="s">
        <v>1215</v>
      </c>
      <c r="B189" s="80">
        <v>2529030.5</v>
      </c>
      <c r="C189" s="80">
        <v>-1037136.89</v>
      </c>
      <c r="D189" s="80">
        <v>3907539.61</v>
      </c>
      <c r="E189" s="80">
        <v>2166183</v>
      </c>
    </row>
    <row r="190" spans="1:5" x14ac:dyDescent="0.25">
      <c r="A190" s="79" t="s">
        <v>1247</v>
      </c>
      <c r="B190" s="80">
        <v>6914838.7000000002</v>
      </c>
      <c r="C190" s="80">
        <v>14205571</v>
      </c>
      <c r="D190" s="80"/>
      <c r="E190" s="80"/>
    </row>
    <row r="191" spans="1:5" x14ac:dyDescent="0.25">
      <c r="A191" s="79" t="s">
        <v>137</v>
      </c>
      <c r="B191" s="80"/>
      <c r="C191" s="80"/>
      <c r="D191" s="80">
        <v>90439148.950000033</v>
      </c>
      <c r="E191" s="80">
        <v>60392901.549999997</v>
      </c>
    </row>
    <row r="192" spans="1:5" x14ac:dyDescent="0.25">
      <c r="A192" s="79" t="s">
        <v>1111</v>
      </c>
      <c r="B192" s="80"/>
      <c r="C192" s="80"/>
      <c r="D192" s="80">
        <v>35090161.280000001</v>
      </c>
      <c r="E192" s="80">
        <v>115849170</v>
      </c>
    </row>
    <row r="193" spans="1:5" x14ac:dyDescent="0.25">
      <c r="A193" s="79" t="s">
        <v>1113</v>
      </c>
      <c r="B193" s="80">
        <v>33240399.260000002</v>
      </c>
      <c r="C193" s="80"/>
      <c r="D193" s="80"/>
      <c r="E193" s="80"/>
    </row>
    <row r="194" spans="1:5" x14ac:dyDescent="0.25">
      <c r="A194" s="79" t="s">
        <v>1272</v>
      </c>
      <c r="B194" s="80">
        <v>38330000</v>
      </c>
      <c r="C194" s="80">
        <v>28350000</v>
      </c>
      <c r="D194" s="80">
        <v>44775000</v>
      </c>
      <c r="E194" s="80">
        <v>33925000</v>
      </c>
    </row>
    <row r="195" spans="1:5" x14ac:dyDescent="0.25">
      <c r="A195" s="79" t="s">
        <v>1196</v>
      </c>
      <c r="B195" s="80">
        <v>919200</v>
      </c>
      <c r="C195" s="80">
        <v>3869800</v>
      </c>
      <c r="D195" s="80">
        <v>16190544.02</v>
      </c>
      <c r="E195" s="80">
        <v>8383953.8499999996</v>
      </c>
    </row>
    <row r="196" spans="1:5" x14ac:dyDescent="0.25">
      <c r="A196" s="79" t="s">
        <v>1165</v>
      </c>
      <c r="B196" s="80"/>
      <c r="C196" s="80"/>
      <c r="D196" s="80">
        <v>2289887.09</v>
      </c>
      <c r="E196" s="80">
        <v>912958.06</v>
      </c>
    </row>
    <row r="197" spans="1:5" x14ac:dyDescent="0.25">
      <c r="A197" s="79" t="s">
        <v>1231</v>
      </c>
      <c r="B197" s="80">
        <v>48170986.5</v>
      </c>
      <c r="C197" s="80">
        <v>22133379.090000004</v>
      </c>
      <c r="D197" s="80">
        <v>-4496653.5399999991</v>
      </c>
      <c r="E197" s="80">
        <v>16428150</v>
      </c>
    </row>
    <row r="198" spans="1:5" x14ac:dyDescent="0.25">
      <c r="A198" s="79" t="s">
        <v>1257</v>
      </c>
      <c r="B198" s="80">
        <v>10182300</v>
      </c>
      <c r="C198" s="80">
        <v>11039800</v>
      </c>
      <c r="D198" s="80">
        <v>9267368.950000003</v>
      </c>
      <c r="E198" s="80">
        <v>10161022.530000001</v>
      </c>
    </row>
    <row r="199" spans="1:5" x14ac:dyDescent="0.25">
      <c r="A199" s="79" t="s">
        <v>1202</v>
      </c>
      <c r="B199" s="80"/>
      <c r="C199" s="80"/>
      <c r="D199" s="80">
        <v>4816000</v>
      </c>
      <c r="E199" s="80">
        <v>2107000</v>
      </c>
    </row>
    <row r="200" spans="1:5" x14ac:dyDescent="0.25">
      <c r="A200" s="79" t="s">
        <v>1298</v>
      </c>
      <c r="B200" s="80"/>
      <c r="C200" s="80"/>
      <c r="D200" s="80">
        <v>283014.51</v>
      </c>
      <c r="E200" s="80">
        <v>297350</v>
      </c>
    </row>
    <row r="201" spans="1:5" x14ac:dyDescent="0.25">
      <c r="A201" s="79" t="s">
        <v>1327</v>
      </c>
      <c r="B201" s="80"/>
      <c r="C201" s="80"/>
      <c r="D201" s="80">
        <v>868750</v>
      </c>
      <c r="E201" s="80"/>
    </row>
    <row r="202" spans="1:5" x14ac:dyDescent="0.25">
      <c r="A202" s="79" t="s">
        <v>1302</v>
      </c>
      <c r="B202" s="80"/>
      <c r="C202" s="80"/>
      <c r="D202" s="80"/>
      <c r="E202" s="80">
        <v>1824545</v>
      </c>
    </row>
    <row r="203" spans="1:5" x14ac:dyDescent="0.25">
      <c r="A203" s="79" t="s">
        <v>1304</v>
      </c>
      <c r="B203" s="80">
        <v>8080400</v>
      </c>
      <c r="C203" s="80">
        <v>2205200</v>
      </c>
      <c r="D203" s="80">
        <v>-144300</v>
      </c>
      <c r="E203" s="80">
        <v>-144300</v>
      </c>
    </row>
    <row r="204" spans="1:5" x14ac:dyDescent="0.25">
      <c r="A204" s="79" t="s">
        <v>1325</v>
      </c>
      <c r="B204" s="80"/>
      <c r="C204" s="80"/>
      <c r="D204" s="80">
        <v>2625039.64</v>
      </c>
      <c r="E204" s="80">
        <v>1959019.2</v>
      </c>
    </row>
    <row r="205" spans="1:5" x14ac:dyDescent="0.25">
      <c r="A205" s="79" t="s">
        <v>1329</v>
      </c>
      <c r="B205" s="80"/>
      <c r="C205" s="80">
        <v>2467500</v>
      </c>
      <c r="D205" s="80">
        <v>5250000</v>
      </c>
      <c r="E205" s="80">
        <v>2651250</v>
      </c>
    </row>
    <row r="206" spans="1:5" x14ac:dyDescent="0.25">
      <c r="A206" s="79" t="s">
        <v>1339</v>
      </c>
      <c r="B206" s="80">
        <v>2642500</v>
      </c>
      <c r="C206" s="80">
        <v>2642500</v>
      </c>
      <c r="D206" s="80">
        <v>2642500</v>
      </c>
      <c r="E206" s="80">
        <v>2642500</v>
      </c>
    </row>
    <row r="207" spans="1:5" x14ac:dyDescent="0.25">
      <c r="A207" s="79" t="s">
        <v>1300</v>
      </c>
      <c r="B207" s="80">
        <v>8280022.3300000001</v>
      </c>
      <c r="C207" s="80"/>
      <c r="D207" s="80"/>
      <c r="E207" s="80"/>
    </row>
    <row r="208" spans="1:5" x14ac:dyDescent="0.25">
      <c r="A208" s="79" t="s">
        <v>1331</v>
      </c>
      <c r="B208" s="80"/>
      <c r="C208" s="80"/>
      <c r="D208" s="80">
        <v>11611760.359999999</v>
      </c>
      <c r="E208" s="80">
        <v>6660559.1399999997</v>
      </c>
    </row>
    <row r="209" spans="1:5" x14ac:dyDescent="0.25">
      <c r="A209" s="79" t="s">
        <v>1333</v>
      </c>
      <c r="B209" s="80">
        <v>-1413500</v>
      </c>
      <c r="C209" s="80">
        <v>372000</v>
      </c>
      <c r="D209" s="80"/>
      <c r="E209" s="80">
        <v>458290.31</v>
      </c>
    </row>
    <row r="210" spans="1:5" x14ac:dyDescent="0.25">
      <c r="A210" s="79" t="s">
        <v>1351</v>
      </c>
      <c r="B210" s="80">
        <v>-477836.80000000028</v>
      </c>
      <c r="C210" s="80">
        <v>8081088</v>
      </c>
      <c r="D210" s="80">
        <v>2394468</v>
      </c>
      <c r="E210" s="80">
        <v>956578</v>
      </c>
    </row>
    <row r="211" spans="1:5" x14ac:dyDescent="0.25">
      <c r="A211" s="79" t="s">
        <v>1365</v>
      </c>
      <c r="B211" s="80">
        <v>19904764.350000001</v>
      </c>
      <c r="C211" s="80">
        <v>4200000</v>
      </c>
      <c r="D211" s="80"/>
      <c r="E211" s="80"/>
    </row>
    <row r="212" spans="1:5" x14ac:dyDescent="0.25">
      <c r="A212" s="79" t="s">
        <v>1377</v>
      </c>
      <c r="B212" s="80"/>
      <c r="C212" s="80"/>
      <c r="D212" s="80">
        <v>871009.61</v>
      </c>
      <c r="E212" s="80"/>
    </row>
    <row r="213" spans="1:5" x14ac:dyDescent="0.25">
      <c r="A213" s="79" t="s">
        <v>1385</v>
      </c>
      <c r="B213" s="80"/>
      <c r="C213" s="80"/>
      <c r="D213" s="80"/>
      <c r="E213" s="80">
        <v>1029866.6799999999</v>
      </c>
    </row>
    <row r="214" spans="1:5" x14ac:dyDescent="0.25">
      <c r="A214" s="79" t="s">
        <v>1341</v>
      </c>
      <c r="B214" s="80">
        <v>2419203.1500000004</v>
      </c>
      <c r="C214" s="80">
        <v>1644803.15</v>
      </c>
      <c r="D214" s="80"/>
      <c r="E214" s="80"/>
    </row>
    <row r="215" spans="1:5" x14ac:dyDescent="0.25">
      <c r="A215" s="79" t="s">
        <v>1387</v>
      </c>
      <c r="B215" s="80"/>
      <c r="C215" s="80"/>
      <c r="D215" s="80">
        <v>966192.79999999993</v>
      </c>
      <c r="E215" s="80">
        <v>1270598.3999999999</v>
      </c>
    </row>
    <row r="216" spans="1:5" x14ac:dyDescent="0.25">
      <c r="A216" s="79" t="s">
        <v>1383</v>
      </c>
      <c r="B216" s="80"/>
      <c r="C216" s="80"/>
      <c r="D216" s="80">
        <v>4243313.34</v>
      </c>
      <c r="E216" s="80"/>
    </row>
    <row r="217" spans="1:5" x14ac:dyDescent="0.25">
      <c r="A217" s="79" t="s">
        <v>1381</v>
      </c>
      <c r="B217" s="80"/>
      <c r="C217" s="80"/>
      <c r="D217" s="80">
        <v>1860017.1</v>
      </c>
      <c r="E217" s="80">
        <v>7271041.0499999998</v>
      </c>
    </row>
    <row r="218" spans="1:5" x14ac:dyDescent="0.25">
      <c r="A218" s="79" t="s">
        <v>1393</v>
      </c>
      <c r="B218" s="80">
        <v>5007744</v>
      </c>
      <c r="C218" s="80">
        <v>4790016</v>
      </c>
      <c r="D218" s="80"/>
      <c r="E218" s="80"/>
    </row>
    <row r="219" spans="1:5" x14ac:dyDescent="0.25">
      <c r="A219" s="79" t="s">
        <v>1389</v>
      </c>
      <c r="B219" s="80"/>
      <c r="C219" s="80"/>
      <c r="D219" s="80">
        <v>3467427.0100000002</v>
      </c>
      <c r="E219" s="80">
        <v>3220612.56</v>
      </c>
    </row>
    <row r="220" spans="1:5" x14ac:dyDescent="0.25">
      <c r="A220" s="79" t="s">
        <v>1391</v>
      </c>
      <c r="B220" s="80"/>
      <c r="C220" s="80"/>
      <c r="D220" s="80"/>
      <c r="E220" s="80">
        <v>397687.94</v>
      </c>
    </row>
    <row r="221" spans="1:5" x14ac:dyDescent="0.25">
      <c r="A221" s="79" t="s">
        <v>1397</v>
      </c>
      <c r="B221" s="80">
        <v>765029</v>
      </c>
      <c r="C221" s="80">
        <v>765029</v>
      </c>
      <c r="D221" s="80">
        <v>765029</v>
      </c>
      <c r="E221" s="80">
        <v>765029</v>
      </c>
    </row>
    <row r="222" spans="1:5" x14ac:dyDescent="0.25">
      <c r="A222" s="79" t="s">
        <v>1399</v>
      </c>
      <c r="B222" s="80">
        <v>390414.2</v>
      </c>
      <c r="C222" s="80"/>
      <c r="D222" s="80"/>
      <c r="E222" s="80"/>
    </row>
    <row r="223" spans="1:5" x14ac:dyDescent="0.25">
      <c r="A223" s="79" t="s">
        <v>1402</v>
      </c>
      <c r="B223" s="80">
        <v>1554843.5000000005</v>
      </c>
      <c r="C223" s="80">
        <v>2185223.1500000004</v>
      </c>
      <c r="D223" s="80">
        <v>3699601.96</v>
      </c>
      <c r="E223" s="80">
        <v>2257500</v>
      </c>
    </row>
    <row r="224" spans="1:5" x14ac:dyDescent="0.25">
      <c r="A224" s="79" t="s">
        <v>1413</v>
      </c>
      <c r="B224" s="80"/>
      <c r="C224" s="80"/>
      <c r="D224" s="80">
        <v>3143182.2799999993</v>
      </c>
      <c r="E224" s="80">
        <v>5154104.91</v>
      </c>
    </row>
    <row r="225" spans="1:5" x14ac:dyDescent="0.25">
      <c r="A225" s="79" t="s">
        <v>1480</v>
      </c>
      <c r="B225" s="80"/>
      <c r="C225" s="80"/>
      <c r="D225" s="80">
        <v>-336622.42000000004</v>
      </c>
      <c r="E225" s="80">
        <v>-266280.57</v>
      </c>
    </row>
    <row r="226" spans="1:5" x14ac:dyDescent="0.25">
      <c r="A226" s="79" t="s">
        <v>1513</v>
      </c>
      <c r="B226" s="80"/>
      <c r="C226" s="80">
        <v>934500</v>
      </c>
      <c r="D226" s="80"/>
      <c r="E226" s="80"/>
    </row>
    <row r="227" spans="1:5" x14ac:dyDescent="0.25">
      <c r="A227" s="79" t="s">
        <v>1421</v>
      </c>
      <c r="B227" s="80"/>
      <c r="C227" s="80"/>
      <c r="D227" s="80">
        <v>18180866.680000003</v>
      </c>
      <c r="E227" s="80">
        <v>7888533.3499999996</v>
      </c>
    </row>
    <row r="228" spans="1:5" x14ac:dyDescent="0.25">
      <c r="A228" s="79" t="s">
        <v>1417</v>
      </c>
      <c r="B228" s="80"/>
      <c r="C228" s="80"/>
      <c r="D228" s="80">
        <v>2527970</v>
      </c>
      <c r="E228" s="80">
        <v>2308110</v>
      </c>
    </row>
    <row r="229" spans="1:5" x14ac:dyDescent="0.25">
      <c r="A229" s="79" t="s">
        <v>1419</v>
      </c>
      <c r="B229" s="80"/>
      <c r="C229" s="80"/>
      <c r="D229" s="80">
        <v>-893648.75999999989</v>
      </c>
      <c r="E229" s="80">
        <v>30583215.360000003</v>
      </c>
    </row>
    <row r="230" spans="1:5" x14ac:dyDescent="0.25">
      <c r="A230" s="79" t="s">
        <v>1505</v>
      </c>
      <c r="B230" s="80">
        <v>845250.1</v>
      </c>
      <c r="C230" s="80"/>
      <c r="D230" s="80"/>
      <c r="E230" s="80"/>
    </row>
    <row r="231" spans="1:5" x14ac:dyDescent="0.25">
      <c r="A231" s="79" t="s">
        <v>1478</v>
      </c>
      <c r="B231" s="80"/>
      <c r="C231" s="80"/>
      <c r="D231" s="80">
        <v>460737.5</v>
      </c>
      <c r="E231" s="80">
        <v>301000</v>
      </c>
    </row>
    <row r="232" spans="1:5" x14ac:dyDescent="0.25">
      <c r="A232" s="79" t="s">
        <v>1474</v>
      </c>
      <c r="B232" s="80"/>
      <c r="C232" s="80"/>
      <c r="D232" s="80">
        <v>14298683.849999998</v>
      </c>
      <c r="E232" s="80">
        <v>14578557.589999996</v>
      </c>
    </row>
    <row r="233" spans="1:5" x14ac:dyDescent="0.25">
      <c r="A233" s="79" t="s">
        <v>1482</v>
      </c>
      <c r="B233" s="80">
        <v>164271139.47999996</v>
      </c>
      <c r="C233" s="80">
        <v>86835504.679999977</v>
      </c>
      <c r="D233" s="80">
        <v>-446278.06</v>
      </c>
      <c r="E233" s="80">
        <v>-446278.06</v>
      </c>
    </row>
    <row r="234" spans="1:5" x14ac:dyDescent="0.25">
      <c r="A234" s="79" t="s">
        <v>1472</v>
      </c>
      <c r="B234" s="80"/>
      <c r="C234" s="80"/>
      <c r="D234" s="80"/>
      <c r="E234" s="80">
        <v>2902500</v>
      </c>
    </row>
    <row r="235" spans="1:5" x14ac:dyDescent="0.25">
      <c r="A235" s="79" t="s">
        <v>1423</v>
      </c>
      <c r="B235" s="80">
        <v>4024101234.3099995</v>
      </c>
      <c r="C235" s="80">
        <v>2555234762.5</v>
      </c>
      <c r="D235" s="80"/>
      <c r="E235" s="80"/>
    </row>
    <row r="236" spans="1:5" x14ac:dyDescent="0.25">
      <c r="A236" s="79" t="s">
        <v>1497</v>
      </c>
      <c r="B236" s="80">
        <v>1605000</v>
      </c>
      <c r="C236" s="80">
        <v>3321000</v>
      </c>
      <c r="D236" s="80">
        <v>77250</v>
      </c>
      <c r="E236" s="80">
        <v>77250</v>
      </c>
    </row>
    <row r="237" spans="1:5" x14ac:dyDescent="0.25">
      <c r="A237" s="79" t="s">
        <v>1503</v>
      </c>
      <c r="B237" s="80"/>
      <c r="C237" s="80">
        <v>1575000</v>
      </c>
      <c r="D237" s="80">
        <v>4902500</v>
      </c>
      <c r="E237" s="80">
        <v>4902500</v>
      </c>
    </row>
    <row r="238" spans="1:5" x14ac:dyDescent="0.25">
      <c r="A238" s="79" t="s">
        <v>1507</v>
      </c>
      <c r="B238" s="80"/>
      <c r="C238" s="80"/>
      <c r="D238" s="80">
        <v>5910847.4100000001</v>
      </c>
      <c r="E238" s="80">
        <v>1525185.94</v>
      </c>
    </row>
    <row r="239" spans="1:5" x14ac:dyDescent="0.25">
      <c r="A239" s="79" t="s">
        <v>1509</v>
      </c>
      <c r="B239" s="80"/>
      <c r="C239" s="80"/>
      <c r="D239" s="80">
        <v>6401382.7300000004</v>
      </c>
      <c r="E239" s="80">
        <v>3356971.2800000003</v>
      </c>
    </row>
    <row r="240" spans="1:5" x14ac:dyDescent="0.25">
      <c r="A240" s="79" t="s">
        <v>276</v>
      </c>
      <c r="B240" s="80">
        <v>-10939703.23</v>
      </c>
      <c r="C240" s="80"/>
      <c r="D240" s="80"/>
      <c r="E240" s="80"/>
    </row>
    <row r="241" spans="1:5" x14ac:dyDescent="0.25">
      <c r="A241" s="79" t="s">
        <v>1476</v>
      </c>
      <c r="B241" s="80"/>
      <c r="C241" s="80"/>
      <c r="D241" s="80">
        <v>1596562.5</v>
      </c>
      <c r="E241" s="80">
        <v>2073854.15</v>
      </c>
    </row>
    <row r="242" spans="1:5" x14ac:dyDescent="0.25">
      <c r="A242" s="79" t="s">
        <v>1511</v>
      </c>
      <c r="B242" s="80"/>
      <c r="C242" s="80"/>
      <c r="D242" s="80">
        <v>4385000</v>
      </c>
      <c r="E242" s="80"/>
    </row>
    <row r="243" spans="1:5" x14ac:dyDescent="0.25">
      <c r="A243" s="79" t="s">
        <v>1415</v>
      </c>
      <c r="B243" s="80"/>
      <c r="C243" s="80"/>
      <c r="D243" s="80">
        <v>2685375</v>
      </c>
      <c r="E243" s="80">
        <v>3477600</v>
      </c>
    </row>
    <row r="244" spans="1:5" x14ac:dyDescent="0.25">
      <c r="A244" s="79" t="s">
        <v>1515</v>
      </c>
      <c r="B244" s="80">
        <v>1062976.1000000001</v>
      </c>
      <c r="C244" s="80">
        <v>1062976.1000000001</v>
      </c>
      <c r="D244" s="80">
        <v>2001428.5</v>
      </c>
      <c r="E244" s="80">
        <v>75476.2</v>
      </c>
    </row>
    <row r="245" spans="1:5" x14ac:dyDescent="0.25">
      <c r="A245" s="79" t="s">
        <v>1606</v>
      </c>
      <c r="B245" s="80">
        <v>976080</v>
      </c>
      <c r="C245" s="80"/>
      <c r="D245" s="80"/>
      <c r="E245" s="80"/>
    </row>
    <row r="246" spans="1:5" x14ac:dyDescent="0.25">
      <c r="A246" s="79" t="s">
        <v>1526</v>
      </c>
      <c r="B246" s="80">
        <v>763000</v>
      </c>
      <c r="C246" s="80">
        <v>16254911.27</v>
      </c>
      <c r="D246" s="80">
        <v>3184766.12</v>
      </c>
      <c r="E246" s="80">
        <v>3184766.12</v>
      </c>
    </row>
    <row r="247" spans="1:5" x14ac:dyDescent="0.25">
      <c r="A247" s="79" t="s">
        <v>1536</v>
      </c>
      <c r="B247" s="80"/>
      <c r="C247" s="80"/>
      <c r="D247" s="80">
        <v>-1531066.17</v>
      </c>
      <c r="E247" s="80">
        <v>2100659.2400000002</v>
      </c>
    </row>
    <row r="248" spans="1:5" x14ac:dyDescent="0.25">
      <c r="A248" s="79" t="s">
        <v>1540</v>
      </c>
      <c r="B248" s="80">
        <v>6658600</v>
      </c>
      <c r="C248" s="80">
        <v>27687870</v>
      </c>
      <c r="D248" s="80">
        <v>31870</v>
      </c>
      <c r="E248" s="80">
        <v>31870</v>
      </c>
    </row>
    <row r="249" spans="1:5" x14ac:dyDescent="0.25">
      <c r="A249" s="79" t="s">
        <v>1538</v>
      </c>
      <c r="B249" s="80"/>
      <c r="C249" s="80">
        <v>1550270</v>
      </c>
      <c r="D249" s="80"/>
      <c r="E249" s="80"/>
    </row>
    <row r="250" spans="1:5" x14ac:dyDescent="0.25">
      <c r="A250" s="79" t="s">
        <v>1617</v>
      </c>
      <c r="B250" s="80"/>
      <c r="C250" s="80"/>
      <c r="D250" s="80">
        <v>-2129123.96</v>
      </c>
      <c r="E250" s="80">
        <v>1375000.04</v>
      </c>
    </row>
    <row r="251" spans="1:5" x14ac:dyDescent="0.25">
      <c r="A251" s="79" t="s">
        <v>1578</v>
      </c>
      <c r="B251" s="80">
        <v>69101107.76000002</v>
      </c>
      <c r="C251" s="80">
        <v>45917853.290000014</v>
      </c>
      <c r="D251" s="80">
        <v>22027287.129999992</v>
      </c>
      <c r="E251" s="80">
        <v>8093049.0099999998</v>
      </c>
    </row>
    <row r="252" spans="1:5" x14ac:dyDescent="0.25">
      <c r="A252" s="79" t="s">
        <v>1619</v>
      </c>
      <c r="B252" s="80"/>
      <c r="C252" s="80"/>
      <c r="D252" s="80">
        <v>13398437.5</v>
      </c>
      <c r="E252" s="80">
        <v>10022512.5</v>
      </c>
    </row>
    <row r="253" spans="1:5" x14ac:dyDescent="0.25">
      <c r="A253" s="79" t="s">
        <v>1534</v>
      </c>
      <c r="B253" s="80"/>
      <c r="C253" s="80"/>
      <c r="D253" s="80">
        <v>1342947.8699999996</v>
      </c>
      <c r="E253" s="80">
        <v>172696.61</v>
      </c>
    </row>
    <row r="254" spans="1:5" x14ac:dyDescent="0.25">
      <c r="A254" s="79" t="s">
        <v>1600</v>
      </c>
      <c r="B254" s="80"/>
      <c r="C254" s="80"/>
      <c r="D254" s="80">
        <v>13012054.029999999</v>
      </c>
      <c r="E254" s="80">
        <v>393162.67</v>
      </c>
    </row>
    <row r="255" spans="1:5" x14ac:dyDescent="0.25">
      <c r="A255" s="79" t="s">
        <v>1608</v>
      </c>
      <c r="B255" s="80">
        <v>292660.70999999996</v>
      </c>
      <c r="C255" s="80">
        <v>-14892.59</v>
      </c>
      <c r="D255" s="80">
        <v>4166552.76</v>
      </c>
      <c r="E255" s="80">
        <v>12559729.629999999</v>
      </c>
    </row>
    <row r="256" spans="1:5" x14ac:dyDescent="0.25">
      <c r="A256" s="79" t="s">
        <v>1568</v>
      </c>
      <c r="B256" s="80">
        <v>4035000</v>
      </c>
      <c r="C256" s="80">
        <v>5647000</v>
      </c>
      <c r="D256" s="80">
        <v>622250</v>
      </c>
      <c r="E256" s="80">
        <v>622250</v>
      </c>
    </row>
    <row r="257" spans="1:5" x14ac:dyDescent="0.25">
      <c r="A257" s="79" t="s">
        <v>1549</v>
      </c>
      <c r="B257" s="80">
        <v>88238714.180000022</v>
      </c>
      <c r="C257" s="80">
        <v>52427246.200000003</v>
      </c>
      <c r="D257" s="80">
        <v>6546362.3099999996</v>
      </c>
      <c r="E257" s="80">
        <v>6546362.3099999996</v>
      </c>
    </row>
    <row r="258" spans="1:5" x14ac:dyDescent="0.25">
      <c r="A258" s="79" t="s">
        <v>1604</v>
      </c>
      <c r="B258" s="80"/>
      <c r="C258" s="80"/>
      <c r="D258" s="80">
        <v>314975</v>
      </c>
      <c r="E258" s="80">
        <v>378476.78</v>
      </c>
    </row>
    <row r="259" spans="1:5" x14ac:dyDescent="0.25">
      <c r="A259" s="79" t="s">
        <v>1576</v>
      </c>
      <c r="B259" s="80"/>
      <c r="C259" s="80"/>
      <c r="D259" s="80">
        <v>2447241.65</v>
      </c>
      <c r="E259" s="80">
        <v>3992141.4799999995</v>
      </c>
    </row>
    <row r="260" spans="1:5" x14ac:dyDescent="0.25">
      <c r="A260" s="79" t="s">
        <v>1602</v>
      </c>
      <c r="B260" s="80"/>
      <c r="C260" s="80"/>
      <c r="D260" s="80"/>
      <c r="E260" s="80">
        <v>7767838.3300000001</v>
      </c>
    </row>
    <row r="261" spans="1:5" x14ac:dyDescent="0.25">
      <c r="A261" s="79" t="s">
        <v>1532</v>
      </c>
      <c r="B261" s="80"/>
      <c r="C261" s="80"/>
      <c r="D261" s="80">
        <v>29894574.25</v>
      </c>
      <c r="E261" s="80">
        <v>13326542.5</v>
      </c>
    </row>
    <row r="262" spans="1:5" x14ac:dyDescent="0.25">
      <c r="A262" s="79" t="s">
        <v>1519</v>
      </c>
      <c r="B262" s="80">
        <v>987000</v>
      </c>
      <c r="C262" s="80">
        <v>3274000</v>
      </c>
      <c r="D262" s="80">
        <v>496000</v>
      </c>
      <c r="E262" s="80">
        <v>496000</v>
      </c>
    </row>
    <row r="263" spans="1:5" x14ac:dyDescent="0.25">
      <c r="A263" s="79" t="s">
        <v>1615</v>
      </c>
      <c r="B263" s="80"/>
      <c r="C263" s="80"/>
      <c r="D263" s="80">
        <v>3172200</v>
      </c>
      <c r="E263" s="80">
        <v>6804000</v>
      </c>
    </row>
    <row r="264" spans="1:5" x14ac:dyDescent="0.25">
      <c r="A264" s="79" t="s">
        <v>1636</v>
      </c>
      <c r="B264" s="80"/>
      <c r="C264" s="80"/>
      <c r="D264" s="80">
        <v>5889227.9100000001</v>
      </c>
      <c r="E264" s="80">
        <v>3583334.36</v>
      </c>
    </row>
    <row r="265" spans="1:5" x14ac:dyDescent="0.25">
      <c r="A265" s="79" t="s">
        <v>1623</v>
      </c>
      <c r="B265" s="80">
        <v>173737717.80000001</v>
      </c>
      <c r="C265" s="80">
        <v>147120750</v>
      </c>
      <c r="D265" s="80">
        <v>42572552.32</v>
      </c>
      <c r="E265" s="80">
        <v>19500889.52</v>
      </c>
    </row>
    <row r="266" spans="1:5" x14ac:dyDescent="0.25">
      <c r="A266" s="79" t="s">
        <v>1638</v>
      </c>
      <c r="B266" s="80">
        <v>151730057.44999999</v>
      </c>
      <c r="C266" s="80"/>
      <c r="D266" s="80"/>
      <c r="E266" s="80"/>
    </row>
    <row r="267" spans="1:5" x14ac:dyDescent="0.25">
      <c r="A267" s="79" t="s">
        <v>1652</v>
      </c>
      <c r="B267" s="80">
        <v>502937656.63999999</v>
      </c>
      <c r="C267" s="80">
        <v>709972154.80000007</v>
      </c>
      <c r="D267" s="80">
        <v>2660625</v>
      </c>
      <c r="E267" s="80">
        <v>2660625</v>
      </c>
    </row>
    <row r="268" spans="1:5" x14ac:dyDescent="0.25">
      <c r="A268" s="79" t="s">
        <v>1648</v>
      </c>
      <c r="B268" s="80">
        <v>1258800</v>
      </c>
      <c r="C268" s="80">
        <v>570840</v>
      </c>
      <c r="D268" s="80"/>
      <c r="E268" s="80"/>
    </row>
    <row r="269" spans="1:5" x14ac:dyDescent="0.25">
      <c r="A269" s="79" t="s">
        <v>1687</v>
      </c>
      <c r="B269" s="80">
        <v>2296039.0300000003</v>
      </c>
      <c r="C269" s="80">
        <v>2490260.9600000004</v>
      </c>
      <c r="D269" s="80">
        <v>306717.74</v>
      </c>
      <c r="E269" s="80">
        <v>306717.74</v>
      </c>
    </row>
    <row r="270" spans="1:5" x14ac:dyDescent="0.25">
      <c r="A270" s="79" t="s">
        <v>1722</v>
      </c>
      <c r="B270" s="80"/>
      <c r="C270" s="80"/>
      <c r="D270" s="80">
        <v>5015566.87</v>
      </c>
      <c r="E270" s="80"/>
    </row>
    <row r="271" spans="1:5" x14ac:dyDescent="0.25">
      <c r="A271" s="79" t="s">
        <v>1702</v>
      </c>
      <c r="B271" s="80"/>
      <c r="C271" s="80"/>
      <c r="D271" s="80"/>
      <c r="E271" s="80">
        <v>3191134.25</v>
      </c>
    </row>
    <row r="272" spans="1:5" x14ac:dyDescent="0.25">
      <c r="A272" s="79" t="s">
        <v>1700</v>
      </c>
      <c r="B272" s="80"/>
      <c r="C272" s="80"/>
      <c r="D272" s="80">
        <v>38300</v>
      </c>
      <c r="E272" s="80"/>
    </row>
    <row r="273" spans="1:5" x14ac:dyDescent="0.25">
      <c r="A273" s="79" t="s">
        <v>1728</v>
      </c>
      <c r="B273" s="80"/>
      <c r="C273" s="80"/>
      <c r="D273" s="80">
        <v>546375</v>
      </c>
      <c r="E273" s="80">
        <v>166798.39000000001</v>
      </c>
    </row>
    <row r="274" spans="1:5" x14ac:dyDescent="0.25">
      <c r="A274" s="79" t="s">
        <v>1714</v>
      </c>
      <c r="B274" s="80">
        <v>2268120</v>
      </c>
      <c r="C274" s="80"/>
      <c r="D274" s="80"/>
      <c r="E274" s="80"/>
    </row>
    <row r="275" spans="1:5" x14ac:dyDescent="0.25">
      <c r="A275" s="79" t="s">
        <v>1720</v>
      </c>
      <c r="B275" s="80"/>
      <c r="C275" s="80"/>
      <c r="D275" s="80">
        <v>1261227.0299999998</v>
      </c>
      <c r="E275" s="80">
        <v>1217674.01</v>
      </c>
    </row>
    <row r="276" spans="1:5" x14ac:dyDescent="0.25">
      <c r="A276" s="79" t="s">
        <v>1726</v>
      </c>
      <c r="B276" s="80"/>
      <c r="C276" s="80">
        <v>75780000</v>
      </c>
      <c r="D276" s="80">
        <v>433000</v>
      </c>
      <c r="E276" s="80">
        <v>433000</v>
      </c>
    </row>
    <row r="277" spans="1:5" x14ac:dyDescent="0.25">
      <c r="A277" s="79" t="s">
        <v>1724</v>
      </c>
      <c r="B277" s="80"/>
      <c r="C277" s="80"/>
      <c r="D277" s="80">
        <v>79119328.040000021</v>
      </c>
      <c r="E277" s="80">
        <v>2829677.42</v>
      </c>
    </row>
    <row r="278" spans="1:5" x14ac:dyDescent="0.25">
      <c r="A278" s="79" t="s">
        <v>1704</v>
      </c>
      <c r="B278" s="80">
        <v>5920000</v>
      </c>
      <c r="C278" s="80">
        <v>32920000</v>
      </c>
      <c r="D278" s="80">
        <v>29961518.489999998</v>
      </c>
      <c r="E278" s="80">
        <v>23508144</v>
      </c>
    </row>
    <row r="279" spans="1:5" x14ac:dyDescent="0.25">
      <c r="A279" s="79" t="s">
        <v>1730</v>
      </c>
      <c r="B279" s="80"/>
      <c r="C279" s="80"/>
      <c r="D279" s="80"/>
      <c r="E279" s="80">
        <v>322500</v>
      </c>
    </row>
    <row r="280" spans="1:5" x14ac:dyDescent="0.25">
      <c r="A280" s="79" t="s">
        <v>1734</v>
      </c>
      <c r="B280" s="80"/>
      <c r="C280" s="80"/>
      <c r="D280" s="80">
        <v>7765328.8600000003</v>
      </c>
      <c r="E280" s="80">
        <v>8106836.4799999995</v>
      </c>
    </row>
    <row r="281" spans="1:5" x14ac:dyDescent="0.25">
      <c r="A281" s="79" t="s">
        <v>1736</v>
      </c>
      <c r="B281" s="80">
        <v>7372390</v>
      </c>
      <c r="C281" s="80">
        <v>2198214</v>
      </c>
      <c r="D281" s="80"/>
      <c r="E281" s="80"/>
    </row>
    <row r="282" spans="1:5" x14ac:dyDescent="0.25">
      <c r="A282" s="42" t="s">
        <v>5623</v>
      </c>
      <c r="B282" s="80">
        <v>8938091870.5400009</v>
      </c>
      <c r="C282" s="80">
        <v>29896667825.880001</v>
      </c>
      <c r="D282" s="80">
        <v>9553188904.5200043</v>
      </c>
      <c r="E282" s="80">
        <v>10140248506.690001</v>
      </c>
    </row>
  </sheetData>
  <sheetProtection sheet="1" formatCells="0" formatColumns="0" formatRows="0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153"/>
  <sheetViews>
    <sheetView zoomScale="90" zoomScaleNormal="90" workbookViewId="0">
      <pane ySplit="1" topLeftCell="A2" activePane="bottomLeft" state="frozen"/>
      <selection activeCell="Q2" sqref="Q2"/>
      <selection pane="bottomLeft" activeCell="H4" sqref="H4"/>
    </sheetView>
  </sheetViews>
  <sheetFormatPr defaultRowHeight="15" x14ac:dyDescent="0.25"/>
  <cols>
    <col min="1" max="1" width="15.7109375" style="6" customWidth="1"/>
    <col min="2" max="2" width="37.42578125" customWidth="1"/>
    <col min="3" max="6" width="10.140625" style="6" customWidth="1"/>
    <col min="7" max="7" width="8.140625" style="6" customWidth="1"/>
    <col min="8" max="8" width="21.28515625" style="6" bestFit="1" customWidth="1"/>
    <col min="9" max="9" width="11.28515625" style="6" customWidth="1"/>
    <col min="10" max="11" width="13.5703125" style="6" bestFit="1" customWidth="1"/>
    <col min="12" max="12" width="23.28515625" style="6" customWidth="1"/>
    <col min="13" max="13" width="18.85546875" customWidth="1"/>
    <col min="15" max="15" width="25.140625" customWidth="1"/>
  </cols>
  <sheetData>
    <row r="1" spans="1:15" x14ac:dyDescent="0.25">
      <c r="A1" s="4" t="s">
        <v>0</v>
      </c>
      <c r="B1" s="1" t="s">
        <v>1</v>
      </c>
      <c r="C1" s="4" t="s">
        <v>5621</v>
      </c>
      <c r="D1" s="4" t="s">
        <v>5618</v>
      </c>
      <c r="E1" s="4" t="s">
        <v>5620</v>
      </c>
      <c r="F1" s="4" t="s">
        <v>5619</v>
      </c>
      <c r="G1" s="4" t="s">
        <v>2</v>
      </c>
      <c r="H1" s="4" t="s">
        <v>3</v>
      </c>
      <c r="I1" s="4" t="s">
        <v>4</v>
      </c>
      <c r="J1" s="9" t="s">
        <v>5</v>
      </c>
      <c r="K1" s="9" t="s">
        <v>6</v>
      </c>
      <c r="L1" s="9" t="s">
        <v>7</v>
      </c>
    </row>
    <row r="2" spans="1:15" x14ac:dyDescent="0.25">
      <c r="A2" s="5" t="s">
        <v>8</v>
      </c>
      <c r="B2" s="3" t="s">
        <v>9</v>
      </c>
      <c r="C2" s="5" t="s">
        <v>5587</v>
      </c>
      <c r="D2" s="5" t="s">
        <v>5587</v>
      </c>
      <c r="E2" s="5">
        <v>2017</v>
      </c>
      <c r="F2" s="8" t="str">
        <f>TEXT(C2*28, "mmmm")</f>
        <v>January</v>
      </c>
      <c r="G2" s="7">
        <f>IFERROR(DATEVALUE(CONCATENATE(C2,"-",D2,"-",E2)), "")</f>
        <v>42736</v>
      </c>
      <c r="H2" s="5" t="s">
        <v>36</v>
      </c>
      <c r="I2" s="5" t="s">
        <v>29</v>
      </c>
      <c r="J2" s="10"/>
      <c r="K2" s="10"/>
      <c r="L2" s="11">
        <v>5333872.07</v>
      </c>
      <c r="O2" s="81"/>
    </row>
    <row r="3" spans="1:15" x14ac:dyDescent="0.25">
      <c r="A3" s="5" t="s">
        <v>8</v>
      </c>
      <c r="B3" s="3" t="s">
        <v>9</v>
      </c>
      <c r="C3" s="5" t="s">
        <v>5598</v>
      </c>
      <c r="D3" s="5" t="s">
        <v>5590</v>
      </c>
      <c r="E3" s="5">
        <v>2017</v>
      </c>
      <c r="F3" s="8" t="str">
        <f t="shared" ref="F3:F66" si="0">TEXT(C3*28, "mmmm")</f>
        <v>February</v>
      </c>
      <c r="G3" s="7">
        <f t="shared" ref="G3:G66" si="1">IFERROR(DATEVALUE(CONCATENATE(C3,"-",D3,"-",E3)), "")</f>
        <v>42774</v>
      </c>
      <c r="H3" s="5" t="s">
        <v>3184</v>
      </c>
      <c r="I3" s="5" t="s">
        <v>11</v>
      </c>
      <c r="J3" s="10">
        <v>6719999.9000000004</v>
      </c>
      <c r="K3" s="10"/>
      <c r="L3" s="11">
        <v>12053871.970000001</v>
      </c>
    </row>
    <row r="4" spans="1:15" x14ac:dyDescent="0.25">
      <c r="A4" s="5" t="s">
        <v>8</v>
      </c>
      <c r="B4" s="3" t="s">
        <v>9</v>
      </c>
      <c r="C4" s="5" t="s">
        <v>5588</v>
      </c>
      <c r="D4" s="5" t="s">
        <v>5595</v>
      </c>
      <c r="E4" s="5">
        <v>2017</v>
      </c>
      <c r="F4" s="8" t="str">
        <f t="shared" si="0"/>
        <v>March</v>
      </c>
      <c r="G4" s="7">
        <f t="shared" si="1"/>
        <v>42825</v>
      </c>
      <c r="H4" s="5" t="s">
        <v>3183</v>
      </c>
      <c r="I4" s="5" t="s">
        <v>11</v>
      </c>
      <c r="J4" s="10">
        <v>38414249.369999997</v>
      </c>
      <c r="K4" s="10"/>
      <c r="L4" s="11">
        <v>50468121.340000004</v>
      </c>
    </row>
    <row r="5" spans="1:15" x14ac:dyDescent="0.25">
      <c r="A5" s="5" t="s">
        <v>8</v>
      </c>
      <c r="B5" s="3" t="s">
        <v>9</v>
      </c>
      <c r="C5" s="5" t="s">
        <v>5596</v>
      </c>
      <c r="D5" s="5" t="s">
        <v>5587</v>
      </c>
      <c r="E5" s="5">
        <v>2017</v>
      </c>
      <c r="F5" s="8" t="str">
        <f t="shared" si="0"/>
        <v>April</v>
      </c>
      <c r="G5" s="7">
        <f t="shared" si="1"/>
        <v>42826</v>
      </c>
      <c r="H5" s="5" t="s">
        <v>3182</v>
      </c>
      <c r="I5" s="5" t="s">
        <v>11</v>
      </c>
      <c r="J5" s="10">
        <v>38414249.369999997</v>
      </c>
      <c r="K5" s="10"/>
      <c r="L5" s="11">
        <v>88882370.709999993</v>
      </c>
      <c r="M5" s="2"/>
    </row>
    <row r="6" spans="1:15" x14ac:dyDescent="0.25">
      <c r="A6" s="5" t="s">
        <v>8</v>
      </c>
      <c r="B6" s="3" t="s">
        <v>9</v>
      </c>
      <c r="C6" s="5" t="s">
        <v>5597</v>
      </c>
      <c r="D6" s="5" t="s">
        <v>5596</v>
      </c>
      <c r="E6" s="5">
        <v>2017</v>
      </c>
      <c r="F6" s="8" t="str">
        <f t="shared" si="0"/>
        <v>May</v>
      </c>
      <c r="G6" s="7">
        <f t="shared" si="1"/>
        <v>42859</v>
      </c>
      <c r="H6" s="5" t="s">
        <v>3181</v>
      </c>
      <c r="I6" s="5" t="s">
        <v>13</v>
      </c>
      <c r="J6" s="10"/>
      <c r="K6" s="10">
        <v>8929999.9100000001</v>
      </c>
      <c r="L6" s="11">
        <v>79952370.799999997</v>
      </c>
    </row>
    <row r="7" spans="1:15" x14ac:dyDescent="0.25">
      <c r="A7" s="5" t="s">
        <v>8</v>
      </c>
      <c r="B7" s="3" t="s">
        <v>9</v>
      </c>
      <c r="C7" s="5" t="s">
        <v>5597</v>
      </c>
      <c r="D7" s="5" t="s">
        <v>5596</v>
      </c>
      <c r="E7" s="5">
        <v>2017</v>
      </c>
      <c r="F7" s="8" t="str">
        <f t="shared" si="0"/>
        <v>May</v>
      </c>
      <c r="G7" s="7">
        <f t="shared" si="1"/>
        <v>42859</v>
      </c>
      <c r="H7" s="5" t="s">
        <v>3180</v>
      </c>
      <c r="I7" s="5" t="s">
        <v>13</v>
      </c>
      <c r="J7" s="10"/>
      <c r="K7" s="10">
        <v>939999.99</v>
      </c>
      <c r="L7" s="11">
        <v>79012370.810000002</v>
      </c>
    </row>
    <row r="8" spans="1:15" x14ac:dyDescent="0.25">
      <c r="A8" s="5" t="s">
        <v>8</v>
      </c>
      <c r="B8" s="3" t="s">
        <v>9</v>
      </c>
      <c r="C8" s="5" t="s">
        <v>5597</v>
      </c>
      <c r="D8" s="5" t="s">
        <v>5590</v>
      </c>
      <c r="E8" s="5">
        <v>2017</v>
      </c>
      <c r="F8" s="8" t="str">
        <f t="shared" si="0"/>
        <v>May</v>
      </c>
      <c r="G8" s="7">
        <f t="shared" si="1"/>
        <v>42863</v>
      </c>
      <c r="H8" s="5" t="s">
        <v>3179</v>
      </c>
      <c r="I8" s="5" t="s">
        <v>11</v>
      </c>
      <c r="J8" s="10">
        <v>6719999.9000000004</v>
      </c>
      <c r="K8" s="10"/>
      <c r="L8" s="11">
        <v>85732370.709999993</v>
      </c>
    </row>
    <row r="9" spans="1:15" x14ac:dyDescent="0.25">
      <c r="A9" s="5" t="s">
        <v>8</v>
      </c>
      <c r="B9" s="3" t="s">
        <v>9</v>
      </c>
      <c r="C9" s="5" t="s">
        <v>5597</v>
      </c>
      <c r="D9" s="5" t="s">
        <v>5614</v>
      </c>
      <c r="E9" s="5">
        <v>2017</v>
      </c>
      <c r="F9" s="8" t="str">
        <f t="shared" si="0"/>
        <v>May</v>
      </c>
      <c r="G9" s="7">
        <f t="shared" si="1"/>
        <v>42881</v>
      </c>
      <c r="H9" s="5" t="s">
        <v>3178</v>
      </c>
      <c r="I9" s="5" t="s">
        <v>13</v>
      </c>
      <c r="J9" s="10"/>
      <c r="K9" s="10">
        <v>69511498.859999999</v>
      </c>
      <c r="L9" s="11">
        <v>16220871.85</v>
      </c>
    </row>
    <row r="10" spans="1:15" x14ac:dyDescent="0.25">
      <c r="A10" s="5" t="s">
        <v>8</v>
      </c>
      <c r="B10" s="3" t="s">
        <v>9</v>
      </c>
      <c r="C10" s="5" t="s">
        <v>5597</v>
      </c>
      <c r="D10" s="5" t="s">
        <v>5595</v>
      </c>
      <c r="E10" s="5">
        <v>2017</v>
      </c>
      <c r="F10" s="8" t="str">
        <f t="shared" si="0"/>
        <v>May</v>
      </c>
      <c r="G10" s="7">
        <f t="shared" si="1"/>
        <v>42886</v>
      </c>
      <c r="H10" s="5" t="s">
        <v>3177</v>
      </c>
      <c r="I10" s="5" t="s">
        <v>13</v>
      </c>
      <c r="J10" s="10"/>
      <c r="K10" s="10">
        <v>2778205.19</v>
      </c>
      <c r="L10" s="11">
        <v>13442666.66</v>
      </c>
    </row>
    <row r="11" spans="1:15" x14ac:dyDescent="0.25">
      <c r="A11" s="5" t="s">
        <v>8</v>
      </c>
      <c r="B11" s="3" t="s">
        <v>9</v>
      </c>
      <c r="C11" s="5" t="s">
        <v>5592</v>
      </c>
      <c r="D11" s="5" t="s">
        <v>5587</v>
      </c>
      <c r="E11" s="5">
        <v>2017</v>
      </c>
      <c r="F11" s="8" t="str">
        <f t="shared" si="0"/>
        <v>July</v>
      </c>
      <c r="G11" s="7">
        <f t="shared" si="1"/>
        <v>42917</v>
      </c>
      <c r="H11" s="5" t="s">
        <v>3176</v>
      </c>
      <c r="I11" s="5" t="s">
        <v>11</v>
      </c>
      <c r="J11" s="10">
        <v>21608999.370000001</v>
      </c>
      <c r="K11" s="10"/>
      <c r="L11" s="11">
        <v>35051666.030000001</v>
      </c>
    </row>
    <row r="12" spans="1:15" x14ac:dyDescent="0.25">
      <c r="A12" s="5" t="s">
        <v>8</v>
      </c>
      <c r="B12" s="3" t="s">
        <v>9</v>
      </c>
      <c r="C12" s="5" t="s">
        <v>5590</v>
      </c>
      <c r="D12" s="5" t="s">
        <v>5590</v>
      </c>
      <c r="E12" s="5">
        <v>2017</v>
      </c>
      <c r="F12" s="8" t="str">
        <f t="shared" si="0"/>
        <v>August</v>
      </c>
      <c r="G12" s="7">
        <f t="shared" si="1"/>
        <v>42955</v>
      </c>
      <c r="H12" s="5" t="s">
        <v>3175</v>
      </c>
      <c r="I12" s="5" t="s">
        <v>11</v>
      </c>
      <c r="J12" s="10">
        <v>6719999.9000000004</v>
      </c>
      <c r="K12" s="10"/>
      <c r="L12" s="11">
        <v>41771665.93</v>
      </c>
    </row>
    <row r="13" spans="1:15" x14ac:dyDescent="0.25">
      <c r="A13" s="5" t="s">
        <v>8</v>
      </c>
      <c r="B13" s="3" t="s">
        <v>9</v>
      </c>
      <c r="C13" s="5" t="s">
        <v>5606</v>
      </c>
      <c r="D13" s="5" t="s">
        <v>5587</v>
      </c>
      <c r="E13" s="5">
        <v>2017</v>
      </c>
      <c r="F13" s="8" t="str">
        <f t="shared" si="0"/>
        <v>October</v>
      </c>
      <c r="G13" s="7">
        <f t="shared" si="1"/>
        <v>43009</v>
      </c>
      <c r="H13" s="5" t="s">
        <v>3174</v>
      </c>
      <c r="I13" s="5" t="s">
        <v>11</v>
      </c>
      <c r="J13" s="10">
        <v>21608999.370000001</v>
      </c>
      <c r="K13" s="10"/>
      <c r="L13" s="11">
        <v>63380665.299999997</v>
      </c>
    </row>
    <row r="14" spans="1:15" x14ac:dyDescent="0.25">
      <c r="A14" s="5" t="s">
        <v>8</v>
      </c>
      <c r="B14" s="3" t="s">
        <v>9</v>
      </c>
      <c r="C14" s="5" t="s">
        <v>5606</v>
      </c>
      <c r="D14" s="5" t="s">
        <v>5595</v>
      </c>
      <c r="E14" s="5">
        <v>2017</v>
      </c>
      <c r="F14" s="8" t="str">
        <f t="shared" si="0"/>
        <v>October</v>
      </c>
      <c r="G14" s="7">
        <f t="shared" si="1"/>
        <v>43039</v>
      </c>
      <c r="H14" s="5" t="s">
        <v>3173</v>
      </c>
      <c r="I14" s="5" t="s">
        <v>11</v>
      </c>
      <c r="J14" s="10"/>
      <c r="K14" s="10">
        <v>49342.92</v>
      </c>
      <c r="L14" s="11">
        <v>63331322.380000003</v>
      </c>
    </row>
    <row r="15" spans="1:15" x14ac:dyDescent="0.25">
      <c r="A15" s="5" t="s">
        <v>8</v>
      </c>
      <c r="B15" s="3" t="s">
        <v>9</v>
      </c>
      <c r="C15" s="5" t="s">
        <v>5606</v>
      </c>
      <c r="D15" s="5" t="s">
        <v>5595</v>
      </c>
      <c r="E15" s="5">
        <v>2017</v>
      </c>
      <c r="F15" s="8" t="str">
        <f t="shared" si="0"/>
        <v>October</v>
      </c>
      <c r="G15" s="7">
        <f t="shared" si="1"/>
        <v>43039</v>
      </c>
      <c r="H15" s="5" t="s">
        <v>3172</v>
      </c>
      <c r="I15" s="5" t="s">
        <v>11</v>
      </c>
      <c r="J15" s="10"/>
      <c r="K15" s="10">
        <v>5066.67</v>
      </c>
      <c r="L15" s="11">
        <v>63326255.710000001</v>
      </c>
    </row>
    <row r="16" spans="1:15" x14ac:dyDescent="0.25">
      <c r="A16" s="5" t="s">
        <v>8</v>
      </c>
      <c r="B16" s="3" t="s">
        <v>9</v>
      </c>
      <c r="C16" s="5" t="s">
        <v>5606</v>
      </c>
      <c r="D16" s="5" t="s">
        <v>5595</v>
      </c>
      <c r="E16" s="5">
        <v>2017</v>
      </c>
      <c r="F16" s="8" t="str">
        <f t="shared" si="0"/>
        <v>October</v>
      </c>
      <c r="G16" s="7">
        <f t="shared" si="1"/>
        <v>43039</v>
      </c>
      <c r="H16" s="5" t="s">
        <v>3171</v>
      </c>
      <c r="I16" s="5" t="s">
        <v>11</v>
      </c>
      <c r="J16" s="10"/>
      <c r="K16" s="10">
        <v>25341.25</v>
      </c>
      <c r="L16" s="11">
        <v>63300914.460000001</v>
      </c>
    </row>
    <row r="17" spans="1:12" x14ac:dyDescent="0.25">
      <c r="A17" s="5" t="s">
        <v>8</v>
      </c>
      <c r="B17" s="3" t="s">
        <v>9</v>
      </c>
      <c r="C17" s="5" t="s">
        <v>5606</v>
      </c>
      <c r="D17" s="5" t="s">
        <v>5595</v>
      </c>
      <c r="E17" s="5">
        <v>2017</v>
      </c>
      <c r="F17" s="8" t="str">
        <f t="shared" si="0"/>
        <v>October</v>
      </c>
      <c r="G17" s="7">
        <f t="shared" si="1"/>
        <v>43039</v>
      </c>
      <c r="H17" s="5" t="s">
        <v>3170</v>
      </c>
      <c r="I17" s="5" t="s">
        <v>11</v>
      </c>
      <c r="J17" s="10"/>
      <c r="K17" s="10">
        <v>5066.67</v>
      </c>
      <c r="L17" s="11">
        <v>63295847.789999999</v>
      </c>
    </row>
    <row r="18" spans="1:12" x14ac:dyDescent="0.25">
      <c r="A18" s="5" t="s">
        <v>8</v>
      </c>
      <c r="B18" s="3" t="s">
        <v>9</v>
      </c>
      <c r="C18" s="5" t="s">
        <v>5606</v>
      </c>
      <c r="D18" s="5" t="s">
        <v>5595</v>
      </c>
      <c r="E18" s="5">
        <v>2017</v>
      </c>
      <c r="F18" s="8" t="str">
        <f t="shared" si="0"/>
        <v>October</v>
      </c>
      <c r="G18" s="7">
        <f t="shared" si="1"/>
        <v>43039</v>
      </c>
      <c r="H18" s="5" t="s">
        <v>3169</v>
      </c>
      <c r="I18" s="5" t="s">
        <v>11</v>
      </c>
      <c r="J18" s="10"/>
      <c r="K18" s="10">
        <v>5350115.74</v>
      </c>
      <c r="L18" s="11">
        <v>57945732.049999997</v>
      </c>
    </row>
    <row r="19" spans="1:12" x14ac:dyDescent="0.25">
      <c r="A19" s="5" t="s">
        <v>8</v>
      </c>
      <c r="B19" s="3" t="s">
        <v>9</v>
      </c>
      <c r="C19" s="5" t="s">
        <v>5606</v>
      </c>
      <c r="D19" s="5" t="s">
        <v>5595</v>
      </c>
      <c r="E19" s="5">
        <v>2017</v>
      </c>
      <c r="F19" s="8" t="str">
        <f t="shared" si="0"/>
        <v>October</v>
      </c>
      <c r="G19" s="7">
        <f t="shared" si="1"/>
        <v>43039</v>
      </c>
      <c r="H19" s="5" t="s">
        <v>3168</v>
      </c>
      <c r="I19" s="5" t="s">
        <v>11</v>
      </c>
      <c r="J19" s="10"/>
      <c r="K19" s="10">
        <v>2526161</v>
      </c>
      <c r="L19" s="11">
        <v>55419571.049999997</v>
      </c>
    </row>
    <row r="20" spans="1:12" x14ac:dyDescent="0.25">
      <c r="A20" s="5" t="s">
        <v>8</v>
      </c>
      <c r="B20" s="3" t="s">
        <v>9</v>
      </c>
      <c r="C20" s="5" t="s">
        <v>5606</v>
      </c>
      <c r="D20" s="5" t="s">
        <v>5595</v>
      </c>
      <c r="E20" s="5">
        <v>2017</v>
      </c>
      <c r="F20" s="8" t="str">
        <f t="shared" si="0"/>
        <v>October</v>
      </c>
      <c r="G20" s="7">
        <f t="shared" si="1"/>
        <v>43039</v>
      </c>
      <c r="H20" s="5" t="s">
        <v>3167</v>
      </c>
      <c r="I20" s="5" t="s">
        <v>11</v>
      </c>
      <c r="J20" s="10"/>
      <c r="K20" s="10">
        <v>645066.66</v>
      </c>
      <c r="L20" s="11">
        <v>54774504.390000001</v>
      </c>
    </row>
    <row r="21" spans="1:12" x14ac:dyDescent="0.25">
      <c r="A21" s="5" t="s">
        <v>8</v>
      </c>
      <c r="B21" s="3" t="s">
        <v>9</v>
      </c>
      <c r="C21" s="5" t="s">
        <v>5594</v>
      </c>
      <c r="D21" s="5" t="s">
        <v>5587</v>
      </c>
      <c r="E21" s="5">
        <v>2017</v>
      </c>
      <c r="F21" s="8" t="str">
        <f t="shared" si="0"/>
        <v>November</v>
      </c>
      <c r="G21" s="7">
        <f t="shared" si="1"/>
        <v>43040</v>
      </c>
      <c r="H21" s="5" t="s">
        <v>3166</v>
      </c>
      <c r="I21" s="5" t="s">
        <v>13</v>
      </c>
      <c r="J21" s="10"/>
      <c r="K21" s="10">
        <v>9633838.8200000003</v>
      </c>
      <c r="L21" s="11">
        <v>45140665.57</v>
      </c>
    </row>
    <row r="22" spans="1:12" x14ac:dyDescent="0.25">
      <c r="A22" s="5" t="s">
        <v>8</v>
      </c>
      <c r="B22" s="3" t="s">
        <v>9</v>
      </c>
      <c r="C22" s="5" t="s">
        <v>5594</v>
      </c>
      <c r="D22" s="5" t="s">
        <v>5587</v>
      </c>
      <c r="E22" s="5">
        <v>2017</v>
      </c>
      <c r="F22" s="8" t="str">
        <f t="shared" si="0"/>
        <v>November</v>
      </c>
      <c r="G22" s="7">
        <f t="shared" si="1"/>
        <v>43040</v>
      </c>
      <c r="H22" s="5" t="s">
        <v>3165</v>
      </c>
      <c r="I22" s="5" t="s">
        <v>13</v>
      </c>
      <c r="J22" s="10"/>
      <c r="K22" s="10">
        <v>639999.99</v>
      </c>
      <c r="L22" s="11">
        <v>44500665.579999998</v>
      </c>
    </row>
    <row r="23" spans="1:12" x14ac:dyDescent="0.25">
      <c r="A23" s="5" t="s">
        <v>8</v>
      </c>
      <c r="B23" s="3" t="s">
        <v>9</v>
      </c>
      <c r="C23" s="5" t="s">
        <v>5594</v>
      </c>
      <c r="D23" s="5" t="s">
        <v>5587</v>
      </c>
      <c r="E23" s="5">
        <v>2017</v>
      </c>
      <c r="F23" s="8" t="str">
        <f t="shared" si="0"/>
        <v>November</v>
      </c>
      <c r="G23" s="7">
        <f t="shared" si="1"/>
        <v>43040</v>
      </c>
      <c r="H23" s="5" t="s">
        <v>3164</v>
      </c>
      <c r="I23" s="5" t="s">
        <v>13</v>
      </c>
      <c r="J23" s="10"/>
      <c r="K23" s="10">
        <v>1279999.98</v>
      </c>
      <c r="L23" s="11">
        <v>43220665.600000001</v>
      </c>
    </row>
    <row r="24" spans="1:12" x14ac:dyDescent="0.25">
      <c r="A24" s="5" t="s">
        <v>8</v>
      </c>
      <c r="B24" s="3" t="s">
        <v>9</v>
      </c>
      <c r="C24" s="5" t="s">
        <v>5594</v>
      </c>
      <c r="D24" s="5" t="s">
        <v>5590</v>
      </c>
      <c r="E24" s="5">
        <v>2017</v>
      </c>
      <c r="F24" s="8" t="str">
        <f t="shared" si="0"/>
        <v>November</v>
      </c>
      <c r="G24" s="7">
        <f t="shared" si="1"/>
        <v>43047</v>
      </c>
      <c r="H24" s="5" t="s">
        <v>3163</v>
      </c>
      <c r="I24" s="5" t="s">
        <v>11</v>
      </c>
      <c r="J24" s="10">
        <v>3974193.49</v>
      </c>
      <c r="K24" s="10"/>
      <c r="L24" s="11">
        <v>47194859.090000004</v>
      </c>
    </row>
    <row r="25" spans="1:12" x14ac:dyDescent="0.25">
      <c r="A25" s="5" t="s">
        <v>8</v>
      </c>
      <c r="B25" s="3" t="s">
        <v>9</v>
      </c>
      <c r="C25" s="5" t="s">
        <v>5594</v>
      </c>
      <c r="D25" s="5" t="s">
        <v>5605</v>
      </c>
      <c r="E25" s="5">
        <v>2017</v>
      </c>
      <c r="F25" s="8" t="str">
        <f t="shared" si="0"/>
        <v>November</v>
      </c>
      <c r="G25" s="7">
        <f t="shared" si="1"/>
        <v>43048</v>
      </c>
      <c r="H25" s="5" t="s">
        <v>3162</v>
      </c>
      <c r="I25" s="5" t="s">
        <v>11</v>
      </c>
      <c r="J25" s="10"/>
      <c r="K25" s="10">
        <v>5320380</v>
      </c>
      <c r="L25" s="11">
        <v>41874479.090000004</v>
      </c>
    </row>
    <row r="26" spans="1:12" x14ac:dyDescent="0.25">
      <c r="A26" s="5" t="s">
        <v>8</v>
      </c>
      <c r="B26" s="3" t="s">
        <v>9</v>
      </c>
      <c r="C26" s="5" t="s">
        <v>5594</v>
      </c>
      <c r="D26" s="5" t="s">
        <v>5605</v>
      </c>
      <c r="E26" s="5">
        <v>2017</v>
      </c>
      <c r="F26" s="8" t="str">
        <f t="shared" si="0"/>
        <v>November</v>
      </c>
      <c r="G26" s="7">
        <f t="shared" si="1"/>
        <v>43048</v>
      </c>
      <c r="H26" s="5" t="s">
        <v>3161</v>
      </c>
      <c r="I26" s="5" t="s">
        <v>11</v>
      </c>
      <c r="J26" s="10"/>
      <c r="K26" s="10">
        <v>17107.650000000001</v>
      </c>
      <c r="L26" s="11">
        <v>41857371.439999998</v>
      </c>
    </row>
    <row r="27" spans="1:12" x14ac:dyDescent="0.25">
      <c r="A27" s="5" t="s">
        <v>8</v>
      </c>
      <c r="B27" s="3" t="s">
        <v>9</v>
      </c>
      <c r="C27" s="5" t="s">
        <v>5594</v>
      </c>
      <c r="D27" s="5" t="s">
        <v>5605</v>
      </c>
      <c r="E27" s="5">
        <v>2017</v>
      </c>
      <c r="F27" s="8" t="str">
        <f t="shared" si="0"/>
        <v>November</v>
      </c>
      <c r="G27" s="7">
        <f t="shared" si="1"/>
        <v>43048</v>
      </c>
      <c r="H27" s="5" t="s">
        <v>3160</v>
      </c>
      <c r="I27" s="5" t="s">
        <v>11</v>
      </c>
      <c r="J27" s="10"/>
      <c r="K27" s="10">
        <v>2057999.44</v>
      </c>
      <c r="L27" s="11">
        <v>39799372</v>
      </c>
    </row>
    <row r="28" spans="1:12" x14ac:dyDescent="0.25">
      <c r="A28" s="5" t="s">
        <v>8</v>
      </c>
      <c r="B28" s="3" t="s">
        <v>9</v>
      </c>
      <c r="C28" s="5" t="s">
        <v>5594</v>
      </c>
      <c r="D28" s="5" t="s">
        <v>5611</v>
      </c>
      <c r="E28" s="5">
        <v>2017</v>
      </c>
      <c r="F28" s="8" t="str">
        <f t="shared" si="0"/>
        <v>November</v>
      </c>
      <c r="G28" s="7">
        <f t="shared" si="1"/>
        <v>43053</v>
      </c>
      <c r="H28" s="5" t="s">
        <v>3159</v>
      </c>
      <c r="I28" s="5" t="s">
        <v>13</v>
      </c>
      <c r="J28" s="10"/>
      <c r="K28" s="10">
        <v>14214326.93</v>
      </c>
      <c r="L28" s="11">
        <v>25585045.07</v>
      </c>
    </row>
    <row r="29" spans="1:12" x14ac:dyDescent="0.25">
      <c r="A29" s="5" t="s">
        <v>26</v>
      </c>
      <c r="B29" s="3" t="s">
        <v>27</v>
      </c>
      <c r="C29" s="7"/>
      <c r="D29" s="7"/>
      <c r="E29" s="7"/>
      <c r="F29" s="8" t="str">
        <f t="shared" si="0"/>
        <v>January</v>
      </c>
      <c r="G29" s="7" t="str">
        <f t="shared" si="1"/>
        <v/>
      </c>
      <c r="H29" s="5" t="s">
        <v>28</v>
      </c>
      <c r="I29" s="5" t="s">
        <v>29</v>
      </c>
      <c r="J29" s="10"/>
      <c r="K29" s="10"/>
      <c r="L29" s="11">
        <v>0</v>
      </c>
    </row>
    <row r="30" spans="1:12" x14ac:dyDescent="0.25">
      <c r="A30" s="5" t="s">
        <v>30</v>
      </c>
      <c r="B30" s="3" t="s">
        <v>31</v>
      </c>
      <c r="C30" s="7"/>
      <c r="D30" s="7"/>
      <c r="E30" s="7"/>
      <c r="F30" s="8" t="str">
        <f t="shared" si="0"/>
        <v>January</v>
      </c>
      <c r="G30" s="7" t="str">
        <f t="shared" si="1"/>
        <v/>
      </c>
      <c r="H30" s="5" t="s">
        <v>28</v>
      </c>
      <c r="I30" s="5" t="s">
        <v>29</v>
      </c>
      <c r="J30" s="10"/>
      <c r="K30" s="10"/>
      <c r="L30" s="11">
        <v>0</v>
      </c>
    </row>
    <row r="31" spans="1:12" x14ac:dyDescent="0.25">
      <c r="A31" s="5" t="s">
        <v>32</v>
      </c>
      <c r="B31" s="3" t="s">
        <v>33</v>
      </c>
      <c r="C31" s="7"/>
      <c r="D31" s="7"/>
      <c r="E31" s="7"/>
      <c r="F31" s="8" t="str">
        <f t="shared" si="0"/>
        <v>January</v>
      </c>
      <c r="G31" s="7" t="str">
        <f t="shared" si="1"/>
        <v/>
      </c>
      <c r="H31" s="5" t="s">
        <v>28</v>
      </c>
      <c r="I31" s="5" t="s">
        <v>29</v>
      </c>
      <c r="J31" s="10"/>
      <c r="K31" s="10"/>
      <c r="L31" s="11">
        <v>0</v>
      </c>
    </row>
    <row r="32" spans="1:12" x14ac:dyDescent="0.25">
      <c r="A32" s="5" t="s">
        <v>34</v>
      </c>
      <c r="B32" s="3" t="s">
        <v>35</v>
      </c>
      <c r="C32" s="5" t="s">
        <v>5587</v>
      </c>
      <c r="D32" s="5" t="s">
        <v>5587</v>
      </c>
      <c r="E32" s="5">
        <v>2017</v>
      </c>
      <c r="F32" s="8" t="str">
        <f t="shared" si="0"/>
        <v>January</v>
      </c>
      <c r="G32" s="7">
        <f t="shared" si="1"/>
        <v>42736</v>
      </c>
      <c r="H32" s="5" t="s">
        <v>36</v>
      </c>
      <c r="I32" s="5" t="s">
        <v>29</v>
      </c>
      <c r="J32" s="10"/>
      <c r="K32" s="10"/>
      <c r="L32" s="11">
        <v>709947</v>
      </c>
    </row>
    <row r="33" spans="1:12" x14ac:dyDescent="0.25">
      <c r="A33" s="5" t="s">
        <v>37</v>
      </c>
      <c r="B33" s="3" t="s">
        <v>38</v>
      </c>
      <c r="C33" s="5" t="s">
        <v>5587</v>
      </c>
      <c r="D33" s="5" t="s">
        <v>5587</v>
      </c>
      <c r="E33" s="5">
        <v>2017</v>
      </c>
      <c r="F33" s="8" t="str">
        <f t="shared" si="0"/>
        <v>January</v>
      </c>
      <c r="G33" s="7">
        <f t="shared" si="1"/>
        <v>42736</v>
      </c>
      <c r="H33" s="5" t="s">
        <v>36</v>
      </c>
      <c r="I33" s="5" t="s">
        <v>29</v>
      </c>
      <c r="J33" s="10"/>
      <c r="K33" s="10"/>
      <c r="L33" s="11">
        <v>612360</v>
      </c>
    </row>
    <row r="34" spans="1:12" x14ac:dyDescent="0.25">
      <c r="A34" s="5" t="s">
        <v>39</v>
      </c>
      <c r="B34" s="3" t="s">
        <v>40</v>
      </c>
      <c r="C34" s="7"/>
      <c r="D34" s="7"/>
      <c r="E34" s="7"/>
      <c r="F34" s="8" t="str">
        <f t="shared" si="0"/>
        <v>January</v>
      </c>
      <c r="G34" s="7" t="str">
        <f t="shared" si="1"/>
        <v/>
      </c>
      <c r="H34" s="5" t="s">
        <v>28</v>
      </c>
      <c r="I34" s="5" t="s">
        <v>29</v>
      </c>
      <c r="J34" s="10"/>
      <c r="K34" s="10"/>
      <c r="L34" s="11">
        <v>0</v>
      </c>
    </row>
    <row r="35" spans="1:12" x14ac:dyDescent="0.25">
      <c r="A35" s="5" t="s">
        <v>42</v>
      </c>
      <c r="B35" s="3" t="s">
        <v>43</v>
      </c>
      <c r="C35" s="7"/>
      <c r="D35" s="7"/>
      <c r="E35" s="7"/>
      <c r="F35" s="8" t="str">
        <f t="shared" si="0"/>
        <v>January</v>
      </c>
      <c r="G35" s="7" t="str">
        <f t="shared" si="1"/>
        <v/>
      </c>
      <c r="H35" s="5" t="s">
        <v>28</v>
      </c>
      <c r="I35" s="5" t="s">
        <v>29</v>
      </c>
      <c r="J35" s="10"/>
      <c r="K35" s="10"/>
      <c r="L35" s="11">
        <v>0</v>
      </c>
    </row>
    <row r="36" spans="1:12" x14ac:dyDescent="0.25">
      <c r="A36" s="5" t="s">
        <v>44</v>
      </c>
      <c r="B36" s="3" t="s">
        <v>45</v>
      </c>
      <c r="C36" s="7"/>
      <c r="D36" s="7"/>
      <c r="E36" s="7"/>
      <c r="F36" s="8" t="str">
        <f t="shared" si="0"/>
        <v>January</v>
      </c>
      <c r="G36" s="7" t="str">
        <f t="shared" si="1"/>
        <v/>
      </c>
      <c r="H36" s="5" t="s">
        <v>28</v>
      </c>
      <c r="I36" s="5" t="s">
        <v>29</v>
      </c>
      <c r="J36" s="10"/>
      <c r="K36" s="10"/>
      <c r="L36" s="11">
        <v>0</v>
      </c>
    </row>
    <row r="37" spans="1:12" x14ac:dyDescent="0.25">
      <c r="A37" s="5" t="s">
        <v>46</v>
      </c>
      <c r="B37" s="3" t="s">
        <v>47</v>
      </c>
      <c r="C37" s="7"/>
      <c r="D37" s="7"/>
      <c r="E37" s="7"/>
      <c r="F37" s="8" t="str">
        <f t="shared" si="0"/>
        <v>January</v>
      </c>
      <c r="G37" s="7" t="str">
        <f t="shared" si="1"/>
        <v/>
      </c>
      <c r="H37" s="5" t="s">
        <v>28</v>
      </c>
      <c r="I37" s="5" t="s">
        <v>29</v>
      </c>
      <c r="J37" s="10"/>
      <c r="K37" s="10"/>
      <c r="L37" s="11">
        <v>0</v>
      </c>
    </row>
    <row r="38" spans="1:12" x14ac:dyDescent="0.25">
      <c r="A38" s="5" t="s">
        <v>58</v>
      </c>
      <c r="B38" s="3" t="s">
        <v>59</v>
      </c>
      <c r="C38" s="7"/>
      <c r="D38" s="7"/>
      <c r="E38" s="7"/>
      <c r="F38" s="8" t="str">
        <f t="shared" si="0"/>
        <v>January</v>
      </c>
      <c r="G38" s="7" t="str">
        <f t="shared" si="1"/>
        <v/>
      </c>
      <c r="H38" s="5" t="s">
        <v>28</v>
      </c>
      <c r="I38" s="5" t="s">
        <v>29</v>
      </c>
      <c r="J38" s="10"/>
      <c r="K38" s="10"/>
      <c r="L38" s="11">
        <v>0</v>
      </c>
    </row>
    <row r="39" spans="1:12" x14ac:dyDescent="0.25">
      <c r="A39" s="5" t="s">
        <v>60</v>
      </c>
      <c r="B39" s="3" t="s">
        <v>61</v>
      </c>
      <c r="C39" s="5" t="s">
        <v>5596</v>
      </c>
      <c r="D39" s="5" t="s">
        <v>5594</v>
      </c>
      <c r="E39" s="5">
        <v>2017</v>
      </c>
      <c r="F39" s="8" t="str">
        <f t="shared" si="0"/>
        <v>April</v>
      </c>
      <c r="G39" s="7">
        <f t="shared" si="1"/>
        <v>42836</v>
      </c>
      <c r="H39" s="5" t="s">
        <v>3158</v>
      </c>
      <c r="I39" s="5" t="s">
        <v>11</v>
      </c>
      <c r="J39" s="10">
        <v>420000</v>
      </c>
      <c r="K39" s="10"/>
      <c r="L39" s="11">
        <v>420000</v>
      </c>
    </row>
    <row r="40" spans="1:12" x14ac:dyDescent="0.25">
      <c r="A40" s="5" t="s">
        <v>60</v>
      </c>
      <c r="B40" s="3" t="s">
        <v>61</v>
      </c>
      <c r="C40" s="5" t="s">
        <v>5596</v>
      </c>
      <c r="D40" s="5" t="s">
        <v>5594</v>
      </c>
      <c r="E40" s="5">
        <v>2017</v>
      </c>
      <c r="F40" s="8" t="str">
        <f t="shared" si="0"/>
        <v>April</v>
      </c>
      <c r="G40" s="7">
        <f t="shared" si="1"/>
        <v>42836</v>
      </c>
      <c r="H40" s="5" t="s">
        <v>3157</v>
      </c>
      <c r="I40" s="5" t="s">
        <v>13</v>
      </c>
      <c r="J40" s="10"/>
      <c r="K40" s="10">
        <v>300000</v>
      </c>
      <c r="L40" s="11">
        <v>120000</v>
      </c>
    </row>
    <row r="41" spans="1:12" x14ac:dyDescent="0.25">
      <c r="A41" s="5" t="s">
        <v>60</v>
      </c>
      <c r="B41" s="3" t="s">
        <v>61</v>
      </c>
      <c r="C41" s="5" t="s">
        <v>5597</v>
      </c>
      <c r="D41" s="5" t="s">
        <v>5602</v>
      </c>
      <c r="E41" s="5">
        <v>2017</v>
      </c>
      <c r="F41" s="8" t="str">
        <f t="shared" si="0"/>
        <v>May</v>
      </c>
      <c r="G41" s="7">
        <f t="shared" si="1"/>
        <v>42879</v>
      </c>
      <c r="H41" s="5" t="s">
        <v>3156</v>
      </c>
      <c r="I41" s="5" t="s">
        <v>11</v>
      </c>
      <c r="J41" s="10">
        <v>315000</v>
      </c>
      <c r="K41" s="10"/>
      <c r="L41" s="11">
        <v>435000</v>
      </c>
    </row>
    <row r="42" spans="1:12" x14ac:dyDescent="0.25">
      <c r="A42" s="5" t="s">
        <v>60</v>
      </c>
      <c r="B42" s="3" t="s">
        <v>61</v>
      </c>
      <c r="C42" s="5" t="s">
        <v>5589</v>
      </c>
      <c r="D42" s="5" t="s">
        <v>5602</v>
      </c>
      <c r="E42" s="5">
        <v>2017</v>
      </c>
      <c r="F42" s="8" t="str">
        <f t="shared" si="0"/>
        <v>June</v>
      </c>
      <c r="G42" s="7">
        <f t="shared" si="1"/>
        <v>42910</v>
      </c>
      <c r="H42" s="5" t="s">
        <v>3155</v>
      </c>
      <c r="I42" s="5" t="s">
        <v>11</v>
      </c>
      <c r="J42" s="10">
        <v>315000</v>
      </c>
      <c r="K42" s="10"/>
      <c r="L42" s="11">
        <v>750000</v>
      </c>
    </row>
    <row r="43" spans="1:12" x14ac:dyDescent="0.25">
      <c r="A43" s="5" t="s">
        <v>60</v>
      </c>
      <c r="B43" s="3" t="s">
        <v>61</v>
      </c>
      <c r="C43" s="5" t="s">
        <v>5592</v>
      </c>
      <c r="D43" s="5" t="s">
        <v>5602</v>
      </c>
      <c r="E43" s="5">
        <v>2017</v>
      </c>
      <c r="F43" s="8" t="str">
        <f t="shared" si="0"/>
        <v>July</v>
      </c>
      <c r="G43" s="7">
        <f t="shared" si="1"/>
        <v>42940</v>
      </c>
      <c r="H43" s="5" t="s">
        <v>3154</v>
      </c>
      <c r="I43" s="5" t="s">
        <v>11</v>
      </c>
      <c r="J43" s="10">
        <v>315000</v>
      </c>
      <c r="K43" s="10"/>
      <c r="L43" s="11">
        <v>1065000</v>
      </c>
    </row>
    <row r="44" spans="1:12" x14ac:dyDescent="0.25">
      <c r="A44" s="5" t="s">
        <v>60</v>
      </c>
      <c r="B44" s="3" t="s">
        <v>61</v>
      </c>
      <c r="C44" s="5" t="s">
        <v>5590</v>
      </c>
      <c r="D44" s="5" t="s">
        <v>5602</v>
      </c>
      <c r="E44" s="5">
        <v>2017</v>
      </c>
      <c r="F44" s="8" t="str">
        <f t="shared" si="0"/>
        <v>August</v>
      </c>
      <c r="G44" s="7">
        <f t="shared" si="1"/>
        <v>42971</v>
      </c>
      <c r="H44" s="5" t="s">
        <v>3153</v>
      </c>
      <c r="I44" s="5" t="s">
        <v>11</v>
      </c>
      <c r="J44" s="10">
        <v>315000</v>
      </c>
      <c r="K44" s="10"/>
      <c r="L44" s="11">
        <v>1380000</v>
      </c>
    </row>
    <row r="45" spans="1:12" x14ac:dyDescent="0.25">
      <c r="A45" s="5" t="s">
        <v>60</v>
      </c>
      <c r="B45" s="3" t="s">
        <v>61</v>
      </c>
      <c r="C45" s="5" t="s">
        <v>5605</v>
      </c>
      <c r="D45" s="5" t="s">
        <v>5602</v>
      </c>
      <c r="E45" s="5">
        <v>2017</v>
      </c>
      <c r="F45" s="8" t="str">
        <f t="shared" si="0"/>
        <v>September</v>
      </c>
      <c r="G45" s="7">
        <f t="shared" si="1"/>
        <v>43002</v>
      </c>
      <c r="H45" s="5" t="s">
        <v>3152</v>
      </c>
      <c r="I45" s="5" t="s">
        <v>11</v>
      </c>
      <c r="J45" s="10">
        <v>315000</v>
      </c>
      <c r="K45" s="10"/>
      <c r="L45" s="11">
        <v>1695000</v>
      </c>
    </row>
    <row r="46" spans="1:12" x14ac:dyDescent="0.25">
      <c r="A46" s="5" t="s">
        <v>60</v>
      </c>
      <c r="B46" s="3" t="s">
        <v>61</v>
      </c>
      <c r="C46" s="5" t="s">
        <v>5606</v>
      </c>
      <c r="D46" s="5" t="s">
        <v>5601</v>
      </c>
      <c r="E46" s="5">
        <v>2017</v>
      </c>
      <c r="F46" s="8" t="str">
        <f t="shared" si="0"/>
        <v>October</v>
      </c>
      <c r="G46" s="7">
        <f t="shared" si="1"/>
        <v>43025</v>
      </c>
      <c r="H46" s="5" t="s">
        <v>3151</v>
      </c>
      <c r="I46" s="5" t="s">
        <v>11</v>
      </c>
      <c r="J46" s="10"/>
      <c r="K46" s="10">
        <v>9000</v>
      </c>
      <c r="L46" s="11">
        <v>1686000</v>
      </c>
    </row>
    <row r="47" spans="1:12" x14ac:dyDescent="0.25">
      <c r="A47" s="5" t="s">
        <v>60</v>
      </c>
      <c r="B47" s="3" t="s">
        <v>61</v>
      </c>
      <c r="C47" s="5" t="s">
        <v>5606</v>
      </c>
      <c r="D47" s="5" t="s">
        <v>5602</v>
      </c>
      <c r="E47" s="5">
        <v>2017</v>
      </c>
      <c r="F47" s="8" t="str">
        <f t="shared" si="0"/>
        <v>October</v>
      </c>
      <c r="G47" s="7">
        <f t="shared" si="1"/>
        <v>43032</v>
      </c>
      <c r="H47" s="5" t="s">
        <v>3150</v>
      </c>
      <c r="I47" s="5" t="s">
        <v>11</v>
      </c>
      <c r="J47" s="10">
        <v>315000</v>
      </c>
      <c r="K47" s="10"/>
      <c r="L47" s="11">
        <v>2001000</v>
      </c>
    </row>
    <row r="48" spans="1:12" x14ac:dyDescent="0.25">
      <c r="A48" s="5" t="s">
        <v>60</v>
      </c>
      <c r="B48" s="3" t="s">
        <v>61</v>
      </c>
      <c r="C48" s="5" t="s">
        <v>5594</v>
      </c>
      <c r="D48" s="5" t="s">
        <v>5602</v>
      </c>
      <c r="E48" s="5">
        <v>2017</v>
      </c>
      <c r="F48" s="8" t="str">
        <f t="shared" si="0"/>
        <v>November</v>
      </c>
      <c r="G48" s="7">
        <f t="shared" si="1"/>
        <v>43063</v>
      </c>
      <c r="H48" s="5" t="s">
        <v>3149</v>
      </c>
      <c r="I48" s="5" t="s">
        <v>11</v>
      </c>
      <c r="J48" s="10">
        <v>209999.99</v>
      </c>
      <c r="K48" s="10"/>
      <c r="L48" s="11">
        <v>2210999.9900000002</v>
      </c>
    </row>
    <row r="49" spans="1:12" x14ac:dyDescent="0.25">
      <c r="A49" s="5" t="s">
        <v>62</v>
      </c>
      <c r="B49" s="3" t="s">
        <v>63</v>
      </c>
      <c r="C49" s="7"/>
      <c r="D49" s="7"/>
      <c r="E49" s="7"/>
      <c r="F49" s="8" t="str">
        <f t="shared" si="0"/>
        <v>January</v>
      </c>
      <c r="G49" s="7" t="str">
        <f t="shared" si="1"/>
        <v/>
      </c>
      <c r="H49" s="5" t="s">
        <v>28</v>
      </c>
      <c r="I49" s="5" t="s">
        <v>29</v>
      </c>
      <c r="J49" s="10"/>
      <c r="K49" s="10"/>
      <c r="L49" s="11">
        <v>0</v>
      </c>
    </row>
    <row r="50" spans="1:12" x14ac:dyDescent="0.25">
      <c r="A50" s="5" t="s">
        <v>64</v>
      </c>
      <c r="B50" s="3" t="s">
        <v>65</v>
      </c>
      <c r="C50" s="7"/>
      <c r="D50" s="7"/>
      <c r="E50" s="7"/>
      <c r="F50" s="8" t="str">
        <f t="shared" si="0"/>
        <v>January</v>
      </c>
      <c r="G50" s="7" t="str">
        <f t="shared" si="1"/>
        <v/>
      </c>
      <c r="H50" s="5" t="s">
        <v>28</v>
      </c>
      <c r="I50" s="5" t="s">
        <v>29</v>
      </c>
      <c r="J50" s="10"/>
      <c r="K50" s="10"/>
      <c r="L50" s="11">
        <v>0</v>
      </c>
    </row>
    <row r="51" spans="1:12" x14ac:dyDescent="0.25">
      <c r="A51" s="5" t="s">
        <v>66</v>
      </c>
      <c r="B51" s="3" t="s">
        <v>67</v>
      </c>
      <c r="C51" s="5" t="s">
        <v>5587</v>
      </c>
      <c r="D51" s="5" t="s">
        <v>5587</v>
      </c>
      <c r="E51" s="5">
        <v>2017</v>
      </c>
      <c r="F51" s="8" t="str">
        <f t="shared" si="0"/>
        <v>January</v>
      </c>
      <c r="G51" s="7">
        <f t="shared" si="1"/>
        <v>42736</v>
      </c>
      <c r="H51" s="5" t="s">
        <v>36</v>
      </c>
      <c r="I51" s="5" t="s">
        <v>29</v>
      </c>
      <c r="J51" s="10"/>
      <c r="K51" s="10"/>
      <c r="L51" s="11">
        <v>800</v>
      </c>
    </row>
    <row r="52" spans="1:12" x14ac:dyDescent="0.25">
      <c r="A52" s="5" t="s">
        <v>74</v>
      </c>
      <c r="B52" s="3" t="s">
        <v>75</v>
      </c>
      <c r="C52" s="7"/>
      <c r="D52" s="7"/>
      <c r="E52" s="7"/>
      <c r="F52" s="8" t="str">
        <f t="shared" si="0"/>
        <v>January</v>
      </c>
      <c r="G52" s="7" t="str">
        <f t="shared" si="1"/>
        <v/>
      </c>
      <c r="H52" s="5" t="s">
        <v>28</v>
      </c>
      <c r="I52" s="5" t="s">
        <v>29</v>
      </c>
      <c r="J52" s="10"/>
      <c r="K52" s="10"/>
      <c r="L52" s="11">
        <v>0</v>
      </c>
    </row>
    <row r="53" spans="1:12" x14ac:dyDescent="0.25">
      <c r="A53" s="5" t="s">
        <v>76</v>
      </c>
      <c r="B53" s="3" t="s">
        <v>77</v>
      </c>
      <c r="C53" s="7"/>
      <c r="D53" s="7"/>
      <c r="E53" s="7"/>
      <c r="F53" s="8" t="str">
        <f t="shared" si="0"/>
        <v>January</v>
      </c>
      <c r="G53" s="7" t="str">
        <f t="shared" si="1"/>
        <v/>
      </c>
      <c r="H53" s="5" t="s">
        <v>28</v>
      </c>
      <c r="I53" s="5" t="s">
        <v>29</v>
      </c>
      <c r="J53" s="10"/>
      <c r="K53" s="10"/>
      <c r="L53" s="11">
        <v>0</v>
      </c>
    </row>
    <row r="54" spans="1:12" x14ac:dyDescent="0.25">
      <c r="A54" s="5" t="s">
        <v>78</v>
      </c>
      <c r="B54" s="3" t="s">
        <v>79</v>
      </c>
      <c r="C54" s="7"/>
      <c r="D54" s="7"/>
      <c r="E54" s="7"/>
      <c r="F54" s="8" t="str">
        <f t="shared" si="0"/>
        <v>January</v>
      </c>
      <c r="G54" s="7" t="str">
        <f t="shared" si="1"/>
        <v/>
      </c>
      <c r="H54" s="5" t="s">
        <v>28</v>
      </c>
      <c r="I54" s="5" t="s">
        <v>29</v>
      </c>
      <c r="J54" s="10"/>
      <c r="K54" s="10"/>
      <c r="L54" s="11">
        <v>0</v>
      </c>
    </row>
    <row r="55" spans="1:12" x14ac:dyDescent="0.25">
      <c r="A55" s="5" t="s">
        <v>80</v>
      </c>
      <c r="B55" s="3" t="s">
        <v>81</v>
      </c>
      <c r="C55" s="7"/>
      <c r="D55" s="7"/>
      <c r="E55" s="7"/>
      <c r="F55" s="8" t="str">
        <f t="shared" si="0"/>
        <v>January</v>
      </c>
      <c r="G55" s="7" t="str">
        <f t="shared" si="1"/>
        <v/>
      </c>
      <c r="H55" s="5" t="s">
        <v>28</v>
      </c>
      <c r="I55" s="5" t="s">
        <v>29</v>
      </c>
      <c r="J55" s="10"/>
      <c r="K55" s="10"/>
      <c r="L55" s="11">
        <v>0</v>
      </c>
    </row>
    <row r="56" spans="1:12" x14ac:dyDescent="0.25">
      <c r="A56" s="5" t="s">
        <v>82</v>
      </c>
      <c r="B56" s="3" t="s">
        <v>83</v>
      </c>
      <c r="C56" s="7"/>
      <c r="D56" s="7"/>
      <c r="E56" s="7"/>
      <c r="F56" s="8" t="str">
        <f t="shared" si="0"/>
        <v>January</v>
      </c>
      <c r="G56" s="7" t="str">
        <f t="shared" si="1"/>
        <v/>
      </c>
      <c r="H56" s="5" t="s">
        <v>28</v>
      </c>
      <c r="I56" s="5" t="s">
        <v>29</v>
      </c>
      <c r="J56" s="10"/>
      <c r="K56" s="10"/>
      <c r="L56" s="11">
        <v>0</v>
      </c>
    </row>
    <row r="57" spans="1:12" x14ac:dyDescent="0.25">
      <c r="A57" s="5" t="s">
        <v>84</v>
      </c>
      <c r="B57" s="3" t="s">
        <v>85</v>
      </c>
      <c r="C57" s="5" t="s">
        <v>5588</v>
      </c>
      <c r="D57" s="5" t="s">
        <v>5592</v>
      </c>
      <c r="E57" s="5">
        <v>2017</v>
      </c>
      <c r="F57" s="8" t="str">
        <f t="shared" si="0"/>
        <v>March</v>
      </c>
      <c r="G57" s="7">
        <f t="shared" si="1"/>
        <v>42801</v>
      </c>
      <c r="H57" s="5" t="s">
        <v>3148</v>
      </c>
      <c r="I57" s="5" t="s">
        <v>11</v>
      </c>
      <c r="J57" s="10">
        <v>358181250</v>
      </c>
      <c r="K57" s="10"/>
      <c r="L57" s="11">
        <v>358181250</v>
      </c>
    </row>
    <row r="58" spans="1:12" x14ac:dyDescent="0.25">
      <c r="A58" s="5" t="s">
        <v>84</v>
      </c>
      <c r="B58" s="3" t="s">
        <v>85</v>
      </c>
      <c r="C58" s="5" t="s">
        <v>5588</v>
      </c>
      <c r="D58" s="5" t="s">
        <v>5601</v>
      </c>
      <c r="E58" s="5">
        <v>2017</v>
      </c>
      <c r="F58" s="8" t="str">
        <f t="shared" si="0"/>
        <v>March</v>
      </c>
      <c r="G58" s="7">
        <f t="shared" si="1"/>
        <v>42811</v>
      </c>
      <c r="H58" s="5" t="s">
        <v>3142</v>
      </c>
      <c r="I58" s="5" t="s">
        <v>13</v>
      </c>
      <c r="J58" s="10"/>
      <c r="K58" s="10">
        <v>300000000</v>
      </c>
      <c r="L58" s="11">
        <v>58181250</v>
      </c>
    </row>
    <row r="59" spans="1:12" x14ac:dyDescent="0.25">
      <c r="A59" s="5" t="s">
        <v>84</v>
      </c>
      <c r="B59" s="3" t="s">
        <v>85</v>
      </c>
      <c r="C59" s="5" t="s">
        <v>5588</v>
      </c>
      <c r="D59" s="5" t="s">
        <v>5601</v>
      </c>
      <c r="E59" s="5">
        <v>2017</v>
      </c>
      <c r="F59" s="8" t="str">
        <f t="shared" si="0"/>
        <v>March</v>
      </c>
      <c r="G59" s="7">
        <f t="shared" si="1"/>
        <v>42811</v>
      </c>
      <c r="H59" s="5" t="s">
        <v>3147</v>
      </c>
      <c r="I59" s="5" t="s">
        <v>13</v>
      </c>
      <c r="J59" s="10"/>
      <c r="K59" s="10">
        <v>24068750</v>
      </c>
      <c r="L59" s="11">
        <v>34112500</v>
      </c>
    </row>
    <row r="60" spans="1:12" x14ac:dyDescent="0.25">
      <c r="A60" s="5" t="s">
        <v>84</v>
      </c>
      <c r="B60" s="3" t="s">
        <v>85</v>
      </c>
      <c r="C60" s="5" t="s">
        <v>5588</v>
      </c>
      <c r="D60" s="5" t="s">
        <v>5601</v>
      </c>
      <c r="E60" s="5">
        <v>2017</v>
      </c>
      <c r="F60" s="8" t="str">
        <f t="shared" si="0"/>
        <v>March</v>
      </c>
      <c r="G60" s="7">
        <f t="shared" si="1"/>
        <v>42811</v>
      </c>
      <c r="H60" s="5" t="s">
        <v>3146</v>
      </c>
      <c r="I60" s="5" t="s">
        <v>13</v>
      </c>
      <c r="J60" s="10"/>
      <c r="K60" s="10">
        <v>34112500</v>
      </c>
      <c r="L60" s="11">
        <v>0</v>
      </c>
    </row>
    <row r="61" spans="1:12" x14ac:dyDescent="0.25">
      <c r="A61" s="5" t="s">
        <v>84</v>
      </c>
      <c r="B61" s="3" t="s">
        <v>85</v>
      </c>
      <c r="C61" s="5" t="s">
        <v>5596</v>
      </c>
      <c r="D61" s="5" t="s">
        <v>5611</v>
      </c>
      <c r="E61" s="5">
        <v>2017</v>
      </c>
      <c r="F61" s="8" t="str">
        <f t="shared" si="0"/>
        <v>April</v>
      </c>
      <c r="G61" s="7">
        <f t="shared" si="1"/>
        <v>42839</v>
      </c>
      <c r="H61" s="5" t="s">
        <v>3145</v>
      </c>
      <c r="I61" s="5" t="s">
        <v>11</v>
      </c>
      <c r="J61" s="10">
        <v>120030974.84</v>
      </c>
      <c r="K61" s="10"/>
      <c r="L61" s="11">
        <v>120030974.84</v>
      </c>
    </row>
    <row r="62" spans="1:12" x14ac:dyDescent="0.25">
      <c r="A62" s="5" t="s">
        <v>84</v>
      </c>
      <c r="B62" s="3" t="s">
        <v>85</v>
      </c>
      <c r="C62" s="5" t="s">
        <v>5597</v>
      </c>
      <c r="D62" s="5" t="s">
        <v>5598</v>
      </c>
      <c r="E62" s="5">
        <v>2017</v>
      </c>
      <c r="F62" s="8" t="str">
        <f t="shared" si="0"/>
        <v>May</v>
      </c>
      <c r="G62" s="7">
        <f t="shared" si="1"/>
        <v>42857</v>
      </c>
      <c r="H62" s="5" t="s">
        <v>3144</v>
      </c>
      <c r="I62" s="5" t="s">
        <v>13</v>
      </c>
      <c r="J62" s="10"/>
      <c r="K62" s="10">
        <v>108599453.43000001</v>
      </c>
      <c r="L62" s="11">
        <v>11431521.41</v>
      </c>
    </row>
    <row r="63" spans="1:12" x14ac:dyDescent="0.25">
      <c r="A63" s="5" t="s">
        <v>84</v>
      </c>
      <c r="B63" s="3" t="s">
        <v>85</v>
      </c>
      <c r="C63" s="5" t="s">
        <v>5597</v>
      </c>
      <c r="D63" s="5" t="s">
        <v>5588</v>
      </c>
      <c r="E63" s="5">
        <v>2017</v>
      </c>
      <c r="F63" s="8" t="str">
        <f t="shared" si="0"/>
        <v>May</v>
      </c>
      <c r="G63" s="7">
        <f t="shared" si="1"/>
        <v>42858</v>
      </c>
      <c r="H63" s="5" t="s">
        <v>3141</v>
      </c>
      <c r="I63" s="5" t="s">
        <v>13</v>
      </c>
      <c r="J63" s="10"/>
      <c r="K63" s="10">
        <v>11431521.41</v>
      </c>
      <c r="L63" s="11">
        <v>0</v>
      </c>
    </row>
    <row r="64" spans="1:12" x14ac:dyDescent="0.25">
      <c r="A64" s="5" t="s">
        <v>84</v>
      </c>
      <c r="B64" s="3" t="s">
        <v>85</v>
      </c>
      <c r="C64" s="5" t="s">
        <v>5590</v>
      </c>
      <c r="D64" s="5" t="s">
        <v>5590</v>
      </c>
      <c r="E64" s="5">
        <v>2017</v>
      </c>
      <c r="F64" s="8" t="str">
        <f t="shared" si="0"/>
        <v>August</v>
      </c>
      <c r="G64" s="7">
        <f t="shared" si="1"/>
        <v>42955</v>
      </c>
      <c r="H64" s="5" t="s">
        <v>3143</v>
      </c>
      <c r="I64" s="5" t="s">
        <v>11</v>
      </c>
      <c r="J64" s="10">
        <v>115910156.25</v>
      </c>
      <c r="K64" s="10"/>
      <c r="L64" s="11">
        <v>115910156.25</v>
      </c>
    </row>
    <row r="65" spans="1:12" x14ac:dyDescent="0.25">
      <c r="A65" s="5" t="s">
        <v>84</v>
      </c>
      <c r="B65" s="3" t="s">
        <v>85</v>
      </c>
      <c r="C65" s="5" t="s">
        <v>5605</v>
      </c>
      <c r="D65" s="5" t="s">
        <v>5617</v>
      </c>
      <c r="E65" s="5">
        <v>2017</v>
      </c>
      <c r="F65" s="8" t="str">
        <f t="shared" si="0"/>
        <v>September</v>
      </c>
      <c r="G65" s="7">
        <f t="shared" si="1"/>
        <v>42997</v>
      </c>
      <c r="H65" s="5" t="s">
        <v>3142</v>
      </c>
      <c r="I65" s="5" t="s">
        <v>13</v>
      </c>
      <c r="J65" s="10"/>
      <c r="K65" s="10">
        <v>110390625</v>
      </c>
      <c r="L65" s="11">
        <v>5519531.25</v>
      </c>
    </row>
    <row r="66" spans="1:12" x14ac:dyDescent="0.25">
      <c r="A66" s="5" t="s">
        <v>84</v>
      </c>
      <c r="B66" s="3" t="s">
        <v>85</v>
      </c>
      <c r="C66" s="5" t="s">
        <v>5605</v>
      </c>
      <c r="D66" s="5" t="s">
        <v>5617</v>
      </c>
      <c r="E66" s="5">
        <v>2017</v>
      </c>
      <c r="F66" s="8" t="str">
        <f t="shared" si="0"/>
        <v>September</v>
      </c>
      <c r="G66" s="7">
        <f t="shared" si="1"/>
        <v>42997</v>
      </c>
      <c r="H66" s="5" t="s">
        <v>3141</v>
      </c>
      <c r="I66" s="5" t="s">
        <v>13</v>
      </c>
      <c r="J66" s="10"/>
      <c r="K66" s="10">
        <v>5519531.25</v>
      </c>
      <c r="L66" s="11">
        <v>0</v>
      </c>
    </row>
    <row r="67" spans="1:12" x14ac:dyDescent="0.25">
      <c r="A67" s="5" t="s">
        <v>84</v>
      </c>
      <c r="B67" s="3" t="s">
        <v>85</v>
      </c>
      <c r="C67" s="5" t="s">
        <v>5594</v>
      </c>
      <c r="D67" s="5" t="s">
        <v>5615</v>
      </c>
      <c r="E67" s="5">
        <v>2017</v>
      </c>
      <c r="F67" s="8" t="str">
        <f t="shared" ref="F67:F130" si="2">TEXT(C67*28, "mmmm")</f>
        <v>November</v>
      </c>
      <c r="G67" s="7">
        <f t="shared" ref="G67:G130" si="3">IFERROR(DATEVALUE(CONCATENATE(C67,"-",D67,"-",E67)), "")</f>
        <v>43066</v>
      </c>
      <c r="H67" s="5" t="s">
        <v>3140</v>
      </c>
      <c r="I67" s="5" t="s">
        <v>11</v>
      </c>
      <c r="J67" s="10">
        <v>56679000</v>
      </c>
      <c r="K67" s="10"/>
      <c r="L67" s="11">
        <v>56679000</v>
      </c>
    </row>
    <row r="68" spans="1:12" x14ac:dyDescent="0.25">
      <c r="A68" s="5" t="s">
        <v>84</v>
      </c>
      <c r="B68" s="3" t="s">
        <v>85</v>
      </c>
      <c r="C68" s="5" t="s">
        <v>5607</v>
      </c>
      <c r="D68" s="5" t="s">
        <v>5617</v>
      </c>
      <c r="E68" s="5">
        <v>2017</v>
      </c>
      <c r="F68" s="8" t="str">
        <f t="shared" si="2"/>
        <v>December</v>
      </c>
      <c r="G68" s="7">
        <f t="shared" si="3"/>
        <v>43088</v>
      </c>
      <c r="H68" s="5" t="s">
        <v>3139</v>
      </c>
      <c r="I68" s="5" t="s">
        <v>13</v>
      </c>
      <c r="J68" s="10"/>
      <c r="K68" s="10">
        <v>51281000</v>
      </c>
      <c r="L68" s="11">
        <v>5398000</v>
      </c>
    </row>
    <row r="69" spans="1:12" x14ac:dyDescent="0.25">
      <c r="A69" s="5" t="s">
        <v>84</v>
      </c>
      <c r="B69" s="3" t="s">
        <v>85</v>
      </c>
      <c r="C69" s="5" t="s">
        <v>5607</v>
      </c>
      <c r="D69" s="5" t="s">
        <v>5617</v>
      </c>
      <c r="E69" s="5">
        <v>2017</v>
      </c>
      <c r="F69" s="8" t="str">
        <f t="shared" si="2"/>
        <v>December</v>
      </c>
      <c r="G69" s="7">
        <f t="shared" si="3"/>
        <v>43088</v>
      </c>
      <c r="H69" s="5" t="s">
        <v>3138</v>
      </c>
      <c r="I69" s="5" t="s">
        <v>13</v>
      </c>
      <c r="J69" s="10"/>
      <c r="K69" s="10">
        <v>5398000</v>
      </c>
      <c r="L69" s="11">
        <v>0</v>
      </c>
    </row>
    <row r="70" spans="1:12" x14ac:dyDescent="0.25">
      <c r="A70" s="5" t="s">
        <v>95</v>
      </c>
      <c r="B70" s="3" t="s">
        <v>96</v>
      </c>
      <c r="C70" s="5" t="s">
        <v>5587</v>
      </c>
      <c r="D70" s="5" t="s">
        <v>5607</v>
      </c>
      <c r="E70" s="5">
        <v>2017</v>
      </c>
      <c r="F70" s="8" t="str">
        <f t="shared" si="2"/>
        <v>January</v>
      </c>
      <c r="G70" s="7">
        <f t="shared" si="3"/>
        <v>42747</v>
      </c>
      <c r="H70" s="5" t="s">
        <v>3137</v>
      </c>
      <c r="I70" s="5" t="s">
        <v>11</v>
      </c>
      <c r="J70" s="10">
        <v>2394000</v>
      </c>
      <c r="K70" s="10"/>
      <c r="L70" s="11">
        <v>2394000</v>
      </c>
    </row>
    <row r="71" spans="1:12" x14ac:dyDescent="0.25">
      <c r="A71" s="5" t="s">
        <v>95</v>
      </c>
      <c r="B71" s="3" t="s">
        <v>96</v>
      </c>
      <c r="C71" s="5" t="s">
        <v>5587</v>
      </c>
      <c r="D71" s="5" t="s">
        <v>5608</v>
      </c>
      <c r="E71" s="5">
        <v>2017</v>
      </c>
      <c r="F71" s="8" t="str">
        <f t="shared" si="2"/>
        <v>January</v>
      </c>
      <c r="G71" s="7">
        <f t="shared" si="3"/>
        <v>42760</v>
      </c>
      <c r="H71" s="5" t="s">
        <v>3136</v>
      </c>
      <c r="I71" s="5" t="s">
        <v>13</v>
      </c>
      <c r="J71" s="10"/>
      <c r="K71" s="10">
        <v>2280000</v>
      </c>
      <c r="L71" s="11">
        <v>114000</v>
      </c>
    </row>
    <row r="72" spans="1:12" x14ac:dyDescent="0.25">
      <c r="A72" s="5" t="s">
        <v>95</v>
      </c>
      <c r="B72" s="3" t="s">
        <v>96</v>
      </c>
      <c r="C72" s="5" t="s">
        <v>5587</v>
      </c>
      <c r="D72" s="5" t="s">
        <v>5614</v>
      </c>
      <c r="E72" s="5">
        <v>2017</v>
      </c>
      <c r="F72" s="8" t="str">
        <f t="shared" si="2"/>
        <v>January</v>
      </c>
      <c r="G72" s="7">
        <f t="shared" si="3"/>
        <v>42761</v>
      </c>
      <c r="H72" s="5" t="s">
        <v>3135</v>
      </c>
      <c r="I72" s="5" t="s">
        <v>13</v>
      </c>
      <c r="J72" s="10"/>
      <c r="K72" s="10">
        <v>114000</v>
      </c>
      <c r="L72" s="11">
        <v>0</v>
      </c>
    </row>
    <row r="73" spans="1:12" x14ac:dyDescent="0.25">
      <c r="A73" s="5" t="s">
        <v>95</v>
      </c>
      <c r="B73" s="3" t="s">
        <v>96</v>
      </c>
      <c r="C73" s="5" t="s">
        <v>5598</v>
      </c>
      <c r="D73" s="5" t="s">
        <v>5607</v>
      </c>
      <c r="E73" s="5">
        <v>2017</v>
      </c>
      <c r="F73" s="8" t="str">
        <f t="shared" si="2"/>
        <v>February</v>
      </c>
      <c r="G73" s="7">
        <f t="shared" si="3"/>
        <v>42778</v>
      </c>
      <c r="H73" s="5" t="s">
        <v>3134</v>
      </c>
      <c r="I73" s="5" t="s">
        <v>11</v>
      </c>
      <c r="J73" s="10">
        <v>2394000</v>
      </c>
      <c r="K73" s="10"/>
      <c r="L73" s="11">
        <v>2394000</v>
      </c>
    </row>
    <row r="74" spans="1:12" x14ac:dyDescent="0.25">
      <c r="A74" s="5" t="s">
        <v>95</v>
      </c>
      <c r="B74" s="3" t="s">
        <v>96</v>
      </c>
      <c r="C74" s="5" t="s">
        <v>5598</v>
      </c>
      <c r="D74" s="5" t="s">
        <v>5616</v>
      </c>
      <c r="E74" s="5">
        <v>2017</v>
      </c>
      <c r="F74" s="8" t="str">
        <f t="shared" si="2"/>
        <v>February</v>
      </c>
      <c r="G74" s="7">
        <f t="shared" si="3"/>
        <v>42781</v>
      </c>
      <c r="H74" s="5" t="s">
        <v>3115</v>
      </c>
      <c r="I74" s="5" t="s">
        <v>13</v>
      </c>
      <c r="J74" s="10"/>
      <c r="K74" s="10">
        <v>2280000</v>
      </c>
      <c r="L74" s="11">
        <v>114000</v>
      </c>
    </row>
    <row r="75" spans="1:12" x14ac:dyDescent="0.25">
      <c r="A75" s="5" t="s">
        <v>95</v>
      </c>
      <c r="B75" s="3" t="s">
        <v>96</v>
      </c>
      <c r="C75" s="5" t="s">
        <v>5598</v>
      </c>
      <c r="D75" s="5" t="s">
        <v>5616</v>
      </c>
      <c r="E75" s="5">
        <v>2017</v>
      </c>
      <c r="F75" s="8" t="str">
        <f t="shared" si="2"/>
        <v>February</v>
      </c>
      <c r="G75" s="7">
        <f t="shared" si="3"/>
        <v>42781</v>
      </c>
      <c r="H75" s="5" t="s">
        <v>3113</v>
      </c>
      <c r="I75" s="5" t="s">
        <v>13</v>
      </c>
      <c r="J75" s="10"/>
      <c r="K75" s="10">
        <v>114000</v>
      </c>
      <c r="L75" s="11">
        <v>0</v>
      </c>
    </row>
    <row r="76" spans="1:12" x14ac:dyDescent="0.25">
      <c r="A76" s="5" t="s">
        <v>95</v>
      </c>
      <c r="B76" s="3" t="s">
        <v>96</v>
      </c>
      <c r="C76" s="5" t="s">
        <v>5588</v>
      </c>
      <c r="D76" s="5" t="s">
        <v>5607</v>
      </c>
      <c r="E76" s="5">
        <v>2017</v>
      </c>
      <c r="F76" s="8" t="str">
        <f t="shared" si="2"/>
        <v>March</v>
      </c>
      <c r="G76" s="7">
        <f t="shared" si="3"/>
        <v>42806</v>
      </c>
      <c r="H76" s="5" t="s">
        <v>3133</v>
      </c>
      <c r="I76" s="5" t="s">
        <v>11</v>
      </c>
      <c r="J76" s="10">
        <v>2394000</v>
      </c>
      <c r="K76" s="10"/>
      <c r="L76" s="11">
        <v>2394000</v>
      </c>
    </row>
    <row r="77" spans="1:12" x14ac:dyDescent="0.25">
      <c r="A77" s="5" t="s">
        <v>95</v>
      </c>
      <c r="B77" s="3" t="s">
        <v>96</v>
      </c>
      <c r="C77" s="5" t="s">
        <v>5588</v>
      </c>
      <c r="D77" s="5" t="s">
        <v>5600</v>
      </c>
      <c r="E77" s="5">
        <v>2017</v>
      </c>
      <c r="F77" s="8" t="str">
        <f t="shared" si="2"/>
        <v>March</v>
      </c>
      <c r="G77" s="7">
        <f t="shared" si="3"/>
        <v>42822</v>
      </c>
      <c r="H77" s="5" t="s">
        <v>3132</v>
      </c>
      <c r="I77" s="5" t="s">
        <v>13</v>
      </c>
      <c r="J77" s="10"/>
      <c r="K77" s="10">
        <v>2280000</v>
      </c>
      <c r="L77" s="11">
        <v>114000</v>
      </c>
    </row>
    <row r="78" spans="1:12" x14ac:dyDescent="0.25">
      <c r="A78" s="5" t="s">
        <v>95</v>
      </c>
      <c r="B78" s="3" t="s">
        <v>96</v>
      </c>
      <c r="C78" s="5" t="s">
        <v>5588</v>
      </c>
      <c r="D78" s="5" t="s">
        <v>5600</v>
      </c>
      <c r="E78" s="5">
        <v>2017</v>
      </c>
      <c r="F78" s="8" t="str">
        <f t="shared" si="2"/>
        <v>March</v>
      </c>
      <c r="G78" s="7">
        <f t="shared" si="3"/>
        <v>42822</v>
      </c>
      <c r="H78" s="5" t="s">
        <v>3113</v>
      </c>
      <c r="I78" s="5" t="s">
        <v>13</v>
      </c>
      <c r="J78" s="10"/>
      <c r="K78" s="10">
        <v>114000</v>
      </c>
      <c r="L78" s="11">
        <v>0</v>
      </c>
    </row>
    <row r="79" spans="1:12" x14ac:dyDescent="0.25">
      <c r="A79" s="5" t="s">
        <v>95</v>
      </c>
      <c r="B79" s="3" t="s">
        <v>96</v>
      </c>
      <c r="C79" s="5" t="s">
        <v>5596</v>
      </c>
      <c r="D79" s="5" t="s">
        <v>5607</v>
      </c>
      <c r="E79" s="5">
        <v>2017</v>
      </c>
      <c r="F79" s="8" t="str">
        <f t="shared" si="2"/>
        <v>April</v>
      </c>
      <c r="G79" s="7">
        <f t="shared" si="3"/>
        <v>42837</v>
      </c>
      <c r="H79" s="5" t="s">
        <v>3131</v>
      </c>
      <c r="I79" s="5" t="s">
        <v>11</v>
      </c>
      <c r="J79" s="10">
        <v>1424062.5</v>
      </c>
      <c r="K79" s="10"/>
      <c r="L79" s="11">
        <v>1424062.5</v>
      </c>
    </row>
    <row r="80" spans="1:12" x14ac:dyDescent="0.25">
      <c r="A80" s="5" t="s">
        <v>95</v>
      </c>
      <c r="B80" s="3" t="s">
        <v>96</v>
      </c>
      <c r="C80" s="5" t="s">
        <v>5596</v>
      </c>
      <c r="D80" s="5" t="s">
        <v>5600</v>
      </c>
      <c r="E80" s="5">
        <v>2017</v>
      </c>
      <c r="F80" s="8" t="str">
        <f t="shared" si="2"/>
        <v>April</v>
      </c>
      <c r="G80" s="7">
        <f t="shared" si="3"/>
        <v>42853</v>
      </c>
      <c r="H80" s="5" t="s">
        <v>3130</v>
      </c>
      <c r="I80" s="5" t="s">
        <v>13</v>
      </c>
      <c r="J80" s="10"/>
      <c r="K80" s="10">
        <v>1356250</v>
      </c>
      <c r="L80" s="11">
        <v>67812.5</v>
      </c>
    </row>
    <row r="81" spans="1:12" x14ac:dyDescent="0.25">
      <c r="A81" s="5" t="s">
        <v>95</v>
      </c>
      <c r="B81" s="3" t="s">
        <v>96</v>
      </c>
      <c r="C81" s="5" t="s">
        <v>5597</v>
      </c>
      <c r="D81" s="5" t="s">
        <v>5588</v>
      </c>
      <c r="E81" s="5">
        <v>2017</v>
      </c>
      <c r="F81" s="8" t="str">
        <f t="shared" si="2"/>
        <v>May</v>
      </c>
      <c r="G81" s="7">
        <f t="shared" si="3"/>
        <v>42858</v>
      </c>
      <c r="H81" s="5" t="s">
        <v>3129</v>
      </c>
      <c r="I81" s="5" t="s">
        <v>13</v>
      </c>
      <c r="J81" s="10"/>
      <c r="K81" s="10">
        <v>67812.5</v>
      </c>
      <c r="L81" s="11">
        <v>0</v>
      </c>
    </row>
    <row r="82" spans="1:12" x14ac:dyDescent="0.25">
      <c r="A82" s="5" t="s">
        <v>95</v>
      </c>
      <c r="B82" s="3" t="s">
        <v>96</v>
      </c>
      <c r="C82" s="5" t="s">
        <v>5597</v>
      </c>
      <c r="D82" s="5" t="s">
        <v>5607</v>
      </c>
      <c r="E82" s="5">
        <v>2017</v>
      </c>
      <c r="F82" s="8" t="str">
        <f t="shared" si="2"/>
        <v>May</v>
      </c>
      <c r="G82" s="7">
        <f t="shared" si="3"/>
        <v>42867</v>
      </c>
      <c r="H82" s="5" t="s">
        <v>3128</v>
      </c>
      <c r="I82" s="5" t="s">
        <v>11</v>
      </c>
      <c r="J82" s="10">
        <v>1424062.5</v>
      </c>
      <c r="K82" s="10"/>
      <c r="L82" s="11">
        <v>1424062.5</v>
      </c>
    </row>
    <row r="83" spans="1:12" x14ac:dyDescent="0.25">
      <c r="A83" s="5" t="s">
        <v>95</v>
      </c>
      <c r="B83" s="3" t="s">
        <v>96</v>
      </c>
      <c r="C83" s="5" t="s">
        <v>5597</v>
      </c>
      <c r="D83" s="5" t="s">
        <v>5616</v>
      </c>
      <c r="E83" s="5">
        <v>2017</v>
      </c>
      <c r="F83" s="8" t="str">
        <f t="shared" si="2"/>
        <v>May</v>
      </c>
      <c r="G83" s="7">
        <f t="shared" si="3"/>
        <v>42870</v>
      </c>
      <c r="H83" s="5" t="s">
        <v>3127</v>
      </c>
      <c r="I83" s="5" t="s">
        <v>13</v>
      </c>
      <c r="J83" s="10"/>
      <c r="K83" s="10">
        <v>1356250</v>
      </c>
      <c r="L83" s="11">
        <v>67812.5</v>
      </c>
    </row>
    <row r="84" spans="1:12" x14ac:dyDescent="0.25">
      <c r="A84" s="5" t="s">
        <v>95</v>
      </c>
      <c r="B84" s="3" t="s">
        <v>96</v>
      </c>
      <c r="C84" s="5" t="s">
        <v>5597</v>
      </c>
      <c r="D84" s="5" t="s">
        <v>5616</v>
      </c>
      <c r="E84" s="5">
        <v>2017</v>
      </c>
      <c r="F84" s="8" t="str">
        <f t="shared" si="2"/>
        <v>May</v>
      </c>
      <c r="G84" s="7">
        <f t="shared" si="3"/>
        <v>42870</v>
      </c>
      <c r="H84" s="5" t="s">
        <v>3126</v>
      </c>
      <c r="I84" s="5" t="s">
        <v>13</v>
      </c>
      <c r="J84" s="10"/>
      <c r="K84" s="10">
        <v>67812.5</v>
      </c>
      <c r="L84" s="11">
        <v>0</v>
      </c>
    </row>
    <row r="85" spans="1:12" x14ac:dyDescent="0.25">
      <c r="A85" s="5" t="s">
        <v>95</v>
      </c>
      <c r="B85" s="3" t="s">
        <v>96</v>
      </c>
      <c r="C85" s="5" t="s">
        <v>5589</v>
      </c>
      <c r="D85" s="5" t="s">
        <v>5607</v>
      </c>
      <c r="E85" s="5">
        <v>2017</v>
      </c>
      <c r="F85" s="8" t="str">
        <f t="shared" si="2"/>
        <v>June</v>
      </c>
      <c r="G85" s="7">
        <f t="shared" si="3"/>
        <v>42898</v>
      </c>
      <c r="H85" s="5" t="s">
        <v>3125</v>
      </c>
      <c r="I85" s="5" t="s">
        <v>11</v>
      </c>
      <c r="J85" s="10">
        <v>1424062.5</v>
      </c>
      <c r="K85" s="10"/>
      <c r="L85" s="11">
        <v>1424062.5</v>
      </c>
    </row>
    <row r="86" spans="1:12" x14ac:dyDescent="0.25">
      <c r="A86" s="5" t="s">
        <v>95</v>
      </c>
      <c r="B86" s="3" t="s">
        <v>96</v>
      </c>
      <c r="C86" s="5" t="s">
        <v>5589</v>
      </c>
      <c r="D86" s="5" t="s">
        <v>5616</v>
      </c>
      <c r="E86" s="5">
        <v>2017</v>
      </c>
      <c r="F86" s="8" t="str">
        <f t="shared" si="2"/>
        <v>June</v>
      </c>
      <c r="G86" s="7">
        <f t="shared" si="3"/>
        <v>42901</v>
      </c>
      <c r="H86" s="5" t="s">
        <v>3124</v>
      </c>
      <c r="I86" s="5" t="s">
        <v>11</v>
      </c>
      <c r="J86" s="10">
        <v>750000</v>
      </c>
      <c r="K86" s="10"/>
      <c r="L86" s="11">
        <v>2174062.5</v>
      </c>
    </row>
    <row r="87" spans="1:12" x14ac:dyDescent="0.25">
      <c r="A87" s="5" t="s">
        <v>95</v>
      </c>
      <c r="B87" s="3" t="s">
        <v>96</v>
      </c>
      <c r="C87" s="5" t="s">
        <v>5589</v>
      </c>
      <c r="D87" s="5" t="s">
        <v>5599</v>
      </c>
      <c r="E87" s="5">
        <v>2017</v>
      </c>
      <c r="F87" s="8" t="str">
        <f t="shared" si="2"/>
        <v>June</v>
      </c>
      <c r="G87" s="7">
        <f t="shared" si="3"/>
        <v>42902</v>
      </c>
      <c r="H87" s="5" t="s">
        <v>3123</v>
      </c>
      <c r="I87" s="5" t="s">
        <v>13</v>
      </c>
      <c r="J87" s="10"/>
      <c r="K87" s="10">
        <v>750000</v>
      </c>
      <c r="L87" s="11">
        <v>1424062.5</v>
      </c>
    </row>
    <row r="88" spans="1:12" x14ac:dyDescent="0.25">
      <c r="A88" s="5" t="s">
        <v>95</v>
      </c>
      <c r="B88" s="3" t="s">
        <v>96</v>
      </c>
      <c r="C88" s="5" t="s">
        <v>5589</v>
      </c>
      <c r="D88" s="5" t="s">
        <v>5617</v>
      </c>
      <c r="E88" s="5">
        <v>2017</v>
      </c>
      <c r="F88" s="8" t="str">
        <f t="shared" si="2"/>
        <v>June</v>
      </c>
      <c r="G88" s="7">
        <f t="shared" si="3"/>
        <v>42905</v>
      </c>
      <c r="H88" s="5" t="s">
        <v>3122</v>
      </c>
      <c r="I88" s="5" t="s">
        <v>13</v>
      </c>
      <c r="J88" s="10"/>
      <c r="K88" s="10">
        <v>1356250</v>
      </c>
      <c r="L88" s="11">
        <v>67812.5</v>
      </c>
    </row>
    <row r="89" spans="1:12" x14ac:dyDescent="0.25">
      <c r="A89" s="5" t="s">
        <v>95</v>
      </c>
      <c r="B89" s="3" t="s">
        <v>96</v>
      </c>
      <c r="C89" s="5" t="s">
        <v>5589</v>
      </c>
      <c r="D89" s="5" t="s">
        <v>5612</v>
      </c>
      <c r="E89" s="5">
        <v>2017</v>
      </c>
      <c r="F89" s="8" t="str">
        <f t="shared" si="2"/>
        <v>June</v>
      </c>
      <c r="G89" s="7">
        <f t="shared" si="3"/>
        <v>42906</v>
      </c>
      <c r="H89" s="5" t="s">
        <v>110</v>
      </c>
      <c r="I89" s="5" t="s">
        <v>13</v>
      </c>
      <c r="J89" s="10"/>
      <c r="K89" s="10">
        <v>67812.5</v>
      </c>
      <c r="L89" s="11">
        <v>0</v>
      </c>
    </row>
    <row r="90" spans="1:12" x14ac:dyDescent="0.25">
      <c r="A90" s="5" t="s">
        <v>95</v>
      </c>
      <c r="B90" s="3" t="s">
        <v>96</v>
      </c>
      <c r="C90" s="5" t="s">
        <v>5592</v>
      </c>
      <c r="D90" s="5" t="s">
        <v>5607</v>
      </c>
      <c r="E90" s="5">
        <v>2017</v>
      </c>
      <c r="F90" s="8" t="str">
        <f t="shared" si="2"/>
        <v>July</v>
      </c>
      <c r="G90" s="7">
        <f t="shared" si="3"/>
        <v>42928</v>
      </c>
      <c r="H90" s="5" t="s">
        <v>3121</v>
      </c>
      <c r="I90" s="5" t="s">
        <v>11</v>
      </c>
      <c r="J90" s="10">
        <v>1424062.5</v>
      </c>
      <c r="K90" s="10"/>
      <c r="L90" s="11">
        <v>1424062.5</v>
      </c>
    </row>
    <row r="91" spans="1:12" x14ac:dyDescent="0.25">
      <c r="A91" s="5" t="s">
        <v>95</v>
      </c>
      <c r="B91" s="3" t="s">
        <v>96</v>
      </c>
      <c r="C91" s="5" t="s">
        <v>5590</v>
      </c>
      <c r="D91" s="5" t="s">
        <v>5598</v>
      </c>
      <c r="E91" s="5">
        <v>2017</v>
      </c>
      <c r="F91" s="8" t="str">
        <f t="shared" si="2"/>
        <v>August</v>
      </c>
      <c r="G91" s="7">
        <f t="shared" si="3"/>
        <v>42949</v>
      </c>
      <c r="H91" s="5" t="s">
        <v>3119</v>
      </c>
      <c r="I91" s="5" t="s">
        <v>13</v>
      </c>
      <c r="J91" s="10"/>
      <c r="K91" s="10">
        <v>1356250</v>
      </c>
      <c r="L91" s="11">
        <v>67812.5</v>
      </c>
    </row>
    <row r="92" spans="1:12" x14ac:dyDescent="0.25">
      <c r="A92" s="5" t="s">
        <v>95</v>
      </c>
      <c r="B92" s="3" t="s">
        <v>96</v>
      </c>
      <c r="C92" s="5" t="s">
        <v>5590</v>
      </c>
      <c r="D92" s="5" t="s">
        <v>5588</v>
      </c>
      <c r="E92" s="5">
        <v>2017</v>
      </c>
      <c r="F92" s="8" t="str">
        <f t="shared" si="2"/>
        <v>August</v>
      </c>
      <c r="G92" s="7">
        <f t="shared" si="3"/>
        <v>42950</v>
      </c>
      <c r="H92" s="5" t="s">
        <v>110</v>
      </c>
      <c r="I92" s="5" t="s">
        <v>13</v>
      </c>
      <c r="J92" s="10"/>
      <c r="K92" s="10">
        <v>67812.5</v>
      </c>
      <c r="L92" s="11">
        <v>0</v>
      </c>
    </row>
    <row r="93" spans="1:12" x14ac:dyDescent="0.25">
      <c r="A93" s="5" t="s">
        <v>95</v>
      </c>
      <c r="B93" s="3" t="s">
        <v>96</v>
      </c>
      <c r="C93" s="5" t="s">
        <v>5590</v>
      </c>
      <c r="D93" s="5" t="s">
        <v>5607</v>
      </c>
      <c r="E93" s="5">
        <v>2017</v>
      </c>
      <c r="F93" s="8" t="str">
        <f t="shared" si="2"/>
        <v>August</v>
      </c>
      <c r="G93" s="7">
        <f t="shared" si="3"/>
        <v>42959</v>
      </c>
      <c r="H93" s="5" t="s">
        <v>3120</v>
      </c>
      <c r="I93" s="5" t="s">
        <v>11</v>
      </c>
      <c r="J93" s="10">
        <v>1424062.5</v>
      </c>
      <c r="K93" s="10"/>
      <c r="L93" s="11">
        <v>1424062.5</v>
      </c>
    </row>
    <row r="94" spans="1:12" x14ac:dyDescent="0.25">
      <c r="A94" s="5" t="s">
        <v>95</v>
      </c>
      <c r="B94" s="3" t="s">
        <v>96</v>
      </c>
      <c r="C94" s="5" t="s">
        <v>5590</v>
      </c>
      <c r="D94" s="5" t="s">
        <v>5599</v>
      </c>
      <c r="E94" s="5">
        <v>2017</v>
      </c>
      <c r="F94" s="8" t="str">
        <f t="shared" si="2"/>
        <v>August</v>
      </c>
      <c r="G94" s="7">
        <f t="shared" si="3"/>
        <v>42963</v>
      </c>
      <c r="H94" s="5" t="s">
        <v>3119</v>
      </c>
      <c r="I94" s="5" t="s">
        <v>13</v>
      </c>
      <c r="J94" s="10"/>
      <c r="K94" s="10">
        <v>1356250</v>
      </c>
      <c r="L94" s="11">
        <v>67812.5</v>
      </c>
    </row>
    <row r="95" spans="1:12" x14ac:dyDescent="0.25">
      <c r="A95" s="5" t="s">
        <v>95</v>
      </c>
      <c r="B95" s="3" t="s">
        <v>96</v>
      </c>
      <c r="C95" s="5" t="s">
        <v>5590</v>
      </c>
      <c r="D95" s="5" t="s">
        <v>5601</v>
      </c>
      <c r="E95" s="5">
        <v>2017</v>
      </c>
      <c r="F95" s="8" t="str">
        <f t="shared" si="2"/>
        <v>August</v>
      </c>
      <c r="G95" s="7">
        <f t="shared" si="3"/>
        <v>42964</v>
      </c>
      <c r="H95" s="5" t="s">
        <v>3118</v>
      </c>
      <c r="I95" s="5" t="s">
        <v>13</v>
      </c>
      <c r="J95" s="10"/>
      <c r="K95" s="10">
        <v>67812.5</v>
      </c>
      <c r="L95" s="11">
        <v>0</v>
      </c>
    </row>
    <row r="96" spans="1:12" x14ac:dyDescent="0.25">
      <c r="A96" s="5" t="s">
        <v>95</v>
      </c>
      <c r="B96" s="3" t="s">
        <v>96</v>
      </c>
      <c r="C96" s="5" t="s">
        <v>5605</v>
      </c>
      <c r="D96" s="5" t="s">
        <v>5607</v>
      </c>
      <c r="E96" s="5">
        <v>2017</v>
      </c>
      <c r="F96" s="8" t="str">
        <f t="shared" si="2"/>
        <v>September</v>
      </c>
      <c r="G96" s="7">
        <f t="shared" si="3"/>
        <v>42990</v>
      </c>
      <c r="H96" s="5" t="s">
        <v>3117</v>
      </c>
      <c r="I96" s="5" t="s">
        <v>11</v>
      </c>
      <c r="J96" s="10">
        <v>1424062.5</v>
      </c>
      <c r="K96" s="10"/>
      <c r="L96" s="11">
        <v>1424062.5</v>
      </c>
    </row>
    <row r="97" spans="1:12" x14ac:dyDescent="0.25">
      <c r="A97" s="5" t="s">
        <v>95</v>
      </c>
      <c r="B97" s="3" t="s">
        <v>96</v>
      </c>
      <c r="C97" s="5" t="s">
        <v>5605</v>
      </c>
      <c r="D97" s="5" t="s">
        <v>5614</v>
      </c>
      <c r="E97" s="5">
        <v>2017</v>
      </c>
      <c r="F97" s="8" t="str">
        <f t="shared" si="2"/>
        <v>September</v>
      </c>
      <c r="G97" s="7">
        <f t="shared" si="3"/>
        <v>43004</v>
      </c>
      <c r="H97" s="5" t="s">
        <v>3115</v>
      </c>
      <c r="I97" s="5" t="s">
        <v>13</v>
      </c>
      <c r="J97" s="10"/>
      <c r="K97" s="10">
        <v>1356250</v>
      </c>
      <c r="L97" s="11">
        <v>67812.5</v>
      </c>
    </row>
    <row r="98" spans="1:12" x14ac:dyDescent="0.25">
      <c r="A98" s="5" t="s">
        <v>95</v>
      </c>
      <c r="B98" s="3" t="s">
        <v>96</v>
      </c>
      <c r="C98" s="5" t="s">
        <v>5605</v>
      </c>
      <c r="D98" s="5" t="s">
        <v>5615</v>
      </c>
      <c r="E98" s="5">
        <v>2017</v>
      </c>
      <c r="F98" s="8" t="str">
        <f t="shared" si="2"/>
        <v>September</v>
      </c>
      <c r="G98" s="7">
        <f t="shared" si="3"/>
        <v>43005</v>
      </c>
      <c r="H98" s="5" t="s">
        <v>3113</v>
      </c>
      <c r="I98" s="5" t="s">
        <v>13</v>
      </c>
      <c r="J98" s="10"/>
      <c r="K98" s="10">
        <v>67812.5</v>
      </c>
      <c r="L98" s="11">
        <v>0</v>
      </c>
    </row>
    <row r="99" spans="1:12" x14ac:dyDescent="0.25">
      <c r="A99" s="5" t="s">
        <v>95</v>
      </c>
      <c r="B99" s="3" t="s">
        <v>96</v>
      </c>
      <c r="C99" s="5" t="s">
        <v>5606</v>
      </c>
      <c r="D99" s="5" t="s">
        <v>5607</v>
      </c>
      <c r="E99" s="5">
        <v>2017</v>
      </c>
      <c r="F99" s="8" t="str">
        <f t="shared" si="2"/>
        <v>October</v>
      </c>
      <c r="G99" s="7">
        <f t="shared" si="3"/>
        <v>43020</v>
      </c>
      <c r="H99" s="5" t="s">
        <v>3116</v>
      </c>
      <c r="I99" s="5" t="s">
        <v>11</v>
      </c>
      <c r="J99" s="10">
        <v>1424062.5</v>
      </c>
      <c r="K99" s="10"/>
      <c r="L99" s="11">
        <v>1424062.5</v>
      </c>
    </row>
    <row r="100" spans="1:12" x14ac:dyDescent="0.25">
      <c r="A100" s="5" t="s">
        <v>95</v>
      </c>
      <c r="B100" s="3" t="s">
        <v>96</v>
      </c>
      <c r="C100" s="5" t="s">
        <v>5606</v>
      </c>
      <c r="D100" s="5" t="s">
        <v>5595</v>
      </c>
      <c r="E100" s="5">
        <v>2017</v>
      </c>
      <c r="F100" s="8" t="str">
        <f t="shared" si="2"/>
        <v>October</v>
      </c>
      <c r="G100" s="7">
        <f t="shared" si="3"/>
        <v>43039</v>
      </c>
      <c r="H100" s="5" t="s">
        <v>3115</v>
      </c>
      <c r="I100" s="5" t="s">
        <v>13</v>
      </c>
      <c r="J100" s="10"/>
      <c r="K100" s="10">
        <v>1356250</v>
      </c>
      <c r="L100" s="11">
        <v>67812.5</v>
      </c>
    </row>
    <row r="101" spans="1:12" x14ac:dyDescent="0.25">
      <c r="A101" s="5" t="s">
        <v>95</v>
      </c>
      <c r="B101" s="3" t="s">
        <v>96</v>
      </c>
      <c r="C101" s="5" t="s">
        <v>5594</v>
      </c>
      <c r="D101" s="5" t="s">
        <v>5607</v>
      </c>
      <c r="E101" s="5">
        <v>2017</v>
      </c>
      <c r="F101" s="8" t="str">
        <f t="shared" si="2"/>
        <v>November</v>
      </c>
      <c r="G101" s="7">
        <f t="shared" si="3"/>
        <v>43051</v>
      </c>
      <c r="H101" s="5" t="s">
        <v>3114</v>
      </c>
      <c r="I101" s="5" t="s">
        <v>11</v>
      </c>
      <c r="J101" s="10">
        <v>1424062.5</v>
      </c>
      <c r="K101" s="10"/>
      <c r="L101" s="11">
        <v>1491875</v>
      </c>
    </row>
    <row r="102" spans="1:12" x14ac:dyDescent="0.25">
      <c r="A102" s="5" t="s">
        <v>95</v>
      </c>
      <c r="B102" s="3" t="s">
        <v>96</v>
      </c>
      <c r="C102" s="5" t="s">
        <v>5607</v>
      </c>
      <c r="D102" s="5" t="s">
        <v>5596</v>
      </c>
      <c r="E102" s="5">
        <v>2017</v>
      </c>
      <c r="F102" s="8" t="str">
        <f t="shared" si="2"/>
        <v>December</v>
      </c>
      <c r="G102" s="7">
        <f t="shared" si="3"/>
        <v>43073</v>
      </c>
      <c r="H102" s="5" t="s">
        <v>3113</v>
      </c>
      <c r="I102" s="5" t="s">
        <v>13</v>
      </c>
      <c r="J102" s="10"/>
      <c r="K102" s="10">
        <v>1356250</v>
      </c>
      <c r="L102" s="11">
        <v>135625</v>
      </c>
    </row>
    <row r="103" spans="1:12" x14ac:dyDescent="0.25">
      <c r="A103" s="5" t="s">
        <v>95</v>
      </c>
      <c r="B103" s="3" t="s">
        <v>96</v>
      </c>
      <c r="C103" s="5" t="s">
        <v>5607</v>
      </c>
      <c r="D103" s="5" t="s">
        <v>5596</v>
      </c>
      <c r="E103" s="5">
        <v>2017</v>
      </c>
      <c r="F103" s="8" t="str">
        <f t="shared" si="2"/>
        <v>December</v>
      </c>
      <c r="G103" s="7">
        <f t="shared" si="3"/>
        <v>43073</v>
      </c>
      <c r="H103" s="5" t="s">
        <v>3113</v>
      </c>
      <c r="I103" s="5" t="s">
        <v>13</v>
      </c>
      <c r="J103" s="10"/>
      <c r="K103" s="10">
        <v>135625</v>
      </c>
      <c r="L103" s="11">
        <v>0</v>
      </c>
    </row>
    <row r="104" spans="1:12" x14ac:dyDescent="0.25">
      <c r="A104" s="5" t="s">
        <v>95</v>
      </c>
      <c r="B104" s="3" t="s">
        <v>96</v>
      </c>
      <c r="C104" s="5" t="s">
        <v>5607</v>
      </c>
      <c r="D104" s="5" t="s">
        <v>5607</v>
      </c>
      <c r="E104" s="5">
        <v>2017</v>
      </c>
      <c r="F104" s="8" t="str">
        <f t="shared" si="2"/>
        <v>December</v>
      </c>
      <c r="G104" s="7">
        <f t="shared" si="3"/>
        <v>43081</v>
      </c>
      <c r="H104" s="5" t="s">
        <v>3112</v>
      </c>
      <c r="I104" s="5" t="s">
        <v>11</v>
      </c>
      <c r="J104" s="10">
        <v>1424062.5</v>
      </c>
      <c r="K104" s="10"/>
      <c r="L104" s="11">
        <v>1424062.5</v>
      </c>
    </row>
    <row r="105" spans="1:12" x14ac:dyDescent="0.25">
      <c r="A105" s="5" t="s">
        <v>132</v>
      </c>
      <c r="B105" s="3" t="s">
        <v>133</v>
      </c>
      <c r="C105" s="5" t="s">
        <v>5598</v>
      </c>
      <c r="D105" s="5" t="s">
        <v>5598</v>
      </c>
      <c r="E105" s="5">
        <v>2017</v>
      </c>
      <c r="F105" s="8" t="str">
        <f t="shared" si="2"/>
        <v>February</v>
      </c>
      <c r="G105" s="7">
        <f t="shared" si="3"/>
        <v>42768</v>
      </c>
      <c r="H105" s="5" t="s">
        <v>3111</v>
      </c>
      <c r="I105" s="5" t="s">
        <v>11</v>
      </c>
      <c r="J105" s="10">
        <v>525000</v>
      </c>
      <c r="K105" s="10"/>
      <c r="L105" s="11">
        <v>525000</v>
      </c>
    </row>
    <row r="106" spans="1:12" x14ac:dyDescent="0.25">
      <c r="A106" s="5" t="s">
        <v>132</v>
      </c>
      <c r="B106" s="3" t="s">
        <v>133</v>
      </c>
      <c r="C106" s="5" t="s">
        <v>5598</v>
      </c>
      <c r="D106" s="5" t="s">
        <v>5616</v>
      </c>
      <c r="E106" s="5">
        <v>2017</v>
      </c>
      <c r="F106" s="8" t="str">
        <f t="shared" si="2"/>
        <v>February</v>
      </c>
      <c r="G106" s="7">
        <f t="shared" si="3"/>
        <v>42781</v>
      </c>
      <c r="H106" s="5" t="s">
        <v>3110</v>
      </c>
      <c r="I106" s="5" t="s">
        <v>13</v>
      </c>
      <c r="J106" s="10"/>
      <c r="K106" s="10">
        <v>500000</v>
      </c>
      <c r="L106" s="11">
        <v>25000</v>
      </c>
    </row>
    <row r="107" spans="1:12" x14ac:dyDescent="0.25">
      <c r="A107" s="5" t="s">
        <v>132</v>
      </c>
      <c r="B107" s="3" t="s">
        <v>133</v>
      </c>
      <c r="C107" s="5" t="s">
        <v>5598</v>
      </c>
      <c r="D107" s="5" t="s">
        <v>5616</v>
      </c>
      <c r="E107" s="5">
        <v>2017</v>
      </c>
      <c r="F107" s="8" t="str">
        <f t="shared" si="2"/>
        <v>February</v>
      </c>
      <c r="G107" s="7">
        <f t="shared" si="3"/>
        <v>42781</v>
      </c>
      <c r="H107" s="5" t="s">
        <v>3109</v>
      </c>
      <c r="I107" s="5" t="s">
        <v>13</v>
      </c>
      <c r="J107" s="10"/>
      <c r="K107" s="10">
        <v>25000</v>
      </c>
      <c r="L107" s="11">
        <v>0</v>
      </c>
    </row>
    <row r="108" spans="1:12" x14ac:dyDescent="0.25">
      <c r="A108" s="5" t="s">
        <v>132</v>
      </c>
      <c r="B108" s="3" t="s">
        <v>133</v>
      </c>
      <c r="C108" s="5" t="s">
        <v>5588</v>
      </c>
      <c r="D108" s="5" t="s">
        <v>5599</v>
      </c>
      <c r="E108" s="5">
        <v>2017</v>
      </c>
      <c r="F108" s="8" t="str">
        <f t="shared" si="2"/>
        <v>March</v>
      </c>
      <c r="G108" s="7">
        <f t="shared" si="3"/>
        <v>42810</v>
      </c>
      <c r="H108" s="5" t="s">
        <v>3108</v>
      </c>
      <c r="I108" s="5" t="s">
        <v>11</v>
      </c>
      <c r="J108" s="10">
        <v>480666.27</v>
      </c>
      <c r="K108" s="10"/>
      <c r="L108" s="11">
        <v>480666.27</v>
      </c>
    </row>
    <row r="109" spans="1:12" x14ac:dyDescent="0.25">
      <c r="A109" s="5" t="s">
        <v>132</v>
      </c>
      <c r="B109" s="3" t="s">
        <v>133</v>
      </c>
      <c r="C109" s="5" t="s">
        <v>5596</v>
      </c>
      <c r="D109" s="5" t="s">
        <v>5596</v>
      </c>
      <c r="E109" s="5">
        <v>2017</v>
      </c>
      <c r="F109" s="8" t="str">
        <f t="shared" si="2"/>
        <v>April</v>
      </c>
      <c r="G109" s="7">
        <f t="shared" si="3"/>
        <v>42829</v>
      </c>
      <c r="H109" s="5" t="s">
        <v>3107</v>
      </c>
      <c r="I109" s="5" t="s">
        <v>13</v>
      </c>
      <c r="J109" s="10"/>
      <c r="K109" s="10">
        <v>457777.4</v>
      </c>
      <c r="L109" s="11">
        <v>22888.87</v>
      </c>
    </row>
    <row r="110" spans="1:12" x14ac:dyDescent="0.25">
      <c r="A110" s="5" t="s">
        <v>132</v>
      </c>
      <c r="B110" s="3" t="s">
        <v>133</v>
      </c>
      <c r="C110" s="5" t="s">
        <v>5596</v>
      </c>
      <c r="D110" s="5" t="s">
        <v>5596</v>
      </c>
      <c r="E110" s="5">
        <v>2017</v>
      </c>
      <c r="F110" s="8" t="str">
        <f t="shared" si="2"/>
        <v>April</v>
      </c>
      <c r="G110" s="7">
        <f t="shared" si="3"/>
        <v>42829</v>
      </c>
      <c r="H110" s="5" t="s">
        <v>3106</v>
      </c>
      <c r="I110" s="5" t="s">
        <v>13</v>
      </c>
      <c r="J110" s="10"/>
      <c r="K110" s="10">
        <v>22888.87</v>
      </c>
      <c r="L110" s="11">
        <v>0</v>
      </c>
    </row>
    <row r="111" spans="1:12" x14ac:dyDescent="0.25">
      <c r="A111" s="5" t="s">
        <v>132</v>
      </c>
      <c r="B111" s="3" t="s">
        <v>133</v>
      </c>
      <c r="C111" s="5" t="s">
        <v>5596</v>
      </c>
      <c r="D111" s="5" t="s">
        <v>5606</v>
      </c>
      <c r="E111" s="5">
        <v>2017</v>
      </c>
      <c r="F111" s="8" t="str">
        <f t="shared" si="2"/>
        <v>April</v>
      </c>
      <c r="G111" s="7">
        <f t="shared" si="3"/>
        <v>42835</v>
      </c>
      <c r="H111" s="5" t="s">
        <v>3105</v>
      </c>
      <c r="I111" s="5" t="s">
        <v>11</v>
      </c>
      <c r="J111" s="10">
        <v>1827000</v>
      </c>
      <c r="K111" s="10"/>
      <c r="L111" s="11">
        <v>1827000</v>
      </c>
    </row>
    <row r="112" spans="1:12" x14ac:dyDescent="0.25">
      <c r="A112" s="5" t="s">
        <v>132</v>
      </c>
      <c r="B112" s="3" t="s">
        <v>133</v>
      </c>
      <c r="C112" s="5" t="s">
        <v>5596</v>
      </c>
      <c r="D112" s="5" t="s">
        <v>5613</v>
      </c>
      <c r="E112" s="5">
        <v>2017</v>
      </c>
      <c r="F112" s="8" t="str">
        <f t="shared" si="2"/>
        <v>April</v>
      </c>
      <c r="G112" s="7">
        <f t="shared" si="3"/>
        <v>42846</v>
      </c>
      <c r="H112" s="5" t="s">
        <v>3104</v>
      </c>
      <c r="I112" s="5" t="s">
        <v>13</v>
      </c>
      <c r="J112" s="10"/>
      <c r="K112" s="10">
        <v>1630000</v>
      </c>
      <c r="L112" s="11">
        <v>197000</v>
      </c>
    </row>
    <row r="113" spans="1:12" x14ac:dyDescent="0.25">
      <c r="A113" s="5" t="s">
        <v>132</v>
      </c>
      <c r="B113" s="3" t="s">
        <v>133</v>
      </c>
      <c r="C113" s="5" t="s">
        <v>5596</v>
      </c>
      <c r="D113" s="5" t="s">
        <v>5613</v>
      </c>
      <c r="E113" s="5">
        <v>2017</v>
      </c>
      <c r="F113" s="8" t="str">
        <f t="shared" si="2"/>
        <v>April</v>
      </c>
      <c r="G113" s="7">
        <f t="shared" si="3"/>
        <v>42846</v>
      </c>
      <c r="H113" s="5" t="s">
        <v>3103</v>
      </c>
      <c r="I113" s="5" t="s">
        <v>13</v>
      </c>
      <c r="J113" s="10"/>
      <c r="K113" s="10">
        <v>197000</v>
      </c>
      <c r="L113" s="11">
        <v>0</v>
      </c>
    </row>
    <row r="114" spans="1:12" x14ac:dyDescent="0.25">
      <c r="A114" s="5" t="s">
        <v>132</v>
      </c>
      <c r="B114" s="3" t="s">
        <v>133</v>
      </c>
      <c r="C114" s="5" t="s">
        <v>5597</v>
      </c>
      <c r="D114" s="5" t="s">
        <v>5606</v>
      </c>
      <c r="E114" s="5">
        <v>2017</v>
      </c>
      <c r="F114" s="8" t="str">
        <f t="shared" si="2"/>
        <v>May</v>
      </c>
      <c r="G114" s="7">
        <f t="shared" si="3"/>
        <v>42865</v>
      </c>
      <c r="H114" s="5" t="s">
        <v>3102</v>
      </c>
      <c r="I114" s="5" t="s">
        <v>11</v>
      </c>
      <c r="J114" s="10">
        <v>1827000</v>
      </c>
      <c r="K114" s="10"/>
      <c r="L114" s="11">
        <v>1827000</v>
      </c>
    </row>
    <row r="115" spans="1:12" x14ac:dyDescent="0.25">
      <c r="A115" s="5" t="s">
        <v>132</v>
      </c>
      <c r="B115" s="3" t="s">
        <v>133</v>
      </c>
      <c r="C115" s="5" t="s">
        <v>5597</v>
      </c>
      <c r="D115" s="5" t="s">
        <v>5607</v>
      </c>
      <c r="E115" s="5">
        <v>2017</v>
      </c>
      <c r="F115" s="8" t="str">
        <f t="shared" si="2"/>
        <v>May</v>
      </c>
      <c r="G115" s="7">
        <f t="shared" si="3"/>
        <v>42867</v>
      </c>
      <c r="H115" s="5" t="s">
        <v>3101</v>
      </c>
      <c r="I115" s="5" t="s">
        <v>13</v>
      </c>
      <c r="J115" s="10"/>
      <c r="K115" s="10">
        <v>1827000</v>
      </c>
      <c r="L115" s="11">
        <v>0</v>
      </c>
    </row>
    <row r="116" spans="1:12" x14ac:dyDescent="0.25">
      <c r="A116" s="5" t="s">
        <v>132</v>
      </c>
      <c r="B116" s="3" t="s">
        <v>133</v>
      </c>
      <c r="C116" s="5" t="s">
        <v>5589</v>
      </c>
      <c r="D116" s="5" t="s">
        <v>5606</v>
      </c>
      <c r="E116" s="5">
        <v>2017</v>
      </c>
      <c r="F116" s="8" t="str">
        <f t="shared" si="2"/>
        <v>June</v>
      </c>
      <c r="G116" s="7">
        <f t="shared" si="3"/>
        <v>42896</v>
      </c>
      <c r="H116" s="5" t="s">
        <v>3100</v>
      </c>
      <c r="I116" s="5" t="s">
        <v>11</v>
      </c>
      <c r="J116" s="10">
        <v>1000000</v>
      </c>
      <c r="K116" s="10"/>
      <c r="L116" s="11">
        <v>1000000</v>
      </c>
    </row>
    <row r="117" spans="1:12" x14ac:dyDescent="0.25">
      <c r="A117" s="5" t="s">
        <v>132</v>
      </c>
      <c r="B117" s="3" t="s">
        <v>133</v>
      </c>
      <c r="C117" s="5" t="s">
        <v>5589</v>
      </c>
      <c r="D117" s="5" t="s">
        <v>5611</v>
      </c>
      <c r="E117" s="5">
        <v>2017</v>
      </c>
      <c r="F117" s="8" t="str">
        <f t="shared" si="2"/>
        <v>June</v>
      </c>
      <c r="G117" s="7">
        <f t="shared" si="3"/>
        <v>42900</v>
      </c>
      <c r="H117" s="5" t="s">
        <v>3099</v>
      </c>
      <c r="I117" s="5" t="s">
        <v>13</v>
      </c>
      <c r="J117" s="10"/>
      <c r="K117" s="10">
        <v>1000000</v>
      </c>
      <c r="L117" s="11">
        <v>0</v>
      </c>
    </row>
    <row r="118" spans="1:12" x14ac:dyDescent="0.25">
      <c r="A118" s="5" t="s">
        <v>132</v>
      </c>
      <c r="B118" s="3" t="s">
        <v>133</v>
      </c>
      <c r="C118" s="5" t="s">
        <v>5592</v>
      </c>
      <c r="D118" s="5" t="s">
        <v>5606</v>
      </c>
      <c r="E118" s="5">
        <v>2017</v>
      </c>
      <c r="F118" s="8" t="str">
        <f t="shared" si="2"/>
        <v>July</v>
      </c>
      <c r="G118" s="7">
        <f t="shared" si="3"/>
        <v>42926</v>
      </c>
      <c r="H118" s="5" t="s">
        <v>3098</v>
      </c>
      <c r="I118" s="5" t="s">
        <v>11</v>
      </c>
      <c r="J118" s="10">
        <v>913500</v>
      </c>
      <c r="K118" s="10"/>
      <c r="L118" s="11">
        <v>913500</v>
      </c>
    </row>
    <row r="119" spans="1:12" x14ac:dyDescent="0.25">
      <c r="A119" s="5" t="s">
        <v>132</v>
      </c>
      <c r="B119" s="3" t="s">
        <v>133</v>
      </c>
      <c r="C119" s="5" t="s">
        <v>5592</v>
      </c>
      <c r="D119" s="5" t="s">
        <v>5604</v>
      </c>
      <c r="E119" s="5">
        <v>2017</v>
      </c>
      <c r="F119" s="8" t="str">
        <f t="shared" si="2"/>
        <v>July</v>
      </c>
      <c r="G119" s="7">
        <f t="shared" si="3"/>
        <v>42929</v>
      </c>
      <c r="H119" s="5" t="s">
        <v>3097</v>
      </c>
      <c r="I119" s="5" t="s">
        <v>13</v>
      </c>
      <c r="J119" s="10"/>
      <c r="K119" s="10">
        <v>827000</v>
      </c>
      <c r="L119" s="11">
        <v>86500</v>
      </c>
    </row>
    <row r="120" spans="1:12" x14ac:dyDescent="0.25">
      <c r="A120" s="5" t="s">
        <v>132</v>
      </c>
      <c r="B120" s="3" t="s">
        <v>133</v>
      </c>
      <c r="C120" s="5" t="s">
        <v>5590</v>
      </c>
      <c r="D120" s="5" t="s">
        <v>5606</v>
      </c>
      <c r="E120" s="5">
        <v>2017</v>
      </c>
      <c r="F120" s="8" t="str">
        <f t="shared" si="2"/>
        <v>August</v>
      </c>
      <c r="G120" s="7">
        <f t="shared" si="3"/>
        <v>42957</v>
      </c>
      <c r="H120" s="5" t="s">
        <v>3096</v>
      </c>
      <c r="I120" s="5" t="s">
        <v>11</v>
      </c>
      <c r="J120" s="10">
        <v>913500</v>
      </c>
      <c r="K120" s="10"/>
      <c r="L120" s="11">
        <v>1000000</v>
      </c>
    </row>
    <row r="121" spans="1:12" x14ac:dyDescent="0.25">
      <c r="A121" s="5" t="s">
        <v>132</v>
      </c>
      <c r="B121" s="3" t="s">
        <v>133</v>
      </c>
      <c r="C121" s="5" t="s">
        <v>5590</v>
      </c>
      <c r="D121" s="5" t="s">
        <v>5611</v>
      </c>
      <c r="E121" s="5">
        <v>2017</v>
      </c>
      <c r="F121" s="8" t="str">
        <f t="shared" si="2"/>
        <v>August</v>
      </c>
      <c r="G121" s="7">
        <f t="shared" si="3"/>
        <v>42961</v>
      </c>
      <c r="H121" s="5" t="s">
        <v>3095</v>
      </c>
      <c r="I121" s="5" t="s">
        <v>13</v>
      </c>
      <c r="J121" s="10"/>
      <c r="K121" s="10">
        <v>1000000</v>
      </c>
      <c r="L121" s="11">
        <v>0</v>
      </c>
    </row>
    <row r="122" spans="1:12" x14ac:dyDescent="0.25">
      <c r="A122" s="5" t="s">
        <v>132</v>
      </c>
      <c r="B122" s="3" t="s">
        <v>133</v>
      </c>
      <c r="C122" s="5" t="s">
        <v>5590</v>
      </c>
      <c r="D122" s="5" t="s">
        <v>5601</v>
      </c>
      <c r="E122" s="5">
        <v>2017</v>
      </c>
      <c r="F122" s="8" t="str">
        <f t="shared" si="2"/>
        <v>August</v>
      </c>
      <c r="G122" s="7">
        <f t="shared" si="3"/>
        <v>42964</v>
      </c>
      <c r="H122" s="5" t="s">
        <v>3092</v>
      </c>
      <c r="I122" s="5" t="s">
        <v>13</v>
      </c>
      <c r="J122" s="10"/>
      <c r="K122" s="10">
        <v>500000</v>
      </c>
      <c r="L122" s="11">
        <v>-500000</v>
      </c>
    </row>
    <row r="123" spans="1:12" x14ac:dyDescent="0.25">
      <c r="A123" s="5" t="s">
        <v>132</v>
      </c>
      <c r="B123" s="3" t="s">
        <v>133</v>
      </c>
      <c r="C123" s="5" t="s">
        <v>5605</v>
      </c>
      <c r="D123" s="5" t="s">
        <v>5606</v>
      </c>
      <c r="E123" s="5">
        <v>2017</v>
      </c>
      <c r="F123" s="8" t="str">
        <f t="shared" si="2"/>
        <v>September</v>
      </c>
      <c r="G123" s="7">
        <f t="shared" si="3"/>
        <v>42988</v>
      </c>
      <c r="H123" s="5" t="s">
        <v>3094</v>
      </c>
      <c r="I123" s="5" t="s">
        <v>11</v>
      </c>
      <c r="J123" s="10">
        <v>913500</v>
      </c>
      <c r="K123" s="10"/>
      <c r="L123" s="11">
        <v>413500</v>
      </c>
    </row>
    <row r="124" spans="1:12" x14ac:dyDescent="0.25">
      <c r="A124" s="5" t="s">
        <v>132</v>
      </c>
      <c r="B124" s="3" t="s">
        <v>133</v>
      </c>
      <c r="C124" s="5" t="s">
        <v>5606</v>
      </c>
      <c r="D124" s="5" t="s">
        <v>5606</v>
      </c>
      <c r="E124" s="5">
        <v>2017</v>
      </c>
      <c r="F124" s="8" t="str">
        <f t="shared" si="2"/>
        <v>October</v>
      </c>
      <c r="G124" s="7">
        <f t="shared" si="3"/>
        <v>43018</v>
      </c>
      <c r="H124" s="5" t="s">
        <v>3093</v>
      </c>
      <c r="I124" s="5" t="s">
        <v>11</v>
      </c>
      <c r="J124" s="10">
        <v>913500</v>
      </c>
      <c r="K124" s="10"/>
      <c r="L124" s="11">
        <v>1327000</v>
      </c>
    </row>
    <row r="125" spans="1:12" x14ac:dyDescent="0.25">
      <c r="A125" s="5" t="s">
        <v>132</v>
      </c>
      <c r="B125" s="3" t="s">
        <v>133</v>
      </c>
      <c r="C125" s="5" t="s">
        <v>5606</v>
      </c>
      <c r="D125" s="5" t="s">
        <v>5606</v>
      </c>
      <c r="E125" s="5">
        <v>2017</v>
      </c>
      <c r="F125" s="8" t="str">
        <f t="shared" si="2"/>
        <v>October</v>
      </c>
      <c r="G125" s="7">
        <f t="shared" si="3"/>
        <v>43018</v>
      </c>
      <c r="H125" s="5" t="s">
        <v>3092</v>
      </c>
      <c r="I125" s="5" t="s">
        <v>13</v>
      </c>
      <c r="J125" s="10"/>
      <c r="K125" s="10">
        <v>1150000</v>
      </c>
      <c r="L125" s="11">
        <v>177000</v>
      </c>
    </row>
    <row r="126" spans="1:12" x14ac:dyDescent="0.25">
      <c r="A126" s="5" t="s">
        <v>132</v>
      </c>
      <c r="B126" s="3" t="s">
        <v>133</v>
      </c>
      <c r="C126" s="5" t="s">
        <v>5594</v>
      </c>
      <c r="D126" s="5" t="s">
        <v>5592</v>
      </c>
      <c r="E126" s="5">
        <v>2017</v>
      </c>
      <c r="F126" s="8" t="str">
        <f t="shared" si="2"/>
        <v>November</v>
      </c>
      <c r="G126" s="7">
        <f t="shared" si="3"/>
        <v>43046</v>
      </c>
      <c r="H126" s="5" t="s">
        <v>3091</v>
      </c>
      <c r="I126" s="5" t="s">
        <v>13</v>
      </c>
      <c r="J126" s="10"/>
      <c r="K126" s="10">
        <v>1000000</v>
      </c>
      <c r="L126" s="11">
        <v>-823000</v>
      </c>
    </row>
    <row r="127" spans="1:12" x14ac:dyDescent="0.25">
      <c r="A127" s="5" t="s">
        <v>132</v>
      </c>
      <c r="B127" s="3" t="s">
        <v>133</v>
      </c>
      <c r="C127" s="5" t="s">
        <v>5594</v>
      </c>
      <c r="D127" s="5" t="s">
        <v>5606</v>
      </c>
      <c r="E127" s="5">
        <v>2017</v>
      </c>
      <c r="F127" s="8" t="str">
        <f t="shared" si="2"/>
        <v>November</v>
      </c>
      <c r="G127" s="7">
        <f t="shared" si="3"/>
        <v>43049</v>
      </c>
      <c r="H127" s="5" t="s">
        <v>3090</v>
      </c>
      <c r="I127" s="5" t="s">
        <v>11</v>
      </c>
      <c r="J127" s="10">
        <v>913500</v>
      </c>
      <c r="K127" s="10"/>
      <c r="L127" s="11">
        <v>90500</v>
      </c>
    </row>
    <row r="128" spans="1:12" x14ac:dyDescent="0.25">
      <c r="A128" s="5" t="s">
        <v>132</v>
      </c>
      <c r="B128" s="3" t="s">
        <v>133</v>
      </c>
      <c r="C128" s="5" t="s">
        <v>5607</v>
      </c>
      <c r="D128" s="5" t="s">
        <v>5606</v>
      </c>
      <c r="E128" s="5">
        <v>2017</v>
      </c>
      <c r="F128" s="8" t="str">
        <f t="shared" si="2"/>
        <v>December</v>
      </c>
      <c r="G128" s="7">
        <f t="shared" si="3"/>
        <v>43079</v>
      </c>
      <c r="H128" s="5" t="s">
        <v>3089</v>
      </c>
      <c r="I128" s="5" t="s">
        <v>11</v>
      </c>
      <c r="J128" s="10">
        <v>913500</v>
      </c>
      <c r="K128" s="10"/>
      <c r="L128" s="11">
        <v>1004000</v>
      </c>
    </row>
    <row r="129" spans="1:12" x14ac:dyDescent="0.25">
      <c r="A129" s="5" t="s">
        <v>132</v>
      </c>
      <c r="B129" s="3" t="s">
        <v>133</v>
      </c>
      <c r="C129" s="5" t="s">
        <v>5607</v>
      </c>
      <c r="D129" s="5" t="s">
        <v>5607</v>
      </c>
      <c r="E129" s="5">
        <v>2017</v>
      </c>
      <c r="F129" s="8" t="str">
        <f t="shared" si="2"/>
        <v>December</v>
      </c>
      <c r="G129" s="7">
        <f t="shared" si="3"/>
        <v>43081</v>
      </c>
      <c r="H129" s="5" t="s">
        <v>3088</v>
      </c>
      <c r="I129" s="5" t="s">
        <v>13</v>
      </c>
      <c r="J129" s="10"/>
      <c r="K129" s="10">
        <v>913500</v>
      </c>
      <c r="L129" s="11">
        <v>90500</v>
      </c>
    </row>
    <row r="130" spans="1:12" x14ac:dyDescent="0.25">
      <c r="A130" s="5" t="s">
        <v>132</v>
      </c>
      <c r="B130" s="3" t="s">
        <v>133</v>
      </c>
      <c r="C130" s="5" t="s">
        <v>5607</v>
      </c>
      <c r="D130" s="5" t="s">
        <v>5607</v>
      </c>
      <c r="E130" s="5">
        <v>2017</v>
      </c>
      <c r="F130" s="8" t="str">
        <f t="shared" si="2"/>
        <v>December</v>
      </c>
      <c r="G130" s="7">
        <f t="shared" si="3"/>
        <v>43081</v>
      </c>
      <c r="H130" s="5" t="s">
        <v>3087</v>
      </c>
      <c r="I130" s="5" t="s">
        <v>13</v>
      </c>
      <c r="J130" s="10"/>
      <c r="K130" s="10">
        <v>90500</v>
      </c>
      <c r="L130" s="11">
        <v>0</v>
      </c>
    </row>
    <row r="131" spans="1:12" x14ac:dyDescent="0.25">
      <c r="A131" s="5" t="s">
        <v>134</v>
      </c>
      <c r="B131" s="3" t="s">
        <v>135</v>
      </c>
      <c r="C131" s="5" t="s">
        <v>5587</v>
      </c>
      <c r="D131" s="5" t="s">
        <v>5594</v>
      </c>
      <c r="E131" s="5">
        <v>2017</v>
      </c>
      <c r="F131" s="8" t="str">
        <f t="shared" ref="F131:F194" si="4">TEXT(C131*28, "mmmm")</f>
        <v>January</v>
      </c>
      <c r="G131" s="7">
        <f t="shared" ref="G131:G194" si="5">IFERROR(DATEVALUE(CONCATENATE(C131,"-",D131,"-",E131)), "")</f>
        <v>42746</v>
      </c>
      <c r="H131" s="5" t="s">
        <v>3086</v>
      </c>
      <c r="I131" s="5" t="s">
        <v>11</v>
      </c>
      <c r="J131" s="10">
        <v>380000</v>
      </c>
      <c r="K131" s="10"/>
      <c r="L131" s="11">
        <v>380000</v>
      </c>
    </row>
    <row r="132" spans="1:12" x14ac:dyDescent="0.25">
      <c r="A132" s="5" t="s">
        <v>134</v>
      </c>
      <c r="B132" s="3" t="s">
        <v>135</v>
      </c>
      <c r="C132" s="5" t="s">
        <v>5587</v>
      </c>
      <c r="D132" s="5" t="s">
        <v>5610</v>
      </c>
      <c r="E132" s="5">
        <v>2017</v>
      </c>
      <c r="F132" s="8" t="str">
        <f t="shared" si="4"/>
        <v>January</v>
      </c>
      <c r="G132" s="7">
        <f t="shared" si="5"/>
        <v>42765</v>
      </c>
      <c r="H132" s="5" t="s">
        <v>3085</v>
      </c>
      <c r="I132" s="5" t="s">
        <v>13</v>
      </c>
      <c r="J132" s="10"/>
      <c r="K132" s="10">
        <v>722000</v>
      </c>
      <c r="L132" s="11">
        <v>-342000</v>
      </c>
    </row>
    <row r="133" spans="1:12" x14ac:dyDescent="0.25">
      <c r="A133" s="5" t="s">
        <v>134</v>
      </c>
      <c r="B133" s="3" t="s">
        <v>135</v>
      </c>
      <c r="C133" s="5" t="s">
        <v>5598</v>
      </c>
      <c r="D133" s="5" t="s">
        <v>5587</v>
      </c>
      <c r="E133" s="5">
        <v>2017</v>
      </c>
      <c r="F133" s="8" t="str">
        <f t="shared" si="4"/>
        <v>February</v>
      </c>
      <c r="G133" s="7">
        <f t="shared" si="5"/>
        <v>42767</v>
      </c>
      <c r="H133" s="5" t="s">
        <v>3084</v>
      </c>
      <c r="I133" s="5" t="s">
        <v>11</v>
      </c>
      <c r="J133" s="10">
        <v>380000</v>
      </c>
      <c r="K133" s="10"/>
      <c r="L133" s="11">
        <v>38000</v>
      </c>
    </row>
    <row r="134" spans="1:12" x14ac:dyDescent="0.25">
      <c r="A134" s="5" t="s">
        <v>134</v>
      </c>
      <c r="B134" s="3" t="s">
        <v>135</v>
      </c>
      <c r="C134" s="5" t="s">
        <v>5588</v>
      </c>
      <c r="D134" s="5" t="s">
        <v>5587</v>
      </c>
      <c r="E134" s="5">
        <v>2017</v>
      </c>
      <c r="F134" s="8" t="str">
        <f t="shared" si="4"/>
        <v>March</v>
      </c>
      <c r="G134" s="7">
        <f t="shared" si="5"/>
        <v>42795</v>
      </c>
      <c r="H134" s="5" t="s">
        <v>3083</v>
      </c>
      <c r="I134" s="5" t="s">
        <v>11</v>
      </c>
      <c r="J134" s="10">
        <v>760000</v>
      </c>
      <c r="K134" s="10"/>
      <c r="L134" s="11">
        <v>798000</v>
      </c>
    </row>
    <row r="135" spans="1:12" x14ac:dyDescent="0.25">
      <c r="A135" s="5" t="s">
        <v>134</v>
      </c>
      <c r="B135" s="3" t="s">
        <v>135</v>
      </c>
      <c r="C135" s="5" t="s">
        <v>5588</v>
      </c>
      <c r="D135" s="5" t="s">
        <v>5604</v>
      </c>
      <c r="E135" s="5">
        <v>2017</v>
      </c>
      <c r="F135" s="8" t="str">
        <f t="shared" si="4"/>
        <v>March</v>
      </c>
      <c r="G135" s="7">
        <f t="shared" si="5"/>
        <v>42807</v>
      </c>
      <c r="H135" s="5" t="s">
        <v>3082</v>
      </c>
      <c r="I135" s="5" t="s">
        <v>13</v>
      </c>
      <c r="J135" s="10"/>
      <c r="K135" s="10">
        <v>76000</v>
      </c>
      <c r="L135" s="11">
        <v>722000</v>
      </c>
    </row>
    <row r="136" spans="1:12" x14ac:dyDescent="0.25">
      <c r="A136" s="5" t="s">
        <v>134</v>
      </c>
      <c r="B136" s="3" t="s">
        <v>135</v>
      </c>
      <c r="C136" s="5" t="s">
        <v>5588</v>
      </c>
      <c r="D136" s="5" t="s">
        <v>5611</v>
      </c>
      <c r="E136" s="5">
        <v>2017</v>
      </c>
      <c r="F136" s="8" t="str">
        <f t="shared" si="4"/>
        <v>March</v>
      </c>
      <c r="G136" s="7">
        <f t="shared" si="5"/>
        <v>42808</v>
      </c>
      <c r="H136" s="5" t="s">
        <v>3081</v>
      </c>
      <c r="I136" s="5" t="s">
        <v>13</v>
      </c>
      <c r="J136" s="10"/>
      <c r="K136" s="10">
        <v>722000</v>
      </c>
      <c r="L136" s="11">
        <v>0</v>
      </c>
    </row>
    <row r="137" spans="1:12" x14ac:dyDescent="0.25">
      <c r="A137" s="5" t="s">
        <v>134</v>
      </c>
      <c r="B137" s="3" t="s">
        <v>135</v>
      </c>
      <c r="C137" s="5" t="s">
        <v>5597</v>
      </c>
      <c r="D137" s="5" t="s">
        <v>5587</v>
      </c>
      <c r="E137" s="5">
        <v>2017</v>
      </c>
      <c r="F137" s="8" t="str">
        <f t="shared" si="4"/>
        <v>May</v>
      </c>
      <c r="G137" s="7">
        <f t="shared" si="5"/>
        <v>42856</v>
      </c>
      <c r="H137" s="5" t="s">
        <v>3080</v>
      </c>
      <c r="I137" s="5" t="s">
        <v>11</v>
      </c>
      <c r="J137" s="10">
        <v>1140000</v>
      </c>
      <c r="K137" s="10"/>
      <c r="L137" s="11">
        <v>1140000</v>
      </c>
    </row>
    <row r="138" spans="1:12" x14ac:dyDescent="0.25">
      <c r="A138" s="5" t="s">
        <v>134</v>
      </c>
      <c r="B138" s="3" t="s">
        <v>135</v>
      </c>
      <c r="C138" s="5" t="s">
        <v>5592</v>
      </c>
      <c r="D138" s="5" t="s">
        <v>5607</v>
      </c>
      <c r="E138" s="5">
        <v>2017</v>
      </c>
      <c r="F138" s="8" t="str">
        <f t="shared" si="4"/>
        <v>July</v>
      </c>
      <c r="G138" s="7">
        <f t="shared" si="5"/>
        <v>42928</v>
      </c>
      <c r="H138" s="5" t="s">
        <v>3079</v>
      </c>
      <c r="I138" s="5" t="s">
        <v>13</v>
      </c>
      <c r="J138" s="10"/>
      <c r="K138" s="10">
        <v>1083000</v>
      </c>
      <c r="L138" s="11">
        <v>57000</v>
      </c>
    </row>
    <row r="139" spans="1:12" x14ac:dyDescent="0.25">
      <c r="A139" s="5" t="s">
        <v>134</v>
      </c>
      <c r="B139" s="3" t="s">
        <v>135</v>
      </c>
      <c r="C139" s="5" t="s">
        <v>5592</v>
      </c>
      <c r="D139" s="5" t="s">
        <v>5607</v>
      </c>
      <c r="E139" s="5">
        <v>2017</v>
      </c>
      <c r="F139" s="8" t="str">
        <f t="shared" si="4"/>
        <v>July</v>
      </c>
      <c r="G139" s="7">
        <f t="shared" si="5"/>
        <v>42928</v>
      </c>
      <c r="H139" s="5" t="s">
        <v>3078</v>
      </c>
      <c r="I139" s="5" t="s">
        <v>13</v>
      </c>
      <c r="J139" s="10"/>
      <c r="K139" s="10">
        <v>57000</v>
      </c>
      <c r="L139" s="11">
        <v>0</v>
      </c>
    </row>
    <row r="140" spans="1:12" x14ac:dyDescent="0.25">
      <c r="A140" s="5" t="s">
        <v>134</v>
      </c>
      <c r="B140" s="3" t="s">
        <v>135</v>
      </c>
      <c r="C140" s="5" t="s">
        <v>5590</v>
      </c>
      <c r="D140" s="5" t="s">
        <v>5587</v>
      </c>
      <c r="E140" s="5">
        <v>2017</v>
      </c>
      <c r="F140" s="8" t="str">
        <f t="shared" si="4"/>
        <v>August</v>
      </c>
      <c r="G140" s="7">
        <f t="shared" si="5"/>
        <v>42948</v>
      </c>
      <c r="H140" s="5" t="s">
        <v>3077</v>
      </c>
      <c r="I140" s="5" t="s">
        <v>11</v>
      </c>
      <c r="J140" s="10">
        <v>1140000</v>
      </c>
      <c r="K140" s="10"/>
      <c r="L140" s="11">
        <v>1140000</v>
      </c>
    </row>
    <row r="141" spans="1:12" x14ac:dyDescent="0.25">
      <c r="A141" s="5" t="s">
        <v>134</v>
      </c>
      <c r="B141" s="3" t="s">
        <v>135</v>
      </c>
      <c r="C141" s="5" t="s">
        <v>5606</v>
      </c>
      <c r="D141" s="5" t="s">
        <v>5591</v>
      </c>
      <c r="E141" s="5">
        <v>2017</v>
      </c>
      <c r="F141" s="8" t="str">
        <f t="shared" si="4"/>
        <v>October</v>
      </c>
      <c r="G141" s="7">
        <f t="shared" si="5"/>
        <v>43026</v>
      </c>
      <c r="H141" s="5" t="s">
        <v>3076</v>
      </c>
      <c r="I141" s="5" t="s">
        <v>13</v>
      </c>
      <c r="J141" s="10"/>
      <c r="K141" s="10">
        <v>1140000</v>
      </c>
      <c r="L141" s="11">
        <v>0</v>
      </c>
    </row>
    <row r="142" spans="1:12" x14ac:dyDescent="0.25">
      <c r="A142" s="5" t="s">
        <v>134</v>
      </c>
      <c r="B142" s="3" t="s">
        <v>135</v>
      </c>
      <c r="C142" s="5" t="s">
        <v>5594</v>
      </c>
      <c r="D142" s="5" t="s">
        <v>5587</v>
      </c>
      <c r="E142" s="5">
        <v>2017</v>
      </c>
      <c r="F142" s="8" t="str">
        <f t="shared" si="4"/>
        <v>November</v>
      </c>
      <c r="G142" s="7">
        <f t="shared" si="5"/>
        <v>43040</v>
      </c>
      <c r="H142" s="5" t="s">
        <v>3075</v>
      </c>
      <c r="I142" s="5" t="s">
        <v>11</v>
      </c>
      <c r="J142" s="10">
        <v>760000</v>
      </c>
      <c r="K142" s="10"/>
      <c r="L142" s="11">
        <v>760000</v>
      </c>
    </row>
    <row r="143" spans="1:12" x14ac:dyDescent="0.25">
      <c r="A143" s="5" t="s">
        <v>134</v>
      </c>
      <c r="B143" s="3" t="s">
        <v>135</v>
      </c>
      <c r="C143" s="5" t="s">
        <v>5607</v>
      </c>
      <c r="D143" s="5" t="s">
        <v>5613</v>
      </c>
      <c r="E143" s="5">
        <v>2017</v>
      </c>
      <c r="F143" s="8" t="str">
        <f t="shared" si="4"/>
        <v>December</v>
      </c>
      <c r="G143" s="7">
        <f t="shared" si="5"/>
        <v>43090</v>
      </c>
      <c r="H143" s="5" t="s">
        <v>3074</v>
      </c>
      <c r="I143" s="5" t="s">
        <v>13</v>
      </c>
      <c r="J143" s="10"/>
      <c r="K143" s="10">
        <v>722000</v>
      </c>
      <c r="L143" s="11">
        <v>38000</v>
      </c>
    </row>
    <row r="144" spans="1:12" x14ac:dyDescent="0.25">
      <c r="A144" s="5" t="s">
        <v>134</v>
      </c>
      <c r="B144" s="3" t="s">
        <v>135</v>
      </c>
      <c r="C144" s="5" t="s">
        <v>5607</v>
      </c>
      <c r="D144" s="5" t="s">
        <v>5613</v>
      </c>
      <c r="E144" s="5">
        <v>2017</v>
      </c>
      <c r="F144" s="8" t="str">
        <f t="shared" si="4"/>
        <v>December</v>
      </c>
      <c r="G144" s="7">
        <f t="shared" si="5"/>
        <v>43090</v>
      </c>
      <c r="H144" s="5" t="s">
        <v>3073</v>
      </c>
      <c r="I144" s="5" t="s">
        <v>13</v>
      </c>
      <c r="J144" s="10"/>
      <c r="K144" s="10">
        <v>38000</v>
      </c>
      <c r="L144" s="11">
        <v>0</v>
      </c>
    </row>
    <row r="145" spans="1:12" x14ac:dyDescent="0.25">
      <c r="A145" s="5" t="s">
        <v>136</v>
      </c>
      <c r="B145" s="3" t="s">
        <v>137</v>
      </c>
      <c r="C145" s="7"/>
      <c r="D145" s="7"/>
      <c r="E145" s="7"/>
      <c r="F145" s="8" t="str">
        <f t="shared" si="4"/>
        <v>January</v>
      </c>
      <c r="G145" s="7" t="str">
        <f t="shared" si="5"/>
        <v/>
      </c>
      <c r="H145" s="5" t="s">
        <v>28</v>
      </c>
      <c r="I145" s="5" t="s">
        <v>29</v>
      </c>
      <c r="J145" s="10"/>
      <c r="K145" s="10"/>
      <c r="L145" s="11">
        <v>0</v>
      </c>
    </row>
    <row r="146" spans="1:12" x14ac:dyDescent="0.25">
      <c r="A146" s="5" t="s">
        <v>138</v>
      </c>
      <c r="B146" s="3" t="s">
        <v>139</v>
      </c>
      <c r="C146" s="7"/>
      <c r="D146" s="7"/>
      <c r="E146" s="7"/>
      <c r="F146" s="8" t="str">
        <f t="shared" si="4"/>
        <v>January</v>
      </c>
      <c r="G146" s="7" t="str">
        <f t="shared" si="5"/>
        <v/>
      </c>
      <c r="H146" s="5" t="s">
        <v>28</v>
      </c>
      <c r="I146" s="5" t="s">
        <v>29</v>
      </c>
      <c r="J146" s="10"/>
      <c r="K146" s="10"/>
      <c r="L146" s="11">
        <v>0</v>
      </c>
    </row>
    <row r="147" spans="1:12" x14ac:dyDescent="0.25">
      <c r="A147" s="5" t="s">
        <v>140</v>
      </c>
      <c r="B147" s="3" t="s">
        <v>141</v>
      </c>
      <c r="C147" s="5" t="s">
        <v>5587</v>
      </c>
      <c r="D147" s="5" t="s">
        <v>5587</v>
      </c>
      <c r="E147" s="5">
        <v>2017</v>
      </c>
      <c r="F147" s="8" t="str">
        <f t="shared" si="4"/>
        <v>January</v>
      </c>
      <c r="G147" s="7">
        <f t="shared" si="5"/>
        <v>42736</v>
      </c>
      <c r="H147" s="5" t="s">
        <v>36</v>
      </c>
      <c r="I147" s="5" t="s">
        <v>29</v>
      </c>
      <c r="J147" s="10"/>
      <c r="K147" s="10"/>
      <c r="L147" s="11">
        <v>8273344.6500000004</v>
      </c>
    </row>
    <row r="148" spans="1:12" x14ac:dyDescent="0.25">
      <c r="A148" s="5" t="s">
        <v>142</v>
      </c>
      <c r="B148" s="3" t="s">
        <v>143</v>
      </c>
      <c r="C148" s="5" t="s">
        <v>5587</v>
      </c>
      <c r="D148" s="5" t="s">
        <v>5587</v>
      </c>
      <c r="E148" s="5">
        <v>2017</v>
      </c>
      <c r="F148" s="8" t="str">
        <f t="shared" si="4"/>
        <v>January</v>
      </c>
      <c r="G148" s="7">
        <f t="shared" si="5"/>
        <v>42736</v>
      </c>
      <c r="H148" s="5" t="s">
        <v>36</v>
      </c>
      <c r="I148" s="5" t="s">
        <v>29</v>
      </c>
      <c r="J148" s="10"/>
      <c r="K148" s="10"/>
      <c r="L148" s="11">
        <v>8388196.7699999996</v>
      </c>
    </row>
    <row r="149" spans="1:12" x14ac:dyDescent="0.25">
      <c r="A149" s="5" t="s">
        <v>144</v>
      </c>
      <c r="B149" s="3" t="s">
        <v>145</v>
      </c>
      <c r="C149" s="5" t="s">
        <v>5587</v>
      </c>
      <c r="D149" s="5" t="s">
        <v>5587</v>
      </c>
      <c r="E149" s="5">
        <v>2017</v>
      </c>
      <c r="F149" s="8" t="str">
        <f t="shared" si="4"/>
        <v>January</v>
      </c>
      <c r="G149" s="7">
        <f t="shared" si="5"/>
        <v>42736</v>
      </c>
      <c r="H149" s="5" t="s">
        <v>36</v>
      </c>
      <c r="I149" s="5" t="s">
        <v>29</v>
      </c>
      <c r="J149" s="10"/>
      <c r="K149" s="10"/>
      <c r="L149" s="11">
        <v>6548850</v>
      </c>
    </row>
    <row r="150" spans="1:12" x14ac:dyDescent="0.25">
      <c r="A150" s="5" t="s">
        <v>144</v>
      </c>
      <c r="B150" s="3" t="s">
        <v>145</v>
      </c>
      <c r="C150" s="5" t="s">
        <v>5598</v>
      </c>
      <c r="D150" s="5" t="s">
        <v>5587</v>
      </c>
      <c r="E150" s="5">
        <v>2017</v>
      </c>
      <c r="F150" s="8" t="str">
        <f t="shared" si="4"/>
        <v>February</v>
      </c>
      <c r="G150" s="7">
        <f t="shared" si="5"/>
        <v>42767</v>
      </c>
      <c r="H150" s="5" t="s">
        <v>3072</v>
      </c>
      <c r="I150" s="5" t="s">
        <v>11</v>
      </c>
      <c r="J150" s="10">
        <v>2764435.47</v>
      </c>
      <c r="K150" s="10"/>
      <c r="L150" s="11">
        <v>9313285.4700000007</v>
      </c>
    </row>
    <row r="151" spans="1:12" x14ac:dyDescent="0.25">
      <c r="A151" s="5" t="s">
        <v>144</v>
      </c>
      <c r="B151" s="3" t="s">
        <v>145</v>
      </c>
      <c r="C151" s="5" t="s">
        <v>5588</v>
      </c>
      <c r="D151" s="5" t="s">
        <v>5604</v>
      </c>
      <c r="E151" s="5">
        <v>2017</v>
      </c>
      <c r="F151" s="8" t="str">
        <f t="shared" si="4"/>
        <v>March</v>
      </c>
      <c r="G151" s="7">
        <f t="shared" si="5"/>
        <v>42807</v>
      </c>
      <c r="H151" s="5" t="s">
        <v>3071</v>
      </c>
      <c r="I151" s="5" t="s">
        <v>13</v>
      </c>
      <c r="J151" s="10"/>
      <c r="K151" s="10">
        <v>3000000</v>
      </c>
      <c r="L151" s="11">
        <v>6313285.4699999997</v>
      </c>
    </row>
    <row r="152" spans="1:12" x14ac:dyDescent="0.25">
      <c r="A152" s="5" t="s">
        <v>144</v>
      </c>
      <c r="B152" s="3" t="s">
        <v>145</v>
      </c>
      <c r="C152" s="5" t="s">
        <v>5596</v>
      </c>
      <c r="D152" s="5" t="s">
        <v>5587</v>
      </c>
      <c r="E152" s="5">
        <v>2017</v>
      </c>
      <c r="F152" s="8" t="str">
        <f t="shared" si="4"/>
        <v>April</v>
      </c>
      <c r="G152" s="7">
        <f t="shared" si="5"/>
        <v>42826</v>
      </c>
      <c r="H152" s="5" t="s">
        <v>3070</v>
      </c>
      <c r="I152" s="5" t="s">
        <v>11</v>
      </c>
      <c r="J152" s="10">
        <v>2395008</v>
      </c>
      <c r="K152" s="10"/>
      <c r="L152" s="11">
        <v>8708293.4700000007</v>
      </c>
    </row>
    <row r="153" spans="1:12" x14ac:dyDescent="0.25">
      <c r="A153" s="5" t="s">
        <v>144</v>
      </c>
      <c r="B153" s="3" t="s">
        <v>145</v>
      </c>
      <c r="C153" s="5" t="s">
        <v>5596</v>
      </c>
      <c r="D153" s="5" t="s">
        <v>5608</v>
      </c>
      <c r="E153" s="5">
        <v>2017</v>
      </c>
      <c r="F153" s="8" t="str">
        <f t="shared" si="4"/>
        <v>April</v>
      </c>
      <c r="G153" s="7">
        <f t="shared" si="5"/>
        <v>42850</v>
      </c>
      <c r="H153" s="5" t="s">
        <v>3069</v>
      </c>
      <c r="I153" s="5" t="s">
        <v>13</v>
      </c>
      <c r="J153" s="10"/>
      <c r="K153" s="10">
        <v>1000000</v>
      </c>
      <c r="L153" s="11">
        <v>7708293.4699999997</v>
      </c>
    </row>
    <row r="154" spans="1:12" x14ac:dyDescent="0.25">
      <c r="A154" s="5" t="s">
        <v>144</v>
      </c>
      <c r="B154" s="3" t="s">
        <v>145</v>
      </c>
      <c r="C154" s="5" t="s">
        <v>5589</v>
      </c>
      <c r="D154" s="5" t="s">
        <v>5590</v>
      </c>
      <c r="E154" s="5">
        <v>2017</v>
      </c>
      <c r="F154" s="8" t="str">
        <f t="shared" si="4"/>
        <v>June</v>
      </c>
      <c r="G154" s="7">
        <f t="shared" si="5"/>
        <v>42894</v>
      </c>
      <c r="H154" s="5" t="s">
        <v>3069</v>
      </c>
      <c r="I154" s="5" t="s">
        <v>13</v>
      </c>
      <c r="J154" s="10"/>
      <c r="K154" s="10">
        <v>3762005.91</v>
      </c>
      <c r="L154" s="11">
        <v>3946287.56</v>
      </c>
    </row>
    <row r="155" spans="1:12" x14ac:dyDescent="0.25">
      <c r="A155" s="5" t="s">
        <v>144</v>
      </c>
      <c r="B155" s="3" t="s">
        <v>145</v>
      </c>
      <c r="C155" s="5" t="s">
        <v>5589</v>
      </c>
      <c r="D155" s="5" t="s">
        <v>5605</v>
      </c>
      <c r="E155" s="5">
        <v>2017</v>
      </c>
      <c r="F155" s="8" t="str">
        <f t="shared" si="4"/>
        <v>June</v>
      </c>
      <c r="G155" s="7">
        <f t="shared" si="5"/>
        <v>42895</v>
      </c>
      <c r="H155" s="5" t="s">
        <v>3068</v>
      </c>
      <c r="I155" s="5" t="s">
        <v>13</v>
      </c>
      <c r="J155" s="10"/>
      <c r="K155" s="10">
        <v>1523843.54</v>
      </c>
      <c r="L155" s="11">
        <v>2422444.02</v>
      </c>
    </row>
    <row r="156" spans="1:12" x14ac:dyDescent="0.25">
      <c r="A156" s="5" t="s">
        <v>144</v>
      </c>
      <c r="B156" s="3" t="s">
        <v>145</v>
      </c>
      <c r="C156" s="5" t="s">
        <v>5590</v>
      </c>
      <c r="D156" s="5" t="s">
        <v>5599</v>
      </c>
      <c r="E156" s="5">
        <v>2017</v>
      </c>
      <c r="F156" s="8" t="str">
        <f t="shared" si="4"/>
        <v>August</v>
      </c>
      <c r="G156" s="7">
        <f t="shared" si="5"/>
        <v>42963</v>
      </c>
      <c r="H156" s="5" t="s">
        <v>3067</v>
      </c>
      <c r="I156" s="5" t="s">
        <v>13</v>
      </c>
      <c r="J156" s="10"/>
      <c r="K156" s="10">
        <v>2166912</v>
      </c>
      <c r="L156" s="11">
        <v>255532.02</v>
      </c>
    </row>
    <row r="157" spans="1:12" x14ac:dyDescent="0.25">
      <c r="A157" s="5" t="s">
        <v>144</v>
      </c>
      <c r="B157" s="3" t="s">
        <v>145</v>
      </c>
      <c r="C157" s="5" t="s">
        <v>5590</v>
      </c>
      <c r="D157" s="5" t="s">
        <v>5601</v>
      </c>
      <c r="E157" s="5">
        <v>2017</v>
      </c>
      <c r="F157" s="8" t="str">
        <f t="shared" si="4"/>
        <v>August</v>
      </c>
      <c r="G157" s="7">
        <f t="shared" si="5"/>
        <v>42964</v>
      </c>
      <c r="H157" s="5" t="s">
        <v>3066</v>
      </c>
      <c r="I157" s="5" t="s">
        <v>13</v>
      </c>
      <c r="J157" s="10"/>
      <c r="K157" s="10">
        <v>255532.02</v>
      </c>
      <c r="L157" s="11">
        <v>0</v>
      </c>
    </row>
    <row r="158" spans="1:12" x14ac:dyDescent="0.25">
      <c r="A158" s="5" t="s">
        <v>148</v>
      </c>
      <c r="B158" s="3" t="s">
        <v>149</v>
      </c>
      <c r="C158" s="7"/>
      <c r="D158" s="7"/>
      <c r="E158" s="7"/>
      <c r="F158" s="8" t="str">
        <f t="shared" si="4"/>
        <v>January</v>
      </c>
      <c r="G158" s="7" t="str">
        <f t="shared" si="5"/>
        <v/>
      </c>
      <c r="H158" s="5" t="s">
        <v>28</v>
      </c>
      <c r="I158" s="5" t="s">
        <v>29</v>
      </c>
      <c r="J158" s="10"/>
      <c r="K158" s="10"/>
      <c r="L158" s="11">
        <v>0</v>
      </c>
    </row>
    <row r="159" spans="1:12" x14ac:dyDescent="0.25">
      <c r="A159" s="5" t="s">
        <v>150</v>
      </c>
      <c r="B159" s="3" t="s">
        <v>151</v>
      </c>
      <c r="C159" s="5" t="s">
        <v>5587</v>
      </c>
      <c r="D159" s="5" t="s">
        <v>5587</v>
      </c>
      <c r="E159" s="5">
        <v>2017</v>
      </c>
      <c r="F159" s="8" t="str">
        <f t="shared" si="4"/>
        <v>January</v>
      </c>
      <c r="G159" s="7">
        <f t="shared" si="5"/>
        <v>42736</v>
      </c>
      <c r="H159" s="5" t="s">
        <v>36</v>
      </c>
      <c r="I159" s="5" t="s">
        <v>29</v>
      </c>
      <c r="J159" s="10"/>
      <c r="K159" s="10"/>
      <c r="L159" s="11">
        <v>147000</v>
      </c>
    </row>
    <row r="160" spans="1:12" x14ac:dyDescent="0.25">
      <c r="A160" s="5" t="s">
        <v>150</v>
      </c>
      <c r="B160" s="3" t="s">
        <v>151</v>
      </c>
      <c r="C160" s="5" t="s">
        <v>5588</v>
      </c>
      <c r="D160" s="5" t="s">
        <v>5587</v>
      </c>
      <c r="E160" s="5">
        <v>2017</v>
      </c>
      <c r="F160" s="8" t="str">
        <f t="shared" si="4"/>
        <v>March</v>
      </c>
      <c r="G160" s="7">
        <f t="shared" si="5"/>
        <v>42795</v>
      </c>
      <c r="H160" s="5" t="s">
        <v>3065</v>
      </c>
      <c r="I160" s="5" t="s">
        <v>11</v>
      </c>
      <c r="J160" s="10">
        <v>147000</v>
      </c>
      <c r="K160" s="10"/>
      <c r="L160" s="11">
        <v>294000</v>
      </c>
    </row>
    <row r="161" spans="1:12" x14ac:dyDescent="0.25">
      <c r="A161" s="5" t="s">
        <v>150</v>
      </c>
      <c r="B161" s="3" t="s">
        <v>151</v>
      </c>
      <c r="C161" s="5" t="s">
        <v>5596</v>
      </c>
      <c r="D161" s="5" t="s">
        <v>5587</v>
      </c>
      <c r="E161" s="5">
        <v>2017</v>
      </c>
      <c r="F161" s="8" t="str">
        <f t="shared" si="4"/>
        <v>April</v>
      </c>
      <c r="G161" s="7">
        <f t="shared" si="5"/>
        <v>42826</v>
      </c>
      <c r="H161" s="5" t="s">
        <v>3064</v>
      </c>
      <c r="I161" s="5" t="s">
        <v>11</v>
      </c>
      <c r="J161" s="10">
        <v>147000</v>
      </c>
      <c r="K161" s="10"/>
      <c r="L161" s="11">
        <v>441000</v>
      </c>
    </row>
    <row r="162" spans="1:12" x14ac:dyDescent="0.25">
      <c r="A162" s="5" t="s">
        <v>150</v>
      </c>
      <c r="B162" s="3" t="s">
        <v>151</v>
      </c>
      <c r="C162" s="5" t="s">
        <v>5596</v>
      </c>
      <c r="D162" s="5" t="s">
        <v>5614</v>
      </c>
      <c r="E162" s="5">
        <v>2017</v>
      </c>
      <c r="F162" s="8" t="str">
        <f t="shared" si="4"/>
        <v>April</v>
      </c>
      <c r="G162" s="7">
        <f t="shared" si="5"/>
        <v>42851</v>
      </c>
      <c r="H162" s="5" t="s">
        <v>3063</v>
      </c>
      <c r="I162" s="5" t="s">
        <v>13</v>
      </c>
      <c r="J162" s="10"/>
      <c r="K162" s="10">
        <v>294000</v>
      </c>
      <c r="L162" s="11">
        <v>147000</v>
      </c>
    </row>
    <row r="163" spans="1:12" x14ac:dyDescent="0.25">
      <c r="A163" s="5" t="s">
        <v>150</v>
      </c>
      <c r="B163" s="3" t="s">
        <v>151</v>
      </c>
      <c r="C163" s="5" t="s">
        <v>5597</v>
      </c>
      <c r="D163" s="5" t="s">
        <v>5587</v>
      </c>
      <c r="E163" s="5">
        <v>2017</v>
      </c>
      <c r="F163" s="8" t="str">
        <f t="shared" si="4"/>
        <v>May</v>
      </c>
      <c r="G163" s="7">
        <f t="shared" si="5"/>
        <v>42856</v>
      </c>
      <c r="H163" s="5" t="s">
        <v>3062</v>
      </c>
      <c r="I163" s="5" t="s">
        <v>11</v>
      </c>
      <c r="J163" s="10">
        <v>147000</v>
      </c>
      <c r="K163" s="10"/>
      <c r="L163" s="11">
        <v>294000</v>
      </c>
    </row>
    <row r="164" spans="1:12" x14ac:dyDescent="0.25">
      <c r="A164" s="5" t="s">
        <v>150</v>
      </c>
      <c r="B164" s="3" t="s">
        <v>151</v>
      </c>
      <c r="C164" s="5" t="s">
        <v>5597</v>
      </c>
      <c r="D164" s="5" t="s">
        <v>5616</v>
      </c>
      <c r="E164" s="5">
        <v>2017</v>
      </c>
      <c r="F164" s="8" t="str">
        <f t="shared" si="4"/>
        <v>May</v>
      </c>
      <c r="G164" s="7">
        <f t="shared" si="5"/>
        <v>42870</v>
      </c>
      <c r="H164" s="5" t="s">
        <v>3061</v>
      </c>
      <c r="I164" s="5" t="s">
        <v>13</v>
      </c>
      <c r="J164" s="10"/>
      <c r="K164" s="10">
        <v>140000</v>
      </c>
      <c r="L164" s="11">
        <v>154000</v>
      </c>
    </row>
    <row r="165" spans="1:12" x14ac:dyDescent="0.25">
      <c r="A165" s="5" t="s">
        <v>150</v>
      </c>
      <c r="B165" s="3" t="s">
        <v>151</v>
      </c>
      <c r="C165" s="5" t="s">
        <v>5589</v>
      </c>
      <c r="D165" s="5" t="s">
        <v>5587</v>
      </c>
      <c r="E165" s="5">
        <v>2017</v>
      </c>
      <c r="F165" s="8" t="str">
        <f t="shared" si="4"/>
        <v>June</v>
      </c>
      <c r="G165" s="7">
        <f t="shared" si="5"/>
        <v>42887</v>
      </c>
      <c r="H165" s="5" t="s">
        <v>3060</v>
      </c>
      <c r="I165" s="5" t="s">
        <v>11</v>
      </c>
      <c r="J165" s="10">
        <v>147000</v>
      </c>
      <c r="K165" s="10"/>
      <c r="L165" s="11">
        <v>301000</v>
      </c>
    </row>
    <row r="166" spans="1:12" x14ac:dyDescent="0.25">
      <c r="A166" s="5" t="s">
        <v>150</v>
      </c>
      <c r="B166" s="3" t="s">
        <v>151</v>
      </c>
      <c r="C166" s="5" t="s">
        <v>5592</v>
      </c>
      <c r="D166" s="5" t="s">
        <v>5587</v>
      </c>
      <c r="E166" s="5">
        <v>2017</v>
      </c>
      <c r="F166" s="8" t="str">
        <f t="shared" si="4"/>
        <v>July</v>
      </c>
      <c r="G166" s="7">
        <f t="shared" si="5"/>
        <v>42917</v>
      </c>
      <c r="H166" s="5" t="s">
        <v>3059</v>
      </c>
      <c r="I166" s="5" t="s">
        <v>11</v>
      </c>
      <c r="J166" s="10">
        <v>147000</v>
      </c>
      <c r="K166" s="10"/>
      <c r="L166" s="11">
        <v>448000</v>
      </c>
    </row>
    <row r="167" spans="1:12" x14ac:dyDescent="0.25">
      <c r="A167" s="5" t="s">
        <v>150</v>
      </c>
      <c r="B167" s="3" t="s">
        <v>151</v>
      </c>
      <c r="C167" s="5" t="s">
        <v>5590</v>
      </c>
      <c r="D167" s="5" t="s">
        <v>5587</v>
      </c>
      <c r="E167" s="5">
        <v>2017</v>
      </c>
      <c r="F167" s="8" t="str">
        <f t="shared" si="4"/>
        <v>August</v>
      </c>
      <c r="G167" s="7">
        <f t="shared" si="5"/>
        <v>42948</v>
      </c>
      <c r="H167" s="5" t="s">
        <v>3058</v>
      </c>
      <c r="I167" s="5" t="s">
        <v>11</v>
      </c>
      <c r="J167" s="10">
        <v>147000</v>
      </c>
      <c r="K167" s="10"/>
      <c r="L167" s="11">
        <v>595000</v>
      </c>
    </row>
    <row r="168" spans="1:12" x14ac:dyDescent="0.25">
      <c r="A168" s="5" t="s">
        <v>150</v>
      </c>
      <c r="B168" s="3" t="s">
        <v>151</v>
      </c>
      <c r="C168" s="5" t="s">
        <v>5590</v>
      </c>
      <c r="D168" s="5" t="s">
        <v>5598</v>
      </c>
      <c r="E168" s="5">
        <v>2017</v>
      </c>
      <c r="F168" s="8" t="str">
        <f t="shared" si="4"/>
        <v>August</v>
      </c>
      <c r="G168" s="7">
        <f t="shared" si="5"/>
        <v>42949</v>
      </c>
      <c r="H168" s="5" t="s">
        <v>3057</v>
      </c>
      <c r="I168" s="5" t="s">
        <v>13</v>
      </c>
      <c r="J168" s="10"/>
      <c r="K168" s="10">
        <v>140000</v>
      </c>
      <c r="L168" s="11">
        <v>455000</v>
      </c>
    </row>
    <row r="169" spans="1:12" x14ac:dyDescent="0.25">
      <c r="A169" s="5" t="s">
        <v>150</v>
      </c>
      <c r="B169" s="3" t="s">
        <v>151</v>
      </c>
      <c r="C169" s="5" t="s">
        <v>5590</v>
      </c>
      <c r="D169" s="5" t="s">
        <v>5588</v>
      </c>
      <c r="E169" s="5">
        <v>2017</v>
      </c>
      <c r="F169" s="8" t="str">
        <f t="shared" si="4"/>
        <v>August</v>
      </c>
      <c r="G169" s="7">
        <f t="shared" si="5"/>
        <v>42950</v>
      </c>
      <c r="H169" s="5" t="s">
        <v>3056</v>
      </c>
      <c r="I169" s="5" t="s">
        <v>13</v>
      </c>
      <c r="J169" s="10"/>
      <c r="K169" s="10">
        <v>14000</v>
      </c>
      <c r="L169" s="11">
        <v>441000</v>
      </c>
    </row>
    <row r="170" spans="1:12" x14ac:dyDescent="0.25">
      <c r="A170" s="5" t="s">
        <v>150</v>
      </c>
      <c r="B170" s="3" t="s">
        <v>151</v>
      </c>
      <c r="C170" s="5" t="s">
        <v>5605</v>
      </c>
      <c r="D170" s="5" t="s">
        <v>5587</v>
      </c>
      <c r="E170" s="5">
        <v>2017</v>
      </c>
      <c r="F170" s="8" t="str">
        <f t="shared" si="4"/>
        <v>September</v>
      </c>
      <c r="G170" s="7">
        <f t="shared" si="5"/>
        <v>42979</v>
      </c>
      <c r="H170" s="5" t="s">
        <v>3055</v>
      </c>
      <c r="I170" s="5" t="s">
        <v>11</v>
      </c>
      <c r="J170" s="10">
        <v>147000</v>
      </c>
      <c r="K170" s="10"/>
      <c r="L170" s="11">
        <v>588000</v>
      </c>
    </row>
    <row r="171" spans="1:12" x14ac:dyDescent="0.25">
      <c r="A171" s="5" t="s">
        <v>150</v>
      </c>
      <c r="B171" s="3" t="s">
        <v>151</v>
      </c>
      <c r="C171" s="5" t="s">
        <v>5606</v>
      </c>
      <c r="D171" s="5" t="s">
        <v>5587</v>
      </c>
      <c r="E171" s="5">
        <v>2017</v>
      </c>
      <c r="F171" s="8" t="str">
        <f t="shared" si="4"/>
        <v>October</v>
      </c>
      <c r="G171" s="7">
        <f t="shared" si="5"/>
        <v>43009</v>
      </c>
      <c r="H171" s="5" t="s">
        <v>3054</v>
      </c>
      <c r="I171" s="5" t="s">
        <v>11</v>
      </c>
      <c r="J171" s="10">
        <v>147000</v>
      </c>
      <c r="K171" s="10"/>
      <c r="L171" s="11">
        <v>735000</v>
      </c>
    </row>
    <row r="172" spans="1:12" x14ac:dyDescent="0.25">
      <c r="A172" s="5" t="s">
        <v>150</v>
      </c>
      <c r="B172" s="3" t="s">
        <v>151</v>
      </c>
      <c r="C172" s="5" t="s">
        <v>5594</v>
      </c>
      <c r="D172" s="5" t="s">
        <v>5587</v>
      </c>
      <c r="E172" s="5">
        <v>2017</v>
      </c>
      <c r="F172" s="8" t="str">
        <f t="shared" si="4"/>
        <v>November</v>
      </c>
      <c r="G172" s="7">
        <f t="shared" si="5"/>
        <v>43040</v>
      </c>
      <c r="H172" s="5" t="s">
        <v>3053</v>
      </c>
      <c r="I172" s="5" t="s">
        <v>11</v>
      </c>
      <c r="J172" s="10">
        <v>147000</v>
      </c>
      <c r="K172" s="10"/>
      <c r="L172" s="11">
        <v>882000</v>
      </c>
    </row>
    <row r="173" spans="1:12" x14ac:dyDescent="0.25">
      <c r="A173" s="5" t="s">
        <v>150</v>
      </c>
      <c r="B173" s="3" t="s">
        <v>151</v>
      </c>
      <c r="C173" s="5" t="s">
        <v>5607</v>
      </c>
      <c r="D173" s="5" t="s">
        <v>5587</v>
      </c>
      <c r="E173" s="5">
        <v>2017</v>
      </c>
      <c r="F173" s="8" t="str">
        <f t="shared" si="4"/>
        <v>December</v>
      </c>
      <c r="G173" s="7">
        <f t="shared" si="5"/>
        <v>43070</v>
      </c>
      <c r="H173" s="5" t="s">
        <v>3052</v>
      </c>
      <c r="I173" s="5" t="s">
        <v>11</v>
      </c>
      <c r="J173" s="10">
        <v>147000</v>
      </c>
      <c r="K173" s="10"/>
      <c r="L173" s="11">
        <v>1029000</v>
      </c>
    </row>
    <row r="174" spans="1:12" x14ac:dyDescent="0.25">
      <c r="A174" s="5" t="s">
        <v>157</v>
      </c>
      <c r="B174" s="3" t="s">
        <v>151</v>
      </c>
      <c r="C174" s="7"/>
      <c r="D174" s="7"/>
      <c r="E174" s="7"/>
      <c r="F174" s="8" t="str">
        <f t="shared" si="4"/>
        <v>January</v>
      </c>
      <c r="G174" s="7" t="str">
        <f t="shared" si="5"/>
        <v/>
      </c>
      <c r="H174" s="5" t="s">
        <v>28</v>
      </c>
      <c r="I174" s="5" t="s">
        <v>29</v>
      </c>
      <c r="J174" s="10"/>
      <c r="K174" s="10"/>
      <c r="L174" s="11">
        <v>0</v>
      </c>
    </row>
    <row r="175" spans="1:12" x14ac:dyDescent="0.25">
      <c r="A175" s="5" t="s">
        <v>158</v>
      </c>
      <c r="B175" s="3" t="s">
        <v>159</v>
      </c>
      <c r="C175" s="5" t="s">
        <v>5587</v>
      </c>
      <c r="D175" s="5" t="s">
        <v>5587</v>
      </c>
      <c r="E175" s="5">
        <v>2017</v>
      </c>
      <c r="F175" s="8" t="str">
        <f t="shared" si="4"/>
        <v>January</v>
      </c>
      <c r="G175" s="7">
        <f t="shared" si="5"/>
        <v>42736</v>
      </c>
      <c r="H175" s="5" t="s">
        <v>36</v>
      </c>
      <c r="I175" s="5" t="s">
        <v>29</v>
      </c>
      <c r="J175" s="10"/>
      <c r="K175" s="10"/>
      <c r="L175" s="11">
        <v>7223014.8600000003</v>
      </c>
    </row>
    <row r="176" spans="1:12" x14ac:dyDescent="0.25">
      <c r="A176" s="5" t="s">
        <v>158</v>
      </c>
      <c r="B176" s="3" t="s">
        <v>159</v>
      </c>
      <c r="C176" s="5" t="s">
        <v>5587</v>
      </c>
      <c r="D176" s="5" t="s">
        <v>5587</v>
      </c>
      <c r="E176" s="5">
        <v>2017</v>
      </c>
      <c r="F176" s="8" t="str">
        <f t="shared" si="4"/>
        <v>January</v>
      </c>
      <c r="G176" s="7">
        <f t="shared" si="5"/>
        <v>42736</v>
      </c>
      <c r="H176" s="5" t="s">
        <v>3051</v>
      </c>
      <c r="I176" s="5" t="s">
        <v>11</v>
      </c>
      <c r="J176" s="10">
        <v>2090000</v>
      </c>
      <c r="K176" s="10"/>
      <c r="L176" s="11">
        <v>9313014.8599999994</v>
      </c>
    </row>
    <row r="177" spans="1:12" x14ac:dyDescent="0.25">
      <c r="A177" s="5" t="s">
        <v>158</v>
      </c>
      <c r="B177" s="3" t="s">
        <v>159</v>
      </c>
      <c r="C177" s="5" t="s">
        <v>5587</v>
      </c>
      <c r="D177" s="5" t="s">
        <v>5599</v>
      </c>
      <c r="E177" s="5">
        <v>2017</v>
      </c>
      <c r="F177" s="8" t="str">
        <f t="shared" si="4"/>
        <v>January</v>
      </c>
      <c r="G177" s="7">
        <f t="shared" si="5"/>
        <v>42751</v>
      </c>
      <c r="H177" s="5" t="s">
        <v>3050</v>
      </c>
      <c r="I177" s="5" t="s">
        <v>13</v>
      </c>
      <c r="J177" s="10"/>
      <c r="K177" s="10">
        <v>5113014.8600000003</v>
      </c>
      <c r="L177" s="11">
        <v>4200000</v>
      </c>
    </row>
    <row r="178" spans="1:12" x14ac:dyDescent="0.25">
      <c r="A178" s="5" t="s">
        <v>158</v>
      </c>
      <c r="B178" s="3" t="s">
        <v>159</v>
      </c>
      <c r="C178" s="5" t="s">
        <v>5598</v>
      </c>
      <c r="D178" s="5" t="s">
        <v>5587</v>
      </c>
      <c r="E178" s="5">
        <v>2017</v>
      </c>
      <c r="F178" s="8" t="str">
        <f t="shared" si="4"/>
        <v>February</v>
      </c>
      <c r="G178" s="7">
        <f t="shared" si="5"/>
        <v>42767</v>
      </c>
      <c r="H178" s="5" t="s">
        <v>3049</v>
      </c>
      <c r="I178" s="5" t="s">
        <v>11</v>
      </c>
      <c r="J178" s="10">
        <v>2090000</v>
      </c>
      <c r="K178" s="10"/>
      <c r="L178" s="11">
        <v>6290000</v>
      </c>
    </row>
    <row r="179" spans="1:12" x14ac:dyDescent="0.25">
      <c r="A179" s="5" t="s">
        <v>158</v>
      </c>
      <c r="B179" s="3" t="s">
        <v>159</v>
      </c>
      <c r="C179" s="5" t="s">
        <v>5588</v>
      </c>
      <c r="D179" s="5" t="s">
        <v>5587</v>
      </c>
      <c r="E179" s="5">
        <v>2017</v>
      </c>
      <c r="F179" s="8" t="str">
        <f t="shared" si="4"/>
        <v>March</v>
      </c>
      <c r="G179" s="7">
        <f t="shared" si="5"/>
        <v>42795</v>
      </c>
      <c r="H179" s="5" t="s">
        <v>3048</v>
      </c>
      <c r="I179" s="5" t="s">
        <v>11</v>
      </c>
      <c r="J179" s="10">
        <v>2090000</v>
      </c>
      <c r="K179" s="10"/>
      <c r="L179" s="11">
        <v>8380000</v>
      </c>
    </row>
    <row r="180" spans="1:12" x14ac:dyDescent="0.25">
      <c r="A180" s="5" t="s">
        <v>158</v>
      </c>
      <c r="B180" s="3" t="s">
        <v>159</v>
      </c>
      <c r="C180" s="5" t="s">
        <v>5596</v>
      </c>
      <c r="D180" s="5" t="s">
        <v>5587</v>
      </c>
      <c r="E180" s="5">
        <v>2017</v>
      </c>
      <c r="F180" s="8" t="str">
        <f t="shared" si="4"/>
        <v>April</v>
      </c>
      <c r="G180" s="7">
        <f t="shared" si="5"/>
        <v>42826</v>
      </c>
      <c r="H180" s="5" t="s">
        <v>3047</v>
      </c>
      <c r="I180" s="5" t="s">
        <v>11</v>
      </c>
      <c r="J180" s="10">
        <v>2090000</v>
      </c>
      <c r="K180" s="10"/>
      <c r="L180" s="11">
        <v>10470000</v>
      </c>
    </row>
    <row r="181" spans="1:12" x14ac:dyDescent="0.25">
      <c r="A181" s="5" t="s">
        <v>158</v>
      </c>
      <c r="B181" s="3" t="s">
        <v>159</v>
      </c>
      <c r="C181" s="5" t="s">
        <v>5597</v>
      </c>
      <c r="D181" s="5" t="s">
        <v>5587</v>
      </c>
      <c r="E181" s="5">
        <v>2017</v>
      </c>
      <c r="F181" s="8" t="str">
        <f t="shared" si="4"/>
        <v>May</v>
      </c>
      <c r="G181" s="7">
        <f t="shared" si="5"/>
        <v>42856</v>
      </c>
      <c r="H181" s="5" t="s">
        <v>3046</v>
      </c>
      <c r="I181" s="5" t="s">
        <v>11</v>
      </c>
      <c r="J181" s="10">
        <v>2090000</v>
      </c>
      <c r="K181" s="10"/>
      <c r="L181" s="11">
        <v>12560000</v>
      </c>
    </row>
    <row r="182" spans="1:12" x14ac:dyDescent="0.25">
      <c r="A182" s="5" t="s">
        <v>158</v>
      </c>
      <c r="B182" s="3" t="s">
        <v>159</v>
      </c>
      <c r="C182" s="5" t="s">
        <v>5597</v>
      </c>
      <c r="D182" s="5" t="s">
        <v>5595</v>
      </c>
      <c r="E182" s="5">
        <v>2017</v>
      </c>
      <c r="F182" s="8" t="str">
        <f t="shared" si="4"/>
        <v>May</v>
      </c>
      <c r="G182" s="7">
        <f t="shared" si="5"/>
        <v>42886</v>
      </c>
      <c r="H182" s="5" t="s">
        <v>3045</v>
      </c>
      <c r="I182" s="5" t="s">
        <v>13</v>
      </c>
      <c r="J182" s="10"/>
      <c r="K182" s="10">
        <v>12560000</v>
      </c>
      <c r="L182" s="11">
        <v>0</v>
      </c>
    </row>
    <row r="183" spans="1:12" x14ac:dyDescent="0.25">
      <c r="A183" s="5" t="s">
        <v>158</v>
      </c>
      <c r="B183" s="3" t="s">
        <v>159</v>
      </c>
      <c r="C183" s="5" t="s">
        <v>5589</v>
      </c>
      <c r="D183" s="5" t="s">
        <v>5587</v>
      </c>
      <c r="E183" s="5">
        <v>2017</v>
      </c>
      <c r="F183" s="8" t="str">
        <f t="shared" si="4"/>
        <v>June</v>
      </c>
      <c r="G183" s="7">
        <f t="shared" si="5"/>
        <v>42887</v>
      </c>
      <c r="H183" s="5" t="s">
        <v>3044</v>
      </c>
      <c r="I183" s="5" t="s">
        <v>11</v>
      </c>
      <c r="J183" s="10">
        <v>2090000</v>
      </c>
      <c r="K183" s="10"/>
      <c r="L183" s="11">
        <v>2090000</v>
      </c>
    </row>
    <row r="184" spans="1:12" x14ac:dyDescent="0.25">
      <c r="A184" s="5" t="s">
        <v>158</v>
      </c>
      <c r="B184" s="3" t="s">
        <v>159</v>
      </c>
      <c r="C184" s="5" t="s">
        <v>5592</v>
      </c>
      <c r="D184" s="5" t="s">
        <v>5587</v>
      </c>
      <c r="E184" s="5">
        <v>2017</v>
      </c>
      <c r="F184" s="8" t="str">
        <f t="shared" si="4"/>
        <v>July</v>
      </c>
      <c r="G184" s="7">
        <f t="shared" si="5"/>
        <v>42917</v>
      </c>
      <c r="H184" s="5" t="s">
        <v>3043</v>
      </c>
      <c r="I184" s="5" t="s">
        <v>11</v>
      </c>
      <c r="J184" s="10">
        <v>2090000</v>
      </c>
      <c r="K184" s="10"/>
      <c r="L184" s="11">
        <v>4180000</v>
      </c>
    </row>
    <row r="185" spans="1:12" x14ac:dyDescent="0.25">
      <c r="A185" s="5" t="s">
        <v>158</v>
      </c>
      <c r="B185" s="3" t="s">
        <v>159</v>
      </c>
      <c r="C185" s="5" t="s">
        <v>5590</v>
      </c>
      <c r="D185" s="5" t="s">
        <v>5587</v>
      </c>
      <c r="E185" s="5">
        <v>2017</v>
      </c>
      <c r="F185" s="8" t="str">
        <f t="shared" si="4"/>
        <v>August</v>
      </c>
      <c r="G185" s="7">
        <f t="shared" si="5"/>
        <v>42948</v>
      </c>
      <c r="H185" s="5" t="s">
        <v>3042</v>
      </c>
      <c r="I185" s="5" t="s">
        <v>11</v>
      </c>
      <c r="J185" s="10">
        <v>2090000</v>
      </c>
      <c r="K185" s="10"/>
      <c r="L185" s="11">
        <v>6270000</v>
      </c>
    </row>
    <row r="186" spans="1:12" x14ac:dyDescent="0.25">
      <c r="A186" s="5" t="s">
        <v>158</v>
      </c>
      <c r="B186" s="3" t="s">
        <v>159</v>
      </c>
      <c r="C186" s="5" t="s">
        <v>5605</v>
      </c>
      <c r="D186" s="5" t="s">
        <v>5587</v>
      </c>
      <c r="E186" s="5">
        <v>2017</v>
      </c>
      <c r="F186" s="8" t="str">
        <f t="shared" si="4"/>
        <v>September</v>
      </c>
      <c r="G186" s="7">
        <f t="shared" si="5"/>
        <v>42979</v>
      </c>
      <c r="H186" s="5" t="s">
        <v>3041</v>
      </c>
      <c r="I186" s="5" t="s">
        <v>11</v>
      </c>
      <c r="J186" s="10">
        <v>2090000</v>
      </c>
      <c r="K186" s="10"/>
      <c r="L186" s="11">
        <v>8360000</v>
      </c>
    </row>
    <row r="187" spans="1:12" x14ac:dyDescent="0.25">
      <c r="A187" s="5" t="s">
        <v>158</v>
      </c>
      <c r="B187" s="3" t="s">
        <v>159</v>
      </c>
      <c r="C187" s="5" t="s">
        <v>5606</v>
      </c>
      <c r="D187" s="5" t="s">
        <v>5587</v>
      </c>
      <c r="E187" s="5">
        <v>2017</v>
      </c>
      <c r="F187" s="8" t="str">
        <f t="shared" si="4"/>
        <v>October</v>
      </c>
      <c r="G187" s="7">
        <f t="shared" si="5"/>
        <v>43009</v>
      </c>
      <c r="H187" s="5" t="s">
        <v>3040</v>
      </c>
      <c r="I187" s="5" t="s">
        <v>11</v>
      </c>
      <c r="J187" s="10">
        <v>2090000</v>
      </c>
      <c r="K187" s="10"/>
      <c r="L187" s="11">
        <v>10450000</v>
      </c>
    </row>
    <row r="188" spans="1:12" x14ac:dyDescent="0.25">
      <c r="A188" s="5" t="s">
        <v>158</v>
      </c>
      <c r="B188" s="3" t="s">
        <v>159</v>
      </c>
      <c r="C188" s="5" t="s">
        <v>5594</v>
      </c>
      <c r="D188" s="5" t="s">
        <v>5587</v>
      </c>
      <c r="E188" s="5">
        <v>2017</v>
      </c>
      <c r="F188" s="8" t="str">
        <f t="shared" si="4"/>
        <v>November</v>
      </c>
      <c r="G188" s="7">
        <f t="shared" si="5"/>
        <v>43040</v>
      </c>
      <c r="H188" s="5" t="s">
        <v>3039</v>
      </c>
      <c r="I188" s="5" t="s">
        <v>11</v>
      </c>
      <c r="J188" s="10">
        <v>2090000</v>
      </c>
      <c r="K188" s="10"/>
      <c r="L188" s="11">
        <v>12540000</v>
      </c>
    </row>
    <row r="189" spans="1:12" x14ac:dyDescent="0.25">
      <c r="A189" s="5" t="s">
        <v>158</v>
      </c>
      <c r="B189" s="3" t="s">
        <v>159</v>
      </c>
      <c r="C189" s="5" t="s">
        <v>5594</v>
      </c>
      <c r="D189" s="5" t="s">
        <v>5601</v>
      </c>
      <c r="E189" s="5">
        <v>2017</v>
      </c>
      <c r="F189" s="8" t="str">
        <f t="shared" si="4"/>
        <v>November</v>
      </c>
      <c r="G189" s="7">
        <f t="shared" si="5"/>
        <v>43056</v>
      </c>
      <c r="H189" s="5" t="s">
        <v>3038</v>
      </c>
      <c r="I189" s="5" t="s">
        <v>11</v>
      </c>
      <c r="J189" s="10"/>
      <c r="K189" s="10">
        <v>2090000</v>
      </c>
      <c r="L189" s="11">
        <v>10450000</v>
      </c>
    </row>
    <row r="190" spans="1:12" x14ac:dyDescent="0.25">
      <c r="A190" s="5" t="s">
        <v>158</v>
      </c>
      <c r="B190" s="3" t="s">
        <v>159</v>
      </c>
      <c r="C190" s="5" t="s">
        <v>5594</v>
      </c>
      <c r="D190" s="5" t="s">
        <v>5601</v>
      </c>
      <c r="E190" s="5">
        <v>2017</v>
      </c>
      <c r="F190" s="8" t="str">
        <f t="shared" si="4"/>
        <v>November</v>
      </c>
      <c r="G190" s="7">
        <f t="shared" si="5"/>
        <v>43056</v>
      </c>
      <c r="H190" s="5" t="s">
        <v>3037</v>
      </c>
      <c r="I190" s="5" t="s">
        <v>11</v>
      </c>
      <c r="J190" s="10"/>
      <c r="K190" s="10">
        <v>2090000</v>
      </c>
      <c r="L190" s="11">
        <v>8360000</v>
      </c>
    </row>
    <row r="191" spans="1:12" x14ac:dyDescent="0.25">
      <c r="A191" s="5" t="s">
        <v>158</v>
      </c>
      <c r="B191" s="3" t="s">
        <v>159</v>
      </c>
      <c r="C191" s="5" t="s">
        <v>5607</v>
      </c>
      <c r="D191" s="5" t="s">
        <v>5587</v>
      </c>
      <c r="E191" s="5">
        <v>2017</v>
      </c>
      <c r="F191" s="8" t="str">
        <f t="shared" si="4"/>
        <v>December</v>
      </c>
      <c r="G191" s="7">
        <f t="shared" si="5"/>
        <v>43070</v>
      </c>
      <c r="H191" s="5" t="s">
        <v>3036</v>
      </c>
      <c r="I191" s="5" t="s">
        <v>11</v>
      </c>
      <c r="J191" s="10">
        <v>2090000</v>
      </c>
      <c r="K191" s="10"/>
      <c r="L191" s="11">
        <v>10450000</v>
      </c>
    </row>
    <row r="192" spans="1:12" x14ac:dyDescent="0.25">
      <c r="A192" s="5" t="s">
        <v>175</v>
      </c>
      <c r="B192" s="3" t="s">
        <v>176</v>
      </c>
      <c r="C192" s="5" t="s">
        <v>5587</v>
      </c>
      <c r="D192" s="5" t="s">
        <v>5587</v>
      </c>
      <c r="E192" s="5">
        <v>2017</v>
      </c>
      <c r="F192" s="8" t="str">
        <f t="shared" si="4"/>
        <v>January</v>
      </c>
      <c r="G192" s="7">
        <f t="shared" si="5"/>
        <v>42736</v>
      </c>
      <c r="H192" s="5" t="s">
        <v>36</v>
      </c>
      <c r="I192" s="5" t="s">
        <v>29</v>
      </c>
      <c r="J192" s="10"/>
      <c r="K192" s="10"/>
      <c r="L192" s="11">
        <v>281000</v>
      </c>
    </row>
    <row r="193" spans="1:12" x14ac:dyDescent="0.25">
      <c r="A193" s="5" t="s">
        <v>175</v>
      </c>
      <c r="B193" s="3" t="s">
        <v>176</v>
      </c>
      <c r="C193" s="5" t="s">
        <v>5598</v>
      </c>
      <c r="D193" s="5" t="s">
        <v>5597</v>
      </c>
      <c r="E193" s="5">
        <v>2017</v>
      </c>
      <c r="F193" s="8" t="str">
        <f t="shared" si="4"/>
        <v>February</v>
      </c>
      <c r="G193" s="7">
        <f t="shared" si="5"/>
        <v>42771</v>
      </c>
      <c r="H193" s="5" t="s">
        <v>3035</v>
      </c>
      <c r="I193" s="5" t="s">
        <v>11</v>
      </c>
      <c r="J193" s="10">
        <v>262500</v>
      </c>
      <c r="K193" s="10"/>
      <c r="L193" s="11">
        <v>543500</v>
      </c>
    </row>
    <row r="194" spans="1:12" x14ac:dyDescent="0.25">
      <c r="A194" s="5" t="s">
        <v>175</v>
      </c>
      <c r="B194" s="3" t="s">
        <v>176</v>
      </c>
      <c r="C194" s="5" t="s">
        <v>5592</v>
      </c>
      <c r="D194" s="5" t="s">
        <v>5613</v>
      </c>
      <c r="E194" s="5">
        <v>2017</v>
      </c>
      <c r="F194" s="8" t="str">
        <f t="shared" si="4"/>
        <v>July</v>
      </c>
      <c r="G194" s="7">
        <f t="shared" si="5"/>
        <v>42937</v>
      </c>
      <c r="H194" s="5" t="s">
        <v>3034</v>
      </c>
      <c r="I194" s="5" t="s">
        <v>13</v>
      </c>
      <c r="J194" s="10"/>
      <c r="K194" s="10">
        <v>250000</v>
      </c>
      <c r="L194" s="11">
        <v>293500</v>
      </c>
    </row>
    <row r="195" spans="1:12" x14ac:dyDescent="0.25">
      <c r="A195" s="5" t="s">
        <v>175</v>
      </c>
      <c r="B195" s="3" t="s">
        <v>176</v>
      </c>
      <c r="C195" s="5" t="s">
        <v>5592</v>
      </c>
      <c r="D195" s="5" t="s">
        <v>5609</v>
      </c>
      <c r="E195" s="5">
        <v>2017</v>
      </c>
      <c r="F195" s="8" t="str">
        <f t="shared" ref="F195:F258" si="6">TEXT(C195*28, "mmmm")</f>
        <v>July</v>
      </c>
      <c r="G195" s="7">
        <f t="shared" ref="G195:G258" si="7">IFERROR(DATEVALUE(CONCATENATE(C195,"-",D195,"-",E195)), "")</f>
        <v>42939</v>
      </c>
      <c r="H195" s="5" t="s">
        <v>3033</v>
      </c>
      <c r="I195" s="5" t="s">
        <v>11</v>
      </c>
      <c r="J195" s="10">
        <v>262500</v>
      </c>
      <c r="K195" s="10"/>
      <c r="L195" s="11">
        <v>556000</v>
      </c>
    </row>
    <row r="196" spans="1:12" x14ac:dyDescent="0.25">
      <c r="A196" s="5" t="s">
        <v>179</v>
      </c>
      <c r="B196" s="3" t="s">
        <v>180</v>
      </c>
      <c r="C196" s="7"/>
      <c r="D196" s="7"/>
      <c r="E196" s="7"/>
      <c r="F196" s="8" t="str">
        <f t="shared" si="6"/>
        <v>January</v>
      </c>
      <c r="G196" s="7" t="str">
        <f t="shared" si="7"/>
        <v/>
      </c>
      <c r="H196" s="5" t="s">
        <v>28</v>
      </c>
      <c r="I196" s="5" t="s">
        <v>29</v>
      </c>
      <c r="J196" s="10"/>
      <c r="K196" s="10"/>
      <c r="L196" s="11">
        <v>0</v>
      </c>
    </row>
    <row r="197" spans="1:12" x14ac:dyDescent="0.25">
      <c r="A197" s="5" t="s">
        <v>181</v>
      </c>
      <c r="B197" s="3" t="s">
        <v>182</v>
      </c>
      <c r="C197" s="7"/>
      <c r="D197" s="7"/>
      <c r="E197" s="7"/>
      <c r="F197" s="8" t="str">
        <f t="shared" si="6"/>
        <v>January</v>
      </c>
      <c r="G197" s="7" t="str">
        <f t="shared" si="7"/>
        <v/>
      </c>
      <c r="H197" s="5" t="s">
        <v>28</v>
      </c>
      <c r="I197" s="5" t="s">
        <v>29</v>
      </c>
      <c r="J197" s="10"/>
      <c r="K197" s="10"/>
      <c r="L197" s="11">
        <v>0</v>
      </c>
    </row>
    <row r="198" spans="1:12" x14ac:dyDescent="0.25">
      <c r="A198" s="5" t="s">
        <v>183</v>
      </c>
      <c r="B198" s="3" t="s">
        <v>184</v>
      </c>
      <c r="C198" s="7"/>
      <c r="D198" s="7"/>
      <c r="E198" s="7"/>
      <c r="F198" s="8" t="str">
        <f t="shared" si="6"/>
        <v>January</v>
      </c>
      <c r="G198" s="7" t="str">
        <f t="shared" si="7"/>
        <v/>
      </c>
      <c r="H198" s="5" t="s">
        <v>28</v>
      </c>
      <c r="I198" s="5" t="s">
        <v>29</v>
      </c>
      <c r="J198" s="10"/>
      <c r="K198" s="10"/>
      <c r="L198" s="11">
        <v>0</v>
      </c>
    </row>
    <row r="199" spans="1:12" x14ac:dyDescent="0.25">
      <c r="A199" s="5" t="s">
        <v>185</v>
      </c>
      <c r="B199" s="3" t="s">
        <v>186</v>
      </c>
      <c r="C199" s="7"/>
      <c r="D199" s="7"/>
      <c r="E199" s="7"/>
      <c r="F199" s="8" t="str">
        <f t="shared" si="6"/>
        <v>January</v>
      </c>
      <c r="G199" s="7" t="str">
        <f t="shared" si="7"/>
        <v/>
      </c>
      <c r="H199" s="5" t="s">
        <v>28</v>
      </c>
      <c r="I199" s="5" t="s">
        <v>29</v>
      </c>
      <c r="J199" s="10"/>
      <c r="K199" s="10"/>
      <c r="L199" s="11">
        <v>0</v>
      </c>
    </row>
    <row r="200" spans="1:12" x14ac:dyDescent="0.25">
      <c r="A200" s="5" t="s">
        <v>187</v>
      </c>
      <c r="B200" s="3" t="s">
        <v>188</v>
      </c>
      <c r="C200" s="5" t="s">
        <v>5587</v>
      </c>
      <c r="D200" s="5" t="s">
        <v>5587</v>
      </c>
      <c r="E200" s="5">
        <v>2017</v>
      </c>
      <c r="F200" s="8" t="str">
        <f t="shared" si="6"/>
        <v>January</v>
      </c>
      <c r="G200" s="7">
        <f t="shared" si="7"/>
        <v>42736</v>
      </c>
      <c r="H200" s="5" t="s">
        <v>3032</v>
      </c>
      <c r="I200" s="5" t="s">
        <v>11</v>
      </c>
      <c r="J200" s="10">
        <v>750000</v>
      </c>
      <c r="K200" s="10"/>
      <c r="L200" s="11">
        <v>750000</v>
      </c>
    </row>
    <row r="201" spans="1:12" x14ac:dyDescent="0.25">
      <c r="A201" s="5" t="s">
        <v>187</v>
      </c>
      <c r="B201" s="3" t="s">
        <v>188</v>
      </c>
      <c r="C201" s="5" t="s">
        <v>5587</v>
      </c>
      <c r="D201" s="5" t="s">
        <v>5587</v>
      </c>
      <c r="E201" s="5">
        <v>2017</v>
      </c>
      <c r="F201" s="8" t="str">
        <f t="shared" si="6"/>
        <v>January</v>
      </c>
      <c r="G201" s="7">
        <f t="shared" si="7"/>
        <v>42736</v>
      </c>
      <c r="H201" s="5" t="s">
        <v>3031</v>
      </c>
      <c r="I201" s="5" t="s">
        <v>11</v>
      </c>
      <c r="J201" s="10">
        <v>416666.67</v>
      </c>
      <c r="K201" s="10"/>
      <c r="L201" s="11">
        <v>1166666.67</v>
      </c>
    </row>
    <row r="202" spans="1:12" x14ac:dyDescent="0.25">
      <c r="A202" s="5" t="s">
        <v>187</v>
      </c>
      <c r="B202" s="3" t="s">
        <v>188</v>
      </c>
      <c r="C202" s="5" t="s">
        <v>5587</v>
      </c>
      <c r="D202" s="5" t="s">
        <v>5612</v>
      </c>
      <c r="E202" s="5">
        <v>2017</v>
      </c>
      <c r="F202" s="8" t="str">
        <f t="shared" si="6"/>
        <v>January</v>
      </c>
      <c r="G202" s="7">
        <f t="shared" si="7"/>
        <v>42755</v>
      </c>
      <c r="H202" s="5" t="s">
        <v>3030</v>
      </c>
      <c r="I202" s="5" t="s">
        <v>13</v>
      </c>
      <c r="J202" s="10"/>
      <c r="K202" s="10">
        <v>416666.67</v>
      </c>
      <c r="L202" s="11">
        <v>750000</v>
      </c>
    </row>
    <row r="203" spans="1:12" x14ac:dyDescent="0.25">
      <c r="A203" s="5" t="s">
        <v>187</v>
      </c>
      <c r="B203" s="3" t="s">
        <v>188</v>
      </c>
      <c r="C203" s="5" t="s">
        <v>5587</v>
      </c>
      <c r="D203" s="5" t="s">
        <v>5612</v>
      </c>
      <c r="E203" s="5">
        <v>2017</v>
      </c>
      <c r="F203" s="8" t="str">
        <f t="shared" si="6"/>
        <v>January</v>
      </c>
      <c r="G203" s="7">
        <f t="shared" si="7"/>
        <v>42755</v>
      </c>
      <c r="H203" s="5" t="s">
        <v>3029</v>
      </c>
      <c r="I203" s="5" t="s">
        <v>13</v>
      </c>
      <c r="J203" s="10"/>
      <c r="K203" s="10">
        <v>750000</v>
      </c>
      <c r="L203" s="11">
        <v>0</v>
      </c>
    </row>
    <row r="204" spans="1:12" x14ac:dyDescent="0.25">
      <c r="A204" s="5" t="s">
        <v>187</v>
      </c>
      <c r="B204" s="3" t="s">
        <v>188</v>
      </c>
      <c r="C204" s="5" t="s">
        <v>5598</v>
      </c>
      <c r="D204" s="5" t="s">
        <v>5587</v>
      </c>
      <c r="E204" s="5">
        <v>2017</v>
      </c>
      <c r="F204" s="8" t="str">
        <f t="shared" si="6"/>
        <v>February</v>
      </c>
      <c r="G204" s="7">
        <f t="shared" si="7"/>
        <v>42767</v>
      </c>
      <c r="H204" s="5" t="s">
        <v>3028</v>
      </c>
      <c r="I204" s="5" t="s">
        <v>11</v>
      </c>
      <c r="J204" s="10">
        <v>750000</v>
      </c>
      <c r="K204" s="10"/>
      <c r="L204" s="11">
        <v>750000</v>
      </c>
    </row>
    <row r="205" spans="1:12" x14ac:dyDescent="0.25">
      <c r="A205" s="5" t="s">
        <v>187</v>
      </c>
      <c r="B205" s="3" t="s">
        <v>188</v>
      </c>
      <c r="C205" s="5" t="s">
        <v>5598</v>
      </c>
      <c r="D205" s="5" t="s">
        <v>5587</v>
      </c>
      <c r="E205" s="5">
        <v>2017</v>
      </c>
      <c r="F205" s="8" t="str">
        <f t="shared" si="6"/>
        <v>February</v>
      </c>
      <c r="G205" s="7">
        <f t="shared" si="7"/>
        <v>42767</v>
      </c>
      <c r="H205" s="5" t="s">
        <v>3027</v>
      </c>
      <c r="I205" s="5" t="s">
        <v>11</v>
      </c>
      <c r="J205" s="10">
        <v>416666.67</v>
      </c>
      <c r="K205" s="10"/>
      <c r="L205" s="11">
        <v>1166666.67</v>
      </c>
    </row>
    <row r="206" spans="1:12" x14ac:dyDescent="0.25">
      <c r="A206" s="5" t="s">
        <v>187</v>
      </c>
      <c r="B206" s="3" t="s">
        <v>188</v>
      </c>
      <c r="C206" s="5" t="s">
        <v>5598</v>
      </c>
      <c r="D206" s="5" t="s">
        <v>5601</v>
      </c>
      <c r="E206" s="5">
        <v>2017</v>
      </c>
      <c r="F206" s="8" t="str">
        <f t="shared" si="6"/>
        <v>February</v>
      </c>
      <c r="G206" s="7">
        <f t="shared" si="7"/>
        <v>42783</v>
      </c>
      <c r="H206" s="5" t="s">
        <v>3026</v>
      </c>
      <c r="I206" s="5" t="s">
        <v>13</v>
      </c>
      <c r="J206" s="10"/>
      <c r="K206" s="10">
        <v>416666.67</v>
      </c>
      <c r="L206" s="11">
        <v>750000</v>
      </c>
    </row>
    <row r="207" spans="1:12" x14ac:dyDescent="0.25">
      <c r="A207" s="5" t="s">
        <v>187</v>
      </c>
      <c r="B207" s="3" t="s">
        <v>188</v>
      </c>
      <c r="C207" s="5" t="s">
        <v>5598</v>
      </c>
      <c r="D207" s="5" t="s">
        <v>5601</v>
      </c>
      <c r="E207" s="5">
        <v>2017</v>
      </c>
      <c r="F207" s="8" t="str">
        <f t="shared" si="6"/>
        <v>February</v>
      </c>
      <c r="G207" s="7">
        <f t="shared" si="7"/>
        <v>42783</v>
      </c>
      <c r="H207" s="5" t="s">
        <v>3012</v>
      </c>
      <c r="I207" s="5" t="s">
        <v>13</v>
      </c>
      <c r="J207" s="10"/>
      <c r="K207" s="10">
        <v>750000</v>
      </c>
      <c r="L207" s="11">
        <v>0</v>
      </c>
    </row>
    <row r="208" spans="1:12" x14ac:dyDescent="0.25">
      <c r="A208" s="5" t="s">
        <v>187</v>
      </c>
      <c r="B208" s="3" t="s">
        <v>188</v>
      </c>
      <c r="C208" s="5" t="s">
        <v>5588</v>
      </c>
      <c r="D208" s="5" t="s">
        <v>5587</v>
      </c>
      <c r="E208" s="5">
        <v>2017</v>
      </c>
      <c r="F208" s="8" t="str">
        <f t="shared" si="6"/>
        <v>March</v>
      </c>
      <c r="G208" s="7">
        <f t="shared" si="7"/>
        <v>42795</v>
      </c>
      <c r="H208" s="5" t="s">
        <v>3025</v>
      </c>
      <c r="I208" s="5" t="s">
        <v>11</v>
      </c>
      <c r="J208" s="10">
        <v>750000</v>
      </c>
      <c r="K208" s="10"/>
      <c r="L208" s="11">
        <v>750000</v>
      </c>
    </row>
    <row r="209" spans="1:12" x14ac:dyDescent="0.25">
      <c r="A209" s="5" t="s">
        <v>187</v>
      </c>
      <c r="B209" s="3" t="s">
        <v>188</v>
      </c>
      <c r="C209" s="5" t="s">
        <v>5588</v>
      </c>
      <c r="D209" s="5" t="s">
        <v>5587</v>
      </c>
      <c r="E209" s="5">
        <v>2017</v>
      </c>
      <c r="F209" s="8" t="str">
        <f t="shared" si="6"/>
        <v>March</v>
      </c>
      <c r="G209" s="7">
        <f t="shared" si="7"/>
        <v>42795</v>
      </c>
      <c r="H209" s="5" t="s">
        <v>3024</v>
      </c>
      <c r="I209" s="5" t="s">
        <v>11</v>
      </c>
      <c r="J209" s="10">
        <v>416666.67</v>
      </c>
      <c r="K209" s="10"/>
      <c r="L209" s="11">
        <v>1166666.67</v>
      </c>
    </row>
    <row r="210" spans="1:12" x14ac:dyDescent="0.25">
      <c r="A210" s="5" t="s">
        <v>187</v>
      </c>
      <c r="B210" s="3" t="s">
        <v>188</v>
      </c>
      <c r="C210" s="5" t="s">
        <v>5588</v>
      </c>
      <c r="D210" s="5" t="s">
        <v>5606</v>
      </c>
      <c r="E210" s="5">
        <v>2017</v>
      </c>
      <c r="F210" s="8" t="str">
        <f t="shared" si="6"/>
        <v>March</v>
      </c>
      <c r="G210" s="7">
        <f t="shared" si="7"/>
        <v>42804</v>
      </c>
      <c r="H210" s="5" t="s">
        <v>3008</v>
      </c>
      <c r="I210" s="5" t="s">
        <v>13</v>
      </c>
      <c r="J210" s="10"/>
      <c r="K210" s="10">
        <v>750000</v>
      </c>
      <c r="L210" s="11">
        <v>416666.67</v>
      </c>
    </row>
    <row r="211" spans="1:12" x14ac:dyDescent="0.25">
      <c r="A211" s="5" t="s">
        <v>187</v>
      </c>
      <c r="B211" s="3" t="s">
        <v>188</v>
      </c>
      <c r="C211" s="5" t="s">
        <v>5588</v>
      </c>
      <c r="D211" s="5" t="s">
        <v>5606</v>
      </c>
      <c r="E211" s="5">
        <v>2017</v>
      </c>
      <c r="F211" s="8" t="str">
        <f t="shared" si="6"/>
        <v>March</v>
      </c>
      <c r="G211" s="7">
        <f t="shared" si="7"/>
        <v>42804</v>
      </c>
      <c r="H211" s="5" t="s">
        <v>3023</v>
      </c>
      <c r="I211" s="5" t="s">
        <v>13</v>
      </c>
      <c r="J211" s="10"/>
      <c r="K211" s="10">
        <v>416666.67</v>
      </c>
      <c r="L211" s="11">
        <v>0</v>
      </c>
    </row>
    <row r="212" spans="1:12" x14ac:dyDescent="0.25">
      <c r="A212" s="5" t="s">
        <v>187</v>
      </c>
      <c r="B212" s="3" t="s">
        <v>188</v>
      </c>
      <c r="C212" s="5" t="s">
        <v>5596</v>
      </c>
      <c r="D212" s="5" t="s">
        <v>5587</v>
      </c>
      <c r="E212" s="5">
        <v>2017</v>
      </c>
      <c r="F212" s="8" t="str">
        <f t="shared" si="6"/>
        <v>April</v>
      </c>
      <c r="G212" s="7">
        <f t="shared" si="7"/>
        <v>42826</v>
      </c>
      <c r="H212" s="5" t="s">
        <v>3022</v>
      </c>
      <c r="I212" s="5" t="s">
        <v>11</v>
      </c>
      <c r="J212" s="10">
        <v>1166666.67</v>
      </c>
      <c r="K212" s="10"/>
      <c r="L212" s="11">
        <v>1166666.67</v>
      </c>
    </row>
    <row r="213" spans="1:12" x14ac:dyDescent="0.25">
      <c r="A213" s="5" t="s">
        <v>187</v>
      </c>
      <c r="B213" s="3" t="s">
        <v>188</v>
      </c>
      <c r="C213" s="5" t="s">
        <v>5597</v>
      </c>
      <c r="D213" s="5" t="s">
        <v>5587</v>
      </c>
      <c r="E213" s="5">
        <v>2017</v>
      </c>
      <c r="F213" s="8" t="str">
        <f t="shared" si="6"/>
        <v>May</v>
      </c>
      <c r="G213" s="7">
        <f t="shared" si="7"/>
        <v>42856</v>
      </c>
      <c r="H213" s="5" t="s">
        <v>3021</v>
      </c>
      <c r="I213" s="5" t="s">
        <v>11</v>
      </c>
      <c r="J213" s="10">
        <v>1166666.67</v>
      </c>
      <c r="K213" s="10"/>
      <c r="L213" s="11">
        <v>2333333.34</v>
      </c>
    </row>
    <row r="214" spans="1:12" x14ac:dyDescent="0.25">
      <c r="A214" s="5" t="s">
        <v>187</v>
      </c>
      <c r="B214" s="3" t="s">
        <v>188</v>
      </c>
      <c r="C214" s="5" t="s">
        <v>5589</v>
      </c>
      <c r="D214" s="5" t="s">
        <v>5587</v>
      </c>
      <c r="E214" s="5">
        <v>2017</v>
      </c>
      <c r="F214" s="8" t="str">
        <f t="shared" si="6"/>
        <v>June</v>
      </c>
      <c r="G214" s="7">
        <f t="shared" si="7"/>
        <v>42887</v>
      </c>
      <c r="H214" s="5" t="s">
        <v>3020</v>
      </c>
      <c r="I214" s="5" t="s">
        <v>11</v>
      </c>
      <c r="J214" s="10">
        <v>1166666.67</v>
      </c>
      <c r="K214" s="10"/>
      <c r="L214" s="11">
        <v>3500000.01</v>
      </c>
    </row>
    <row r="215" spans="1:12" x14ac:dyDescent="0.25">
      <c r="A215" s="5" t="s">
        <v>187</v>
      </c>
      <c r="B215" s="3" t="s">
        <v>188</v>
      </c>
      <c r="C215" s="5" t="s">
        <v>5589</v>
      </c>
      <c r="D215" s="5" t="s">
        <v>5605</v>
      </c>
      <c r="E215" s="5">
        <v>2017</v>
      </c>
      <c r="F215" s="8" t="str">
        <f t="shared" si="6"/>
        <v>June</v>
      </c>
      <c r="G215" s="7">
        <f t="shared" si="7"/>
        <v>42895</v>
      </c>
      <c r="H215" s="5" t="s">
        <v>3019</v>
      </c>
      <c r="I215" s="5" t="s">
        <v>13</v>
      </c>
      <c r="J215" s="10"/>
      <c r="K215" s="10">
        <v>1166666.67</v>
      </c>
      <c r="L215" s="11">
        <v>2333333.34</v>
      </c>
    </row>
    <row r="216" spans="1:12" x14ac:dyDescent="0.25">
      <c r="A216" s="5" t="s">
        <v>187</v>
      </c>
      <c r="B216" s="3" t="s">
        <v>188</v>
      </c>
      <c r="C216" s="5" t="s">
        <v>5589</v>
      </c>
      <c r="D216" s="5" t="s">
        <v>5605</v>
      </c>
      <c r="E216" s="5">
        <v>2017</v>
      </c>
      <c r="F216" s="8" t="str">
        <f t="shared" si="6"/>
        <v>June</v>
      </c>
      <c r="G216" s="7">
        <f t="shared" si="7"/>
        <v>42895</v>
      </c>
      <c r="H216" s="5" t="s">
        <v>3018</v>
      </c>
      <c r="I216" s="5" t="s">
        <v>13</v>
      </c>
      <c r="J216" s="10"/>
      <c r="K216" s="10">
        <v>1166666.67</v>
      </c>
      <c r="L216" s="11">
        <v>1166666.67</v>
      </c>
    </row>
    <row r="217" spans="1:12" x14ac:dyDescent="0.25">
      <c r="A217" s="5" t="s">
        <v>187</v>
      </c>
      <c r="B217" s="3" t="s">
        <v>188</v>
      </c>
      <c r="C217" s="5" t="s">
        <v>5589</v>
      </c>
      <c r="D217" s="5" t="s">
        <v>5605</v>
      </c>
      <c r="E217" s="5">
        <v>2017</v>
      </c>
      <c r="F217" s="8" t="str">
        <f t="shared" si="6"/>
        <v>June</v>
      </c>
      <c r="G217" s="7">
        <f t="shared" si="7"/>
        <v>42895</v>
      </c>
      <c r="H217" s="5" t="s">
        <v>3017</v>
      </c>
      <c r="I217" s="5" t="s">
        <v>13</v>
      </c>
      <c r="J217" s="10"/>
      <c r="K217" s="10">
        <v>1166666.67</v>
      </c>
      <c r="L217" s="11">
        <v>0</v>
      </c>
    </row>
    <row r="218" spans="1:12" x14ac:dyDescent="0.25">
      <c r="A218" s="5" t="s">
        <v>187</v>
      </c>
      <c r="B218" s="3" t="s">
        <v>188</v>
      </c>
      <c r="C218" s="5" t="s">
        <v>5592</v>
      </c>
      <c r="D218" s="5" t="s">
        <v>5587</v>
      </c>
      <c r="E218" s="5">
        <v>2017</v>
      </c>
      <c r="F218" s="8" t="str">
        <f t="shared" si="6"/>
        <v>July</v>
      </c>
      <c r="G218" s="7">
        <f t="shared" si="7"/>
        <v>42917</v>
      </c>
      <c r="H218" s="5" t="s">
        <v>3016</v>
      </c>
      <c r="I218" s="5" t="s">
        <v>11</v>
      </c>
      <c r="J218" s="10">
        <v>1166666.67</v>
      </c>
      <c r="K218" s="10"/>
      <c r="L218" s="11">
        <v>1166666.67</v>
      </c>
    </row>
    <row r="219" spans="1:12" x14ac:dyDescent="0.25">
      <c r="A219" s="5" t="s">
        <v>187</v>
      </c>
      <c r="B219" s="3" t="s">
        <v>188</v>
      </c>
      <c r="C219" s="5" t="s">
        <v>5590</v>
      </c>
      <c r="D219" s="5" t="s">
        <v>5587</v>
      </c>
      <c r="E219" s="5">
        <v>2017</v>
      </c>
      <c r="F219" s="8" t="str">
        <f t="shared" si="6"/>
        <v>August</v>
      </c>
      <c r="G219" s="7">
        <f t="shared" si="7"/>
        <v>42948</v>
      </c>
      <c r="H219" s="5" t="s">
        <v>3015</v>
      </c>
      <c r="I219" s="5" t="s">
        <v>11</v>
      </c>
      <c r="J219" s="10">
        <v>1166666.67</v>
      </c>
      <c r="K219" s="10"/>
      <c r="L219" s="11">
        <v>2333333.34</v>
      </c>
    </row>
    <row r="220" spans="1:12" x14ac:dyDescent="0.25">
      <c r="A220" s="5" t="s">
        <v>187</v>
      </c>
      <c r="B220" s="3" t="s">
        <v>188</v>
      </c>
      <c r="C220" s="5" t="s">
        <v>5590</v>
      </c>
      <c r="D220" s="5" t="s">
        <v>5606</v>
      </c>
      <c r="E220" s="5">
        <v>2017</v>
      </c>
      <c r="F220" s="8" t="str">
        <f t="shared" si="6"/>
        <v>August</v>
      </c>
      <c r="G220" s="7">
        <f t="shared" si="7"/>
        <v>42957</v>
      </c>
      <c r="H220" s="5" t="s">
        <v>3008</v>
      </c>
      <c r="I220" s="5" t="s">
        <v>13</v>
      </c>
      <c r="J220" s="10"/>
      <c r="K220" s="10">
        <v>1166666.67</v>
      </c>
      <c r="L220" s="11">
        <v>1166666.67</v>
      </c>
    </row>
    <row r="221" spans="1:12" x14ac:dyDescent="0.25">
      <c r="A221" s="5" t="s">
        <v>187</v>
      </c>
      <c r="B221" s="3" t="s">
        <v>188</v>
      </c>
      <c r="C221" s="5" t="s">
        <v>5590</v>
      </c>
      <c r="D221" s="5" t="s">
        <v>5594</v>
      </c>
      <c r="E221" s="5">
        <v>2017</v>
      </c>
      <c r="F221" s="8" t="str">
        <f t="shared" si="6"/>
        <v>August</v>
      </c>
      <c r="G221" s="7">
        <f t="shared" si="7"/>
        <v>42958</v>
      </c>
      <c r="H221" s="5" t="s">
        <v>3008</v>
      </c>
      <c r="I221" s="5" t="s">
        <v>13</v>
      </c>
      <c r="J221" s="10"/>
      <c r="K221" s="10">
        <v>1166666.67</v>
      </c>
      <c r="L221" s="11">
        <v>0</v>
      </c>
    </row>
    <row r="222" spans="1:12" x14ac:dyDescent="0.25">
      <c r="A222" s="5" t="s">
        <v>187</v>
      </c>
      <c r="B222" s="3" t="s">
        <v>188</v>
      </c>
      <c r="C222" s="5" t="s">
        <v>5605</v>
      </c>
      <c r="D222" s="5" t="s">
        <v>5587</v>
      </c>
      <c r="E222" s="5">
        <v>2017</v>
      </c>
      <c r="F222" s="8" t="str">
        <f t="shared" si="6"/>
        <v>September</v>
      </c>
      <c r="G222" s="7">
        <f t="shared" si="7"/>
        <v>42979</v>
      </c>
      <c r="H222" s="5" t="s">
        <v>3014</v>
      </c>
      <c r="I222" s="5" t="s">
        <v>11</v>
      </c>
      <c r="J222" s="10">
        <v>1166666.67</v>
      </c>
      <c r="K222" s="10"/>
      <c r="L222" s="11">
        <v>1166666.67</v>
      </c>
    </row>
    <row r="223" spans="1:12" x14ac:dyDescent="0.25">
      <c r="A223" s="5" t="s">
        <v>187</v>
      </c>
      <c r="B223" s="3" t="s">
        <v>188</v>
      </c>
      <c r="C223" s="5" t="s">
        <v>5606</v>
      </c>
      <c r="D223" s="5" t="s">
        <v>5587</v>
      </c>
      <c r="E223" s="5">
        <v>2017</v>
      </c>
      <c r="F223" s="8" t="str">
        <f t="shared" si="6"/>
        <v>October</v>
      </c>
      <c r="G223" s="7">
        <f t="shared" si="7"/>
        <v>43009</v>
      </c>
      <c r="H223" s="5" t="s">
        <v>3013</v>
      </c>
      <c r="I223" s="5" t="s">
        <v>11</v>
      </c>
      <c r="J223" s="10">
        <v>1166666.67</v>
      </c>
      <c r="K223" s="10"/>
      <c r="L223" s="11">
        <v>2333333.34</v>
      </c>
    </row>
    <row r="224" spans="1:12" x14ac:dyDescent="0.25">
      <c r="A224" s="5" t="s">
        <v>187</v>
      </c>
      <c r="B224" s="3" t="s">
        <v>188</v>
      </c>
      <c r="C224" s="5" t="s">
        <v>5606</v>
      </c>
      <c r="D224" s="5" t="s">
        <v>5589</v>
      </c>
      <c r="E224" s="5">
        <v>2017</v>
      </c>
      <c r="F224" s="8" t="str">
        <f t="shared" si="6"/>
        <v>October</v>
      </c>
      <c r="G224" s="7">
        <f t="shared" si="7"/>
        <v>43014</v>
      </c>
      <c r="H224" s="5" t="s">
        <v>3012</v>
      </c>
      <c r="I224" s="5" t="s">
        <v>13</v>
      </c>
      <c r="J224" s="10"/>
      <c r="K224" s="10">
        <v>1166666.67</v>
      </c>
      <c r="L224" s="11">
        <v>1166666.67</v>
      </c>
    </row>
    <row r="225" spans="1:12" x14ac:dyDescent="0.25">
      <c r="A225" s="5" t="s">
        <v>187</v>
      </c>
      <c r="B225" s="3" t="s">
        <v>188</v>
      </c>
      <c r="C225" s="5" t="s">
        <v>5594</v>
      </c>
      <c r="D225" s="5" t="s">
        <v>5587</v>
      </c>
      <c r="E225" s="5">
        <v>2017</v>
      </c>
      <c r="F225" s="8" t="str">
        <f t="shared" si="6"/>
        <v>November</v>
      </c>
      <c r="G225" s="7">
        <f t="shared" si="7"/>
        <v>43040</v>
      </c>
      <c r="H225" s="5" t="s">
        <v>3011</v>
      </c>
      <c r="I225" s="5" t="s">
        <v>11</v>
      </c>
      <c r="J225" s="10">
        <v>1166666.67</v>
      </c>
      <c r="K225" s="10"/>
      <c r="L225" s="11">
        <v>2333333.34</v>
      </c>
    </row>
    <row r="226" spans="1:12" x14ac:dyDescent="0.25">
      <c r="A226" s="5" t="s">
        <v>187</v>
      </c>
      <c r="B226" s="3" t="s">
        <v>188</v>
      </c>
      <c r="C226" s="5" t="s">
        <v>5594</v>
      </c>
      <c r="D226" s="5" t="s">
        <v>5601</v>
      </c>
      <c r="E226" s="5">
        <v>2017</v>
      </c>
      <c r="F226" s="8" t="str">
        <f t="shared" si="6"/>
        <v>November</v>
      </c>
      <c r="G226" s="7">
        <f t="shared" si="7"/>
        <v>43056</v>
      </c>
      <c r="H226" s="5" t="s">
        <v>3010</v>
      </c>
      <c r="I226" s="5" t="s">
        <v>13</v>
      </c>
      <c r="J226" s="10"/>
      <c r="K226" s="10">
        <v>1166666.67</v>
      </c>
      <c r="L226" s="11">
        <v>1166666.67</v>
      </c>
    </row>
    <row r="227" spans="1:12" x14ac:dyDescent="0.25">
      <c r="A227" s="5" t="s">
        <v>187</v>
      </c>
      <c r="B227" s="3" t="s">
        <v>188</v>
      </c>
      <c r="C227" s="5" t="s">
        <v>5607</v>
      </c>
      <c r="D227" s="5" t="s">
        <v>5587</v>
      </c>
      <c r="E227" s="5">
        <v>2017</v>
      </c>
      <c r="F227" s="8" t="str">
        <f t="shared" si="6"/>
        <v>December</v>
      </c>
      <c r="G227" s="7">
        <f t="shared" si="7"/>
        <v>43070</v>
      </c>
      <c r="H227" s="5" t="s">
        <v>3009</v>
      </c>
      <c r="I227" s="5" t="s">
        <v>11</v>
      </c>
      <c r="J227" s="10">
        <v>1166666.67</v>
      </c>
      <c r="K227" s="10"/>
      <c r="L227" s="11">
        <v>2333333.34</v>
      </c>
    </row>
    <row r="228" spans="1:12" x14ac:dyDescent="0.25">
      <c r="A228" s="5" t="s">
        <v>187</v>
      </c>
      <c r="B228" s="3" t="s">
        <v>188</v>
      </c>
      <c r="C228" s="5" t="s">
        <v>5607</v>
      </c>
      <c r="D228" s="5" t="s">
        <v>5616</v>
      </c>
      <c r="E228" s="5">
        <v>2017</v>
      </c>
      <c r="F228" s="8" t="str">
        <f t="shared" si="6"/>
        <v>December</v>
      </c>
      <c r="G228" s="7">
        <f t="shared" si="7"/>
        <v>43084</v>
      </c>
      <c r="H228" s="5" t="s">
        <v>3008</v>
      </c>
      <c r="I228" s="5" t="s">
        <v>13</v>
      </c>
      <c r="J228" s="10"/>
      <c r="K228" s="10">
        <v>1166666.67</v>
      </c>
      <c r="L228" s="11">
        <v>1166666.67</v>
      </c>
    </row>
    <row r="229" spans="1:12" x14ac:dyDescent="0.25">
      <c r="A229" s="5" t="s">
        <v>205</v>
      </c>
      <c r="B229" s="3" t="s">
        <v>206</v>
      </c>
      <c r="C229" s="7"/>
      <c r="D229" s="7"/>
      <c r="E229" s="7"/>
      <c r="F229" s="8" t="str">
        <f t="shared" si="6"/>
        <v>January</v>
      </c>
      <c r="G229" s="7" t="str">
        <f t="shared" si="7"/>
        <v/>
      </c>
      <c r="H229" s="5" t="s">
        <v>28</v>
      </c>
      <c r="I229" s="5" t="s">
        <v>29</v>
      </c>
      <c r="J229" s="10"/>
      <c r="K229" s="10"/>
      <c r="L229" s="11">
        <v>0</v>
      </c>
    </row>
    <row r="230" spans="1:12" x14ac:dyDescent="0.25">
      <c r="A230" s="5" t="s">
        <v>208</v>
      </c>
      <c r="B230" s="3" t="s">
        <v>209</v>
      </c>
      <c r="C230" s="7"/>
      <c r="D230" s="7"/>
      <c r="E230" s="7"/>
      <c r="F230" s="8" t="str">
        <f t="shared" si="6"/>
        <v>January</v>
      </c>
      <c r="G230" s="7" t="str">
        <f t="shared" si="7"/>
        <v/>
      </c>
      <c r="H230" s="5" t="s">
        <v>28</v>
      </c>
      <c r="I230" s="5" t="s">
        <v>29</v>
      </c>
      <c r="J230" s="10"/>
      <c r="K230" s="10"/>
      <c r="L230" s="11">
        <v>0</v>
      </c>
    </row>
    <row r="231" spans="1:12" x14ac:dyDescent="0.25">
      <c r="A231" s="5" t="s">
        <v>210</v>
      </c>
      <c r="B231" s="3" t="s">
        <v>211</v>
      </c>
      <c r="C231" s="7"/>
      <c r="D231" s="7"/>
      <c r="E231" s="7"/>
      <c r="F231" s="8" t="str">
        <f t="shared" si="6"/>
        <v>January</v>
      </c>
      <c r="G231" s="7" t="str">
        <f t="shared" si="7"/>
        <v/>
      </c>
      <c r="H231" s="5" t="s">
        <v>28</v>
      </c>
      <c r="I231" s="5" t="s">
        <v>29</v>
      </c>
      <c r="J231" s="10"/>
      <c r="K231" s="10"/>
      <c r="L231" s="11">
        <v>0</v>
      </c>
    </row>
    <row r="232" spans="1:12" x14ac:dyDescent="0.25">
      <c r="A232" s="5" t="s">
        <v>212</v>
      </c>
      <c r="B232" s="3" t="s">
        <v>213</v>
      </c>
      <c r="C232" s="7"/>
      <c r="D232" s="7"/>
      <c r="E232" s="7"/>
      <c r="F232" s="8" t="str">
        <f t="shared" si="6"/>
        <v>January</v>
      </c>
      <c r="G232" s="7" t="str">
        <f t="shared" si="7"/>
        <v/>
      </c>
      <c r="H232" s="5" t="s">
        <v>28</v>
      </c>
      <c r="I232" s="5" t="s">
        <v>29</v>
      </c>
      <c r="J232" s="10"/>
      <c r="K232" s="10"/>
      <c r="L232" s="11">
        <v>0</v>
      </c>
    </row>
    <row r="233" spans="1:12" x14ac:dyDescent="0.25">
      <c r="A233" s="5" t="s">
        <v>214</v>
      </c>
      <c r="B233" s="3" t="s">
        <v>215</v>
      </c>
      <c r="C233" s="5" t="s">
        <v>5606</v>
      </c>
      <c r="D233" s="5" t="s">
        <v>5597</v>
      </c>
      <c r="E233" s="5">
        <v>2017</v>
      </c>
      <c r="F233" s="8" t="str">
        <f t="shared" si="6"/>
        <v>October</v>
      </c>
      <c r="G233" s="7">
        <f t="shared" si="7"/>
        <v>43013</v>
      </c>
      <c r="H233" s="5" t="s">
        <v>3007</v>
      </c>
      <c r="I233" s="5" t="s">
        <v>11</v>
      </c>
      <c r="J233" s="10">
        <v>205766.14</v>
      </c>
      <c r="K233" s="10"/>
      <c r="L233" s="11">
        <v>205766.14</v>
      </c>
    </row>
    <row r="234" spans="1:12" x14ac:dyDescent="0.25">
      <c r="A234" s="5" t="s">
        <v>221</v>
      </c>
      <c r="B234" s="3" t="s">
        <v>222</v>
      </c>
      <c r="C234" s="7"/>
      <c r="D234" s="7"/>
      <c r="E234" s="7"/>
      <c r="F234" s="8" t="str">
        <f t="shared" si="6"/>
        <v>January</v>
      </c>
      <c r="G234" s="7" t="str">
        <f t="shared" si="7"/>
        <v/>
      </c>
      <c r="H234" s="5" t="s">
        <v>28</v>
      </c>
      <c r="I234" s="5" t="s">
        <v>29</v>
      </c>
      <c r="J234" s="10"/>
      <c r="K234" s="10"/>
      <c r="L234" s="11">
        <v>0</v>
      </c>
    </row>
    <row r="235" spans="1:12" x14ac:dyDescent="0.25">
      <c r="A235" s="5" t="s">
        <v>223</v>
      </c>
      <c r="B235" s="3" t="s">
        <v>224</v>
      </c>
      <c r="C235" s="7"/>
      <c r="D235" s="7"/>
      <c r="E235" s="7"/>
      <c r="F235" s="8" t="str">
        <f t="shared" si="6"/>
        <v>January</v>
      </c>
      <c r="G235" s="7" t="str">
        <f t="shared" si="7"/>
        <v/>
      </c>
      <c r="H235" s="5" t="s">
        <v>28</v>
      </c>
      <c r="I235" s="5" t="s">
        <v>29</v>
      </c>
      <c r="J235" s="10"/>
      <c r="K235" s="10"/>
      <c r="L235" s="11">
        <v>0</v>
      </c>
    </row>
    <row r="236" spans="1:12" x14ac:dyDescent="0.25">
      <c r="A236" s="5" t="s">
        <v>225</v>
      </c>
      <c r="B236" s="3" t="s">
        <v>226</v>
      </c>
      <c r="C236" s="5" t="s">
        <v>5598</v>
      </c>
      <c r="D236" s="5" t="s">
        <v>5607</v>
      </c>
      <c r="E236" s="5">
        <v>2017</v>
      </c>
      <c r="F236" s="8" t="str">
        <f t="shared" si="6"/>
        <v>February</v>
      </c>
      <c r="G236" s="7">
        <f t="shared" si="7"/>
        <v>42778</v>
      </c>
      <c r="H236" s="5" t="s">
        <v>3006</v>
      </c>
      <c r="I236" s="5" t="s">
        <v>11</v>
      </c>
      <c r="J236" s="10">
        <v>1729350</v>
      </c>
      <c r="K236" s="10"/>
      <c r="L236" s="11">
        <v>1729350</v>
      </c>
    </row>
    <row r="237" spans="1:12" x14ac:dyDescent="0.25">
      <c r="A237" s="5" t="s">
        <v>225</v>
      </c>
      <c r="B237" s="3" t="s">
        <v>226</v>
      </c>
      <c r="C237" s="5" t="s">
        <v>5598</v>
      </c>
      <c r="D237" s="5" t="s">
        <v>5599</v>
      </c>
      <c r="E237" s="5">
        <v>2017</v>
      </c>
      <c r="F237" s="8" t="str">
        <f t="shared" si="6"/>
        <v>February</v>
      </c>
      <c r="G237" s="7">
        <f t="shared" si="7"/>
        <v>42782</v>
      </c>
      <c r="H237" s="5" t="s">
        <v>3005</v>
      </c>
      <c r="I237" s="5" t="s">
        <v>13</v>
      </c>
      <c r="J237" s="10"/>
      <c r="K237" s="10">
        <v>2812320</v>
      </c>
      <c r="L237" s="11">
        <v>-1082970</v>
      </c>
    </row>
    <row r="238" spans="1:12" x14ac:dyDescent="0.25">
      <c r="A238" s="5" t="s">
        <v>225</v>
      </c>
      <c r="B238" s="3" t="s">
        <v>226</v>
      </c>
      <c r="C238" s="5" t="s">
        <v>5598</v>
      </c>
      <c r="D238" s="5" t="s">
        <v>5599</v>
      </c>
      <c r="E238" s="5">
        <v>2017</v>
      </c>
      <c r="F238" s="8" t="str">
        <f t="shared" si="6"/>
        <v>February</v>
      </c>
      <c r="G238" s="7">
        <f t="shared" si="7"/>
        <v>42782</v>
      </c>
      <c r="H238" s="5" t="s">
        <v>3004</v>
      </c>
      <c r="I238" s="5" t="s">
        <v>13</v>
      </c>
      <c r="J238" s="10">
        <v>1082970</v>
      </c>
      <c r="K238" s="10"/>
      <c r="L238" s="11">
        <v>0</v>
      </c>
    </row>
    <row r="239" spans="1:12" x14ac:dyDescent="0.25">
      <c r="A239" s="5" t="s">
        <v>236</v>
      </c>
      <c r="B239" s="3" t="s">
        <v>237</v>
      </c>
      <c r="C239" s="7"/>
      <c r="D239" s="7"/>
      <c r="E239" s="7"/>
      <c r="F239" s="8" t="str">
        <f t="shared" si="6"/>
        <v>January</v>
      </c>
      <c r="G239" s="7" t="str">
        <f t="shared" si="7"/>
        <v/>
      </c>
      <c r="H239" s="5" t="s">
        <v>28</v>
      </c>
      <c r="I239" s="5" t="s">
        <v>29</v>
      </c>
      <c r="J239" s="10"/>
      <c r="K239" s="10"/>
      <c r="L239" s="11">
        <v>0</v>
      </c>
    </row>
    <row r="240" spans="1:12" x14ac:dyDescent="0.25">
      <c r="A240" s="5" t="s">
        <v>238</v>
      </c>
      <c r="B240" s="3" t="s">
        <v>239</v>
      </c>
      <c r="C240" s="7"/>
      <c r="D240" s="7"/>
      <c r="E240" s="7"/>
      <c r="F240" s="8" t="str">
        <f t="shared" si="6"/>
        <v>January</v>
      </c>
      <c r="G240" s="7" t="str">
        <f t="shared" si="7"/>
        <v/>
      </c>
      <c r="H240" s="5" t="s">
        <v>28</v>
      </c>
      <c r="I240" s="5" t="s">
        <v>29</v>
      </c>
      <c r="J240" s="10"/>
      <c r="K240" s="10"/>
      <c r="L240" s="11">
        <v>0</v>
      </c>
    </row>
    <row r="241" spans="1:12" x14ac:dyDescent="0.25">
      <c r="A241" s="5" t="s">
        <v>240</v>
      </c>
      <c r="B241" s="3" t="s">
        <v>241</v>
      </c>
      <c r="C241" s="7"/>
      <c r="D241" s="7"/>
      <c r="E241" s="7"/>
      <c r="F241" s="8" t="str">
        <f t="shared" si="6"/>
        <v>January</v>
      </c>
      <c r="G241" s="7" t="str">
        <f t="shared" si="7"/>
        <v/>
      </c>
      <c r="H241" s="5" t="s">
        <v>28</v>
      </c>
      <c r="I241" s="5" t="s">
        <v>29</v>
      </c>
      <c r="J241" s="10"/>
      <c r="K241" s="10"/>
      <c r="L241" s="11">
        <v>0</v>
      </c>
    </row>
    <row r="242" spans="1:12" x14ac:dyDescent="0.25">
      <c r="A242" s="5" t="s">
        <v>242</v>
      </c>
      <c r="B242" s="3" t="s">
        <v>243</v>
      </c>
      <c r="C242" s="7"/>
      <c r="D242" s="7"/>
      <c r="E242" s="7"/>
      <c r="F242" s="8" t="str">
        <f t="shared" si="6"/>
        <v>January</v>
      </c>
      <c r="G242" s="7" t="str">
        <f t="shared" si="7"/>
        <v/>
      </c>
      <c r="H242" s="5" t="s">
        <v>28</v>
      </c>
      <c r="I242" s="5" t="s">
        <v>29</v>
      </c>
      <c r="J242" s="10"/>
      <c r="K242" s="10"/>
      <c r="L242" s="11">
        <v>0</v>
      </c>
    </row>
    <row r="243" spans="1:12" x14ac:dyDescent="0.25">
      <c r="A243" s="5" t="s">
        <v>244</v>
      </c>
      <c r="B243" s="3" t="s">
        <v>245</v>
      </c>
      <c r="C243" s="7"/>
      <c r="D243" s="7"/>
      <c r="E243" s="7"/>
      <c r="F243" s="8" t="str">
        <f t="shared" si="6"/>
        <v>January</v>
      </c>
      <c r="G243" s="7" t="str">
        <f t="shared" si="7"/>
        <v/>
      </c>
      <c r="H243" s="5" t="s">
        <v>28</v>
      </c>
      <c r="I243" s="5" t="s">
        <v>29</v>
      </c>
      <c r="J243" s="10"/>
      <c r="K243" s="10"/>
      <c r="L243" s="11">
        <v>0</v>
      </c>
    </row>
    <row r="244" spans="1:12" x14ac:dyDescent="0.25">
      <c r="A244" s="5" t="s">
        <v>246</v>
      </c>
      <c r="B244" s="3" t="s">
        <v>247</v>
      </c>
      <c r="C244" s="7"/>
      <c r="D244" s="7"/>
      <c r="E244" s="7"/>
      <c r="F244" s="8" t="str">
        <f t="shared" si="6"/>
        <v>January</v>
      </c>
      <c r="G244" s="7" t="str">
        <f t="shared" si="7"/>
        <v/>
      </c>
      <c r="H244" s="5" t="s">
        <v>28</v>
      </c>
      <c r="I244" s="5" t="s">
        <v>29</v>
      </c>
      <c r="J244" s="10"/>
      <c r="K244" s="10"/>
      <c r="L244" s="11">
        <v>0</v>
      </c>
    </row>
    <row r="245" spans="1:12" x14ac:dyDescent="0.25">
      <c r="A245" s="5" t="s">
        <v>248</v>
      </c>
      <c r="B245" s="3" t="s">
        <v>249</v>
      </c>
      <c r="C245" s="5" t="s">
        <v>5588</v>
      </c>
      <c r="D245" s="5" t="s">
        <v>5587</v>
      </c>
      <c r="E245" s="5">
        <v>2017</v>
      </c>
      <c r="F245" s="8" t="str">
        <f t="shared" si="6"/>
        <v>March</v>
      </c>
      <c r="G245" s="7">
        <f t="shared" si="7"/>
        <v>42795</v>
      </c>
      <c r="H245" s="5" t="s">
        <v>3003</v>
      </c>
      <c r="I245" s="5" t="s">
        <v>11</v>
      </c>
      <c r="J245" s="10">
        <v>1417500</v>
      </c>
      <c r="K245" s="10"/>
      <c r="L245" s="11">
        <v>1417500</v>
      </c>
    </row>
    <row r="246" spans="1:12" x14ac:dyDescent="0.25">
      <c r="A246" s="5" t="s">
        <v>248</v>
      </c>
      <c r="B246" s="3" t="s">
        <v>249</v>
      </c>
      <c r="C246" s="5" t="s">
        <v>5588</v>
      </c>
      <c r="D246" s="5" t="s">
        <v>5587</v>
      </c>
      <c r="E246" s="5">
        <v>2017</v>
      </c>
      <c r="F246" s="8" t="str">
        <f t="shared" si="6"/>
        <v>March</v>
      </c>
      <c r="G246" s="7">
        <f t="shared" si="7"/>
        <v>42795</v>
      </c>
      <c r="H246" s="5" t="s">
        <v>3002</v>
      </c>
      <c r="I246" s="5" t="s">
        <v>13</v>
      </c>
      <c r="J246" s="10"/>
      <c r="K246" s="10">
        <v>1033200</v>
      </c>
      <c r="L246" s="11">
        <v>384300</v>
      </c>
    </row>
    <row r="247" spans="1:12" x14ac:dyDescent="0.25">
      <c r="A247" s="5" t="s">
        <v>248</v>
      </c>
      <c r="B247" s="3" t="s">
        <v>249</v>
      </c>
      <c r="C247" s="5" t="s">
        <v>5597</v>
      </c>
      <c r="D247" s="5" t="s">
        <v>5609</v>
      </c>
      <c r="E247" s="5">
        <v>2017</v>
      </c>
      <c r="F247" s="8" t="str">
        <f t="shared" si="6"/>
        <v>May</v>
      </c>
      <c r="G247" s="7">
        <f t="shared" si="7"/>
        <v>42878</v>
      </c>
      <c r="H247" s="5" t="s">
        <v>3001</v>
      </c>
      <c r="I247" s="5" t="s">
        <v>13</v>
      </c>
      <c r="J247" s="10"/>
      <c r="K247" s="10">
        <v>384300</v>
      </c>
      <c r="L247" s="11">
        <v>0</v>
      </c>
    </row>
    <row r="248" spans="1:12" x14ac:dyDescent="0.25">
      <c r="A248" s="5" t="s">
        <v>248</v>
      </c>
      <c r="B248" s="3" t="s">
        <v>249</v>
      </c>
      <c r="C248" s="5" t="s">
        <v>5592</v>
      </c>
      <c r="D248" s="5" t="s">
        <v>5590</v>
      </c>
      <c r="E248" s="5">
        <v>2017</v>
      </c>
      <c r="F248" s="8" t="str">
        <f t="shared" si="6"/>
        <v>July</v>
      </c>
      <c r="G248" s="7">
        <f t="shared" si="7"/>
        <v>42924</v>
      </c>
      <c r="H248" s="5" t="s">
        <v>3000</v>
      </c>
      <c r="I248" s="5" t="s">
        <v>11</v>
      </c>
      <c r="J248" s="10">
        <v>630000</v>
      </c>
      <c r="K248" s="10"/>
      <c r="L248" s="11">
        <v>630000</v>
      </c>
    </row>
    <row r="249" spans="1:12" x14ac:dyDescent="0.25">
      <c r="A249" s="5" t="s">
        <v>248</v>
      </c>
      <c r="B249" s="3" t="s">
        <v>249</v>
      </c>
      <c r="C249" s="5" t="s">
        <v>5592</v>
      </c>
      <c r="D249" s="5" t="s">
        <v>5608</v>
      </c>
      <c r="E249" s="5">
        <v>2017</v>
      </c>
      <c r="F249" s="8" t="str">
        <f t="shared" si="6"/>
        <v>July</v>
      </c>
      <c r="G249" s="7">
        <f t="shared" si="7"/>
        <v>42941</v>
      </c>
      <c r="H249" s="5" t="s">
        <v>2999</v>
      </c>
      <c r="I249" s="5" t="s">
        <v>13</v>
      </c>
      <c r="J249" s="10"/>
      <c r="K249" s="10">
        <v>586956.52</v>
      </c>
      <c r="L249" s="11">
        <v>43043.48</v>
      </c>
    </row>
    <row r="250" spans="1:12" x14ac:dyDescent="0.25">
      <c r="A250" s="5" t="s">
        <v>248</v>
      </c>
      <c r="B250" s="3" t="s">
        <v>249</v>
      </c>
      <c r="C250" s="5" t="s">
        <v>5592</v>
      </c>
      <c r="D250" s="5" t="s">
        <v>5608</v>
      </c>
      <c r="E250" s="5">
        <v>2017</v>
      </c>
      <c r="F250" s="8" t="str">
        <f t="shared" si="6"/>
        <v>July</v>
      </c>
      <c r="G250" s="7">
        <f t="shared" si="7"/>
        <v>42941</v>
      </c>
      <c r="H250" s="5" t="s">
        <v>2998</v>
      </c>
      <c r="I250" s="5" t="s">
        <v>13</v>
      </c>
      <c r="J250" s="10"/>
      <c r="K250" s="10">
        <v>43043.48</v>
      </c>
      <c r="L250" s="11">
        <v>0</v>
      </c>
    </row>
    <row r="251" spans="1:12" x14ac:dyDescent="0.25">
      <c r="A251" s="5" t="s">
        <v>248</v>
      </c>
      <c r="B251" s="3" t="s">
        <v>249</v>
      </c>
      <c r="C251" s="5" t="s">
        <v>5594</v>
      </c>
      <c r="D251" s="5" t="s">
        <v>5616</v>
      </c>
      <c r="E251" s="5">
        <v>2017</v>
      </c>
      <c r="F251" s="8" t="str">
        <f t="shared" si="6"/>
        <v>November</v>
      </c>
      <c r="G251" s="7">
        <f t="shared" si="7"/>
        <v>43054</v>
      </c>
      <c r="H251" s="5" t="s">
        <v>2997</v>
      </c>
      <c r="I251" s="5" t="s">
        <v>11</v>
      </c>
      <c r="J251" s="10">
        <v>420000</v>
      </c>
      <c r="K251" s="10"/>
      <c r="L251" s="11">
        <v>420000</v>
      </c>
    </row>
    <row r="252" spans="1:12" x14ac:dyDescent="0.25">
      <c r="A252" s="5" t="s">
        <v>248</v>
      </c>
      <c r="B252" s="3" t="s">
        <v>249</v>
      </c>
      <c r="C252" s="5" t="s">
        <v>5594</v>
      </c>
      <c r="D252" s="5" t="s">
        <v>5616</v>
      </c>
      <c r="E252" s="5">
        <v>2017</v>
      </c>
      <c r="F252" s="8" t="str">
        <f t="shared" si="6"/>
        <v>November</v>
      </c>
      <c r="G252" s="7">
        <f t="shared" si="7"/>
        <v>43054</v>
      </c>
      <c r="H252" s="5" t="s">
        <v>1975</v>
      </c>
      <c r="I252" s="5" t="s">
        <v>13</v>
      </c>
      <c r="J252" s="10"/>
      <c r="K252" s="10">
        <v>20000</v>
      </c>
      <c r="L252" s="11">
        <v>400000</v>
      </c>
    </row>
    <row r="253" spans="1:12" x14ac:dyDescent="0.25">
      <c r="A253" s="5" t="s">
        <v>248</v>
      </c>
      <c r="B253" s="3" t="s">
        <v>249</v>
      </c>
      <c r="C253" s="5" t="s">
        <v>5594</v>
      </c>
      <c r="D253" s="5" t="s">
        <v>5601</v>
      </c>
      <c r="E253" s="5">
        <v>2017</v>
      </c>
      <c r="F253" s="8" t="str">
        <f t="shared" si="6"/>
        <v>November</v>
      </c>
      <c r="G253" s="7">
        <f t="shared" si="7"/>
        <v>43056</v>
      </c>
      <c r="H253" s="5" t="s">
        <v>2996</v>
      </c>
      <c r="I253" s="5" t="s">
        <v>13</v>
      </c>
      <c r="J253" s="10"/>
      <c r="K253" s="10">
        <v>400000</v>
      </c>
      <c r="L253" s="11">
        <v>0</v>
      </c>
    </row>
    <row r="254" spans="1:12" x14ac:dyDescent="0.25">
      <c r="A254" s="5" t="s">
        <v>250</v>
      </c>
      <c r="B254" s="3" t="s">
        <v>251</v>
      </c>
      <c r="C254" s="7"/>
      <c r="D254" s="7"/>
      <c r="E254" s="7"/>
      <c r="F254" s="8" t="str">
        <f t="shared" si="6"/>
        <v>January</v>
      </c>
      <c r="G254" s="7" t="str">
        <f t="shared" si="7"/>
        <v/>
      </c>
      <c r="H254" s="5" t="s">
        <v>28</v>
      </c>
      <c r="I254" s="5" t="s">
        <v>29</v>
      </c>
      <c r="J254" s="10"/>
      <c r="K254" s="10"/>
      <c r="L254" s="11">
        <v>0</v>
      </c>
    </row>
    <row r="255" spans="1:12" x14ac:dyDescent="0.25">
      <c r="A255" s="5" t="s">
        <v>252</v>
      </c>
      <c r="B255" s="3" t="s">
        <v>253</v>
      </c>
      <c r="C255" s="7"/>
      <c r="D255" s="7"/>
      <c r="E255" s="7"/>
      <c r="F255" s="8" t="str">
        <f t="shared" si="6"/>
        <v>January</v>
      </c>
      <c r="G255" s="7" t="str">
        <f t="shared" si="7"/>
        <v/>
      </c>
      <c r="H255" s="5" t="s">
        <v>28</v>
      </c>
      <c r="I255" s="5" t="s">
        <v>29</v>
      </c>
      <c r="J255" s="10"/>
      <c r="K255" s="10"/>
      <c r="L255" s="11">
        <v>0</v>
      </c>
    </row>
    <row r="256" spans="1:12" x14ac:dyDescent="0.25">
      <c r="A256" s="5" t="s">
        <v>254</v>
      </c>
      <c r="B256" s="3" t="s">
        <v>255</v>
      </c>
      <c r="C256" s="7"/>
      <c r="D256" s="7"/>
      <c r="E256" s="7"/>
      <c r="F256" s="8" t="str">
        <f t="shared" si="6"/>
        <v>January</v>
      </c>
      <c r="G256" s="7" t="str">
        <f t="shared" si="7"/>
        <v/>
      </c>
      <c r="H256" s="5" t="s">
        <v>28</v>
      </c>
      <c r="I256" s="5" t="s">
        <v>29</v>
      </c>
      <c r="J256" s="10"/>
      <c r="K256" s="10"/>
      <c r="L256" s="11">
        <v>0</v>
      </c>
    </row>
    <row r="257" spans="1:12" x14ac:dyDescent="0.25">
      <c r="A257" s="5" t="s">
        <v>266</v>
      </c>
      <c r="B257" s="3" t="s">
        <v>267</v>
      </c>
      <c r="C257" s="5" t="s">
        <v>5587</v>
      </c>
      <c r="D257" s="5" t="s">
        <v>5601</v>
      </c>
      <c r="E257" s="5">
        <v>2017</v>
      </c>
      <c r="F257" s="8" t="str">
        <f t="shared" si="6"/>
        <v>January</v>
      </c>
      <c r="G257" s="7">
        <f t="shared" si="7"/>
        <v>42752</v>
      </c>
      <c r="H257" s="5" t="s">
        <v>2995</v>
      </c>
      <c r="I257" s="5" t="s">
        <v>11</v>
      </c>
      <c r="J257" s="10">
        <v>1982500</v>
      </c>
      <c r="K257" s="10"/>
      <c r="L257" s="11">
        <v>1982500</v>
      </c>
    </row>
    <row r="258" spans="1:12" x14ac:dyDescent="0.25">
      <c r="A258" s="5" t="s">
        <v>266</v>
      </c>
      <c r="B258" s="3" t="s">
        <v>267</v>
      </c>
      <c r="C258" s="5" t="s">
        <v>5598</v>
      </c>
      <c r="D258" s="5" t="s">
        <v>5604</v>
      </c>
      <c r="E258" s="5">
        <v>2017</v>
      </c>
      <c r="F258" s="8" t="str">
        <f t="shared" si="6"/>
        <v>February</v>
      </c>
      <c r="G258" s="7">
        <f t="shared" si="7"/>
        <v>42779</v>
      </c>
      <c r="H258" s="5" t="s">
        <v>2994</v>
      </c>
      <c r="I258" s="5" t="s">
        <v>11</v>
      </c>
      <c r="J258" s="10">
        <v>809777.75</v>
      </c>
      <c r="K258" s="10"/>
      <c r="L258" s="11">
        <v>2792277.75</v>
      </c>
    </row>
    <row r="259" spans="1:12" x14ac:dyDescent="0.25">
      <c r="A259" s="5" t="s">
        <v>266</v>
      </c>
      <c r="B259" s="3" t="s">
        <v>267</v>
      </c>
      <c r="C259" s="5" t="s">
        <v>5598</v>
      </c>
      <c r="D259" s="5" t="s">
        <v>5599</v>
      </c>
      <c r="E259" s="5">
        <v>2017</v>
      </c>
      <c r="F259" s="8" t="str">
        <f t="shared" ref="F259:F322" si="8">TEXT(C259*28, "mmmm")</f>
        <v>February</v>
      </c>
      <c r="G259" s="7">
        <f t="shared" ref="G259:G322" si="9">IFERROR(DATEVALUE(CONCATENATE(C259,"-",D259,"-",E259)), "")</f>
        <v>42782</v>
      </c>
      <c r="H259" s="5" t="s">
        <v>2993</v>
      </c>
      <c r="I259" s="5" t="s">
        <v>13</v>
      </c>
      <c r="J259" s="10"/>
      <c r="K259" s="10">
        <v>1972130</v>
      </c>
      <c r="L259" s="11">
        <v>820147.75</v>
      </c>
    </row>
    <row r="260" spans="1:12" x14ac:dyDescent="0.25">
      <c r="A260" s="5" t="s">
        <v>266</v>
      </c>
      <c r="B260" s="3" t="s">
        <v>267</v>
      </c>
      <c r="C260" s="5" t="s">
        <v>5598</v>
      </c>
      <c r="D260" s="5" t="s">
        <v>5599</v>
      </c>
      <c r="E260" s="5">
        <v>2017</v>
      </c>
      <c r="F260" s="8" t="str">
        <f t="shared" si="8"/>
        <v>February</v>
      </c>
      <c r="G260" s="7">
        <f t="shared" si="9"/>
        <v>42782</v>
      </c>
      <c r="H260" s="5" t="s">
        <v>2992</v>
      </c>
      <c r="I260" s="5" t="s">
        <v>13</v>
      </c>
      <c r="J260" s="10"/>
      <c r="K260" s="10">
        <v>10370</v>
      </c>
      <c r="L260" s="11">
        <v>809777.75</v>
      </c>
    </row>
    <row r="261" spans="1:12" x14ac:dyDescent="0.25">
      <c r="A261" s="5" t="s">
        <v>266</v>
      </c>
      <c r="B261" s="3" t="s">
        <v>267</v>
      </c>
      <c r="C261" s="5" t="s">
        <v>5588</v>
      </c>
      <c r="D261" s="5" t="s">
        <v>5587</v>
      </c>
      <c r="E261" s="5">
        <v>2017</v>
      </c>
      <c r="F261" s="8" t="str">
        <f t="shared" si="8"/>
        <v>March</v>
      </c>
      <c r="G261" s="7">
        <f t="shared" si="9"/>
        <v>42795</v>
      </c>
      <c r="H261" s="5" t="s">
        <v>2991</v>
      </c>
      <c r="I261" s="5" t="s">
        <v>11</v>
      </c>
      <c r="J261" s="10">
        <v>576450</v>
      </c>
      <c r="K261" s="10"/>
      <c r="L261" s="11">
        <v>1386227.75</v>
      </c>
    </row>
    <row r="262" spans="1:12" x14ac:dyDescent="0.25">
      <c r="A262" s="5" t="s">
        <v>266</v>
      </c>
      <c r="B262" s="3" t="s">
        <v>267</v>
      </c>
      <c r="C262" s="5" t="s">
        <v>5588</v>
      </c>
      <c r="D262" s="5" t="s">
        <v>5610</v>
      </c>
      <c r="E262" s="5">
        <v>2017</v>
      </c>
      <c r="F262" s="8" t="str">
        <f t="shared" si="8"/>
        <v>March</v>
      </c>
      <c r="G262" s="7">
        <f t="shared" si="9"/>
        <v>42824</v>
      </c>
      <c r="H262" s="5" t="s">
        <v>2990</v>
      </c>
      <c r="I262" s="5" t="s">
        <v>11</v>
      </c>
      <c r="J262" s="10">
        <v>846577.67</v>
      </c>
      <c r="K262" s="10"/>
      <c r="L262" s="11">
        <v>2232805.42</v>
      </c>
    </row>
    <row r="263" spans="1:12" x14ac:dyDescent="0.25">
      <c r="A263" s="5" t="s">
        <v>266</v>
      </c>
      <c r="B263" s="3" t="s">
        <v>267</v>
      </c>
      <c r="C263" s="5" t="s">
        <v>5596</v>
      </c>
      <c r="D263" s="5" t="s">
        <v>5587</v>
      </c>
      <c r="E263" s="5">
        <v>2017</v>
      </c>
      <c r="F263" s="8" t="str">
        <f t="shared" si="8"/>
        <v>April</v>
      </c>
      <c r="G263" s="7">
        <f t="shared" si="9"/>
        <v>42826</v>
      </c>
      <c r="H263" s="5" t="s">
        <v>2989</v>
      </c>
      <c r="I263" s="5" t="s">
        <v>11</v>
      </c>
      <c r="J263" s="10">
        <v>576450</v>
      </c>
      <c r="K263" s="10"/>
      <c r="L263" s="11">
        <v>2809255.42</v>
      </c>
    </row>
    <row r="264" spans="1:12" x14ac:dyDescent="0.25">
      <c r="A264" s="5" t="s">
        <v>266</v>
      </c>
      <c r="B264" s="3" t="s">
        <v>267</v>
      </c>
      <c r="C264" s="5" t="s">
        <v>5597</v>
      </c>
      <c r="D264" s="5" t="s">
        <v>5587</v>
      </c>
      <c r="E264" s="5">
        <v>2017</v>
      </c>
      <c r="F264" s="8" t="str">
        <f t="shared" si="8"/>
        <v>May</v>
      </c>
      <c r="G264" s="7">
        <f t="shared" si="9"/>
        <v>42856</v>
      </c>
      <c r="H264" s="5" t="s">
        <v>2988</v>
      </c>
      <c r="I264" s="5" t="s">
        <v>11</v>
      </c>
      <c r="J264" s="10">
        <v>434294.23</v>
      </c>
      <c r="K264" s="10"/>
      <c r="L264" s="11">
        <v>3243549.65</v>
      </c>
    </row>
    <row r="265" spans="1:12" x14ac:dyDescent="0.25">
      <c r="A265" s="5" t="s">
        <v>266</v>
      </c>
      <c r="B265" s="3" t="s">
        <v>267</v>
      </c>
      <c r="C265" s="5" t="s">
        <v>5597</v>
      </c>
      <c r="D265" s="5" t="s">
        <v>5587</v>
      </c>
      <c r="E265" s="5">
        <v>2017</v>
      </c>
      <c r="F265" s="8" t="str">
        <f t="shared" si="8"/>
        <v>May</v>
      </c>
      <c r="G265" s="7">
        <f t="shared" si="9"/>
        <v>42856</v>
      </c>
      <c r="H265" s="5" t="s">
        <v>2987</v>
      </c>
      <c r="I265" s="5" t="s">
        <v>11</v>
      </c>
      <c r="J265" s="10">
        <v>576450</v>
      </c>
      <c r="K265" s="10"/>
      <c r="L265" s="11">
        <v>3819999.65</v>
      </c>
    </row>
    <row r="266" spans="1:12" x14ac:dyDescent="0.25">
      <c r="A266" s="5" t="s">
        <v>266</v>
      </c>
      <c r="B266" s="3" t="s">
        <v>267</v>
      </c>
      <c r="C266" s="5" t="s">
        <v>5597</v>
      </c>
      <c r="D266" s="5" t="s">
        <v>5587</v>
      </c>
      <c r="E266" s="5">
        <v>2017</v>
      </c>
      <c r="F266" s="8" t="str">
        <f t="shared" si="8"/>
        <v>May</v>
      </c>
      <c r="G266" s="7">
        <f t="shared" si="9"/>
        <v>42856</v>
      </c>
      <c r="H266" s="5" t="s">
        <v>2986</v>
      </c>
      <c r="I266" s="5" t="s">
        <v>11</v>
      </c>
      <c r="J266" s="10">
        <v>992775</v>
      </c>
      <c r="K266" s="10"/>
      <c r="L266" s="11">
        <v>4812774.6500000004</v>
      </c>
    </row>
    <row r="267" spans="1:12" x14ac:dyDescent="0.25">
      <c r="A267" s="5" t="s">
        <v>266</v>
      </c>
      <c r="B267" s="3" t="s">
        <v>267</v>
      </c>
      <c r="C267" s="5" t="s">
        <v>5597</v>
      </c>
      <c r="D267" s="5" t="s">
        <v>5587</v>
      </c>
      <c r="E267" s="5">
        <v>2017</v>
      </c>
      <c r="F267" s="8" t="str">
        <f t="shared" si="8"/>
        <v>May</v>
      </c>
      <c r="G267" s="7">
        <f t="shared" si="9"/>
        <v>42856</v>
      </c>
      <c r="H267" s="5" t="s">
        <v>2985</v>
      </c>
      <c r="I267" s="5" t="s">
        <v>13</v>
      </c>
      <c r="J267" s="10"/>
      <c r="K267" s="10">
        <v>26062646.5</v>
      </c>
      <c r="L267" s="11">
        <v>-21249871.850000001</v>
      </c>
    </row>
    <row r="268" spans="1:12" x14ac:dyDescent="0.25">
      <c r="A268" s="5" t="s">
        <v>266</v>
      </c>
      <c r="B268" s="3" t="s">
        <v>267</v>
      </c>
      <c r="C268" s="5" t="s">
        <v>5589</v>
      </c>
      <c r="D268" s="5" t="s">
        <v>5587</v>
      </c>
      <c r="E268" s="5">
        <v>2017</v>
      </c>
      <c r="F268" s="8" t="str">
        <f t="shared" si="8"/>
        <v>June</v>
      </c>
      <c r="G268" s="7">
        <f t="shared" si="9"/>
        <v>42887</v>
      </c>
      <c r="H268" s="5" t="s">
        <v>2984</v>
      </c>
      <c r="I268" s="5" t="s">
        <v>11</v>
      </c>
      <c r="J268" s="10">
        <v>434294.23</v>
      </c>
      <c r="K268" s="10"/>
      <c r="L268" s="11">
        <v>-20815577.620000001</v>
      </c>
    </row>
    <row r="269" spans="1:12" x14ac:dyDescent="0.25">
      <c r="A269" s="5" t="s">
        <v>266</v>
      </c>
      <c r="B269" s="3" t="s">
        <v>267</v>
      </c>
      <c r="C269" s="5" t="s">
        <v>5589</v>
      </c>
      <c r="D269" s="5" t="s">
        <v>5587</v>
      </c>
      <c r="E269" s="5">
        <v>2017</v>
      </c>
      <c r="F269" s="8" t="str">
        <f t="shared" si="8"/>
        <v>June</v>
      </c>
      <c r="G269" s="7">
        <f t="shared" si="9"/>
        <v>42887</v>
      </c>
      <c r="H269" s="5" t="s">
        <v>2983</v>
      </c>
      <c r="I269" s="5" t="s">
        <v>11</v>
      </c>
      <c r="J269" s="10">
        <v>576450</v>
      </c>
      <c r="K269" s="10"/>
      <c r="L269" s="11">
        <v>-20239127.620000001</v>
      </c>
    </row>
    <row r="270" spans="1:12" x14ac:dyDescent="0.25">
      <c r="A270" s="5" t="s">
        <v>266</v>
      </c>
      <c r="B270" s="3" t="s">
        <v>267</v>
      </c>
      <c r="C270" s="5" t="s">
        <v>5589</v>
      </c>
      <c r="D270" s="5" t="s">
        <v>5587</v>
      </c>
      <c r="E270" s="5">
        <v>2017</v>
      </c>
      <c r="F270" s="8" t="str">
        <f t="shared" si="8"/>
        <v>June</v>
      </c>
      <c r="G270" s="7">
        <f t="shared" si="9"/>
        <v>42887</v>
      </c>
      <c r="H270" s="5" t="s">
        <v>2982</v>
      </c>
      <c r="I270" s="5" t="s">
        <v>11</v>
      </c>
      <c r="J270" s="10">
        <v>960750</v>
      </c>
      <c r="K270" s="10"/>
      <c r="L270" s="11">
        <v>-19278377.620000001</v>
      </c>
    </row>
    <row r="271" spans="1:12" x14ac:dyDescent="0.25">
      <c r="A271" s="5" t="s">
        <v>266</v>
      </c>
      <c r="B271" s="3" t="s">
        <v>267</v>
      </c>
      <c r="C271" s="5" t="s">
        <v>5592</v>
      </c>
      <c r="D271" s="5" t="s">
        <v>5587</v>
      </c>
      <c r="E271" s="5">
        <v>2017</v>
      </c>
      <c r="F271" s="8" t="str">
        <f t="shared" si="8"/>
        <v>July</v>
      </c>
      <c r="G271" s="7">
        <f t="shared" si="9"/>
        <v>42917</v>
      </c>
      <c r="H271" s="5" t="s">
        <v>2981</v>
      </c>
      <c r="I271" s="5" t="s">
        <v>11</v>
      </c>
      <c r="J271" s="10">
        <v>434294.23</v>
      </c>
      <c r="K271" s="10"/>
      <c r="L271" s="11">
        <v>-18844083.390000001</v>
      </c>
    </row>
    <row r="272" spans="1:12" x14ac:dyDescent="0.25">
      <c r="A272" s="5" t="s">
        <v>266</v>
      </c>
      <c r="B272" s="3" t="s">
        <v>267</v>
      </c>
      <c r="C272" s="5" t="s">
        <v>5592</v>
      </c>
      <c r="D272" s="5" t="s">
        <v>5587</v>
      </c>
      <c r="E272" s="5">
        <v>2017</v>
      </c>
      <c r="F272" s="8" t="str">
        <f t="shared" si="8"/>
        <v>July</v>
      </c>
      <c r="G272" s="7">
        <f t="shared" si="9"/>
        <v>42917</v>
      </c>
      <c r="H272" s="5" t="s">
        <v>2980</v>
      </c>
      <c r="I272" s="5" t="s">
        <v>11</v>
      </c>
      <c r="J272" s="10">
        <v>576450</v>
      </c>
      <c r="K272" s="10"/>
      <c r="L272" s="11">
        <v>-18267633.390000001</v>
      </c>
    </row>
    <row r="273" spans="1:12" x14ac:dyDescent="0.25">
      <c r="A273" s="5" t="s">
        <v>266</v>
      </c>
      <c r="B273" s="3" t="s">
        <v>267</v>
      </c>
      <c r="C273" s="5" t="s">
        <v>5592</v>
      </c>
      <c r="D273" s="5" t="s">
        <v>5587</v>
      </c>
      <c r="E273" s="5">
        <v>2017</v>
      </c>
      <c r="F273" s="8" t="str">
        <f t="shared" si="8"/>
        <v>July</v>
      </c>
      <c r="G273" s="7">
        <f t="shared" si="9"/>
        <v>42917</v>
      </c>
      <c r="H273" s="5" t="s">
        <v>2979</v>
      </c>
      <c r="I273" s="5" t="s">
        <v>11</v>
      </c>
      <c r="J273" s="10">
        <v>960750</v>
      </c>
      <c r="K273" s="10"/>
      <c r="L273" s="11">
        <v>-17306883.390000001</v>
      </c>
    </row>
    <row r="274" spans="1:12" x14ac:dyDescent="0.25">
      <c r="A274" s="5" t="s">
        <v>266</v>
      </c>
      <c r="B274" s="3" t="s">
        <v>267</v>
      </c>
      <c r="C274" s="5" t="s">
        <v>5590</v>
      </c>
      <c r="D274" s="5" t="s">
        <v>5587</v>
      </c>
      <c r="E274" s="5">
        <v>2017</v>
      </c>
      <c r="F274" s="8" t="str">
        <f t="shared" si="8"/>
        <v>August</v>
      </c>
      <c r="G274" s="7">
        <f t="shared" si="9"/>
        <v>42948</v>
      </c>
      <c r="H274" s="5" t="s">
        <v>2978</v>
      </c>
      <c r="I274" s="5" t="s">
        <v>11</v>
      </c>
      <c r="J274" s="10">
        <v>434294.23</v>
      </c>
      <c r="K274" s="10"/>
      <c r="L274" s="11">
        <v>-16872589.16</v>
      </c>
    </row>
    <row r="275" spans="1:12" x14ac:dyDescent="0.25">
      <c r="A275" s="5" t="s">
        <v>266</v>
      </c>
      <c r="B275" s="3" t="s">
        <v>267</v>
      </c>
      <c r="C275" s="5" t="s">
        <v>5590</v>
      </c>
      <c r="D275" s="5" t="s">
        <v>5587</v>
      </c>
      <c r="E275" s="5">
        <v>2017</v>
      </c>
      <c r="F275" s="8" t="str">
        <f t="shared" si="8"/>
        <v>August</v>
      </c>
      <c r="G275" s="7">
        <f t="shared" si="9"/>
        <v>42948</v>
      </c>
      <c r="H275" s="5" t="s">
        <v>2977</v>
      </c>
      <c r="I275" s="5" t="s">
        <v>11</v>
      </c>
      <c r="J275" s="10">
        <v>576450</v>
      </c>
      <c r="K275" s="10"/>
      <c r="L275" s="11">
        <v>-16296139.16</v>
      </c>
    </row>
    <row r="276" spans="1:12" x14ac:dyDescent="0.25">
      <c r="A276" s="5" t="s">
        <v>266</v>
      </c>
      <c r="B276" s="3" t="s">
        <v>267</v>
      </c>
      <c r="C276" s="5" t="s">
        <v>5590</v>
      </c>
      <c r="D276" s="5" t="s">
        <v>5587</v>
      </c>
      <c r="E276" s="5">
        <v>2017</v>
      </c>
      <c r="F276" s="8" t="str">
        <f t="shared" si="8"/>
        <v>August</v>
      </c>
      <c r="G276" s="7">
        <f t="shared" si="9"/>
        <v>42948</v>
      </c>
      <c r="H276" s="5" t="s">
        <v>2976</v>
      </c>
      <c r="I276" s="5" t="s">
        <v>11</v>
      </c>
      <c r="J276" s="10">
        <v>960750</v>
      </c>
      <c r="K276" s="10"/>
      <c r="L276" s="11">
        <v>-15335389.16</v>
      </c>
    </row>
    <row r="277" spans="1:12" x14ac:dyDescent="0.25">
      <c r="A277" s="5" t="s">
        <v>266</v>
      </c>
      <c r="B277" s="3" t="s">
        <v>267</v>
      </c>
      <c r="C277" s="5" t="s">
        <v>5605</v>
      </c>
      <c r="D277" s="5" t="s">
        <v>5587</v>
      </c>
      <c r="E277" s="5">
        <v>2017</v>
      </c>
      <c r="F277" s="8" t="str">
        <f t="shared" si="8"/>
        <v>September</v>
      </c>
      <c r="G277" s="7">
        <f t="shared" si="9"/>
        <v>42979</v>
      </c>
      <c r="H277" s="5" t="s">
        <v>2975</v>
      </c>
      <c r="I277" s="5" t="s">
        <v>11</v>
      </c>
      <c r="J277" s="10">
        <v>434294.23</v>
      </c>
      <c r="K277" s="10"/>
      <c r="L277" s="11">
        <v>-14901094.93</v>
      </c>
    </row>
    <row r="278" spans="1:12" x14ac:dyDescent="0.25">
      <c r="A278" s="5" t="s">
        <v>266</v>
      </c>
      <c r="B278" s="3" t="s">
        <v>267</v>
      </c>
      <c r="C278" s="5" t="s">
        <v>5605</v>
      </c>
      <c r="D278" s="5" t="s">
        <v>5587</v>
      </c>
      <c r="E278" s="5">
        <v>2017</v>
      </c>
      <c r="F278" s="8" t="str">
        <f t="shared" si="8"/>
        <v>September</v>
      </c>
      <c r="G278" s="7">
        <f t="shared" si="9"/>
        <v>42979</v>
      </c>
      <c r="H278" s="5" t="s">
        <v>2974</v>
      </c>
      <c r="I278" s="5" t="s">
        <v>11</v>
      </c>
      <c r="J278" s="10">
        <v>576450</v>
      </c>
      <c r="K278" s="10"/>
      <c r="L278" s="11">
        <v>-14324644.93</v>
      </c>
    </row>
    <row r="279" spans="1:12" x14ac:dyDescent="0.25">
      <c r="A279" s="5" t="s">
        <v>266</v>
      </c>
      <c r="B279" s="3" t="s">
        <v>267</v>
      </c>
      <c r="C279" s="5" t="s">
        <v>5605</v>
      </c>
      <c r="D279" s="5" t="s">
        <v>5587</v>
      </c>
      <c r="E279" s="5">
        <v>2017</v>
      </c>
      <c r="F279" s="8" t="str">
        <f t="shared" si="8"/>
        <v>September</v>
      </c>
      <c r="G279" s="7">
        <f t="shared" si="9"/>
        <v>42979</v>
      </c>
      <c r="H279" s="5" t="s">
        <v>2973</v>
      </c>
      <c r="I279" s="5" t="s">
        <v>11</v>
      </c>
      <c r="J279" s="10">
        <v>960750</v>
      </c>
      <c r="K279" s="10"/>
      <c r="L279" s="11">
        <v>-13363894.93</v>
      </c>
    </row>
    <row r="280" spans="1:12" x14ac:dyDescent="0.25">
      <c r="A280" s="5" t="s">
        <v>266</v>
      </c>
      <c r="B280" s="3" t="s">
        <v>267</v>
      </c>
      <c r="C280" s="5" t="s">
        <v>5606</v>
      </c>
      <c r="D280" s="5" t="s">
        <v>5587</v>
      </c>
      <c r="E280" s="5">
        <v>2017</v>
      </c>
      <c r="F280" s="8" t="str">
        <f t="shared" si="8"/>
        <v>October</v>
      </c>
      <c r="G280" s="7">
        <f t="shared" si="9"/>
        <v>43009</v>
      </c>
      <c r="H280" s="5" t="s">
        <v>2972</v>
      </c>
      <c r="I280" s="5" t="s">
        <v>11</v>
      </c>
      <c r="J280" s="10">
        <v>434294.23</v>
      </c>
      <c r="K280" s="10"/>
      <c r="L280" s="11">
        <v>-12929600.699999999</v>
      </c>
    </row>
    <row r="281" spans="1:12" x14ac:dyDescent="0.25">
      <c r="A281" s="5" t="s">
        <v>266</v>
      </c>
      <c r="B281" s="3" t="s">
        <v>267</v>
      </c>
      <c r="C281" s="5" t="s">
        <v>5606</v>
      </c>
      <c r="D281" s="5" t="s">
        <v>5587</v>
      </c>
      <c r="E281" s="5">
        <v>2017</v>
      </c>
      <c r="F281" s="8" t="str">
        <f t="shared" si="8"/>
        <v>October</v>
      </c>
      <c r="G281" s="7">
        <f t="shared" si="9"/>
        <v>43009</v>
      </c>
      <c r="H281" s="5" t="s">
        <v>2971</v>
      </c>
      <c r="I281" s="5" t="s">
        <v>11</v>
      </c>
      <c r="J281" s="10">
        <v>576450</v>
      </c>
      <c r="K281" s="10"/>
      <c r="L281" s="11">
        <v>-12353150.699999999</v>
      </c>
    </row>
    <row r="282" spans="1:12" x14ac:dyDescent="0.25">
      <c r="A282" s="5" t="s">
        <v>266</v>
      </c>
      <c r="B282" s="3" t="s">
        <v>267</v>
      </c>
      <c r="C282" s="5" t="s">
        <v>5606</v>
      </c>
      <c r="D282" s="5" t="s">
        <v>5587</v>
      </c>
      <c r="E282" s="5">
        <v>2017</v>
      </c>
      <c r="F282" s="8" t="str">
        <f t="shared" si="8"/>
        <v>October</v>
      </c>
      <c r="G282" s="7">
        <f t="shared" si="9"/>
        <v>43009</v>
      </c>
      <c r="H282" s="5" t="s">
        <v>2970</v>
      </c>
      <c r="I282" s="5" t="s">
        <v>11</v>
      </c>
      <c r="J282" s="10">
        <v>960750</v>
      </c>
      <c r="K282" s="10"/>
      <c r="L282" s="11">
        <v>-11392400.699999999</v>
      </c>
    </row>
    <row r="283" spans="1:12" x14ac:dyDescent="0.25">
      <c r="A283" s="5" t="s">
        <v>266</v>
      </c>
      <c r="B283" s="3" t="s">
        <v>267</v>
      </c>
      <c r="C283" s="5" t="s">
        <v>5594</v>
      </c>
      <c r="D283" s="5" t="s">
        <v>5587</v>
      </c>
      <c r="E283" s="5">
        <v>2017</v>
      </c>
      <c r="F283" s="8" t="str">
        <f t="shared" si="8"/>
        <v>November</v>
      </c>
      <c r="G283" s="7">
        <f t="shared" si="9"/>
        <v>43040</v>
      </c>
      <c r="H283" s="5" t="s">
        <v>2969</v>
      </c>
      <c r="I283" s="5" t="s">
        <v>11</v>
      </c>
      <c r="J283" s="10">
        <v>434294.23</v>
      </c>
      <c r="K283" s="10"/>
      <c r="L283" s="11">
        <v>-10958106.470000001</v>
      </c>
    </row>
    <row r="284" spans="1:12" x14ac:dyDescent="0.25">
      <c r="A284" s="5" t="s">
        <v>266</v>
      </c>
      <c r="B284" s="3" t="s">
        <v>267</v>
      </c>
      <c r="C284" s="5" t="s">
        <v>5594</v>
      </c>
      <c r="D284" s="5" t="s">
        <v>5587</v>
      </c>
      <c r="E284" s="5">
        <v>2017</v>
      </c>
      <c r="F284" s="8" t="str">
        <f t="shared" si="8"/>
        <v>November</v>
      </c>
      <c r="G284" s="7">
        <f t="shared" si="9"/>
        <v>43040</v>
      </c>
      <c r="H284" s="5" t="s">
        <v>2968</v>
      </c>
      <c r="I284" s="5" t="s">
        <v>11</v>
      </c>
      <c r="J284" s="10">
        <v>576450</v>
      </c>
      <c r="K284" s="10"/>
      <c r="L284" s="11">
        <v>-10381656.470000001</v>
      </c>
    </row>
    <row r="285" spans="1:12" x14ac:dyDescent="0.25">
      <c r="A285" s="5" t="s">
        <v>266</v>
      </c>
      <c r="B285" s="3" t="s">
        <v>267</v>
      </c>
      <c r="C285" s="5" t="s">
        <v>5594</v>
      </c>
      <c r="D285" s="5" t="s">
        <v>5587</v>
      </c>
      <c r="E285" s="5">
        <v>2017</v>
      </c>
      <c r="F285" s="8" t="str">
        <f t="shared" si="8"/>
        <v>November</v>
      </c>
      <c r="G285" s="7">
        <f t="shared" si="9"/>
        <v>43040</v>
      </c>
      <c r="H285" s="5" t="s">
        <v>2967</v>
      </c>
      <c r="I285" s="5" t="s">
        <v>11</v>
      </c>
      <c r="J285" s="10">
        <v>960750</v>
      </c>
      <c r="K285" s="10"/>
      <c r="L285" s="11">
        <v>-9420906.4700000007</v>
      </c>
    </row>
    <row r="286" spans="1:12" x14ac:dyDescent="0.25">
      <c r="A286" s="5" t="s">
        <v>266</v>
      </c>
      <c r="B286" s="3" t="s">
        <v>267</v>
      </c>
      <c r="C286" s="5" t="s">
        <v>5594</v>
      </c>
      <c r="D286" s="5" t="s">
        <v>5604</v>
      </c>
      <c r="E286" s="5">
        <v>2017</v>
      </c>
      <c r="F286" s="8" t="str">
        <f t="shared" si="8"/>
        <v>November</v>
      </c>
      <c r="G286" s="7">
        <f t="shared" si="9"/>
        <v>43052</v>
      </c>
      <c r="H286" s="5" t="s">
        <v>2966</v>
      </c>
      <c r="I286" s="5" t="s">
        <v>11</v>
      </c>
      <c r="J286" s="10"/>
      <c r="K286" s="10">
        <v>38430</v>
      </c>
      <c r="L286" s="11">
        <v>-9459336.4700000007</v>
      </c>
    </row>
    <row r="287" spans="1:12" x14ac:dyDescent="0.25">
      <c r="A287" s="5" t="s">
        <v>266</v>
      </c>
      <c r="B287" s="3" t="s">
        <v>267</v>
      </c>
      <c r="C287" s="5" t="s">
        <v>5607</v>
      </c>
      <c r="D287" s="5" t="s">
        <v>5587</v>
      </c>
      <c r="E287" s="5">
        <v>2017</v>
      </c>
      <c r="F287" s="8" t="str">
        <f t="shared" si="8"/>
        <v>December</v>
      </c>
      <c r="G287" s="7">
        <f t="shared" si="9"/>
        <v>43070</v>
      </c>
      <c r="H287" s="5" t="s">
        <v>2965</v>
      </c>
      <c r="I287" s="5" t="s">
        <v>11</v>
      </c>
      <c r="J287" s="10">
        <v>434294.23</v>
      </c>
      <c r="K287" s="10"/>
      <c r="L287" s="11">
        <v>-9025042.2400000002</v>
      </c>
    </row>
    <row r="288" spans="1:12" x14ac:dyDescent="0.25">
      <c r="A288" s="5" t="s">
        <v>266</v>
      </c>
      <c r="B288" s="3" t="s">
        <v>267</v>
      </c>
      <c r="C288" s="5" t="s">
        <v>5607</v>
      </c>
      <c r="D288" s="5" t="s">
        <v>5587</v>
      </c>
      <c r="E288" s="5">
        <v>2017</v>
      </c>
      <c r="F288" s="8" t="str">
        <f t="shared" si="8"/>
        <v>December</v>
      </c>
      <c r="G288" s="7">
        <f t="shared" si="9"/>
        <v>43070</v>
      </c>
      <c r="H288" s="5" t="s">
        <v>2964</v>
      </c>
      <c r="I288" s="5" t="s">
        <v>11</v>
      </c>
      <c r="J288" s="10">
        <v>576450</v>
      </c>
      <c r="K288" s="10"/>
      <c r="L288" s="11">
        <v>-8448592.2400000002</v>
      </c>
    </row>
    <row r="289" spans="1:12" x14ac:dyDescent="0.25">
      <c r="A289" s="5" t="s">
        <v>266</v>
      </c>
      <c r="B289" s="3" t="s">
        <v>267</v>
      </c>
      <c r="C289" s="5" t="s">
        <v>5607</v>
      </c>
      <c r="D289" s="5" t="s">
        <v>5587</v>
      </c>
      <c r="E289" s="5">
        <v>2017</v>
      </c>
      <c r="F289" s="8" t="str">
        <f t="shared" si="8"/>
        <v>December</v>
      </c>
      <c r="G289" s="7">
        <f t="shared" si="9"/>
        <v>43070</v>
      </c>
      <c r="H289" s="5" t="s">
        <v>2963</v>
      </c>
      <c r="I289" s="5" t="s">
        <v>11</v>
      </c>
      <c r="J289" s="10">
        <v>960750</v>
      </c>
      <c r="K289" s="10"/>
      <c r="L289" s="11">
        <v>-7487842.2400000002</v>
      </c>
    </row>
    <row r="290" spans="1:12" x14ac:dyDescent="0.25">
      <c r="A290" s="5" t="s">
        <v>270</v>
      </c>
      <c r="B290" s="3" t="s">
        <v>271</v>
      </c>
      <c r="C290" s="5" t="s">
        <v>5587</v>
      </c>
      <c r="D290" s="5" t="s">
        <v>5605</v>
      </c>
      <c r="E290" s="5">
        <v>2017</v>
      </c>
      <c r="F290" s="8" t="str">
        <f t="shared" si="8"/>
        <v>January</v>
      </c>
      <c r="G290" s="7">
        <f t="shared" si="9"/>
        <v>42744</v>
      </c>
      <c r="H290" s="5" t="s">
        <v>2962</v>
      </c>
      <c r="I290" s="5" t="s">
        <v>11</v>
      </c>
      <c r="J290" s="10">
        <v>748924.73</v>
      </c>
      <c r="K290" s="10"/>
      <c r="L290" s="11">
        <v>748924.73</v>
      </c>
    </row>
    <row r="291" spans="1:12" x14ac:dyDescent="0.25">
      <c r="A291" s="5" t="s">
        <v>270</v>
      </c>
      <c r="B291" s="3" t="s">
        <v>271</v>
      </c>
      <c r="C291" s="5" t="s">
        <v>5587</v>
      </c>
      <c r="D291" s="5" t="s">
        <v>5602</v>
      </c>
      <c r="E291" s="5">
        <v>2017</v>
      </c>
      <c r="F291" s="8" t="str">
        <f t="shared" si="8"/>
        <v>January</v>
      </c>
      <c r="G291" s="7">
        <f t="shared" si="9"/>
        <v>42759</v>
      </c>
      <c r="H291" s="5" t="s">
        <v>2961</v>
      </c>
      <c r="I291" s="5" t="s">
        <v>13</v>
      </c>
      <c r="J291" s="10"/>
      <c r="K291" s="10">
        <v>677598.56</v>
      </c>
      <c r="L291" s="11">
        <v>71326.17</v>
      </c>
    </row>
    <row r="292" spans="1:12" x14ac:dyDescent="0.25">
      <c r="A292" s="5" t="s">
        <v>270</v>
      </c>
      <c r="B292" s="3" t="s">
        <v>271</v>
      </c>
      <c r="C292" s="5" t="s">
        <v>5587</v>
      </c>
      <c r="D292" s="5" t="s">
        <v>5602</v>
      </c>
      <c r="E292" s="5">
        <v>2017</v>
      </c>
      <c r="F292" s="8" t="str">
        <f t="shared" si="8"/>
        <v>January</v>
      </c>
      <c r="G292" s="7">
        <f t="shared" si="9"/>
        <v>42759</v>
      </c>
      <c r="H292" s="5" t="s">
        <v>2960</v>
      </c>
      <c r="I292" s="5" t="s">
        <v>13</v>
      </c>
      <c r="J292" s="10"/>
      <c r="K292" s="10">
        <v>71326.17</v>
      </c>
      <c r="L292" s="11">
        <v>0</v>
      </c>
    </row>
    <row r="293" spans="1:12" x14ac:dyDescent="0.25">
      <c r="A293" s="5" t="s">
        <v>270</v>
      </c>
      <c r="B293" s="3" t="s">
        <v>271</v>
      </c>
      <c r="C293" s="5" t="s">
        <v>5598</v>
      </c>
      <c r="D293" s="5" t="s">
        <v>5587</v>
      </c>
      <c r="E293" s="5">
        <v>2017</v>
      </c>
      <c r="F293" s="8" t="str">
        <f t="shared" si="8"/>
        <v>February</v>
      </c>
      <c r="G293" s="7">
        <f t="shared" si="9"/>
        <v>42767</v>
      </c>
      <c r="H293" s="5" t="s">
        <v>2959</v>
      </c>
      <c r="I293" s="5" t="s">
        <v>11</v>
      </c>
      <c r="J293" s="10">
        <v>443333.33</v>
      </c>
      <c r="K293" s="10"/>
      <c r="L293" s="11">
        <v>443333.33</v>
      </c>
    </row>
    <row r="294" spans="1:12" x14ac:dyDescent="0.25">
      <c r="A294" s="5" t="s">
        <v>270</v>
      </c>
      <c r="B294" s="3" t="s">
        <v>271</v>
      </c>
      <c r="C294" s="5" t="s">
        <v>5598</v>
      </c>
      <c r="D294" s="5" t="s">
        <v>5599</v>
      </c>
      <c r="E294" s="5">
        <v>2017</v>
      </c>
      <c r="F294" s="8" t="str">
        <f t="shared" si="8"/>
        <v>February</v>
      </c>
      <c r="G294" s="7">
        <f t="shared" si="9"/>
        <v>42782</v>
      </c>
      <c r="H294" s="5" t="s">
        <v>2958</v>
      </c>
      <c r="I294" s="5" t="s">
        <v>13</v>
      </c>
      <c r="J294" s="10"/>
      <c r="K294" s="10">
        <v>401111.12</v>
      </c>
      <c r="L294" s="11">
        <v>42222.21</v>
      </c>
    </row>
    <row r="295" spans="1:12" x14ac:dyDescent="0.25">
      <c r="A295" s="5" t="s">
        <v>270</v>
      </c>
      <c r="B295" s="3" t="s">
        <v>271</v>
      </c>
      <c r="C295" s="5" t="s">
        <v>5598</v>
      </c>
      <c r="D295" s="5" t="s">
        <v>5599</v>
      </c>
      <c r="E295" s="5">
        <v>2017</v>
      </c>
      <c r="F295" s="8" t="str">
        <f t="shared" si="8"/>
        <v>February</v>
      </c>
      <c r="G295" s="7">
        <f t="shared" si="9"/>
        <v>42782</v>
      </c>
      <c r="H295" s="5" t="s">
        <v>2957</v>
      </c>
      <c r="I295" s="5" t="s">
        <v>13</v>
      </c>
      <c r="J295" s="10"/>
      <c r="K295" s="10">
        <v>42222.21</v>
      </c>
      <c r="L295" s="11">
        <v>0</v>
      </c>
    </row>
    <row r="296" spans="1:12" x14ac:dyDescent="0.25">
      <c r="A296" s="5" t="s">
        <v>270</v>
      </c>
      <c r="B296" s="3" t="s">
        <v>271</v>
      </c>
      <c r="C296" s="5" t="s">
        <v>5588</v>
      </c>
      <c r="D296" s="5" t="s">
        <v>5587</v>
      </c>
      <c r="E296" s="5">
        <v>2017</v>
      </c>
      <c r="F296" s="8" t="str">
        <f t="shared" si="8"/>
        <v>March</v>
      </c>
      <c r="G296" s="7">
        <f t="shared" si="9"/>
        <v>42795</v>
      </c>
      <c r="H296" s="5" t="s">
        <v>2956</v>
      </c>
      <c r="I296" s="5" t="s">
        <v>11</v>
      </c>
      <c r="J296" s="10">
        <v>443333.33</v>
      </c>
      <c r="K296" s="10"/>
      <c r="L296" s="11">
        <v>443333.33</v>
      </c>
    </row>
    <row r="297" spans="1:12" x14ac:dyDescent="0.25">
      <c r="A297" s="5" t="s">
        <v>270</v>
      </c>
      <c r="B297" s="3" t="s">
        <v>271</v>
      </c>
      <c r="C297" s="5" t="s">
        <v>5588</v>
      </c>
      <c r="D297" s="5" t="s">
        <v>5612</v>
      </c>
      <c r="E297" s="5">
        <v>2017</v>
      </c>
      <c r="F297" s="8" t="str">
        <f t="shared" si="8"/>
        <v>March</v>
      </c>
      <c r="G297" s="7">
        <f t="shared" si="9"/>
        <v>42814</v>
      </c>
      <c r="H297" s="5" t="s">
        <v>2955</v>
      </c>
      <c r="I297" s="5" t="s">
        <v>13</v>
      </c>
      <c r="J297" s="10"/>
      <c r="K297" s="10">
        <v>401111.11</v>
      </c>
      <c r="L297" s="11">
        <v>42222.22</v>
      </c>
    </row>
    <row r="298" spans="1:12" x14ac:dyDescent="0.25">
      <c r="A298" s="5" t="s">
        <v>270</v>
      </c>
      <c r="B298" s="3" t="s">
        <v>271</v>
      </c>
      <c r="C298" s="5" t="s">
        <v>5588</v>
      </c>
      <c r="D298" s="5" t="s">
        <v>5612</v>
      </c>
      <c r="E298" s="5">
        <v>2017</v>
      </c>
      <c r="F298" s="8" t="str">
        <f t="shared" si="8"/>
        <v>March</v>
      </c>
      <c r="G298" s="7">
        <f t="shared" si="9"/>
        <v>42814</v>
      </c>
      <c r="H298" s="5" t="s">
        <v>2954</v>
      </c>
      <c r="I298" s="5" t="s">
        <v>13</v>
      </c>
      <c r="J298" s="10"/>
      <c r="K298" s="10">
        <v>42222.22</v>
      </c>
      <c r="L298" s="11">
        <v>0</v>
      </c>
    </row>
    <row r="299" spans="1:12" x14ac:dyDescent="0.25">
      <c r="A299" s="5" t="s">
        <v>270</v>
      </c>
      <c r="B299" s="3" t="s">
        <v>271</v>
      </c>
      <c r="C299" s="5" t="s">
        <v>5596</v>
      </c>
      <c r="D299" s="5" t="s">
        <v>5587</v>
      </c>
      <c r="E299" s="5">
        <v>2017</v>
      </c>
      <c r="F299" s="8" t="str">
        <f t="shared" si="8"/>
        <v>April</v>
      </c>
      <c r="G299" s="7">
        <f t="shared" si="9"/>
        <v>42826</v>
      </c>
      <c r="H299" s="5" t="s">
        <v>2953</v>
      </c>
      <c r="I299" s="5" t="s">
        <v>11</v>
      </c>
      <c r="J299" s="10">
        <v>443333.33</v>
      </c>
      <c r="K299" s="10"/>
      <c r="L299" s="11">
        <v>443333.33</v>
      </c>
    </row>
    <row r="300" spans="1:12" x14ac:dyDescent="0.25">
      <c r="A300" s="5" t="s">
        <v>270</v>
      </c>
      <c r="B300" s="3" t="s">
        <v>271</v>
      </c>
      <c r="C300" s="5" t="s">
        <v>5596</v>
      </c>
      <c r="D300" s="5" t="s">
        <v>5600</v>
      </c>
      <c r="E300" s="5">
        <v>2017</v>
      </c>
      <c r="F300" s="8" t="str">
        <f t="shared" si="8"/>
        <v>April</v>
      </c>
      <c r="G300" s="7">
        <f t="shared" si="9"/>
        <v>42853</v>
      </c>
      <c r="H300" s="5" t="s">
        <v>2948</v>
      </c>
      <c r="I300" s="5" t="s">
        <v>13</v>
      </c>
      <c r="J300" s="10"/>
      <c r="K300" s="10">
        <v>401111.11</v>
      </c>
      <c r="L300" s="11">
        <v>42222.22</v>
      </c>
    </row>
    <row r="301" spans="1:12" x14ac:dyDescent="0.25">
      <c r="A301" s="5" t="s">
        <v>270</v>
      </c>
      <c r="B301" s="3" t="s">
        <v>271</v>
      </c>
      <c r="C301" s="5" t="s">
        <v>5596</v>
      </c>
      <c r="D301" s="5" t="s">
        <v>5603</v>
      </c>
      <c r="E301" s="5">
        <v>2017</v>
      </c>
      <c r="F301" s="8" t="str">
        <f t="shared" si="8"/>
        <v>April</v>
      </c>
      <c r="G301" s="7">
        <f t="shared" si="9"/>
        <v>42854</v>
      </c>
      <c r="H301" s="5" t="s">
        <v>2952</v>
      </c>
      <c r="I301" s="5" t="s">
        <v>13</v>
      </c>
      <c r="J301" s="10"/>
      <c r="K301" s="10">
        <v>42222.22</v>
      </c>
      <c r="L301" s="11">
        <v>0</v>
      </c>
    </row>
    <row r="302" spans="1:12" x14ac:dyDescent="0.25">
      <c r="A302" s="5" t="s">
        <v>270</v>
      </c>
      <c r="B302" s="3" t="s">
        <v>271</v>
      </c>
      <c r="C302" s="5" t="s">
        <v>5597</v>
      </c>
      <c r="D302" s="5" t="s">
        <v>5587</v>
      </c>
      <c r="E302" s="5">
        <v>2017</v>
      </c>
      <c r="F302" s="8" t="str">
        <f t="shared" si="8"/>
        <v>May</v>
      </c>
      <c r="G302" s="7">
        <f t="shared" si="9"/>
        <v>42856</v>
      </c>
      <c r="H302" s="5" t="s">
        <v>2951</v>
      </c>
      <c r="I302" s="5" t="s">
        <v>11</v>
      </c>
      <c r="J302" s="10">
        <v>443333.33</v>
      </c>
      <c r="K302" s="10"/>
      <c r="L302" s="11">
        <v>443333.33</v>
      </c>
    </row>
    <row r="303" spans="1:12" x14ac:dyDescent="0.25">
      <c r="A303" s="5" t="s">
        <v>270</v>
      </c>
      <c r="B303" s="3" t="s">
        <v>271</v>
      </c>
      <c r="C303" s="5" t="s">
        <v>5597</v>
      </c>
      <c r="D303" s="5" t="s">
        <v>5601</v>
      </c>
      <c r="E303" s="5">
        <v>2017</v>
      </c>
      <c r="F303" s="8" t="str">
        <f t="shared" si="8"/>
        <v>May</v>
      </c>
      <c r="G303" s="7">
        <f t="shared" si="9"/>
        <v>42872</v>
      </c>
      <c r="H303" s="5" t="s">
        <v>2941</v>
      </c>
      <c r="I303" s="5" t="s">
        <v>13</v>
      </c>
      <c r="J303" s="10"/>
      <c r="K303" s="10">
        <v>401111.11</v>
      </c>
      <c r="L303" s="11">
        <v>42222.22</v>
      </c>
    </row>
    <row r="304" spans="1:12" x14ac:dyDescent="0.25">
      <c r="A304" s="5" t="s">
        <v>270</v>
      </c>
      <c r="B304" s="3" t="s">
        <v>271</v>
      </c>
      <c r="C304" s="5" t="s">
        <v>5597</v>
      </c>
      <c r="D304" s="5" t="s">
        <v>5601</v>
      </c>
      <c r="E304" s="5">
        <v>2017</v>
      </c>
      <c r="F304" s="8" t="str">
        <f t="shared" si="8"/>
        <v>May</v>
      </c>
      <c r="G304" s="7">
        <f t="shared" si="9"/>
        <v>42872</v>
      </c>
      <c r="H304" s="5" t="s">
        <v>2950</v>
      </c>
      <c r="I304" s="5" t="s">
        <v>13</v>
      </c>
      <c r="J304" s="10"/>
      <c r="K304" s="10">
        <v>42222.22</v>
      </c>
      <c r="L304" s="11">
        <v>0</v>
      </c>
    </row>
    <row r="305" spans="1:12" x14ac:dyDescent="0.25">
      <c r="A305" s="5" t="s">
        <v>270</v>
      </c>
      <c r="B305" s="3" t="s">
        <v>271</v>
      </c>
      <c r="C305" s="5" t="s">
        <v>5589</v>
      </c>
      <c r="D305" s="5" t="s">
        <v>5587</v>
      </c>
      <c r="E305" s="5">
        <v>2017</v>
      </c>
      <c r="F305" s="8" t="str">
        <f t="shared" si="8"/>
        <v>June</v>
      </c>
      <c r="G305" s="7">
        <f t="shared" si="9"/>
        <v>42887</v>
      </c>
      <c r="H305" s="5" t="s">
        <v>2949</v>
      </c>
      <c r="I305" s="5" t="s">
        <v>11</v>
      </c>
      <c r="J305" s="10">
        <v>443333.33</v>
      </c>
      <c r="K305" s="10"/>
      <c r="L305" s="11">
        <v>443333.33</v>
      </c>
    </row>
    <row r="306" spans="1:12" x14ac:dyDescent="0.25">
      <c r="A306" s="5" t="s">
        <v>270</v>
      </c>
      <c r="B306" s="3" t="s">
        <v>271</v>
      </c>
      <c r="C306" s="5" t="s">
        <v>5589</v>
      </c>
      <c r="D306" s="5" t="s">
        <v>5598</v>
      </c>
      <c r="E306" s="5">
        <v>2017</v>
      </c>
      <c r="F306" s="8" t="str">
        <f t="shared" si="8"/>
        <v>June</v>
      </c>
      <c r="G306" s="7">
        <f t="shared" si="9"/>
        <v>42888</v>
      </c>
      <c r="H306" s="5" t="s">
        <v>2948</v>
      </c>
      <c r="I306" s="5" t="s">
        <v>13</v>
      </c>
      <c r="J306" s="10"/>
      <c r="K306" s="10">
        <v>401111.11</v>
      </c>
      <c r="L306" s="11">
        <v>42222.22</v>
      </c>
    </row>
    <row r="307" spans="1:12" x14ac:dyDescent="0.25">
      <c r="A307" s="5" t="s">
        <v>270</v>
      </c>
      <c r="B307" s="3" t="s">
        <v>271</v>
      </c>
      <c r="C307" s="5" t="s">
        <v>5589</v>
      </c>
      <c r="D307" s="5" t="s">
        <v>5598</v>
      </c>
      <c r="E307" s="5">
        <v>2017</v>
      </c>
      <c r="F307" s="8" t="str">
        <f t="shared" si="8"/>
        <v>June</v>
      </c>
      <c r="G307" s="7">
        <f t="shared" si="9"/>
        <v>42888</v>
      </c>
      <c r="H307" s="5" t="s">
        <v>2947</v>
      </c>
      <c r="I307" s="5" t="s">
        <v>13</v>
      </c>
      <c r="J307" s="10"/>
      <c r="K307" s="10">
        <v>42222.22</v>
      </c>
      <c r="L307" s="11">
        <v>0</v>
      </c>
    </row>
    <row r="308" spans="1:12" x14ac:dyDescent="0.25">
      <c r="A308" s="5" t="s">
        <v>270</v>
      </c>
      <c r="B308" s="3" t="s">
        <v>271</v>
      </c>
      <c r="C308" s="5" t="s">
        <v>5592</v>
      </c>
      <c r="D308" s="5" t="s">
        <v>5587</v>
      </c>
      <c r="E308" s="5">
        <v>2017</v>
      </c>
      <c r="F308" s="8" t="str">
        <f t="shared" si="8"/>
        <v>July</v>
      </c>
      <c r="G308" s="7">
        <f t="shared" si="9"/>
        <v>42917</v>
      </c>
      <c r="H308" s="5" t="s">
        <v>2946</v>
      </c>
      <c r="I308" s="5" t="s">
        <v>11</v>
      </c>
      <c r="J308" s="10">
        <v>443333.33</v>
      </c>
      <c r="K308" s="10"/>
      <c r="L308" s="11">
        <v>443333.33</v>
      </c>
    </row>
    <row r="309" spans="1:12" x14ac:dyDescent="0.25">
      <c r="A309" s="5" t="s">
        <v>270</v>
      </c>
      <c r="B309" s="3" t="s">
        <v>271</v>
      </c>
      <c r="C309" s="5" t="s">
        <v>5592</v>
      </c>
      <c r="D309" s="5" t="s">
        <v>5594</v>
      </c>
      <c r="E309" s="5">
        <v>2017</v>
      </c>
      <c r="F309" s="8" t="str">
        <f t="shared" si="8"/>
        <v>July</v>
      </c>
      <c r="G309" s="7">
        <f t="shared" si="9"/>
        <v>42927</v>
      </c>
      <c r="H309" s="5" t="s">
        <v>2945</v>
      </c>
      <c r="I309" s="5" t="s">
        <v>13</v>
      </c>
      <c r="J309" s="10"/>
      <c r="K309" s="10">
        <v>401111.11</v>
      </c>
      <c r="L309" s="11">
        <v>42222.22</v>
      </c>
    </row>
    <row r="310" spans="1:12" x14ac:dyDescent="0.25">
      <c r="A310" s="5" t="s">
        <v>270</v>
      </c>
      <c r="B310" s="3" t="s">
        <v>271</v>
      </c>
      <c r="C310" s="5" t="s">
        <v>5592</v>
      </c>
      <c r="D310" s="5" t="s">
        <v>5594</v>
      </c>
      <c r="E310" s="5">
        <v>2017</v>
      </c>
      <c r="F310" s="8" t="str">
        <f t="shared" si="8"/>
        <v>July</v>
      </c>
      <c r="G310" s="7">
        <f t="shared" si="9"/>
        <v>42927</v>
      </c>
      <c r="H310" s="5" t="s">
        <v>2944</v>
      </c>
      <c r="I310" s="5" t="s">
        <v>13</v>
      </c>
      <c r="J310" s="10"/>
      <c r="K310" s="10">
        <v>42222.22</v>
      </c>
      <c r="L310" s="11">
        <v>0</v>
      </c>
    </row>
    <row r="311" spans="1:12" x14ac:dyDescent="0.25">
      <c r="A311" s="5" t="s">
        <v>270</v>
      </c>
      <c r="B311" s="3" t="s">
        <v>271</v>
      </c>
      <c r="C311" s="5" t="s">
        <v>5590</v>
      </c>
      <c r="D311" s="5" t="s">
        <v>5587</v>
      </c>
      <c r="E311" s="5">
        <v>2017</v>
      </c>
      <c r="F311" s="8" t="str">
        <f t="shared" si="8"/>
        <v>August</v>
      </c>
      <c r="G311" s="7">
        <f t="shared" si="9"/>
        <v>42948</v>
      </c>
      <c r="H311" s="5" t="s">
        <v>2943</v>
      </c>
      <c r="I311" s="5" t="s">
        <v>11</v>
      </c>
      <c r="J311" s="10">
        <v>443333.33</v>
      </c>
      <c r="K311" s="10"/>
      <c r="L311" s="11">
        <v>443333.33</v>
      </c>
    </row>
    <row r="312" spans="1:12" x14ac:dyDescent="0.25">
      <c r="A312" s="5" t="s">
        <v>270</v>
      </c>
      <c r="B312" s="3" t="s">
        <v>271</v>
      </c>
      <c r="C312" s="5" t="s">
        <v>5590</v>
      </c>
      <c r="D312" s="5" t="s">
        <v>5598</v>
      </c>
      <c r="E312" s="5">
        <v>2017</v>
      </c>
      <c r="F312" s="8" t="str">
        <f t="shared" si="8"/>
        <v>August</v>
      </c>
      <c r="G312" s="7">
        <f t="shared" si="9"/>
        <v>42949</v>
      </c>
      <c r="H312" s="5" t="s">
        <v>2936</v>
      </c>
      <c r="I312" s="5" t="s">
        <v>13</v>
      </c>
      <c r="J312" s="10"/>
      <c r="K312" s="10">
        <v>401111.11</v>
      </c>
      <c r="L312" s="11">
        <v>42222.22</v>
      </c>
    </row>
    <row r="313" spans="1:12" x14ac:dyDescent="0.25">
      <c r="A313" s="5" t="s">
        <v>270</v>
      </c>
      <c r="B313" s="3" t="s">
        <v>271</v>
      </c>
      <c r="C313" s="5" t="s">
        <v>5590</v>
      </c>
      <c r="D313" s="5" t="s">
        <v>5598</v>
      </c>
      <c r="E313" s="5">
        <v>2017</v>
      </c>
      <c r="F313" s="8" t="str">
        <f t="shared" si="8"/>
        <v>August</v>
      </c>
      <c r="G313" s="7">
        <f t="shared" si="9"/>
        <v>42949</v>
      </c>
      <c r="H313" s="5" t="s">
        <v>2940</v>
      </c>
      <c r="I313" s="5" t="s">
        <v>13</v>
      </c>
      <c r="J313" s="10"/>
      <c r="K313" s="10">
        <v>42222.22</v>
      </c>
      <c r="L313" s="11">
        <v>0</v>
      </c>
    </row>
    <row r="314" spans="1:12" x14ac:dyDescent="0.25">
      <c r="A314" s="5" t="s">
        <v>270</v>
      </c>
      <c r="B314" s="3" t="s">
        <v>271</v>
      </c>
      <c r="C314" s="5" t="s">
        <v>5605</v>
      </c>
      <c r="D314" s="5" t="s">
        <v>5587</v>
      </c>
      <c r="E314" s="5">
        <v>2017</v>
      </c>
      <c r="F314" s="8" t="str">
        <f t="shared" si="8"/>
        <v>September</v>
      </c>
      <c r="G314" s="7">
        <f t="shared" si="9"/>
        <v>42979</v>
      </c>
      <c r="H314" s="5" t="s">
        <v>2942</v>
      </c>
      <c r="I314" s="5" t="s">
        <v>11</v>
      </c>
      <c r="J314" s="10">
        <v>443333.33</v>
      </c>
      <c r="K314" s="10"/>
      <c r="L314" s="11">
        <v>443333.33</v>
      </c>
    </row>
    <row r="315" spans="1:12" x14ac:dyDescent="0.25">
      <c r="A315" s="5" t="s">
        <v>270</v>
      </c>
      <c r="B315" s="3" t="s">
        <v>271</v>
      </c>
      <c r="C315" s="5" t="s">
        <v>5605</v>
      </c>
      <c r="D315" s="5" t="s">
        <v>5600</v>
      </c>
      <c r="E315" s="5">
        <v>2017</v>
      </c>
      <c r="F315" s="8" t="str">
        <f t="shared" si="8"/>
        <v>September</v>
      </c>
      <c r="G315" s="7">
        <f t="shared" si="9"/>
        <v>43006</v>
      </c>
      <c r="H315" s="5" t="s">
        <v>2941</v>
      </c>
      <c r="I315" s="5" t="s">
        <v>13</v>
      </c>
      <c r="J315" s="10"/>
      <c r="K315" s="10">
        <v>401111.11</v>
      </c>
      <c r="L315" s="11">
        <v>42222.22</v>
      </c>
    </row>
    <row r="316" spans="1:12" x14ac:dyDescent="0.25">
      <c r="A316" s="5" t="s">
        <v>270</v>
      </c>
      <c r="B316" s="3" t="s">
        <v>271</v>
      </c>
      <c r="C316" s="5" t="s">
        <v>5605</v>
      </c>
      <c r="D316" s="5" t="s">
        <v>5603</v>
      </c>
      <c r="E316" s="5">
        <v>2017</v>
      </c>
      <c r="F316" s="8" t="str">
        <f t="shared" si="8"/>
        <v>September</v>
      </c>
      <c r="G316" s="7">
        <f t="shared" si="9"/>
        <v>43007</v>
      </c>
      <c r="H316" s="5" t="s">
        <v>2940</v>
      </c>
      <c r="I316" s="5" t="s">
        <v>13</v>
      </c>
      <c r="J316" s="10"/>
      <c r="K316" s="10">
        <v>42222.22</v>
      </c>
      <c r="L316" s="11">
        <v>0</v>
      </c>
    </row>
    <row r="317" spans="1:12" x14ac:dyDescent="0.25">
      <c r="A317" s="5" t="s">
        <v>270</v>
      </c>
      <c r="B317" s="3" t="s">
        <v>271</v>
      </c>
      <c r="C317" s="5" t="s">
        <v>5606</v>
      </c>
      <c r="D317" s="5" t="s">
        <v>5587</v>
      </c>
      <c r="E317" s="5">
        <v>2017</v>
      </c>
      <c r="F317" s="8" t="str">
        <f t="shared" si="8"/>
        <v>October</v>
      </c>
      <c r="G317" s="7">
        <f t="shared" si="9"/>
        <v>43009</v>
      </c>
      <c r="H317" s="5" t="s">
        <v>2939</v>
      </c>
      <c r="I317" s="5" t="s">
        <v>11</v>
      </c>
      <c r="J317" s="10">
        <v>443333.33</v>
      </c>
      <c r="K317" s="10"/>
      <c r="L317" s="11">
        <v>443333.33</v>
      </c>
    </row>
    <row r="318" spans="1:12" x14ac:dyDescent="0.25">
      <c r="A318" s="5" t="s">
        <v>270</v>
      </c>
      <c r="B318" s="3" t="s">
        <v>271</v>
      </c>
      <c r="C318" s="5" t="s">
        <v>5606</v>
      </c>
      <c r="D318" s="5" t="s">
        <v>5599</v>
      </c>
      <c r="E318" s="5">
        <v>2017</v>
      </c>
      <c r="F318" s="8" t="str">
        <f t="shared" si="8"/>
        <v>October</v>
      </c>
      <c r="G318" s="7">
        <f t="shared" si="9"/>
        <v>43024</v>
      </c>
      <c r="H318" s="5" t="s">
        <v>2938</v>
      </c>
      <c r="I318" s="5" t="s">
        <v>11</v>
      </c>
      <c r="J318" s="10"/>
      <c r="K318" s="10">
        <v>221666.67</v>
      </c>
      <c r="L318" s="11">
        <v>221666.66</v>
      </c>
    </row>
    <row r="319" spans="1:12" x14ac:dyDescent="0.25">
      <c r="A319" s="5" t="s">
        <v>270</v>
      </c>
      <c r="B319" s="3" t="s">
        <v>271</v>
      </c>
      <c r="C319" s="5" t="s">
        <v>5594</v>
      </c>
      <c r="D319" s="5" t="s">
        <v>5587</v>
      </c>
      <c r="E319" s="5">
        <v>2017</v>
      </c>
      <c r="F319" s="8" t="str">
        <f t="shared" si="8"/>
        <v>November</v>
      </c>
      <c r="G319" s="7">
        <f t="shared" si="9"/>
        <v>43040</v>
      </c>
      <c r="H319" s="5" t="s">
        <v>2937</v>
      </c>
      <c r="I319" s="5" t="s">
        <v>11</v>
      </c>
      <c r="J319" s="10">
        <v>443333.33</v>
      </c>
      <c r="K319" s="10"/>
      <c r="L319" s="11">
        <v>664999.99</v>
      </c>
    </row>
    <row r="320" spans="1:12" x14ac:dyDescent="0.25">
      <c r="A320" s="5" t="s">
        <v>270</v>
      </c>
      <c r="B320" s="3" t="s">
        <v>271</v>
      </c>
      <c r="C320" s="5" t="s">
        <v>5594</v>
      </c>
      <c r="D320" s="5" t="s">
        <v>5604</v>
      </c>
      <c r="E320" s="5">
        <v>2017</v>
      </c>
      <c r="F320" s="8" t="str">
        <f t="shared" si="8"/>
        <v>November</v>
      </c>
      <c r="G320" s="7">
        <f t="shared" si="9"/>
        <v>43052</v>
      </c>
      <c r="H320" s="5" t="s">
        <v>2936</v>
      </c>
      <c r="I320" s="5" t="s">
        <v>13</v>
      </c>
      <c r="J320" s="10"/>
      <c r="K320" s="10">
        <v>601666.66</v>
      </c>
      <c r="L320" s="11">
        <v>63333.33</v>
      </c>
    </row>
    <row r="321" spans="1:12" x14ac:dyDescent="0.25">
      <c r="A321" s="5" t="s">
        <v>270</v>
      </c>
      <c r="B321" s="3" t="s">
        <v>271</v>
      </c>
      <c r="C321" s="5" t="s">
        <v>5594</v>
      </c>
      <c r="D321" s="5" t="s">
        <v>5611</v>
      </c>
      <c r="E321" s="5">
        <v>2017</v>
      </c>
      <c r="F321" s="8" t="str">
        <f t="shared" si="8"/>
        <v>November</v>
      </c>
      <c r="G321" s="7">
        <f t="shared" si="9"/>
        <v>43053</v>
      </c>
      <c r="H321" s="5" t="s">
        <v>2935</v>
      </c>
      <c r="I321" s="5" t="s">
        <v>13</v>
      </c>
      <c r="J321" s="10"/>
      <c r="K321" s="10">
        <v>63333.33</v>
      </c>
      <c r="L321" s="11">
        <v>0</v>
      </c>
    </row>
    <row r="322" spans="1:12" x14ac:dyDescent="0.25">
      <c r="A322" s="5" t="s">
        <v>270</v>
      </c>
      <c r="B322" s="3" t="s">
        <v>271</v>
      </c>
      <c r="C322" s="5" t="s">
        <v>5607</v>
      </c>
      <c r="D322" s="5" t="s">
        <v>5587</v>
      </c>
      <c r="E322" s="5">
        <v>2017</v>
      </c>
      <c r="F322" s="8" t="str">
        <f t="shared" si="8"/>
        <v>December</v>
      </c>
      <c r="G322" s="7">
        <f t="shared" si="9"/>
        <v>43070</v>
      </c>
      <c r="H322" s="5" t="s">
        <v>2934</v>
      </c>
      <c r="I322" s="5" t="s">
        <v>11</v>
      </c>
      <c r="J322" s="10">
        <v>443333.33</v>
      </c>
      <c r="K322" s="10"/>
      <c r="L322" s="11">
        <v>443333.33</v>
      </c>
    </row>
    <row r="323" spans="1:12" x14ac:dyDescent="0.25">
      <c r="A323" s="5" t="s">
        <v>270</v>
      </c>
      <c r="B323" s="3" t="s">
        <v>271</v>
      </c>
      <c r="C323" s="5" t="s">
        <v>5607</v>
      </c>
      <c r="D323" s="5" t="s">
        <v>5612</v>
      </c>
      <c r="E323" s="5">
        <v>2017</v>
      </c>
      <c r="F323" s="8" t="str">
        <f t="shared" ref="F323:F386" si="10">TEXT(C323*28, "mmmm")</f>
        <v>December</v>
      </c>
      <c r="G323" s="7">
        <f t="shared" ref="G323:G386" si="11">IFERROR(DATEVALUE(CONCATENATE(C323,"-",D323,"-",E323)), "")</f>
        <v>43089</v>
      </c>
      <c r="H323" s="5" t="s">
        <v>2933</v>
      </c>
      <c r="I323" s="5" t="s">
        <v>13</v>
      </c>
      <c r="J323" s="10"/>
      <c r="K323" s="10">
        <v>401111.11</v>
      </c>
      <c r="L323" s="11">
        <v>42222.22</v>
      </c>
    </row>
    <row r="324" spans="1:12" x14ac:dyDescent="0.25">
      <c r="A324" s="5" t="s">
        <v>275</v>
      </c>
      <c r="B324" s="3" t="s">
        <v>276</v>
      </c>
      <c r="C324" s="7"/>
      <c r="D324" s="7"/>
      <c r="E324" s="7"/>
      <c r="F324" s="8" t="str">
        <f t="shared" si="10"/>
        <v>January</v>
      </c>
      <c r="G324" s="7" t="str">
        <f t="shared" si="11"/>
        <v/>
      </c>
      <c r="H324" s="5" t="s">
        <v>28</v>
      </c>
      <c r="I324" s="5" t="s">
        <v>29</v>
      </c>
      <c r="J324" s="10"/>
      <c r="K324" s="10"/>
      <c r="L324" s="11">
        <v>0</v>
      </c>
    </row>
    <row r="325" spans="1:12" x14ac:dyDescent="0.25">
      <c r="A325" s="5" t="s">
        <v>297</v>
      </c>
      <c r="B325" s="3" t="s">
        <v>298</v>
      </c>
      <c r="C325" s="5" t="s">
        <v>5587</v>
      </c>
      <c r="D325" s="5" t="s">
        <v>5587</v>
      </c>
      <c r="E325" s="5">
        <v>2017</v>
      </c>
      <c r="F325" s="8" t="str">
        <f t="shared" si="10"/>
        <v>January</v>
      </c>
      <c r="G325" s="7">
        <f t="shared" si="11"/>
        <v>42736</v>
      </c>
      <c r="H325" s="5" t="s">
        <v>36</v>
      </c>
      <c r="I325" s="5" t="s">
        <v>29</v>
      </c>
      <c r="J325" s="10"/>
      <c r="K325" s="10"/>
      <c r="L325" s="11">
        <v>2046200</v>
      </c>
    </row>
    <row r="326" spans="1:12" x14ac:dyDescent="0.25">
      <c r="A326" s="5" t="s">
        <v>299</v>
      </c>
      <c r="B326" s="3" t="s">
        <v>300</v>
      </c>
      <c r="C326" s="7"/>
      <c r="D326" s="7"/>
      <c r="E326" s="7"/>
      <c r="F326" s="8" t="str">
        <f t="shared" si="10"/>
        <v>January</v>
      </c>
      <c r="G326" s="7" t="str">
        <f t="shared" si="11"/>
        <v/>
      </c>
      <c r="H326" s="5" t="s">
        <v>28</v>
      </c>
      <c r="I326" s="5" t="s">
        <v>29</v>
      </c>
      <c r="J326" s="10"/>
      <c r="K326" s="10"/>
      <c r="L326" s="11">
        <v>0</v>
      </c>
    </row>
    <row r="327" spans="1:12" x14ac:dyDescent="0.25">
      <c r="A327" s="5" t="s">
        <v>301</v>
      </c>
      <c r="B327" s="3" t="s">
        <v>302</v>
      </c>
      <c r="C327" s="5" t="s">
        <v>5587</v>
      </c>
      <c r="D327" s="5" t="s">
        <v>5587</v>
      </c>
      <c r="E327" s="5">
        <v>2017</v>
      </c>
      <c r="F327" s="8" t="str">
        <f t="shared" si="10"/>
        <v>January</v>
      </c>
      <c r="G327" s="7">
        <f t="shared" si="11"/>
        <v>42736</v>
      </c>
      <c r="H327" s="5" t="s">
        <v>36</v>
      </c>
      <c r="I327" s="5" t="s">
        <v>29</v>
      </c>
      <c r="J327" s="10"/>
      <c r="K327" s="10"/>
      <c r="L327" s="11">
        <v>935299.92</v>
      </c>
    </row>
    <row r="328" spans="1:12" x14ac:dyDescent="0.25">
      <c r="A328" s="5" t="s">
        <v>301</v>
      </c>
      <c r="B328" s="3" t="s">
        <v>302</v>
      </c>
      <c r="C328" s="5" t="s">
        <v>5587</v>
      </c>
      <c r="D328" s="5" t="s">
        <v>5614</v>
      </c>
      <c r="E328" s="5">
        <v>2017</v>
      </c>
      <c r="F328" s="8" t="str">
        <f t="shared" si="10"/>
        <v>January</v>
      </c>
      <c r="G328" s="7">
        <f t="shared" si="11"/>
        <v>42761</v>
      </c>
      <c r="H328" s="5" t="s">
        <v>2932</v>
      </c>
      <c r="I328" s="5" t="s">
        <v>13</v>
      </c>
      <c r="J328" s="10"/>
      <c r="K328" s="10">
        <v>888534.92</v>
      </c>
      <c r="L328" s="11">
        <v>46765</v>
      </c>
    </row>
    <row r="329" spans="1:12" x14ac:dyDescent="0.25">
      <c r="A329" s="5" t="s">
        <v>301</v>
      </c>
      <c r="B329" s="3" t="s">
        <v>302</v>
      </c>
      <c r="C329" s="5" t="s">
        <v>5587</v>
      </c>
      <c r="D329" s="5" t="s">
        <v>5615</v>
      </c>
      <c r="E329" s="5">
        <v>2017</v>
      </c>
      <c r="F329" s="8" t="str">
        <f t="shared" si="10"/>
        <v>January</v>
      </c>
      <c r="G329" s="7">
        <f t="shared" si="11"/>
        <v>42762</v>
      </c>
      <c r="H329" s="5" t="s">
        <v>2931</v>
      </c>
      <c r="I329" s="5" t="s">
        <v>13</v>
      </c>
      <c r="J329" s="10"/>
      <c r="K329" s="10">
        <v>46765</v>
      </c>
      <c r="L329" s="11">
        <v>0</v>
      </c>
    </row>
    <row r="330" spans="1:12" x14ac:dyDescent="0.25">
      <c r="A330" s="5" t="s">
        <v>301</v>
      </c>
      <c r="B330" s="3" t="s">
        <v>302</v>
      </c>
      <c r="C330" s="5" t="s">
        <v>5588</v>
      </c>
      <c r="D330" s="5" t="s">
        <v>5587</v>
      </c>
      <c r="E330" s="5">
        <v>2017</v>
      </c>
      <c r="F330" s="8" t="str">
        <f t="shared" si="10"/>
        <v>March</v>
      </c>
      <c r="G330" s="7">
        <f t="shared" si="11"/>
        <v>42795</v>
      </c>
      <c r="H330" s="5" t="s">
        <v>2930</v>
      </c>
      <c r="I330" s="5" t="s">
        <v>11</v>
      </c>
      <c r="J330" s="10">
        <v>1350000</v>
      </c>
      <c r="K330" s="10"/>
      <c r="L330" s="11">
        <v>1350000</v>
      </c>
    </row>
    <row r="331" spans="1:12" x14ac:dyDescent="0.25">
      <c r="A331" s="5" t="s">
        <v>301</v>
      </c>
      <c r="B331" s="3" t="s">
        <v>302</v>
      </c>
      <c r="C331" s="5" t="s">
        <v>5596</v>
      </c>
      <c r="D331" s="5" t="s">
        <v>5588</v>
      </c>
      <c r="E331" s="5">
        <v>2017</v>
      </c>
      <c r="F331" s="8" t="str">
        <f t="shared" si="10"/>
        <v>April</v>
      </c>
      <c r="G331" s="7">
        <f t="shared" si="11"/>
        <v>42828</v>
      </c>
      <c r="H331" s="5" t="s">
        <v>2929</v>
      </c>
      <c r="I331" s="5" t="s">
        <v>13</v>
      </c>
      <c r="J331" s="10"/>
      <c r="K331" s="10">
        <v>1282500</v>
      </c>
      <c r="L331" s="11">
        <v>67500</v>
      </c>
    </row>
    <row r="332" spans="1:12" x14ac:dyDescent="0.25">
      <c r="A332" s="5" t="s">
        <v>301</v>
      </c>
      <c r="B332" s="3" t="s">
        <v>302</v>
      </c>
      <c r="C332" s="5" t="s">
        <v>5596</v>
      </c>
      <c r="D332" s="5" t="s">
        <v>5588</v>
      </c>
      <c r="E332" s="5">
        <v>2017</v>
      </c>
      <c r="F332" s="8" t="str">
        <f t="shared" si="10"/>
        <v>April</v>
      </c>
      <c r="G332" s="7">
        <f t="shared" si="11"/>
        <v>42828</v>
      </c>
      <c r="H332" s="5" t="s">
        <v>2928</v>
      </c>
      <c r="I332" s="5" t="s">
        <v>13</v>
      </c>
      <c r="J332" s="10"/>
      <c r="K332" s="10">
        <v>67500</v>
      </c>
      <c r="L332" s="11">
        <v>0</v>
      </c>
    </row>
    <row r="333" spans="1:12" x14ac:dyDescent="0.25">
      <c r="A333" s="5" t="s">
        <v>301</v>
      </c>
      <c r="B333" s="3" t="s">
        <v>302</v>
      </c>
      <c r="C333" s="5" t="s">
        <v>5589</v>
      </c>
      <c r="D333" s="5" t="s">
        <v>5587</v>
      </c>
      <c r="E333" s="5">
        <v>2017</v>
      </c>
      <c r="F333" s="8" t="str">
        <f t="shared" si="10"/>
        <v>June</v>
      </c>
      <c r="G333" s="7">
        <f t="shared" si="11"/>
        <v>42887</v>
      </c>
      <c r="H333" s="5" t="s">
        <v>2927</v>
      </c>
      <c r="I333" s="5" t="s">
        <v>11</v>
      </c>
      <c r="J333" s="10">
        <v>1350000</v>
      </c>
      <c r="K333" s="10"/>
      <c r="L333" s="11">
        <v>1350000</v>
      </c>
    </row>
    <row r="334" spans="1:12" x14ac:dyDescent="0.25">
      <c r="A334" s="5" t="s">
        <v>301</v>
      </c>
      <c r="B334" s="3" t="s">
        <v>302</v>
      </c>
      <c r="C334" s="5" t="s">
        <v>5589</v>
      </c>
      <c r="D334" s="5" t="s">
        <v>5598</v>
      </c>
      <c r="E334" s="5">
        <v>2017</v>
      </c>
      <c r="F334" s="8" t="str">
        <f t="shared" si="10"/>
        <v>June</v>
      </c>
      <c r="G334" s="7">
        <f t="shared" si="11"/>
        <v>42888</v>
      </c>
      <c r="H334" s="5" t="s">
        <v>2926</v>
      </c>
      <c r="I334" s="5" t="s">
        <v>13</v>
      </c>
      <c r="J334" s="10"/>
      <c r="K334" s="10">
        <v>1282500</v>
      </c>
      <c r="L334" s="11">
        <v>67500</v>
      </c>
    </row>
    <row r="335" spans="1:12" x14ac:dyDescent="0.25">
      <c r="A335" s="5" t="s">
        <v>301</v>
      </c>
      <c r="B335" s="3" t="s">
        <v>302</v>
      </c>
      <c r="C335" s="5" t="s">
        <v>5589</v>
      </c>
      <c r="D335" s="5" t="s">
        <v>5598</v>
      </c>
      <c r="E335" s="5">
        <v>2017</v>
      </c>
      <c r="F335" s="8" t="str">
        <f t="shared" si="10"/>
        <v>June</v>
      </c>
      <c r="G335" s="7">
        <f t="shared" si="11"/>
        <v>42888</v>
      </c>
      <c r="H335" s="5" t="s">
        <v>2925</v>
      </c>
      <c r="I335" s="5" t="s">
        <v>13</v>
      </c>
      <c r="J335" s="10"/>
      <c r="K335" s="10">
        <v>67500</v>
      </c>
      <c r="L335" s="11">
        <v>0</v>
      </c>
    </row>
    <row r="336" spans="1:12" x14ac:dyDescent="0.25">
      <c r="A336" s="5" t="s">
        <v>301</v>
      </c>
      <c r="B336" s="3" t="s">
        <v>302</v>
      </c>
      <c r="C336" s="5" t="s">
        <v>5605</v>
      </c>
      <c r="D336" s="5" t="s">
        <v>5587</v>
      </c>
      <c r="E336" s="5">
        <v>2017</v>
      </c>
      <c r="F336" s="8" t="str">
        <f t="shared" si="10"/>
        <v>September</v>
      </c>
      <c r="G336" s="7">
        <f t="shared" si="11"/>
        <v>42979</v>
      </c>
      <c r="H336" s="5" t="s">
        <v>2924</v>
      </c>
      <c r="I336" s="5" t="s">
        <v>11</v>
      </c>
      <c r="J336" s="10">
        <v>1350000</v>
      </c>
      <c r="K336" s="10"/>
      <c r="L336" s="11">
        <v>1350000</v>
      </c>
    </row>
    <row r="337" spans="1:12" x14ac:dyDescent="0.25">
      <c r="A337" s="5" t="s">
        <v>301</v>
      </c>
      <c r="B337" s="3" t="s">
        <v>302</v>
      </c>
      <c r="C337" s="5" t="s">
        <v>5594</v>
      </c>
      <c r="D337" s="5" t="s">
        <v>5601</v>
      </c>
      <c r="E337" s="5">
        <v>2017</v>
      </c>
      <c r="F337" s="8" t="str">
        <f t="shared" si="10"/>
        <v>November</v>
      </c>
      <c r="G337" s="7">
        <f t="shared" si="11"/>
        <v>43056</v>
      </c>
      <c r="H337" s="5" t="s">
        <v>2923</v>
      </c>
      <c r="I337" s="5" t="s">
        <v>13</v>
      </c>
      <c r="J337" s="10"/>
      <c r="K337" s="10">
        <v>1282500</v>
      </c>
      <c r="L337" s="11">
        <v>67500</v>
      </c>
    </row>
    <row r="338" spans="1:12" x14ac:dyDescent="0.25">
      <c r="A338" s="5" t="s">
        <v>301</v>
      </c>
      <c r="B338" s="3" t="s">
        <v>302</v>
      </c>
      <c r="C338" s="5" t="s">
        <v>5594</v>
      </c>
      <c r="D338" s="5" t="s">
        <v>5601</v>
      </c>
      <c r="E338" s="5">
        <v>2017</v>
      </c>
      <c r="F338" s="8" t="str">
        <f t="shared" si="10"/>
        <v>November</v>
      </c>
      <c r="G338" s="7">
        <f t="shared" si="11"/>
        <v>43056</v>
      </c>
      <c r="H338" s="5" t="s">
        <v>2922</v>
      </c>
      <c r="I338" s="5" t="s">
        <v>13</v>
      </c>
      <c r="J338" s="10"/>
      <c r="K338" s="10">
        <v>67500</v>
      </c>
      <c r="L338" s="11">
        <v>0</v>
      </c>
    </row>
    <row r="339" spans="1:12" x14ac:dyDescent="0.25">
      <c r="A339" s="5" t="s">
        <v>301</v>
      </c>
      <c r="B339" s="3" t="s">
        <v>302</v>
      </c>
      <c r="C339" s="5" t="s">
        <v>5607</v>
      </c>
      <c r="D339" s="5" t="s">
        <v>5587</v>
      </c>
      <c r="E339" s="5">
        <v>2017</v>
      </c>
      <c r="F339" s="8" t="str">
        <f t="shared" si="10"/>
        <v>December</v>
      </c>
      <c r="G339" s="7">
        <f t="shared" si="11"/>
        <v>43070</v>
      </c>
      <c r="H339" s="5" t="s">
        <v>2921</v>
      </c>
      <c r="I339" s="5" t="s">
        <v>11</v>
      </c>
      <c r="J339" s="10">
        <v>1350000</v>
      </c>
      <c r="K339" s="10"/>
      <c r="L339" s="11">
        <v>1350000</v>
      </c>
    </row>
    <row r="340" spans="1:12" x14ac:dyDescent="0.25">
      <c r="A340" s="5" t="s">
        <v>315</v>
      </c>
      <c r="B340" s="3" t="s">
        <v>316</v>
      </c>
      <c r="C340" s="7"/>
      <c r="D340" s="7"/>
      <c r="E340" s="7"/>
      <c r="F340" s="8" t="str">
        <f t="shared" si="10"/>
        <v>January</v>
      </c>
      <c r="G340" s="7" t="str">
        <f t="shared" si="11"/>
        <v/>
      </c>
      <c r="H340" s="5" t="s">
        <v>28</v>
      </c>
      <c r="I340" s="5" t="s">
        <v>29</v>
      </c>
      <c r="J340" s="10"/>
      <c r="K340" s="10"/>
      <c r="L340" s="11">
        <v>0</v>
      </c>
    </row>
    <row r="341" spans="1:12" x14ac:dyDescent="0.25">
      <c r="A341" s="5" t="s">
        <v>317</v>
      </c>
      <c r="B341" s="3" t="s">
        <v>318</v>
      </c>
      <c r="C341" s="7"/>
      <c r="D341" s="7"/>
      <c r="E341" s="7"/>
      <c r="F341" s="8" t="str">
        <f t="shared" si="10"/>
        <v>January</v>
      </c>
      <c r="G341" s="7" t="str">
        <f t="shared" si="11"/>
        <v/>
      </c>
      <c r="H341" s="5" t="s">
        <v>28</v>
      </c>
      <c r="I341" s="5" t="s">
        <v>29</v>
      </c>
      <c r="J341" s="10"/>
      <c r="K341" s="10"/>
      <c r="L341" s="11">
        <v>0</v>
      </c>
    </row>
    <row r="342" spans="1:12" x14ac:dyDescent="0.25">
      <c r="A342" s="5" t="s">
        <v>319</v>
      </c>
      <c r="B342" s="3" t="s">
        <v>320</v>
      </c>
      <c r="C342" s="7"/>
      <c r="D342" s="7"/>
      <c r="E342" s="7"/>
      <c r="F342" s="8" t="str">
        <f t="shared" si="10"/>
        <v>January</v>
      </c>
      <c r="G342" s="7" t="str">
        <f t="shared" si="11"/>
        <v/>
      </c>
      <c r="H342" s="5" t="s">
        <v>28</v>
      </c>
      <c r="I342" s="5" t="s">
        <v>29</v>
      </c>
      <c r="J342" s="10"/>
      <c r="K342" s="10"/>
      <c r="L342" s="11">
        <v>0</v>
      </c>
    </row>
    <row r="343" spans="1:12" x14ac:dyDescent="0.25">
      <c r="A343" s="5" t="s">
        <v>321</v>
      </c>
      <c r="B343" s="3" t="s">
        <v>322</v>
      </c>
      <c r="C343" s="7"/>
      <c r="D343" s="7"/>
      <c r="E343" s="7"/>
      <c r="F343" s="8" t="str">
        <f t="shared" si="10"/>
        <v>January</v>
      </c>
      <c r="G343" s="7" t="str">
        <f t="shared" si="11"/>
        <v/>
      </c>
      <c r="H343" s="5" t="s">
        <v>28</v>
      </c>
      <c r="I343" s="5" t="s">
        <v>29</v>
      </c>
      <c r="J343" s="10"/>
      <c r="K343" s="10"/>
      <c r="L343" s="11">
        <v>0</v>
      </c>
    </row>
    <row r="344" spans="1:12" x14ac:dyDescent="0.25">
      <c r="A344" s="5" t="s">
        <v>323</v>
      </c>
      <c r="B344" s="3" t="s">
        <v>324</v>
      </c>
      <c r="C344" s="7"/>
      <c r="D344" s="7"/>
      <c r="E344" s="7"/>
      <c r="F344" s="8" t="str">
        <f t="shared" si="10"/>
        <v>January</v>
      </c>
      <c r="G344" s="7" t="str">
        <f t="shared" si="11"/>
        <v/>
      </c>
      <c r="H344" s="5" t="s">
        <v>28</v>
      </c>
      <c r="I344" s="5" t="s">
        <v>29</v>
      </c>
      <c r="J344" s="10"/>
      <c r="K344" s="10"/>
      <c r="L344" s="11">
        <v>0</v>
      </c>
    </row>
    <row r="345" spans="1:12" x14ac:dyDescent="0.25">
      <c r="A345" s="5" t="s">
        <v>325</v>
      </c>
      <c r="B345" s="3" t="s">
        <v>324</v>
      </c>
      <c r="C345" s="7"/>
      <c r="D345" s="7"/>
      <c r="E345" s="7"/>
      <c r="F345" s="8" t="str">
        <f t="shared" si="10"/>
        <v>January</v>
      </c>
      <c r="G345" s="7" t="str">
        <f t="shared" si="11"/>
        <v/>
      </c>
      <c r="H345" s="5" t="s">
        <v>28</v>
      </c>
      <c r="I345" s="5" t="s">
        <v>29</v>
      </c>
      <c r="J345" s="10"/>
      <c r="K345" s="10"/>
      <c r="L345" s="11">
        <v>0</v>
      </c>
    </row>
    <row r="346" spans="1:12" x14ac:dyDescent="0.25">
      <c r="A346" s="5" t="s">
        <v>326</v>
      </c>
      <c r="B346" s="3" t="s">
        <v>327</v>
      </c>
      <c r="C346" s="7"/>
      <c r="D346" s="7"/>
      <c r="E346" s="7"/>
      <c r="F346" s="8" t="str">
        <f t="shared" si="10"/>
        <v>January</v>
      </c>
      <c r="G346" s="7" t="str">
        <f t="shared" si="11"/>
        <v/>
      </c>
      <c r="H346" s="5" t="s">
        <v>28</v>
      </c>
      <c r="I346" s="5" t="s">
        <v>29</v>
      </c>
      <c r="J346" s="10"/>
      <c r="K346" s="10"/>
      <c r="L346" s="11">
        <v>0</v>
      </c>
    </row>
    <row r="347" spans="1:12" x14ac:dyDescent="0.25">
      <c r="A347" s="5" t="s">
        <v>328</v>
      </c>
      <c r="B347" s="3" t="s">
        <v>329</v>
      </c>
      <c r="C347" s="7"/>
      <c r="D347" s="7"/>
      <c r="E347" s="7"/>
      <c r="F347" s="8" t="str">
        <f t="shared" si="10"/>
        <v>January</v>
      </c>
      <c r="G347" s="7" t="str">
        <f t="shared" si="11"/>
        <v/>
      </c>
      <c r="H347" s="5" t="s">
        <v>28</v>
      </c>
      <c r="I347" s="5" t="s">
        <v>29</v>
      </c>
      <c r="J347" s="10"/>
      <c r="K347" s="10"/>
      <c r="L347" s="11">
        <v>0</v>
      </c>
    </row>
    <row r="348" spans="1:12" x14ac:dyDescent="0.25">
      <c r="A348" s="5" t="s">
        <v>330</v>
      </c>
      <c r="B348" s="3" t="s">
        <v>331</v>
      </c>
      <c r="C348" s="7"/>
      <c r="D348" s="7"/>
      <c r="E348" s="7"/>
      <c r="F348" s="8" t="str">
        <f t="shared" si="10"/>
        <v>January</v>
      </c>
      <c r="G348" s="7" t="str">
        <f t="shared" si="11"/>
        <v/>
      </c>
      <c r="H348" s="5" t="s">
        <v>28</v>
      </c>
      <c r="I348" s="5" t="s">
        <v>29</v>
      </c>
      <c r="J348" s="10"/>
      <c r="K348" s="10"/>
      <c r="L348" s="11">
        <v>0</v>
      </c>
    </row>
    <row r="349" spans="1:12" x14ac:dyDescent="0.25">
      <c r="A349" s="5" t="s">
        <v>332</v>
      </c>
      <c r="B349" s="3" t="s">
        <v>333</v>
      </c>
      <c r="C349" s="7"/>
      <c r="D349" s="7"/>
      <c r="E349" s="7"/>
      <c r="F349" s="8" t="str">
        <f t="shared" si="10"/>
        <v>January</v>
      </c>
      <c r="G349" s="7" t="str">
        <f t="shared" si="11"/>
        <v/>
      </c>
      <c r="H349" s="5" t="s">
        <v>28</v>
      </c>
      <c r="I349" s="5" t="s">
        <v>29</v>
      </c>
      <c r="J349" s="10"/>
      <c r="K349" s="10"/>
      <c r="L349" s="11">
        <v>0</v>
      </c>
    </row>
    <row r="350" spans="1:12" x14ac:dyDescent="0.25">
      <c r="A350" s="5" t="s">
        <v>334</v>
      </c>
      <c r="B350" s="3" t="s">
        <v>335</v>
      </c>
      <c r="C350" s="7"/>
      <c r="D350" s="7"/>
      <c r="E350" s="7"/>
      <c r="F350" s="8" t="str">
        <f t="shared" si="10"/>
        <v>January</v>
      </c>
      <c r="G350" s="7" t="str">
        <f t="shared" si="11"/>
        <v/>
      </c>
      <c r="H350" s="5" t="s">
        <v>28</v>
      </c>
      <c r="I350" s="5" t="s">
        <v>29</v>
      </c>
      <c r="J350" s="10"/>
      <c r="K350" s="10"/>
      <c r="L350" s="11">
        <v>0</v>
      </c>
    </row>
    <row r="351" spans="1:12" x14ac:dyDescent="0.25">
      <c r="A351" s="5" t="s">
        <v>336</v>
      </c>
      <c r="B351" s="3" t="s">
        <v>337</v>
      </c>
      <c r="C351" s="5" t="s">
        <v>5587</v>
      </c>
      <c r="D351" s="5" t="s">
        <v>5587</v>
      </c>
      <c r="E351" s="5">
        <v>2017</v>
      </c>
      <c r="F351" s="8" t="str">
        <f t="shared" si="10"/>
        <v>January</v>
      </c>
      <c r="G351" s="7">
        <f t="shared" si="11"/>
        <v>42736</v>
      </c>
      <c r="H351" s="5" t="s">
        <v>36</v>
      </c>
      <c r="I351" s="5" t="s">
        <v>29</v>
      </c>
      <c r="J351" s="10"/>
      <c r="K351" s="10"/>
      <c r="L351" s="11">
        <v>1575000</v>
      </c>
    </row>
    <row r="352" spans="1:12" x14ac:dyDescent="0.25">
      <c r="A352" s="5" t="s">
        <v>336</v>
      </c>
      <c r="B352" s="3" t="s">
        <v>337</v>
      </c>
      <c r="C352" s="5" t="s">
        <v>5587</v>
      </c>
      <c r="D352" s="5" t="s">
        <v>5594</v>
      </c>
      <c r="E352" s="5">
        <v>2017</v>
      </c>
      <c r="F352" s="8" t="str">
        <f t="shared" si="10"/>
        <v>January</v>
      </c>
      <c r="G352" s="7">
        <f t="shared" si="11"/>
        <v>42746</v>
      </c>
      <c r="H352" s="5" t="s">
        <v>2920</v>
      </c>
      <c r="I352" s="5" t="s">
        <v>13</v>
      </c>
      <c r="J352" s="10"/>
      <c r="K352" s="10">
        <v>500000</v>
      </c>
      <c r="L352" s="11">
        <v>1075000</v>
      </c>
    </row>
    <row r="353" spans="1:12" x14ac:dyDescent="0.25">
      <c r="A353" s="5" t="s">
        <v>336</v>
      </c>
      <c r="B353" s="3" t="s">
        <v>337</v>
      </c>
      <c r="C353" s="5" t="s">
        <v>5587</v>
      </c>
      <c r="D353" s="5" t="s">
        <v>5599</v>
      </c>
      <c r="E353" s="5">
        <v>2017</v>
      </c>
      <c r="F353" s="8" t="str">
        <f t="shared" si="10"/>
        <v>January</v>
      </c>
      <c r="G353" s="7">
        <f t="shared" si="11"/>
        <v>42751</v>
      </c>
      <c r="H353" s="5" t="s">
        <v>2919</v>
      </c>
      <c r="I353" s="5" t="s">
        <v>11</v>
      </c>
      <c r="J353" s="10">
        <v>270967.75</v>
      </c>
      <c r="K353" s="10"/>
      <c r="L353" s="11">
        <v>1345967.75</v>
      </c>
    </row>
    <row r="354" spans="1:12" x14ac:dyDescent="0.25">
      <c r="A354" s="5" t="s">
        <v>336</v>
      </c>
      <c r="B354" s="3" t="s">
        <v>337</v>
      </c>
      <c r="C354" s="5" t="s">
        <v>5587</v>
      </c>
      <c r="D354" s="5" t="s">
        <v>5601</v>
      </c>
      <c r="E354" s="5">
        <v>2017</v>
      </c>
      <c r="F354" s="8" t="str">
        <f t="shared" si="10"/>
        <v>January</v>
      </c>
      <c r="G354" s="7">
        <f t="shared" si="11"/>
        <v>42752</v>
      </c>
      <c r="H354" s="5" t="s">
        <v>2918</v>
      </c>
      <c r="I354" s="5" t="s">
        <v>13</v>
      </c>
      <c r="J354" s="10"/>
      <c r="K354" s="10">
        <v>25000</v>
      </c>
      <c r="L354" s="11">
        <v>1320967.75</v>
      </c>
    </row>
    <row r="355" spans="1:12" x14ac:dyDescent="0.25">
      <c r="A355" s="5" t="s">
        <v>336</v>
      </c>
      <c r="B355" s="3" t="s">
        <v>337</v>
      </c>
      <c r="C355" s="5" t="s">
        <v>5587</v>
      </c>
      <c r="D355" s="5" t="s">
        <v>5601</v>
      </c>
      <c r="E355" s="5">
        <v>2017</v>
      </c>
      <c r="F355" s="8" t="str">
        <f t="shared" si="10"/>
        <v>January</v>
      </c>
      <c r="G355" s="7">
        <f t="shared" si="11"/>
        <v>42752</v>
      </c>
      <c r="H355" s="5" t="s">
        <v>2917</v>
      </c>
      <c r="I355" s="5" t="s">
        <v>13</v>
      </c>
      <c r="J355" s="10"/>
      <c r="K355" s="10">
        <v>25000</v>
      </c>
      <c r="L355" s="11">
        <v>1295967.75</v>
      </c>
    </row>
    <row r="356" spans="1:12" x14ac:dyDescent="0.25">
      <c r="A356" s="5" t="s">
        <v>336</v>
      </c>
      <c r="B356" s="3" t="s">
        <v>337</v>
      </c>
      <c r="C356" s="5" t="s">
        <v>5596</v>
      </c>
      <c r="D356" s="5" t="s">
        <v>5588</v>
      </c>
      <c r="E356" s="5">
        <v>2017</v>
      </c>
      <c r="F356" s="8" t="str">
        <f t="shared" si="10"/>
        <v>April</v>
      </c>
      <c r="G356" s="7">
        <f t="shared" si="11"/>
        <v>42828</v>
      </c>
      <c r="H356" s="5" t="s">
        <v>2916</v>
      </c>
      <c r="I356" s="5" t="s">
        <v>13</v>
      </c>
      <c r="J356" s="10"/>
      <c r="K356" s="10">
        <v>500000</v>
      </c>
      <c r="L356" s="11">
        <v>795967.75</v>
      </c>
    </row>
    <row r="357" spans="1:12" x14ac:dyDescent="0.25">
      <c r="A357" s="5" t="s">
        <v>349</v>
      </c>
      <c r="B357" s="3" t="s">
        <v>350</v>
      </c>
      <c r="C357" s="7"/>
      <c r="D357" s="7"/>
      <c r="E357" s="7"/>
      <c r="F357" s="8" t="str">
        <f t="shared" si="10"/>
        <v>January</v>
      </c>
      <c r="G357" s="7" t="str">
        <f t="shared" si="11"/>
        <v/>
      </c>
      <c r="H357" s="5" t="s">
        <v>28</v>
      </c>
      <c r="I357" s="5" t="s">
        <v>29</v>
      </c>
      <c r="J357" s="10"/>
      <c r="K357" s="10"/>
      <c r="L357" s="11">
        <v>0</v>
      </c>
    </row>
    <row r="358" spans="1:12" x14ac:dyDescent="0.25">
      <c r="A358" s="5" t="s">
        <v>351</v>
      </c>
      <c r="B358" s="3" t="s">
        <v>352</v>
      </c>
      <c r="C358" s="7"/>
      <c r="D358" s="7"/>
      <c r="E358" s="7"/>
      <c r="F358" s="8" t="str">
        <f t="shared" si="10"/>
        <v>January</v>
      </c>
      <c r="G358" s="7" t="str">
        <f t="shared" si="11"/>
        <v/>
      </c>
      <c r="H358" s="5" t="s">
        <v>28</v>
      </c>
      <c r="I358" s="5" t="s">
        <v>29</v>
      </c>
      <c r="J358" s="10"/>
      <c r="K358" s="10"/>
      <c r="L358" s="11">
        <v>0</v>
      </c>
    </row>
    <row r="359" spans="1:12" x14ac:dyDescent="0.25">
      <c r="A359" s="5" t="s">
        <v>353</v>
      </c>
      <c r="B359" s="3" t="s">
        <v>354</v>
      </c>
      <c r="C359" s="5" t="s">
        <v>5607</v>
      </c>
      <c r="D359" s="5" t="s">
        <v>5593</v>
      </c>
      <c r="E359" s="5">
        <v>2017</v>
      </c>
      <c r="F359" s="8" t="str">
        <f t="shared" si="10"/>
        <v>December</v>
      </c>
      <c r="G359" s="7">
        <f t="shared" si="11"/>
        <v>43091</v>
      </c>
      <c r="H359" s="5" t="s">
        <v>2915</v>
      </c>
      <c r="I359" s="5" t="s">
        <v>11</v>
      </c>
      <c r="J359" s="10">
        <v>3360000</v>
      </c>
      <c r="K359" s="10"/>
      <c r="L359" s="11">
        <v>3360000</v>
      </c>
    </row>
    <row r="360" spans="1:12" x14ac:dyDescent="0.25">
      <c r="A360" s="5" t="s">
        <v>353</v>
      </c>
      <c r="B360" s="3" t="s">
        <v>354</v>
      </c>
      <c r="C360" s="5" t="s">
        <v>5607</v>
      </c>
      <c r="D360" s="5" t="s">
        <v>5603</v>
      </c>
      <c r="E360" s="5">
        <v>2017</v>
      </c>
      <c r="F360" s="8" t="str">
        <f t="shared" si="10"/>
        <v>December</v>
      </c>
      <c r="G360" s="7">
        <f t="shared" si="11"/>
        <v>43098</v>
      </c>
      <c r="H360" s="5" t="s">
        <v>2914</v>
      </c>
      <c r="I360" s="5" t="s">
        <v>13</v>
      </c>
      <c r="J360" s="10"/>
      <c r="K360" s="10">
        <v>3200000</v>
      </c>
      <c r="L360" s="11">
        <v>160000</v>
      </c>
    </row>
    <row r="361" spans="1:12" x14ac:dyDescent="0.25">
      <c r="A361" s="5" t="s">
        <v>353</v>
      </c>
      <c r="B361" s="3" t="s">
        <v>354</v>
      </c>
      <c r="C361" s="5" t="s">
        <v>5607</v>
      </c>
      <c r="D361" s="5" t="s">
        <v>5603</v>
      </c>
      <c r="E361" s="5">
        <v>2017</v>
      </c>
      <c r="F361" s="8" t="str">
        <f t="shared" si="10"/>
        <v>December</v>
      </c>
      <c r="G361" s="7">
        <f t="shared" si="11"/>
        <v>43098</v>
      </c>
      <c r="H361" s="5" t="s">
        <v>2913</v>
      </c>
      <c r="I361" s="5" t="s">
        <v>13</v>
      </c>
      <c r="J361" s="10"/>
      <c r="K361" s="10">
        <v>160000</v>
      </c>
      <c r="L361" s="11">
        <v>0</v>
      </c>
    </row>
    <row r="362" spans="1:12" x14ac:dyDescent="0.25">
      <c r="A362" s="5" t="s">
        <v>357</v>
      </c>
      <c r="B362" s="3" t="s">
        <v>358</v>
      </c>
      <c r="C362" s="5" t="s">
        <v>5587</v>
      </c>
      <c r="D362" s="5" t="s">
        <v>5587</v>
      </c>
      <c r="E362" s="5">
        <v>2017</v>
      </c>
      <c r="F362" s="8" t="str">
        <f t="shared" si="10"/>
        <v>January</v>
      </c>
      <c r="G362" s="7">
        <f t="shared" si="11"/>
        <v>42736</v>
      </c>
      <c r="H362" s="5" t="s">
        <v>36</v>
      </c>
      <c r="I362" s="5" t="s">
        <v>29</v>
      </c>
      <c r="J362" s="10"/>
      <c r="K362" s="10"/>
      <c r="L362" s="11">
        <v>812200</v>
      </c>
    </row>
    <row r="363" spans="1:12" x14ac:dyDescent="0.25">
      <c r="A363" s="5" t="s">
        <v>359</v>
      </c>
      <c r="B363" s="3" t="s">
        <v>360</v>
      </c>
      <c r="C363" s="7"/>
      <c r="D363" s="7"/>
      <c r="E363" s="7"/>
      <c r="F363" s="8" t="str">
        <f t="shared" si="10"/>
        <v>January</v>
      </c>
      <c r="G363" s="7" t="str">
        <f t="shared" si="11"/>
        <v/>
      </c>
      <c r="H363" s="5" t="s">
        <v>28</v>
      </c>
      <c r="I363" s="5" t="s">
        <v>29</v>
      </c>
      <c r="J363" s="10"/>
      <c r="K363" s="10"/>
      <c r="L363" s="11">
        <v>0</v>
      </c>
    </row>
    <row r="364" spans="1:12" x14ac:dyDescent="0.25">
      <c r="A364" s="5" t="s">
        <v>361</v>
      </c>
      <c r="B364" s="3" t="s">
        <v>362</v>
      </c>
      <c r="C364" s="7"/>
      <c r="D364" s="7"/>
      <c r="E364" s="7"/>
      <c r="F364" s="8" t="str">
        <f t="shared" si="10"/>
        <v>January</v>
      </c>
      <c r="G364" s="7" t="str">
        <f t="shared" si="11"/>
        <v/>
      </c>
      <c r="H364" s="5" t="s">
        <v>28</v>
      </c>
      <c r="I364" s="5" t="s">
        <v>29</v>
      </c>
      <c r="J364" s="10"/>
      <c r="K364" s="10"/>
      <c r="L364" s="11">
        <v>0</v>
      </c>
    </row>
    <row r="365" spans="1:12" x14ac:dyDescent="0.25">
      <c r="A365" s="5" t="s">
        <v>363</v>
      </c>
      <c r="B365" s="3" t="s">
        <v>364</v>
      </c>
      <c r="C365" s="7"/>
      <c r="D365" s="7"/>
      <c r="E365" s="7"/>
      <c r="F365" s="8" t="str">
        <f t="shared" si="10"/>
        <v>January</v>
      </c>
      <c r="G365" s="7" t="str">
        <f t="shared" si="11"/>
        <v/>
      </c>
      <c r="H365" s="5" t="s">
        <v>28</v>
      </c>
      <c r="I365" s="5" t="s">
        <v>29</v>
      </c>
      <c r="J365" s="10"/>
      <c r="K365" s="10"/>
      <c r="L365" s="11">
        <v>0</v>
      </c>
    </row>
    <row r="366" spans="1:12" x14ac:dyDescent="0.25">
      <c r="A366" s="5" t="s">
        <v>365</v>
      </c>
      <c r="B366" s="3" t="s">
        <v>366</v>
      </c>
      <c r="C366" s="7"/>
      <c r="D366" s="7"/>
      <c r="E366" s="7"/>
      <c r="F366" s="8" t="str">
        <f t="shared" si="10"/>
        <v>January</v>
      </c>
      <c r="G366" s="7" t="str">
        <f t="shared" si="11"/>
        <v/>
      </c>
      <c r="H366" s="5" t="s">
        <v>28</v>
      </c>
      <c r="I366" s="5" t="s">
        <v>29</v>
      </c>
      <c r="J366" s="10"/>
      <c r="K366" s="10"/>
      <c r="L366" s="11">
        <v>0</v>
      </c>
    </row>
    <row r="367" spans="1:12" x14ac:dyDescent="0.25">
      <c r="A367" s="5" t="s">
        <v>367</v>
      </c>
      <c r="B367" s="3" t="s">
        <v>368</v>
      </c>
      <c r="C367" s="5" t="s">
        <v>5605</v>
      </c>
      <c r="D367" s="5" t="s">
        <v>5607</v>
      </c>
      <c r="E367" s="5">
        <v>2017</v>
      </c>
      <c r="F367" s="8" t="str">
        <f t="shared" si="10"/>
        <v>September</v>
      </c>
      <c r="G367" s="7">
        <f t="shared" si="11"/>
        <v>42990</v>
      </c>
      <c r="H367" s="5" t="s">
        <v>2912</v>
      </c>
      <c r="I367" s="5" t="s">
        <v>11</v>
      </c>
      <c r="J367" s="10">
        <v>620000</v>
      </c>
      <c r="K367" s="10"/>
      <c r="L367" s="11">
        <v>620000</v>
      </c>
    </row>
    <row r="368" spans="1:12" x14ac:dyDescent="0.25">
      <c r="A368" s="5" t="s">
        <v>367</v>
      </c>
      <c r="B368" s="3" t="s">
        <v>368</v>
      </c>
      <c r="C368" s="5" t="s">
        <v>5605</v>
      </c>
      <c r="D368" s="5" t="s">
        <v>5616</v>
      </c>
      <c r="E368" s="5">
        <v>2017</v>
      </c>
      <c r="F368" s="8" t="str">
        <f t="shared" si="10"/>
        <v>September</v>
      </c>
      <c r="G368" s="7">
        <f t="shared" si="11"/>
        <v>42993</v>
      </c>
      <c r="H368" s="5" t="s">
        <v>2911</v>
      </c>
      <c r="I368" s="5" t="s">
        <v>13</v>
      </c>
      <c r="J368" s="10"/>
      <c r="K368" s="10">
        <v>620000</v>
      </c>
      <c r="L368" s="11">
        <v>0</v>
      </c>
    </row>
    <row r="369" spans="1:12" x14ac:dyDescent="0.25">
      <c r="A369" s="5" t="s">
        <v>367</v>
      </c>
      <c r="B369" s="3" t="s">
        <v>368</v>
      </c>
      <c r="C369" s="5" t="s">
        <v>5606</v>
      </c>
      <c r="D369" s="5" t="s">
        <v>5587</v>
      </c>
      <c r="E369" s="5">
        <v>2017</v>
      </c>
      <c r="F369" s="8" t="str">
        <f t="shared" si="10"/>
        <v>October</v>
      </c>
      <c r="G369" s="7">
        <f t="shared" si="11"/>
        <v>43009</v>
      </c>
      <c r="H369" s="5" t="s">
        <v>2910</v>
      </c>
      <c r="I369" s="5" t="s">
        <v>11</v>
      </c>
      <c r="J369" s="10">
        <v>1500000</v>
      </c>
      <c r="K369" s="10"/>
      <c r="L369" s="11">
        <v>1500000</v>
      </c>
    </row>
    <row r="370" spans="1:12" x14ac:dyDescent="0.25">
      <c r="A370" s="5" t="s">
        <v>367</v>
      </c>
      <c r="B370" s="3" t="s">
        <v>368</v>
      </c>
      <c r="C370" s="5" t="s">
        <v>5606</v>
      </c>
      <c r="D370" s="5" t="s">
        <v>5608</v>
      </c>
      <c r="E370" s="5">
        <v>2017</v>
      </c>
      <c r="F370" s="8" t="str">
        <f t="shared" si="10"/>
        <v>October</v>
      </c>
      <c r="G370" s="7">
        <f t="shared" si="11"/>
        <v>43033</v>
      </c>
      <c r="H370" s="5" t="s">
        <v>2909</v>
      </c>
      <c r="I370" s="5" t="s">
        <v>13</v>
      </c>
      <c r="J370" s="10"/>
      <c r="K370" s="10">
        <v>1500000</v>
      </c>
      <c r="L370" s="11">
        <v>0</v>
      </c>
    </row>
    <row r="371" spans="1:12" x14ac:dyDescent="0.25">
      <c r="A371" s="5" t="s">
        <v>369</v>
      </c>
      <c r="B371" s="3" t="s">
        <v>370</v>
      </c>
      <c r="C371" s="7"/>
      <c r="D371" s="7"/>
      <c r="E371" s="7"/>
      <c r="F371" s="8" t="str">
        <f t="shared" si="10"/>
        <v>January</v>
      </c>
      <c r="G371" s="7" t="str">
        <f t="shared" si="11"/>
        <v/>
      </c>
      <c r="H371" s="5" t="s">
        <v>28</v>
      </c>
      <c r="I371" s="5" t="s">
        <v>29</v>
      </c>
      <c r="J371" s="10"/>
      <c r="K371" s="10"/>
      <c r="L371" s="11">
        <v>0</v>
      </c>
    </row>
    <row r="372" spans="1:12" x14ac:dyDescent="0.25">
      <c r="A372" s="5" t="s">
        <v>371</v>
      </c>
      <c r="B372" s="3" t="s">
        <v>372</v>
      </c>
      <c r="C372" s="7"/>
      <c r="D372" s="7"/>
      <c r="E372" s="7"/>
      <c r="F372" s="8" t="str">
        <f t="shared" si="10"/>
        <v>January</v>
      </c>
      <c r="G372" s="7" t="str">
        <f t="shared" si="11"/>
        <v/>
      </c>
      <c r="H372" s="5" t="s">
        <v>28</v>
      </c>
      <c r="I372" s="5" t="s">
        <v>29</v>
      </c>
      <c r="J372" s="10"/>
      <c r="K372" s="10"/>
      <c r="L372" s="11">
        <v>0</v>
      </c>
    </row>
    <row r="373" spans="1:12" x14ac:dyDescent="0.25">
      <c r="A373" s="5" t="s">
        <v>373</v>
      </c>
      <c r="B373" s="3" t="s">
        <v>374</v>
      </c>
      <c r="C373" s="5" t="s">
        <v>5587</v>
      </c>
      <c r="D373" s="5" t="s">
        <v>5587</v>
      </c>
      <c r="E373" s="5">
        <v>2017</v>
      </c>
      <c r="F373" s="8" t="str">
        <f t="shared" si="10"/>
        <v>January</v>
      </c>
      <c r="G373" s="7">
        <f t="shared" si="11"/>
        <v>42736</v>
      </c>
      <c r="H373" s="5" t="s">
        <v>36</v>
      </c>
      <c r="I373" s="5" t="s">
        <v>29</v>
      </c>
      <c r="J373" s="10"/>
      <c r="K373" s="10"/>
      <c r="L373" s="11">
        <v>-13125</v>
      </c>
    </row>
    <row r="374" spans="1:12" x14ac:dyDescent="0.25">
      <c r="A374" s="5" t="s">
        <v>373</v>
      </c>
      <c r="B374" s="3" t="s">
        <v>374</v>
      </c>
      <c r="C374" s="5" t="s">
        <v>5597</v>
      </c>
      <c r="D374" s="5" t="s">
        <v>5593</v>
      </c>
      <c r="E374" s="5">
        <v>2017</v>
      </c>
      <c r="F374" s="8" t="str">
        <f t="shared" si="10"/>
        <v>May</v>
      </c>
      <c r="G374" s="7">
        <f t="shared" si="11"/>
        <v>42877</v>
      </c>
      <c r="H374" s="5" t="s">
        <v>2908</v>
      </c>
      <c r="I374" s="5" t="s">
        <v>11</v>
      </c>
      <c r="J374" s="10">
        <v>525000</v>
      </c>
      <c r="K374" s="10"/>
      <c r="L374" s="11">
        <v>511875</v>
      </c>
    </row>
    <row r="375" spans="1:12" x14ac:dyDescent="0.25">
      <c r="A375" s="5" t="s">
        <v>373</v>
      </c>
      <c r="B375" s="3" t="s">
        <v>374</v>
      </c>
      <c r="C375" s="5" t="s">
        <v>5597</v>
      </c>
      <c r="D375" s="5" t="s">
        <v>5595</v>
      </c>
      <c r="E375" s="5">
        <v>2017</v>
      </c>
      <c r="F375" s="8" t="str">
        <f t="shared" si="10"/>
        <v>May</v>
      </c>
      <c r="G375" s="7">
        <f t="shared" si="11"/>
        <v>42886</v>
      </c>
      <c r="H375" s="5" t="s">
        <v>2907</v>
      </c>
      <c r="I375" s="5" t="s">
        <v>13</v>
      </c>
      <c r="J375" s="10"/>
      <c r="K375" s="10">
        <v>500000</v>
      </c>
      <c r="L375" s="11">
        <v>11875</v>
      </c>
    </row>
    <row r="376" spans="1:12" x14ac:dyDescent="0.25">
      <c r="A376" s="5" t="s">
        <v>373</v>
      </c>
      <c r="B376" s="3" t="s">
        <v>374</v>
      </c>
      <c r="C376" s="5" t="s">
        <v>5597</v>
      </c>
      <c r="D376" s="5" t="s">
        <v>5595</v>
      </c>
      <c r="E376" s="5">
        <v>2017</v>
      </c>
      <c r="F376" s="8" t="str">
        <f t="shared" si="10"/>
        <v>May</v>
      </c>
      <c r="G376" s="7">
        <f t="shared" si="11"/>
        <v>42886</v>
      </c>
      <c r="H376" s="5" t="s">
        <v>2906</v>
      </c>
      <c r="I376" s="5" t="s">
        <v>13</v>
      </c>
      <c r="J376" s="10"/>
      <c r="K376" s="10">
        <v>11875</v>
      </c>
      <c r="L376" s="11">
        <v>0</v>
      </c>
    </row>
    <row r="377" spans="1:12" x14ac:dyDescent="0.25">
      <c r="A377" s="5" t="s">
        <v>373</v>
      </c>
      <c r="B377" s="3" t="s">
        <v>374</v>
      </c>
      <c r="C377" s="5" t="s">
        <v>5589</v>
      </c>
      <c r="D377" s="5" t="s">
        <v>5609</v>
      </c>
      <c r="E377" s="5">
        <v>2017</v>
      </c>
      <c r="F377" s="8" t="str">
        <f t="shared" si="10"/>
        <v>June</v>
      </c>
      <c r="G377" s="7">
        <f t="shared" si="11"/>
        <v>42909</v>
      </c>
      <c r="H377" s="5" t="s">
        <v>2905</v>
      </c>
      <c r="I377" s="5" t="s">
        <v>11</v>
      </c>
      <c r="J377" s="10">
        <v>525000</v>
      </c>
      <c r="K377" s="10"/>
      <c r="L377" s="11">
        <v>525000</v>
      </c>
    </row>
    <row r="378" spans="1:12" x14ac:dyDescent="0.25">
      <c r="A378" s="5" t="s">
        <v>373</v>
      </c>
      <c r="B378" s="3" t="s">
        <v>374</v>
      </c>
      <c r="C378" s="5" t="s">
        <v>5592</v>
      </c>
      <c r="D378" s="5" t="s">
        <v>5609</v>
      </c>
      <c r="E378" s="5">
        <v>2017</v>
      </c>
      <c r="F378" s="8" t="str">
        <f t="shared" si="10"/>
        <v>July</v>
      </c>
      <c r="G378" s="7">
        <f t="shared" si="11"/>
        <v>42939</v>
      </c>
      <c r="H378" s="5" t="s">
        <v>2904</v>
      </c>
      <c r="I378" s="5" t="s">
        <v>11</v>
      </c>
      <c r="J378" s="10">
        <v>525000</v>
      </c>
      <c r="K378" s="10"/>
      <c r="L378" s="11">
        <v>1050000</v>
      </c>
    </row>
    <row r="379" spans="1:12" x14ac:dyDescent="0.25">
      <c r="A379" s="5" t="s">
        <v>373</v>
      </c>
      <c r="B379" s="3" t="s">
        <v>374</v>
      </c>
      <c r="C379" s="5" t="s">
        <v>5590</v>
      </c>
      <c r="D379" s="5" t="s">
        <v>5606</v>
      </c>
      <c r="E379" s="5">
        <v>2017</v>
      </c>
      <c r="F379" s="8" t="str">
        <f t="shared" si="10"/>
        <v>August</v>
      </c>
      <c r="G379" s="7">
        <f t="shared" si="11"/>
        <v>42957</v>
      </c>
      <c r="H379" s="5" t="s">
        <v>2903</v>
      </c>
      <c r="I379" s="5" t="s">
        <v>13</v>
      </c>
      <c r="J379" s="10"/>
      <c r="K379" s="10">
        <v>500000</v>
      </c>
      <c r="L379" s="11">
        <v>550000</v>
      </c>
    </row>
    <row r="380" spans="1:12" x14ac:dyDescent="0.25">
      <c r="A380" s="5" t="s">
        <v>373</v>
      </c>
      <c r="B380" s="3" t="s">
        <v>374</v>
      </c>
      <c r="C380" s="5" t="s">
        <v>5590</v>
      </c>
      <c r="D380" s="5" t="s">
        <v>5606</v>
      </c>
      <c r="E380" s="5">
        <v>2017</v>
      </c>
      <c r="F380" s="8" t="str">
        <f t="shared" si="10"/>
        <v>August</v>
      </c>
      <c r="G380" s="7">
        <f t="shared" si="11"/>
        <v>42957</v>
      </c>
      <c r="H380" s="5" t="s">
        <v>2902</v>
      </c>
      <c r="I380" s="5" t="s">
        <v>13</v>
      </c>
      <c r="J380" s="10"/>
      <c r="K380" s="10">
        <v>25000</v>
      </c>
      <c r="L380" s="11">
        <v>525000</v>
      </c>
    </row>
    <row r="381" spans="1:12" x14ac:dyDescent="0.25">
      <c r="A381" s="5" t="s">
        <v>373</v>
      </c>
      <c r="B381" s="3" t="s">
        <v>374</v>
      </c>
      <c r="C381" s="5" t="s">
        <v>5590</v>
      </c>
      <c r="D381" s="5" t="s">
        <v>5609</v>
      </c>
      <c r="E381" s="5">
        <v>2017</v>
      </c>
      <c r="F381" s="8" t="str">
        <f t="shared" si="10"/>
        <v>August</v>
      </c>
      <c r="G381" s="7">
        <f t="shared" si="11"/>
        <v>42970</v>
      </c>
      <c r="H381" s="5" t="s">
        <v>2901</v>
      </c>
      <c r="I381" s="5" t="s">
        <v>11</v>
      </c>
      <c r="J381" s="10">
        <v>525000</v>
      </c>
      <c r="K381" s="10"/>
      <c r="L381" s="11">
        <v>1050000</v>
      </c>
    </row>
    <row r="382" spans="1:12" x14ac:dyDescent="0.25">
      <c r="A382" s="5" t="s">
        <v>373</v>
      </c>
      <c r="B382" s="3" t="s">
        <v>374</v>
      </c>
      <c r="C382" s="5" t="s">
        <v>5605</v>
      </c>
      <c r="D382" s="5" t="s">
        <v>5609</v>
      </c>
      <c r="E382" s="5">
        <v>2017</v>
      </c>
      <c r="F382" s="8" t="str">
        <f t="shared" si="10"/>
        <v>September</v>
      </c>
      <c r="G382" s="7">
        <f t="shared" si="11"/>
        <v>43001</v>
      </c>
      <c r="H382" s="5" t="s">
        <v>2900</v>
      </c>
      <c r="I382" s="5" t="s">
        <v>11</v>
      </c>
      <c r="J382" s="10">
        <v>525000</v>
      </c>
      <c r="K382" s="10"/>
      <c r="L382" s="11">
        <v>1575000</v>
      </c>
    </row>
    <row r="383" spans="1:12" x14ac:dyDescent="0.25">
      <c r="A383" s="5" t="s">
        <v>373</v>
      </c>
      <c r="B383" s="3" t="s">
        <v>374</v>
      </c>
      <c r="C383" s="5" t="s">
        <v>5606</v>
      </c>
      <c r="D383" s="5" t="s">
        <v>5609</v>
      </c>
      <c r="E383" s="5">
        <v>2017</v>
      </c>
      <c r="F383" s="8" t="str">
        <f t="shared" si="10"/>
        <v>October</v>
      </c>
      <c r="G383" s="7">
        <f t="shared" si="11"/>
        <v>43031</v>
      </c>
      <c r="H383" s="5" t="s">
        <v>2899</v>
      </c>
      <c r="I383" s="5" t="s">
        <v>11</v>
      </c>
      <c r="J383" s="10">
        <v>157500</v>
      </c>
      <c r="K383" s="10"/>
      <c r="L383" s="11">
        <v>1732500</v>
      </c>
    </row>
    <row r="384" spans="1:12" x14ac:dyDescent="0.25">
      <c r="A384" s="5" t="s">
        <v>373</v>
      </c>
      <c r="B384" s="3" t="s">
        <v>374</v>
      </c>
      <c r="C384" s="5" t="s">
        <v>5594</v>
      </c>
      <c r="D384" s="5" t="s">
        <v>5587</v>
      </c>
      <c r="E384" s="5">
        <v>2017</v>
      </c>
      <c r="F384" s="8" t="str">
        <f t="shared" si="10"/>
        <v>November</v>
      </c>
      <c r="G384" s="7">
        <f t="shared" si="11"/>
        <v>43040</v>
      </c>
      <c r="H384" s="5" t="s">
        <v>2898</v>
      </c>
      <c r="I384" s="5" t="s">
        <v>11</v>
      </c>
      <c r="J384" s="10">
        <v>525000</v>
      </c>
      <c r="K384" s="10"/>
      <c r="L384" s="11">
        <v>2257500</v>
      </c>
    </row>
    <row r="385" spans="1:12" x14ac:dyDescent="0.25">
      <c r="A385" s="5" t="s">
        <v>373</v>
      </c>
      <c r="B385" s="3" t="s">
        <v>374</v>
      </c>
      <c r="C385" s="5" t="s">
        <v>5594</v>
      </c>
      <c r="D385" s="5" t="s">
        <v>5613</v>
      </c>
      <c r="E385" s="5">
        <v>2017</v>
      </c>
      <c r="F385" s="8" t="str">
        <f t="shared" si="10"/>
        <v>November</v>
      </c>
      <c r="G385" s="7">
        <f t="shared" si="11"/>
        <v>43060</v>
      </c>
      <c r="H385" s="5" t="s">
        <v>2897</v>
      </c>
      <c r="I385" s="5" t="s">
        <v>13</v>
      </c>
      <c r="J385" s="10"/>
      <c r="K385" s="10">
        <v>1000000</v>
      </c>
      <c r="L385" s="11">
        <v>1257500</v>
      </c>
    </row>
    <row r="386" spans="1:12" x14ac:dyDescent="0.25">
      <c r="A386" s="5" t="s">
        <v>373</v>
      </c>
      <c r="B386" s="3" t="s">
        <v>374</v>
      </c>
      <c r="C386" s="5" t="s">
        <v>5594</v>
      </c>
      <c r="D386" s="5" t="s">
        <v>5613</v>
      </c>
      <c r="E386" s="5">
        <v>2017</v>
      </c>
      <c r="F386" s="8" t="str">
        <f t="shared" si="10"/>
        <v>November</v>
      </c>
      <c r="G386" s="7">
        <f t="shared" si="11"/>
        <v>43060</v>
      </c>
      <c r="H386" s="5" t="s">
        <v>2896</v>
      </c>
      <c r="I386" s="5" t="s">
        <v>13</v>
      </c>
      <c r="J386" s="10"/>
      <c r="K386" s="10">
        <v>650000</v>
      </c>
      <c r="L386" s="11">
        <v>607500</v>
      </c>
    </row>
    <row r="387" spans="1:12" x14ac:dyDescent="0.25">
      <c r="A387" s="5" t="s">
        <v>373</v>
      </c>
      <c r="B387" s="3" t="s">
        <v>374</v>
      </c>
      <c r="C387" s="5" t="s">
        <v>5594</v>
      </c>
      <c r="D387" s="5" t="s">
        <v>5593</v>
      </c>
      <c r="E387" s="5">
        <v>2017</v>
      </c>
      <c r="F387" s="8" t="str">
        <f t="shared" ref="F387:F450" si="12">TEXT(C387*28, "mmmm")</f>
        <v>November</v>
      </c>
      <c r="G387" s="7">
        <f t="shared" ref="G387:G450" si="13">IFERROR(DATEVALUE(CONCATENATE(C387,"-",D387,"-",E387)), "")</f>
        <v>43061</v>
      </c>
      <c r="H387" s="5" t="s">
        <v>2895</v>
      </c>
      <c r="I387" s="5" t="s">
        <v>13</v>
      </c>
      <c r="J387" s="10"/>
      <c r="K387" s="10">
        <v>50000</v>
      </c>
      <c r="L387" s="11">
        <v>557500</v>
      </c>
    </row>
    <row r="388" spans="1:12" x14ac:dyDescent="0.25">
      <c r="A388" s="5" t="s">
        <v>373</v>
      </c>
      <c r="B388" s="3" t="s">
        <v>374</v>
      </c>
      <c r="C388" s="5" t="s">
        <v>5594</v>
      </c>
      <c r="D388" s="5" t="s">
        <v>5610</v>
      </c>
      <c r="E388" s="5">
        <v>2017</v>
      </c>
      <c r="F388" s="8" t="str">
        <f t="shared" si="12"/>
        <v>November</v>
      </c>
      <c r="G388" s="7">
        <f t="shared" si="13"/>
        <v>43069</v>
      </c>
      <c r="H388" s="5" t="s">
        <v>2894</v>
      </c>
      <c r="I388" s="5" t="s">
        <v>13</v>
      </c>
      <c r="J388" s="10"/>
      <c r="K388" s="10">
        <v>32500</v>
      </c>
      <c r="L388" s="11">
        <v>525000</v>
      </c>
    </row>
    <row r="389" spans="1:12" x14ac:dyDescent="0.25">
      <c r="A389" s="5" t="s">
        <v>373</v>
      </c>
      <c r="B389" s="3" t="s">
        <v>374</v>
      </c>
      <c r="C389" s="5" t="s">
        <v>5607</v>
      </c>
      <c r="D389" s="5" t="s">
        <v>5587</v>
      </c>
      <c r="E389" s="5">
        <v>2017</v>
      </c>
      <c r="F389" s="8" t="str">
        <f t="shared" si="12"/>
        <v>December</v>
      </c>
      <c r="G389" s="7">
        <f t="shared" si="13"/>
        <v>43070</v>
      </c>
      <c r="H389" s="5" t="s">
        <v>2893</v>
      </c>
      <c r="I389" s="5" t="s">
        <v>11</v>
      </c>
      <c r="J389" s="10">
        <v>525000</v>
      </c>
      <c r="K389" s="10"/>
      <c r="L389" s="11">
        <v>1050000</v>
      </c>
    </row>
    <row r="390" spans="1:12" x14ac:dyDescent="0.25">
      <c r="A390" s="5" t="s">
        <v>376</v>
      </c>
      <c r="B390" s="3" t="s">
        <v>377</v>
      </c>
      <c r="C390" s="7"/>
      <c r="D390" s="7"/>
      <c r="E390" s="7"/>
      <c r="F390" s="8" t="str">
        <f t="shared" si="12"/>
        <v>January</v>
      </c>
      <c r="G390" s="7" t="str">
        <f t="shared" si="13"/>
        <v/>
      </c>
      <c r="H390" s="5" t="s">
        <v>28</v>
      </c>
      <c r="I390" s="5" t="s">
        <v>29</v>
      </c>
      <c r="J390" s="10"/>
      <c r="K390" s="10"/>
      <c r="L390" s="11">
        <v>0</v>
      </c>
    </row>
    <row r="391" spans="1:12" x14ac:dyDescent="0.25">
      <c r="A391" s="5" t="s">
        <v>378</v>
      </c>
      <c r="B391" s="3" t="s">
        <v>379</v>
      </c>
      <c r="C391" s="7"/>
      <c r="D391" s="7"/>
      <c r="E391" s="7"/>
      <c r="F391" s="8" t="str">
        <f t="shared" si="12"/>
        <v>January</v>
      </c>
      <c r="G391" s="7" t="str">
        <f t="shared" si="13"/>
        <v/>
      </c>
      <c r="H391" s="5" t="s">
        <v>28</v>
      </c>
      <c r="I391" s="5" t="s">
        <v>29</v>
      </c>
      <c r="J391" s="10"/>
      <c r="K391" s="10"/>
      <c r="L391" s="11">
        <v>0</v>
      </c>
    </row>
    <row r="392" spans="1:12" x14ac:dyDescent="0.25">
      <c r="A392" s="5" t="s">
        <v>380</v>
      </c>
      <c r="B392" s="3" t="s">
        <v>381</v>
      </c>
      <c r="C392" s="7"/>
      <c r="D392" s="7"/>
      <c r="E392" s="7"/>
      <c r="F392" s="8" t="str">
        <f t="shared" si="12"/>
        <v>January</v>
      </c>
      <c r="G392" s="7" t="str">
        <f t="shared" si="13"/>
        <v/>
      </c>
      <c r="H392" s="5" t="s">
        <v>28</v>
      </c>
      <c r="I392" s="5" t="s">
        <v>29</v>
      </c>
      <c r="J392" s="10"/>
      <c r="K392" s="10"/>
      <c r="L392" s="11">
        <v>0</v>
      </c>
    </row>
    <row r="393" spans="1:12" x14ac:dyDescent="0.25">
      <c r="A393" s="5" t="s">
        <v>382</v>
      </c>
      <c r="B393" s="3" t="s">
        <v>383</v>
      </c>
      <c r="C393" s="7"/>
      <c r="D393" s="7"/>
      <c r="E393" s="7"/>
      <c r="F393" s="8" t="str">
        <f t="shared" si="12"/>
        <v>January</v>
      </c>
      <c r="G393" s="7" t="str">
        <f t="shared" si="13"/>
        <v/>
      </c>
      <c r="H393" s="5" t="s">
        <v>28</v>
      </c>
      <c r="I393" s="5" t="s">
        <v>29</v>
      </c>
      <c r="J393" s="10"/>
      <c r="K393" s="10"/>
      <c r="L393" s="11">
        <v>0</v>
      </c>
    </row>
    <row r="394" spans="1:12" x14ac:dyDescent="0.25">
      <c r="A394" s="5" t="s">
        <v>384</v>
      </c>
      <c r="B394" s="3" t="s">
        <v>385</v>
      </c>
      <c r="C394" s="5" t="s">
        <v>5592</v>
      </c>
      <c r="D394" s="5" t="s">
        <v>5587</v>
      </c>
      <c r="E394" s="5">
        <v>2017</v>
      </c>
      <c r="F394" s="8" t="str">
        <f t="shared" si="12"/>
        <v>July</v>
      </c>
      <c r="G394" s="7">
        <f t="shared" si="13"/>
        <v>42917</v>
      </c>
      <c r="H394" s="5" t="s">
        <v>2892</v>
      </c>
      <c r="I394" s="5" t="s">
        <v>11</v>
      </c>
      <c r="J394" s="10">
        <v>1600000</v>
      </c>
      <c r="K394" s="10"/>
      <c r="L394" s="11">
        <v>1600000</v>
      </c>
    </row>
    <row r="395" spans="1:12" x14ac:dyDescent="0.25">
      <c r="A395" s="5" t="s">
        <v>389</v>
      </c>
      <c r="B395" s="3" t="s">
        <v>390</v>
      </c>
      <c r="C395" s="5" t="s">
        <v>5587</v>
      </c>
      <c r="D395" s="5" t="s">
        <v>5587</v>
      </c>
      <c r="E395" s="5">
        <v>2017</v>
      </c>
      <c r="F395" s="8" t="str">
        <f t="shared" si="12"/>
        <v>January</v>
      </c>
      <c r="G395" s="7">
        <f t="shared" si="13"/>
        <v>42736</v>
      </c>
      <c r="H395" s="5" t="s">
        <v>36</v>
      </c>
      <c r="I395" s="5" t="s">
        <v>29</v>
      </c>
      <c r="J395" s="10"/>
      <c r="K395" s="10"/>
      <c r="L395" s="11">
        <v>20000</v>
      </c>
    </row>
    <row r="396" spans="1:12" x14ac:dyDescent="0.25">
      <c r="A396" s="5" t="s">
        <v>389</v>
      </c>
      <c r="B396" s="3" t="s">
        <v>390</v>
      </c>
      <c r="C396" s="5" t="s">
        <v>5587</v>
      </c>
      <c r="D396" s="5" t="s">
        <v>5587</v>
      </c>
      <c r="E396" s="5">
        <v>2017</v>
      </c>
      <c r="F396" s="8" t="str">
        <f t="shared" si="12"/>
        <v>January</v>
      </c>
      <c r="G396" s="7">
        <f t="shared" si="13"/>
        <v>42736</v>
      </c>
      <c r="H396" s="5" t="s">
        <v>2891</v>
      </c>
      <c r="I396" s="5" t="s">
        <v>11</v>
      </c>
      <c r="J396" s="10">
        <v>400000</v>
      </c>
      <c r="K396" s="10"/>
      <c r="L396" s="11">
        <v>420000</v>
      </c>
    </row>
    <row r="397" spans="1:12" x14ac:dyDescent="0.25">
      <c r="A397" s="5" t="s">
        <v>389</v>
      </c>
      <c r="B397" s="3" t="s">
        <v>390</v>
      </c>
      <c r="C397" s="5" t="s">
        <v>5587</v>
      </c>
      <c r="D397" s="5" t="s">
        <v>5591</v>
      </c>
      <c r="E397" s="5">
        <v>2017</v>
      </c>
      <c r="F397" s="8" t="str">
        <f t="shared" si="12"/>
        <v>January</v>
      </c>
      <c r="G397" s="7">
        <f t="shared" si="13"/>
        <v>42753</v>
      </c>
      <c r="H397" s="5" t="s">
        <v>2890</v>
      </c>
      <c r="I397" s="5" t="s">
        <v>13</v>
      </c>
      <c r="J397" s="10"/>
      <c r="K397" s="10">
        <v>380000</v>
      </c>
      <c r="L397" s="11">
        <v>40000</v>
      </c>
    </row>
    <row r="398" spans="1:12" x14ac:dyDescent="0.25">
      <c r="A398" s="5" t="s">
        <v>389</v>
      </c>
      <c r="B398" s="3" t="s">
        <v>390</v>
      </c>
      <c r="C398" s="5" t="s">
        <v>5587</v>
      </c>
      <c r="D398" s="5" t="s">
        <v>5617</v>
      </c>
      <c r="E398" s="5">
        <v>2017</v>
      </c>
      <c r="F398" s="8" t="str">
        <f t="shared" si="12"/>
        <v>January</v>
      </c>
      <c r="G398" s="7">
        <f t="shared" si="13"/>
        <v>42754</v>
      </c>
      <c r="H398" s="5" t="s">
        <v>2889</v>
      </c>
      <c r="I398" s="5" t="s">
        <v>13</v>
      </c>
      <c r="J398" s="10"/>
      <c r="K398" s="10">
        <v>40000</v>
      </c>
      <c r="L398" s="11">
        <v>0</v>
      </c>
    </row>
    <row r="399" spans="1:12" x14ac:dyDescent="0.25">
      <c r="A399" s="5" t="s">
        <v>389</v>
      </c>
      <c r="B399" s="3" t="s">
        <v>390</v>
      </c>
      <c r="C399" s="5" t="s">
        <v>5598</v>
      </c>
      <c r="D399" s="5" t="s">
        <v>5587</v>
      </c>
      <c r="E399" s="5">
        <v>2017</v>
      </c>
      <c r="F399" s="8" t="str">
        <f t="shared" si="12"/>
        <v>February</v>
      </c>
      <c r="G399" s="7">
        <f t="shared" si="13"/>
        <v>42767</v>
      </c>
      <c r="H399" s="5" t="s">
        <v>2888</v>
      </c>
      <c r="I399" s="5" t="s">
        <v>11</v>
      </c>
      <c r="J399" s="10">
        <v>400000</v>
      </c>
      <c r="K399" s="10"/>
      <c r="L399" s="11">
        <v>400000</v>
      </c>
    </row>
    <row r="400" spans="1:12" x14ac:dyDescent="0.25">
      <c r="A400" s="5" t="s">
        <v>389</v>
      </c>
      <c r="B400" s="3" t="s">
        <v>390</v>
      </c>
      <c r="C400" s="5" t="s">
        <v>5598</v>
      </c>
      <c r="D400" s="5" t="s">
        <v>5602</v>
      </c>
      <c r="E400" s="5">
        <v>2017</v>
      </c>
      <c r="F400" s="8" t="str">
        <f t="shared" si="12"/>
        <v>February</v>
      </c>
      <c r="G400" s="7">
        <f t="shared" si="13"/>
        <v>42790</v>
      </c>
      <c r="H400" s="5" t="s">
        <v>2875</v>
      </c>
      <c r="I400" s="5" t="s">
        <v>13</v>
      </c>
      <c r="J400" s="10"/>
      <c r="K400" s="10">
        <v>380000</v>
      </c>
      <c r="L400" s="11">
        <v>20000</v>
      </c>
    </row>
    <row r="401" spans="1:12" x14ac:dyDescent="0.25">
      <c r="A401" s="5" t="s">
        <v>389</v>
      </c>
      <c r="B401" s="3" t="s">
        <v>390</v>
      </c>
      <c r="C401" s="5" t="s">
        <v>5598</v>
      </c>
      <c r="D401" s="5" t="s">
        <v>5602</v>
      </c>
      <c r="E401" s="5">
        <v>2017</v>
      </c>
      <c r="F401" s="8" t="str">
        <f t="shared" si="12"/>
        <v>February</v>
      </c>
      <c r="G401" s="7">
        <f t="shared" si="13"/>
        <v>42790</v>
      </c>
      <c r="H401" s="5" t="s">
        <v>2887</v>
      </c>
      <c r="I401" s="5" t="s">
        <v>13</v>
      </c>
      <c r="J401" s="10"/>
      <c r="K401" s="10">
        <v>20000</v>
      </c>
      <c r="L401" s="11">
        <v>0</v>
      </c>
    </row>
    <row r="402" spans="1:12" x14ac:dyDescent="0.25">
      <c r="A402" s="5" t="s">
        <v>389</v>
      </c>
      <c r="B402" s="3" t="s">
        <v>390</v>
      </c>
      <c r="C402" s="5" t="s">
        <v>5588</v>
      </c>
      <c r="D402" s="5" t="s">
        <v>5587</v>
      </c>
      <c r="E402" s="5">
        <v>2017</v>
      </c>
      <c r="F402" s="8" t="str">
        <f t="shared" si="12"/>
        <v>March</v>
      </c>
      <c r="G402" s="7">
        <f t="shared" si="13"/>
        <v>42795</v>
      </c>
      <c r="H402" s="5" t="s">
        <v>2886</v>
      </c>
      <c r="I402" s="5" t="s">
        <v>11</v>
      </c>
      <c r="J402" s="10">
        <v>400000</v>
      </c>
      <c r="K402" s="10"/>
      <c r="L402" s="11">
        <v>400000</v>
      </c>
    </row>
    <row r="403" spans="1:12" x14ac:dyDescent="0.25">
      <c r="A403" s="5" t="s">
        <v>389</v>
      </c>
      <c r="B403" s="3" t="s">
        <v>390</v>
      </c>
      <c r="C403" s="5" t="s">
        <v>5588</v>
      </c>
      <c r="D403" s="5" t="s">
        <v>5600</v>
      </c>
      <c r="E403" s="5">
        <v>2017</v>
      </c>
      <c r="F403" s="8" t="str">
        <f t="shared" si="12"/>
        <v>March</v>
      </c>
      <c r="G403" s="7">
        <f t="shared" si="13"/>
        <v>42822</v>
      </c>
      <c r="H403" s="5" t="s">
        <v>2885</v>
      </c>
      <c r="I403" s="5" t="s">
        <v>13</v>
      </c>
      <c r="J403" s="10"/>
      <c r="K403" s="10">
        <v>380000</v>
      </c>
      <c r="L403" s="11">
        <v>20000</v>
      </c>
    </row>
    <row r="404" spans="1:12" x14ac:dyDescent="0.25">
      <c r="A404" s="5" t="s">
        <v>389</v>
      </c>
      <c r="B404" s="3" t="s">
        <v>390</v>
      </c>
      <c r="C404" s="5" t="s">
        <v>5588</v>
      </c>
      <c r="D404" s="5" t="s">
        <v>5600</v>
      </c>
      <c r="E404" s="5">
        <v>2017</v>
      </c>
      <c r="F404" s="8" t="str">
        <f t="shared" si="12"/>
        <v>March</v>
      </c>
      <c r="G404" s="7">
        <f t="shared" si="13"/>
        <v>42822</v>
      </c>
      <c r="H404" s="5" t="s">
        <v>2884</v>
      </c>
      <c r="I404" s="5" t="s">
        <v>13</v>
      </c>
      <c r="J404" s="10"/>
      <c r="K404" s="10">
        <v>20000</v>
      </c>
      <c r="L404" s="11">
        <v>0</v>
      </c>
    </row>
    <row r="405" spans="1:12" x14ac:dyDescent="0.25">
      <c r="A405" s="5" t="s">
        <v>389</v>
      </c>
      <c r="B405" s="3" t="s">
        <v>390</v>
      </c>
      <c r="C405" s="5" t="s">
        <v>5596</v>
      </c>
      <c r="D405" s="5" t="s">
        <v>5587</v>
      </c>
      <c r="E405" s="5">
        <v>2017</v>
      </c>
      <c r="F405" s="8" t="str">
        <f t="shared" si="12"/>
        <v>April</v>
      </c>
      <c r="G405" s="7">
        <f t="shared" si="13"/>
        <v>42826</v>
      </c>
      <c r="H405" s="5" t="s">
        <v>2883</v>
      </c>
      <c r="I405" s="5" t="s">
        <v>11</v>
      </c>
      <c r="J405" s="10">
        <v>400000</v>
      </c>
      <c r="K405" s="10"/>
      <c r="L405" s="11">
        <v>400000</v>
      </c>
    </row>
    <row r="406" spans="1:12" x14ac:dyDescent="0.25">
      <c r="A406" s="5" t="s">
        <v>389</v>
      </c>
      <c r="B406" s="3" t="s">
        <v>390</v>
      </c>
      <c r="C406" s="5" t="s">
        <v>5596</v>
      </c>
      <c r="D406" s="5" t="s">
        <v>5612</v>
      </c>
      <c r="E406" s="5">
        <v>2017</v>
      </c>
      <c r="F406" s="8" t="str">
        <f t="shared" si="12"/>
        <v>April</v>
      </c>
      <c r="G406" s="7">
        <f t="shared" si="13"/>
        <v>42845</v>
      </c>
      <c r="H406" s="5" t="s">
        <v>2882</v>
      </c>
      <c r="I406" s="5" t="s">
        <v>13</v>
      </c>
      <c r="J406" s="10"/>
      <c r="K406" s="10">
        <v>380000</v>
      </c>
      <c r="L406" s="11">
        <v>20000</v>
      </c>
    </row>
    <row r="407" spans="1:12" x14ac:dyDescent="0.25">
      <c r="A407" s="5" t="s">
        <v>389</v>
      </c>
      <c r="B407" s="3" t="s">
        <v>390</v>
      </c>
      <c r="C407" s="5" t="s">
        <v>5596</v>
      </c>
      <c r="D407" s="5" t="s">
        <v>5613</v>
      </c>
      <c r="E407" s="5">
        <v>2017</v>
      </c>
      <c r="F407" s="8" t="str">
        <f t="shared" si="12"/>
        <v>April</v>
      </c>
      <c r="G407" s="7">
        <f t="shared" si="13"/>
        <v>42846</v>
      </c>
      <c r="H407" s="5" t="s">
        <v>2881</v>
      </c>
      <c r="I407" s="5" t="s">
        <v>13</v>
      </c>
      <c r="J407" s="10"/>
      <c r="K407" s="10">
        <v>20000</v>
      </c>
      <c r="L407" s="11">
        <v>0</v>
      </c>
    </row>
    <row r="408" spans="1:12" x14ac:dyDescent="0.25">
      <c r="A408" s="5" t="s">
        <v>389</v>
      </c>
      <c r="B408" s="3" t="s">
        <v>390</v>
      </c>
      <c r="C408" s="5" t="s">
        <v>5597</v>
      </c>
      <c r="D408" s="5" t="s">
        <v>5587</v>
      </c>
      <c r="E408" s="5">
        <v>2017</v>
      </c>
      <c r="F408" s="8" t="str">
        <f t="shared" si="12"/>
        <v>May</v>
      </c>
      <c r="G408" s="7">
        <f t="shared" si="13"/>
        <v>42856</v>
      </c>
      <c r="H408" s="5" t="s">
        <v>2880</v>
      </c>
      <c r="I408" s="5" t="s">
        <v>11</v>
      </c>
      <c r="J408" s="10">
        <v>400000</v>
      </c>
      <c r="K408" s="10"/>
      <c r="L408" s="11">
        <v>400000</v>
      </c>
    </row>
    <row r="409" spans="1:12" x14ac:dyDescent="0.25">
      <c r="A409" s="5" t="s">
        <v>389</v>
      </c>
      <c r="B409" s="3" t="s">
        <v>390</v>
      </c>
      <c r="C409" s="5" t="s">
        <v>5597</v>
      </c>
      <c r="D409" s="5" t="s">
        <v>5595</v>
      </c>
      <c r="E409" s="5">
        <v>2017</v>
      </c>
      <c r="F409" s="8" t="str">
        <f t="shared" si="12"/>
        <v>May</v>
      </c>
      <c r="G409" s="7">
        <f t="shared" si="13"/>
        <v>42886</v>
      </c>
      <c r="H409" s="5" t="s">
        <v>2879</v>
      </c>
      <c r="I409" s="5" t="s">
        <v>13</v>
      </c>
      <c r="J409" s="10"/>
      <c r="K409" s="10">
        <v>380000</v>
      </c>
      <c r="L409" s="11">
        <v>20000</v>
      </c>
    </row>
    <row r="410" spans="1:12" x14ac:dyDescent="0.25">
      <c r="A410" s="5" t="s">
        <v>389</v>
      </c>
      <c r="B410" s="3" t="s">
        <v>390</v>
      </c>
      <c r="C410" s="5" t="s">
        <v>5597</v>
      </c>
      <c r="D410" s="5" t="s">
        <v>5595</v>
      </c>
      <c r="E410" s="5">
        <v>2017</v>
      </c>
      <c r="F410" s="8" t="str">
        <f t="shared" si="12"/>
        <v>May</v>
      </c>
      <c r="G410" s="7">
        <f t="shared" si="13"/>
        <v>42886</v>
      </c>
      <c r="H410" s="5" t="s">
        <v>406</v>
      </c>
      <c r="I410" s="5" t="s">
        <v>13</v>
      </c>
      <c r="J410" s="10"/>
      <c r="K410" s="10">
        <v>20000</v>
      </c>
      <c r="L410" s="11">
        <v>0</v>
      </c>
    </row>
    <row r="411" spans="1:12" x14ac:dyDescent="0.25">
      <c r="A411" s="5" t="s">
        <v>389</v>
      </c>
      <c r="B411" s="3" t="s">
        <v>390</v>
      </c>
      <c r="C411" s="5" t="s">
        <v>5589</v>
      </c>
      <c r="D411" s="5" t="s">
        <v>5587</v>
      </c>
      <c r="E411" s="5">
        <v>2017</v>
      </c>
      <c r="F411" s="8" t="str">
        <f t="shared" si="12"/>
        <v>June</v>
      </c>
      <c r="G411" s="7">
        <f t="shared" si="13"/>
        <v>42887</v>
      </c>
      <c r="H411" s="5" t="s">
        <v>2878</v>
      </c>
      <c r="I411" s="5" t="s">
        <v>11</v>
      </c>
      <c r="J411" s="10">
        <v>400000</v>
      </c>
      <c r="K411" s="10"/>
      <c r="L411" s="11">
        <v>400000</v>
      </c>
    </row>
    <row r="412" spans="1:12" x14ac:dyDescent="0.25">
      <c r="A412" s="5" t="s">
        <v>389</v>
      </c>
      <c r="B412" s="3" t="s">
        <v>390</v>
      </c>
      <c r="C412" s="5" t="s">
        <v>5592</v>
      </c>
      <c r="D412" s="5" t="s">
        <v>5587</v>
      </c>
      <c r="E412" s="5">
        <v>2017</v>
      </c>
      <c r="F412" s="8" t="str">
        <f t="shared" si="12"/>
        <v>July</v>
      </c>
      <c r="G412" s="7">
        <f t="shared" si="13"/>
        <v>42917</v>
      </c>
      <c r="H412" s="5" t="s">
        <v>2877</v>
      </c>
      <c r="I412" s="5" t="s">
        <v>11</v>
      </c>
      <c r="J412" s="10">
        <v>400000</v>
      </c>
      <c r="K412" s="10"/>
      <c r="L412" s="11">
        <v>800000</v>
      </c>
    </row>
    <row r="413" spans="1:12" x14ac:dyDescent="0.25">
      <c r="A413" s="5" t="s">
        <v>389</v>
      </c>
      <c r="B413" s="3" t="s">
        <v>390</v>
      </c>
      <c r="C413" s="5" t="s">
        <v>5592</v>
      </c>
      <c r="D413" s="5" t="s">
        <v>5601</v>
      </c>
      <c r="E413" s="5">
        <v>2017</v>
      </c>
      <c r="F413" s="8" t="str">
        <f t="shared" si="12"/>
        <v>July</v>
      </c>
      <c r="G413" s="7">
        <f t="shared" si="13"/>
        <v>42933</v>
      </c>
      <c r="H413" s="5" t="s">
        <v>2876</v>
      </c>
      <c r="I413" s="5" t="s">
        <v>13</v>
      </c>
      <c r="J413" s="10"/>
      <c r="K413" s="10">
        <v>380000</v>
      </c>
      <c r="L413" s="11">
        <v>420000</v>
      </c>
    </row>
    <row r="414" spans="1:12" x14ac:dyDescent="0.25">
      <c r="A414" s="5" t="s">
        <v>389</v>
      </c>
      <c r="B414" s="3" t="s">
        <v>390</v>
      </c>
      <c r="C414" s="5" t="s">
        <v>5592</v>
      </c>
      <c r="D414" s="5" t="s">
        <v>5601</v>
      </c>
      <c r="E414" s="5">
        <v>2017</v>
      </c>
      <c r="F414" s="8" t="str">
        <f t="shared" si="12"/>
        <v>July</v>
      </c>
      <c r="G414" s="7">
        <f t="shared" si="13"/>
        <v>42933</v>
      </c>
      <c r="H414" s="5" t="s">
        <v>406</v>
      </c>
      <c r="I414" s="5" t="s">
        <v>13</v>
      </c>
      <c r="J414" s="10"/>
      <c r="K414" s="10">
        <v>20000</v>
      </c>
      <c r="L414" s="11">
        <v>400000</v>
      </c>
    </row>
    <row r="415" spans="1:12" x14ac:dyDescent="0.25">
      <c r="A415" s="5" t="s">
        <v>389</v>
      </c>
      <c r="B415" s="3" t="s">
        <v>390</v>
      </c>
      <c r="C415" s="5" t="s">
        <v>5592</v>
      </c>
      <c r="D415" s="5" t="s">
        <v>5600</v>
      </c>
      <c r="E415" s="5">
        <v>2017</v>
      </c>
      <c r="F415" s="8" t="str">
        <f t="shared" si="12"/>
        <v>July</v>
      </c>
      <c r="G415" s="7">
        <f t="shared" si="13"/>
        <v>42944</v>
      </c>
      <c r="H415" s="5" t="s">
        <v>2875</v>
      </c>
      <c r="I415" s="5" t="s">
        <v>13</v>
      </c>
      <c r="J415" s="10"/>
      <c r="K415" s="10">
        <v>380000</v>
      </c>
      <c r="L415" s="11">
        <v>20000</v>
      </c>
    </row>
    <row r="416" spans="1:12" x14ac:dyDescent="0.25">
      <c r="A416" s="5" t="s">
        <v>389</v>
      </c>
      <c r="B416" s="3" t="s">
        <v>390</v>
      </c>
      <c r="C416" s="5" t="s">
        <v>5590</v>
      </c>
      <c r="D416" s="5" t="s">
        <v>5587</v>
      </c>
      <c r="E416" s="5">
        <v>2017</v>
      </c>
      <c r="F416" s="8" t="str">
        <f t="shared" si="12"/>
        <v>August</v>
      </c>
      <c r="G416" s="7">
        <f t="shared" si="13"/>
        <v>42948</v>
      </c>
      <c r="H416" s="5" t="s">
        <v>2874</v>
      </c>
      <c r="I416" s="5" t="s">
        <v>11</v>
      </c>
      <c r="J416" s="10">
        <v>400000</v>
      </c>
      <c r="K416" s="10"/>
      <c r="L416" s="11">
        <v>420000</v>
      </c>
    </row>
    <row r="417" spans="1:12" x14ac:dyDescent="0.25">
      <c r="A417" s="5" t="s">
        <v>389</v>
      </c>
      <c r="B417" s="3" t="s">
        <v>390</v>
      </c>
      <c r="C417" s="5" t="s">
        <v>5590</v>
      </c>
      <c r="D417" s="5" t="s">
        <v>5600</v>
      </c>
      <c r="E417" s="5">
        <v>2017</v>
      </c>
      <c r="F417" s="8" t="str">
        <f t="shared" si="12"/>
        <v>August</v>
      </c>
      <c r="G417" s="7">
        <f t="shared" si="13"/>
        <v>42975</v>
      </c>
      <c r="H417" s="5" t="s">
        <v>2866</v>
      </c>
      <c r="I417" s="5" t="s">
        <v>13</v>
      </c>
      <c r="J417" s="10"/>
      <c r="K417" s="10">
        <v>380000</v>
      </c>
      <c r="L417" s="11">
        <v>40000</v>
      </c>
    </row>
    <row r="418" spans="1:12" x14ac:dyDescent="0.25">
      <c r="A418" s="5" t="s">
        <v>389</v>
      </c>
      <c r="B418" s="3" t="s">
        <v>390</v>
      </c>
      <c r="C418" s="5" t="s">
        <v>5590</v>
      </c>
      <c r="D418" s="5" t="s">
        <v>5600</v>
      </c>
      <c r="E418" s="5">
        <v>2017</v>
      </c>
      <c r="F418" s="8" t="str">
        <f t="shared" si="12"/>
        <v>August</v>
      </c>
      <c r="G418" s="7">
        <f t="shared" si="13"/>
        <v>42975</v>
      </c>
      <c r="H418" s="5" t="s">
        <v>2873</v>
      </c>
      <c r="I418" s="5" t="s">
        <v>13</v>
      </c>
      <c r="J418" s="10"/>
      <c r="K418" s="10">
        <v>40000</v>
      </c>
      <c r="L418" s="11">
        <v>0</v>
      </c>
    </row>
    <row r="419" spans="1:12" x14ac:dyDescent="0.25">
      <c r="A419" s="5" t="s">
        <v>389</v>
      </c>
      <c r="B419" s="3" t="s">
        <v>390</v>
      </c>
      <c r="C419" s="5" t="s">
        <v>5605</v>
      </c>
      <c r="D419" s="5" t="s">
        <v>5587</v>
      </c>
      <c r="E419" s="5">
        <v>2017</v>
      </c>
      <c r="F419" s="8" t="str">
        <f t="shared" si="12"/>
        <v>September</v>
      </c>
      <c r="G419" s="7">
        <f t="shared" si="13"/>
        <v>42979</v>
      </c>
      <c r="H419" s="5" t="s">
        <v>2872</v>
      </c>
      <c r="I419" s="5" t="s">
        <v>11</v>
      </c>
      <c r="J419" s="10">
        <v>400000</v>
      </c>
      <c r="K419" s="10"/>
      <c r="L419" s="11">
        <v>400000</v>
      </c>
    </row>
    <row r="420" spans="1:12" x14ac:dyDescent="0.25">
      <c r="A420" s="5" t="s">
        <v>389</v>
      </c>
      <c r="B420" s="3" t="s">
        <v>390</v>
      </c>
      <c r="C420" s="5" t="s">
        <v>5606</v>
      </c>
      <c r="D420" s="5" t="s">
        <v>5587</v>
      </c>
      <c r="E420" s="5">
        <v>2017</v>
      </c>
      <c r="F420" s="8" t="str">
        <f t="shared" si="12"/>
        <v>October</v>
      </c>
      <c r="G420" s="7">
        <f t="shared" si="13"/>
        <v>43009</v>
      </c>
      <c r="H420" s="5" t="s">
        <v>2871</v>
      </c>
      <c r="I420" s="5" t="s">
        <v>11</v>
      </c>
      <c r="J420" s="10">
        <v>400000</v>
      </c>
      <c r="K420" s="10"/>
      <c r="L420" s="11">
        <v>800000</v>
      </c>
    </row>
    <row r="421" spans="1:12" x14ac:dyDescent="0.25">
      <c r="A421" s="5" t="s">
        <v>389</v>
      </c>
      <c r="B421" s="3" t="s">
        <v>390</v>
      </c>
      <c r="C421" s="5" t="s">
        <v>5606</v>
      </c>
      <c r="D421" s="5" t="s">
        <v>5588</v>
      </c>
      <c r="E421" s="5">
        <v>2017</v>
      </c>
      <c r="F421" s="8" t="str">
        <f t="shared" si="12"/>
        <v>October</v>
      </c>
      <c r="G421" s="7">
        <f t="shared" si="13"/>
        <v>43011</v>
      </c>
      <c r="H421" s="5" t="s">
        <v>2870</v>
      </c>
      <c r="I421" s="5" t="s">
        <v>13</v>
      </c>
      <c r="J421" s="10"/>
      <c r="K421" s="10">
        <v>380000</v>
      </c>
      <c r="L421" s="11">
        <v>420000</v>
      </c>
    </row>
    <row r="422" spans="1:12" x14ac:dyDescent="0.25">
      <c r="A422" s="5" t="s">
        <v>389</v>
      </c>
      <c r="B422" s="3" t="s">
        <v>390</v>
      </c>
      <c r="C422" s="5" t="s">
        <v>5594</v>
      </c>
      <c r="D422" s="5" t="s">
        <v>5587</v>
      </c>
      <c r="E422" s="5">
        <v>2017</v>
      </c>
      <c r="F422" s="8" t="str">
        <f t="shared" si="12"/>
        <v>November</v>
      </c>
      <c r="G422" s="7">
        <f t="shared" si="13"/>
        <v>43040</v>
      </c>
      <c r="H422" s="5" t="s">
        <v>2869</v>
      </c>
      <c r="I422" s="5" t="s">
        <v>11</v>
      </c>
      <c r="J422" s="10">
        <v>400000</v>
      </c>
      <c r="K422" s="10"/>
      <c r="L422" s="11">
        <v>820000</v>
      </c>
    </row>
    <row r="423" spans="1:12" x14ac:dyDescent="0.25">
      <c r="A423" s="5" t="s">
        <v>389</v>
      </c>
      <c r="B423" s="3" t="s">
        <v>390</v>
      </c>
      <c r="C423" s="5" t="s">
        <v>5594</v>
      </c>
      <c r="D423" s="5" t="s">
        <v>5587</v>
      </c>
      <c r="E423" s="5">
        <v>2017</v>
      </c>
      <c r="F423" s="8" t="str">
        <f t="shared" si="12"/>
        <v>November</v>
      </c>
      <c r="G423" s="7">
        <f t="shared" si="13"/>
        <v>43040</v>
      </c>
      <c r="H423" s="5" t="s">
        <v>2868</v>
      </c>
      <c r="I423" s="5" t="s">
        <v>13</v>
      </c>
      <c r="J423" s="10"/>
      <c r="K423" s="10">
        <v>380000</v>
      </c>
      <c r="L423" s="11">
        <v>440000</v>
      </c>
    </row>
    <row r="424" spans="1:12" x14ac:dyDescent="0.25">
      <c r="A424" s="5" t="s">
        <v>389</v>
      </c>
      <c r="B424" s="3" t="s">
        <v>390</v>
      </c>
      <c r="C424" s="5" t="s">
        <v>5594</v>
      </c>
      <c r="D424" s="5" t="s">
        <v>5587</v>
      </c>
      <c r="E424" s="5">
        <v>2017</v>
      </c>
      <c r="F424" s="8" t="str">
        <f t="shared" si="12"/>
        <v>November</v>
      </c>
      <c r="G424" s="7">
        <f t="shared" si="13"/>
        <v>43040</v>
      </c>
      <c r="H424" s="5" t="s">
        <v>2867</v>
      </c>
      <c r="I424" s="5" t="s">
        <v>13</v>
      </c>
      <c r="J424" s="10"/>
      <c r="K424" s="10">
        <v>40000</v>
      </c>
      <c r="L424" s="11">
        <v>400000</v>
      </c>
    </row>
    <row r="425" spans="1:12" x14ac:dyDescent="0.25">
      <c r="A425" s="5" t="s">
        <v>389</v>
      </c>
      <c r="B425" s="3" t="s">
        <v>390</v>
      </c>
      <c r="C425" s="5" t="s">
        <v>5594</v>
      </c>
      <c r="D425" s="5" t="s">
        <v>5600</v>
      </c>
      <c r="E425" s="5">
        <v>2017</v>
      </c>
      <c r="F425" s="8" t="str">
        <f t="shared" si="12"/>
        <v>November</v>
      </c>
      <c r="G425" s="7">
        <f t="shared" si="13"/>
        <v>43067</v>
      </c>
      <c r="H425" s="5" t="s">
        <v>2866</v>
      </c>
      <c r="I425" s="5" t="s">
        <v>13</v>
      </c>
      <c r="J425" s="10"/>
      <c r="K425" s="10">
        <v>380000</v>
      </c>
      <c r="L425" s="11">
        <v>20000</v>
      </c>
    </row>
    <row r="426" spans="1:12" x14ac:dyDescent="0.25">
      <c r="A426" s="5" t="s">
        <v>389</v>
      </c>
      <c r="B426" s="3" t="s">
        <v>390</v>
      </c>
      <c r="C426" s="5" t="s">
        <v>5594</v>
      </c>
      <c r="D426" s="5" t="s">
        <v>5600</v>
      </c>
      <c r="E426" s="5">
        <v>2017</v>
      </c>
      <c r="F426" s="8" t="str">
        <f t="shared" si="12"/>
        <v>November</v>
      </c>
      <c r="G426" s="7">
        <f t="shared" si="13"/>
        <v>43067</v>
      </c>
      <c r="H426" s="5" t="s">
        <v>2865</v>
      </c>
      <c r="I426" s="5" t="s">
        <v>13</v>
      </c>
      <c r="J426" s="10"/>
      <c r="K426" s="10">
        <v>20000</v>
      </c>
      <c r="L426" s="11">
        <v>0</v>
      </c>
    </row>
    <row r="427" spans="1:12" x14ac:dyDescent="0.25">
      <c r="A427" s="5" t="s">
        <v>389</v>
      </c>
      <c r="B427" s="3" t="s">
        <v>390</v>
      </c>
      <c r="C427" s="5" t="s">
        <v>5607</v>
      </c>
      <c r="D427" s="5" t="s">
        <v>5587</v>
      </c>
      <c r="E427" s="5">
        <v>2017</v>
      </c>
      <c r="F427" s="8" t="str">
        <f t="shared" si="12"/>
        <v>December</v>
      </c>
      <c r="G427" s="7">
        <f t="shared" si="13"/>
        <v>43070</v>
      </c>
      <c r="H427" s="5" t="s">
        <v>2864</v>
      </c>
      <c r="I427" s="5" t="s">
        <v>11</v>
      </c>
      <c r="J427" s="10">
        <v>400000</v>
      </c>
      <c r="K427" s="10"/>
      <c r="L427" s="11">
        <v>400000</v>
      </c>
    </row>
    <row r="428" spans="1:12" x14ac:dyDescent="0.25">
      <c r="A428" s="5" t="s">
        <v>389</v>
      </c>
      <c r="B428" s="3" t="s">
        <v>390</v>
      </c>
      <c r="C428" s="5" t="s">
        <v>5607</v>
      </c>
      <c r="D428" s="5" t="s">
        <v>5604</v>
      </c>
      <c r="E428" s="5">
        <v>2017</v>
      </c>
      <c r="F428" s="8" t="str">
        <f t="shared" si="12"/>
        <v>December</v>
      </c>
      <c r="G428" s="7">
        <f t="shared" si="13"/>
        <v>43082</v>
      </c>
      <c r="H428" s="5" t="s">
        <v>411</v>
      </c>
      <c r="I428" s="5" t="s">
        <v>13</v>
      </c>
      <c r="J428" s="10"/>
      <c r="K428" s="10">
        <v>380000</v>
      </c>
      <c r="L428" s="11">
        <v>20000</v>
      </c>
    </row>
    <row r="429" spans="1:12" x14ac:dyDescent="0.25">
      <c r="A429" s="5" t="s">
        <v>389</v>
      </c>
      <c r="B429" s="3" t="s">
        <v>390</v>
      </c>
      <c r="C429" s="5" t="s">
        <v>5607</v>
      </c>
      <c r="D429" s="5" t="s">
        <v>5604</v>
      </c>
      <c r="E429" s="5">
        <v>2017</v>
      </c>
      <c r="F429" s="8" t="str">
        <f t="shared" si="12"/>
        <v>December</v>
      </c>
      <c r="G429" s="7">
        <f t="shared" si="13"/>
        <v>43082</v>
      </c>
      <c r="H429" s="5" t="s">
        <v>2863</v>
      </c>
      <c r="I429" s="5" t="s">
        <v>13</v>
      </c>
      <c r="J429" s="10"/>
      <c r="K429" s="10">
        <v>20000</v>
      </c>
      <c r="L429" s="11">
        <v>0</v>
      </c>
    </row>
    <row r="430" spans="1:12" x14ac:dyDescent="0.25">
      <c r="A430" s="5" t="s">
        <v>420</v>
      </c>
      <c r="B430" s="3" t="s">
        <v>421</v>
      </c>
      <c r="C430" s="7"/>
      <c r="D430" s="7"/>
      <c r="E430" s="7"/>
      <c r="F430" s="8" t="str">
        <f t="shared" si="12"/>
        <v>January</v>
      </c>
      <c r="G430" s="7" t="str">
        <f t="shared" si="13"/>
        <v/>
      </c>
      <c r="H430" s="5" t="s">
        <v>28</v>
      </c>
      <c r="I430" s="5" t="s">
        <v>29</v>
      </c>
      <c r="J430" s="10"/>
      <c r="K430" s="10"/>
      <c r="L430" s="11">
        <v>0</v>
      </c>
    </row>
    <row r="431" spans="1:12" x14ac:dyDescent="0.25">
      <c r="A431" s="5" t="s">
        <v>422</v>
      </c>
      <c r="B431" s="3" t="s">
        <v>423</v>
      </c>
      <c r="C431" s="7"/>
      <c r="D431" s="7"/>
      <c r="E431" s="7"/>
      <c r="F431" s="8" t="str">
        <f t="shared" si="12"/>
        <v>January</v>
      </c>
      <c r="G431" s="7" t="str">
        <f t="shared" si="13"/>
        <v/>
      </c>
      <c r="H431" s="5" t="s">
        <v>28</v>
      </c>
      <c r="I431" s="5" t="s">
        <v>29</v>
      </c>
      <c r="J431" s="10"/>
      <c r="K431" s="10"/>
      <c r="L431" s="11">
        <v>0</v>
      </c>
    </row>
    <row r="432" spans="1:12" x14ac:dyDescent="0.25">
      <c r="A432" s="5" t="s">
        <v>424</v>
      </c>
      <c r="B432" s="3" t="s">
        <v>425</v>
      </c>
      <c r="C432" s="5" t="s">
        <v>5587</v>
      </c>
      <c r="D432" s="5" t="s">
        <v>5587</v>
      </c>
      <c r="E432" s="5">
        <v>2017</v>
      </c>
      <c r="F432" s="8" t="str">
        <f t="shared" si="12"/>
        <v>January</v>
      </c>
      <c r="G432" s="7">
        <f t="shared" si="13"/>
        <v>42736</v>
      </c>
      <c r="H432" s="5" t="s">
        <v>36</v>
      </c>
      <c r="I432" s="5" t="s">
        <v>29</v>
      </c>
      <c r="J432" s="10"/>
      <c r="K432" s="10"/>
      <c r="L432" s="11">
        <v>1818467.74</v>
      </c>
    </row>
    <row r="433" spans="1:12" x14ac:dyDescent="0.25">
      <c r="A433" s="5" t="s">
        <v>424</v>
      </c>
      <c r="B433" s="3" t="s">
        <v>425</v>
      </c>
      <c r="C433" s="5" t="s">
        <v>5587</v>
      </c>
      <c r="D433" s="5" t="s">
        <v>5588</v>
      </c>
      <c r="E433" s="5">
        <v>2017</v>
      </c>
      <c r="F433" s="8" t="str">
        <f t="shared" si="12"/>
        <v>January</v>
      </c>
      <c r="G433" s="7">
        <f t="shared" si="13"/>
        <v>42738</v>
      </c>
      <c r="H433" s="5" t="s">
        <v>2862</v>
      </c>
      <c r="I433" s="5" t="s">
        <v>13</v>
      </c>
      <c r="J433" s="10"/>
      <c r="K433" s="10">
        <v>1000000</v>
      </c>
      <c r="L433" s="11">
        <v>818467.74</v>
      </c>
    </row>
    <row r="434" spans="1:12" x14ac:dyDescent="0.25">
      <c r="A434" s="5" t="s">
        <v>424</v>
      </c>
      <c r="B434" s="3" t="s">
        <v>425</v>
      </c>
      <c r="C434" s="5" t="s">
        <v>5587</v>
      </c>
      <c r="D434" s="5" t="s">
        <v>5599</v>
      </c>
      <c r="E434" s="5">
        <v>2017</v>
      </c>
      <c r="F434" s="8" t="str">
        <f t="shared" si="12"/>
        <v>January</v>
      </c>
      <c r="G434" s="7">
        <f t="shared" si="13"/>
        <v>42751</v>
      </c>
      <c r="H434" s="5" t="s">
        <v>2861</v>
      </c>
      <c r="I434" s="5" t="s">
        <v>11</v>
      </c>
      <c r="J434" s="10"/>
      <c r="K434" s="10">
        <v>215967.74</v>
      </c>
      <c r="L434" s="11">
        <v>602500</v>
      </c>
    </row>
    <row r="435" spans="1:12" x14ac:dyDescent="0.25">
      <c r="A435" s="5" t="s">
        <v>424</v>
      </c>
      <c r="B435" s="3" t="s">
        <v>425</v>
      </c>
      <c r="C435" s="5" t="s">
        <v>5587</v>
      </c>
      <c r="D435" s="5" t="s">
        <v>5599</v>
      </c>
      <c r="E435" s="5">
        <v>2017</v>
      </c>
      <c r="F435" s="8" t="str">
        <f t="shared" si="12"/>
        <v>January</v>
      </c>
      <c r="G435" s="7">
        <f t="shared" si="13"/>
        <v>42751</v>
      </c>
      <c r="H435" s="5" t="s">
        <v>2860</v>
      </c>
      <c r="I435" s="5" t="s">
        <v>13</v>
      </c>
      <c r="J435" s="10"/>
      <c r="K435" s="10">
        <v>370000</v>
      </c>
      <c r="L435" s="11">
        <v>232500</v>
      </c>
    </row>
    <row r="436" spans="1:12" x14ac:dyDescent="0.25">
      <c r="A436" s="5" t="s">
        <v>424</v>
      </c>
      <c r="B436" s="3" t="s">
        <v>425</v>
      </c>
      <c r="C436" s="5" t="s">
        <v>5587</v>
      </c>
      <c r="D436" s="5" t="s">
        <v>5599</v>
      </c>
      <c r="E436" s="5">
        <v>2017</v>
      </c>
      <c r="F436" s="8" t="str">
        <f t="shared" si="12"/>
        <v>January</v>
      </c>
      <c r="G436" s="7">
        <f t="shared" si="13"/>
        <v>42751</v>
      </c>
      <c r="H436" s="5" t="s">
        <v>2859</v>
      </c>
      <c r="I436" s="5" t="s">
        <v>13</v>
      </c>
      <c r="J436" s="10"/>
      <c r="K436" s="10">
        <v>132500</v>
      </c>
      <c r="L436" s="11">
        <v>100000</v>
      </c>
    </row>
    <row r="437" spans="1:12" x14ac:dyDescent="0.25">
      <c r="A437" s="5" t="s">
        <v>424</v>
      </c>
      <c r="B437" s="3" t="s">
        <v>425</v>
      </c>
      <c r="C437" s="5" t="s">
        <v>5587</v>
      </c>
      <c r="D437" s="5" t="s">
        <v>5599</v>
      </c>
      <c r="E437" s="5">
        <v>2017</v>
      </c>
      <c r="F437" s="8" t="str">
        <f t="shared" si="12"/>
        <v>January</v>
      </c>
      <c r="G437" s="7">
        <f t="shared" si="13"/>
        <v>42751</v>
      </c>
      <c r="H437" s="5" t="s">
        <v>2858</v>
      </c>
      <c r="I437" s="5" t="s">
        <v>13</v>
      </c>
      <c r="J437" s="10"/>
      <c r="K437" s="10">
        <v>55000</v>
      </c>
      <c r="L437" s="11">
        <v>45000</v>
      </c>
    </row>
    <row r="438" spans="1:12" x14ac:dyDescent="0.25">
      <c r="A438" s="5" t="s">
        <v>424</v>
      </c>
      <c r="B438" s="3" t="s">
        <v>425</v>
      </c>
      <c r="C438" s="5" t="s">
        <v>5587</v>
      </c>
      <c r="D438" s="5" t="s">
        <v>5613</v>
      </c>
      <c r="E438" s="5">
        <v>2017</v>
      </c>
      <c r="F438" s="8" t="str">
        <f t="shared" si="12"/>
        <v>January</v>
      </c>
      <c r="G438" s="7">
        <f t="shared" si="13"/>
        <v>42756</v>
      </c>
      <c r="H438" s="5" t="s">
        <v>2857</v>
      </c>
      <c r="I438" s="5" t="s">
        <v>11</v>
      </c>
      <c r="J438" s="10">
        <v>630000</v>
      </c>
      <c r="K438" s="10"/>
      <c r="L438" s="11">
        <v>675000</v>
      </c>
    </row>
    <row r="439" spans="1:12" x14ac:dyDescent="0.25">
      <c r="A439" s="5" t="s">
        <v>424</v>
      </c>
      <c r="B439" s="3" t="s">
        <v>425</v>
      </c>
      <c r="C439" s="5" t="s">
        <v>5598</v>
      </c>
      <c r="D439" s="5" t="s">
        <v>5613</v>
      </c>
      <c r="E439" s="5">
        <v>2017</v>
      </c>
      <c r="F439" s="8" t="str">
        <f t="shared" si="12"/>
        <v>February</v>
      </c>
      <c r="G439" s="7">
        <f t="shared" si="13"/>
        <v>42787</v>
      </c>
      <c r="H439" s="5" t="s">
        <v>2856</v>
      </c>
      <c r="I439" s="5" t="s">
        <v>11</v>
      </c>
      <c r="J439" s="10">
        <v>630000</v>
      </c>
      <c r="K439" s="10"/>
      <c r="L439" s="11">
        <v>1305000</v>
      </c>
    </row>
    <row r="440" spans="1:12" x14ac:dyDescent="0.25">
      <c r="A440" s="5" t="s">
        <v>424</v>
      </c>
      <c r="B440" s="3" t="s">
        <v>425</v>
      </c>
      <c r="C440" s="5" t="s">
        <v>5588</v>
      </c>
      <c r="D440" s="5" t="s">
        <v>5613</v>
      </c>
      <c r="E440" s="5">
        <v>2017</v>
      </c>
      <c r="F440" s="8" t="str">
        <f t="shared" si="12"/>
        <v>March</v>
      </c>
      <c r="G440" s="7">
        <f t="shared" si="13"/>
        <v>42815</v>
      </c>
      <c r="H440" s="5" t="s">
        <v>2855</v>
      </c>
      <c r="I440" s="5" t="s">
        <v>11</v>
      </c>
      <c r="J440" s="10">
        <v>630000</v>
      </c>
      <c r="K440" s="10"/>
      <c r="L440" s="11">
        <v>1935000</v>
      </c>
    </row>
    <row r="441" spans="1:12" x14ac:dyDescent="0.25">
      <c r="A441" s="5" t="s">
        <v>424</v>
      </c>
      <c r="B441" s="3" t="s">
        <v>425</v>
      </c>
      <c r="C441" s="5" t="s">
        <v>5596</v>
      </c>
      <c r="D441" s="5" t="s">
        <v>5613</v>
      </c>
      <c r="E441" s="5">
        <v>2017</v>
      </c>
      <c r="F441" s="8" t="str">
        <f t="shared" si="12"/>
        <v>April</v>
      </c>
      <c r="G441" s="7">
        <f t="shared" si="13"/>
        <v>42846</v>
      </c>
      <c r="H441" s="5" t="s">
        <v>2854</v>
      </c>
      <c r="I441" s="5" t="s">
        <v>11</v>
      </c>
      <c r="J441" s="10">
        <v>630000</v>
      </c>
      <c r="K441" s="10"/>
      <c r="L441" s="11">
        <v>2565000</v>
      </c>
    </row>
    <row r="442" spans="1:12" x14ac:dyDescent="0.25">
      <c r="A442" s="5" t="s">
        <v>424</v>
      </c>
      <c r="B442" s="3" t="s">
        <v>425</v>
      </c>
      <c r="C442" s="5" t="s">
        <v>5597</v>
      </c>
      <c r="D442" s="5" t="s">
        <v>5613</v>
      </c>
      <c r="E442" s="5">
        <v>2017</v>
      </c>
      <c r="F442" s="8" t="str">
        <f t="shared" si="12"/>
        <v>May</v>
      </c>
      <c r="G442" s="7">
        <f t="shared" si="13"/>
        <v>42876</v>
      </c>
      <c r="H442" s="5" t="s">
        <v>2853</v>
      </c>
      <c r="I442" s="5" t="s">
        <v>11</v>
      </c>
      <c r="J442" s="10">
        <v>630000</v>
      </c>
      <c r="K442" s="10"/>
      <c r="L442" s="11">
        <v>3195000</v>
      </c>
    </row>
    <row r="443" spans="1:12" x14ac:dyDescent="0.25">
      <c r="A443" s="5" t="s">
        <v>424</v>
      </c>
      <c r="B443" s="3" t="s">
        <v>425</v>
      </c>
      <c r="C443" s="5" t="s">
        <v>5589</v>
      </c>
      <c r="D443" s="5" t="s">
        <v>5599</v>
      </c>
      <c r="E443" s="5">
        <v>2017</v>
      </c>
      <c r="F443" s="8" t="str">
        <f t="shared" si="12"/>
        <v>June</v>
      </c>
      <c r="G443" s="7">
        <f t="shared" si="13"/>
        <v>42902</v>
      </c>
      <c r="H443" s="5" t="s">
        <v>2852</v>
      </c>
      <c r="I443" s="5" t="s">
        <v>13</v>
      </c>
      <c r="J443" s="10"/>
      <c r="K443" s="10">
        <v>600000</v>
      </c>
      <c r="L443" s="11">
        <v>2595000</v>
      </c>
    </row>
    <row r="444" spans="1:12" x14ac:dyDescent="0.25">
      <c r="A444" s="5" t="s">
        <v>424</v>
      </c>
      <c r="B444" s="3" t="s">
        <v>425</v>
      </c>
      <c r="C444" s="5" t="s">
        <v>5589</v>
      </c>
      <c r="D444" s="5" t="s">
        <v>5599</v>
      </c>
      <c r="E444" s="5">
        <v>2017</v>
      </c>
      <c r="F444" s="8" t="str">
        <f t="shared" si="12"/>
        <v>June</v>
      </c>
      <c r="G444" s="7">
        <f t="shared" si="13"/>
        <v>42902</v>
      </c>
      <c r="H444" s="5" t="s">
        <v>2851</v>
      </c>
      <c r="I444" s="5" t="s">
        <v>13</v>
      </c>
      <c r="J444" s="10"/>
      <c r="K444" s="10">
        <v>600000</v>
      </c>
      <c r="L444" s="11">
        <v>1995000</v>
      </c>
    </row>
    <row r="445" spans="1:12" x14ac:dyDescent="0.25">
      <c r="A445" s="5" t="s">
        <v>424</v>
      </c>
      <c r="B445" s="3" t="s">
        <v>425</v>
      </c>
      <c r="C445" s="5" t="s">
        <v>5589</v>
      </c>
      <c r="D445" s="5" t="s">
        <v>5599</v>
      </c>
      <c r="E445" s="5">
        <v>2017</v>
      </c>
      <c r="F445" s="8" t="str">
        <f t="shared" si="12"/>
        <v>June</v>
      </c>
      <c r="G445" s="7">
        <f t="shared" si="13"/>
        <v>42902</v>
      </c>
      <c r="H445" s="5" t="s">
        <v>2850</v>
      </c>
      <c r="I445" s="5" t="s">
        <v>13</v>
      </c>
      <c r="J445" s="10"/>
      <c r="K445" s="10">
        <v>60000</v>
      </c>
      <c r="L445" s="11">
        <v>1935000</v>
      </c>
    </row>
    <row r="446" spans="1:12" x14ac:dyDescent="0.25">
      <c r="A446" s="5" t="s">
        <v>424</v>
      </c>
      <c r="B446" s="3" t="s">
        <v>425</v>
      </c>
      <c r="C446" s="5" t="s">
        <v>5589</v>
      </c>
      <c r="D446" s="5" t="s">
        <v>5613</v>
      </c>
      <c r="E446" s="5">
        <v>2017</v>
      </c>
      <c r="F446" s="8" t="str">
        <f t="shared" si="12"/>
        <v>June</v>
      </c>
      <c r="G446" s="7">
        <f t="shared" si="13"/>
        <v>42907</v>
      </c>
      <c r="H446" s="5" t="s">
        <v>2849</v>
      </c>
      <c r="I446" s="5" t="s">
        <v>11</v>
      </c>
      <c r="J446" s="10">
        <v>630000</v>
      </c>
      <c r="K446" s="10"/>
      <c r="L446" s="11">
        <v>2565000</v>
      </c>
    </row>
    <row r="447" spans="1:12" x14ac:dyDescent="0.25">
      <c r="A447" s="5" t="s">
        <v>424</v>
      </c>
      <c r="B447" s="3" t="s">
        <v>425</v>
      </c>
      <c r="C447" s="5" t="s">
        <v>5592</v>
      </c>
      <c r="D447" s="5" t="s">
        <v>5591</v>
      </c>
      <c r="E447" s="5">
        <v>2017</v>
      </c>
      <c r="F447" s="8" t="str">
        <f t="shared" si="12"/>
        <v>July</v>
      </c>
      <c r="G447" s="7">
        <f t="shared" si="13"/>
        <v>42934</v>
      </c>
      <c r="H447" s="5" t="s">
        <v>2839</v>
      </c>
      <c r="I447" s="5" t="s">
        <v>13</v>
      </c>
      <c r="J447" s="10"/>
      <c r="K447" s="10">
        <v>600000</v>
      </c>
      <c r="L447" s="11">
        <v>1965000</v>
      </c>
    </row>
    <row r="448" spans="1:12" x14ac:dyDescent="0.25">
      <c r="A448" s="5" t="s">
        <v>424</v>
      </c>
      <c r="B448" s="3" t="s">
        <v>425</v>
      </c>
      <c r="C448" s="5" t="s">
        <v>5592</v>
      </c>
      <c r="D448" s="5" t="s">
        <v>5591</v>
      </c>
      <c r="E448" s="5">
        <v>2017</v>
      </c>
      <c r="F448" s="8" t="str">
        <f t="shared" si="12"/>
        <v>July</v>
      </c>
      <c r="G448" s="7">
        <f t="shared" si="13"/>
        <v>42934</v>
      </c>
      <c r="H448" s="5" t="s">
        <v>2848</v>
      </c>
      <c r="I448" s="5" t="s">
        <v>13</v>
      </c>
      <c r="J448" s="10"/>
      <c r="K448" s="10">
        <v>30000</v>
      </c>
      <c r="L448" s="11">
        <v>1935000</v>
      </c>
    </row>
    <row r="449" spans="1:12" x14ac:dyDescent="0.25">
      <c r="A449" s="5" t="s">
        <v>424</v>
      </c>
      <c r="B449" s="3" t="s">
        <v>425</v>
      </c>
      <c r="C449" s="5" t="s">
        <v>5592</v>
      </c>
      <c r="D449" s="5" t="s">
        <v>5613</v>
      </c>
      <c r="E449" s="5">
        <v>2017</v>
      </c>
      <c r="F449" s="8" t="str">
        <f t="shared" si="12"/>
        <v>July</v>
      </c>
      <c r="G449" s="7">
        <f t="shared" si="13"/>
        <v>42937</v>
      </c>
      <c r="H449" s="5" t="s">
        <v>2847</v>
      </c>
      <c r="I449" s="5" t="s">
        <v>11</v>
      </c>
      <c r="J449" s="10">
        <v>630000</v>
      </c>
      <c r="K449" s="10"/>
      <c r="L449" s="11">
        <v>2565000</v>
      </c>
    </row>
    <row r="450" spans="1:12" x14ac:dyDescent="0.25">
      <c r="A450" s="5" t="s">
        <v>424</v>
      </c>
      <c r="B450" s="3" t="s">
        <v>425</v>
      </c>
      <c r="C450" s="5" t="s">
        <v>5592</v>
      </c>
      <c r="D450" s="5" t="s">
        <v>5602</v>
      </c>
      <c r="E450" s="5">
        <v>2017</v>
      </c>
      <c r="F450" s="8" t="str">
        <f t="shared" si="12"/>
        <v>July</v>
      </c>
      <c r="G450" s="7">
        <f t="shared" si="13"/>
        <v>42940</v>
      </c>
      <c r="H450" s="5" t="s">
        <v>2846</v>
      </c>
      <c r="I450" s="5" t="s">
        <v>13</v>
      </c>
      <c r="J450" s="10"/>
      <c r="K450" s="10">
        <v>200000</v>
      </c>
      <c r="L450" s="11">
        <v>2365000</v>
      </c>
    </row>
    <row r="451" spans="1:12" x14ac:dyDescent="0.25">
      <c r="A451" s="5" t="s">
        <v>424</v>
      </c>
      <c r="B451" s="3" t="s">
        <v>425</v>
      </c>
      <c r="C451" s="5" t="s">
        <v>5592</v>
      </c>
      <c r="D451" s="5" t="s">
        <v>5614</v>
      </c>
      <c r="E451" s="5">
        <v>2017</v>
      </c>
      <c r="F451" s="8" t="str">
        <f t="shared" ref="F451:F514" si="14">TEXT(C451*28, "mmmm")</f>
        <v>July</v>
      </c>
      <c r="G451" s="7">
        <f t="shared" ref="G451:G514" si="15">IFERROR(DATEVALUE(CONCATENATE(C451,"-",D451,"-",E451)), "")</f>
        <v>42942</v>
      </c>
      <c r="H451" s="5" t="s">
        <v>2840</v>
      </c>
      <c r="I451" s="5" t="s">
        <v>13</v>
      </c>
      <c r="J451" s="10"/>
      <c r="K451" s="10">
        <v>400000</v>
      </c>
      <c r="L451" s="11">
        <v>1965000</v>
      </c>
    </row>
    <row r="452" spans="1:12" x14ac:dyDescent="0.25">
      <c r="A452" s="5" t="s">
        <v>424</v>
      </c>
      <c r="B452" s="3" t="s">
        <v>425</v>
      </c>
      <c r="C452" s="5" t="s">
        <v>5592</v>
      </c>
      <c r="D452" s="5" t="s">
        <v>5615</v>
      </c>
      <c r="E452" s="5">
        <v>2017</v>
      </c>
      <c r="F452" s="8" t="str">
        <f t="shared" si="14"/>
        <v>July</v>
      </c>
      <c r="G452" s="7">
        <f t="shared" si="15"/>
        <v>42943</v>
      </c>
      <c r="H452" s="5" t="s">
        <v>2845</v>
      </c>
      <c r="I452" s="5" t="s">
        <v>13</v>
      </c>
      <c r="J452" s="10"/>
      <c r="K452" s="10">
        <v>30000</v>
      </c>
      <c r="L452" s="11">
        <v>1935000</v>
      </c>
    </row>
    <row r="453" spans="1:12" x14ac:dyDescent="0.25">
      <c r="A453" s="5" t="s">
        <v>424</v>
      </c>
      <c r="B453" s="3" t="s">
        <v>425</v>
      </c>
      <c r="C453" s="5" t="s">
        <v>5590</v>
      </c>
      <c r="D453" s="5" t="s">
        <v>5613</v>
      </c>
      <c r="E453" s="5">
        <v>2017</v>
      </c>
      <c r="F453" s="8" t="str">
        <f t="shared" si="14"/>
        <v>August</v>
      </c>
      <c r="G453" s="7">
        <f t="shared" si="15"/>
        <v>42968</v>
      </c>
      <c r="H453" s="5" t="s">
        <v>2844</v>
      </c>
      <c r="I453" s="5" t="s">
        <v>11</v>
      </c>
      <c r="J453" s="10">
        <v>630000</v>
      </c>
      <c r="K453" s="10"/>
      <c r="L453" s="11">
        <v>2565000</v>
      </c>
    </row>
    <row r="454" spans="1:12" x14ac:dyDescent="0.25">
      <c r="A454" s="5" t="s">
        <v>424</v>
      </c>
      <c r="B454" s="3" t="s">
        <v>425</v>
      </c>
      <c r="C454" s="5" t="s">
        <v>5605</v>
      </c>
      <c r="D454" s="5" t="s">
        <v>5613</v>
      </c>
      <c r="E454" s="5">
        <v>2017</v>
      </c>
      <c r="F454" s="8" t="str">
        <f t="shared" si="14"/>
        <v>September</v>
      </c>
      <c r="G454" s="7">
        <f t="shared" si="15"/>
        <v>42999</v>
      </c>
      <c r="H454" s="5" t="s">
        <v>2843</v>
      </c>
      <c r="I454" s="5" t="s">
        <v>11</v>
      </c>
      <c r="J454" s="10">
        <v>630000</v>
      </c>
      <c r="K454" s="10"/>
      <c r="L454" s="11">
        <v>3195000</v>
      </c>
    </row>
    <row r="455" spans="1:12" x14ac:dyDescent="0.25">
      <c r="A455" s="5" t="s">
        <v>424</v>
      </c>
      <c r="B455" s="3" t="s">
        <v>425</v>
      </c>
      <c r="C455" s="5" t="s">
        <v>5606</v>
      </c>
      <c r="D455" s="5" t="s">
        <v>5613</v>
      </c>
      <c r="E455" s="5">
        <v>2017</v>
      </c>
      <c r="F455" s="8" t="str">
        <f t="shared" si="14"/>
        <v>October</v>
      </c>
      <c r="G455" s="7">
        <f t="shared" si="15"/>
        <v>43029</v>
      </c>
      <c r="H455" s="5" t="s">
        <v>2842</v>
      </c>
      <c r="I455" s="5" t="s">
        <v>11</v>
      </c>
      <c r="J455" s="10">
        <v>264192.59999999998</v>
      </c>
      <c r="K455" s="10"/>
      <c r="L455" s="11">
        <v>3459192.6</v>
      </c>
    </row>
    <row r="456" spans="1:12" x14ac:dyDescent="0.25">
      <c r="A456" s="5" t="s">
        <v>424</v>
      </c>
      <c r="B456" s="3" t="s">
        <v>425</v>
      </c>
      <c r="C456" s="5" t="s">
        <v>5594</v>
      </c>
      <c r="D456" s="5" t="s">
        <v>5613</v>
      </c>
      <c r="E456" s="5">
        <v>2017</v>
      </c>
      <c r="F456" s="8" t="str">
        <f t="shared" si="14"/>
        <v>November</v>
      </c>
      <c r="G456" s="7">
        <f t="shared" si="15"/>
        <v>43060</v>
      </c>
      <c r="H456" s="5" t="s">
        <v>2841</v>
      </c>
      <c r="I456" s="5" t="s">
        <v>11</v>
      </c>
      <c r="J456" s="10">
        <v>406451.85</v>
      </c>
      <c r="K456" s="10"/>
      <c r="L456" s="11">
        <v>3865644.45</v>
      </c>
    </row>
    <row r="457" spans="1:12" x14ac:dyDescent="0.25">
      <c r="A457" s="5" t="s">
        <v>424</v>
      </c>
      <c r="B457" s="3" t="s">
        <v>425</v>
      </c>
      <c r="C457" s="5" t="s">
        <v>5607</v>
      </c>
      <c r="D457" s="5" t="s">
        <v>5597</v>
      </c>
      <c r="E457" s="5">
        <v>2017</v>
      </c>
      <c r="F457" s="8" t="str">
        <f t="shared" si="14"/>
        <v>December</v>
      </c>
      <c r="G457" s="7">
        <f t="shared" si="15"/>
        <v>43074</v>
      </c>
      <c r="H457" s="5" t="s">
        <v>2840</v>
      </c>
      <c r="I457" s="5" t="s">
        <v>13</v>
      </c>
      <c r="J457" s="10"/>
      <c r="K457" s="10">
        <v>600000</v>
      </c>
      <c r="L457" s="11">
        <v>3265644.45</v>
      </c>
    </row>
    <row r="458" spans="1:12" x14ac:dyDescent="0.25">
      <c r="A458" s="5" t="s">
        <v>424</v>
      </c>
      <c r="B458" s="3" t="s">
        <v>425</v>
      </c>
      <c r="C458" s="5" t="s">
        <v>5607</v>
      </c>
      <c r="D458" s="5" t="s">
        <v>5597</v>
      </c>
      <c r="E458" s="5">
        <v>2017</v>
      </c>
      <c r="F458" s="8" t="str">
        <f t="shared" si="14"/>
        <v>December</v>
      </c>
      <c r="G458" s="7">
        <f t="shared" si="15"/>
        <v>43074</v>
      </c>
      <c r="H458" s="5" t="s">
        <v>2839</v>
      </c>
      <c r="I458" s="5" t="s">
        <v>13</v>
      </c>
      <c r="J458" s="10"/>
      <c r="K458" s="10">
        <v>600000</v>
      </c>
      <c r="L458" s="11">
        <v>2665644.4500000002</v>
      </c>
    </row>
    <row r="459" spans="1:12" x14ac:dyDescent="0.25">
      <c r="A459" s="5" t="s">
        <v>424</v>
      </c>
      <c r="B459" s="3" t="s">
        <v>425</v>
      </c>
      <c r="C459" s="5" t="s">
        <v>5607</v>
      </c>
      <c r="D459" s="5" t="s">
        <v>5597</v>
      </c>
      <c r="E459" s="5">
        <v>2017</v>
      </c>
      <c r="F459" s="8" t="str">
        <f t="shared" si="14"/>
        <v>December</v>
      </c>
      <c r="G459" s="7">
        <f t="shared" si="15"/>
        <v>43074</v>
      </c>
      <c r="H459" s="5" t="s">
        <v>2838</v>
      </c>
      <c r="I459" s="5" t="s">
        <v>13</v>
      </c>
      <c r="J459" s="10"/>
      <c r="K459" s="10">
        <v>105000</v>
      </c>
      <c r="L459" s="11">
        <v>2560644.4500000002</v>
      </c>
    </row>
    <row r="460" spans="1:12" x14ac:dyDescent="0.25">
      <c r="A460" s="5" t="s">
        <v>424</v>
      </c>
      <c r="B460" s="3" t="s">
        <v>425</v>
      </c>
      <c r="C460" s="5" t="s">
        <v>5607</v>
      </c>
      <c r="D460" s="5" t="s">
        <v>5613</v>
      </c>
      <c r="E460" s="5">
        <v>2017</v>
      </c>
      <c r="F460" s="8" t="str">
        <f t="shared" si="14"/>
        <v>December</v>
      </c>
      <c r="G460" s="7">
        <f t="shared" si="15"/>
        <v>43090</v>
      </c>
      <c r="H460" s="5" t="s">
        <v>2837</v>
      </c>
      <c r="I460" s="5" t="s">
        <v>11</v>
      </c>
      <c r="J460" s="10">
        <v>630000</v>
      </c>
      <c r="K460" s="10"/>
      <c r="L460" s="11">
        <v>3190644.45</v>
      </c>
    </row>
    <row r="461" spans="1:12" x14ac:dyDescent="0.25">
      <c r="A461" s="5" t="s">
        <v>441</v>
      </c>
      <c r="B461" s="3" t="s">
        <v>442</v>
      </c>
      <c r="C461" s="5" t="s">
        <v>5587</v>
      </c>
      <c r="D461" s="5" t="s">
        <v>5587</v>
      </c>
      <c r="E461" s="5">
        <v>2017</v>
      </c>
      <c r="F461" s="8" t="str">
        <f t="shared" si="14"/>
        <v>January</v>
      </c>
      <c r="G461" s="7">
        <f t="shared" si="15"/>
        <v>42736</v>
      </c>
      <c r="H461" s="5" t="s">
        <v>36</v>
      </c>
      <c r="I461" s="5" t="s">
        <v>29</v>
      </c>
      <c r="J461" s="10"/>
      <c r="K461" s="10"/>
      <c r="L461" s="11">
        <v>808698.98</v>
      </c>
    </row>
    <row r="462" spans="1:12" x14ac:dyDescent="0.25">
      <c r="A462" s="5" t="s">
        <v>441</v>
      </c>
      <c r="B462" s="3" t="s">
        <v>442</v>
      </c>
      <c r="C462" s="5" t="s">
        <v>5587</v>
      </c>
      <c r="D462" s="5" t="s">
        <v>5587</v>
      </c>
      <c r="E462" s="5">
        <v>2017</v>
      </c>
      <c r="F462" s="8" t="str">
        <f t="shared" si="14"/>
        <v>January</v>
      </c>
      <c r="G462" s="7">
        <f t="shared" si="15"/>
        <v>42736</v>
      </c>
      <c r="H462" s="5" t="s">
        <v>2836</v>
      </c>
      <c r="I462" s="5" t="s">
        <v>11</v>
      </c>
      <c r="J462" s="10">
        <v>744187.5</v>
      </c>
      <c r="K462" s="10"/>
      <c r="L462" s="11">
        <v>1552886.48</v>
      </c>
    </row>
    <row r="463" spans="1:12" x14ac:dyDescent="0.25">
      <c r="A463" s="5" t="s">
        <v>441</v>
      </c>
      <c r="B463" s="3" t="s">
        <v>442</v>
      </c>
      <c r="C463" s="5" t="s">
        <v>5587</v>
      </c>
      <c r="D463" s="5" t="s">
        <v>5602</v>
      </c>
      <c r="E463" s="5">
        <v>2017</v>
      </c>
      <c r="F463" s="8" t="str">
        <f t="shared" si="14"/>
        <v>January</v>
      </c>
      <c r="G463" s="7">
        <f t="shared" si="15"/>
        <v>42759</v>
      </c>
      <c r="H463" s="5" t="s">
        <v>2835</v>
      </c>
      <c r="I463" s="5" t="s">
        <v>13</v>
      </c>
      <c r="J463" s="10"/>
      <c r="K463" s="10">
        <v>808698.98</v>
      </c>
      <c r="L463" s="11">
        <v>744187.5</v>
      </c>
    </row>
    <row r="464" spans="1:12" x14ac:dyDescent="0.25">
      <c r="A464" s="5" t="s">
        <v>441</v>
      </c>
      <c r="B464" s="3" t="s">
        <v>442</v>
      </c>
      <c r="C464" s="5" t="s">
        <v>5596</v>
      </c>
      <c r="D464" s="5" t="s">
        <v>5587</v>
      </c>
      <c r="E464" s="5">
        <v>2017</v>
      </c>
      <c r="F464" s="8" t="str">
        <f t="shared" si="14"/>
        <v>April</v>
      </c>
      <c r="G464" s="7">
        <f t="shared" si="15"/>
        <v>42826</v>
      </c>
      <c r="H464" s="5" t="s">
        <v>2834</v>
      </c>
      <c r="I464" s="5" t="s">
        <v>11</v>
      </c>
      <c r="J464" s="10">
        <v>744187.5</v>
      </c>
      <c r="K464" s="10"/>
      <c r="L464" s="11">
        <v>1488375</v>
      </c>
    </row>
    <row r="465" spans="1:12" x14ac:dyDescent="0.25">
      <c r="A465" s="5" t="s">
        <v>441</v>
      </c>
      <c r="B465" s="3" t="s">
        <v>442</v>
      </c>
      <c r="C465" s="5" t="s">
        <v>5597</v>
      </c>
      <c r="D465" s="5" t="s">
        <v>5595</v>
      </c>
      <c r="E465" s="5">
        <v>2017</v>
      </c>
      <c r="F465" s="8" t="str">
        <f t="shared" si="14"/>
        <v>May</v>
      </c>
      <c r="G465" s="7">
        <f t="shared" si="15"/>
        <v>42886</v>
      </c>
      <c r="H465" s="5" t="s">
        <v>2833</v>
      </c>
      <c r="I465" s="5" t="s">
        <v>13</v>
      </c>
      <c r="J465" s="10"/>
      <c r="K465" s="10">
        <v>1488375</v>
      </c>
      <c r="L465" s="11">
        <v>0</v>
      </c>
    </row>
    <row r="466" spans="1:12" x14ac:dyDescent="0.25">
      <c r="A466" s="5" t="s">
        <v>441</v>
      </c>
      <c r="B466" s="3" t="s">
        <v>442</v>
      </c>
      <c r="C466" s="5" t="s">
        <v>5592</v>
      </c>
      <c r="D466" s="5" t="s">
        <v>5587</v>
      </c>
      <c r="E466" s="5">
        <v>2017</v>
      </c>
      <c r="F466" s="8" t="str">
        <f t="shared" si="14"/>
        <v>July</v>
      </c>
      <c r="G466" s="7">
        <f t="shared" si="15"/>
        <v>42917</v>
      </c>
      <c r="H466" s="5" t="s">
        <v>2832</v>
      </c>
      <c r="I466" s="5" t="s">
        <v>11</v>
      </c>
      <c r="J466" s="10">
        <v>744187.5</v>
      </c>
      <c r="K466" s="10"/>
      <c r="L466" s="11">
        <v>744187.5</v>
      </c>
    </row>
    <row r="467" spans="1:12" x14ac:dyDescent="0.25">
      <c r="A467" s="5" t="s">
        <v>441</v>
      </c>
      <c r="B467" s="3" t="s">
        <v>442</v>
      </c>
      <c r="C467" s="5" t="s">
        <v>5592</v>
      </c>
      <c r="D467" s="5" t="s">
        <v>5613</v>
      </c>
      <c r="E467" s="5">
        <v>2017</v>
      </c>
      <c r="F467" s="8" t="str">
        <f t="shared" si="14"/>
        <v>July</v>
      </c>
      <c r="G467" s="7">
        <f t="shared" si="15"/>
        <v>42937</v>
      </c>
      <c r="H467" s="5" t="s">
        <v>2831</v>
      </c>
      <c r="I467" s="5" t="s">
        <v>13</v>
      </c>
      <c r="J467" s="10"/>
      <c r="K467" s="10">
        <v>744187.5</v>
      </c>
      <c r="L467" s="11">
        <v>0</v>
      </c>
    </row>
    <row r="468" spans="1:12" x14ac:dyDescent="0.25">
      <c r="A468" s="5" t="s">
        <v>441</v>
      </c>
      <c r="B468" s="3" t="s">
        <v>442</v>
      </c>
      <c r="C468" s="5" t="s">
        <v>5594</v>
      </c>
      <c r="D468" s="5" t="s">
        <v>5609</v>
      </c>
      <c r="E468" s="5">
        <v>2017</v>
      </c>
      <c r="F468" s="8" t="str">
        <f t="shared" si="14"/>
        <v>November</v>
      </c>
      <c r="G468" s="7">
        <f t="shared" si="15"/>
        <v>43062</v>
      </c>
      <c r="H468" s="5" t="s">
        <v>2830</v>
      </c>
      <c r="I468" s="5" t="s">
        <v>11</v>
      </c>
      <c r="J468" s="10">
        <v>744187.5</v>
      </c>
      <c r="K468" s="10"/>
      <c r="L468" s="11">
        <v>744187.5</v>
      </c>
    </row>
    <row r="469" spans="1:12" x14ac:dyDescent="0.25">
      <c r="A469" s="5" t="s">
        <v>441</v>
      </c>
      <c r="B469" s="3" t="s">
        <v>442</v>
      </c>
      <c r="C469" s="5" t="s">
        <v>5594</v>
      </c>
      <c r="D469" s="5" t="s">
        <v>5615</v>
      </c>
      <c r="E469" s="5">
        <v>2017</v>
      </c>
      <c r="F469" s="8" t="str">
        <f t="shared" si="14"/>
        <v>November</v>
      </c>
      <c r="G469" s="7">
        <f t="shared" si="15"/>
        <v>43066</v>
      </c>
      <c r="H469" s="5" t="s">
        <v>2829</v>
      </c>
      <c r="I469" s="5" t="s">
        <v>13</v>
      </c>
      <c r="J469" s="10"/>
      <c r="K469" s="10">
        <v>744187.5</v>
      </c>
      <c r="L469" s="11">
        <v>0</v>
      </c>
    </row>
    <row r="470" spans="1:12" x14ac:dyDescent="0.25">
      <c r="A470" s="5" t="s">
        <v>444</v>
      </c>
      <c r="B470" s="3" t="s">
        <v>445</v>
      </c>
      <c r="C470" s="5" t="s">
        <v>5587</v>
      </c>
      <c r="D470" s="5" t="s">
        <v>5587</v>
      </c>
      <c r="E470" s="5">
        <v>2017</v>
      </c>
      <c r="F470" s="8" t="str">
        <f t="shared" si="14"/>
        <v>January</v>
      </c>
      <c r="G470" s="7">
        <f t="shared" si="15"/>
        <v>42736</v>
      </c>
      <c r="H470" s="5" t="s">
        <v>36</v>
      </c>
      <c r="I470" s="5" t="s">
        <v>29</v>
      </c>
      <c r="J470" s="10"/>
      <c r="K470" s="10"/>
      <c r="L470" s="11">
        <v>7286640</v>
      </c>
    </row>
    <row r="471" spans="1:12" x14ac:dyDescent="0.25">
      <c r="A471" s="5" t="s">
        <v>446</v>
      </c>
      <c r="B471" s="3" t="s">
        <v>447</v>
      </c>
      <c r="C471" s="5" t="s">
        <v>5587</v>
      </c>
      <c r="D471" s="5" t="s">
        <v>5587</v>
      </c>
      <c r="E471" s="5">
        <v>2017</v>
      </c>
      <c r="F471" s="8" t="str">
        <f t="shared" si="14"/>
        <v>January</v>
      </c>
      <c r="G471" s="7">
        <f t="shared" si="15"/>
        <v>42736</v>
      </c>
      <c r="H471" s="5" t="s">
        <v>36</v>
      </c>
      <c r="I471" s="5" t="s">
        <v>29</v>
      </c>
      <c r="J471" s="10"/>
      <c r="K471" s="10"/>
      <c r="L471" s="11">
        <v>656250</v>
      </c>
    </row>
    <row r="472" spans="1:12" x14ac:dyDescent="0.25">
      <c r="A472" s="5" t="s">
        <v>446</v>
      </c>
      <c r="B472" s="3" t="s">
        <v>447</v>
      </c>
      <c r="C472" s="5" t="s">
        <v>5598</v>
      </c>
      <c r="D472" s="5" t="s">
        <v>5588</v>
      </c>
      <c r="E472" s="5">
        <v>2017</v>
      </c>
      <c r="F472" s="8" t="str">
        <f t="shared" si="14"/>
        <v>February</v>
      </c>
      <c r="G472" s="7">
        <f t="shared" si="15"/>
        <v>42769</v>
      </c>
      <c r="H472" s="5" t="s">
        <v>2828</v>
      </c>
      <c r="I472" s="5" t="s">
        <v>13</v>
      </c>
      <c r="J472" s="10"/>
      <c r="K472" s="10">
        <v>625000</v>
      </c>
      <c r="L472" s="11">
        <v>31250</v>
      </c>
    </row>
    <row r="473" spans="1:12" x14ac:dyDescent="0.25">
      <c r="A473" s="5" t="s">
        <v>446</v>
      </c>
      <c r="B473" s="3" t="s">
        <v>447</v>
      </c>
      <c r="C473" s="5" t="s">
        <v>5598</v>
      </c>
      <c r="D473" s="5" t="s">
        <v>5589</v>
      </c>
      <c r="E473" s="5">
        <v>2017</v>
      </c>
      <c r="F473" s="8" t="str">
        <f t="shared" si="14"/>
        <v>February</v>
      </c>
      <c r="G473" s="7">
        <f t="shared" si="15"/>
        <v>42772</v>
      </c>
      <c r="H473" s="5" t="s">
        <v>2827</v>
      </c>
      <c r="I473" s="5" t="s">
        <v>13</v>
      </c>
      <c r="J473" s="10"/>
      <c r="K473" s="10">
        <v>31250</v>
      </c>
      <c r="L473" s="11">
        <v>0</v>
      </c>
    </row>
    <row r="474" spans="1:12" x14ac:dyDescent="0.25">
      <c r="A474" s="5" t="s">
        <v>446</v>
      </c>
      <c r="B474" s="3" t="s">
        <v>447</v>
      </c>
      <c r="C474" s="5" t="s">
        <v>5588</v>
      </c>
      <c r="D474" s="5" t="s">
        <v>5592</v>
      </c>
      <c r="E474" s="5">
        <v>2017</v>
      </c>
      <c r="F474" s="8" t="str">
        <f t="shared" si="14"/>
        <v>March</v>
      </c>
      <c r="G474" s="7">
        <f t="shared" si="15"/>
        <v>42801</v>
      </c>
      <c r="H474" s="5" t="s">
        <v>2826</v>
      </c>
      <c r="I474" s="5" t="s">
        <v>11</v>
      </c>
      <c r="J474" s="10">
        <v>656250</v>
      </c>
      <c r="K474" s="10"/>
      <c r="L474" s="11">
        <v>656250</v>
      </c>
    </row>
    <row r="475" spans="1:12" x14ac:dyDescent="0.25">
      <c r="A475" s="5" t="s">
        <v>446</v>
      </c>
      <c r="B475" s="3" t="s">
        <v>447</v>
      </c>
      <c r="C475" s="5" t="s">
        <v>5589</v>
      </c>
      <c r="D475" s="5" t="s">
        <v>5592</v>
      </c>
      <c r="E475" s="5">
        <v>2017</v>
      </c>
      <c r="F475" s="8" t="str">
        <f t="shared" si="14"/>
        <v>June</v>
      </c>
      <c r="G475" s="7">
        <f t="shared" si="15"/>
        <v>42893</v>
      </c>
      <c r="H475" s="5" t="s">
        <v>2825</v>
      </c>
      <c r="I475" s="5" t="s">
        <v>11</v>
      </c>
      <c r="J475" s="10">
        <v>656250</v>
      </c>
      <c r="K475" s="10"/>
      <c r="L475" s="11">
        <v>1312500</v>
      </c>
    </row>
    <row r="476" spans="1:12" x14ac:dyDescent="0.25">
      <c r="A476" s="5" t="s">
        <v>446</v>
      </c>
      <c r="B476" s="3" t="s">
        <v>447</v>
      </c>
      <c r="C476" s="5" t="s">
        <v>5589</v>
      </c>
      <c r="D476" s="5" t="s">
        <v>5616</v>
      </c>
      <c r="E476" s="5">
        <v>2017</v>
      </c>
      <c r="F476" s="8" t="str">
        <f t="shared" si="14"/>
        <v>June</v>
      </c>
      <c r="G476" s="7">
        <f t="shared" si="15"/>
        <v>42901</v>
      </c>
      <c r="H476" s="5" t="s">
        <v>2824</v>
      </c>
      <c r="I476" s="5" t="s">
        <v>13</v>
      </c>
      <c r="J476" s="10"/>
      <c r="K476" s="10">
        <v>625000</v>
      </c>
      <c r="L476" s="11">
        <v>687500</v>
      </c>
    </row>
    <row r="477" spans="1:12" x14ac:dyDescent="0.25">
      <c r="A477" s="5" t="s">
        <v>446</v>
      </c>
      <c r="B477" s="3" t="s">
        <v>447</v>
      </c>
      <c r="C477" s="5" t="s">
        <v>5589</v>
      </c>
      <c r="D477" s="5" t="s">
        <v>5617</v>
      </c>
      <c r="E477" s="5">
        <v>2017</v>
      </c>
      <c r="F477" s="8" t="str">
        <f t="shared" si="14"/>
        <v>June</v>
      </c>
      <c r="G477" s="7">
        <f t="shared" si="15"/>
        <v>42905</v>
      </c>
      <c r="H477" s="5" t="s">
        <v>2820</v>
      </c>
      <c r="I477" s="5" t="s">
        <v>13</v>
      </c>
      <c r="J477" s="10"/>
      <c r="K477" s="10">
        <v>31250</v>
      </c>
      <c r="L477" s="11">
        <v>656250</v>
      </c>
    </row>
    <row r="478" spans="1:12" x14ac:dyDescent="0.25">
      <c r="A478" s="5" t="s">
        <v>446</v>
      </c>
      <c r="B478" s="3" t="s">
        <v>447</v>
      </c>
      <c r="C478" s="5" t="s">
        <v>5605</v>
      </c>
      <c r="D478" s="5" t="s">
        <v>5592</v>
      </c>
      <c r="E478" s="5">
        <v>2017</v>
      </c>
      <c r="F478" s="8" t="str">
        <f t="shared" si="14"/>
        <v>September</v>
      </c>
      <c r="G478" s="7">
        <f t="shared" si="15"/>
        <v>42985</v>
      </c>
      <c r="H478" s="5" t="s">
        <v>2823</v>
      </c>
      <c r="I478" s="5" t="s">
        <v>11</v>
      </c>
      <c r="J478" s="10">
        <v>656250</v>
      </c>
      <c r="K478" s="10"/>
      <c r="L478" s="11">
        <v>1312500</v>
      </c>
    </row>
    <row r="479" spans="1:12" x14ac:dyDescent="0.25">
      <c r="A479" s="5" t="s">
        <v>446</v>
      </c>
      <c r="B479" s="3" t="s">
        <v>447</v>
      </c>
      <c r="C479" s="5" t="s">
        <v>5606</v>
      </c>
      <c r="D479" s="5" t="s">
        <v>5588</v>
      </c>
      <c r="E479" s="5">
        <v>2017</v>
      </c>
      <c r="F479" s="8" t="str">
        <f t="shared" si="14"/>
        <v>October</v>
      </c>
      <c r="G479" s="7">
        <f t="shared" si="15"/>
        <v>43011</v>
      </c>
      <c r="H479" s="5" t="s">
        <v>2822</v>
      </c>
      <c r="I479" s="5" t="s">
        <v>13</v>
      </c>
      <c r="J479" s="10"/>
      <c r="K479" s="10">
        <v>625000</v>
      </c>
      <c r="L479" s="11">
        <v>687500</v>
      </c>
    </row>
    <row r="480" spans="1:12" x14ac:dyDescent="0.25">
      <c r="A480" s="5" t="s">
        <v>446</v>
      </c>
      <c r="B480" s="3" t="s">
        <v>447</v>
      </c>
      <c r="C480" s="5" t="s">
        <v>5606</v>
      </c>
      <c r="D480" s="5" t="s">
        <v>5588</v>
      </c>
      <c r="E480" s="5">
        <v>2017</v>
      </c>
      <c r="F480" s="8" t="str">
        <f t="shared" si="14"/>
        <v>October</v>
      </c>
      <c r="G480" s="7">
        <f t="shared" si="15"/>
        <v>43011</v>
      </c>
      <c r="H480" s="5" t="s">
        <v>2821</v>
      </c>
      <c r="I480" s="5" t="s">
        <v>13</v>
      </c>
      <c r="J480" s="10"/>
      <c r="K480" s="10">
        <v>625000</v>
      </c>
      <c r="L480" s="11">
        <v>62500</v>
      </c>
    </row>
    <row r="481" spans="1:12" x14ac:dyDescent="0.25">
      <c r="A481" s="5" t="s">
        <v>446</v>
      </c>
      <c r="B481" s="3" t="s">
        <v>447</v>
      </c>
      <c r="C481" s="5" t="s">
        <v>5606</v>
      </c>
      <c r="D481" s="5" t="s">
        <v>5596</v>
      </c>
      <c r="E481" s="5">
        <v>2017</v>
      </c>
      <c r="F481" s="8" t="str">
        <f t="shared" si="14"/>
        <v>October</v>
      </c>
      <c r="G481" s="7">
        <f t="shared" si="15"/>
        <v>43012</v>
      </c>
      <c r="H481" s="5" t="s">
        <v>2820</v>
      </c>
      <c r="I481" s="5" t="s">
        <v>13</v>
      </c>
      <c r="J481" s="10"/>
      <c r="K481" s="10">
        <v>62500</v>
      </c>
      <c r="L481" s="11">
        <v>0</v>
      </c>
    </row>
    <row r="482" spans="1:12" x14ac:dyDescent="0.25">
      <c r="A482" s="5" t="s">
        <v>446</v>
      </c>
      <c r="B482" s="3" t="s">
        <v>447</v>
      </c>
      <c r="C482" s="5" t="s">
        <v>5607</v>
      </c>
      <c r="D482" s="5" t="s">
        <v>5592</v>
      </c>
      <c r="E482" s="5">
        <v>2017</v>
      </c>
      <c r="F482" s="8" t="str">
        <f t="shared" si="14"/>
        <v>December</v>
      </c>
      <c r="G482" s="7">
        <f t="shared" si="15"/>
        <v>43076</v>
      </c>
      <c r="H482" s="5" t="s">
        <v>2819</v>
      </c>
      <c r="I482" s="5" t="s">
        <v>11</v>
      </c>
      <c r="J482" s="10">
        <v>656250</v>
      </c>
      <c r="K482" s="10"/>
      <c r="L482" s="11">
        <v>656250</v>
      </c>
    </row>
    <row r="483" spans="1:12" x14ac:dyDescent="0.25">
      <c r="A483" s="5" t="s">
        <v>458</v>
      </c>
      <c r="B483" s="3" t="s">
        <v>459</v>
      </c>
      <c r="C483" s="5" t="s">
        <v>5596</v>
      </c>
      <c r="D483" s="5" t="s">
        <v>5609</v>
      </c>
      <c r="E483" s="5">
        <v>2017</v>
      </c>
      <c r="F483" s="8" t="str">
        <f t="shared" si="14"/>
        <v>April</v>
      </c>
      <c r="G483" s="7">
        <f t="shared" si="15"/>
        <v>42848</v>
      </c>
      <c r="H483" s="5" t="s">
        <v>2818</v>
      </c>
      <c r="I483" s="5" t="s">
        <v>13</v>
      </c>
      <c r="J483" s="10"/>
      <c r="K483" s="10">
        <v>423000</v>
      </c>
      <c r="L483" s="11">
        <v>-423000</v>
      </c>
    </row>
    <row r="484" spans="1:12" x14ac:dyDescent="0.25">
      <c r="A484" s="5" t="s">
        <v>458</v>
      </c>
      <c r="B484" s="3" t="s">
        <v>459</v>
      </c>
      <c r="C484" s="5" t="s">
        <v>5596</v>
      </c>
      <c r="D484" s="5" t="s">
        <v>5602</v>
      </c>
      <c r="E484" s="5">
        <v>2017</v>
      </c>
      <c r="F484" s="8" t="str">
        <f t="shared" si="14"/>
        <v>April</v>
      </c>
      <c r="G484" s="7">
        <f t="shared" si="15"/>
        <v>42849</v>
      </c>
      <c r="H484" s="5" t="s">
        <v>2817</v>
      </c>
      <c r="I484" s="5" t="s">
        <v>11</v>
      </c>
      <c r="J484" s="10">
        <v>444150</v>
      </c>
      <c r="K484" s="10"/>
      <c r="L484" s="11">
        <v>21150</v>
      </c>
    </row>
    <row r="485" spans="1:12" x14ac:dyDescent="0.25">
      <c r="A485" s="5" t="s">
        <v>458</v>
      </c>
      <c r="B485" s="3" t="s">
        <v>459</v>
      </c>
      <c r="C485" s="5" t="s">
        <v>5596</v>
      </c>
      <c r="D485" s="5" t="s">
        <v>5602</v>
      </c>
      <c r="E485" s="5">
        <v>2017</v>
      </c>
      <c r="F485" s="8" t="str">
        <f t="shared" si="14"/>
        <v>April</v>
      </c>
      <c r="G485" s="7">
        <f t="shared" si="15"/>
        <v>42849</v>
      </c>
      <c r="H485" s="5" t="s">
        <v>2816</v>
      </c>
      <c r="I485" s="5" t="s">
        <v>13</v>
      </c>
      <c r="J485" s="10"/>
      <c r="K485" s="10">
        <v>21150</v>
      </c>
      <c r="L485" s="11">
        <v>0</v>
      </c>
    </row>
    <row r="486" spans="1:12" x14ac:dyDescent="0.25">
      <c r="A486" s="5" t="s">
        <v>458</v>
      </c>
      <c r="B486" s="3" t="s">
        <v>459</v>
      </c>
      <c r="C486" s="5" t="s">
        <v>5597</v>
      </c>
      <c r="D486" s="5" t="s">
        <v>5596</v>
      </c>
      <c r="E486" s="5">
        <v>2017</v>
      </c>
      <c r="F486" s="8" t="str">
        <f t="shared" si="14"/>
        <v>May</v>
      </c>
      <c r="G486" s="7">
        <f t="shared" si="15"/>
        <v>42859</v>
      </c>
      <c r="H486" s="5" t="s">
        <v>2815</v>
      </c>
      <c r="I486" s="5" t="s">
        <v>13</v>
      </c>
      <c r="J486" s="10"/>
      <c r="K486" s="10">
        <v>167400</v>
      </c>
      <c r="L486" s="11">
        <v>-167400</v>
      </c>
    </row>
    <row r="487" spans="1:12" x14ac:dyDescent="0.25">
      <c r="A487" s="5" t="s">
        <v>458</v>
      </c>
      <c r="B487" s="3" t="s">
        <v>459</v>
      </c>
      <c r="C487" s="5" t="s">
        <v>5597</v>
      </c>
      <c r="D487" s="5" t="s">
        <v>5597</v>
      </c>
      <c r="E487" s="5">
        <v>2017</v>
      </c>
      <c r="F487" s="8" t="str">
        <f t="shared" si="14"/>
        <v>May</v>
      </c>
      <c r="G487" s="7">
        <f t="shared" si="15"/>
        <v>42860</v>
      </c>
      <c r="H487" s="5" t="s">
        <v>2814</v>
      </c>
      <c r="I487" s="5" t="s">
        <v>13</v>
      </c>
      <c r="J487" s="10"/>
      <c r="K487" s="10">
        <v>8370</v>
      </c>
      <c r="L487" s="11">
        <v>-175770</v>
      </c>
    </row>
    <row r="488" spans="1:12" x14ac:dyDescent="0.25">
      <c r="A488" s="5" t="s">
        <v>458</v>
      </c>
      <c r="B488" s="3" t="s">
        <v>459</v>
      </c>
      <c r="C488" s="5" t="s">
        <v>5597</v>
      </c>
      <c r="D488" s="5" t="s">
        <v>5616</v>
      </c>
      <c r="E488" s="5">
        <v>2017</v>
      </c>
      <c r="F488" s="8" t="str">
        <f t="shared" si="14"/>
        <v>May</v>
      </c>
      <c r="G488" s="7">
        <f t="shared" si="15"/>
        <v>42870</v>
      </c>
      <c r="H488" s="5" t="s">
        <v>2813</v>
      </c>
      <c r="I488" s="5" t="s">
        <v>11</v>
      </c>
      <c r="J488" s="10">
        <v>175770</v>
      </c>
      <c r="K488" s="10"/>
      <c r="L488" s="11">
        <v>0</v>
      </c>
    </row>
    <row r="489" spans="1:12" x14ac:dyDescent="0.25">
      <c r="A489" s="5" t="s">
        <v>458</v>
      </c>
      <c r="B489" s="3" t="s">
        <v>459</v>
      </c>
      <c r="C489" s="5" t="s">
        <v>5589</v>
      </c>
      <c r="D489" s="5" t="s">
        <v>5604</v>
      </c>
      <c r="E489" s="5">
        <v>2017</v>
      </c>
      <c r="F489" s="8" t="str">
        <f t="shared" si="14"/>
        <v>June</v>
      </c>
      <c r="G489" s="7">
        <f t="shared" si="15"/>
        <v>42899</v>
      </c>
      <c r="H489" s="5" t="s">
        <v>2812</v>
      </c>
      <c r="I489" s="5" t="s">
        <v>13</v>
      </c>
      <c r="J489" s="10"/>
      <c r="K489" s="10">
        <v>167400</v>
      </c>
      <c r="L489" s="11">
        <v>-167400</v>
      </c>
    </row>
    <row r="490" spans="1:12" x14ac:dyDescent="0.25">
      <c r="A490" s="5" t="s">
        <v>458</v>
      </c>
      <c r="B490" s="3" t="s">
        <v>459</v>
      </c>
      <c r="C490" s="5" t="s">
        <v>5589</v>
      </c>
      <c r="D490" s="5" t="s">
        <v>5604</v>
      </c>
      <c r="E490" s="5">
        <v>2017</v>
      </c>
      <c r="F490" s="8" t="str">
        <f t="shared" si="14"/>
        <v>June</v>
      </c>
      <c r="G490" s="7">
        <f t="shared" si="15"/>
        <v>42899</v>
      </c>
      <c r="H490" s="5" t="s">
        <v>2811</v>
      </c>
      <c r="I490" s="5" t="s">
        <v>13</v>
      </c>
      <c r="J490" s="10"/>
      <c r="K490" s="10">
        <v>8370</v>
      </c>
      <c r="L490" s="11">
        <v>-175770</v>
      </c>
    </row>
    <row r="491" spans="1:12" x14ac:dyDescent="0.25">
      <c r="A491" s="5" t="s">
        <v>458</v>
      </c>
      <c r="B491" s="3" t="s">
        <v>459</v>
      </c>
      <c r="C491" s="5" t="s">
        <v>5589</v>
      </c>
      <c r="D491" s="5" t="s">
        <v>5616</v>
      </c>
      <c r="E491" s="5">
        <v>2017</v>
      </c>
      <c r="F491" s="8" t="str">
        <f t="shared" si="14"/>
        <v>June</v>
      </c>
      <c r="G491" s="7">
        <f t="shared" si="15"/>
        <v>42901</v>
      </c>
      <c r="H491" s="5" t="s">
        <v>2810</v>
      </c>
      <c r="I491" s="5" t="s">
        <v>11</v>
      </c>
      <c r="J491" s="10">
        <v>175770</v>
      </c>
      <c r="K491" s="10"/>
      <c r="L491" s="11">
        <v>0</v>
      </c>
    </row>
    <row r="492" spans="1:12" x14ac:dyDescent="0.25">
      <c r="A492" s="5" t="s">
        <v>458</v>
      </c>
      <c r="B492" s="3" t="s">
        <v>459</v>
      </c>
      <c r="C492" s="5" t="s">
        <v>5592</v>
      </c>
      <c r="D492" s="5" t="s">
        <v>5616</v>
      </c>
      <c r="E492" s="5">
        <v>2017</v>
      </c>
      <c r="F492" s="8" t="str">
        <f t="shared" si="14"/>
        <v>July</v>
      </c>
      <c r="G492" s="7">
        <f t="shared" si="15"/>
        <v>42931</v>
      </c>
      <c r="H492" s="5" t="s">
        <v>2809</v>
      </c>
      <c r="I492" s="5" t="s">
        <v>11</v>
      </c>
      <c r="J492" s="10">
        <v>175770</v>
      </c>
      <c r="K492" s="10"/>
      <c r="L492" s="11">
        <v>175770</v>
      </c>
    </row>
    <row r="493" spans="1:12" x14ac:dyDescent="0.25">
      <c r="A493" s="5" t="s">
        <v>458</v>
      </c>
      <c r="B493" s="3" t="s">
        <v>459</v>
      </c>
      <c r="C493" s="5" t="s">
        <v>5592</v>
      </c>
      <c r="D493" s="5" t="s">
        <v>5601</v>
      </c>
      <c r="E493" s="5">
        <v>2017</v>
      </c>
      <c r="F493" s="8" t="str">
        <f t="shared" si="14"/>
        <v>July</v>
      </c>
      <c r="G493" s="7">
        <f t="shared" si="15"/>
        <v>42933</v>
      </c>
      <c r="H493" s="5" t="s">
        <v>2808</v>
      </c>
      <c r="I493" s="5" t="s">
        <v>13</v>
      </c>
      <c r="J493" s="10"/>
      <c r="K493" s="10">
        <v>167400</v>
      </c>
      <c r="L493" s="11">
        <v>8370</v>
      </c>
    </row>
    <row r="494" spans="1:12" x14ac:dyDescent="0.25">
      <c r="A494" s="5" t="s">
        <v>458</v>
      </c>
      <c r="B494" s="3" t="s">
        <v>459</v>
      </c>
      <c r="C494" s="5" t="s">
        <v>5592</v>
      </c>
      <c r="D494" s="5" t="s">
        <v>5602</v>
      </c>
      <c r="E494" s="5">
        <v>2017</v>
      </c>
      <c r="F494" s="8" t="str">
        <f t="shared" si="14"/>
        <v>July</v>
      </c>
      <c r="G494" s="7">
        <f t="shared" si="15"/>
        <v>42940</v>
      </c>
      <c r="H494" s="5" t="s">
        <v>2807</v>
      </c>
      <c r="I494" s="5" t="s">
        <v>11</v>
      </c>
      <c r="J494" s="10">
        <v>52500</v>
      </c>
      <c r="K494" s="10"/>
      <c r="L494" s="11">
        <v>60870</v>
      </c>
    </row>
    <row r="495" spans="1:12" x14ac:dyDescent="0.25">
      <c r="A495" s="5" t="s">
        <v>458</v>
      </c>
      <c r="B495" s="3" t="s">
        <v>459</v>
      </c>
      <c r="C495" s="5" t="s">
        <v>5590</v>
      </c>
      <c r="D495" s="5" t="s">
        <v>5616</v>
      </c>
      <c r="E495" s="5">
        <v>2017</v>
      </c>
      <c r="F495" s="8" t="str">
        <f t="shared" si="14"/>
        <v>August</v>
      </c>
      <c r="G495" s="7">
        <f t="shared" si="15"/>
        <v>42962</v>
      </c>
      <c r="H495" s="5" t="s">
        <v>2806</v>
      </c>
      <c r="I495" s="5" t="s">
        <v>11</v>
      </c>
      <c r="J495" s="10">
        <v>375270</v>
      </c>
      <c r="K495" s="10"/>
      <c r="L495" s="11">
        <v>436140</v>
      </c>
    </row>
    <row r="496" spans="1:12" x14ac:dyDescent="0.25">
      <c r="A496" s="5" t="s">
        <v>458</v>
      </c>
      <c r="B496" s="3" t="s">
        <v>459</v>
      </c>
      <c r="C496" s="5" t="s">
        <v>5590</v>
      </c>
      <c r="D496" s="5" t="s">
        <v>5613</v>
      </c>
      <c r="E496" s="5">
        <v>2017</v>
      </c>
      <c r="F496" s="8" t="str">
        <f t="shared" si="14"/>
        <v>August</v>
      </c>
      <c r="G496" s="7">
        <f t="shared" si="15"/>
        <v>42968</v>
      </c>
      <c r="H496" s="5" t="s">
        <v>2800</v>
      </c>
      <c r="I496" s="5" t="s">
        <v>13</v>
      </c>
      <c r="J496" s="10"/>
      <c r="K496" s="10">
        <v>350000</v>
      </c>
      <c r="L496" s="11">
        <v>86140</v>
      </c>
    </row>
    <row r="497" spans="1:12" x14ac:dyDescent="0.25">
      <c r="A497" s="5" t="s">
        <v>458</v>
      </c>
      <c r="B497" s="3" t="s">
        <v>459</v>
      </c>
      <c r="C497" s="5" t="s">
        <v>5605</v>
      </c>
      <c r="D497" s="5" t="s">
        <v>5616</v>
      </c>
      <c r="E497" s="5">
        <v>2017</v>
      </c>
      <c r="F497" s="8" t="str">
        <f t="shared" si="14"/>
        <v>September</v>
      </c>
      <c r="G497" s="7">
        <f t="shared" si="15"/>
        <v>42993</v>
      </c>
      <c r="H497" s="5" t="s">
        <v>2805</v>
      </c>
      <c r="I497" s="5" t="s">
        <v>11</v>
      </c>
      <c r="J497" s="10">
        <v>409500</v>
      </c>
      <c r="K497" s="10"/>
      <c r="L497" s="11">
        <v>495640</v>
      </c>
    </row>
    <row r="498" spans="1:12" x14ac:dyDescent="0.25">
      <c r="A498" s="5" t="s">
        <v>458</v>
      </c>
      <c r="B498" s="3" t="s">
        <v>459</v>
      </c>
      <c r="C498" s="5" t="s">
        <v>5605</v>
      </c>
      <c r="D498" s="5" t="s">
        <v>5591</v>
      </c>
      <c r="E498" s="5">
        <v>2017</v>
      </c>
      <c r="F498" s="8" t="str">
        <f t="shared" si="14"/>
        <v>September</v>
      </c>
      <c r="G498" s="7">
        <f t="shared" si="15"/>
        <v>42996</v>
      </c>
      <c r="H498" s="5" t="s">
        <v>2804</v>
      </c>
      <c r="I498" s="5" t="s">
        <v>13</v>
      </c>
      <c r="J498" s="10"/>
      <c r="K498" s="10">
        <v>390000</v>
      </c>
      <c r="L498" s="11">
        <v>105640</v>
      </c>
    </row>
    <row r="499" spans="1:12" x14ac:dyDescent="0.25">
      <c r="A499" s="5" t="s">
        <v>458</v>
      </c>
      <c r="B499" s="3" t="s">
        <v>459</v>
      </c>
      <c r="C499" s="5" t="s">
        <v>5606</v>
      </c>
      <c r="D499" s="5" t="s">
        <v>5616</v>
      </c>
      <c r="E499" s="5">
        <v>2017</v>
      </c>
      <c r="F499" s="8" t="str">
        <f t="shared" si="14"/>
        <v>October</v>
      </c>
      <c r="G499" s="7">
        <f t="shared" si="15"/>
        <v>43023</v>
      </c>
      <c r="H499" s="5" t="s">
        <v>2803</v>
      </c>
      <c r="I499" s="5" t="s">
        <v>11</v>
      </c>
      <c r="J499" s="10">
        <v>409500</v>
      </c>
      <c r="K499" s="10"/>
      <c r="L499" s="11">
        <v>515140</v>
      </c>
    </row>
    <row r="500" spans="1:12" x14ac:dyDescent="0.25">
      <c r="A500" s="5" t="s">
        <v>458</v>
      </c>
      <c r="B500" s="3" t="s">
        <v>459</v>
      </c>
      <c r="C500" s="5" t="s">
        <v>5606</v>
      </c>
      <c r="D500" s="5" t="s">
        <v>5609</v>
      </c>
      <c r="E500" s="5">
        <v>2017</v>
      </c>
      <c r="F500" s="8" t="str">
        <f t="shared" si="14"/>
        <v>October</v>
      </c>
      <c r="G500" s="7">
        <f t="shared" si="15"/>
        <v>43031</v>
      </c>
      <c r="H500" s="5" t="s">
        <v>2802</v>
      </c>
      <c r="I500" s="5" t="s">
        <v>13</v>
      </c>
      <c r="J500" s="10"/>
      <c r="K500" s="10">
        <v>390000</v>
      </c>
      <c r="L500" s="11">
        <v>125140</v>
      </c>
    </row>
    <row r="501" spans="1:12" x14ac:dyDescent="0.25">
      <c r="A501" s="5" t="s">
        <v>458</v>
      </c>
      <c r="B501" s="3" t="s">
        <v>459</v>
      </c>
      <c r="C501" s="5" t="s">
        <v>5594</v>
      </c>
      <c r="D501" s="5" t="s">
        <v>5616</v>
      </c>
      <c r="E501" s="5">
        <v>2017</v>
      </c>
      <c r="F501" s="8" t="str">
        <f t="shared" si="14"/>
        <v>November</v>
      </c>
      <c r="G501" s="7">
        <f t="shared" si="15"/>
        <v>43054</v>
      </c>
      <c r="H501" s="5" t="s">
        <v>2801</v>
      </c>
      <c r="I501" s="5" t="s">
        <v>11</v>
      </c>
      <c r="J501" s="10">
        <v>409500</v>
      </c>
      <c r="K501" s="10"/>
      <c r="L501" s="11">
        <v>534640</v>
      </c>
    </row>
    <row r="502" spans="1:12" x14ac:dyDescent="0.25">
      <c r="A502" s="5" t="s">
        <v>458</v>
      </c>
      <c r="B502" s="3" t="s">
        <v>459</v>
      </c>
      <c r="C502" s="5" t="s">
        <v>5594</v>
      </c>
      <c r="D502" s="5" t="s">
        <v>5603</v>
      </c>
      <c r="E502" s="5">
        <v>2017</v>
      </c>
      <c r="F502" s="8" t="str">
        <f t="shared" si="14"/>
        <v>November</v>
      </c>
      <c r="G502" s="7">
        <f t="shared" si="15"/>
        <v>43068</v>
      </c>
      <c r="H502" s="5" t="s">
        <v>2800</v>
      </c>
      <c r="I502" s="5" t="s">
        <v>13</v>
      </c>
      <c r="J502" s="10"/>
      <c r="K502" s="10">
        <v>390000</v>
      </c>
      <c r="L502" s="11">
        <v>144640</v>
      </c>
    </row>
    <row r="503" spans="1:12" x14ac:dyDescent="0.25">
      <c r="A503" s="5" t="s">
        <v>458</v>
      </c>
      <c r="B503" s="3" t="s">
        <v>459</v>
      </c>
      <c r="C503" s="5" t="s">
        <v>5607</v>
      </c>
      <c r="D503" s="5" t="s">
        <v>5616</v>
      </c>
      <c r="E503" s="5">
        <v>2017</v>
      </c>
      <c r="F503" s="8" t="str">
        <f t="shared" si="14"/>
        <v>December</v>
      </c>
      <c r="G503" s="7">
        <f t="shared" si="15"/>
        <v>43084</v>
      </c>
      <c r="H503" s="5" t="s">
        <v>2799</v>
      </c>
      <c r="I503" s="5" t="s">
        <v>11</v>
      </c>
      <c r="J503" s="10">
        <v>409500</v>
      </c>
      <c r="K503" s="10"/>
      <c r="L503" s="11">
        <v>554140</v>
      </c>
    </row>
    <row r="504" spans="1:12" x14ac:dyDescent="0.25">
      <c r="A504" s="5" t="s">
        <v>458</v>
      </c>
      <c r="B504" s="3" t="s">
        <v>459</v>
      </c>
      <c r="C504" s="5" t="s">
        <v>5607</v>
      </c>
      <c r="D504" s="5" t="s">
        <v>5595</v>
      </c>
      <c r="E504" s="5">
        <v>2017</v>
      </c>
      <c r="F504" s="8" t="str">
        <f t="shared" si="14"/>
        <v>December</v>
      </c>
      <c r="G504" s="7">
        <f t="shared" si="15"/>
        <v>43100</v>
      </c>
      <c r="H504" s="5" t="s">
        <v>2798</v>
      </c>
      <c r="I504" s="5" t="s">
        <v>13</v>
      </c>
      <c r="J504" s="10"/>
      <c r="K504" s="10">
        <v>144640</v>
      </c>
      <c r="L504" s="11">
        <v>409500</v>
      </c>
    </row>
    <row r="505" spans="1:12" x14ac:dyDescent="0.25">
      <c r="A505" s="5" t="s">
        <v>460</v>
      </c>
      <c r="B505" s="3" t="s">
        <v>461</v>
      </c>
      <c r="C505" s="7"/>
      <c r="D505" s="7"/>
      <c r="E505" s="7"/>
      <c r="F505" s="8" t="str">
        <f t="shared" si="14"/>
        <v>January</v>
      </c>
      <c r="G505" s="7" t="str">
        <f t="shared" si="15"/>
        <v/>
      </c>
      <c r="H505" s="5" t="s">
        <v>28</v>
      </c>
      <c r="I505" s="5" t="s">
        <v>29</v>
      </c>
      <c r="J505" s="10"/>
      <c r="K505" s="10"/>
      <c r="L505" s="11">
        <v>0</v>
      </c>
    </row>
    <row r="506" spans="1:12" x14ac:dyDescent="0.25">
      <c r="A506" s="5" t="s">
        <v>462</v>
      </c>
      <c r="B506" s="3" t="s">
        <v>463</v>
      </c>
      <c r="C506" s="5" t="s">
        <v>5587</v>
      </c>
      <c r="D506" s="5" t="s">
        <v>5587</v>
      </c>
      <c r="E506" s="5">
        <v>2017</v>
      </c>
      <c r="F506" s="8" t="str">
        <f t="shared" si="14"/>
        <v>January</v>
      </c>
      <c r="G506" s="7">
        <f t="shared" si="15"/>
        <v>42736</v>
      </c>
      <c r="H506" s="5" t="s">
        <v>36</v>
      </c>
      <c r="I506" s="5" t="s">
        <v>29</v>
      </c>
      <c r="J506" s="10"/>
      <c r="K506" s="10"/>
      <c r="L506" s="11">
        <v>360045</v>
      </c>
    </row>
    <row r="507" spans="1:12" x14ac:dyDescent="0.25">
      <c r="A507" s="5" t="s">
        <v>462</v>
      </c>
      <c r="B507" s="3" t="s">
        <v>463</v>
      </c>
      <c r="C507" s="5" t="s">
        <v>5587</v>
      </c>
      <c r="D507" s="5" t="s">
        <v>5591</v>
      </c>
      <c r="E507" s="5">
        <v>2017</v>
      </c>
      <c r="F507" s="8" t="str">
        <f t="shared" si="14"/>
        <v>January</v>
      </c>
      <c r="G507" s="7">
        <f t="shared" si="15"/>
        <v>42753</v>
      </c>
      <c r="H507" s="5" t="s">
        <v>2797</v>
      </c>
      <c r="I507" s="5" t="s">
        <v>13</v>
      </c>
      <c r="J507" s="10"/>
      <c r="K507" s="10">
        <v>120015</v>
      </c>
      <c r="L507" s="11">
        <v>240030</v>
      </c>
    </row>
    <row r="508" spans="1:12" x14ac:dyDescent="0.25">
      <c r="A508" s="5" t="s">
        <v>462</v>
      </c>
      <c r="B508" s="3" t="s">
        <v>463</v>
      </c>
      <c r="C508" s="5" t="s">
        <v>5588</v>
      </c>
      <c r="D508" s="5" t="s">
        <v>5604</v>
      </c>
      <c r="E508" s="5">
        <v>2017</v>
      </c>
      <c r="F508" s="8" t="str">
        <f t="shared" si="14"/>
        <v>March</v>
      </c>
      <c r="G508" s="7">
        <f t="shared" si="15"/>
        <v>42807</v>
      </c>
      <c r="H508" s="5" t="s">
        <v>2796</v>
      </c>
      <c r="I508" s="5" t="s">
        <v>13</v>
      </c>
      <c r="J508" s="10"/>
      <c r="K508" s="10">
        <v>240030</v>
      </c>
      <c r="L508" s="11">
        <v>0</v>
      </c>
    </row>
    <row r="509" spans="1:12" x14ac:dyDescent="0.25">
      <c r="A509" s="5" t="s">
        <v>466</v>
      </c>
      <c r="B509" s="3" t="s">
        <v>463</v>
      </c>
      <c r="C509" s="7"/>
      <c r="D509" s="7"/>
      <c r="E509" s="7"/>
      <c r="F509" s="8" t="str">
        <f t="shared" si="14"/>
        <v>January</v>
      </c>
      <c r="G509" s="7" t="str">
        <f t="shared" si="15"/>
        <v/>
      </c>
      <c r="H509" s="5" t="s">
        <v>28</v>
      </c>
      <c r="I509" s="5" t="s">
        <v>29</v>
      </c>
      <c r="J509" s="10"/>
      <c r="K509" s="10"/>
      <c r="L509" s="11">
        <v>0</v>
      </c>
    </row>
    <row r="510" spans="1:12" x14ac:dyDescent="0.25">
      <c r="A510" s="5" t="s">
        <v>467</v>
      </c>
      <c r="B510" s="3" t="s">
        <v>468</v>
      </c>
      <c r="C510" s="5" t="s">
        <v>5587</v>
      </c>
      <c r="D510" s="5" t="s">
        <v>5587</v>
      </c>
      <c r="E510" s="5">
        <v>2017</v>
      </c>
      <c r="F510" s="8" t="str">
        <f t="shared" si="14"/>
        <v>January</v>
      </c>
      <c r="G510" s="7">
        <f t="shared" si="15"/>
        <v>42736</v>
      </c>
      <c r="H510" s="5" t="s">
        <v>36</v>
      </c>
      <c r="I510" s="5" t="s">
        <v>29</v>
      </c>
      <c r="J510" s="10"/>
      <c r="K510" s="10"/>
      <c r="L510" s="11">
        <v>4269153.1100000003</v>
      </c>
    </row>
    <row r="511" spans="1:12" x14ac:dyDescent="0.25">
      <c r="A511" s="5" t="s">
        <v>467</v>
      </c>
      <c r="B511" s="3" t="s">
        <v>468</v>
      </c>
      <c r="C511" s="5" t="s">
        <v>5587</v>
      </c>
      <c r="D511" s="5" t="s">
        <v>5587</v>
      </c>
      <c r="E511" s="5">
        <v>2017</v>
      </c>
      <c r="F511" s="8" t="str">
        <f t="shared" si="14"/>
        <v>January</v>
      </c>
      <c r="G511" s="7">
        <f t="shared" si="15"/>
        <v>42736</v>
      </c>
      <c r="H511" s="5" t="s">
        <v>2795</v>
      </c>
      <c r="I511" s="5" t="s">
        <v>11</v>
      </c>
      <c r="J511" s="10">
        <v>8070300</v>
      </c>
      <c r="K511" s="10"/>
      <c r="L511" s="11">
        <v>12339453.109999999</v>
      </c>
    </row>
    <row r="512" spans="1:12" x14ac:dyDescent="0.25">
      <c r="A512" s="5" t="s">
        <v>467</v>
      </c>
      <c r="B512" s="3" t="s">
        <v>468</v>
      </c>
      <c r="C512" s="5" t="s">
        <v>5587</v>
      </c>
      <c r="D512" s="5" t="s">
        <v>5587</v>
      </c>
      <c r="E512" s="5">
        <v>2017</v>
      </c>
      <c r="F512" s="8" t="str">
        <f t="shared" si="14"/>
        <v>January</v>
      </c>
      <c r="G512" s="7">
        <f t="shared" si="15"/>
        <v>42736</v>
      </c>
      <c r="H512" s="5" t="s">
        <v>2794</v>
      </c>
      <c r="I512" s="5" t="s">
        <v>11</v>
      </c>
      <c r="J512" s="10">
        <v>6253342.4100000001</v>
      </c>
      <c r="K512" s="10"/>
      <c r="L512" s="11">
        <v>18592795.52</v>
      </c>
    </row>
    <row r="513" spans="1:12" x14ac:dyDescent="0.25">
      <c r="A513" s="5" t="s">
        <v>467</v>
      </c>
      <c r="B513" s="3" t="s">
        <v>468</v>
      </c>
      <c r="C513" s="5" t="s">
        <v>5587</v>
      </c>
      <c r="D513" s="5" t="s">
        <v>5587</v>
      </c>
      <c r="E513" s="5">
        <v>2017</v>
      </c>
      <c r="F513" s="8" t="str">
        <f t="shared" si="14"/>
        <v>January</v>
      </c>
      <c r="G513" s="7">
        <f t="shared" si="15"/>
        <v>42736</v>
      </c>
      <c r="H513" s="5" t="s">
        <v>2793</v>
      </c>
      <c r="I513" s="5" t="s">
        <v>11</v>
      </c>
      <c r="J513" s="10">
        <v>2745000</v>
      </c>
      <c r="K513" s="10"/>
      <c r="L513" s="11">
        <v>21337795.52</v>
      </c>
    </row>
    <row r="514" spans="1:12" x14ac:dyDescent="0.25">
      <c r="A514" s="5" t="s">
        <v>467</v>
      </c>
      <c r="B514" s="3" t="s">
        <v>468</v>
      </c>
      <c r="C514" s="5" t="s">
        <v>5587</v>
      </c>
      <c r="D514" s="5" t="s">
        <v>5616</v>
      </c>
      <c r="E514" s="5">
        <v>2017</v>
      </c>
      <c r="F514" s="8" t="str">
        <f t="shared" si="14"/>
        <v>January</v>
      </c>
      <c r="G514" s="7">
        <f t="shared" si="15"/>
        <v>42750</v>
      </c>
      <c r="H514" s="5" t="s">
        <v>2792</v>
      </c>
      <c r="I514" s="5" t="s">
        <v>11</v>
      </c>
      <c r="J514" s="10">
        <v>242768.72</v>
      </c>
      <c r="K514" s="10"/>
      <c r="L514" s="11">
        <v>21580564.239999998</v>
      </c>
    </row>
    <row r="515" spans="1:12" x14ac:dyDescent="0.25">
      <c r="A515" s="5" t="s">
        <v>467</v>
      </c>
      <c r="B515" s="3" t="s">
        <v>468</v>
      </c>
      <c r="C515" s="5" t="s">
        <v>5587</v>
      </c>
      <c r="D515" s="5" t="s">
        <v>5600</v>
      </c>
      <c r="E515" s="5">
        <v>2017</v>
      </c>
      <c r="F515" s="8" t="str">
        <f t="shared" ref="F515:F578" si="16">TEXT(C515*28, "mmmm")</f>
        <v>January</v>
      </c>
      <c r="G515" s="7">
        <f t="shared" ref="G515:G578" si="17">IFERROR(DATEVALUE(CONCATENATE(C515,"-",D515,"-",E515)), "")</f>
        <v>42763</v>
      </c>
      <c r="H515" s="5" t="s">
        <v>2791</v>
      </c>
      <c r="I515" s="5" t="s">
        <v>11</v>
      </c>
      <c r="J515" s="10">
        <v>3624029.06</v>
      </c>
      <c r="K515" s="10"/>
      <c r="L515" s="11">
        <v>25204593.300000001</v>
      </c>
    </row>
    <row r="516" spans="1:12" x14ac:dyDescent="0.25">
      <c r="A516" s="5" t="s">
        <v>467</v>
      </c>
      <c r="B516" s="3" t="s">
        <v>468</v>
      </c>
      <c r="C516" s="5" t="s">
        <v>5598</v>
      </c>
      <c r="D516" s="5" t="s">
        <v>5587</v>
      </c>
      <c r="E516" s="5">
        <v>2017</v>
      </c>
      <c r="F516" s="8" t="str">
        <f t="shared" si="16"/>
        <v>February</v>
      </c>
      <c r="G516" s="7">
        <f t="shared" si="17"/>
        <v>42767</v>
      </c>
      <c r="H516" s="5" t="s">
        <v>2790</v>
      </c>
      <c r="I516" s="5" t="s">
        <v>11</v>
      </c>
      <c r="J516" s="10">
        <v>6189292.4100000001</v>
      </c>
      <c r="K516" s="10"/>
      <c r="L516" s="11">
        <v>31393885.710000001</v>
      </c>
    </row>
    <row r="517" spans="1:12" x14ac:dyDescent="0.25">
      <c r="A517" s="5" t="s">
        <v>467</v>
      </c>
      <c r="B517" s="3" t="s">
        <v>468</v>
      </c>
      <c r="C517" s="5" t="s">
        <v>5598</v>
      </c>
      <c r="D517" s="5" t="s">
        <v>5597</v>
      </c>
      <c r="E517" s="5">
        <v>2017</v>
      </c>
      <c r="F517" s="8" t="str">
        <f t="shared" si="16"/>
        <v>February</v>
      </c>
      <c r="G517" s="7">
        <f t="shared" si="17"/>
        <v>42771</v>
      </c>
      <c r="H517" s="5" t="s">
        <v>2789</v>
      </c>
      <c r="I517" s="5" t="s">
        <v>11</v>
      </c>
      <c r="J517" s="10">
        <v>1008787.5</v>
      </c>
      <c r="K517" s="10"/>
      <c r="L517" s="11">
        <v>32402673.210000001</v>
      </c>
    </row>
    <row r="518" spans="1:12" x14ac:dyDescent="0.25">
      <c r="A518" s="5" t="s">
        <v>467</v>
      </c>
      <c r="B518" s="3" t="s">
        <v>468</v>
      </c>
      <c r="C518" s="5" t="s">
        <v>5588</v>
      </c>
      <c r="D518" s="5" t="s">
        <v>5587</v>
      </c>
      <c r="E518" s="5">
        <v>2017</v>
      </c>
      <c r="F518" s="8" t="str">
        <f t="shared" si="16"/>
        <v>March</v>
      </c>
      <c r="G518" s="7">
        <f t="shared" si="17"/>
        <v>42795</v>
      </c>
      <c r="H518" s="5" t="s">
        <v>2788</v>
      </c>
      <c r="I518" s="5" t="s">
        <v>11</v>
      </c>
      <c r="J518" s="10">
        <v>6349417.4100000001</v>
      </c>
      <c r="K518" s="10"/>
      <c r="L518" s="11">
        <v>38752090.619999997</v>
      </c>
    </row>
    <row r="519" spans="1:12" x14ac:dyDescent="0.25">
      <c r="A519" s="5" t="s">
        <v>467</v>
      </c>
      <c r="B519" s="3" t="s">
        <v>468</v>
      </c>
      <c r="C519" s="5" t="s">
        <v>5588</v>
      </c>
      <c r="D519" s="5" t="s">
        <v>5587</v>
      </c>
      <c r="E519" s="5">
        <v>2017</v>
      </c>
      <c r="F519" s="8" t="str">
        <f t="shared" si="16"/>
        <v>March</v>
      </c>
      <c r="G519" s="7">
        <f t="shared" si="17"/>
        <v>42795</v>
      </c>
      <c r="H519" s="5" t="s">
        <v>2787</v>
      </c>
      <c r="I519" s="5" t="s">
        <v>11</v>
      </c>
      <c r="J519" s="10"/>
      <c r="K519" s="10">
        <v>82643.72</v>
      </c>
      <c r="L519" s="11">
        <v>38669446.899999999</v>
      </c>
    </row>
    <row r="520" spans="1:12" x14ac:dyDescent="0.25">
      <c r="A520" s="5" t="s">
        <v>467</v>
      </c>
      <c r="B520" s="3" t="s">
        <v>468</v>
      </c>
      <c r="C520" s="5" t="s">
        <v>5588</v>
      </c>
      <c r="D520" s="5" t="s">
        <v>5588</v>
      </c>
      <c r="E520" s="5">
        <v>2017</v>
      </c>
      <c r="F520" s="8" t="str">
        <f t="shared" si="16"/>
        <v>March</v>
      </c>
      <c r="G520" s="7">
        <f t="shared" si="17"/>
        <v>42797</v>
      </c>
      <c r="H520" s="5" t="s">
        <v>2786</v>
      </c>
      <c r="I520" s="5" t="s">
        <v>13</v>
      </c>
      <c r="J520" s="10"/>
      <c r="K520" s="10">
        <v>6247241.7999999998</v>
      </c>
      <c r="L520" s="11">
        <v>32422205.100000001</v>
      </c>
    </row>
    <row r="521" spans="1:12" x14ac:dyDescent="0.25">
      <c r="A521" s="5" t="s">
        <v>467</v>
      </c>
      <c r="B521" s="3" t="s">
        <v>468</v>
      </c>
      <c r="C521" s="5" t="s">
        <v>5588</v>
      </c>
      <c r="D521" s="5" t="s">
        <v>5588</v>
      </c>
      <c r="E521" s="5">
        <v>2017</v>
      </c>
      <c r="F521" s="8" t="str">
        <f t="shared" si="16"/>
        <v>March</v>
      </c>
      <c r="G521" s="7">
        <f t="shared" si="17"/>
        <v>42797</v>
      </c>
      <c r="H521" s="5" t="s">
        <v>2785</v>
      </c>
      <c r="I521" s="5" t="s">
        <v>13</v>
      </c>
      <c r="J521" s="10"/>
      <c r="K521" s="10">
        <v>6100.61</v>
      </c>
      <c r="L521" s="11">
        <v>32416104.489999998</v>
      </c>
    </row>
    <row r="522" spans="1:12" x14ac:dyDescent="0.25">
      <c r="A522" s="5" t="s">
        <v>467</v>
      </c>
      <c r="B522" s="3" t="s">
        <v>468</v>
      </c>
      <c r="C522" s="5" t="s">
        <v>5588</v>
      </c>
      <c r="D522" s="5" t="s">
        <v>5592</v>
      </c>
      <c r="E522" s="5">
        <v>2017</v>
      </c>
      <c r="F522" s="8" t="str">
        <f t="shared" si="16"/>
        <v>March</v>
      </c>
      <c r="G522" s="7">
        <f t="shared" si="17"/>
        <v>42801</v>
      </c>
      <c r="H522" s="5" t="s">
        <v>2784</v>
      </c>
      <c r="I522" s="5" t="s">
        <v>13</v>
      </c>
      <c r="J522" s="10"/>
      <c r="K522" s="10">
        <v>10181662.5</v>
      </c>
      <c r="L522" s="11">
        <v>22234441.989999998</v>
      </c>
    </row>
    <row r="523" spans="1:12" x14ac:dyDescent="0.25">
      <c r="A523" s="5" t="s">
        <v>467</v>
      </c>
      <c r="B523" s="3" t="s">
        <v>468</v>
      </c>
      <c r="C523" s="5" t="s">
        <v>5588</v>
      </c>
      <c r="D523" s="5" t="s">
        <v>5592</v>
      </c>
      <c r="E523" s="5">
        <v>2017</v>
      </c>
      <c r="F523" s="8" t="str">
        <f t="shared" si="16"/>
        <v>March</v>
      </c>
      <c r="G523" s="7">
        <f t="shared" si="17"/>
        <v>42801</v>
      </c>
      <c r="H523" s="5" t="s">
        <v>2783</v>
      </c>
      <c r="I523" s="5" t="s">
        <v>13</v>
      </c>
      <c r="J523" s="10"/>
      <c r="K523" s="10">
        <v>24400.61</v>
      </c>
      <c r="L523" s="11">
        <v>22210041.379999999</v>
      </c>
    </row>
    <row r="524" spans="1:12" x14ac:dyDescent="0.25">
      <c r="A524" s="5" t="s">
        <v>467</v>
      </c>
      <c r="B524" s="3" t="s">
        <v>468</v>
      </c>
      <c r="C524" s="5" t="s">
        <v>5588</v>
      </c>
      <c r="D524" s="5" t="s">
        <v>5595</v>
      </c>
      <c r="E524" s="5">
        <v>2017</v>
      </c>
      <c r="F524" s="8" t="str">
        <f t="shared" si="16"/>
        <v>March</v>
      </c>
      <c r="G524" s="7">
        <f t="shared" si="17"/>
        <v>42825</v>
      </c>
      <c r="H524" s="5" t="s">
        <v>2782</v>
      </c>
      <c r="I524" s="5" t="s">
        <v>11</v>
      </c>
      <c r="J524" s="10"/>
      <c r="K524" s="10">
        <v>1029375</v>
      </c>
      <c r="L524" s="11">
        <v>21180666.379999999</v>
      </c>
    </row>
    <row r="525" spans="1:12" x14ac:dyDescent="0.25">
      <c r="A525" s="5" t="s">
        <v>467</v>
      </c>
      <c r="B525" s="3" t="s">
        <v>468</v>
      </c>
      <c r="C525" s="5" t="s">
        <v>5588</v>
      </c>
      <c r="D525" s="5" t="s">
        <v>5595</v>
      </c>
      <c r="E525" s="5">
        <v>2017</v>
      </c>
      <c r="F525" s="8" t="str">
        <f t="shared" si="16"/>
        <v>March</v>
      </c>
      <c r="G525" s="7">
        <f t="shared" si="17"/>
        <v>42825</v>
      </c>
      <c r="H525" s="5" t="s">
        <v>2781</v>
      </c>
      <c r="I525" s="5" t="s">
        <v>11</v>
      </c>
      <c r="J525" s="10"/>
      <c r="K525" s="10">
        <v>1029375</v>
      </c>
      <c r="L525" s="11">
        <v>20151291.379999999</v>
      </c>
    </row>
    <row r="526" spans="1:12" x14ac:dyDescent="0.25">
      <c r="A526" s="5" t="s">
        <v>467</v>
      </c>
      <c r="B526" s="3" t="s">
        <v>468</v>
      </c>
      <c r="C526" s="5" t="s">
        <v>5588</v>
      </c>
      <c r="D526" s="5" t="s">
        <v>5595</v>
      </c>
      <c r="E526" s="5">
        <v>2017</v>
      </c>
      <c r="F526" s="8" t="str">
        <f t="shared" si="16"/>
        <v>March</v>
      </c>
      <c r="G526" s="7">
        <f t="shared" si="17"/>
        <v>42825</v>
      </c>
      <c r="H526" s="5" t="s">
        <v>2780</v>
      </c>
      <c r="I526" s="5" t="s">
        <v>13</v>
      </c>
      <c r="J526" s="10"/>
      <c r="K526" s="10">
        <v>9427536.4700000007</v>
      </c>
      <c r="L526" s="11">
        <v>10723754.91</v>
      </c>
    </row>
    <row r="527" spans="1:12" x14ac:dyDescent="0.25">
      <c r="A527" s="5" t="s">
        <v>467</v>
      </c>
      <c r="B527" s="3" t="s">
        <v>468</v>
      </c>
      <c r="C527" s="5" t="s">
        <v>5596</v>
      </c>
      <c r="D527" s="5" t="s">
        <v>5587</v>
      </c>
      <c r="E527" s="5">
        <v>2017</v>
      </c>
      <c r="F527" s="8" t="str">
        <f t="shared" si="16"/>
        <v>April</v>
      </c>
      <c r="G527" s="7">
        <f t="shared" si="17"/>
        <v>42826</v>
      </c>
      <c r="H527" s="5" t="s">
        <v>2779</v>
      </c>
      <c r="I527" s="5" t="s">
        <v>11</v>
      </c>
      <c r="J527" s="10">
        <v>6189817.4100000001</v>
      </c>
      <c r="K527" s="10"/>
      <c r="L527" s="11">
        <v>16913572.32</v>
      </c>
    </row>
    <row r="528" spans="1:12" x14ac:dyDescent="0.25">
      <c r="A528" s="5" t="s">
        <v>467</v>
      </c>
      <c r="B528" s="3" t="s">
        <v>468</v>
      </c>
      <c r="C528" s="5" t="s">
        <v>5596</v>
      </c>
      <c r="D528" s="5" t="s">
        <v>5606</v>
      </c>
      <c r="E528" s="5">
        <v>2017</v>
      </c>
      <c r="F528" s="8" t="str">
        <f t="shared" si="16"/>
        <v>April</v>
      </c>
      <c r="G528" s="7">
        <f t="shared" si="17"/>
        <v>42835</v>
      </c>
      <c r="H528" s="5" t="s">
        <v>2778</v>
      </c>
      <c r="I528" s="5" t="s">
        <v>11</v>
      </c>
      <c r="J528" s="10"/>
      <c r="K528" s="10">
        <v>6004.69</v>
      </c>
      <c r="L528" s="11">
        <v>16907567.629999999</v>
      </c>
    </row>
    <row r="529" spans="1:12" x14ac:dyDescent="0.25">
      <c r="A529" s="5" t="s">
        <v>467</v>
      </c>
      <c r="B529" s="3" t="s">
        <v>468</v>
      </c>
      <c r="C529" s="5" t="s">
        <v>5596</v>
      </c>
      <c r="D529" s="5" t="s">
        <v>5599</v>
      </c>
      <c r="E529" s="5">
        <v>2017</v>
      </c>
      <c r="F529" s="8" t="str">
        <f t="shared" si="16"/>
        <v>April</v>
      </c>
      <c r="G529" s="7">
        <f t="shared" si="17"/>
        <v>42841</v>
      </c>
      <c r="H529" s="5" t="s">
        <v>2762</v>
      </c>
      <c r="I529" s="5" t="s">
        <v>13</v>
      </c>
      <c r="J529" s="10"/>
      <c r="K529" s="10">
        <v>6343317.4100000001</v>
      </c>
      <c r="L529" s="11">
        <v>10564250.220000001</v>
      </c>
    </row>
    <row r="530" spans="1:12" x14ac:dyDescent="0.25">
      <c r="A530" s="5" t="s">
        <v>467</v>
      </c>
      <c r="B530" s="3" t="s">
        <v>468</v>
      </c>
      <c r="C530" s="5" t="s">
        <v>5596</v>
      </c>
      <c r="D530" s="5" t="s">
        <v>5599</v>
      </c>
      <c r="E530" s="5">
        <v>2017</v>
      </c>
      <c r="F530" s="8" t="str">
        <f t="shared" si="16"/>
        <v>April</v>
      </c>
      <c r="G530" s="7">
        <f t="shared" si="17"/>
        <v>42841</v>
      </c>
      <c r="H530" s="5" t="s">
        <v>2777</v>
      </c>
      <c r="I530" s="5" t="s">
        <v>13</v>
      </c>
      <c r="J530" s="10"/>
      <c r="K530" s="10">
        <v>6100</v>
      </c>
      <c r="L530" s="11">
        <v>10558150.220000001</v>
      </c>
    </row>
    <row r="531" spans="1:12" x14ac:dyDescent="0.25">
      <c r="A531" s="5" t="s">
        <v>467</v>
      </c>
      <c r="B531" s="3" t="s">
        <v>468</v>
      </c>
      <c r="C531" s="5" t="s">
        <v>5597</v>
      </c>
      <c r="D531" s="5" t="s">
        <v>5587</v>
      </c>
      <c r="E531" s="5">
        <v>2017</v>
      </c>
      <c r="F531" s="8" t="str">
        <f t="shared" si="16"/>
        <v>May</v>
      </c>
      <c r="G531" s="7">
        <f t="shared" si="17"/>
        <v>42856</v>
      </c>
      <c r="H531" s="5" t="s">
        <v>2776</v>
      </c>
      <c r="I531" s="5" t="s">
        <v>11</v>
      </c>
      <c r="J531" s="10">
        <v>6343415.9299999997</v>
      </c>
      <c r="K531" s="10"/>
      <c r="L531" s="11">
        <v>16901566.149999999</v>
      </c>
    </row>
    <row r="532" spans="1:12" x14ac:dyDescent="0.25">
      <c r="A532" s="5" t="s">
        <v>467</v>
      </c>
      <c r="B532" s="3" t="s">
        <v>468</v>
      </c>
      <c r="C532" s="5" t="s">
        <v>5597</v>
      </c>
      <c r="D532" s="5" t="s">
        <v>5607</v>
      </c>
      <c r="E532" s="5">
        <v>2017</v>
      </c>
      <c r="F532" s="8" t="str">
        <f t="shared" si="16"/>
        <v>May</v>
      </c>
      <c r="G532" s="7">
        <f t="shared" si="17"/>
        <v>42867</v>
      </c>
      <c r="H532" s="5" t="s">
        <v>2775</v>
      </c>
      <c r="I532" s="5" t="s">
        <v>11</v>
      </c>
      <c r="J532" s="10">
        <v>1008787.5</v>
      </c>
      <c r="K532" s="10"/>
      <c r="L532" s="11">
        <v>17910353.649999999</v>
      </c>
    </row>
    <row r="533" spans="1:12" x14ac:dyDescent="0.25">
      <c r="A533" s="5" t="s">
        <v>467</v>
      </c>
      <c r="B533" s="3" t="s">
        <v>468</v>
      </c>
      <c r="C533" s="5" t="s">
        <v>5597</v>
      </c>
      <c r="D533" s="5" t="s">
        <v>5591</v>
      </c>
      <c r="E533" s="5">
        <v>2017</v>
      </c>
      <c r="F533" s="8" t="str">
        <f t="shared" si="16"/>
        <v>May</v>
      </c>
      <c r="G533" s="7">
        <f t="shared" si="17"/>
        <v>42873</v>
      </c>
      <c r="H533" s="5" t="s">
        <v>2774</v>
      </c>
      <c r="I533" s="5" t="s">
        <v>13</v>
      </c>
      <c r="J533" s="10"/>
      <c r="K533" s="10">
        <v>6177712.7199999997</v>
      </c>
      <c r="L533" s="11">
        <v>11732640.93</v>
      </c>
    </row>
    <row r="534" spans="1:12" x14ac:dyDescent="0.25">
      <c r="A534" s="5" t="s">
        <v>467</v>
      </c>
      <c r="B534" s="3" t="s">
        <v>468</v>
      </c>
      <c r="C534" s="5" t="s">
        <v>5597</v>
      </c>
      <c r="D534" s="5" t="s">
        <v>5591</v>
      </c>
      <c r="E534" s="5">
        <v>2017</v>
      </c>
      <c r="F534" s="8" t="str">
        <f t="shared" si="16"/>
        <v>May</v>
      </c>
      <c r="G534" s="7">
        <f t="shared" si="17"/>
        <v>42873</v>
      </c>
      <c r="H534" s="5" t="s">
        <v>2773</v>
      </c>
      <c r="I534" s="5" t="s">
        <v>13</v>
      </c>
      <c r="J534" s="10"/>
      <c r="K534" s="10">
        <v>6100</v>
      </c>
      <c r="L534" s="11">
        <v>11726540.93</v>
      </c>
    </row>
    <row r="535" spans="1:12" x14ac:dyDescent="0.25">
      <c r="A535" s="5" t="s">
        <v>467</v>
      </c>
      <c r="B535" s="3" t="s">
        <v>468</v>
      </c>
      <c r="C535" s="5" t="s">
        <v>5589</v>
      </c>
      <c r="D535" s="5" t="s">
        <v>5587</v>
      </c>
      <c r="E535" s="5">
        <v>2017</v>
      </c>
      <c r="F535" s="8" t="str">
        <f t="shared" si="16"/>
        <v>June</v>
      </c>
      <c r="G535" s="7">
        <f t="shared" si="17"/>
        <v>42887</v>
      </c>
      <c r="H535" s="5" t="s">
        <v>2772</v>
      </c>
      <c r="I535" s="5" t="s">
        <v>11</v>
      </c>
      <c r="J535" s="10">
        <v>6343415.9299999997</v>
      </c>
      <c r="K535" s="10"/>
      <c r="L535" s="11">
        <v>18069956.859999999</v>
      </c>
    </row>
    <row r="536" spans="1:12" x14ac:dyDescent="0.25">
      <c r="A536" s="5" t="s">
        <v>467</v>
      </c>
      <c r="B536" s="3" t="s">
        <v>468</v>
      </c>
      <c r="C536" s="5" t="s">
        <v>5589</v>
      </c>
      <c r="D536" s="5" t="s">
        <v>5611</v>
      </c>
      <c r="E536" s="5">
        <v>2017</v>
      </c>
      <c r="F536" s="8" t="str">
        <f t="shared" si="16"/>
        <v>June</v>
      </c>
      <c r="G536" s="7">
        <f t="shared" si="17"/>
        <v>42900</v>
      </c>
      <c r="H536" s="5" t="s">
        <v>2771</v>
      </c>
      <c r="I536" s="5" t="s">
        <v>13</v>
      </c>
      <c r="J536" s="10"/>
      <c r="K536" s="10">
        <v>16434522.4</v>
      </c>
      <c r="L536" s="11">
        <v>1635434.46</v>
      </c>
    </row>
    <row r="537" spans="1:12" x14ac:dyDescent="0.25">
      <c r="A537" s="5" t="s">
        <v>467</v>
      </c>
      <c r="B537" s="3" t="s">
        <v>468</v>
      </c>
      <c r="C537" s="5" t="s">
        <v>5589</v>
      </c>
      <c r="D537" s="5" t="s">
        <v>5616</v>
      </c>
      <c r="E537" s="5">
        <v>2017</v>
      </c>
      <c r="F537" s="8" t="str">
        <f t="shared" si="16"/>
        <v>June</v>
      </c>
      <c r="G537" s="7">
        <f t="shared" si="17"/>
        <v>42901</v>
      </c>
      <c r="H537" s="5" t="s">
        <v>2770</v>
      </c>
      <c r="I537" s="5" t="s">
        <v>13</v>
      </c>
      <c r="J537" s="10"/>
      <c r="K537" s="10">
        <v>6096.96</v>
      </c>
      <c r="L537" s="11">
        <v>1629337.5</v>
      </c>
    </row>
    <row r="538" spans="1:12" x14ac:dyDescent="0.25">
      <c r="A538" s="5" t="s">
        <v>467</v>
      </c>
      <c r="B538" s="3" t="s">
        <v>468</v>
      </c>
      <c r="C538" s="5" t="s">
        <v>5592</v>
      </c>
      <c r="D538" s="5" t="s">
        <v>5587</v>
      </c>
      <c r="E538" s="5">
        <v>2017</v>
      </c>
      <c r="F538" s="8" t="str">
        <f t="shared" si="16"/>
        <v>July</v>
      </c>
      <c r="G538" s="7">
        <f t="shared" si="17"/>
        <v>42917</v>
      </c>
      <c r="H538" s="5" t="s">
        <v>2769</v>
      </c>
      <c r="I538" s="5" t="s">
        <v>11</v>
      </c>
      <c r="J538" s="10">
        <v>6343415.9299999997</v>
      </c>
      <c r="K538" s="10"/>
      <c r="L538" s="11">
        <v>7972753.4299999997</v>
      </c>
    </row>
    <row r="539" spans="1:12" x14ac:dyDescent="0.25">
      <c r="A539" s="5" t="s">
        <v>467</v>
      </c>
      <c r="B539" s="3" t="s">
        <v>468</v>
      </c>
      <c r="C539" s="5" t="s">
        <v>5592</v>
      </c>
      <c r="D539" s="5" t="s">
        <v>5590</v>
      </c>
      <c r="E539" s="5">
        <v>2017</v>
      </c>
      <c r="F539" s="8" t="str">
        <f t="shared" si="16"/>
        <v>July</v>
      </c>
      <c r="G539" s="7">
        <f t="shared" si="17"/>
        <v>42924</v>
      </c>
      <c r="H539" s="5" t="s">
        <v>2768</v>
      </c>
      <c r="I539" s="5" t="s">
        <v>11</v>
      </c>
      <c r="J539" s="10">
        <v>1008787.5</v>
      </c>
      <c r="K539" s="10"/>
      <c r="L539" s="11">
        <v>8981540.9299999997</v>
      </c>
    </row>
    <row r="540" spans="1:12" x14ac:dyDescent="0.25">
      <c r="A540" s="5" t="s">
        <v>467</v>
      </c>
      <c r="B540" s="3" t="s">
        <v>468</v>
      </c>
      <c r="C540" s="5" t="s">
        <v>5592</v>
      </c>
      <c r="D540" s="5" t="s">
        <v>5612</v>
      </c>
      <c r="E540" s="5">
        <v>2017</v>
      </c>
      <c r="F540" s="8" t="str">
        <f t="shared" si="16"/>
        <v>July</v>
      </c>
      <c r="G540" s="7">
        <f t="shared" si="17"/>
        <v>42936</v>
      </c>
      <c r="H540" s="5" t="s">
        <v>2767</v>
      </c>
      <c r="I540" s="5" t="s">
        <v>11</v>
      </c>
      <c r="J540" s="10">
        <v>192150</v>
      </c>
      <c r="K540" s="10"/>
      <c r="L540" s="11">
        <v>9173690.9299999997</v>
      </c>
    </row>
    <row r="541" spans="1:12" x14ac:dyDescent="0.25">
      <c r="A541" s="5" t="s">
        <v>467</v>
      </c>
      <c r="B541" s="3" t="s">
        <v>468</v>
      </c>
      <c r="C541" s="5" t="s">
        <v>5592</v>
      </c>
      <c r="D541" s="5" t="s">
        <v>5614</v>
      </c>
      <c r="E541" s="5">
        <v>2017</v>
      </c>
      <c r="F541" s="8" t="str">
        <f t="shared" si="16"/>
        <v>July</v>
      </c>
      <c r="G541" s="7">
        <f t="shared" si="17"/>
        <v>42942</v>
      </c>
      <c r="H541" s="5" t="s">
        <v>2766</v>
      </c>
      <c r="I541" s="5" t="s">
        <v>11</v>
      </c>
      <c r="J541" s="10">
        <v>1008787.5</v>
      </c>
      <c r="K541" s="10"/>
      <c r="L541" s="11">
        <v>10182478.43</v>
      </c>
    </row>
    <row r="542" spans="1:12" x14ac:dyDescent="0.25">
      <c r="A542" s="5" t="s">
        <v>467</v>
      </c>
      <c r="B542" s="3" t="s">
        <v>468</v>
      </c>
      <c r="C542" s="5" t="s">
        <v>5592</v>
      </c>
      <c r="D542" s="5" t="s">
        <v>5595</v>
      </c>
      <c r="E542" s="5">
        <v>2017</v>
      </c>
      <c r="F542" s="8" t="str">
        <f t="shared" si="16"/>
        <v>July</v>
      </c>
      <c r="G542" s="7">
        <f t="shared" si="17"/>
        <v>42947</v>
      </c>
      <c r="H542" s="5" t="s">
        <v>2765</v>
      </c>
      <c r="I542" s="5" t="s">
        <v>13</v>
      </c>
      <c r="J542" s="10"/>
      <c r="K542" s="10">
        <v>1002687.5</v>
      </c>
      <c r="L542" s="11">
        <v>9179790.9299999997</v>
      </c>
    </row>
    <row r="543" spans="1:12" x14ac:dyDescent="0.25">
      <c r="A543" s="5" t="s">
        <v>467</v>
      </c>
      <c r="B543" s="3" t="s">
        <v>468</v>
      </c>
      <c r="C543" s="5" t="s">
        <v>5592</v>
      </c>
      <c r="D543" s="5" t="s">
        <v>5595</v>
      </c>
      <c r="E543" s="5">
        <v>2017</v>
      </c>
      <c r="F543" s="8" t="str">
        <f t="shared" si="16"/>
        <v>July</v>
      </c>
      <c r="G543" s="7">
        <f t="shared" si="17"/>
        <v>42947</v>
      </c>
      <c r="H543" s="5" t="s">
        <v>2764</v>
      </c>
      <c r="I543" s="5" t="s">
        <v>13</v>
      </c>
      <c r="J543" s="10"/>
      <c r="K543" s="10">
        <v>6100</v>
      </c>
      <c r="L543" s="11">
        <v>9173690.9299999997</v>
      </c>
    </row>
    <row r="544" spans="1:12" x14ac:dyDescent="0.25">
      <c r="A544" s="5" t="s">
        <v>467</v>
      </c>
      <c r="B544" s="3" t="s">
        <v>468</v>
      </c>
      <c r="C544" s="5" t="s">
        <v>5590</v>
      </c>
      <c r="D544" s="5" t="s">
        <v>5587</v>
      </c>
      <c r="E544" s="5">
        <v>2017</v>
      </c>
      <c r="F544" s="8" t="str">
        <f t="shared" si="16"/>
        <v>August</v>
      </c>
      <c r="G544" s="7">
        <f t="shared" si="17"/>
        <v>42948</v>
      </c>
      <c r="H544" s="5" t="s">
        <v>2763</v>
      </c>
      <c r="I544" s="5" t="s">
        <v>11</v>
      </c>
      <c r="J544" s="10">
        <v>6343415.9299999997</v>
      </c>
      <c r="K544" s="10"/>
      <c r="L544" s="11">
        <v>15517106.859999999</v>
      </c>
    </row>
    <row r="545" spans="1:12" x14ac:dyDescent="0.25">
      <c r="A545" s="5" t="s">
        <v>467</v>
      </c>
      <c r="B545" s="3" t="s">
        <v>468</v>
      </c>
      <c r="C545" s="5" t="s">
        <v>5590</v>
      </c>
      <c r="D545" s="5" t="s">
        <v>5588</v>
      </c>
      <c r="E545" s="5">
        <v>2017</v>
      </c>
      <c r="F545" s="8" t="str">
        <f t="shared" si="16"/>
        <v>August</v>
      </c>
      <c r="G545" s="7">
        <f t="shared" si="17"/>
        <v>42950</v>
      </c>
      <c r="H545" s="5" t="s">
        <v>518</v>
      </c>
      <c r="I545" s="5" t="s">
        <v>13</v>
      </c>
      <c r="J545" s="10"/>
      <c r="K545" s="10">
        <v>6337317.4500000002</v>
      </c>
      <c r="L545" s="11">
        <v>9179789.4100000001</v>
      </c>
    </row>
    <row r="546" spans="1:12" x14ac:dyDescent="0.25">
      <c r="A546" s="5" t="s">
        <v>467</v>
      </c>
      <c r="B546" s="3" t="s">
        <v>468</v>
      </c>
      <c r="C546" s="5" t="s">
        <v>5590</v>
      </c>
      <c r="D546" s="5" t="s">
        <v>5596</v>
      </c>
      <c r="E546" s="5">
        <v>2017</v>
      </c>
      <c r="F546" s="8" t="str">
        <f t="shared" si="16"/>
        <v>August</v>
      </c>
      <c r="G546" s="7">
        <f t="shared" si="17"/>
        <v>42951</v>
      </c>
      <c r="H546" s="5" t="s">
        <v>2762</v>
      </c>
      <c r="I546" s="5" t="s">
        <v>13</v>
      </c>
      <c r="J546" s="10"/>
      <c r="K546" s="10">
        <v>186050</v>
      </c>
      <c r="L546" s="11">
        <v>8993739.4100000001</v>
      </c>
    </row>
    <row r="547" spans="1:12" x14ac:dyDescent="0.25">
      <c r="A547" s="5" t="s">
        <v>467</v>
      </c>
      <c r="B547" s="3" t="s">
        <v>468</v>
      </c>
      <c r="C547" s="5" t="s">
        <v>5590</v>
      </c>
      <c r="D547" s="5" t="s">
        <v>5596</v>
      </c>
      <c r="E547" s="5">
        <v>2017</v>
      </c>
      <c r="F547" s="8" t="str">
        <f t="shared" si="16"/>
        <v>August</v>
      </c>
      <c r="G547" s="7">
        <f t="shared" si="17"/>
        <v>42951</v>
      </c>
      <c r="H547" s="5" t="s">
        <v>2761</v>
      </c>
      <c r="I547" s="5" t="s">
        <v>13</v>
      </c>
      <c r="J547" s="10"/>
      <c r="K547" s="10">
        <v>12198.48</v>
      </c>
      <c r="L547" s="11">
        <v>8981540.9299999997</v>
      </c>
    </row>
    <row r="548" spans="1:12" x14ac:dyDescent="0.25">
      <c r="A548" s="5" t="s">
        <v>467</v>
      </c>
      <c r="B548" s="3" t="s">
        <v>468</v>
      </c>
      <c r="C548" s="5" t="s">
        <v>5590</v>
      </c>
      <c r="D548" s="5" t="s">
        <v>5605</v>
      </c>
      <c r="E548" s="5">
        <v>2017</v>
      </c>
      <c r="F548" s="8" t="str">
        <f t="shared" si="16"/>
        <v>August</v>
      </c>
      <c r="G548" s="7">
        <f t="shared" si="17"/>
        <v>42956</v>
      </c>
      <c r="H548" s="5" t="s">
        <v>2760</v>
      </c>
      <c r="I548" s="5" t="s">
        <v>11</v>
      </c>
      <c r="J548" s="10">
        <v>8006250</v>
      </c>
      <c r="K548" s="10"/>
      <c r="L548" s="11">
        <v>16987790.93</v>
      </c>
    </row>
    <row r="549" spans="1:12" x14ac:dyDescent="0.25">
      <c r="A549" s="5" t="s">
        <v>467</v>
      </c>
      <c r="B549" s="3" t="s">
        <v>468</v>
      </c>
      <c r="C549" s="5" t="s">
        <v>5590</v>
      </c>
      <c r="D549" s="5" t="s">
        <v>5605</v>
      </c>
      <c r="E549" s="5">
        <v>2017</v>
      </c>
      <c r="F549" s="8" t="str">
        <f t="shared" si="16"/>
        <v>August</v>
      </c>
      <c r="G549" s="7">
        <f t="shared" si="17"/>
        <v>42956</v>
      </c>
      <c r="H549" s="5" t="s">
        <v>2759</v>
      </c>
      <c r="I549" s="5" t="s">
        <v>11</v>
      </c>
      <c r="J549" s="10"/>
      <c r="K549" s="10">
        <v>620550</v>
      </c>
      <c r="L549" s="11">
        <v>16367240.93</v>
      </c>
    </row>
    <row r="550" spans="1:12" x14ac:dyDescent="0.25">
      <c r="A550" s="5" t="s">
        <v>467</v>
      </c>
      <c r="B550" s="3" t="s">
        <v>468</v>
      </c>
      <c r="C550" s="5" t="s">
        <v>5590</v>
      </c>
      <c r="D550" s="5" t="s">
        <v>5605</v>
      </c>
      <c r="E550" s="5">
        <v>2017</v>
      </c>
      <c r="F550" s="8" t="str">
        <f t="shared" si="16"/>
        <v>August</v>
      </c>
      <c r="G550" s="7">
        <f t="shared" si="17"/>
        <v>42956</v>
      </c>
      <c r="H550" s="5" t="s">
        <v>2758</v>
      </c>
      <c r="I550" s="5" t="s">
        <v>13</v>
      </c>
      <c r="J550" s="10"/>
      <c r="K550" s="10">
        <v>6337317.4500000002</v>
      </c>
      <c r="L550" s="11">
        <v>10029923.48</v>
      </c>
    </row>
    <row r="551" spans="1:12" x14ac:dyDescent="0.25">
      <c r="A551" s="5" t="s">
        <v>467</v>
      </c>
      <c r="B551" s="3" t="s">
        <v>468</v>
      </c>
      <c r="C551" s="5" t="s">
        <v>5590</v>
      </c>
      <c r="D551" s="5" t="s">
        <v>5605</v>
      </c>
      <c r="E551" s="5">
        <v>2017</v>
      </c>
      <c r="F551" s="8" t="str">
        <f t="shared" si="16"/>
        <v>August</v>
      </c>
      <c r="G551" s="7">
        <f t="shared" si="17"/>
        <v>42956</v>
      </c>
      <c r="H551" s="5" t="s">
        <v>2757</v>
      </c>
      <c r="I551" s="5" t="s">
        <v>13</v>
      </c>
      <c r="J551" s="10"/>
      <c r="K551" s="10">
        <v>1002687.5</v>
      </c>
      <c r="L551" s="11">
        <v>9027235.9800000004</v>
      </c>
    </row>
    <row r="552" spans="1:12" x14ac:dyDescent="0.25">
      <c r="A552" s="5" t="s">
        <v>467</v>
      </c>
      <c r="B552" s="3" t="s">
        <v>468</v>
      </c>
      <c r="C552" s="5" t="s">
        <v>5590</v>
      </c>
      <c r="D552" s="5" t="s">
        <v>5605</v>
      </c>
      <c r="E552" s="5">
        <v>2017</v>
      </c>
      <c r="F552" s="8" t="str">
        <f t="shared" si="16"/>
        <v>August</v>
      </c>
      <c r="G552" s="7">
        <f t="shared" si="17"/>
        <v>42956</v>
      </c>
      <c r="H552" s="5" t="s">
        <v>2756</v>
      </c>
      <c r="I552" s="5" t="s">
        <v>13</v>
      </c>
      <c r="J552" s="10"/>
      <c r="K552" s="10">
        <v>12198.48</v>
      </c>
      <c r="L552" s="11">
        <v>9015037.5</v>
      </c>
    </row>
    <row r="553" spans="1:12" x14ac:dyDescent="0.25">
      <c r="A553" s="5" t="s">
        <v>467</v>
      </c>
      <c r="B553" s="3" t="s">
        <v>468</v>
      </c>
      <c r="C553" s="5" t="s">
        <v>5590</v>
      </c>
      <c r="D553" s="5" t="s">
        <v>5608</v>
      </c>
      <c r="E553" s="5">
        <v>2017</v>
      </c>
      <c r="F553" s="8" t="str">
        <f t="shared" si="16"/>
        <v>August</v>
      </c>
      <c r="G553" s="7">
        <f t="shared" si="17"/>
        <v>42972</v>
      </c>
      <c r="H553" s="5" t="s">
        <v>2755</v>
      </c>
      <c r="I553" s="5" t="s">
        <v>13</v>
      </c>
      <c r="J553" s="10"/>
      <c r="K553" s="10">
        <v>8000150</v>
      </c>
      <c r="L553" s="11">
        <v>1014887.5</v>
      </c>
    </row>
    <row r="554" spans="1:12" x14ac:dyDescent="0.25">
      <c r="A554" s="5" t="s">
        <v>467</v>
      </c>
      <c r="B554" s="3" t="s">
        <v>468</v>
      </c>
      <c r="C554" s="5" t="s">
        <v>5590</v>
      </c>
      <c r="D554" s="5" t="s">
        <v>5608</v>
      </c>
      <c r="E554" s="5">
        <v>2017</v>
      </c>
      <c r="F554" s="8" t="str">
        <f t="shared" si="16"/>
        <v>August</v>
      </c>
      <c r="G554" s="7">
        <f t="shared" si="17"/>
        <v>42972</v>
      </c>
      <c r="H554" s="5" t="s">
        <v>2754</v>
      </c>
      <c r="I554" s="5" t="s">
        <v>13</v>
      </c>
      <c r="J554" s="10"/>
      <c r="K554" s="10">
        <v>6100</v>
      </c>
      <c r="L554" s="11">
        <v>1008787.5</v>
      </c>
    </row>
    <row r="555" spans="1:12" x14ac:dyDescent="0.25">
      <c r="A555" s="5" t="s">
        <v>467</v>
      </c>
      <c r="B555" s="3" t="s">
        <v>468</v>
      </c>
      <c r="C555" s="5" t="s">
        <v>5605</v>
      </c>
      <c r="D555" s="5" t="s">
        <v>5587</v>
      </c>
      <c r="E555" s="5">
        <v>2017</v>
      </c>
      <c r="F555" s="8" t="str">
        <f t="shared" si="16"/>
        <v>September</v>
      </c>
      <c r="G555" s="7">
        <f t="shared" si="17"/>
        <v>42979</v>
      </c>
      <c r="H555" s="5" t="s">
        <v>2753</v>
      </c>
      <c r="I555" s="5" t="s">
        <v>11</v>
      </c>
      <c r="J555" s="10">
        <v>6343415.9299999997</v>
      </c>
      <c r="K555" s="10"/>
      <c r="L555" s="11">
        <v>7352203.4299999997</v>
      </c>
    </row>
    <row r="556" spans="1:12" x14ac:dyDescent="0.25">
      <c r="A556" s="5" t="s">
        <v>467</v>
      </c>
      <c r="B556" s="3" t="s">
        <v>468</v>
      </c>
      <c r="C556" s="5" t="s">
        <v>5605</v>
      </c>
      <c r="D556" s="5" t="s">
        <v>5611</v>
      </c>
      <c r="E556" s="5">
        <v>2017</v>
      </c>
      <c r="F556" s="8" t="str">
        <f t="shared" si="16"/>
        <v>September</v>
      </c>
      <c r="G556" s="7">
        <f t="shared" si="17"/>
        <v>42992</v>
      </c>
      <c r="H556" s="5" t="s">
        <v>2752</v>
      </c>
      <c r="I556" s="5" t="s">
        <v>11</v>
      </c>
      <c r="J556" s="10"/>
      <c r="K556" s="10">
        <v>542183.25</v>
      </c>
      <c r="L556" s="11">
        <v>6810020.1799999997</v>
      </c>
    </row>
    <row r="557" spans="1:12" x14ac:dyDescent="0.25">
      <c r="A557" s="5" t="s">
        <v>467</v>
      </c>
      <c r="B557" s="3" t="s">
        <v>468</v>
      </c>
      <c r="C557" s="5" t="s">
        <v>5605</v>
      </c>
      <c r="D557" s="5" t="s">
        <v>5591</v>
      </c>
      <c r="E557" s="5">
        <v>2017</v>
      </c>
      <c r="F557" s="8" t="str">
        <f t="shared" si="16"/>
        <v>September</v>
      </c>
      <c r="G557" s="7">
        <f t="shared" si="17"/>
        <v>42996</v>
      </c>
      <c r="H557" s="5" t="s">
        <v>511</v>
      </c>
      <c r="I557" s="5" t="s">
        <v>13</v>
      </c>
      <c r="J557" s="10"/>
      <c r="K557" s="10">
        <v>6337317.4500000002</v>
      </c>
      <c r="L557" s="11">
        <v>472702.73</v>
      </c>
    </row>
    <row r="558" spans="1:12" x14ac:dyDescent="0.25">
      <c r="A558" s="5" t="s">
        <v>467</v>
      </c>
      <c r="B558" s="3" t="s">
        <v>468</v>
      </c>
      <c r="C558" s="5" t="s">
        <v>5605</v>
      </c>
      <c r="D558" s="5" t="s">
        <v>5591</v>
      </c>
      <c r="E558" s="5">
        <v>2017</v>
      </c>
      <c r="F558" s="8" t="str">
        <f t="shared" si="16"/>
        <v>September</v>
      </c>
      <c r="G558" s="7">
        <f t="shared" si="17"/>
        <v>42996</v>
      </c>
      <c r="H558" s="5" t="s">
        <v>2751</v>
      </c>
      <c r="I558" s="5" t="s">
        <v>13</v>
      </c>
      <c r="J558" s="10"/>
      <c r="K558" s="10">
        <v>6098.48</v>
      </c>
      <c r="L558" s="11">
        <v>466604.25</v>
      </c>
    </row>
    <row r="559" spans="1:12" x14ac:dyDescent="0.25">
      <c r="A559" s="5" t="s">
        <v>467</v>
      </c>
      <c r="B559" s="3" t="s">
        <v>468</v>
      </c>
      <c r="C559" s="5" t="s">
        <v>5605</v>
      </c>
      <c r="D559" s="5" t="s">
        <v>5593</v>
      </c>
      <c r="E559" s="5">
        <v>2017</v>
      </c>
      <c r="F559" s="8" t="str">
        <f t="shared" si="16"/>
        <v>September</v>
      </c>
      <c r="G559" s="7">
        <f t="shared" si="17"/>
        <v>43000</v>
      </c>
      <c r="H559" s="5" t="s">
        <v>2750</v>
      </c>
      <c r="I559" s="5" t="s">
        <v>11</v>
      </c>
      <c r="J559" s="10">
        <v>2908946.04</v>
      </c>
      <c r="K559" s="10"/>
      <c r="L559" s="11">
        <v>3375550.29</v>
      </c>
    </row>
    <row r="560" spans="1:12" x14ac:dyDescent="0.25">
      <c r="A560" s="5" t="s">
        <v>467</v>
      </c>
      <c r="B560" s="3" t="s">
        <v>468</v>
      </c>
      <c r="C560" s="5" t="s">
        <v>5605</v>
      </c>
      <c r="D560" s="5" t="s">
        <v>5615</v>
      </c>
      <c r="E560" s="5">
        <v>2017</v>
      </c>
      <c r="F560" s="8" t="str">
        <f t="shared" si="16"/>
        <v>September</v>
      </c>
      <c r="G560" s="7">
        <f t="shared" si="17"/>
        <v>43005</v>
      </c>
      <c r="H560" s="5" t="s">
        <v>2749</v>
      </c>
      <c r="I560" s="5" t="s">
        <v>11</v>
      </c>
      <c r="J560" s="10">
        <v>192150</v>
      </c>
      <c r="K560" s="10"/>
      <c r="L560" s="11">
        <v>3567700.29</v>
      </c>
    </row>
    <row r="561" spans="1:12" x14ac:dyDescent="0.25">
      <c r="A561" s="5" t="s">
        <v>467</v>
      </c>
      <c r="B561" s="3" t="s">
        <v>468</v>
      </c>
      <c r="C561" s="5" t="s">
        <v>5605</v>
      </c>
      <c r="D561" s="5" t="s">
        <v>5603</v>
      </c>
      <c r="E561" s="5">
        <v>2017</v>
      </c>
      <c r="F561" s="8" t="str">
        <f t="shared" si="16"/>
        <v>September</v>
      </c>
      <c r="G561" s="7">
        <f t="shared" si="17"/>
        <v>43007</v>
      </c>
      <c r="H561" s="5" t="s">
        <v>2748</v>
      </c>
      <c r="I561" s="5" t="s">
        <v>11</v>
      </c>
      <c r="J561" s="10">
        <v>1008787.5</v>
      </c>
      <c r="K561" s="10"/>
      <c r="L561" s="11">
        <v>4576487.79</v>
      </c>
    </row>
    <row r="562" spans="1:12" x14ac:dyDescent="0.25">
      <c r="A562" s="5" t="s">
        <v>467</v>
      </c>
      <c r="B562" s="3" t="s">
        <v>468</v>
      </c>
      <c r="C562" s="5" t="s">
        <v>5606</v>
      </c>
      <c r="D562" s="5" t="s">
        <v>5587</v>
      </c>
      <c r="E562" s="5">
        <v>2017</v>
      </c>
      <c r="F562" s="8" t="str">
        <f t="shared" si="16"/>
        <v>October</v>
      </c>
      <c r="G562" s="7">
        <f t="shared" si="17"/>
        <v>43009</v>
      </c>
      <c r="H562" s="5" t="s">
        <v>2747</v>
      </c>
      <c r="I562" s="5" t="s">
        <v>11</v>
      </c>
      <c r="J562" s="10">
        <v>6343415.9299999997</v>
      </c>
      <c r="K562" s="10"/>
      <c r="L562" s="11">
        <v>10919903.720000001</v>
      </c>
    </row>
    <row r="563" spans="1:12" x14ac:dyDescent="0.25">
      <c r="A563" s="5" t="s">
        <v>467</v>
      </c>
      <c r="B563" s="3" t="s">
        <v>468</v>
      </c>
      <c r="C563" s="5" t="s">
        <v>5594</v>
      </c>
      <c r="D563" s="5" t="s">
        <v>5587</v>
      </c>
      <c r="E563" s="5">
        <v>2017</v>
      </c>
      <c r="F563" s="8" t="str">
        <f t="shared" si="16"/>
        <v>November</v>
      </c>
      <c r="G563" s="7">
        <f t="shared" si="17"/>
        <v>43040</v>
      </c>
      <c r="H563" s="5" t="s">
        <v>2746</v>
      </c>
      <c r="I563" s="5" t="s">
        <v>11</v>
      </c>
      <c r="J563" s="10">
        <v>6343415.9299999997</v>
      </c>
      <c r="K563" s="10"/>
      <c r="L563" s="11">
        <v>17263319.649999999</v>
      </c>
    </row>
    <row r="564" spans="1:12" x14ac:dyDescent="0.25">
      <c r="A564" s="5" t="s">
        <v>467</v>
      </c>
      <c r="B564" s="3" t="s">
        <v>468</v>
      </c>
      <c r="C564" s="5" t="s">
        <v>5594</v>
      </c>
      <c r="D564" s="5" t="s">
        <v>5587</v>
      </c>
      <c r="E564" s="5">
        <v>2017</v>
      </c>
      <c r="F564" s="8" t="str">
        <f t="shared" si="16"/>
        <v>November</v>
      </c>
      <c r="G564" s="7">
        <f t="shared" si="17"/>
        <v>43040</v>
      </c>
      <c r="H564" s="5" t="s">
        <v>2745</v>
      </c>
      <c r="I564" s="5" t="s">
        <v>11</v>
      </c>
      <c r="J564" s="10">
        <v>266896.34999999998</v>
      </c>
      <c r="K564" s="10"/>
      <c r="L564" s="11">
        <v>17530216</v>
      </c>
    </row>
    <row r="565" spans="1:12" x14ac:dyDescent="0.25">
      <c r="A565" s="5" t="s">
        <v>467</v>
      </c>
      <c r="B565" s="3" t="s">
        <v>468</v>
      </c>
      <c r="C565" s="5" t="s">
        <v>5594</v>
      </c>
      <c r="D565" s="5" t="s">
        <v>5604</v>
      </c>
      <c r="E565" s="5">
        <v>2017</v>
      </c>
      <c r="F565" s="8" t="str">
        <f t="shared" si="16"/>
        <v>November</v>
      </c>
      <c r="G565" s="7">
        <f t="shared" si="17"/>
        <v>43052</v>
      </c>
      <c r="H565" s="5" t="s">
        <v>2744</v>
      </c>
      <c r="I565" s="5" t="s">
        <v>11</v>
      </c>
      <c r="J565" s="10"/>
      <c r="K565" s="10">
        <v>675266.5</v>
      </c>
      <c r="L565" s="11">
        <v>16854949.5</v>
      </c>
    </row>
    <row r="566" spans="1:12" x14ac:dyDescent="0.25">
      <c r="A566" s="5" t="s">
        <v>467</v>
      </c>
      <c r="B566" s="3" t="s">
        <v>468</v>
      </c>
      <c r="C566" s="5" t="s">
        <v>5594</v>
      </c>
      <c r="D566" s="5" t="s">
        <v>5601</v>
      </c>
      <c r="E566" s="5">
        <v>2017</v>
      </c>
      <c r="F566" s="8" t="str">
        <f t="shared" si="16"/>
        <v>November</v>
      </c>
      <c r="G566" s="7">
        <f t="shared" si="17"/>
        <v>43056</v>
      </c>
      <c r="H566" s="5" t="s">
        <v>2743</v>
      </c>
      <c r="I566" s="5" t="s">
        <v>11</v>
      </c>
      <c r="J566" s="10">
        <v>1008787.5</v>
      </c>
      <c r="K566" s="10"/>
      <c r="L566" s="11">
        <v>17863737</v>
      </c>
    </row>
    <row r="567" spans="1:12" x14ac:dyDescent="0.25">
      <c r="A567" s="5" t="s">
        <v>467</v>
      </c>
      <c r="B567" s="3" t="s">
        <v>468</v>
      </c>
      <c r="C567" s="5" t="s">
        <v>5594</v>
      </c>
      <c r="D567" s="5" t="s">
        <v>5593</v>
      </c>
      <c r="E567" s="5">
        <v>2017</v>
      </c>
      <c r="F567" s="8" t="str">
        <f t="shared" si="16"/>
        <v>November</v>
      </c>
      <c r="G567" s="7">
        <f t="shared" si="17"/>
        <v>43061</v>
      </c>
      <c r="H567" s="5" t="s">
        <v>2742</v>
      </c>
      <c r="I567" s="5" t="s">
        <v>13</v>
      </c>
      <c r="J567" s="10"/>
      <c r="K567" s="10">
        <v>6098.48</v>
      </c>
      <c r="L567" s="11">
        <v>17857638.52</v>
      </c>
    </row>
    <row r="568" spans="1:12" x14ac:dyDescent="0.25">
      <c r="A568" s="5" t="s">
        <v>467</v>
      </c>
      <c r="B568" s="3" t="s">
        <v>468</v>
      </c>
      <c r="C568" s="5" t="s">
        <v>5594</v>
      </c>
      <c r="D568" s="5" t="s">
        <v>5593</v>
      </c>
      <c r="E568" s="5">
        <v>2017</v>
      </c>
      <c r="F568" s="8" t="str">
        <f t="shared" si="16"/>
        <v>November</v>
      </c>
      <c r="G568" s="7">
        <f t="shared" si="17"/>
        <v>43061</v>
      </c>
      <c r="H568" s="5" t="s">
        <v>2741</v>
      </c>
      <c r="I568" s="5" t="s">
        <v>13</v>
      </c>
      <c r="J568" s="10"/>
      <c r="K568" s="10">
        <v>6343415.9299999997</v>
      </c>
      <c r="L568" s="11">
        <v>11514222.59</v>
      </c>
    </row>
    <row r="569" spans="1:12" x14ac:dyDescent="0.25">
      <c r="A569" s="5" t="s">
        <v>467</v>
      </c>
      <c r="B569" s="3" t="s">
        <v>468</v>
      </c>
      <c r="C569" s="5" t="s">
        <v>5607</v>
      </c>
      <c r="D569" s="5" t="s">
        <v>5587</v>
      </c>
      <c r="E569" s="5">
        <v>2017</v>
      </c>
      <c r="F569" s="8" t="str">
        <f t="shared" si="16"/>
        <v>December</v>
      </c>
      <c r="G569" s="7">
        <f t="shared" si="17"/>
        <v>43070</v>
      </c>
      <c r="H569" s="5" t="s">
        <v>2740</v>
      </c>
      <c r="I569" s="5" t="s">
        <v>11</v>
      </c>
      <c r="J569" s="10">
        <v>266896.34999999998</v>
      </c>
      <c r="K569" s="10"/>
      <c r="L569" s="11">
        <v>11781118.939999999</v>
      </c>
    </row>
    <row r="570" spans="1:12" x14ac:dyDescent="0.25">
      <c r="A570" s="5" t="s">
        <v>467</v>
      </c>
      <c r="B570" s="3" t="s">
        <v>468</v>
      </c>
      <c r="C570" s="5" t="s">
        <v>5607</v>
      </c>
      <c r="D570" s="5" t="s">
        <v>5587</v>
      </c>
      <c r="E570" s="5">
        <v>2017</v>
      </c>
      <c r="F570" s="8" t="str">
        <f t="shared" si="16"/>
        <v>December</v>
      </c>
      <c r="G570" s="7">
        <f t="shared" si="17"/>
        <v>43070</v>
      </c>
      <c r="H570" s="5" t="s">
        <v>2739</v>
      </c>
      <c r="I570" s="5" t="s">
        <v>11</v>
      </c>
      <c r="J570" s="10">
        <v>6343332.6600000001</v>
      </c>
      <c r="K570" s="10"/>
      <c r="L570" s="11">
        <v>18124451.600000001</v>
      </c>
    </row>
    <row r="571" spans="1:12" x14ac:dyDescent="0.25">
      <c r="A571" s="5" t="s">
        <v>467</v>
      </c>
      <c r="B571" s="3" t="s">
        <v>468</v>
      </c>
      <c r="C571" s="5" t="s">
        <v>5607</v>
      </c>
      <c r="D571" s="5" t="s">
        <v>5617</v>
      </c>
      <c r="E571" s="5">
        <v>2017</v>
      </c>
      <c r="F571" s="8" t="str">
        <f t="shared" si="16"/>
        <v>December</v>
      </c>
      <c r="G571" s="7">
        <f t="shared" si="17"/>
        <v>43088</v>
      </c>
      <c r="H571" s="5" t="s">
        <v>2738</v>
      </c>
      <c r="I571" s="5" t="s">
        <v>11</v>
      </c>
      <c r="J571" s="10">
        <v>2882250</v>
      </c>
      <c r="K571" s="10"/>
      <c r="L571" s="11">
        <v>21006701.600000001</v>
      </c>
    </row>
    <row r="572" spans="1:12" x14ac:dyDescent="0.25">
      <c r="A572" s="5" t="s">
        <v>467</v>
      </c>
      <c r="B572" s="3" t="s">
        <v>468</v>
      </c>
      <c r="C572" s="5" t="s">
        <v>5607</v>
      </c>
      <c r="D572" s="5" t="s">
        <v>5603</v>
      </c>
      <c r="E572" s="5">
        <v>2017</v>
      </c>
      <c r="F572" s="8" t="str">
        <f t="shared" si="16"/>
        <v>December</v>
      </c>
      <c r="G572" s="7">
        <f t="shared" si="17"/>
        <v>43098</v>
      </c>
      <c r="H572" s="5" t="s">
        <v>2737</v>
      </c>
      <c r="I572" s="5" t="s">
        <v>13</v>
      </c>
      <c r="J572" s="10"/>
      <c r="K572" s="10">
        <v>186050</v>
      </c>
      <c r="L572" s="11">
        <v>20820651.600000001</v>
      </c>
    </row>
    <row r="573" spans="1:12" x14ac:dyDescent="0.25">
      <c r="A573" s="5" t="s">
        <v>467</v>
      </c>
      <c r="B573" s="3" t="s">
        <v>468</v>
      </c>
      <c r="C573" s="5" t="s">
        <v>5607</v>
      </c>
      <c r="D573" s="5" t="s">
        <v>5603</v>
      </c>
      <c r="E573" s="5">
        <v>2017</v>
      </c>
      <c r="F573" s="8" t="str">
        <f t="shared" si="16"/>
        <v>December</v>
      </c>
      <c r="G573" s="7">
        <f t="shared" si="17"/>
        <v>43098</v>
      </c>
      <c r="H573" s="5" t="s">
        <v>2736</v>
      </c>
      <c r="I573" s="5" t="s">
        <v>13</v>
      </c>
      <c r="J573" s="10"/>
      <c r="K573" s="10">
        <v>6100</v>
      </c>
      <c r="L573" s="11">
        <v>20814551.600000001</v>
      </c>
    </row>
    <row r="574" spans="1:12" x14ac:dyDescent="0.25">
      <c r="A574" s="5" t="s">
        <v>537</v>
      </c>
      <c r="B574" s="3" t="s">
        <v>538</v>
      </c>
      <c r="C574" s="5" t="s">
        <v>5596</v>
      </c>
      <c r="D574" s="5" t="s">
        <v>5600</v>
      </c>
      <c r="E574" s="5">
        <v>2017</v>
      </c>
      <c r="F574" s="8" t="str">
        <f t="shared" si="16"/>
        <v>April</v>
      </c>
      <c r="G574" s="7">
        <f t="shared" si="17"/>
        <v>42853</v>
      </c>
      <c r="H574" s="5" t="s">
        <v>2735</v>
      </c>
      <c r="I574" s="5" t="s">
        <v>13</v>
      </c>
      <c r="J574" s="10"/>
      <c r="K574" s="10">
        <v>1772400</v>
      </c>
      <c r="L574" s="11">
        <v>-1772400</v>
      </c>
    </row>
    <row r="575" spans="1:12" x14ac:dyDescent="0.25">
      <c r="A575" s="5" t="s">
        <v>537</v>
      </c>
      <c r="B575" s="3" t="s">
        <v>538</v>
      </c>
      <c r="C575" s="5" t="s">
        <v>5597</v>
      </c>
      <c r="D575" s="5" t="s">
        <v>5598</v>
      </c>
      <c r="E575" s="5">
        <v>2017</v>
      </c>
      <c r="F575" s="8" t="str">
        <f t="shared" si="16"/>
        <v>May</v>
      </c>
      <c r="G575" s="7">
        <f t="shared" si="17"/>
        <v>42857</v>
      </c>
      <c r="H575" s="5" t="s">
        <v>2734</v>
      </c>
      <c r="I575" s="5" t="s">
        <v>11</v>
      </c>
      <c r="J575" s="10">
        <v>1772400</v>
      </c>
      <c r="K575" s="10"/>
      <c r="L575" s="11">
        <v>0</v>
      </c>
    </row>
    <row r="576" spans="1:12" x14ac:dyDescent="0.25">
      <c r="A576" s="5" t="s">
        <v>537</v>
      </c>
      <c r="B576" s="3" t="s">
        <v>538</v>
      </c>
      <c r="C576" s="5" t="s">
        <v>5592</v>
      </c>
      <c r="D576" s="5" t="s">
        <v>5615</v>
      </c>
      <c r="E576" s="5">
        <v>2017</v>
      </c>
      <c r="F576" s="8" t="str">
        <f t="shared" si="16"/>
        <v>July</v>
      </c>
      <c r="G576" s="7">
        <f t="shared" si="17"/>
        <v>42943</v>
      </c>
      <c r="H576" s="5" t="s">
        <v>2733</v>
      </c>
      <c r="I576" s="5" t="s">
        <v>11</v>
      </c>
      <c r="J576" s="10">
        <v>1612800</v>
      </c>
      <c r="K576" s="10"/>
      <c r="L576" s="11">
        <v>1612800</v>
      </c>
    </row>
    <row r="577" spans="1:12" x14ac:dyDescent="0.25">
      <c r="A577" s="5" t="s">
        <v>537</v>
      </c>
      <c r="B577" s="3" t="s">
        <v>538</v>
      </c>
      <c r="C577" s="5" t="s">
        <v>5605</v>
      </c>
      <c r="D577" s="5" t="s">
        <v>5592</v>
      </c>
      <c r="E577" s="5">
        <v>2017</v>
      </c>
      <c r="F577" s="8" t="str">
        <f t="shared" si="16"/>
        <v>September</v>
      </c>
      <c r="G577" s="7">
        <f t="shared" si="17"/>
        <v>42985</v>
      </c>
      <c r="H577" s="5" t="s">
        <v>2732</v>
      </c>
      <c r="I577" s="5" t="s">
        <v>13</v>
      </c>
      <c r="J577" s="10"/>
      <c r="K577" s="10">
        <v>1612800</v>
      </c>
      <c r="L577" s="11">
        <v>0</v>
      </c>
    </row>
    <row r="578" spans="1:12" x14ac:dyDescent="0.25">
      <c r="A578" s="5" t="s">
        <v>537</v>
      </c>
      <c r="B578" s="3" t="s">
        <v>538</v>
      </c>
      <c r="C578" s="5" t="s">
        <v>5607</v>
      </c>
      <c r="D578" s="5" t="s">
        <v>5612</v>
      </c>
      <c r="E578" s="5">
        <v>2017</v>
      </c>
      <c r="F578" s="8" t="str">
        <f t="shared" si="16"/>
        <v>December</v>
      </c>
      <c r="G578" s="7">
        <f t="shared" si="17"/>
        <v>43089</v>
      </c>
      <c r="H578" s="5" t="s">
        <v>2731</v>
      </c>
      <c r="I578" s="5" t="s">
        <v>11</v>
      </c>
      <c r="J578" s="10">
        <v>1014503.23</v>
      </c>
      <c r="K578" s="10"/>
      <c r="L578" s="11">
        <v>1014503.23</v>
      </c>
    </row>
    <row r="579" spans="1:12" x14ac:dyDescent="0.25">
      <c r="A579" s="5" t="s">
        <v>537</v>
      </c>
      <c r="B579" s="3" t="s">
        <v>538</v>
      </c>
      <c r="C579" s="5" t="s">
        <v>5607</v>
      </c>
      <c r="D579" s="5" t="s">
        <v>5612</v>
      </c>
      <c r="E579" s="5">
        <v>2017</v>
      </c>
      <c r="F579" s="8" t="str">
        <f t="shared" ref="F579:F642" si="18">TEXT(C579*28, "mmmm")</f>
        <v>December</v>
      </c>
      <c r="G579" s="7">
        <f t="shared" ref="G579:G642" si="19">IFERROR(DATEVALUE(CONCATENATE(C579,"-",D579,"-",E579)), "")</f>
        <v>43089</v>
      </c>
      <c r="H579" s="5" t="s">
        <v>2730</v>
      </c>
      <c r="I579" s="5" t="s">
        <v>11</v>
      </c>
      <c r="J579" s="10"/>
      <c r="K579" s="10">
        <v>30720</v>
      </c>
      <c r="L579" s="11">
        <v>983783.23</v>
      </c>
    </row>
    <row r="580" spans="1:12" x14ac:dyDescent="0.25">
      <c r="A580" s="5" t="s">
        <v>539</v>
      </c>
      <c r="B580" s="3" t="s">
        <v>540</v>
      </c>
      <c r="C580" s="5" t="s">
        <v>5587</v>
      </c>
      <c r="D580" s="5" t="s">
        <v>5587</v>
      </c>
      <c r="E580" s="5">
        <v>2017</v>
      </c>
      <c r="F580" s="8" t="str">
        <f t="shared" si="18"/>
        <v>January</v>
      </c>
      <c r="G580" s="7">
        <f t="shared" si="19"/>
        <v>42736</v>
      </c>
      <c r="H580" s="5" t="s">
        <v>36</v>
      </c>
      <c r="I580" s="5" t="s">
        <v>29</v>
      </c>
      <c r="J580" s="10"/>
      <c r="K580" s="10"/>
      <c r="L580" s="11">
        <v>2502465</v>
      </c>
    </row>
    <row r="581" spans="1:12" x14ac:dyDescent="0.25">
      <c r="A581" s="5" t="s">
        <v>539</v>
      </c>
      <c r="B581" s="3" t="s">
        <v>540</v>
      </c>
      <c r="C581" s="5" t="s">
        <v>5598</v>
      </c>
      <c r="D581" s="5" t="s">
        <v>5604</v>
      </c>
      <c r="E581" s="5">
        <v>2017</v>
      </c>
      <c r="F581" s="8" t="str">
        <f t="shared" si="18"/>
        <v>February</v>
      </c>
      <c r="G581" s="7">
        <f t="shared" si="19"/>
        <v>42779</v>
      </c>
      <c r="H581" s="5" t="s">
        <v>2729</v>
      </c>
      <c r="I581" s="5" t="s">
        <v>13</v>
      </c>
      <c r="J581" s="10"/>
      <c r="K581" s="10">
        <v>1102500</v>
      </c>
      <c r="L581" s="11">
        <v>1399965</v>
      </c>
    </row>
    <row r="582" spans="1:12" x14ac:dyDescent="0.25">
      <c r="A582" s="5" t="s">
        <v>539</v>
      </c>
      <c r="B582" s="3" t="s">
        <v>540</v>
      </c>
      <c r="C582" s="5" t="s">
        <v>5598</v>
      </c>
      <c r="D582" s="5" t="s">
        <v>5604</v>
      </c>
      <c r="E582" s="5">
        <v>2017</v>
      </c>
      <c r="F582" s="8" t="str">
        <f t="shared" si="18"/>
        <v>February</v>
      </c>
      <c r="G582" s="7">
        <f t="shared" si="19"/>
        <v>42779</v>
      </c>
      <c r="H582" s="5" t="s">
        <v>2719</v>
      </c>
      <c r="I582" s="5" t="s">
        <v>13</v>
      </c>
      <c r="J582" s="10"/>
      <c r="K582" s="10">
        <v>297465</v>
      </c>
      <c r="L582" s="11">
        <v>1102500</v>
      </c>
    </row>
    <row r="583" spans="1:12" x14ac:dyDescent="0.25">
      <c r="A583" s="5" t="s">
        <v>539</v>
      </c>
      <c r="B583" s="3" t="s">
        <v>540</v>
      </c>
      <c r="C583" s="5" t="s">
        <v>5598</v>
      </c>
      <c r="D583" s="5" t="s">
        <v>5611</v>
      </c>
      <c r="E583" s="5">
        <v>2017</v>
      </c>
      <c r="F583" s="8" t="str">
        <f t="shared" si="18"/>
        <v>February</v>
      </c>
      <c r="G583" s="7">
        <f t="shared" si="19"/>
        <v>42780</v>
      </c>
      <c r="H583" s="5" t="s">
        <v>2728</v>
      </c>
      <c r="I583" s="5" t="s">
        <v>11</v>
      </c>
      <c r="J583" s="10">
        <v>297465</v>
      </c>
      <c r="K583" s="10"/>
      <c r="L583" s="11">
        <v>1399965</v>
      </c>
    </row>
    <row r="584" spans="1:12" x14ac:dyDescent="0.25">
      <c r="A584" s="5" t="s">
        <v>539</v>
      </c>
      <c r="B584" s="3" t="s">
        <v>540</v>
      </c>
      <c r="C584" s="5" t="s">
        <v>5588</v>
      </c>
      <c r="D584" s="5" t="s">
        <v>5587</v>
      </c>
      <c r="E584" s="5">
        <v>2017</v>
      </c>
      <c r="F584" s="8" t="str">
        <f t="shared" si="18"/>
        <v>March</v>
      </c>
      <c r="G584" s="7">
        <f t="shared" si="19"/>
        <v>42795</v>
      </c>
      <c r="H584" s="5" t="s">
        <v>2727</v>
      </c>
      <c r="I584" s="5" t="s">
        <v>11</v>
      </c>
      <c r="J584" s="10">
        <v>1102500</v>
      </c>
      <c r="K584" s="10"/>
      <c r="L584" s="11">
        <v>2502465</v>
      </c>
    </row>
    <row r="585" spans="1:12" x14ac:dyDescent="0.25">
      <c r="A585" s="5" t="s">
        <v>539</v>
      </c>
      <c r="B585" s="3" t="s">
        <v>540</v>
      </c>
      <c r="C585" s="5" t="s">
        <v>5597</v>
      </c>
      <c r="D585" s="5" t="s">
        <v>5611</v>
      </c>
      <c r="E585" s="5">
        <v>2017</v>
      </c>
      <c r="F585" s="8" t="str">
        <f t="shared" si="18"/>
        <v>May</v>
      </c>
      <c r="G585" s="7">
        <f t="shared" si="19"/>
        <v>42869</v>
      </c>
      <c r="H585" s="5" t="s">
        <v>2726</v>
      </c>
      <c r="I585" s="5" t="s">
        <v>11</v>
      </c>
      <c r="J585" s="10">
        <v>297465</v>
      </c>
      <c r="K585" s="10"/>
      <c r="L585" s="11">
        <v>2799930</v>
      </c>
    </row>
    <row r="586" spans="1:12" x14ac:dyDescent="0.25">
      <c r="A586" s="5" t="s">
        <v>539</v>
      </c>
      <c r="B586" s="3" t="s">
        <v>540</v>
      </c>
      <c r="C586" s="5" t="s">
        <v>5589</v>
      </c>
      <c r="D586" s="5" t="s">
        <v>5587</v>
      </c>
      <c r="E586" s="5">
        <v>2017</v>
      </c>
      <c r="F586" s="8" t="str">
        <f t="shared" si="18"/>
        <v>June</v>
      </c>
      <c r="G586" s="7">
        <f t="shared" si="19"/>
        <v>42887</v>
      </c>
      <c r="H586" s="5" t="s">
        <v>2725</v>
      </c>
      <c r="I586" s="5" t="s">
        <v>11</v>
      </c>
      <c r="J586" s="10">
        <v>1102500</v>
      </c>
      <c r="K586" s="10"/>
      <c r="L586" s="11">
        <v>3902430</v>
      </c>
    </row>
    <row r="587" spans="1:12" x14ac:dyDescent="0.25">
      <c r="A587" s="5" t="s">
        <v>539</v>
      </c>
      <c r="B587" s="3" t="s">
        <v>540</v>
      </c>
      <c r="C587" s="5" t="s">
        <v>5592</v>
      </c>
      <c r="D587" s="5" t="s">
        <v>5611</v>
      </c>
      <c r="E587" s="5">
        <v>2017</v>
      </c>
      <c r="F587" s="8" t="str">
        <f t="shared" si="18"/>
        <v>July</v>
      </c>
      <c r="G587" s="7">
        <f t="shared" si="19"/>
        <v>42930</v>
      </c>
      <c r="H587" s="5" t="s">
        <v>2724</v>
      </c>
      <c r="I587" s="5" t="s">
        <v>13</v>
      </c>
      <c r="J587" s="10"/>
      <c r="K587" s="10">
        <v>2383300</v>
      </c>
      <c r="L587" s="11">
        <v>1519130</v>
      </c>
    </row>
    <row r="588" spans="1:12" x14ac:dyDescent="0.25">
      <c r="A588" s="5" t="s">
        <v>539</v>
      </c>
      <c r="B588" s="3" t="s">
        <v>540</v>
      </c>
      <c r="C588" s="5" t="s">
        <v>5592</v>
      </c>
      <c r="D588" s="5" t="s">
        <v>5611</v>
      </c>
      <c r="E588" s="5">
        <v>2017</v>
      </c>
      <c r="F588" s="8" t="str">
        <f t="shared" si="18"/>
        <v>July</v>
      </c>
      <c r="G588" s="7">
        <f t="shared" si="19"/>
        <v>42930</v>
      </c>
      <c r="H588" s="5" t="s">
        <v>2723</v>
      </c>
      <c r="I588" s="5" t="s">
        <v>13</v>
      </c>
      <c r="J588" s="10"/>
      <c r="K588" s="10">
        <v>119165</v>
      </c>
      <c r="L588" s="11">
        <v>1399965</v>
      </c>
    </row>
    <row r="589" spans="1:12" x14ac:dyDescent="0.25">
      <c r="A589" s="5" t="s">
        <v>539</v>
      </c>
      <c r="B589" s="3" t="s">
        <v>540</v>
      </c>
      <c r="C589" s="5" t="s">
        <v>5590</v>
      </c>
      <c r="D589" s="5" t="s">
        <v>5611</v>
      </c>
      <c r="E589" s="5">
        <v>2017</v>
      </c>
      <c r="F589" s="8" t="str">
        <f t="shared" si="18"/>
        <v>August</v>
      </c>
      <c r="G589" s="7">
        <f t="shared" si="19"/>
        <v>42961</v>
      </c>
      <c r="H589" s="5" t="s">
        <v>2722</v>
      </c>
      <c r="I589" s="5" t="s">
        <v>11</v>
      </c>
      <c r="J589" s="10">
        <v>297465</v>
      </c>
      <c r="K589" s="10"/>
      <c r="L589" s="11">
        <v>1697430</v>
      </c>
    </row>
    <row r="590" spans="1:12" x14ac:dyDescent="0.25">
      <c r="A590" s="5" t="s">
        <v>539</v>
      </c>
      <c r="B590" s="3" t="s">
        <v>540</v>
      </c>
      <c r="C590" s="5" t="s">
        <v>5605</v>
      </c>
      <c r="D590" s="5" t="s">
        <v>5587</v>
      </c>
      <c r="E590" s="5">
        <v>2017</v>
      </c>
      <c r="F590" s="8" t="str">
        <f t="shared" si="18"/>
        <v>September</v>
      </c>
      <c r="G590" s="7">
        <f t="shared" si="19"/>
        <v>42979</v>
      </c>
      <c r="H590" s="5" t="s">
        <v>2721</v>
      </c>
      <c r="I590" s="5" t="s">
        <v>11</v>
      </c>
      <c r="J590" s="10">
        <v>1102500</v>
      </c>
      <c r="K590" s="10"/>
      <c r="L590" s="11">
        <v>2799930</v>
      </c>
    </row>
    <row r="591" spans="1:12" x14ac:dyDescent="0.25">
      <c r="A591" s="5" t="s">
        <v>539</v>
      </c>
      <c r="B591" s="3" t="s">
        <v>540</v>
      </c>
      <c r="C591" s="5" t="s">
        <v>5594</v>
      </c>
      <c r="D591" s="5" t="s">
        <v>5611</v>
      </c>
      <c r="E591" s="5">
        <v>2017</v>
      </c>
      <c r="F591" s="8" t="str">
        <f t="shared" si="18"/>
        <v>November</v>
      </c>
      <c r="G591" s="7">
        <f t="shared" si="19"/>
        <v>43053</v>
      </c>
      <c r="H591" s="5" t="s">
        <v>2720</v>
      </c>
      <c r="I591" s="5" t="s">
        <v>11</v>
      </c>
      <c r="J591" s="10">
        <v>297465</v>
      </c>
      <c r="K591" s="10"/>
      <c r="L591" s="11">
        <v>3097395</v>
      </c>
    </row>
    <row r="592" spans="1:12" x14ac:dyDescent="0.25">
      <c r="A592" s="5" t="s">
        <v>539</v>
      </c>
      <c r="B592" s="3" t="s">
        <v>540</v>
      </c>
      <c r="C592" s="5" t="s">
        <v>5594</v>
      </c>
      <c r="D592" s="5" t="s">
        <v>5616</v>
      </c>
      <c r="E592" s="5">
        <v>2017</v>
      </c>
      <c r="F592" s="8" t="str">
        <f t="shared" si="18"/>
        <v>November</v>
      </c>
      <c r="G592" s="7">
        <f t="shared" si="19"/>
        <v>43054</v>
      </c>
      <c r="H592" s="5" t="s">
        <v>2719</v>
      </c>
      <c r="I592" s="5" t="s">
        <v>13</v>
      </c>
      <c r="J592" s="10"/>
      <c r="K592" s="10">
        <v>1500000</v>
      </c>
      <c r="L592" s="11">
        <v>1597395</v>
      </c>
    </row>
    <row r="593" spans="1:12" x14ac:dyDescent="0.25">
      <c r="A593" s="5" t="s">
        <v>539</v>
      </c>
      <c r="B593" s="3" t="s">
        <v>540</v>
      </c>
      <c r="C593" s="5" t="s">
        <v>5594</v>
      </c>
      <c r="D593" s="5" t="s">
        <v>5599</v>
      </c>
      <c r="E593" s="5">
        <v>2017</v>
      </c>
      <c r="F593" s="8" t="str">
        <f t="shared" si="18"/>
        <v>November</v>
      </c>
      <c r="G593" s="7">
        <f t="shared" si="19"/>
        <v>43055</v>
      </c>
      <c r="H593" s="5" t="s">
        <v>2718</v>
      </c>
      <c r="I593" s="5" t="s">
        <v>13</v>
      </c>
      <c r="J593" s="10"/>
      <c r="K593" s="10">
        <v>197430</v>
      </c>
      <c r="L593" s="11">
        <v>1399965</v>
      </c>
    </row>
    <row r="594" spans="1:12" x14ac:dyDescent="0.25">
      <c r="A594" s="5" t="s">
        <v>539</v>
      </c>
      <c r="B594" s="3" t="s">
        <v>540</v>
      </c>
      <c r="C594" s="5" t="s">
        <v>5607</v>
      </c>
      <c r="D594" s="5" t="s">
        <v>5587</v>
      </c>
      <c r="E594" s="5">
        <v>2017</v>
      </c>
      <c r="F594" s="8" t="str">
        <f t="shared" si="18"/>
        <v>December</v>
      </c>
      <c r="G594" s="7">
        <f t="shared" si="19"/>
        <v>43070</v>
      </c>
      <c r="H594" s="5" t="s">
        <v>2717</v>
      </c>
      <c r="I594" s="5" t="s">
        <v>11</v>
      </c>
      <c r="J594" s="10">
        <v>1102500</v>
      </c>
      <c r="K594" s="10"/>
      <c r="L594" s="11">
        <v>2502465</v>
      </c>
    </row>
    <row r="595" spans="1:12" x14ac:dyDescent="0.25">
      <c r="A595" s="5" t="s">
        <v>554</v>
      </c>
      <c r="B595" s="3" t="s">
        <v>555</v>
      </c>
      <c r="C595" s="7"/>
      <c r="D595" s="7"/>
      <c r="E595" s="7"/>
      <c r="F595" s="8" t="str">
        <f t="shared" si="18"/>
        <v>January</v>
      </c>
      <c r="G595" s="7" t="str">
        <f t="shared" si="19"/>
        <v/>
      </c>
      <c r="H595" s="5" t="s">
        <v>28</v>
      </c>
      <c r="I595" s="5" t="s">
        <v>29</v>
      </c>
      <c r="J595" s="10"/>
      <c r="K595" s="10"/>
      <c r="L595" s="11">
        <v>0</v>
      </c>
    </row>
    <row r="596" spans="1:12" x14ac:dyDescent="0.25">
      <c r="A596" s="5" t="s">
        <v>557</v>
      </c>
      <c r="B596" s="3" t="s">
        <v>558</v>
      </c>
      <c r="C596" s="7"/>
      <c r="D596" s="7"/>
      <c r="E596" s="7"/>
      <c r="F596" s="8" t="str">
        <f t="shared" si="18"/>
        <v>January</v>
      </c>
      <c r="G596" s="7" t="str">
        <f t="shared" si="19"/>
        <v/>
      </c>
      <c r="H596" s="5" t="s">
        <v>28</v>
      </c>
      <c r="I596" s="5" t="s">
        <v>29</v>
      </c>
      <c r="J596" s="10"/>
      <c r="K596" s="10"/>
      <c r="L596" s="11">
        <v>0</v>
      </c>
    </row>
    <row r="597" spans="1:12" x14ac:dyDescent="0.25">
      <c r="A597" s="5" t="s">
        <v>559</v>
      </c>
      <c r="B597" s="3" t="s">
        <v>560</v>
      </c>
      <c r="C597" s="7"/>
      <c r="D597" s="7"/>
      <c r="E597" s="7"/>
      <c r="F597" s="8" t="str">
        <f t="shared" si="18"/>
        <v>January</v>
      </c>
      <c r="G597" s="7" t="str">
        <f t="shared" si="19"/>
        <v/>
      </c>
      <c r="H597" s="5" t="s">
        <v>28</v>
      </c>
      <c r="I597" s="5" t="s">
        <v>29</v>
      </c>
      <c r="J597" s="10"/>
      <c r="K597" s="10"/>
      <c r="L597" s="11">
        <v>0</v>
      </c>
    </row>
    <row r="598" spans="1:12" x14ac:dyDescent="0.25">
      <c r="A598" s="5" t="s">
        <v>561</v>
      </c>
      <c r="B598" s="3" t="s">
        <v>562</v>
      </c>
      <c r="C598" s="7"/>
      <c r="D598" s="7"/>
      <c r="E598" s="7"/>
      <c r="F598" s="8" t="str">
        <f t="shared" si="18"/>
        <v>January</v>
      </c>
      <c r="G598" s="7" t="str">
        <f t="shared" si="19"/>
        <v/>
      </c>
      <c r="H598" s="5" t="s">
        <v>28</v>
      </c>
      <c r="I598" s="5" t="s">
        <v>29</v>
      </c>
      <c r="J598" s="10"/>
      <c r="K598" s="10"/>
      <c r="L598" s="11">
        <v>0</v>
      </c>
    </row>
    <row r="599" spans="1:12" x14ac:dyDescent="0.25">
      <c r="A599" s="5" t="s">
        <v>563</v>
      </c>
      <c r="B599" s="3" t="s">
        <v>564</v>
      </c>
      <c r="C599" s="5" t="s">
        <v>5587</v>
      </c>
      <c r="D599" s="5" t="s">
        <v>5587</v>
      </c>
      <c r="E599" s="5">
        <v>2017</v>
      </c>
      <c r="F599" s="8" t="str">
        <f t="shared" si="18"/>
        <v>January</v>
      </c>
      <c r="G599" s="7">
        <f t="shared" si="19"/>
        <v>42736</v>
      </c>
      <c r="H599" s="5" t="s">
        <v>36</v>
      </c>
      <c r="I599" s="5" t="s">
        <v>29</v>
      </c>
      <c r="J599" s="10"/>
      <c r="K599" s="10"/>
      <c r="L599" s="11">
        <v>351000</v>
      </c>
    </row>
    <row r="600" spans="1:12" x14ac:dyDescent="0.25">
      <c r="A600" s="5" t="s">
        <v>567</v>
      </c>
      <c r="B600" s="3" t="s">
        <v>568</v>
      </c>
      <c r="C600" s="5" t="s">
        <v>5587</v>
      </c>
      <c r="D600" s="5" t="s">
        <v>5587</v>
      </c>
      <c r="E600" s="5">
        <v>2017</v>
      </c>
      <c r="F600" s="8" t="str">
        <f t="shared" si="18"/>
        <v>January</v>
      </c>
      <c r="G600" s="7">
        <f t="shared" si="19"/>
        <v>42736</v>
      </c>
      <c r="H600" s="5" t="s">
        <v>36</v>
      </c>
      <c r="I600" s="5" t="s">
        <v>29</v>
      </c>
      <c r="J600" s="10"/>
      <c r="K600" s="10"/>
      <c r="L600" s="11">
        <v>-35000</v>
      </c>
    </row>
    <row r="601" spans="1:12" x14ac:dyDescent="0.25">
      <c r="A601" s="5" t="s">
        <v>567</v>
      </c>
      <c r="B601" s="3" t="s">
        <v>568</v>
      </c>
      <c r="C601" s="5" t="s">
        <v>5588</v>
      </c>
      <c r="D601" s="5" t="s">
        <v>5593</v>
      </c>
      <c r="E601" s="5">
        <v>2017</v>
      </c>
      <c r="F601" s="8" t="str">
        <f t="shared" si="18"/>
        <v>March</v>
      </c>
      <c r="G601" s="7">
        <f t="shared" si="19"/>
        <v>42816</v>
      </c>
      <c r="H601" s="5" t="s">
        <v>2716</v>
      </c>
      <c r="I601" s="5" t="s">
        <v>11</v>
      </c>
      <c r="J601" s="10">
        <v>25000</v>
      </c>
      <c r="K601" s="10"/>
      <c r="L601" s="11">
        <v>-10000</v>
      </c>
    </row>
    <row r="602" spans="1:12" x14ac:dyDescent="0.25">
      <c r="A602" s="5" t="s">
        <v>567</v>
      </c>
      <c r="B602" s="3" t="s">
        <v>568</v>
      </c>
      <c r="C602" s="5" t="s">
        <v>5588</v>
      </c>
      <c r="D602" s="5" t="s">
        <v>5609</v>
      </c>
      <c r="E602" s="5">
        <v>2017</v>
      </c>
      <c r="F602" s="8" t="str">
        <f t="shared" si="18"/>
        <v>March</v>
      </c>
      <c r="G602" s="7">
        <f t="shared" si="19"/>
        <v>42817</v>
      </c>
      <c r="H602" s="5" t="s">
        <v>2715</v>
      </c>
      <c r="I602" s="5" t="s">
        <v>13</v>
      </c>
      <c r="J602" s="10"/>
      <c r="K602" s="10">
        <v>25000</v>
      </c>
      <c r="L602" s="11">
        <v>-35000</v>
      </c>
    </row>
    <row r="603" spans="1:12" x14ac:dyDescent="0.25">
      <c r="A603" s="5" t="s">
        <v>567</v>
      </c>
      <c r="B603" s="3" t="s">
        <v>568</v>
      </c>
      <c r="C603" s="5" t="s">
        <v>5588</v>
      </c>
      <c r="D603" s="5" t="s">
        <v>5615</v>
      </c>
      <c r="E603" s="5">
        <v>2017</v>
      </c>
      <c r="F603" s="8" t="str">
        <f t="shared" si="18"/>
        <v>March</v>
      </c>
      <c r="G603" s="7">
        <f t="shared" si="19"/>
        <v>42821</v>
      </c>
      <c r="H603" s="5" t="s">
        <v>2714</v>
      </c>
      <c r="I603" s="5" t="s">
        <v>11</v>
      </c>
      <c r="J603" s="10">
        <v>110000</v>
      </c>
      <c r="K603" s="10"/>
      <c r="L603" s="11">
        <v>75000</v>
      </c>
    </row>
    <row r="604" spans="1:12" x14ac:dyDescent="0.25">
      <c r="A604" s="5" t="s">
        <v>567</v>
      </c>
      <c r="B604" s="3" t="s">
        <v>568</v>
      </c>
      <c r="C604" s="5" t="s">
        <v>5596</v>
      </c>
      <c r="D604" s="5" t="s">
        <v>5596</v>
      </c>
      <c r="E604" s="5">
        <v>2017</v>
      </c>
      <c r="F604" s="8" t="str">
        <f t="shared" si="18"/>
        <v>April</v>
      </c>
      <c r="G604" s="7">
        <f t="shared" si="19"/>
        <v>42829</v>
      </c>
      <c r="H604" s="5" t="s">
        <v>2713</v>
      </c>
      <c r="I604" s="5" t="s">
        <v>13</v>
      </c>
      <c r="J604" s="10"/>
      <c r="K604" s="10">
        <v>110000</v>
      </c>
      <c r="L604" s="11">
        <v>-35000</v>
      </c>
    </row>
    <row r="605" spans="1:12" x14ac:dyDescent="0.25">
      <c r="A605" s="5" t="s">
        <v>567</v>
      </c>
      <c r="B605" s="3" t="s">
        <v>568</v>
      </c>
      <c r="C605" s="5" t="s">
        <v>5596</v>
      </c>
      <c r="D605" s="5" t="s">
        <v>5615</v>
      </c>
      <c r="E605" s="5">
        <v>2017</v>
      </c>
      <c r="F605" s="8" t="str">
        <f t="shared" si="18"/>
        <v>April</v>
      </c>
      <c r="G605" s="7">
        <f t="shared" si="19"/>
        <v>42852</v>
      </c>
      <c r="H605" s="5" t="s">
        <v>2712</v>
      </c>
      <c r="I605" s="5" t="s">
        <v>11</v>
      </c>
      <c r="J605" s="10">
        <v>110000</v>
      </c>
      <c r="K605" s="10"/>
      <c r="L605" s="11">
        <v>75000</v>
      </c>
    </row>
    <row r="606" spans="1:12" x14ac:dyDescent="0.25">
      <c r="A606" s="5" t="s">
        <v>567</v>
      </c>
      <c r="B606" s="3" t="s">
        <v>568</v>
      </c>
      <c r="C606" s="5" t="s">
        <v>5597</v>
      </c>
      <c r="D606" s="5" t="s">
        <v>5615</v>
      </c>
      <c r="E606" s="5">
        <v>2017</v>
      </c>
      <c r="F606" s="8" t="str">
        <f t="shared" si="18"/>
        <v>May</v>
      </c>
      <c r="G606" s="7">
        <f t="shared" si="19"/>
        <v>42882</v>
      </c>
      <c r="H606" s="5" t="s">
        <v>2711</v>
      </c>
      <c r="I606" s="5" t="s">
        <v>11</v>
      </c>
      <c r="J606" s="10">
        <v>110000</v>
      </c>
      <c r="K606" s="10"/>
      <c r="L606" s="11">
        <v>185000</v>
      </c>
    </row>
    <row r="607" spans="1:12" x14ac:dyDescent="0.25">
      <c r="A607" s="5" t="s">
        <v>567</v>
      </c>
      <c r="B607" s="3" t="s">
        <v>568</v>
      </c>
      <c r="C607" s="5" t="s">
        <v>5589</v>
      </c>
      <c r="D607" s="5" t="s">
        <v>5615</v>
      </c>
      <c r="E607" s="5">
        <v>2017</v>
      </c>
      <c r="F607" s="8" t="str">
        <f t="shared" si="18"/>
        <v>June</v>
      </c>
      <c r="G607" s="7">
        <f t="shared" si="19"/>
        <v>42913</v>
      </c>
      <c r="H607" s="5" t="s">
        <v>2710</v>
      </c>
      <c r="I607" s="5" t="s">
        <v>11</v>
      </c>
      <c r="J607" s="10">
        <v>110000</v>
      </c>
      <c r="K607" s="10"/>
      <c r="L607" s="11">
        <v>295000</v>
      </c>
    </row>
    <row r="608" spans="1:12" x14ac:dyDescent="0.25">
      <c r="A608" s="5" t="s">
        <v>567</v>
      </c>
      <c r="B608" s="3" t="s">
        <v>568</v>
      </c>
      <c r="C608" s="5" t="s">
        <v>5592</v>
      </c>
      <c r="D608" s="5" t="s">
        <v>5615</v>
      </c>
      <c r="E608" s="5">
        <v>2017</v>
      </c>
      <c r="F608" s="8" t="str">
        <f t="shared" si="18"/>
        <v>July</v>
      </c>
      <c r="G608" s="7">
        <f t="shared" si="19"/>
        <v>42943</v>
      </c>
      <c r="H608" s="5" t="s">
        <v>2709</v>
      </c>
      <c r="I608" s="5" t="s">
        <v>11</v>
      </c>
      <c r="J608" s="10">
        <v>110000</v>
      </c>
      <c r="K608" s="10"/>
      <c r="L608" s="11">
        <v>405000</v>
      </c>
    </row>
    <row r="609" spans="1:12" x14ac:dyDescent="0.25">
      <c r="A609" s="5" t="s">
        <v>567</v>
      </c>
      <c r="B609" s="3" t="s">
        <v>568</v>
      </c>
      <c r="C609" s="5" t="s">
        <v>5590</v>
      </c>
      <c r="D609" s="5" t="s">
        <v>5615</v>
      </c>
      <c r="E609" s="5">
        <v>2017</v>
      </c>
      <c r="F609" s="8" t="str">
        <f t="shared" si="18"/>
        <v>August</v>
      </c>
      <c r="G609" s="7">
        <f t="shared" si="19"/>
        <v>42974</v>
      </c>
      <c r="H609" s="5" t="s">
        <v>2708</v>
      </c>
      <c r="I609" s="5" t="s">
        <v>11</v>
      </c>
      <c r="J609" s="10">
        <v>110000</v>
      </c>
      <c r="K609" s="10"/>
      <c r="L609" s="11">
        <v>515000</v>
      </c>
    </row>
    <row r="610" spans="1:12" x14ac:dyDescent="0.25">
      <c r="A610" s="5" t="s">
        <v>567</v>
      </c>
      <c r="B610" s="3" t="s">
        <v>568</v>
      </c>
      <c r="C610" s="5" t="s">
        <v>5605</v>
      </c>
      <c r="D610" s="5" t="s">
        <v>5617</v>
      </c>
      <c r="E610" s="5">
        <v>2017</v>
      </c>
      <c r="F610" s="8" t="str">
        <f t="shared" si="18"/>
        <v>September</v>
      </c>
      <c r="G610" s="7">
        <f t="shared" si="19"/>
        <v>42997</v>
      </c>
      <c r="H610" s="5" t="s">
        <v>2707</v>
      </c>
      <c r="I610" s="5" t="s">
        <v>13</v>
      </c>
      <c r="J610" s="10"/>
      <c r="K610" s="10">
        <v>550000</v>
      </c>
      <c r="L610" s="11">
        <v>-35000</v>
      </c>
    </row>
    <row r="611" spans="1:12" x14ac:dyDescent="0.25">
      <c r="A611" s="5" t="s">
        <v>567</v>
      </c>
      <c r="B611" s="3" t="s">
        <v>568</v>
      </c>
      <c r="C611" s="5" t="s">
        <v>5605</v>
      </c>
      <c r="D611" s="5" t="s">
        <v>5615</v>
      </c>
      <c r="E611" s="5">
        <v>2017</v>
      </c>
      <c r="F611" s="8" t="str">
        <f t="shared" si="18"/>
        <v>September</v>
      </c>
      <c r="G611" s="7">
        <f t="shared" si="19"/>
        <v>43005</v>
      </c>
      <c r="H611" s="5" t="s">
        <v>2706</v>
      </c>
      <c r="I611" s="5" t="s">
        <v>11</v>
      </c>
      <c r="J611" s="10">
        <v>110000</v>
      </c>
      <c r="K611" s="10"/>
      <c r="L611" s="11">
        <v>75000</v>
      </c>
    </row>
    <row r="612" spans="1:12" x14ac:dyDescent="0.25">
      <c r="A612" s="5" t="s">
        <v>567</v>
      </c>
      <c r="B612" s="3" t="s">
        <v>568</v>
      </c>
      <c r="C612" s="5" t="s">
        <v>5606</v>
      </c>
      <c r="D612" s="5" t="s">
        <v>5615</v>
      </c>
      <c r="E612" s="5">
        <v>2017</v>
      </c>
      <c r="F612" s="8" t="str">
        <f t="shared" si="18"/>
        <v>October</v>
      </c>
      <c r="G612" s="7">
        <f t="shared" si="19"/>
        <v>43035</v>
      </c>
      <c r="H612" s="5" t="s">
        <v>2705</v>
      </c>
      <c r="I612" s="5" t="s">
        <v>11</v>
      </c>
      <c r="J612" s="10">
        <v>110000</v>
      </c>
      <c r="K612" s="10"/>
      <c r="L612" s="11">
        <v>185000</v>
      </c>
    </row>
    <row r="613" spans="1:12" x14ac:dyDescent="0.25">
      <c r="A613" s="5" t="s">
        <v>567</v>
      </c>
      <c r="B613" s="3" t="s">
        <v>568</v>
      </c>
      <c r="C613" s="5" t="s">
        <v>5594</v>
      </c>
      <c r="D613" s="5" t="s">
        <v>5615</v>
      </c>
      <c r="E613" s="5">
        <v>2017</v>
      </c>
      <c r="F613" s="8" t="str">
        <f t="shared" si="18"/>
        <v>November</v>
      </c>
      <c r="G613" s="7">
        <f t="shared" si="19"/>
        <v>43066</v>
      </c>
      <c r="H613" s="5" t="s">
        <v>2704</v>
      </c>
      <c r="I613" s="5" t="s">
        <v>11</v>
      </c>
      <c r="J613" s="10">
        <v>110000</v>
      </c>
      <c r="K613" s="10"/>
      <c r="L613" s="11">
        <v>295000</v>
      </c>
    </row>
    <row r="614" spans="1:12" x14ac:dyDescent="0.25">
      <c r="A614" s="5" t="s">
        <v>567</v>
      </c>
      <c r="B614" s="3" t="s">
        <v>568</v>
      </c>
      <c r="C614" s="5" t="s">
        <v>5607</v>
      </c>
      <c r="D614" s="5" t="s">
        <v>5615</v>
      </c>
      <c r="E614" s="5">
        <v>2017</v>
      </c>
      <c r="F614" s="8" t="str">
        <f t="shared" si="18"/>
        <v>December</v>
      </c>
      <c r="G614" s="7">
        <f t="shared" si="19"/>
        <v>43096</v>
      </c>
      <c r="H614" s="5" t="s">
        <v>2703</v>
      </c>
      <c r="I614" s="5" t="s">
        <v>11</v>
      </c>
      <c r="J614" s="10">
        <v>110000</v>
      </c>
      <c r="K614" s="10"/>
      <c r="L614" s="11">
        <v>405000</v>
      </c>
    </row>
    <row r="615" spans="1:12" x14ac:dyDescent="0.25">
      <c r="A615" s="5" t="s">
        <v>589</v>
      </c>
      <c r="B615" s="3" t="s">
        <v>590</v>
      </c>
      <c r="C615" s="5" t="s">
        <v>5587</v>
      </c>
      <c r="D615" s="5" t="s">
        <v>5587</v>
      </c>
      <c r="E615" s="5">
        <v>2017</v>
      </c>
      <c r="F615" s="8" t="str">
        <f t="shared" si="18"/>
        <v>January</v>
      </c>
      <c r="G615" s="7">
        <f t="shared" si="19"/>
        <v>42736</v>
      </c>
      <c r="H615" s="5" t="s">
        <v>36</v>
      </c>
      <c r="I615" s="5" t="s">
        <v>29</v>
      </c>
      <c r="J615" s="10"/>
      <c r="K615" s="10"/>
      <c r="L615" s="11">
        <v>2500</v>
      </c>
    </row>
    <row r="616" spans="1:12" x14ac:dyDescent="0.25">
      <c r="A616" s="5" t="s">
        <v>589</v>
      </c>
      <c r="B616" s="3" t="s">
        <v>590</v>
      </c>
      <c r="C616" s="5" t="s">
        <v>5587</v>
      </c>
      <c r="D616" s="5" t="s">
        <v>5587</v>
      </c>
      <c r="E616" s="5">
        <v>2017</v>
      </c>
      <c r="F616" s="8" t="str">
        <f t="shared" si="18"/>
        <v>January</v>
      </c>
      <c r="G616" s="7">
        <f t="shared" si="19"/>
        <v>42736</v>
      </c>
      <c r="H616" s="5" t="s">
        <v>2702</v>
      </c>
      <c r="I616" s="5" t="s">
        <v>13</v>
      </c>
      <c r="J616" s="10"/>
      <c r="K616" s="10">
        <v>2500</v>
      </c>
      <c r="L616" s="11">
        <v>0</v>
      </c>
    </row>
    <row r="617" spans="1:12" x14ac:dyDescent="0.25">
      <c r="A617" s="5" t="s">
        <v>600</v>
      </c>
      <c r="B617" s="3" t="s">
        <v>601</v>
      </c>
      <c r="C617" s="5" t="s">
        <v>5587</v>
      </c>
      <c r="D617" s="5" t="s">
        <v>5587</v>
      </c>
      <c r="E617" s="5">
        <v>2017</v>
      </c>
      <c r="F617" s="8" t="str">
        <f t="shared" si="18"/>
        <v>January</v>
      </c>
      <c r="G617" s="7">
        <f t="shared" si="19"/>
        <v>42736</v>
      </c>
      <c r="H617" s="5" t="s">
        <v>36</v>
      </c>
      <c r="I617" s="5" t="s">
        <v>29</v>
      </c>
      <c r="J617" s="10"/>
      <c r="K617" s="10"/>
      <c r="L617" s="11">
        <v>126043.46</v>
      </c>
    </row>
    <row r="618" spans="1:12" x14ac:dyDescent="0.25">
      <c r="A618" s="5" t="s">
        <v>600</v>
      </c>
      <c r="B618" s="3" t="s">
        <v>601</v>
      </c>
      <c r="C618" s="5" t="s">
        <v>5587</v>
      </c>
      <c r="D618" s="5" t="s">
        <v>5587</v>
      </c>
      <c r="E618" s="5">
        <v>2017</v>
      </c>
      <c r="F618" s="8" t="str">
        <f t="shared" si="18"/>
        <v>January</v>
      </c>
      <c r="G618" s="7">
        <f t="shared" si="19"/>
        <v>42736</v>
      </c>
      <c r="H618" s="5" t="s">
        <v>2701</v>
      </c>
      <c r="I618" s="5" t="s">
        <v>11</v>
      </c>
      <c r="J618" s="10">
        <v>63021.87</v>
      </c>
      <c r="K618" s="10"/>
      <c r="L618" s="11">
        <v>189065.33</v>
      </c>
    </row>
    <row r="619" spans="1:12" x14ac:dyDescent="0.25">
      <c r="A619" s="5" t="s">
        <v>600</v>
      </c>
      <c r="B619" s="3" t="s">
        <v>601</v>
      </c>
      <c r="C619" s="5" t="s">
        <v>5598</v>
      </c>
      <c r="D619" s="5" t="s">
        <v>5587</v>
      </c>
      <c r="E619" s="5">
        <v>2017</v>
      </c>
      <c r="F619" s="8" t="str">
        <f t="shared" si="18"/>
        <v>February</v>
      </c>
      <c r="G619" s="7">
        <f t="shared" si="19"/>
        <v>42767</v>
      </c>
      <c r="H619" s="5" t="s">
        <v>2700</v>
      </c>
      <c r="I619" s="5" t="s">
        <v>11</v>
      </c>
      <c r="J619" s="10">
        <v>63021.87</v>
      </c>
      <c r="K619" s="10"/>
      <c r="L619" s="11">
        <v>252087.2</v>
      </c>
    </row>
    <row r="620" spans="1:12" x14ac:dyDescent="0.25">
      <c r="A620" s="5" t="s">
        <v>600</v>
      </c>
      <c r="B620" s="3" t="s">
        <v>601</v>
      </c>
      <c r="C620" s="5" t="s">
        <v>5588</v>
      </c>
      <c r="D620" s="5" t="s">
        <v>5587</v>
      </c>
      <c r="E620" s="5">
        <v>2017</v>
      </c>
      <c r="F620" s="8" t="str">
        <f t="shared" si="18"/>
        <v>March</v>
      </c>
      <c r="G620" s="7">
        <f t="shared" si="19"/>
        <v>42795</v>
      </c>
      <c r="H620" s="5" t="s">
        <v>2699</v>
      </c>
      <c r="I620" s="5" t="s">
        <v>11</v>
      </c>
      <c r="J620" s="10">
        <v>63021.87</v>
      </c>
      <c r="K620" s="10"/>
      <c r="L620" s="11">
        <v>315109.07</v>
      </c>
    </row>
    <row r="621" spans="1:12" x14ac:dyDescent="0.25">
      <c r="A621" s="5" t="s">
        <v>600</v>
      </c>
      <c r="B621" s="3" t="s">
        <v>601</v>
      </c>
      <c r="C621" s="5" t="s">
        <v>5596</v>
      </c>
      <c r="D621" s="5" t="s">
        <v>5587</v>
      </c>
      <c r="E621" s="5">
        <v>2017</v>
      </c>
      <c r="F621" s="8" t="str">
        <f t="shared" si="18"/>
        <v>April</v>
      </c>
      <c r="G621" s="7">
        <f t="shared" si="19"/>
        <v>42826</v>
      </c>
      <c r="H621" s="5" t="s">
        <v>2698</v>
      </c>
      <c r="I621" s="5" t="s">
        <v>11</v>
      </c>
      <c r="J621" s="10">
        <v>63021.87</v>
      </c>
      <c r="K621" s="10"/>
      <c r="L621" s="11">
        <v>378130.94</v>
      </c>
    </row>
    <row r="622" spans="1:12" x14ac:dyDescent="0.25">
      <c r="A622" s="5" t="s">
        <v>600</v>
      </c>
      <c r="B622" s="3" t="s">
        <v>601</v>
      </c>
      <c r="C622" s="5" t="s">
        <v>5596</v>
      </c>
      <c r="D622" s="5" t="s">
        <v>5597</v>
      </c>
      <c r="E622" s="5">
        <v>2017</v>
      </c>
      <c r="F622" s="8" t="str">
        <f t="shared" si="18"/>
        <v>April</v>
      </c>
      <c r="G622" s="7">
        <f t="shared" si="19"/>
        <v>42830</v>
      </c>
      <c r="H622" s="5" t="s">
        <v>2697</v>
      </c>
      <c r="I622" s="5" t="s">
        <v>13</v>
      </c>
      <c r="J622" s="10"/>
      <c r="K622" s="10">
        <v>126043.72</v>
      </c>
      <c r="L622" s="11">
        <v>252087.22</v>
      </c>
    </row>
    <row r="623" spans="1:12" x14ac:dyDescent="0.25">
      <c r="A623" s="5" t="s">
        <v>600</v>
      </c>
      <c r="B623" s="3" t="s">
        <v>601</v>
      </c>
      <c r="C623" s="5" t="s">
        <v>5597</v>
      </c>
      <c r="D623" s="5" t="s">
        <v>5587</v>
      </c>
      <c r="E623" s="5">
        <v>2017</v>
      </c>
      <c r="F623" s="8" t="str">
        <f t="shared" si="18"/>
        <v>May</v>
      </c>
      <c r="G623" s="7">
        <f t="shared" si="19"/>
        <v>42856</v>
      </c>
      <c r="H623" s="5" t="s">
        <v>2696</v>
      </c>
      <c r="I623" s="5" t="s">
        <v>11</v>
      </c>
      <c r="J623" s="10">
        <v>63021.87</v>
      </c>
      <c r="K623" s="10"/>
      <c r="L623" s="11">
        <v>315109.09000000003</v>
      </c>
    </row>
    <row r="624" spans="1:12" x14ac:dyDescent="0.25">
      <c r="A624" s="5" t="s">
        <v>600</v>
      </c>
      <c r="B624" s="3" t="s">
        <v>601</v>
      </c>
      <c r="C624" s="5" t="s">
        <v>5589</v>
      </c>
      <c r="D624" s="5" t="s">
        <v>5587</v>
      </c>
      <c r="E624" s="5">
        <v>2017</v>
      </c>
      <c r="F624" s="8" t="str">
        <f t="shared" si="18"/>
        <v>June</v>
      </c>
      <c r="G624" s="7">
        <f t="shared" si="19"/>
        <v>42887</v>
      </c>
      <c r="H624" s="5" t="s">
        <v>2695</v>
      </c>
      <c r="I624" s="5" t="s">
        <v>11</v>
      </c>
      <c r="J624" s="10">
        <v>63021.87</v>
      </c>
      <c r="K624" s="10"/>
      <c r="L624" s="11">
        <v>378130.96</v>
      </c>
    </row>
    <row r="625" spans="1:12" x14ac:dyDescent="0.25">
      <c r="A625" s="5" t="s">
        <v>600</v>
      </c>
      <c r="B625" s="3" t="s">
        <v>601</v>
      </c>
      <c r="C625" s="5" t="s">
        <v>5592</v>
      </c>
      <c r="D625" s="5" t="s">
        <v>5587</v>
      </c>
      <c r="E625" s="5">
        <v>2017</v>
      </c>
      <c r="F625" s="8" t="str">
        <f t="shared" si="18"/>
        <v>July</v>
      </c>
      <c r="G625" s="7">
        <f t="shared" si="19"/>
        <v>42917</v>
      </c>
      <c r="H625" s="5" t="s">
        <v>2694</v>
      </c>
      <c r="I625" s="5" t="s">
        <v>11</v>
      </c>
      <c r="J625" s="10">
        <v>63021.87</v>
      </c>
      <c r="K625" s="10"/>
      <c r="L625" s="11">
        <v>441152.83</v>
      </c>
    </row>
    <row r="626" spans="1:12" x14ac:dyDescent="0.25">
      <c r="A626" s="5" t="s">
        <v>600</v>
      </c>
      <c r="B626" s="3" t="s">
        <v>601</v>
      </c>
      <c r="C626" s="5" t="s">
        <v>5592</v>
      </c>
      <c r="D626" s="5" t="s">
        <v>5601</v>
      </c>
      <c r="E626" s="5">
        <v>2017</v>
      </c>
      <c r="F626" s="8" t="str">
        <f t="shared" si="18"/>
        <v>July</v>
      </c>
      <c r="G626" s="7">
        <f t="shared" si="19"/>
        <v>42933</v>
      </c>
      <c r="H626" s="5" t="s">
        <v>2693</v>
      </c>
      <c r="I626" s="5" t="s">
        <v>13</v>
      </c>
      <c r="J626" s="10"/>
      <c r="K626" s="10">
        <v>126043.37</v>
      </c>
      <c r="L626" s="11">
        <v>315109.46000000002</v>
      </c>
    </row>
    <row r="627" spans="1:12" x14ac:dyDescent="0.25">
      <c r="A627" s="5" t="s">
        <v>600</v>
      </c>
      <c r="B627" s="3" t="s">
        <v>601</v>
      </c>
      <c r="C627" s="5" t="s">
        <v>5590</v>
      </c>
      <c r="D627" s="5" t="s">
        <v>5587</v>
      </c>
      <c r="E627" s="5">
        <v>2017</v>
      </c>
      <c r="F627" s="8" t="str">
        <f t="shared" si="18"/>
        <v>August</v>
      </c>
      <c r="G627" s="7">
        <f t="shared" si="19"/>
        <v>42948</v>
      </c>
      <c r="H627" s="5" t="s">
        <v>2692</v>
      </c>
      <c r="I627" s="5" t="s">
        <v>11</v>
      </c>
      <c r="J627" s="10">
        <v>63021.87</v>
      </c>
      <c r="K627" s="10"/>
      <c r="L627" s="11">
        <v>378131.33</v>
      </c>
    </row>
    <row r="628" spans="1:12" x14ac:dyDescent="0.25">
      <c r="A628" s="5" t="s">
        <v>600</v>
      </c>
      <c r="B628" s="3" t="s">
        <v>601</v>
      </c>
      <c r="C628" s="5" t="s">
        <v>5590</v>
      </c>
      <c r="D628" s="5" t="s">
        <v>5598</v>
      </c>
      <c r="E628" s="5">
        <v>2017</v>
      </c>
      <c r="F628" s="8" t="str">
        <f t="shared" si="18"/>
        <v>August</v>
      </c>
      <c r="G628" s="7">
        <f t="shared" si="19"/>
        <v>42949</v>
      </c>
      <c r="H628" s="5" t="s">
        <v>2691</v>
      </c>
      <c r="I628" s="5" t="s">
        <v>13</v>
      </c>
      <c r="J628" s="10"/>
      <c r="K628" s="10">
        <v>189065.61</v>
      </c>
      <c r="L628" s="11">
        <v>189065.72</v>
      </c>
    </row>
    <row r="629" spans="1:12" x14ac:dyDescent="0.25">
      <c r="A629" s="5" t="s">
        <v>600</v>
      </c>
      <c r="B629" s="3" t="s">
        <v>601</v>
      </c>
      <c r="C629" s="5" t="s">
        <v>5605</v>
      </c>
      <c r="D629" s="5" t="s">
        <v>5587</v>
      </c>
      <c r="E629" s="5">
        <v>2017</v>
      </c>
      <c r="F629" s="8" t="str">
        <f t="shared" si="18"/>
        <v>September</v>
      </c>
      <c r="G629" s="7">
        <f t="shared" si="19"/>
        <v>42979</v>
      </c>
      <c r="H629" s="5" t="s">
        <v>2690</v>
      </c>
      <c r="I629" s="5" t="s">
        <v>11</v>
      </c>
      <c r="J629" s="10">
        <v>63021.87</v>
      </c>
      <c r="K629" s="10"/>
      <c r="L629" s="11">
        <v>252087.59</v>
      </c>
    </row>
    <row r="630" spans="1:12" x14ac:dyDescent="0.25">
      <c r="A630" s="5" t="s">
        <v>600</v>
      </c>
      <c r="B630" s="3" t="s">
        <v>601</v>
      </c>
      <c r="C630" s="5" t="s">
        <v>5605</v>
      </c>
      <c r="D630" s="5" t="s">
        <v>5612</v>
      </c>
      <c r="E630" s="5">
        <v>2017</v>
      </c>
      <c r="F630" s="8" t="str">
        <f t="shared" si="18"/>
        <v>September</v>
      </c>
      <c r="G630" s="7">
        <f t="shared" si="19"/>
        <v>42998</v>
      </c>
      <c r="H630" s="5" t="s">
        <v>2689</v>
      </c>
      <c r="I630" s="5" t="s">
        <v>13</v>
      </c>
      <c r="J630" s="10"/>
      <c r="K630" s="10">
        <v>126043.74</v>
      </c>
      <c r="L630" s="11">
        <v>126043.85</v>
      </c>
    </row>
    <row r="631" spans="1:12" x14ac:dyDescent="0.25">
      <c r="A631" s="5" t="s">
        <v>600</v>
      </c>
      <c r="B631" s="3" t="s">
        <v>601</v>
      </c>
      <c r="C631" s="5" t="s">
        <v>5606</v>
      </c>
      <c r="D631" s="5" t="s">
        <v>5587</v>
      </c>
      <c r="E631" s="5">
        <v>2017</v>
      </c>
      <c r="F631" s="8" t="str">
        <f t="shared" si="18"/>
        <v>October</v>
      </c>
      <c r="G631" s="7">
        <f t="shared" si="19"/>
        <v>43009</v>
      </c>
      <c r="H631" s="5" t="s">
        <v>2688</v>
      </c>
      <c r="I631" s="5" t="s">
        <v>11</v>
      </c>
      <c r="J631" s="10">
        <v>63021.87</v>
      </c>
      <c r="K631" s="10"/>
      <c r="L631" s="11">
        <v>189065.72</v>
      </c>
    </row>
    <row r="632" spans="1:12" x14ac:dyDescent="0.25">
      <c r="A632" s="5" t="s">
        <v>600</v>
      </c>
      <c r="B632" s="3" t="s">
        <v>601</v>
      </c>
      <c r="C632" s="5" t="s">
        <v>5594</v>
      </c>
      <c r="D632" s="5" t="s">
        <v>5587</v>
      </c>
      <c r="E632" s="5">
        <v>2017</v>
      </c>
      <c r="F632" s="8" t="str">
        <f t="shared" si="18"/>
        <v>November</v>
      </c>
      <c r="G632" s="7">
        <f t="shared" si="19"/>
        <v>43040</v>
      </c>
      <c r="H632" s="5" t="s">
        <v>2687</v>
      </c>
      <c r="I632" s="5" t="s">
        <v>11</v>
      </c>
      <c r="J632" s="10">
        <v>63021.87</v>
      </c>
      <c r="K632" s="10"/>
      <c r="L632" s="11">
        <v>252087.59</v>
      </c>
    </row>
    <row r="633" spans="1:12" x14ac:dyDescent="0.25">
      <c r="A633" s="5" t="s">
        <v>600</v>
      </c>
      <c r="B633" s="3" t="s">
        <v>601</v>
      </c>
      <c r="C633" s="5" t="s">
        <v>5607</v>
      </c>
      <c r="D633" s="5" t="s">
        <v>5587</v>
      </c>
      <c r="E633" s="5">
        <v>2017</v>
      </c>
      <c r="F633" s="8" t="str">
        <f t="shared" si="18"/>
        <v>December</v>
      </c>
      <c r="G633" s="7">
        <f t="shared" si="19"/>
        <v>43070</v>
      </c>
      <c r="H633" s="5" t="s">
        <v>2686</v>
      </c>
      <c r="I633" s="5" t="s">
        <v>11</v>
      </c>
      <c r="J633" s="10">
        <v>63021.87</v>
      </c>
      <c r="K633" s="10"/>
      <c r="L633" s="11">
        <v>315109.46000000002</v>
      </c>
    </row>
    <row r="634" spans="1:12" x14ac:dyDescent="0.25">
      <c r="A634" s="5" t="s">
        <v>620</v>
      </c>
      <c r="B634" s="3" t="s">
        <v>621</v>
      </c>
      <c r="C634" s="7"/>
      <c r="D634" s="7"/>
      <c r="E634" s="7"/>
      <c r="F634" s="8" t="str">
        <f t="shared" si="18"/>
        <v>January</v>
      </c>
      <c r="G634" s="7" t="str">
        <f t="shared" si="19"/>
        <v/>
      </c>
      <c r="H634" s="5" t="s">
        <v>28</v>
      </c>
      <c r="I634" s="5" t="s">
        <v>29</v>
      </c>
      <c r="J634" s="10"/>
      <c r="K634" s="10"/>
      <c r="L634" s="11">
        <v>0</v>
      </c>
    </row>
    <row r="635" spans="1:12" x14ac:dyDescent="0.25">
      <c r="A635" s="5" t="s">
        <v>622</v>
      </c>
      <c r="B635" s="3" t="s">
        <v>623</v>
      </c>
      <c r="C635" s="7"/>
      <c r="D635" s="7"/>
      <c r="E635" s="7"/>
      <c r="F635" s="8" t="str">
        <f t="shared" si="18"/>
        <v>January</v>
      </c>
      <c r="G635" s="7" t="str">
        <f t="shared" si="19"/>
        <v/>
      </c>
      <c r="H635" s="5" t="s">
        <v>28</v>
      </c>
      <c r="I635" s="5" t="s">
        <v>29</v>
      </c>
      <c r="J635" s="10"/>
      <c r="K635" s="10"/>
      <c r="L635" s="11">
        <v>0</v>
      </c>
    </row>
    <row r="636" spans="1:12" x14ac:dyDescent="0.25">
      <c r="A636" s="5" t="s">
        <v>624</v>
      </c>
      <c r="B636" s="3" t="s">
        <v>625</v>
      </c>
      <c r="C636" s="5" t="s">
        <v>5597</v>
      </c>
      <c r="D636" s="5" t="s">
        <v>5591</v>
      </c>
      <c r="E636" s="5">
        <v>2017</v>
      </c>
      <c r="F636" s="8" t="str">
        <f t="shared" si="18"/>
        <v>May</v>
      </c>
      <c r="G636" s="7">
        <f t="shared" si="19"/>
        <v>42873</v>
      </c>
      <c r="H636" s="5" t="s">
        <v>2685</v>
      </c>
      <c r="I636" s="5" t="s">
        <v>11</v>
      </c>
      <c r="J636" s="10">
        <v>1620000</v>
      </c>
      <c r="K636" s="10"/>
      <c r="L636" s="11">
        <v>1620000</v>
      </c>
    </row>
    <row r="637" spans="1:12" x14ac:dyDescent="0.25">
      <c r="A637" s="5" t="s">
        <v>624</v>
      </c>
      <c r="B637" s="3" t="s">
        <v>625</v>
      </c>
      <c r="C637" s="5" t="s">
        <v>5597</v>
      </c>
      <c r="D637" s="5" t="s">
        <v>5591</v>
      </c>
      <c r="E637" s="5">
        <v>2017</v>
      </c>
      <c r="F637" s="8" t="str">
        <f t="shared" si="18"/>
        <v>May</v>
      </c>
      <c r="G637" s="7">
        <f t="shared" si="19"/>
        <v>42873</v>
      </c>
      <c r="H637" s="5" t="s">
        <v>2684</v>
      </c>
      <c r="I637" s="5" t="s">
        <v>13</v>
      </c>
      <c r="J637" s="10"/>
      <c r="K637" s="10">
        <v>1620000</v>
      </c>
      <c r="L637" s="11">
        <v>0</v>
      </c>
    </row>
    <row r="638" spans="1:12" x14ac:dyDescent="0.25">
      <c r="A638" s="5" t="s">
        <v>624</v>
      </c>
      <c r="B638" s="3" t="s">
        <v>625</v>
      </c>
      <c r="C638" s="5" t="s">
        <v>5597</v>
      </c>
      <c r="D638" s="5" t="s">
        <v>5610</v>
      </c>
      <c r="E638" s="5">
        <v>2017</v>
      </c>
      <c r="F638" s="8" t="str">
        <f t="shared" si="18"/>
        <v>May</v>
      </c>
      <c r="G638" s="7">
        <f t="shared" si="19"/>
        <v>42885</v>
      </c>
      <c r="H638" s="5" t="s">
        <v>2683</v>
      </c>
      <c r="I638" s="5" t="s">
        <v>11</v>
      </c>
      <c r="J638" s="10">
        <v>2200000</v>
      </c>
      <c r="K638" s="10"/>
      <c r="L638" s="11">
        <v>2200000</v>
      </c>
    </row>
    <row r="639" spans="1:12" x14ac:dyDescent="0.25">
      <c r="A639" s="5" t="s">
        <v>624</v>
      </c>
      <c r="B639" s="3" t="s">
        <v>625</v>
      </c>
      <c r="C639" s="5" t="s">
        <v>5589</v>
      </c>
      <c r="D639" s="5" t="s">
        <v>5598</v>
      </c>
      <c r="E639" s="5">
        <v>2017</v>
      </c>
      <c r="F639" s="8" t="str">
        <f t="shared" si="18"/>
        <v>June</v>
      </c>
      <c r="G639" s="7">
        <f t="shared" si="19"/>
        <v>42888</v>
      </c>
      <c r="H639" s="5" t="s">
        <v>2682</v>
      </c>
      <c r="I639" s="5" t="s">
        <v>13</v>
      </c>
      <c r="J639" s="10"/>
      <c r="K639" s="10">
        <v>2200000</v>
      </c>
      <c r="L639" s="11">
        <v>0</v>
      </c>
    </row>
    <row r="640" spans="1:12" x14ac:dyDescent="0.25">
      <c r="A640" s="5" t="s">
        <v>626</v>
      </c>
      <c r="B640" s="3" t="s">
        <v>627</v>
      </c>
      <c r="C640" s="5" t="s">
        <v>5587</v>
      </c>
      <c r="D640" s="5" t="s">
        <v>5587</v>
      </c>
      <c r="E640" s="5">
        <v>2017</v>
      </c>
      <c r="F640" s="8" t="str">
        <f t="shared" si="18"/>
        <v>January</v>
      </c>
      <c r="G640" s="7">
        <f t="shared" si="19"/>
        <v>42736</v>
      </c>
      <c r="H640" s="5" t="s">
        <v>2681</v>
      </c>
      <c r="I640" s="5" t="s">
        <v>11</v>
      </c>
      <c r="J640" s="10">
        <v>400000</v>
      </c>
      <c r="K640" s="10"/>
      <c r="L640" s="11">
        <v>400000</v>
      </c>
    </row>
    <row r="641" spans="1:12" x14ac:dyDescent="0.25">
      <c r="A641" s="5" t="s">
        <v>626</v>
      </c>
      <c r="B641" s="3" t="s">
        <v>627</v>
      </c>
      <c r="C641" s="5" t="s">
        <v>5598</v>
      </c>
      <c r="D641" s="5" t="s">
        <v>5606</v>
      </c>
      <c r="E641" s="5">
        <v>2017</v>
      </c>
      <c r="F641" s="8" t="str">
        <f t="shared" si="18"/>
        <v>February</v>
      </c>
      <c r="G641" s="7">
        <f t="shared" si="19"/>
        <v>42776</v>
      </c>
      <c r="H641" s="5" t="s">
        <v>2680</v>
      </c>
      <c r="I641" s="5" t="s">
        <v>13</v>
      </c>
      <c r="J641" s="10"/>
      <c r="K641" s="10">
        <v>400000</v>
      </c>
      <c r="L641" s="11">
        <v>0</v>
      </c>
    </row>
    <row r="642" spans="1:12" x14ac:dyDescent="0.25">
      <c r="A642" s="5" t="s">
        <v>626</v>
      </c>
      <c r="B642" s="3" t="s">
        <v>627</v>
      </c>
      <c r="C642" s="5" t="s">
        <v>5588</v>
      </c>
      <c r="D642" s="5" t="s">
        <v>5587</v>
      </c>
      <c r="E642" s="5">
        <v>2017</v>
      </c>
      <c r="F642" s="8" t="str">
        <f t="shared" si="18"/>
        <v>March</v>
      </c>
      <c r="G642" s="7">
        <f t="shared" si="19"/>
        <v>42795</v>
      </c>
      <c r="H642" s="5" t="s">
        <v>2679</v>
      </c>
      <c r="I642" s="5" t="s">
        <v>11</v>
      </c>
      <c r="J642" s="10">
        <v>400000</v>
      </c>
      <c r="K642" s="10"/>
      <c r="L642" s="11">
        <v>400000</v>
      </c>
    </row>
    <row r="643" spans="1:12" x14ac:dyDescent="0.25">
      <c r="A643" s="5" t="s">
        <v>626</v>
      </c>
      <c r="B643" s="3" t="s">
        <v>627</v>
      </c>
      <c r="C643" s="5" t="s">
        <v>5596</v>
      </c>
      <c r="D643" s="5" t="s">
        <v>5614</v>
      </c>
      <c r="E643" s="5">
        <v>2017</v>
      </c>
      <c r="F643" s="8" t="str">
        <f t="shared" ref="F643:F706" si="20">TEXT(C643*28, "mmmm")</f>
        <v>April</v>
      </c>
      <c r="G643" s="7">
        <f t="shared" ref="G643:G706" si="21">IFERROR(DATEVALUE(CONCATENATE(C643,"-",D643,"-",E643)), "")</f>
        <v>42851</v>
      </c>
      <c r="H643" s="5" t="s">
        <v>2678</v>
      </c>
      <c r="I643" s="5" t="s">
        <v>13</v>
      </c>
      <c r="J643" s="10"/>
      <c r="K643" s="10">
        <v>400000</v>
      </c>
      <c r="L643" s="11">
        <v>0</v>
      </c>
    </row>
    <row r="644" spans="1:12" x14ac:dyDescent="0.25">
      <c r="A644" s="5" t="s">
        <v>626</v>
      </c>
      <c r="B644" s="3" t="s">
        <v>627</v>
      </c>
      <c r="C644" s="5" t="s">
        <v>5597</v>
      </c>
      <c r="D644" s="5" t="s">
        <v>5587</v>
      </c>
      <c r="E644" s="5">
        <v>2017</v>
      </c>
      <c r="F644" s="8" t="str">
        <f t="shared" si="20"/>
        <v>May</v>
      </c>
      <c r="G644" s="7">
        <f t="shared" si="21"/>
        <v>42856</v>
      </c>
      <c r="H644" s="5" t="s">
        <v>2677</v>
      </c>
      <c r="I644" s="5" t="s">
        <v>11</v>
      </c>
      <c r="J644" s="10">
        <v>400000</v>
      </c>
      <c r="K644" s="10"/>
      <c r="L644" s="11">
        <v>400000</v>
      </c>
    </row>
    <row r="645" spans="1:12" x14ac:dyDescent="0.25">
      <c r="A645" s="5" t="s">
        <v>626</v>
      </c>
      <c r="B645" s="3" t="s">
        <v>627</v>
      </c>
      <c r="C645" s="5" t="s">
        <v>5592</v>
      </c>
      <c r="D645" s="5" t="s">
        <v>5587</v>
      </c>
      <c r="E645" s="5">
        <v>2017</v>
      </c>
      <c r="F645" s="8" t="str">
        <f t="shared" si="20"/>
        <v>July</v>
      </c>
      <c r="G645" s="7">
        <f t="shared" si="21"/>
        <v>42917</v>
      </c>
      <c r="H645" s="5" t="s">
        <v>2676</v>
      </c>
      <c r="I645" s="5" t="s">
        <v>11</v>
      </c>
      <c r="J645" s="10">
        <v>400000</v>
      </c>
      <c r="K645" s="10"/>
      <c r="L645" s="11">
        <v>800000</v>
      </c>
    </row>
    <row r="646" spans="1:12" x14ac:dyDescent="0.25">
      <c r="A646" s="5" t="s">
        <v>626</v>
      </c>
      <c r="B646" s="3" t="s">
        <v>627</v>
      </c>
      <c r="C646" s="5" t="s">
        <v>5592</v>
      </c>
      <c r="D646" s="5" t="s">
        <v>5611</v>
      </c>
      <c r="E646" s="5">
        <v>2017</v>
      </c>
      <c r="F646" s="8" t="str">
        <f t="shared" si="20"/>
        <v>July</v>
      </c>
      <c r="G646" s="7">
        <f t="shared" si="21"/>
        <v>42930</v>
      </c>
      <c r="H646" s="5" t="s">
        <v>2674</v>
      </c>
      <c r="I646" s="5" t="s">
        <v>13</v>
      </c>
      <c r="J646" s="10"/>
      <c r="K646" s="10">
        <v>400000</v>
      </c>
      <c r="L646" s="11">
        <v>400000</v>
      </c>
    </row>
    <row r="647" spans="1:12" x14ac:dyDescent="0.25">
      <c r="A647" s="5" t="s">
        <v>626</v>
      </c>
      <c r="B647" s="3" t="s">
        <v>627</v>
      </c>
      <c r="C647" s="5" t="s">
        <v>5605</v>
      </c>
      <c r="D647" s="5" t="s">
        <v>5587</v>
      </c>
      <c r="E647" s="5">
        <v>2017</v>
      </c>
      <c r="F647" s="8" t="str">
        <f t="shared" si="20"/>
        <v>September</v>
      </c>
      <c r="G647" s="7">
        <f t="shared" si="21"/>
        <v>42979</v>
      </c>
      <c r="H647" s="5" t="s">
        <v>2675</v>
      </c>
      <c r="I647" s="5" t="s">
        <v>11</v>
      </c>
      <c r="J647" s="10">
        <v>400000</v>
      </c>
      <c r="K647" s="10"/>
      <c r="L647" s="11">
        <v>800000</v>
      </c>
    </row>
    <row r="648" spans="1:12" x14ac:dyDescent="0.25">
      <c r="A648" s="5" t="s">
        <v>626</v>
      </c>
      <c r="B648" s="3" t="s">
        <v>627</v>
      </c>
      <c r="C648" s="5" t="s">
        <v>5605</v>
      </c>
      <c r="D648" s="5" t="s">
        <v>5617</v>
      </c>
      <c r="E648" s="5">
        <v>2017</v>
      </c>
      <c r="F648" s="8" t="str">
        <f t="shared" si="20"/>
        <v>September</v>
      </c>
      <c r="G648" s="7">
        <f t="shared" si="21"/>
        <v>42997</v>
      </c>
      <c r="H648" s="5" t="s">
        <v>2674</v>
      </c>
      <c r="I648" s="5" t="s">
        <v>13</v>
      </c>
      <c r="J648" s="10"/>
      <c r="K648" s="10">
        <v>400000</v>
      </c>
      <c r="L648" s="11">
        <v>400000</v>
      </c>
    </row>
    <row r="649" spans="1:12" x14ac:dyDescent="0.25">
      <c r="A649" s="5" t="s">
        <v>626</v>
      </c>
      <c r="B649" s="3" t="s">
        <v>627</v>
      </c>
      <c r="C649" s="5" t="s">
        <v>5594</v>
      </c>
      <c r="D649" s="5" t="s">
        <v>5587</v>
      </c>
      <c r="E649" s="5">
        <v>2017</v>
      </c>
      <c r="F649" s="8" t="str">
        <f t="shared" si="20"/>
        <v>November</v>
      </c>
      <c r="G649" s="7">
        <f t="shared" si="21"/>
        <v>43040</v>
      </c>
      <c r="H649" s="5" t="s">
        <v>2673</v>
      </c>
      <c r="I649" s="5" t="s">
        <v>11</v>
      </c>
      <c r="J649" s="10">
        <v>400000</v>
      </c>
      <c r="K649" s="10"/>
      <c r="L649" s="11">
        <v>800000</v>
      </c>
    </row>
    <row r="650" spans="1:12" x14ac:dyDescent="0.25">
      <c r="A650" s="5" t="s">
        <v>626</v>
      </c>
      <c r="B650" s="3" t="s">
        <v>627</v>
      </c>
      <c r="C650" s="5" t="s">
        <v>5594</v>
      </c>
      <c r="D650" s="5" t="s">
        <v>5609</v>
      </c>
      <c r="E650" s="5">
        <v>2017</v>
      </c>
      <c r="F650" s="8" t="str">
        <f t="shared" si="20"/>
        <v>November</v>
      </c>
      <c r="G650" s="7">
        <f t="shared" si="21"/>
        <v>43062</v>
      </c>
      <c r="H650" s="5" t="s">
        <v>2672</v>
      </c>
      <c r="I650" s="5" t="s">
        <v>13</v>
      </c>
      <c r="J650" s="10"/>
      <c r="K650" s="10">
        <v>400000</v>
      </c>
      <c r="L650" s="11">
        <v>400000</v>
      </c>
    </row>
    <row r="651" spans="1:12" x14ac:dyDescent="0.25">
      <c r="A651" s="5" t="s">
        <v>645</v>
      </c>
      <c r="B651" s="3" t="s">
        <v>646</v>
      </c>
      <c r="C651" s="5" t="s">
        <v>5587</v>
      </c>
      <c r="D651" s="5" t="s">
        <v>5587</v>
      </c>
      <c r="E651" s="5">
        <v>2017</v>
      </c>
      <c r="F651" s="8" t="str">
        <f t="shared" si="20"/>
        <v>January</v>
      </c>
      <c r="G651" s="7">
        <f t="shared" si="21"/>
        <v>42736</v>
      </c>
      <c r="H651" s="5" t="s">
        <v>36</v>
      </c>
      <c r="I651" s="5" t="s">
        <v>29</v>
      </c>
      <c r="J651" s="10"/>
      <c r="K651" s="10"/>
      <c r="L651" s="11">
        <v>-240000</v>
      </c>
    </row>
    <row r="652" spans="1:12" x14ac:dyDescent="0.25">
      <c r="A652" s="5" t="s">
        <v>645</v>
      </c>
      <c r="B652" s="3" t="s">
        <v>646</v>
      </c>
      <c r="C652" s="5" t="s">
        <v>5587</v>
      </c>
      <c r="D652" s="5" t="s">
        <v>5587</v>
      </c>
      <c r="E652" s="5">
        <v>2017</v>
      </c>
      <c r="F652" s="8" t="str">
        <f t="shared" si="20"/>
        <v>January</v>
      </c>
      <c r="G652" s="7">
        <f t="shared" si="21"/>
        <v>42736</v>
      </c>
      <c r="H652" s="5" t="s">
        <v>2671</v>
      </c>
      <c r="I652" s="5" t="s">
        <v>11</v>
      </c>
      <c r="J652" s="10">
        <v>300000</v>
      </c>
      <c r="K652" s="10"/>
      <c r="L652" s="11">
        <v>60000</v>
      </c>
    </row>
    <row r="653" spans="1:12" x14ac:dyDescent="0.25">
      <c r="A653" s="5" t="s">
        <v>645</v>
      </c>
      <c r="B653" s="3" t="s">
        <v>646</v>
      </c>
      <c r="C653" s="5" t="s">
        <v>5587</v>
      </c>
      <c r="D653" s="5" t="s">
        <v>5587</v>
      </c>
      <c r="E653" s="5">
        <v>2017</v>
      </c>
      <c r="F653" s="8" t="str">
        <f t="shared" si="20"/>
        <v>January</v>
      </c>
      <c r="G653" s="7">
        <f t="shared" si="21"/>
        <v>42736</v>
      </c>
      <c r="H653" s="5" t="s">
        <v>658</v>
      </c>
      <c r="I653" s="5" t="s">
        <v>13</v>
      </c>
      <c r="J653" s="10"/>
      <c r="K653" s="10">
        <v>60000</v>
      </c>
      <c r="L653" s="11">
        <v>0</v>
      </c>
    </row>
    <row r="654" spans="1:12" x14ac:dyDescent="0.25">
      <c r="A654" s="5" t="s">
        <v>645</v>
      </c>
      <c r="B654" s="3" t="s">
        <v>646</v>
      </c>
      <c r="C654" s="5" t="s">
        <v>5598</v>
      </c>
      <c r="D654" s="5" t="s">
        <v>5587</v>
      </c>
      <c r="E654" s="5">
        <v>2017</v>
      </c>
      <c r="F654" s="8" t="str">
        <f t="shared" si="20"/>
        <v>February</v>
      </c>
      <c r="G654" s="7">
        <f t="shared" si="21"/>
        <v>42767</v>
      </c>
      <c r="H654" s="5" t="s">
        <v>2670</v>
      </c>
      <c r="I654" s="5" t="s">
        <v>11</v>
      </c>
      <c r="J654" s="10">
        <v>300000</v>
      </c>
      <c r="K654" s="10"/>
      <c r="L654" s="11">
        <v>300000</v>
      </c>
    </row>
    <row r="655" spans="1:12" x14ac:dyDescent="0.25">
      <c r="A655" s="5" t="s">
        <v>645</v>
      </c>
      <c r="B655" s="3" t="s">
        <v>646</v>
      </c>
      <c r="C655" s="5" t="s">
        <v>5598</v>
      </c>
      <c r="D655" s="5" t="s">
        <v>5606</v>
      </c>
      <c r="E655" s="5">
        <v>2017</v>
      </c>
      <c r="F655" s="8" t="str">
        <f t="shared" si="20"/>
        <v>February</v>
      </c>
      <c r="G655" s="7">
        <f t="shared" si="21"/>
        <v>42776</v>
      </c>
      <c r="H655" s="5" t="s">
        <v>2648</v>
      </c>
      <c r="I655" s="5" t="s">
        <v>13</v>
      </c>
      <c r="J655" s="10"/>
      <c r="K655" s="10">
        <v>270000</v>
      </c>
      <c r="L655" s="11">
        <v>30000</v>
      </c>
    </row>
    <row r="656" spans="1:12" x14ac:dyDescent="0.25">
      <c r="A656" s="5" t="s">
        <v>645</v>
      </c>
      <c r="B656" s="3" t="s">
        <v>646</v>
      </c>
      <c r="C656" s="5" t="s">
        <v>5598</v>
      </c>
      <c r="D656" s="5" t="s">
        <v>5606</v>
      </c>
      <c r="E656" s="5">
        <v>2017</v>
      </c>
      <c r="F656" s="8" t="str">
        <f t="shared" si="20"/>
        <v>February</v>
      </c>
      <c r="G656" s="7">
        <f t="shared" si="21"/>
        <v>42776</v>
      </c>
      <c r="H656" s="5" t="s">
        <v>2646</v>
      </c>
      <c r="I656" s="5" t="s">
        <v>13</v>
      </c>
      <c r="J656" s="10"/>
      <c r="K656" s="10">
        <v>30000</v>
      </c>
      <c r="L656" s="11">
        <v>0</v>
      </c>
    </row>
    <row r="657" spans="1:12" x14ac:dyDescent="0.25">
      <c r="A657" s="5" t="s">
        <v>645</v>
      </c>
      <c r="B657" s="3" t="s">
        <v>646</v>
      </c>
      <c r="C657" s="5" t="s">
        <v>5598</v>
      </c>
      <c r="D657" s="5" t="s">
        <v>5613</v>
      </c>
      <c r="E657" s="5">
        <v>2017</v>
      </c>
      <c r="F657" s="8" t="str">
        <f t="shared" si="20"/>
        <v>February</v>
      </c>
      <c r="G657" s="7">
        <f t="shared" si="21"/>
        <v>42787</v>
      </c>
      <c r="H657" s="5" t="s">
        <v>2669</v>
      </c>
      <c r="I657" s="5" t="s">
        <v>11</v>
      </c>
      <c r="J657" s="10">
        <v>1105150</v>
      </c>
      <c r="K657" s="10"/>
      <c r="L657" s="11">
        <v>1105150</v>
      </c>
    </row>
    <row r="658" spans="1:12" x14ac:dyDescent="0.25">
      <c r="A658" s="5" t="s">
        <v>645</v>
      </c>
      <c r="B658" s="3" t="s">
        <v>646</v>
      </c>
      <c r="C658" s="5" t="s">
        <v>5598</v>
      </c>
      <c r="D658" s="5" t="s">
        <v>5609</v>
      </c>
      <c r="E658" s="5">
        <v>2017</v>
      </c>
      <c r="F658" s="8" t="str">
        <f t="shared" si="20"/>
        <v>February</v>
      </c>
      <c r="G658" s="7">
        <f t="shared" si="21"/>
        <v>42789</v>
      </c>
      <c r="H658" s="5" t="s">
        <v>2647</v>
      </c>
      <c r="I658" s="5" t="s">
        <v>13</v>
      </c>
      <c r="J658" s="10"/>
      <c r="K658" s="10">
        <v>729090</v>
      </c>
      <c r="L658" s="11">
        <v>376060</v>
      </c>
    </row>
    <row r="659" spans="1:12" x14ac:dyDescent="0.25">
      <c r="A659" s="5" t="s">
        <v>645</v>
      </c>
      <c r="B659" s="3" t="s">
        <v>646</v>
      </c>
      <c r="C659" s="5" t="s">
        <v>5588</v>
      </c>
      <c r="D659" s="5" t="s">
        <v>5587</v>
      </c>
      <c r="E659" s="5">
        <v>2017</v>
      </c>
      <c r="F659" s="8" t="str">
        <f t="shared" si="20"/>
        <v>March</v>
      </c>
      <c r="G659" s="7">
        <f t="shared" si="21"/>
        <v>42795</v>
      </c>
      <c r="H659" s="5" t="s">
        <v>2668</v>
      </c>
      <c r="I659" s="5" t="s">
        <v>11</v>
      </c>
      <c r="J659" s="10">
        <v>300000</v>
      </c>
      <c r="K659" s="10"/>
      <c r="L659" s="11">
        <v>676060</v>
      </c>
    </row>
    <row r="660" spans="1:12" x14ac:dyDescent="0.25">
      <c r="A660" s="5" t="s">
        <v>645</v>
      </c>
      <c r="B660" s="3" t="s">
        <v>646</v>
      </c>
      <c r="C660" s="5" t="s">
        <v>5588</v>
      </c>
      <c r="D660" s="5" t="s">
        <v>5603</v>
      </c>
      <c r="E660" s="5">
        <v>2017</v>
      </c>
      <c r="F660" s="8" t="str">
        <f t="shared" si="20"/>
        <v>March</v>
      </c>
      <c r="G660" s="7">
        <f t="shared" si="21"/>
        <v>42823</v>
      </c>
      <c r="H660" s="5" t="s">
        <v>2667</v>
      </c>
      <c r="I660" s="5" t="s">
        <v>11</v>
      </c>
      <c r="J660" s="10">
        <v>197419.35</v>
      </c>
      <c r="K660" s="10"/>
      <c r="L660" s="11">
        <v>873479.35</v>
      </c>
    </row>
    <row r="661" spans="1:12" x14ac:dyDescent="0.25">
      <c r="A661" s="5" t="s">
        <v>645</v>
      </c>
      <c r="B661" s="3" t="s">
        <v>646</v>
      </c>
      <c r="C661" s="5" t="s">
        <v>5588</v>
      </c>
      <c r="D661" s="5" t="s">
        <v>5595</v>
      </c>
      <c r="E661" s="5">
        <v>2017</v>
      </c>
      <c r="F661" s="8" t="str">
        <f t="shared" si="20"/>
        <v>March</v>
      </c>
      <c r="G661" s="7">
        <f t="shared" si="21"/>
        <v>42825</v>
      </c>
      <c r="H661" s="5" t="s">
        <v>2666</v>
      </c>
      <c r="I661" s="5" t="s">
        <v>13</v>
      </c>
      <c r="J661" s="10"/>
      <c r="K661" s="10">
        <v>270000</v>
      </c>
      <c r="L661" s="11">
        <v>603479.35</v>
      </c>
    </row>
    <row r="662" spans="1:12" x14ac:dyDescent="0.25">
      <c r="A662" s="5" t="s">
        <v>645</v>
      </c>
      <c r="B662" s="3" t="s">
        <v>646</v>
      </c>
      <c r="C662" s="5" t="s">
        <v>5588</v>
      </c>
      <c r="D662" s="5" t="s">
        <v>5595</v>
      </c>
      <c r="E662" s="5">
        <v>2017</v>
      </c>
      <c r="F662" s="8" t="str">
        <f t="shared" si="20"/>
        <v>March</v>
      </c>
      <c r="G662" s="7">
        <f t="shared" si="21"/>
        <v>42825</v>
      </c>
      <c r="H662" s="5" t="s">
        <v>2665</v>
      </c>
      <c r="I662" s="5" t="s">
        <v>13</v>
      </c>
      <c r="J662" s="10"/>
      <c r="K662" s="10">
        <v>270000</v>
      </c>
      <c r="L662" s="11">
        <v>333479.34999999998</v>
      </c>
    </row>
    <row r="663" spans="1:12" x14ac:dyDescent="0.25">
      <c r="A663" s="5" t="s">
        <v>645</v>
      </c>
      <c r="B663" s="3" t="s">
        <v>646</v>
      </c>
      <c r="C663" s="5" t="s">
        <v>5588</v>
      </c>
      <c r="D663" s="5" t="s">
        <v>5595</v>
      </c>
      <c r="E663" s="5">
        <v>2017</v>
      </c>
      <c r="F663" s="8" t="str">
        <f t="shared" si="20"/>
        <v>March</v>
      </c>
      <c r="G663" s="7">
        <f t="shared" si="21"/>
        <v>42825</v>
      </c>
      <c r="H663" s="5" t="s">
        <v>2664</v>
      </c>
      <c r="I663" s="5" t="s">
        <v>13</v>
      </c>
      <c r="J663" s="10"/>
      <c r="K663" s="10">
        <v>30000</v>
      </c>
      <c r="L663" s="11">
        <v>303479.34999999998</v>
      </c>
    </row>
    <row r="664" spans="1:12" x14ac:dyDescent="0.25">
      <c r="A664" s="5" t="s">
        <v>645</v>
      </c>
      <c r="B664" s="3" t="s">
        <v>646</v>
      </c>
      <c r="C664" s="5" t="s">
        <v>5588</v>
      </c>
      <c r="D664" s="5" t="s">
        <v>5595</v>
      </c>
      <c r="E664" s="5">
        <v>2017</v>
      </c>
      <c r="F664" s="8" t="str">
        <f t="shared" si="20"/>
        <v>March</v>
      </c>
      <c r="G664" s="7">
        <f t="shared" si="21"/>
        <v>42825</v>
      </c>
      <c r="H664" s="5" t="s">
        <v>2663</v>
      </c>
      <c r="I664" s="5" t="s">
        <v>13</v>
      </c>
      <c r="J664" s="10"/>
      <c r="K664" s="10">
        <v>30000</v>
      </c>
      <c r="L664" s="11">
        <v>273479.34999999998</v>
      </c>
    </row>
    <row r="665" spans="1:12" x14ac:dyDescent="0.25">
      <c r="A665" s="5" t="s">
        <v>645</v>
      </c>
      <c r="B665" s="3" t="s">
        <v>646</v>
      </c>
      <c r="C665" s="5" t="s">
        <v>5596</v>
      </c>
      <c r="D665" s="5" t="s">
        <v>5587</v>
      </c>
      <c r="E665" s="5">
        <v>2017</v>
      </c>
      <c r="F665" s="8" t="str">
        <f t="shared" si="20"/>
        <v>April</v>
      </c>
      <c r="G665" s="7">
        <f t="shared" si="21"/>
        <v>42826</v>
      </c>
      <c r="H665" s="5" t="s">
        <v>2662</v>
      </c>
      <c r="I665" s="5" t="s">
        <v>11</v>
      </c>
      <c r="J665" s="10">
        <v>300000</v>
      </c>
      <c r="K665" s="10"/>
      <c r="L665" s="11">
        <v>573479.35</v>
      </c>
    </row>
    <row r="666" spans="1:12" x14ac:dyDescent="0.25">
      <c r="A666" s="5" t="s">
        <v>645</v>
      </c>
      <c r="B666" s="3" t="s">
        <v>646</v>
      </c>
      <c r="C666" s="5" t="s">
        <v>5596</v>
      </c>
      <c r="D666" s="5" t="s">
        <v>5606</v>
      </c>
      <c r="E666" s="5">
        <v>2017</v>
      </c>
      <c r="F666" s="8" t="str">
        <f t="shared" si="20"/>
        <v>April</v>
      </c>
      <c r="G666" s="7">
        <f t="shared" si="21"/>
        <v>42835</v>
      </c>
      <c r="H666" s="5" t="s">
        <v>2661</v>
      </c>
      <c r="I666" s="5" t="s">
        <v>13</v>
      </c>
      <c r="J666" s="10"/>
      <c r="K666" s="10">
        <v>514060</v>
      </c>
      <c r="L666" s="11">
        <v>59419.35</v>
      </c>
    </row>
    <row r="667" spans="1:12" x14ac:dyDescent="0.25">
      <c r="A667" s="5" t="s">
        <v>645</v>
      </c>
      <c r="B667" s="3" t="s">
        <v>646</v>
      </c>
      <c r="C667" s="5" t="s">
        <v>5597</v>
      </c>
      <c r="D667" s="5" t="s">
        <v>5587</v>
      </c>
      <c r="E667" s="5">
        <v>2017</v>
      </c>
      <c r="F667" s="8" t="str">
        <f t="shared" si="20"/>
        <v>May</v>
      </c>
      <c r="G667" s="7">
        <f t="shared" si="21"/>
        <v>42856</v>
      </c>
      <c r="H667" s="5" t="s">
        <v>2660</v>
      </c>
      <c r="I667" s="5" t="s">
        <v>11</v>
      </c>
      <c r="J667" s="10">
        <v>300000</v>
      </c>
      <c r="K667" s="10"/>
      <c r="L667" s="11">
        <v>359419.35</v>
      </c>
    </row>
    <row r="668" spans="1:12" x14ac:dyDescent="0.25">
      <c r="A668" s="5" t="s">
        <v>645</v>
      </c>
      <c r="B668" s="3" t="s">
        <v>646</v>
      </c>
      <c r="C668" s="5" t="s">
        <v>5597</v>
      </c>
      <c r="D668" s="5" t="s">
        <v>5587</v>
      </c>
      <c r="E668" s="5">
        <v>2017</v>
      </c>
      <c r="F668" s="8" t="str">
        <f t="shared" si="20"/>
        <v>May</v>
      </c>
      <c r="G668" s="7">
        <f t="shared" si="21"/>
        <v>42856</v>
      </c>
      <c r="H668" s="5" t="s">
        <v>2659</v>
      </c>
      <c r="I668" s="5" t="s">
        <v>11</v>
      </c>
      <c r="J668" s="10">
        <v>180000</v>
      </c>
      <c r="K668" s="10"/>
      <c r="L668" s="11">
        <v>539419.35</v>
      </c>
    </row>
    <row r="669" spans="1:12" x14ac:dyDescent="0.25">
      <c r="A669" s="5" t="s">
        <v>645</v>
      </c>
      <c r="B669" s="3" t="s">
        <v>646</v>
      </c>
      <c r="C669" s="5" t="s">
        <v>5597</v>
      </c>
      <c r="D669" s="5" t="s">
        <v>5588</v>
      </c>
      <c r="E669" s="5">
        <v>2017</v>
      </c>
      <c r="F669" s="8" t="str">
        <f t="shared" si="20"/>
        <v>May</v>
      </c>
      <c r="G669" s="7">
        <f t="shared" si="21"/>
        <v>42858</v>
      </c>
      <c r="H669" s="5" t="s">
        <v>2647</v>
      </c>
      <c r="I669" s="5" t="s">
        <v>13</v>
      </c>
      <c r="J669" s="10"/>
      <c r="K669" s="10">
        <v>270000</v>
      </c>
      <c r="L669" s="11">
        <v>269419.34999999998</v>
      </c>
    </row>
    <row r="670" spans="1:12" x14ac:dyDescent="0.25">
      <c r="A670" s="5" t="s">
        <v>645</v>
      </c>
      <c r="B670" s="3" t="s">
        <v>646</v>
      </c>
      <c r="C670" s="5" t="s">
        <v>5597</v>
      </c>
      <c r="D670" s="5" t="s">
        <v>5596</v>
      </c>
      <c r="E670" s="5">
        <v>2017</v>
      </c>
      <c r="F670" s="8" t="str">
        <f t="shared" si="20"/>
        <v>May</v>
      </c>
      <c r="G670" s="7">
        <f t="shared" si="21"/>
        <v>42859</v>
      </c>
      <c r="H670" s="5" t="s">
        <v>2637</v>
      </c>
      <c r="I670" s="5" t="s">
        <v>13</v>
      </c>
      <c r="J670" s="10"/>
      <c r="K670" s="10">
        <v>270000</v>
      </c>
      <c r="L670" s="11">
        <v>-580.65</v>
      </c>
    </row>
    <row r="671" spans="1:12" x14ac:dyDescent="0.25">
      <c r="A671" s="5" t="s">
        <v>645</v>
      </c>
      <c r="B671" s="3" t="s">
        <v>646</v>
      </c>
      <c r="C671" s="5" t="s">
        <v>5597</v>
      </c>
      <c r="D671" s="5" t="s">
        <v>5605</v>
      </c>
      <c r="E671" s="5">
        <v>2017</v>
      </c>
      <c r="F671" s="8" t="str">
        <f t="shared" si="20"/>
        <v>May</v>
      </c>
      <c r="G671" s="7">
        <f t="shared" si="21"/>
        <v>42864</v>
      </c>
      <c r="H671" s="5" t="s">
        <v>2640</v>
      </c>
      <c r="I671" s="5" t="s">
        <v>13</v>
      </c>
      <c r="J671" s="10"/>
      <c r="K671" s="10">
        <v>339677.43</v>
      </c>
      <c r="L671" s="11">
        <v>-340258.08</v>
      </c>
    </row>
    <row r="672" spans="1:12" x14ac:dyDescent="0.25">
      <c r="A672" s="5" t="s">
        <v>645</v>
      </c>
      <c r="B672" s="3" t="s">
        <v>646</v>
      </c>
      <c r="C672" s="5" t="s">
        <v>5597</v>
      </c>
      <c r="D672" s="5" t="s">
        <v>5610</v>
      </c>
      <c r="E672" s="5">
        <v>2017</v>
      </c>
      <c r="F672" s="8" t="str">
        <f t="shared" si="20"/>
        <v>May</v>
      </c>
      <c r="G672" s="7">
        <f t="shared" si="21"/>
        <v>42885</v>
      </c>
      <c r="H672" s="5" t="s">
        <v>2658</v>
      </c>
      <c r="I672" s="5" t="s">
        <v>13</v>
      </c>
      <c r="J672" s="10"/>
      <c r="K672" s="10">
        <v>162000</v>
      </c>
      <c r="L672" s="11">
        <v>-502258.08</v>
      </c>
    </row>
    <row r="673" spans="1:12" x14ac:dyDescent="0.25">
      <c r="A673" s="5" t="s">
        <v>645</v>
      </c>
      <c r="B673" s="3" t="s">
        <v>646</v>
      </c>
      <c r="C673" s="5" t="s">
        <v>5597</v>
      </c>
      <c r="D673" s="5" t="s">
        <v>5610</v>
      </c>
      <c r="E673" s="5">
        <v>2017</v>
      </c>
      <c r="F673" s="8" t="str">
        <f t="shared" si="20"/>
        <v>May</v>
      </c>
      <c r="G673" s="7">
        <f t="shared" si="21"/>
        <v>42885</v>
      </c>
      <c r="H673" s="5" t="s">
        <v>2648</v>
      </c>
      <c r="I673" s="5" t="s">
        <v>13</v>
      </c>
      <c r="J673" s="10"/>
      <c r="K673" s="10">
        <v>270000</v>
      </c>
      <c r="L673" s="11">
        <v>-772258.08</v>
      </c>
    </row>
    <row r="674" spans="1:12" x14ac:dyDescent="0.25">
      <c r="A674" s="5" t="s">
        <v>645</v>
      </c>
      <c r="B674" s="3" t="s">
        <v>646</v>
      </c>
      <c r="C674" s="5" t="s">
        <v>5589</v>
      </c>
      <c r="D674" s="5" t="s">
        <v>5587</v>
      </c>
      <c r="E674" s="5">
        <v>2017</v>
      </c>
      <c r="F674" s="8" t="str">
        <f t="shared" si="20"/>
        <v>June</v>
      </c>
      <c r="G674" s="7">
        <f t="shared" si="21"/>
        <v>42887</v>
      </c>
      <c r="H674" s="5" t="s">
        <v>2657</v>
      </c>
      <c r="I674" s="5" t="s">
        <v>11</v>
      </c>
      <c r="J674" s="10">
        <v>300000</v>
      </c>
      <c r="K674" s="10"/>
      <c r="L674" s="11">
        <v>-472258.08</v>
      </c>
    </row>
    <row r="675" spans="1:12" x14ac:dyDescent="0.25">
      <c r="A675" s="5" t="s">
        <v>645</v>
      </c>
      <c r="B675" s="3" t="s">
        <v>646</v>
      </c>
      <c r="C675" s="5" t="s">
        <v>5589</v>
      </c>
      <c r="D675" s="5" t="s">
        <v>5587</v>
      </c>
      <c r="E675" s="5">
        <v>2017</v>
      </c>
      <c r="F675" s="8" t="str">
        <f t="shared" si="20"/>
        <v>June</v>
      </c>
      <c r="G675" s="7">
        <f t="shared" si="21"/>
        <v>42887</v>
      </c>
      <c r="H675" s="5" t="s">
        <v>2656</v>
      </c>
      <c r="I675" s="5" t="s">
        <v>11</v>
      </c>
      <c r="J675" s="10">
        <v>180000</v>
      </c>
      <c r="K675" s="10"/>
      <c r="L675" s="11">
        <v>-292258.08</v>
      </c>
    </row>
    <row r="676" spans="1:12" x14ac:dyDescent="0.25">
      <c r="A676" s="5" t="s">
        <v>645</v>
      </c>
      <c r="B676" s="3" t="s">
        <v>646</v>
      </c>
      <c r="C676" s="5" t="s">
        <v>5589</v>
      </c>
      <c r="D676" s="5" t="s">
        <v>5587</v>
      </c>
      <c r="E676" s="5">
        <v>2017</v>
      </c>
      <c r="F676" s="8" t="str">
        <f t="shared" si="20"/>
        <v>June</v>
      </c>
      <c r="G676" s="7">
        <f t="shared" si="21"/>
        <v>42887</v>
      </c>
      <c r="H676" s="5" t="s">
        <v>660</v>
      </c>
      <c r="I676" s="5" t="s">
        <v>13</v>
      </c>
      <c r="J676" s="10"/>
      <c r="K676" s="10">
        <v>187741.92</v>
      </c>
      <c r="L676" s="11">
        <v>-480000</v>
      </c>
    </row>
    <row r="677" spans="1:12" x14ac:dyDescent="0.25">
      <c r="A677" s="5" t="s">
        <v>645</v>
      </c>
      <c r="B677" s="3" t="s">
        <v>646</v>
      </c>
      <c r="C677" s="5" t="s">
        <v>5592</v>
      </c>
      <c r="D677" s="5" t="s">
        <v>5587</v>
      </c>
      <c r="E677" s="5">
        <v>2017</v>
      </c>
      <c r="F677" s="8" t="str">
        <f t="shared" si="20"/>
        <v>July</v>
      </c>
      <c r="G677" s="7">
        <f t="shared" si="21"/>
        <v>42917</v>
      </c>
      <c r="H677" s="5" t="s">
        <v>2655</v>
      </c>
      <c r="I677" s="5" t="s">
        <v>11</v>
      </c>
      <c r="J677" s="10">
        <v>300000</v>
      </c>
      <c r="K677" s="10"/>
      <c r="L677" s="11">
        <v>-180000</v>
      </c>
    </row>
    <row r="678" spans="1:12" x14ac:dyDescent="0.25">
      <c r="A678" s="5" t="s">
        <v>645</v>
      </c>
      <c r="B678" s="3" t="s">
        <v>646</v>
      </c>
      <c r="C678" s="5" t="s">
        <v>5592</v>
      </c>
      <c r="D678" s="5" t="s">
        <v>5587</v>
      </c>
      <c r="E678" s="5">
        <v>2017</v>
      </c>
      <c r="F678" s="8" t="str">
        <f t="shared" si="20"/>
        <v>July</v>
      </c>
      <c r="G678" s="7">
        <f t="shared" si="21"/>
        <v>42917</v>
      </c>
      <c r="H678" s="5" t="s">
        <v>2654</v>
      </c>
      <c r="I678" s="5" t="s">
        <v>11</v>
      </c>
      <c r="J678" s="10">
        <v>180000</v>
      </c>
      <c r="K678" s="10"/>
      <c r="L678" s="11">
        <v>0</v>
      </c>
    </row>
    <row r="679" spans="1:12" x14ac:dyDescent="0.25">
      <c r="A679" s="5" t="s">
        <v>645</v>
      </c>
      <c r="B679" s="3" t="s">
        <v>646</v>
      </c>
      <c r="C679" s="5" t="s">
        <v>5592</v>
      </c>
      <c r="D679" s="5" t="s">
        <v>5601</v>
      </c>
      <c r="E679" s="5">
        <v>2017</v>
      </c>
      <c r="F679" s="8" t="str">
        <f t="shared" si="20"/>
        <v>July</v>
      </c>
      <c r="G679" s="7">
        <f t="shared" si="21"/>
        <v>42933</v>
      </c>
      <c r="H679" s="5" t="s">
        <v>674</v>
      </c>
      <c r="I679" s="5" t="s">
        <v>13</v>
      </c>
      <c r="J679" s="10"/>
      <c r="K679" s="10">
        <v>162000</v>
      </c>
      <c r="L679" s="11">
        <v>-162000</v>
      </c>
    </row>
    <row r="680" spans="1:12" x14ac:dyDescent="0.25">
      <c r="A680" s="5" t="s">
        <v>645</v>
      </c>
      <c r="B680" s="3" t="s">
        <v>646</v>
      </c>
      <c r="C680" s="5" t="s">
        <v>5590</v>
      </c>
      <c r="D680" s="5" t="s">
        <v>5587</v>
      </c>
      <c r="E680" s="5">
        <v>2017</v>
      </c>
      <c r="F680" s="8" t="str">
        <f t="shared" si="20"/>
        <v>August</v>
      </c>
      <c r="G680" s="7">
        <f t="shared" si="21"/>
        <v>42948</v>
      </c>
      <c r="H680" s="5" t="s">
        <v>2653</v>
      </c>
      <c r="I680" s="5" t="s">
        <v>11</v>
      </c>
      <c r="J680" s="10">
        <v>300000</v>
      </c>
      <c r="K680" s="10"/>
      <c r="L680" s="11">
        <v>138000</v>
      </c>
    </row>
    <row r="681" spans="1:12" x14ac:dyDescent="0.25">
      <c r="A681" s="5" t="s">
        <v>645</v>
      </c>
      <c r="B681" s="3" t="s">
        <v>646</v>
      </c>
      <c r="C681" s="5" t="s">
        <v>5590</v>
      </c>
      <c r="D681" s="5" t="s">
        <v>5587</v>
      </c>
      <c r="E681" s="5">
        <v>2017</v>
      </c>
      <c r="F681" s="8" t="str">
        <f t="shared" si="20"/>
        <v>August</v>
      </c>
      <c r="G681" s="7">
        <f t="shared" si="21"/>
        <v>42948</v>
      </c>
      <c r="H681" s="5" t="s">
        <v>2652</v>
      </c>
      <c r="I681" s="5" t="s">
        <v>11</v>
      </c>
      <c r="J681" s="10">
        <v>180000</v>
      </c>
      <c r="K681" s="10"/>
      <c r="L681" s="11">
        <v>318000</v>
      </c>
    </row>
    <row r="682" spans="1:12" x14ac:dyDescent="0.25">
      <c r="A682" s="5" t="s">
        <v>645</v>
      </c>
      <c r="B682" s="3" t="s">
        <v>646</v>
      </c>
      <c r="C682" s="5" t="s">
        <v>5590</v>
      </c>
      <c r="D682" s="5" t="s">
        <v>5598</v>
      </c>
      <c r="E682" s="5">
        <v>2017</v>
      </c>
      <c r="F682" s="8" t="str">
        <f t="shared" si="20"/>
        <v>August</v>
      </c>
      <c r="G682" s="7">
        <f t="shared" si="21"/>
        <v>42949</v>
      </c>
      <c r="H682" s="5" t="s">
        <v>2651</v>
      </c>
      <c r="I682" s="5" t="s">
        <v>13</v>
      </c>
      <c r="J682" s="10"/>
      <c r="K682" s="10">
        <v>162000</v>
      </c>
      <c r="L682" s="11">
        <v>156000</v>
      </c>
    </row>
    <row r="683" spans="1:12" x14ac:dyDescent="0.25">
      <c r="A683" s="5" t="s">
        <v>645</v>
      </c>
      <c r="B683" s="3" t="s">
        <v>646</v>
      </c>
      <c r="C683" s="5" t="s">
        <v>5590</v>
      </c>
      <c r="D683" s="5" t="s">
        <v>5598</v>
      </c>
      <c r="E683" s="5">
        <v>2017</v>
      </c>
      <c r="F683" s="8" t="str">
        <f t="shared" si="20"/>
        <v>August</v>
      </c>
      <c r="G683" s="7">
        <f t="shared" si="21"/>
        <v>42949</v>
      </c>
      <c r="H683" s="5" t="s">
        <v>2641</v>
      </c>
      <c r="I683" s="5" t="s">
        <v>13</v>
      </c>
      <c r="J683" s="10"/>
      <c r="K683" s="10">
        <v>18000</v>
      </c>
      <c r="L683" s="11">
        <v>138000</v>
      </c>
    </row>
    <row r="684" spans="1:12" x14ac:dyDescent="0.25">
      <c r="A684" s="5" t="s">
        <v>645</v>
      </c>
      <c r="B684" s="3" t="s">
        <v>646</v>
      </c>
      <c r="C684" s="5" t="s">
        <v>5590</v>
      </c>
      <c r="D684" s="5" t="s">
        <v>5589</v>
      </c>
      <c r="E684" s="5">
        <v>2017</v>
      </c>
      <c r="F684" s="8" t="str">
        <f t="shared" si="20"/>
        <v>August</v>
      </c>
      <c r="G684" s="7">
        <f t="shared" si="21"/>
        <v>42953</v>
      </c>
      <c r="H684" s="5" t="s">
        <v>2648</v>
      </c>
      <c r="I684" s="5" t="s">
        <v>13</v>
      </c>
      <c r="J684" s="10"/>
      <c r="K684" s="10">
        <v>270000</v>
      </c>
      <c r="L684" s="11">
        <v>-132000</v>
      </c>
    </row>
    <row r="685" spans="1:12" x14ac:dyDescent="0.25">
      <c r="A685" s="5" t="s">
        <v>645</v>
      </c>
      <c r="B685" s="3" t="s">
        <v>646</v>
      </c>
      <c r="C685" s="5" t="s">
        <v>5590</v>
      </c>
      <c r="D685" s="5" t="s">
        <v>5592</v>
      </c>
      <c r="E685" s="5">
        <v>2017</v>
      </c>
      <c r="F685" s="8" t="str">
        <f t="shared" si="20"/>
        <v>August</v>
      </c>
      <c r="G685" s="7">
        <f t="shared" si="21"/>
        <v>42954</v>
      </c>
      <c r="H685" s="5" t="s">
        <v>2641</v>
      </c>
      <c r="I685" s="5" t="s">
        <v>13</v>
      </c>
      <c r="J685" s="10"/>
      <c r="K685" s="10">
        <v>30000</v>
      </c>
      <c r="L685" s="11">
        <v>-162000</v>
      </c>
    </row>
    <row r="686" spans="1:12" x14ac:dyDescent="0.25">
      <c r="A686" s="5" t="s">
        <v>645</v>
      </c>
      <c r="B686" s="3" t="s">
        <v>646</v>
      </c>
      <c r="C686" s="5" t="s">
        <v>5605</v>
      </c>
      <c r="D686" s="5" t="s">
        <v>5587</v>
      </c>
      <c r="E686" s="5">
        <v>2017</v>
      </c>
      <c r="F686" s="8" t="str">
        <f t="shared" si="20"/>
        <v>September</v>
      </c>
      <c r="G686" s="7">
        <f t="shared" si="21"/>
        <v>42979</v>
      </c>
      <c r="H686" s="5" t="s">
        <v>2650</v>
      </c>
      <c r="I686" s="5" t="s">
        <v>11</v>
      </c>
      <c r="J686" s="10">
        <v>300000</v>
      </c>
      <c r="K686" s="10"/>
      <c r="L686" s="11">
        <v>138000</v>
      </c>
    </row>
    <row r="687" spans="1:12" x14ac:dyDescent="0.25">
      <c r="A687" s="5" t="s">
        <v>645</v>
      </c>
      <c r="B687" s="3" t="s">
        <v>646</v>
      </c>
      <c r="C687" s="5" t="s">
        <v>5605</v>
      </c>
      <c r="D687" s="5" t="s">
        <v>5587</v>
      </c>
      <c r="E687" s="5">
        <v>2017</v>
      </c>
      <c r="F687" s="8" t="str">
        <f t="shared" si="20"/>
        <v>September</v>
      </c>
      <c r="G687" s="7">
        <f t="shared" si="21"/>
        <v>42979</v>
      </c>
      <c r="H687" s="5" t="s">
        <v>2649</v>
      </c>
      <c r="I687" s="5" t="s">
        <v>11</v>
      </c>
      <c r="J687" s="10">
        <v>180000</v>
      </c>
      <c r="K687" s="10"/>
      <c r="L687" s="11">
        <v>318000</v>
      </c>
    </row>
    <row r="688" spans="1:12" x14ac:dyDescent="0.25">
      <c r="A688" s="5" t="s">
        <v>645</v>
      </c>
      <c r="B688" s="3" t="s">
        <v>646</v>
      </c>
      <c r="C688" s="5" t="s">
        <v>5605</v>
      </c>
      <c r="D688" s="5" t="s">
        <v>5592</v>
      </c>
      <c r="E688" s="5">
        <v>2017</v>
      </c>
      <c r="F688" s="8" t="str">
        <f t="shared" si="20"/>
        <v>September</v>
      </c>
      <c r="G688" s="7">
        <f t="shared" si="21"/>
        <v>42985</v>
      </c>
      <c r="H688" s="5" t="s">
        <v>2648</v>
      </c>
      <c r="I688" s="5" t="s">
        <v>13</v>
      </c>
      <c r="J688" s="10"/>
      <c r="K688" s="10">
        <v>270000</v>
      </c>
      <c r="L688" s="11">
        <v>48000</v>
      </c>
    </row>
    <row r="689" spans="1:12" x14ac:dyDescent="0.25">
      <c r="A689" s="5" t="s">
        <v>645</v>
      </c>
      <c r="B689" s="3" t="s">
        <v>646</v>
      </c>
      <c r="C689" s="5" t="s">
        <v>5605</v>
      </c>
      <c r="D689" s="5" t="s">
        <v>5592</v>
      </c>
      <c r="E689" s="5">
        <v>2017</v>
      </c>
      <c r="F689" s="8" t="str">
        <f t="shared" si="20"/>
        <v>September</v>
      </c>
      <c r="G689" s="7">
        <f t="shared" si="21"/>
        <v>42985</v>
      </c>
      <c r="H689" s="5" t="s">
        <v>2647</v>
      </c>
      <c r="I689" s="5" t="s">
        <v>13</v>
      </c>
      <c r="J689" s="10"/>
      <c r="K689" s="10">
        <v>162000</v>
      </c>
      <c r="L689" s="11">
        <v>-114000</v>
      </c>
    </row>
    <row r="690" spans="1:12" x14ac:dyDescent="0.25">
      <c r="A690" s="5" t="s">
        <v>645</v>
      </c>
      <c r="B690" s="3" t="s">
        <v>646</v>
      </c>
      <c r="C690" s="5" t="s">
        <v>5605</v>
      </c>
      <c r="D690" s="5" t="s">
        <v>5590</v>
      </c>
      <c r="E690" s="5">
        <v>2017</v>
      </c>
      <c r="F690" s="8" t="str">
        <f t="shared" si="20"/>
        <v>September</v>
      </c>
      <c r="G690" s="7">
        <f t="shared" si="21"/>
        <v>42986</v>
      </c>
      <c r="H690" s="5" t="s">
        <v>2646</v>
      </c>
      <c r="I690" s="5" t="s">
        <v>13</v>
      </c>
      <c r="J690" s="10"/>
      <c r="K690" s="10">
        <v>48000</v>
      </c>
      <c r="L690" s="11">
        <v>-162000</v>
      </c>
    </row>
    <row r="691" spans="1:12" x14ac:dyDescent="0.25">
      <c r="A691" s="5" t="s">
        <v>645</v>
      </c>
      <c r="B691" s="3" t="s">
        <v>646</v>
      </c>
      <c r="C691" s="5" t="s">
        <v>5606</v>
      </c>
      <c r="D691" s="5" t="s">
        <v>5587</v>
      </c>
      <c r="E691" s="5">
        <v>2017</v>
      </c>
      <c r="F691" s="8" t="str">
        <f t="shared" si="20"/>
        <v>October</v>
      </c>
      <c r="G691" s="7">
        <f t="shared" si="21"/>
        <v>43009</v>
      </c>
      <c r="H691" s="5" t="s">
        <v>2645</v>
      </c>
      <c r="I691" s="5" t="s">
        <v>11</v>
      </c>
      <c r="J691" s="10">
        <v>300000</v>
      </c>
      <c r="K691" s="10"/>
      <c r="L691" s="11">
        <v>138000</v>
      </c>
    </row>
    <row r="692" spans="1:12" x14ac:dyDescent="0.25">
      <c r="A692" s="5" t="s">
        <v>645</v>
      </c>
      <c r="B692" s="3" t="s">
        <v>646</v>
      </c>
      <c r="C692" s="5" t="s">
        <v>5606</v>
      </c>
      <c r="D692" s="5" t="s">
        <v>5587</v>
      </c>
      <c r="E692" s="5">
        <v>2017</v>
      </c>
      <c r="F692" s="8" t="str">
        <f t="shared" si="20"/>
        <v>October</v>
      </c>
      <c r="G692" s="7">
        <f t="shared" si="21"/>
        <v>43009</v>
      </c>
      <c r="H692" s="5" t="s">
        <v>2644</v>
      </c>
      <c r="I692" s="5" t="s">
        <v>11</v>
      </c>
      <c r="J692" s="10">
        <v>180000</v>
      </c>
      <c r="K692" s="10"/>
      <c r="L692" s="11">
        <v>318000</v>
      </c>
    </row>
    <row r="693" spans="1:12" x14ac:dyDescent="0.25">
      <c r="A693" s="5" t="s">
        <v>645</v>
      </c>
      <c r="B693" s="3" t="s">
        <v>646</v>
      </c>
      <c r="C693" s="5" t="s">
        <v>5606</v>
      </c>
      <c r="D693" s="5" t="s">
        <v>5596</v>
      </c>
      <c r="E693" s="5">
        <v>2017</v>
      </c>
      <c r="F693" s="8" t="str">
        <f t="shared" si="20"/>
        <v>October</v>
      </c>
      <c r="G693" s="7">
        <f t="shared" si="21"/>
        <v>43012</v>
      </c>
      <c r="H693" s="5" t="s">
        <v>2637</v>
      </c>
      <c r="I693" s="5" t="s">
        <v>13</v>
      </c>
      <c r="J693" s="10"/>
      <c r="K693" s="10">
        <v>270000</v>
      </c>
      <c r="L693" s="11">
        <v>48000</v>
      </c>
    </row>
    <row r="694" spans="1:12" x14ac:dyDescent="0.25">
      <c r="A694" s="5" t="s">
        <v>645</v>
      </c>
      <c r="B694" s="3" t="s">
        <v>646</v>
      </c>
      <c r="C694" s="5" t="s">
        <v>5606</v>
      </c>
      <c r="D694" s="5" t="s">
        <v>5596</v>
      </c>
      <c r="E694" s="5">
        <v>2017</v>
      </c>
      <c r="F694" s="8" t="str">
        <f t="shared" si="20"/>
        <v>October</v>
      </c>
      <c r="G694" s="7">
        <f t="shared" si="21"/>
        <v>43012</v>
      </c>
      <c r="H694" s="5" t="s">
        <v>2643</v>
      </c>
      <c r="I694" s="5" t="s">
        <v>13</v>
      </c>
      <c r="J694" s="10"/>
      <c r="K694" s="10">
        <v>162000</v>
      </c>
      <c r="L694" s="11">
        <v>-114000</v>
      </c>
    </row>
    <row r="695" spans="1:12" x14ac:dyDescent="0.25">
      <c r="A695" s="5" t="s">
        <v>645</v>
      </c>
      <c r="B695" s="3" t="s">
        <v>646</v>
      </c>
      <c r="C695" s="5" t="s">
        <v>5606</v>
      </c>
      <c r="D695" s="5" t="s">
        <v>5596</v>
      </c>
      <c r="E695" s="5">
        <v>2017</v>
      </c>
      <c r="F695" s="8" t="str">
        <f t="shared" si="20"/>
        <v>October</v>
      </c>
      <c r="G695" s="7">
        <f t="shared" si="21"/>
        <v>43012</v>
      </c>
      <c r="H695" s="5" t="s">
        <v>2642</v>
      </c>
      <c r="I695" s="5" t="s">
        <v>13</v>
      </c>
      <c r="J695" s="10"/>
      <c r="K695" s="10">
        <v>18000</v>
      </c>
      <c r="L695" s="11">
        <v>-132000</v>
      </c>
    </row>
    <row r="696" spans="1:12" x14ac:dyDescent="0.25">
      <c r="A696" s="5" t="s">
        <v>645</v>
      </c>
      <c r="B696" s="3" t="s">
        <v>646</v>
      </c>
      <c r="C696" s="5" t="s">
        <v>5606</v>
      </c>
      <c r="D696" s="5" t="s">
        <v>5597</v>
      </c>
      <c r="E696" s="5">
        <v>2017</v>
      </c>
      <c r="F696" s="8" t="str">
        <f t="shared" si="20"/>
        <v>October</v>
      </c>
      <c r="G696" s="7">
        <f t="shared" si="21"/>
        <v>43013</v>
      </c>
      <c r="H696" s="5" t="s">
        <v>2641</v>
      </c>
      <c r="I696" s="5" t="s">
        <v>13</v>
      </c>
      <c r="J696" s="10"/>
      <c r="K696" s="10">
        <v>48000</v>
      </c>
      <c r="L696" s="11">
        <v>-180000</v>
      </c>
    </row>
    <row r="697" spans="1:12" x14ac:dyDescent="0.25">
      <c r="A697" s="5" t="s">
        <v>645</v>
      </c>
      <c r="B697" s="3" t="s">
        <v>646</v>
      </c>
      <c r="C697" s="5" t="s">
        <v>5606</v>
      </c>
      <c r="D697" s="5" t="s">
        <v>5610</v>
      </c>
      <c r="E697" s="5">
        <v>2017</v>
      </c>
      <c r="F697" s="8" t="str">
        <f t="shared" si="20"/>
        <v>October</v>
      </c>
      <c r="G697" s="7">
        <f t="shared" si="21"/>
        <v>43038</v>
      </c>
      <c r="H697" s="5" t="s">
        <v>2640</v>
      </c>
      <c r="I697" s="5" t="s">
        <v>13</v>
      </c>
      <c r="J697" s="10"/>
      <c r="K697" s="10">
        <v>162000</v>
      </c>
      <c r="L697" s="11">
        <v>-342000</v>
      </c>
    </row>
    <row r="698" spans="1:12" x14ac:dyDescent="0.25">
      <c r="A698" s="5" t="s">
        <v>645</v>
      </c>
      <c r="B698" s="3" t="s">
        <v>646</v>
      </c>
      <c r="C698" s="5" t="s">
        <v>5594</v>
      </c>
      <c r="D698" s="5" t="s">
        <v>5587</v>
      </c>
      <c r="E698" s="5">
        <v>2017</v>
      </c>
      <c r="F698" s="8" t="str">
        <f t="shared" si="20"/>
        <v>November</v>
      </c>
      <c r="G698" s="7">
        <f t="shared" si="21"/>
        <v>43040</v>
      </c>
      <c r="H698" s="5" t="s">
        <v>2639</v>
      </c>
      <c r="I698" s="5" t="s">
        <v>11</v>
      </c>
      <c r="J698" s="10">
        <v>300000</v>
      </c>
      <c r="K698" s="10"/>
      <c r="L698" s="11">
        <v>-42000</v>
      </c>
    </row>
    <row r="699" spans="1:12" x14ac:dyDescent="0.25">
      <c r="A699" s="5" t="s">
        <v>645</v>
      </c>
      <c r="B699" s="3" t="s">
        <v>646</v>
      </c>
      <c r="C699" s="5" t="s">
        <v>5594</v>
      </c>
      <c r="D699" s="5" t="s">
        <v>5587</v>
      </c>
      <c r="E699" s="5">
        <v>2017</v>
      </c>
      <c r="F699" s="8" t="str">
        <f t="shared" si="20"/>
        <v>November</v>
      </c>
      <c r="G699" s="7">
        <f t="shared" si="21"/>
        <v>43040</v>
      </c>
      <c r="H699" s="5" t="s">
        <v>2638</v>
      </c>
      <c r="I699" s="5" t="s">
        <v>11</v>
      </c>
      <c r="J699" s="10">
        <v>180000</v>
      </c>
      <c r="K699" s="10"/>
      <c r="L699" s="11">
        <v>138000</v>
      </c>
    </row>
    <row r="700" spans="1:12" x14ac:dyDescent="0.25">
      <c r="A700" s="5" t="s">
        <v>645</v>
      </c>
      <c r="B700" s="3" t="s">
        <v>646</v>
      </c>
      <c r="C700" s="5" t="s">
        <v>5594</v>
      </c>
      <c r="D700" s="5" t="s">
        <v>5589</v>
      </c>
      <c r="E700" s="5">
        <v>2017</v>
      </c>
      <c r="F700" s="8" t="str">
        <f t="shared" si="20"/>
        <v>November</v>
      </c>
      <c r="G700" s="7">
        <f t="shared" si="21"/>
        <v>43045</v>
      </c>
      <c r="H700" s="5" t="s">
        <v>2637</v>
      </c>
      <c r="I700" s="5" t="s">
        <v>13</v>
      </c>
      <c r="J700" s="10"/>
      <c r="K700" s="10">
        <v>285000</v>
      </c>
      <c r="L700" s="11">
        <v>-147000</v>
      </c>
    </row>
    <row r="701" spans="1:12" x14ac:dyDescent="0.25">
      <c r="A701" s="5" t="s">
        <v>645</v>
      </c>
      <c r="B701" s="3" t="s">
        <v>646</v>
      </c>
      <c r="C701" s="5" t="s">
        <v>5594</v>
      </c>
      <c r="D701" s="5" t="s">
        <v>5590</v>
      </c>
      <c r="E701" s="5">
        <v>2017</v>
      </c>
      <c r="F701" s="8" t="str">
        <f t="shared" si="20"/>
        <v>November</v>
      </c>
      <c r="G701" s="7">
        <f t="shared" si="21"/>
        <v>43047</v>
      </c>
      <c r="H701" s="5" t="s">
        <v>2636</v>
      </c>
      <c r="I701" s="5" t="s">
        <v>13</v>
      </c>
      <c r="J701" s="10"/>
      <c r="K701" s="10">
        <v>33000</v>
      </c>
      <c r="L701" s="11">
        <v>-180000</v>
      </c>
    </row>
    <row r="702" spans="1:12" x14ac:dyDescent="0.25">
      <c r="A702" s="5" t="s">
        <v>645</v>
      </c>
      <c r="B702" s="3" t="s">
        <v>646</v>
      </c>
      <c r="C702" s="5" t="s">
        <v>5607</v>
      </c>
      <c r="D702" s="5" t="s">
        <v>5587</v>
      </c>
      <c r="E702" s="5">
        <v>2017</v>
      </c>
      <c r="F702" s="8" t="str">
        <f t="shared" si="20"/>
        <v>December</v>
      </c>
      <c r="G702" s="7">
        <f t="shared" si="21"/>
        <v>43070</v>
      </c>
      <c r="H702" s="5" t="s">
        <v>2635</v>
      </c>
      <c r="I702" s="5" t="s">
        <v>11</v>
      </c>
      <c r="J702" s="10">
        <v>300000</v>
      </c>
      <c r="K702" s="10"/>
      <c r="L702" s="11">
        <v>120000</v>
      </c>
    </row>
    <row r="703" spans="1:12" x14ac:dyDescent="0.25">
      <c r="A703" s="5" t="s">
        <v>645</v>
      </c>
      <c r="B703" s="3" t="s">
        <v>646</v>
      </c>
      <c r="C703" s="5" t="s">
        <v>5607</v>
      </c>
      <c r="D703" s="5" t="s">
        <v>5587</v>
      </c>
      <c r="E703" s="5">
        <v>2017</v>
      </c>
      <c r="F703" s="8" t="str">
        <f t="shared" si="20"/>
        <v>December</v>
      </c>
      <c r="G703" s="7">
        <f t="shared" si="21"/>
        <v>43070</v>
      </c>
      <c r="H703" s="5" t="s">
        <v>2634</v>
      </c>
      <c r="I703" s="5" t="s">
        <v>11</v>
      </c>
      <c r="J703" s="10">
        <v>180000</v>
      </c>
      <c r="K703" s="10"/>
      <c r="L703" s="11">
        <v>300000</v>
      </c>
    </row>
    <row r="704" spans="1:12" x14ac:dyDescent="0.25">
      <c r="A704" s="5" t="s">
        <v>645</v>
      </c>
      <c r="B704" s="3" t="s">
        <v>646</v>
      </c>
      <c r="C704" s="5" t="s">
        <v>5607</v>
      </c>
      <c r="D704" s="5" t="s">
        <v>5616</v>
      </c>
      <c r="E704" s="5">
        <v>2017</v>
      </c>
      <c r="F704" s="8" t="str">
        <f t="shared" si="20"/>
        <v>December</v>
      </c>
      <c r="G704" s="7">
        <f t="shared" si="21"/>
        <v>43084</v>
      </c>
      <c r="H704" s="5" t="s">
        <v>2633</v>
      </c>
      <c r="I704" s="5" t="s">
        <v>13</v>
      </c>
      <c r="J704" s="10"/>
      <c r="K704" s="10">
        <v>162000</v>
      </c>
      <c r="L704" s="11">
        <v>138000</v>
      </c>
    </row>
    <row r="705" spans="1:12" x14ac:dyDescent="0.25">
      <c r="A705" s="5" t="s">
        <v>675</v>
      </c>
      <c r="B705" s="3" t="s">
        <v>676</v>
      </c>
      <c r="C705" s="7"/>
      <c r="D705" s="7"/>
      <c r="E705" s="7"/>
      <c r="F705" s="8" t="str">
        <f t="shared" si="20"/>
        <v>January</v>
      </c>
      <c r="G705" s="7" t="str">
        <f t="shared" si="21"/>
        <v/>
      </c>
      <c r="H705" s="5" t="s">
        <v>28</v>
      </c>
      <c r="I705" s="5" t="s">
        <v>29</v>
      </c>
      <c r="J705" s="10"/>
      <c r="K705" s="10"/>
      <c r="L705" s="11">
        <v>0</v>
      </c>
    </row>
    <row r="706" spans="1:12" x14ac:dyDescent="0.25">
      <c r="A706" s="5" t="s">
        <v>677</v>
      </c>
      <c r="B706" s="3" t="s">
        <v>678</v>
      </c>
      <c r="C706" s="7"/>
      <c r="D706" s="7"/>
      <c r="E706" s="7"/>
      <c r="F706" s="8" t="str">
        <f t="shared" si="20"/>
        <v>January</v>
      </c>
      <c r="G706" s="7" t="str">
        <f t="shared" si="21"/>
        <v/>
      </c>
      <c r="H706" s="5" t="s">
        <v>28</v>
      </c>
      <c r="I706" s="5" t="s">
        <v>29</v>
      </c>
      <c r="J706" s="10"/>
      <c r="K706" s="10"/>
      <c r="L706" s="11">
        <v>0</v>
      </c>
    </row>
    <row r="707" spans="1:12" x14ac:dyDescent="0.25">
      <c r="A707" s="5" t="s">
        <v>679</v>
      </c>
      <c r="B707" s="3" t="s">
        <v>680</v>
      </c>
      <c r="C707" s="5" t="s">
        <v>5587</v>
      </c>
      <c r="D707" s="5" t="s">
        <v>5587</v>
      </c>
      <c r="E707" s="5">
        <v>2017</v>
      </c>
      <c r="F707" s="8" t="str">
        <f t="shared" ref="F707:F770" si="22">TEXT(C707*28, "mmmm")</f>
        <v>January</v>
      </c>
      <c r="G707" s="7">
        <f t="shared" ref="G707:G770" si="23">IFERROR(DATEVALUE(CONCATENATE(C707,"-",D707,"-",E707)), "")</f>
        <v>42736</v>
      </c>
      <c r="H707" s="5" t="s">
        <v>36</v>
      </c>
      <c r="I707" s="5" t="s">
        <v>29</v>
      </c>
      <c r="J707" s="10"/>
      <c r="K707" s="10"/>
      <c r="L707" s="11">
        <v>2312000.11</v>
      </c>
    </row>
    <row r="708" spans="1:12" x14ac:dyDescent="0.25">
      <c r="A708" s="5" t="s">
        <v>679</v>
      </c>
      <c r="B708" s="3" t="s">
        <v>680</v>
      </c>
      <c r="C708" s="5" t="s">
        <v>5587</v>
      </c>
      <c r="D708" s="5" t="s">
        <v>5587</v>
      </c>
      <c r="E708" s="5">
        <v>2017</v>
      </c>
      <c r="F708" s="8" t="str">
        <f t="shared" si="22"/>
        <v>January</v>
      </c>
      <c r="G708" s="7">
        <f t="shared" si="23"/>
        <v>42736</v>
      </c>
      <c r="H708" s="5" t="s">
        <v>2632</v>
      </c>
      <c r="I708" s="5" t="s">
        <v>11</v>
      </c>
      <c r="J708" s="10">
        <v>2912000.11</v>
      </c>
      <c r="K708" s="10"/>
      <c r="L708" s="11">
        <v>5224000.22</v>
      </c>
    </row>
    <row r="709" spans="1:12" x14ac:dyDescent="0.25">
      <c r="A709" s="5" t="s">
        <v>679</v>
      </c>
      <c r="B709" s="3" t="s">
        <v>680</v>
      </c>
      <c r="C709" s="5" t="s">
        <v>5587</v>
      </c>
      <c r="D709" s="5" t="s">
        <v>5609</v>
      </c>
      <c r="E709" s="5">
        <v>2017</v>
      </c>
      <c r="F709" s="8" t="str">
        <f t="shared" si="22"/>
        <v>January</v>
      </c>
      <c r="G709" s="7">
        <f t="shared" si="23"/>
        <v>42758</v>
      </c>
      <c r="H709" s="5" t="s">
        <v>2631</v>
      </c>
      <c r="I709" s="5" t="s">
        <v>13</v>
      </c>
      <c r="J709" s="10"/>
      <c r="K709" s="10">
        <v>2173333.34</v>
      </c>
      <c r="L709" s="11">
        <v>3050666.88</v>
      </c>
    </row>
    <row r="710" spans="1:12" x14ac:dyDescent="0.25">
      <c r="A710" s="5" t="s">
        <v>679</v>
      </c>
      <c r="B710" s="3" t="s">
        <v>680</v>
      </c>
      <c r="C710" s="5" t="s">
        <v>5587</v>
      </c>
      <c r="D710" s="5" t="s">
        <v>5609</v>
      </c>
      <c r="E710" s="5">
        <v>2017</v>
      </c>
      <c r="F710" s="8" t="str">
        <f t="shared" si="22"/>
        <v>January</v>
      </c>
      <c r="G710" s="7">
        <f t="shared" si="23"/>
        <v>42758</v>
      </c>
      <c r="H710" s="5" t="s">
        <v>2624</v>
      </c>
      <c r="I710" s="5" t="s">
        <v>13</v>
      </c>
      <c r="J710" s="10"/>
      <c r="K710" s="10">
        <v>138666.76999999999</v>
      </c>
      <c r="L710" s="11">
        <v>2912000.11</v>
      </c>
    </row>
    <row r="711" spans="1:12" x14ac:dyDescent="0.25">
      <c r="A711" s="5" t="s">
        <v>679</v>
      </c>
      <c r="B711" s="3" t="s">
        <v>680</v>
      </c>
      <c r="C711" s="5" t="s">
        <v>5596</v>
      </c>
      <c r="D711" s="5" t="s">
        <v>5587</v>
      </c>
      <c r="E711" s="5">
        <v>2017</v>
      </c>
      <c r="F711" s="8" t="str">
        <f t="shared" si="22"/>
        <v>April</v>
      </c>
      <c r="G711" s="7">
        <f t="shared" si="23"/>
        <v>42826</v>
      </c>
      <c r="H711" s="5" t="s">
        <v>2630</v>
      </c>
      <c r="I711" s="5" t="s">
        <v>11</v>
      </c>
      <c r="J711" s="10">
        <v>2912000.11</v>
      </c>
      <c r="K711" s="10"/>
      <c r="L711" s="11">
        <v>5824000.2199999997</v>
      </c>
    </row>
    <row r="712" spans="1:12" x14ac:dyDescent="0.25">
      <c r="A712" s="5" t="s">
        <v>679</v>
      </c>
      <c r="B712" s="3" t="s">
        <v>680</v>
      </c>
      <c r="C712" s="5" t="s">
        <v>5596</v>
      </c>
      <c r="D712" s="5" t="s">
        <v>5591</v>
      </c>
      <c r="E712" s="5">
        <v>2017</v>
      </c>
      <c r="F712" s="8" t="str">
        <f t="shared" si="22"/>
        <v>April</v>
      </c>
      <c r="G712" s="7">
        <f t="shared" si="23"/>
        <v>42843</v>
      </c>
      <c r="H712" s="5" t="s">
        <v>2629</v>
      </c>
      <c r="I712" s="5" t="s">
        <v>13</v>
      </c>
      <c r="J712" s="10"/>
      <c r="K712" s="10">
        <v>2373333.44</v>
      </c>
      <c r="L712" s="11">
        <v>3450666.78</v>
      </c>
    </row>
    <row r="713" spans="1:12" x14ac:dyDescent="0.25">
      <c r="A713" s="5" t="s">
        <v>679</v>
      </c>
      <c r="B713" s="3" t="s">
        <v>680</v>
      </c>
      <c r="C713" s="5" t="s">
        <v>5596</v>
      </c>
      <c r="D713" s="5" t="s">
        <v>5617</v>
      </c>
      <c r="E713" s="5">
        <v>2017</v>
      </c>
      <c r="F713" s="8" t="str">
        <f t="shared" si="22"/>
        <v>April</v>
      </c>
      <c r="G713" s="7">
        <f t="shared" si="23"/>
        <v>42844</v>
      </c>
      <c r="H713" s="5" t="s">
        <v>686</v>
      </c>
      <c r="I713" s="5" t="s">
        <v>13</v>
      </c>
      <c r="J713" s="10"/>
      <c r="K713" s="10">
        <v>138666.67000000001</v>
      </c>
      <c r="L713" s="11">
        <v>3312000.11</v>
      </c>
    </row>
    <row r="714" spans="1:12" x14ac:dyDescent="0.25">
      <c r="A714" s="5" t="s">
        <v>679</v>
      </c>
      <c r="B714" s="3" t="s">
        <v>680</v>
      </c>
      <c r="C714" s="5" t="s">
        <v>5596</v>
      </c>
      <c r="D714" s="5" t="s">
        <v>5617</v>
      </c>
      <c r="E714" s="5">
        <v>2017</v>
      </c>
      <c r="F714" s="8" t="str">
        <f t="shared" si="22"/>
        <v>April</v>
      </c>
      <c r="G714" s="7">
        <f t="shared" si="23"/>
        <v>42844</v>
      </c>
      <c r="H714" s="5" t="s">
        <v>2628</v>
      </c>
      <c r="I714" s="5" t="s">
        <v>13</v>
      </c>
      <c r="J714" s="10"/>
      <c r="K714" s="10">
        <v>400000</v>
      </c>
      <c r="L714" s="11">
        <v>2912000.11</v>
      </c>
    </row>
    <row r="715" spans="1:12" x14ac:dyDescent="0.25">
      <c r="A715" s="5" t="s">
        <v>679</v>
      </c>
      <c r="B715" s="3" t="s">
        <v>680</v>
      </c>
      <c r="C715" s="5" t="s">
        <v>5592</v>
      </c>
      <c r="D715" s="5" t="s">
        <v>5587</v>
      </c>
      <c r="E715" s="5">
        <v>2017</v>
      </c>
      <c r="F715" s="8" t="str">
        <f t="shared" si="22"/>
        <v>July</v>
      </c>
      <c r="G715" s="7">
        <f t="shared" si="23"/>
        <v>42917</v>
      </c>
      <c r="H715" s="5" t="s">
        <v>2627</v>
      </c>
      <c r="I715" s="5" t="s">
        <v>11</v>
      </c>
      <c r="J715" s="10">
        <v>2912000.11</v>
      </c>
      <c r="K715" s="10"/>
      <c r="L715" s="11">
        <v>5824000.2199999997</v>
      </c>
    </row>
    <row r="716" spans="1:12" x14ac:dyDescent="0.25">
      <c r="A716" s="5" t="s">
        <v>679</v>
      </c>
      <c r="B716" s="3" t="s">
        <v>680</v>
      </c>
      <c r="C716" s="5" t="s">
        <v>5590</v>
      </c>
      <c r="D716" s="5" t="s">
        <v>5592</v>
      </c>
      <c r="E716" s="5">
        <v>2017</v>
      </c>
      <c r="F716" s="8" t="str">
        <f t="shared" si="22"/>
        <v>August</v>
      </c>
      <c r="G716" s="7">
        <f t="shared" si="23"/>
        <v>42954</v>
      </c>
      <c r="H716" s="5" t="s">
        <v>2626</v>
      </c>
      <c r="I716" s="5" t="s">
        <v>13</v>
      </c>
      <c r="J716" s="10"/>
      <c r="K716" s="10">
        <v>2573333.44</v>
      </c>
      <c r="L716" s="11">
        <v>3250666.78</v>
      </c>
    </row>
    <row r="717" spans="1:12" x14ac:dyDescent="0.25">
      <c r="A717" s="5" t="s">
        <v>679</v>
      </c>
      <c r="B717" s="3" t="s">
        <v>680</v>
      </c>
      <c r="C717" s="5" t="s">
        <v>5590</v>
      </c>
      <c r="D717" s="5" t="s">
        <v>5590</v>
      </c>
      <c r="E717" s="5">
        <v>2017</v>
      </c>
      <c r="F717" s="8" t="str">
        <f t="shared" si="22"/>
        <v>August</v>
      </c>
      <c r="G717" s="7">
        <f t="shared" si="23"/>
        <v>42955</v>
      </c>
      <c r="H717" s="5" t="s">
        <v>2625</v>
      </c>
      <c r="I717" s="5" t="s">
        <v>13</v>
      </c>
      <c r="J717" s="10"/>
      <c r="K717" s="10">
        <v>200000</v>
      </c>
      <c r="L717" s="11">
        <v>3050666.78</v>
      </c>
    </row>
    <row r="718" spans="1:12" x14ac:dyDescent="0.25">
      <c r="A718" s="5" t="s">
        <v>679</v>
      </c>
      <c r="B718" s="3" t="s">
        <v>680</v>
      </c>
      <c r="C718" s="5" t="s">
        <v>5590</v>
      </c>
      <c r="D718" s="5" t="s">
        <v>5605</v>
      </c>
      <c r="E718" s="5">
        <v>2017</v>
      </c>
      <c r="F718" s="8" t="str">
        <f t="shared" si="22"/>
        <v>August</v>
      </c>
      <c r="G718" s="7">
        <f t="shared" si="23"/>
        <v>42956</v>
      </c>
      <c r="H718" s="5" t="s">
        <v>2624</v>
      </c>
      <c r="I718" s="5" t="s">
        <v>13</v>
      </c>
      <c r="J718" s="10"/>
      <c r="K718" s="10">
        <v>138666.67000000001</v>
      </c>
      <c r="L718" s="11">
        <v>2912000.11</v>
      </c>
    </row>
    <row r="719" spans="1:12" x14ac:dyDescent="0.25">
      <c r="A719" s="5" t="s">
        <v>679</v>
      </c>
      <c r="B719" s="3" t="s">
        <v>680</v>
      </c>
      <c r="C719" s="5" t="s">
        <v>5606</v>
      </c>
      <c r="D719" s="5" t="s">
        <v>5587</v>
      </c>
      <c r="E719" s="5">
        <v>2017</v>
      </c>
      <c r="F719" s="8" t="str">
        <f t="shared" si="22"/>
        <v>October</v>
      </c>
      <c r="G719" s="7">
        <f t="shared" si="23"/>
        <v>43009</v>
      </c>
      <c r="H719" s="5" t="s">
        <v>2623</v>
      </c>
      <c r="I719" s="5" t="s">
        <v>11</v>
      </c>
      <c r="J719" s="10">
        <v>2912000.11</v>
      </c>
      <c r="K719" s="10"/>
      <c r="L719" s="11">
        <v>5824000.2199999997</v>
      </c>
    </row>
    <row r="720" spans="1:12" x14ac:dyDescent="0.25">
      <c r="A720" s="5" t="s">
        <v>679</v>
      </c>
      <c r="B720" s="3" t="s">
        <v>680</v>
      </c>
      <c r="C720" s="5" t="s">
        <v>5594</v>
      </c>
      <c r="D720" s="5" t="s">
        <v>5604</v>
      </c>
      <c r="E720" s="5">
        <v>2017</v>
      </c>
      <c r="F720" s="8" t="str">
        <f t="shared" si="22"/>
        <v>November</v>
      </c>
      <c r="G720" s="7">
        <f t="shared" si="23"/>
        <v>43052</v>
      </c>
      <c r="H720" s="5" t="s">
        <v>2622</v>
      </c>
      <c r="I720" s="5" t="s">
        <v>11</v>
      </c>
      <c r="J720" s="10"/>
      <c r="K720" s="10">
        <v>110933.34</v>
      </c>
      <c r="L720" s="11">
        <v>5713066.8799999999</v>
      </c>
    </row>
    <row r="721" spans="1:12" x14ac:dyDescent="0.25">
      <c r="A721" s="5" t="s">
        <v>693</v>
      </c>
      <c r="B721" s="3" t="s">
        <v>694</v>
      </c>
      <c r="C721" s="5" t="s">
        <v>5587</v>
      </c>
      <c r="D721" s="5" t="s">
        <v>5587</v>
      </c>
      <c r="E721" s="5">
        <v>2017</v>
      </c>
      <c r="F721" s="8" t="str">
        <f t="shared" si="22"/>
        <v>January</v>
      </c>
      <c r="G721" s="7">
        <f t="shared" si="23"/>
        <v>42736</v>
      </c>
      <c r="H721" s="5" t="s">
        <v>36</v>
      </c>
      <c r="I721" s="5" t="s">
        <v>29</v>
      </c>
      <c r="J721" s="10"/>
      <c r="K721" s="10"/>
      <c r="L721" s="11">
        <v>1575000</v>
      </c>
    </row>
    <row r="722" spans="1:12" x14ac:dyDescent="0.25">
      <c r="A722" s="5" t="s">
        <v>693</v>
      </c>
      <c r="B722" s="3" t="s">
        <v>694</v>
      </c>
      <c r="C722" s="5" t="s">
        <v>5587</v>
      </c>
      <c r="D722" s="5" t="s">
        <v>5587</v>
      </c>
      <c r="E722" s="5">
        <v>2017</v>
      </c>
      <c r="F722" s="8" t="str">
        <f t="shared" si="22"/>
        <v>January</v>
      </c>
      <c r="G722" s="7">
        <f t="shared" si="23"/>
        <v>42736</v>
      </c>
      <c r="H722" s="5" t="s">
        <v>2621</v>
      </c>
      <c r="I722" s="5" t="s">
        <v>11</v>
      </c>
      <c r="J722" s="10">
        <v>525000</v>
      </c>
      <c r="K722" s="10"/>
      <c r="L722" s="11">
        <v>2100000</v>
      </c>
    </row>
    <row r="723" spans="1:12" x14ac:dyDescent="0.25">
      <c r="A723" s="5" t="s">
        <v>693</v>
      </c>
      <c r="B723" s="3" t="s">
        <v>694</v>
      </c>
      <c r="C723" s="5" t="s">
        <v>5587</v>
      </c>
      <c r="D723" s="5" t="s">
        <v>5608</v>
      </c>
      <c r="E723" s="5">
        <v>2017</v>
      </c>
      <c r="F723" s="8" t="str">
        <f t="shared" si="22"/>
        <v>January</v>
      </c>
      <c r="G723" s="7">
        <f t="shared" si="23"/>
        <v>42760</v>
      </c>
      <c r="H723" s="5" t="s">
        <v>2606</v>
      </c>
      <c r="I723" s="5" t="s">
        <v>13</v>
      </c>
      <c r="J723" s="10"/>
      <c r="K723" s="10">
        <v>950000</v>
      </c>
      <c r="L723" s="11">
        <v>1150000</v>
      </c>
    </row>
    <row r="724" spans="1:12" x14ac:dyDescent="0.25">
      <c r="A724" s="5" t="s">
        <v>693</v>
      </c>
      <c r="B724" s="3" t="s">
        <v>694</v>
      </c>
      <c r="C724" s="5" t="s">
        <v>5598</v>
      </c>
      <c r="D724" s="5" t="s">
        <v>5587</v>
      </c>
      <c r="E724" s="5">
        <v>2017</v>
      </c>
      <c r="F724" s="8" t="str">
        <f t="shared" si="22"/>
        <v>February</v>
      </c>
      <c r="G724" s="7">
        <f t="shared" si="23"/>
        <v>42767</v>
      </c>
      <c r="H724" s="5" t="s">
        <v>2620</v>
      </c>
      <c r="I724" s="5" t="s">
        <v>11</v>
      </c>
      <c r="J724" s="10">
        <v>525000</v>
      </c>
      <c r="K724" s="10"/>
      <c r="L724" s="11">
        <v>1675000</v>
      </c>
    </row>
    <row r="725" spans="1:12" x14ac:dyDescent="0.25">
      <c r="A725" s="5" t="s">
        <v>693</v>
      </c>
      <c r="B725" s="3" t="s">
        <v>694</v>
      </c>
      <c r="C725" s="5" t="s">
        <v>5598</v>
      </c>
      <c r="D725" s="5" t="s">
        <v>5605</v>
      </c>
      <c r="E725" s="5">
        <v>2017</v>
      </c>
      <c r="F725" s="8" t="str">
        <f t="shared" si="22"/>
        <v>February</v>
      </c>
      <c r="G725" s="7">
        <f t="shared" si="23"/>
        <v>42775</v>
      </c>
      <c r="H725" s="5" t="s">
        <v>2619</v>
      </c>
      <c r="I725" s="5" t="s">
        <v>11</v>
      </c>
      <c r="J725" s="10">
        <v>1260000</v>
      </c>
      <c r="K725" s="10"/>
      <c r="L725" s="11">
        <v>2935000</v>
      </c>
    </row>
    <row r="726" spans="1:12" x14ac:dyDescent="0.25">
      <c r="A726" s="5" t="s">
        <v>693</v>
      </c>
      <c r="B726" s="3" t="s">
        <v>694</v>
      </c>
      <c r="C726" s="5" t="s">
        <v>5598</v>
      </c>
      <c r="D726" s="5" t="s">
        <v>5609</v>
      </c>
      <c r="E726" s="5">
        <v>2017</v>
      </c>
      <c r="F726" s="8" t="str">
        <f t="shared" si="22"/>
        <v>February</v>
      </c>
      <c r="G726" s="7">
        <f t="shared" si="23"/>
        <v>42789</v>
      </c>
      <c r="H726" s="5" t="s">
        <v>2586</v>
      </c>
      <c r="I726" s="5" t="s">
        <v>13</v>
      </c>
      <c r="J726" s="10"/>
      <c r="K726" s="10">
        <v>1200000</v>
      </c>
      <c r="L726" s="11">
        <v>1735000</v>
      </c>
    </row>
    <row r="727" spans="1:12" x14ac:dyDescent="0.25">
      <c r="A727" s="5" t="s">
        <v>693</v>
      </c>
      <c r="B727" s="3" t="s">
        <v>694</v>
      </c>
      <c r="C727" s="5" t="s">
        <v>5598</v>
      </c>
      <c r="D727" s="5" t="s">
        <v>5609</v>
      </c>
      <c r="E727" s="5">
        <v>2017</v>
      </c>
      <c r="F727" s="8" t="str">
        <f t="shared" si="22"/>
        <v>February</v>
      </c>
      <c r="G727" s="7">
        <f t="shared" si="23"/>
        <v>42789</v>
      </c>
      <c r="H727" s="5" t="s">
        <v>2618</v>
      </c>
      <c r="I727" s="5" t="s">
        <v>13</v>
      </c>
      <c r="J727" s="10"/>
      <c r="K727" s="10">
        <v>160000</v>
      </c>
      <c r="L727" s="11">
        <v>1575000</v>
      </c>
    </row>
    <row r="728" spans="1:12" x14ac:dyDescent="0.25">
      <c r="A728" s="5" t="s">
        <v>693</v>
      </c>
      <c r="B728" s="3" t="s">
        <v>694</v>
      </c>
      <c r="C728" s="5" t="s">
        <v>5588</v>
      </c>
      <c r="D728" s="5" t="s">
        <v>5587</v>
      </c>
      <c r="E728" s="5">
        <v>2017</v>
      </c>
      <c r="F728" s="8" t="str">
        <f t="shared" si="22"/>
        <v>March</v>
      </c>
      <c r="G728" s="7">
        <f t="shared" si="23"/>
        <v>42795</v>
      </c>
      <c r="H728" s="5" t="s">
        <v>2617</v>
      </c>
      <c r="I728" s="5" t="s">
        <v>11</v>
      </c>
      <c r="J728" s="10">
        <v>525000</v>
      </c>
      <c r="K728" s="10"/>
      <c r="L728" s="11">
        <v>2100000</v>
      </c>
    </row>
    <row r="729" spans="1:12" x14ac:dyDescent="0.25">
      <c r="A729" s="5" t="s">
        <v>693</v>
      </c>
      <c r="B729" s="3" t="s">
        <v>694</v>
      </c>
      <c r="C729" s="5" t="s">
        <v>5596</v>
      </c>
      <c r="D729" s="5" t="s">
        <v>5587</v>
      </c>
      <c r="E729" s="5">
        <v>2017</v>
      </c>
      <c r="F729" s="8" t="str">
        <f t="shared" si="22"/>
        <v>April</v>
      </c>
      <c r="G729" s="7">
        <f t="shared" si="23"/>
        <v>42826</v>
      </c>
      <c r="H729" s="5" t="s">
        <v>2616</v>
      </c>
      <c r="I729" s="5" t="s">
        <v>11</v>
      </c>
      <c r="J729" s="10">
        <v>525000</v>
      </c>
      <c r="K729" s="10"/>
      <c r="L729" s="11">
        <v>2625000</v>
      </c>
    </row>
    <row r="730" spans="1:12" x14ac:dyDescent="0.25">
      <c r="A730" s="5" t="s">
        <v>693</v>
      </c>
      <c r="B730" s="3" t="s">
        <v>694</v>
      </c>
      <c r="C730" s="5" t="s">
        <v>5596</v>
      </c>
      <c r="D730" s="5" t="s">
        <v>5612</v>
      </c>
      <c r="E730" s="5">
        <v>2017</v>
      </c>
      <c r="F730" s="8" t="str">
        <f t="shared" si="22"/>
        <v>April</v>
      </c>
      <c r="G730" s="7">
        <f t="shared" si="23"/>
        <v>42845</v>
      </c>
      <c r="H730" s="5" t="s">
        <v>2615</v>
      </c>
      <c r="I730" s="5" t="s">
        <v>13</v>
      </c>
      <c r="J730" s="10"/>
      <c r="K730" s="10">
        <v>475000</v>
      </c>
      <c r="L730" s="11">
        <v>2150000</v>
      </c>
    </row>
    <row r="731" spans="1:12" x14ac:dyDescent="0.25">
      <c r="A731" s="5" t="s">
        <v>693</v>
      </c>
      <c r="B731" s="3" t="s">
        <v>694</v>
      </c>
      <c r="C731" s="5" t="s">
        <v>5596</v>
      </c>
      <c r="D731" s="5" t="s">
        <v>5612</v>
      </c>
      <c r="E731" s="5">
        <v>2017</v>
      </c>
      <c r="F731" s="8" t="str">
        <f t="shared" si="22"/>
        <v>April</v>
      </c>
      <c r="G731" s="7">
        <f t="shared" si="23"/>
        <v>42845</v>
      </c>
      <c r="H731" s="5" t="s">
        <v>2614</v>
      </c>
      <c r="I731" s="5" t="s">
        <v>13</v>
      </c>
      <c r="J731" s="10"/>
      <c r="K731" s="10">
        <v>50000</v>
      </c>
      <c r="L731" s="11">
        <v>2100000</v>
      </c>
    </row>
    <row r="732" spans="1:12" x14ac:dyDescent="0.25">
      <c r="A732" s="5" t="s">
        <v>693</v>
      </c>
      <c r="B732" s="3" t="s">
        <v>694</v>
      </c>
      <c r="C732" s="5" t="s">
        <v>5597</v>
      </c>
      <c r="D732" s="5" t="s">
        <v>5587</v>
      </c>
      <c r="E732" s="5">
        <v>2017</v>
      </c>
      <c r="F732" s="8" t="str">
        <f t="shared" si="22"/>
        <v>May</v>
      </c>
      <c r="G732" s="7">
        <f t="shared" si="23"/>
        <v>42856</v>
      </c>
      <c r="H732" s="5" t="s">
        <v>2613</v>
      </c>
      <c r="I732" s="5" t="s">
        <v>11</v>
      </c>
      <c r="J732" s="10">
        <v>525000</v>
      </c>
      <c r="K732" s="10"/>
      <c r="L732" s="11">
        <v>2625000</v>
      </c>
    </row>
    <row r="733" spans="1:12" x14ac:dyDescent="0.25">
      <c r="A733" s="5" t="s">
        <v>693</v>
      </c>
      <c r="B733" s="3" t="s">
        <v>694</v>
      </c>
      <c r="C733" s="5" t="s">
        <v>5597</v>
      </c>
      <c r="D733" s="5" t="s">
        <v>5609</v>
      </c>
      <c r="E733" s="5">
        <v>2017</v>
      </c>
      <c r="F733" s="8" t="str">
        <f t="shared" si="22"/>
        <v>May</v>
      </c>
      <c r="G733" s="7">
        <f t="shared" si="23"/>
        <v>42878</v>
      </c>
      <c r="H733" s="5" t="s">
        <v>2612</v>
      </c>
      <c r="I733" s="5" t="s">
        <v>13</v>
      </c>
      <c r="J733" s="10"/>
      <c r="K733" s="10">
        <v>1425000</v>
      </c>
      <c r="L733" s="11">
        <v>1200000</v>
      </c>
    </row>
    <row r="734" spans="1:12" x14ac:dyDescent="0.25">
      <c r="A734" s="5" t="s">
        <v>693</v>
      </c>
      <c r="B734" s="3" t="s">
        <v>694</v>
      </c>
      <c r="C734" s="5" t="s">
        <v>5597</v>
      </c>
      <c r="D734" s="5" t="s">
        <v>5602</v>
      </c>
      <c r="E734" s="5">
        <v>2017</v>
      </c>
      <c r="F734" s="8" t="str">
        <f t="shared" si="22"/>
        <v>May</v>
      </c>
      <c r="G734" s="7">
        <f t="shared" si="23"/>
        <v>42879</v>
      </c>
      <c r="H734" s="5" t="s">
        <v>2611</v>
      </c>
      <c r="I734" s="5" t="s">
        <v>11</v>
      </c>
      <c r="J734" s="10">
        <v>3937500.01</v>
      </c>
      <c r="K734" s="10"/>
      <c r="L734" s="11">
        <v>5137500.01</v>
      </c>
    </row>
    <row r="735" spans="1:12" x14ac:dyDescent="0.25">
      <c r="A735" s="5" t="s">
        <v>693</v>
      </c>
      <c r="B735" s="3" t="s">
        <v>694</v>
      </c>
      <c r="C735" s="5" t="s">
        <v>5597</v>
      </c>
      <c r="D735" s="5" t="s">
        <v>5602</v>
      </c>
      <c r="E735" s="5">
        <v>2017</v>
      </c>
      <c r="F735" s="8" t="str">
        <f t="shared" si="22"/>
        <v>May</v>
      </c>
      <c r="G735" s="7">
        <f t="shared" si="23"/>
        <v>42879</v>
      </c>
      <c r="H735" s="5" t="s">
        <v>2610</v>
      </c>
      <c r="I735" s="5" t="s">
        <v>13</v>
      </c>
      <c r="J735" s="10"/>
      <c r="K735" s="10">
        <v>150000</v>
      </c>
      <c r="L735" s="11">
        <v>4987500.01</v>
      </c>
    </row>
    <row r="736" spans="1:12" x14ac:dyDescent="0.25">
      <c r="A736" s="5" t="s">
        <v>693</v>
      </c>
      <c r="B736" s="3" t="s">
        <v>694</v>
      </c>
      <c r="C736" s="5" t="s">
        <v>5589</v>
      </c>
      <c r="D736" s="5" t="s">
        <v>5587</v>
      </c>
      <c r="E736" s="5">
        <v>2017</v>
      </c>
      <c r="F736" s="8" t="str">
        <f t="shared" si="22"/>
        <v>June</v>
      </c>
      <c r="G736" s="7">
        <f t="shared" si="23"/>
        <v>42887</v>
      </c>
      <c r="H736" s="5" t="s">
        <v>2609</v>
      </c>
      <c r="I736" s="5" t="s">
        <v>11</v>
      </c>
      <c r="J736" s="10">
        <v>525000</v>
      </c>
      <c r="K736" s="10"/>
      <c r="L736" s="11">
        <v>5512500.0099999998</v>
      </c>
    </row>
    <row r="737" spans="1:12" x14ac:dyDescent="0.25">
      <c r="A737" s="5" t="s">
        <v>693</v>
      </c>
      <c r="B737" s="3" t="s">
        <v>694</v>
      </c>
      <c r="C737" s="5" t="s">
        <v>5589</v>
      </c>
      <c r="D737" s="5" t="s">
        <v>5590</v>
      </c>
      <c r="E737" s="5">
        <v>2017</v>
      </c>
      <c r="F737" s="8" t="str">
        <f t="shared" si="22"/>
        <v>June</v>
      </c>
      <c r="G737" s="7">
        <f t="shared" si="23"/>
        <v>42894</v>
      </c>
      <c r="H737" s="5" t="s">
        <v>2608</v>
      </c>
      <c r="I737" s="5" t="s">
        <v>11</v>
      </c>
      <c r="J737" s="10">
        <v>840000</v>
      </c>
      <c r="K737" s="10"/>
      <c r="L737" s="11">
        <v>6352500.0099999998</v>
      </c>
    </row>
    <row r="738" spans="1:12" x14ac:dyDescent="0.25">
      <c r="A738" s="5" t="s">
        <v>693</v>
      </c>
      <c r="B738" s="3" t="s">
        <v>694</v>
      </c>
      <c r="C738" s="5" t="s">
        <v>5589</v>
      </c>
      <c r="D738" s="5" t="s">
        <v>5611</v>
      </c>
      <c r="E738" s="5">
        <v>2017</v>
      </c>
      <c r="F738" s="8" t="str">
        <f t="shared" si="22"/>
        <v>June</v>
      </c>
      <c r="G738" s="7">
        <f t="shared" si="23"/>
        <v>42900</v>
      </c>
      <c r="H738" s="5" t="s">
        <v>2607</v>
      </c>
      <c r="I738" s="5" t="s">
        <v>13</v>
      </c>
      <c r="J738" s="10"/>
      <c r="K738" s="10">
        <v>3612500</v>
      </c>
      <c r="L738" s="11">
        <v>2740000.01</v>
      </c>
    </row>
    <row r="739" spans="1:12" x14ac:dyDescent="0.25">
      <c r="A739" s="5" t="s">
        <v>693</v>
      </c>
      <c r="B739" s="3" t="s">
        <v>694</v>
      </c>
      <c r="C739" s="5" t="s">
        <v>5589</v>
      </c>
      <c r="D739" s="5" t="s">
        <v>5611</v>
      </c>
      <c r="E739" s="5">
        <v>2017</v>
      </c>
      <c r="F739" s="8" t="str">
        <f t="shared" si="22"/>
        <v>June</v>
      </c>
      <c r="G739" s="7">
        <f t="shared" si="23"/>
        <v>42900</v>
      </c>
      <c r="H739" s="5" t="s">
        <v>1975</v>
      </c>
      <c r="I739" s="5" t="s">
        <v>13</v>
      </c>
      <c r="J739" s="10"/>
      <c r="K739" s="10">
        <v>425000.01</v>
      </c>
      <c r="L739" s="11">
        <v>2315000</v>
      </c>
    </row>
    <row r="740" spans="1:12" x14ac:dyDescent="0.25">
      <c r="A740" s="5" t="s">
        <v>693</v>
      </c>
      <c r="B740" s="3" t="s">
        <v>694</v>
      </c>
      <c r="C740" s="5" t="s">
        <v>5589</v>
      </c>
      <c r="D740" s="5" t="s">
        <v>5613</v>
      </c>
      <c r="E740" s="5">
        <v>2017</v>
      </c>
      <c r="F740" s="8" t="str">
        <f t="shared" si="22"/>
        <v>June</v>
      </c>
      <c r="G740" s="7">
        <f t="shared" si="23"/>
        <v>42907</v>
      </c>
      <c r="H740" s="5" t="s">
        <v>2606</v>
      </c>
      <c r="I740" s="5" t="s">
        <v>13</v>
      </c>
      <c r="J740" s="10"/>
      <c r="K740" s="10">
        <v>950000</v>
      </c>
      <c r="L740" s="11">
        <v>1365000</v>
      </c>
    </row>
    <row r="741" spans="1:12" x14ac:dyDescent="0.25">
      <c r="A741" s="5" t="s">
        <v>693</v>
      </c>
      <c r="B741" s="3" t="s">
        <v>694</v>
      </c>
      <c r="C741" s="5" t="s">
        <v>5589</v>
      </c>
      <c r="D741" s="5" t="s">
        <v>5613</v>
      </c>
      <c r="E741" s="5">
        <v>2017</v>
      </c>
      <c r="F741" s="8" t="str">
        <f t="shared" si="22"/>
        <v>June</v>
      </c>
      <c r="G741" s="7">
        <f t="shared" si="23"/>
        <v>42907</v>
      </c>
      <c r="H741" s="5" t="s">
        <v>2605</v>
      </c>
      <c r="I741" s="5" t="s">
        <v>13</v>
      </c>
      <c r="J741" s="10"/>
      <c r="K741" s="10">
        <v>760000</v>
      </c>
      <c r="L741" s="11">
        <v>605000</v>
      </c>
    </row>
    <row r="742" spans="1:12" x14ac:dyDescent="0.25">
      <c r="A742" s="5" t="s">
        <v>693</v>
      </c>
      <c r="B742" s="3" t="s">
        <v>694</v>
      </c>
      <c r="C742" s="5" t="s">
        <v>5589</v>
      </c>
      <c r="D742" s="5" t="s">
        <v>5613</v>
      </c>
      <c r="E742" s="5">
        <v>2017</v>
      </c>
      <c r="F742" s="8" t="str">
        <f t="shared" si="22"/>
        <v>June</v>
      </c>
      <c r="G742" s="7">
        <f t="shared" si="23"/>
        <v>42907</v>
      </c>
      <c r="H742" s="5" t="s">
        <v>1975</v>
      </c>
      <c r="I742" s="5" t="s">
        <v>13</v>
      </c>
      <c r="J742" s="10"/>
      <c r="K742" s="10">
        <v>80000</v>
      </c>
      <c r="L742" s="11">
        <v>525000</v>
      </c>
    </row>
    <row r="743" spans="1:12" x14ac:dyDescent="0.25">
      <c r="A743" s="5" t="s">
        <v>693</v>
      </c>
      <c r="B743" s="3" t="s">
        <v>694</v>
      </c>
      <c r="C743" s="5" t="s">
        <v>5589</v>
      </c>
      <c r="D743" s="5" t="s">
        <v>5600</v>
      </c>
      <c r="E743" s="5">
        <v>2017</v>
      </c>
      <c r="F743" s="8" t="str">
        <f t="shared" si="22"/>
        <v>June</v>
      </c>
      <c r="G743" s="7">
        <f t="shared" si="23"/>
        <v>42914</v>
      </c>
      <c r="H743" s="5" t="s">
        <v>2604</v>
      </c>
      <c r="I743" s="5" t="s">
        <v>11</v>
      </c>
      <c r="J743" s="10">
        <v>462000</v>
      </c>
      <c r="K743" s="10"/>
      <c r="L743" s="11">
        <v>987000</v>
      </c>
    </row>
    <row r="744" spans="1:12" x14ac:dyDescent="0.25">
      <c r="A744" s="5" t="s">
        <v>693</v>
      </c>
      <c r="B744" s="3" t="s">
        <v>694</v>
      </c>
      <c r="C744" s="5" t="s">
        <v>5592</v>
      </c>
      <c r="D744" s="5" t="s">
        <v>5587</v>
      </c>
      <c r="E744" s="5">
        <v>2017</v>
      </c>
      <c r="F744" s="8" t="str">
        <f t="shared" si="22"/>
        <v>July</v>
      </c>
      <c r="G744" s="7">
        <f t="shared" si="23"/>
        <v>42917</v>
      </c>
      <c r="H744" s="5" t="s">
        <v>2603</v>
      </c>
      <c r="I744" s="5" t="s">
        <v>11</v>
      </c>
      <c r="J744" s="10">
        <v>525000</v>
      </c>
      <c r="K744" s="10"/>
      <c r="L744" s="11">
        <v>1512000</v>
      </c>
    </row>
    <row r="745" spans="1:12" x14ac:dyDescent="0.25">
      <c r="A745" s="5" t="s">
        <v>693</v>
      </c>
      <c r="B745" s="3" t="s">
        <v>694</v>
      </c>
      <c r="C745" s="5" t="s">
        <v>5590</v>
      </c>
      <c r="D745" s="5" t="s">
        <v>5587</v>
      </c>
      <c r="E745" s="5">
        <v>2017</v>
      </c>
      <c r="F745" s="8" t="str">
        <f t="shared" si="22"/>
        <v>August</v>
      </c>
      <c r="G745" s="7">
        <f t="shared" si="23"/>
        <v>42948</v>
      </c>
      <c r="H745" s="5" t="s">
        <v>2602</v>
      </c>
      <c r="I745" s="5" t="s">
        <v>11</v>
      </c>
      <c r="J745" s="10">
        <v>525000</v>
      </c>
      <c r="K745" s="10"/>
      <c r="L745" s="11">
        <v>2037000</v>
      </c>
    </row>
    <row r="746" spans="1:12" x14ac:dyDescent="0.25">
      <c r="A746" s="5" t="s">
        <v>693</v>
      </c>
      <c r="B746" s="3" t="s">
        <v>694</v>
      </c>
      <c r="C746" s="5" t="s">
        <v>5590</v>
      </c>
      <c r="D746" s="5" t="s">
        <v>5587</v>
      </c>
      <c r="E746" s="5">
        <v>2017</v>
      </c>
      <c r="F746" s="8" t="str">
        <f t="shared" si="22"/>
        <v>August</v>
      </c>
      <c r="G746" s="7">
        <f t="shared" si="23"/>
        <v>42948</v>
      </c>
      <c r="H746" s="5" t="s">
        <v>2601</v>
      </c>
      <c r="I746" s="5" t="s">
        <v>11</v>
      </c>
      <c r="J746" s="10">
        <v>420000</v>
      </c>
      <c r="K746" s="10"/>
      <c r="L746" s="11">
        <v>2457000</v>
      </c>
    </row>
    <row r="747" spans="1:12" x14ac:dyDescent="0.25">
      <c r="A747" s="5" t="s">
        <v>693</v>
      </c>
      <c r="B747" s="3" t="s">
        <v>694</v>
      </c>
      <c r="C747" s="5" t="s">
        <v>5590</v>
      </c>
      <c r="D747" s="5" t="s">
        <v>5616</v>
      </c>
      <c r="E747" s="5">
        <v>2017</v>
      </c>
      <c r="F747" s="8" t="str">
        <f t="shared" si="22"/>
        <v>August</v>
      </c>
      <c r="G747" s="7">
        <f t="shared" si="23"/>
        <v>42962</v>
      </c>
      <c r="H747" s="5" t="s">
        <v>2600</v>
      </c>
      <c r="I747" s="5" t="s">
        <v>11</v>
      </c>
      <c r="J747" s="10">
        <v>525000</v>
      </c>
      <c r="K747" s="10"/>
      <c r="L747" s="11">
        <v>2982000</v>
      </c>
    </row>
    <row r="748" spans="1:12" x14ac:dyDescent="0.25">
      <c r="A748" s="5" t="s">
        <v>693</v>
      </c>
      <c r="B748" s="3" t="s">
        <v>694</v>
      </c>
      <c r="C748" s="5" t="s">
        <v>5605</v>
      </c>
      <c r="D748" s="5" t="s">
        <v>5587</v>
      </c>
      <c r="E748" s="5">
        <v>2017</v>
      </c>
      <c r="F748" s="8" t="str">
        <f t="shared" si="22"/>
        <v>September</v>
      </c>
      <c r="G748" s="7">
        <f t="shared" si="23"/>
        <v>42979</v>
      </c>
      <c r="H748" s="5" t="s">
        <v>2599</v>
      </c>
      <c r="I748" s="5" t="s">
        <v>11</v>
      </c>
      <c r="J748" s="10">
        <v>525000</v>
      </c>
      <c r="K748" s="10"/>
      <c r="L748" s="11">
        <v>3507000</v>
      </c>
    </row>
    <row r="749" spans="1:12" x14ac:dyDescent="0.25">
      <c r="A749" s="5" t="s">
        <v>693</v>
      </c>
      <c r="B749" s="3" t="s">
        <v>694</v>
      </c>
      <c r="C749" s="5" t="s">
        <v>5605</v>
      </c>
      <c r="D749" s="5" t="s">
        <v>5587</v>
      </c>
      <c r="E749" s="5">
        <v>2017</v>
      </c>
      <c r="F749" s="8" t="str">
        <f t="shared" si="22"/>
        <v>September</v>
      </c>
      <c r="G749" s="7">
        <f t="shared" si="23"/>
        <v>42979</v>
      </c>
      <c r="H749" s="5" t="s">
        <v>2598</v>
      </c>
      <c r="I749" s="5" t="s">
        <v>11</v>
      </c>
      <c r="J749" s="10">
        <v>420000</v>
      </c>
      <c r="K749" s="10"/>
      <c r="L749" s="11">
        <v>3927000</v>
      </c>
    </row>
    <row r="750" spans="1:12" x14ac:dyDescent="0.25">
      <c r="A750" s="5" t="s">
        <v>693</v>
      </c>
      <c r="B750" s="3" t="s">
        <v>694</v>
      </c>
      <c r="C750" s="5" t="s">
        <v>5605</v>
      </c>
      <c r="D750" s="5" t="s">
        <v>5604</v>
      </c>
      <c r="E750" s="5">
        <v>2017</v>
      </c>
      <c r="F750" s="8" t="str">
        <f t="shared" si="22"/>
        <v>September</v>
      </c>
      <c r="G750" s="7">
        <f t="shared" si="23"/>
        <v>42991</v>
      </c>
      <c r="H750" s="5" t="s">
        <v>2597</v>
      </c>
      <c r="I750" s="5" t="s">
        <v>13</v>
      </c>
      <c r="J750" s="10"/>
      <c r="K750" s="10">
        <v>475000</v>
      </c>
      <c r="L750" s="11">
        <v>3452000</v>
      </c>
    </row>
    <row r="751" spans="1:12" x14ac:dyDescent="0.25">
      <c r="A751" s="5" t="s">
        <v>693</v>
      </c>
      <c r="B751" s="3" t="s">
        <v>694</v>
      </c>
      <c r="C751" s="5" t="s">
        <v>5605</v>
      </c>
      <c r="D751" s="5" t="s">
        <v>5604</v>
      </c>
      <c r="E751" s="5">
        <v>2017</v>
      </c>
      <c r="F751" s="8" t="str">
        <f t="shared" si="22"/>
        <v>September</v>
      </c>
      <c r="G751" s="7">
        <f t="shared" si="23"/>
        <v>42991</v>
      </c>
      <c r="H751" s="5" t="s">
        <v>2596</v>
      </c>
      <c r="I751" s="5" t="s">
        <v>13</v>
      </c>
      <c r="J751" s="10"/>
      <c r="K751" s="10">
        <v>50000</v>
      </c>
      <c r="L751" s="11">
        <v>3402000</v>
      </c>
    </row>
    <row r="752" spans="1:12" x14ac:dyDescent="0.25">
      <c r="A752" s="5" t="s">
        <v>693</v>
      </c>
      <c r="B752" s="3" t="s">
        <v>694</v>
      </c>
      <c r="C752" s="5" t="s">
        <v>5605</v>
      </c>
      <c r="D752" s="5" t="s">
        <v>5591</v>
      </c>
      <c r="E752" s="5">
        <v>2017</v>
      </c>
      <c r="F752" s="8" t="str">
        <f t="shared" si="22"/>
        <v>September</v>
      </c>
      <c r="G752" s="7">
        <f t="shared" si="23"/>
        <v>42996</v>
      </c>
      <c r="H752" s="5" t="s">
        <v>2595</v>
      </c>
      <c r="I752" s="5" t="s">
        <v>13</v>
      </c>
      <c r="J752" s="10"/>
      <c r="K752" s="10">
        <v>475000</v>
      </c>
      <c r="L752" s="11">
        <v>2927000</v>
      </c>
    </row>
    <row r="753" spans="1:12" x14ac:dyDescent="0.25">
      <c r="A753" s="5" t="s">
        <v>693</v>
      </c>
      <c r="B753" s="3" t="s">
        <v>694</v>
      </c>
      <c r="C753" s="5" t="s">
        <v>5606</v>
      </c>
      <c r="D753" s="5" t="s">
        <v>5587</v>
      </c>
      <c r="E753" s="5">
        <v>2017</v>
      </c>
      <c r="F753" s="8" t="str">
        <f t="shared" si="22"/>
        <v>October</v>
      </c>
      <c r="G753" s="7">
        <f t="shared" si="23"/>
        <v>43009</v>
      </c>
      <c r="H753" s="5" t="s">
        <v>2594</v>
      </c>
      <c r="I753" s="5" t="s">
        <v>11</v>
      </c>
      <c r="J753" s="10">
        <v>525000</v>
      </c>
      <c r="K753" s="10"/>
      <c r="L753" s="11">
        <v>3452000</v>
      </c>
    </row>
    <row r="754" spans="1:12" x14ac:dyDescent="0.25">
      <c r="A754" s="5" t="s">
        <v>693</v>
      </c>
      <c r="B754" s="3" t="s">
        <v>694</v>
      </c>
      <c r="C754" s="5" t="s">
        <v>5606</v>
      </c>
      <c r="D754" s="5" t="s">
        <v>5587</v>
      </c>
      <c r="E754" s="5">
        <v>2017</v>
      </c>
      <c r="F754" s="8" t="str">
        <f t="shared" si="22"/>
        <v>October</v>
      </c>
      <c r="G754" s="7">
        <f t="shared" si="23"/>
        <v>43009</v>
      </c>
      <c r="H754" s="5" t="s">
        <v>2593</v>
      </c>
      <c r="I754" s="5" t="s">
        <v>11</v>
      </c>
      <c r="J754" s="10">
        <v>420000</v>
      </c>
      <c r="K754" s="10"/>
      <c r="L754" s="11">
        <v>3872000</v>
      </c>
    </row>
    <row r="755" spans="1:12" x14ac:dyDescent="0.25">
      <c r="A755" s="5" t="s">
        <v>693</v>
      </c>
      <c r="B755" s="3" t="s">
        <v>694</v>
      </c>
      <c r="C755" s="5" t="s">
        <v>5594</v>
      </c>
      <c r="D755" s="5" t="s">
        <v>5587</v>
      </c>
      <c r="E755" s="5">
        <v>2017</v>
      </c>
      <c r="F755" s="8" t="str">
        <f t="shared" si="22"/>
        <v>November</v>
      </c>
      <c r="G755" s="7">
        <f t="shared" si="23"/>
        <v>43040</v>
      </c>
      <c r="H755" s="5" t="s">
        <v>2592</v>
      </c>
      <c r="I755" s="5" t="s">
        <v>11</v>
      </c>
      <c r="J755" s="10">
        <v>525000</v>
      </c>
      <c r="K755" s="10"/>
      <c r="L755" s="11">
        <v>4397000</v>
      </c>
    </row>
    <row r="756" spans="1:12" x14ac:dyDescent="0.25">
      <c r="A756" s="5" t="s">
        <v>693</v>
      </c>
      <c r="B756" s="3" t="s">
        <v>694</v>
      </c>
      <c r="C756" s="5" t="s">
        <v>5594</v>
      </c>
      <c r="D756" s="5" t="s">
        <v>5587</v>
      </c>
      <c r="E756" s="5">
        <v>2017</v>
      </c>
      <c r="F756" s="8" t="str">
        <f t="shared" si="22"/>
        <v>November</v>
      </c>
      <c r="G756" s="7">
        <f t="shared" si="23"/>
        <v>43040</v>
      </c>
      <c r="H756" s="5" t="s">
        <v>2591</v>
      </c>
      <c r="I756" s="5" t="s">
        <v>11</v>
      </c>
      <c r="J756" s="10">
        <v>420000</v>
      </c>
      <c r="K756" s="10"/>
      <c r="L756" s="11">
        <v>4817000</v>
      </c>
    </row>
    <row r="757" spans="1:12" x14ac:dyDescent="0.25">
      <c r="A757" s="5" t="s">
        <v>693</v>
      </c>
      <c r="B757" s="3" t="s">
        <v>694</v>
      </c>
      <c r="C757" s="5" t="s">
        <v>5594</v>
      </c>
      <c r="D757" s="5" t="s">
        <v>5605</v>
      </c>
      <c r="E757" s="5">
        <v>2017</v>
      </c>
      <c r="F757" s="8" t="str">
        <f t="shared" si="22"/>
        <v>November</v>
      </c>
      <c r="G757" s="7">
        <f t="shared" si="23"/>
        <v>43048</v>
      </c>
      <c r="H757" s="5" t="s">
        <v>2590</v>
      </c>
      <c r="I757" s="5" t="s">
        <v>13</v>
      </c>
      <c r="J757" s="10"/>
      <c r="K757" s="10">
        <v>1748000</v>
      </c>
      <c r="L757" s="11">
        <v>3069000</v>
      </c>
    </row>
    <row r="758" spans="1:12" x14ac:dyDescent="0.25">
      <c r="A758" s="5" t="s">
        <v>693</v>
      </c>
      <c r="B758" s="3" t="s">
        <v>694</v>
      </c>
      <c r="C758" s="5" t="s">
        <v>5594</v>
      </c>
      <c r="D758" s="5" t="s">
        <v>5605</v>
      </c>
      <c r="E758" s="5">
        <v>2017</v>
      </c>
      <c r="F758" s="8" t="str">
        <f t="shared" si="22"/>
        <v>November</v>
      </c>
      <c r="G758" s="7">
        <f t="shared" si="23"/>
        <v>43048</v>
      </c>
      <c r="H758" s="5" t="s">
        <v>2589</v>
      </c>
      <c r="I758" s="5" t="s">
        <v>13</v>
      </c>
      <c r="J758" s="10"/>
      <c r="K758" s="10">
        <v>234000</v>
      </c>
      <c r="L758" s="11">
        <v>2835000</v>
      </c>
    </row>
    <row r="759" spans="1:12" x14ac:dyDescent="0.25">
      <c r="A759" s="5" t="s">
        <v>693</v>
      </c>
      <c r="B759" s="3" t="s">
        <v>694</v>
      </c>
      <c r="C759" s="5" t="s">
        <v>5594</v>
      </c>
      <c r="D759" s="5" t="s">
        <v>5594</v>
      </c>
      <c r="E759" s="5">
        <v>2017</v>
      </c>
      <c r="F759" s="8" t="str">
        <f t="shared" si="22"/>
        <v>November</v>
      </c>
      <c r="G759" s="7">
        <f t="shared" si="23"/>
        <v>43050</v>
      </c>
      <c r="H759" s="5" t="s">
        <v>2588</v>
      </c>
      <c r="I759" s="5" t="s">
        <v>11</v>
      </c>
      <c r="J759" s="10">
        <v>641666.68000000005</v>
      </c>
      <c r="K759" s="10"/>
      <c r="L759" s="11">
        <v>3476666.68</v>
      </c>
    </row>
    <row r="760" spans="1:12" x14ac:dyDescent="0.25">
      <c r="A760" s="5" t="s">
        <v>693</v>
      </c>
      <c r="B760" s="3" t="s">
        <v>694</v>
      </c>
      <c r="C760" s="5" t="s">
        <v>5594</v>
      </c>
      <c r="D760" s="5" t="s">
        <v>5613</v>
      </c>
      <c r="E760" s="5">
        <v>2017</v>
      </c>
      <c r="F760" s="8" t="str">
        <f t="shared" si="22"/>
        <v>November</v>
      </c>
      <c r="G760" s="7">
        <f t="shared" si="23"/>
        <v>43060</v>
      </c>
      <c r="H760" s="5" t="s">
        <v>2587</v>
      </c>
      <c r="I760" s="5" t="s">
        <v>11</v>
      </c>
      <c r="J760" s="10">
        <v>1286250</v>
      </c>
      <c r="K760" s="10"/>
      <c r="L760" s="11">
        <v>4762916.68</v>
      </c>
    </row>
    <row r="761" spans="1:12" x14ac:dyDescent="0.25">
      <c r="A761" s="5" t="s">
        <v>693</v>
      </c>
      <c r="B761" s="3" t="s">
        <v>694</v>
      </c>
      <c r="C761" s="5" t="s">
        <v>5594</v>
      </c>
      <c r="D761" s="5" t="s">
        <v>5609</v>
      </c>
      <c r="E761" s="5">
        <v>2017</v>
      </c>
      <c r="F761" s="8" t="str">
        <f t="shared" si="22"/>
        <v>November</v>
      </c>
      <c r="G761" s="7">
        <f t="shared" si="23"/>
        <v>43062</v>
      </c>
      <c r="H761" s="5" t="s">
        <v>2586</v>
      </c>
      <c r="I761" s="5" t="s">
        <v>13</v>
      </c>
      <c r="J761" s="10"/>
      <c r="K761" s="10">
        <v>855000</v>
      </c>
      <c r="L761" s="11">
        <v>3907916.68</v>
      </c>
    </row>
    <row r="762" spans="1:12" x14ac:dyDescent="0.25">
      <c r="A762" s="5" t="s">
        <v>693</v>
      </c>
      <c r="B762" s="3" t="s">
        <v>694</v>
      </c>
      <c r="C762" s="5" t="s">
        <v>5607</v>
      </c>
      <c r="D762" s="5" t="s">
        <v>5587</v>
      </c>
      <c r="E762" s="5">
        <v>2017</v>
      </c>
      <c r="F762" s="8" t="str">
        <f t="shared" si="22"/>
        <v>December</v>
      </c>
      <c r="G762" s="7">
        <f t="shared" si="23"/>
        <v>43070</v>
      </c>
      <c r="H762" s="5" t="s">
        <v>2585</v>
      </c>
      <c r="I762" s="5" t="s">
        <v>11</v>
      </c>
      <c r="J762" s="10">
        <v>525000</v>
      </c>
      <c r="K762" s="10"/>
      <c r="L762" s="11">
        <v>4432916.68</v>
      </c>
    </row>
    <row r="763" spans="1:12" x14ac:dyDescent="0.25">
      <c r="A763" s="5" t="s">
        <v>693</v>
      </c>
      <c r="B763" s="3" t="s">
        <v>694</v>
      </c>
      <c r="C763" s="5" t="s">
        <v>5607</v>
      </c>
      <c r="D763" s="5" t="s">
        <v>5587</v>
      </c>
      <c r="E763" s="5">
        <v>2017</v>
      </c>
      <c r="F763" s="8" t="str">
        <f t="shared" si="22"/>
        <v>December</v>
      </c>
      <c r="G763" s="7">
        <f t="shared" si="23"/>
        <v>43070</v>
      </c>
      <c r="H763" s="5" t="s">
        <v>2584</v>
      </c>
      <c r="I763" s="5" t="s">
        <v>11</v>
      </c>
      <c r="J763" s="10">
        <v>420000</v>
      </c>
      <c r="K763" s="10"/>
      <c r="L763" s="11">
        <v>4852916.68</v>
      </c>
    </row>
    <row r="764" spans="1:12" x14ac:dyDescent="0.25">
      <c r="A764" s="5" t="s">
        <v>693</v>
      </c>
      <c r="B764" s="3" t="s">
        <v>694</v>
      </c>
      <c r="C764" s="5" t="s">
        <v>5607</v>
      </c>
      <c r="D764" s="5" t="s">
        <v>5587</v>
      </c>
      <c r="E764" s="5">
        <v>2017</v>
      </c>
      <c r="F764" s="8" t="str">
        <f t="shared" si="22"/>
        <v>December</v>
      </c>
      <c r="G764" s="7">
        <f t="shared" si="23"/>
        <v>43070</v>
      </c>
      <c r="H764" s="5" t="s">
        <v>2583</v>
      </c>
      <c r="I764" s="5" t="s">
        <v>11</v>
      </c>
      <c r="J764" s="10">
        <v>813750</v>
      </c>
      <c r="K764" s="10"/>
      <c r="L764" s="11">
        <v>5666666.6799999997</v>
      </c>
    </row>
    <row r="765" spans="1:12" x14ac:dyDescent="0.25">
      <c r="A765" s="5" t="s">
        <v>693</v>
      </c>
      <c r="B765" s="3" t="s">
        <v>694</v>
      </c>
      <c r="C765" s="5" t="s">
        <v>5607</v>
      </c>
      <c r="D765" s="5" t="s">
        <v>5587</v>
      </c>
      <c r="E765" s="5">
        <v>2017</v>
      </c>
      <c r="F765" s="8" t="str">
        <f t="shared" si="22"/>
        <v>December</v>
      </c>
      <c r="G765" s="7">
        <f t="shared" si="23"/>
        <v>43070</v>
      </c>
      <c r="H765" s="5" t="s">
        <v>2582</v>
      </c>
      <c r="I765" s="5" t="s">
        <v>11</v>
      </c>
      <c r="J765" s="10">
        <v>962500</v>
      </c>
      <c r="K765" s="10"/>
      <c r="L765" s="11">
        <v>6629166.6799999997</v>
      </c>
    </row>
    <row r="766" spans="1:12" x14ac:dyDescent="0.25">
      <c r="A766" s="5" t="s">
        <v>693</v>
      </c>
      <c r="B766" s="3" t="s">
        <v>694</v>
      </c>
      <c r="C766" s="5" t="s">
        <v>5607</v>
      </c>
      <c r="D766" s="5" t="s">
        <v>5615</v>
      </c>
      <c r="E766" s="5">
        <v>2017</v>
      </c>
      <c r="F766" s="8" t="str">
        <f t="shared" si="22"/>
        <v>December</v>
      </c>
      <c r="G766" s="7">
        <f t="shared" si="23"/>
        <v>43096</v>
      </c>
      <c r="H766" s="5" t="s">
        <v>2581</v>
      </c>
      <c r="I766" s="5" t="s">
        <v>13</v>
      </c>
      <c r="J766" s="10"/>
      <c r="K766" s="10">
        <v>855000</v>
      </c>
      <c r="L766" s="11">
        <v>5774166.6799999997</v>
      </c>
    </row>
    <row r="767" spans="1:12" x14ac:dyDescent="0.25">
      <c r="A767" s="5" t="s">
        <v>693</v>
      </c>
      <c r="B767" s="3" t="s">
        <v>694</v>
      </c>
      <c r="C767" s="5" t="s">
        <v>5607</v>
      </c>
      <c r="D767" s="5" t="s">
        <v>5603</v>
      </c>
      <c r="E767" s="5">
        <v>2017</v>
      </c>
      <c r="F767" s="8" t="str">
        <f t="shared" si="22"/>
        <v>December</v>
      </c>
      <c r="G767" s="7">
        <f t="shared" si="23"/>
        <v>43098</v>
      </c>
      <c r="H767" s="5" t="s">
        <v>2580</v>
      </c>
      <c r="I767" s="5" t="s">
        <v>13</v>
      </c>
      <c r="J767" s="10"/>
      <c r="K767" s="10">
        <v>180000</v>
      </c>
      <c r="L767" s="11">
        <v>5594166.6799999997</v>
      </c>
    </row>
    <row r="768" spans="1:12" x14ac:dyDescent="0.25">
      <c r="A768" s="5" t="s">
        <v>721</v>
      </c>
      <c r="B768" s="3" t="s">
        <v>722</v>
      </c>
      <c r="C768" s="5" t="s">
        <v>5587</v>
      </c>
      <c r="D768" s="5" t="s">
        <v>5587</v>
      </c>
      <c r="E768" s="5">
        <v>2017</v>
      </c>
      <c r="F768" s="8" t="str">
        <f t="shared" si="22"/>
        <v>January</v>
      </c>
      <c r="G768" s="7">
        <f t="shared" si="23"/>
        <v>42736</v>
      </c>
      <c r="H768" s="5" t="s">
        <v>36</v>
      </c>
      <c r="I768" s="5" t="s">
        <v>29</v>
      </c>
      <c r="J768" s="10"/>
      <c r="K768" s="10"/>
      <c r="L768" s="11">
        <v>220000</v>
      </c>
    </row>
    <row r="769" spans="1:12" x14ac:dyDescent="0.25">
      <c r="A769" s="5" t="s">
        <v>721</v>
      </c>
      <c r="B769" s="3" t="s">
        <v>722</v>
      </c>
      <c r="C769" s="5" t="s">
        <v>5587</v>
      </c>
      <c r="D769" s="5" t="s">
        <v>5593</v>
      </c>
      <c r="E769" s="5">
        <v>2017</v>
      </c>
      <c r="F769" s="8" t="str">
        <f t="shared" si="22"/>
        <v>January</v>
      </c>
      <c r="G769" s="7">
        <f t="shared" si="23"/>
        <v>42757</v>
      </c>
      <c r="H769" s="5" t="s">
        <v>2579</v>
      </c>
      <c r="I769" s="5" t="s">
        <v>11</v>
      </c>
      <c r="J769" s="10">
        <v>200000</v>
      </c>
      <c r="K769" s="10"/>
      <c r="L769" s="11">
        <v>420000</v>
      </c>
    </row>
    <row r="770" spans="1:12" x14ac:dyDescent="0.25">
      <c r="A770" s="5" t="s">
        <v>721</v>
      </c>
      <c r="B770" s="3" t="s">
        <v>722</v>
      </c>
      <c r="C770" s="5" t="s">
        <v>5587</v>
      </c>
      <c r="D770" s="5" t="s">
        <v>5608</v>
      </c>
      <c r="E770" s="5">
        <v>2017</v>
      </c>
      <c r="F770" s="8" t="str">
        <f t="shared" si="22"/>
        <v>January</v>
      </c>
      <c r="G770" s="7">
        <f t="shared" si="23"/>
        <v>42760</v>
      </c>
      <c r="H770" s="5" t="s">
        <v>2578</v>
      </c>
      <c r="I770" s="5" t="s">
        <v>13</v>
      </c>
      <c r="J770" s="10"/>
      <c r="K770" s="10">
        <v>180000</v>
      </c>
      <c r="L770" s="11">
        <v>240000</v>
      </c>
    </row>
    <row r="771" spans="1:12" x14ac:dyDescent="0.25">
      <c r="A771" s="5" t="s">
        <v>721</v>
      </c>
      <c r="B771" s="3" t="s">
        <v>722</v>
      </c>
      <c r="C771" s="5" t="s">
        <v>5598</v>
      </c>
      <c r="D771" s="5" t="s">
        <v>5588</v>
      </c>
      <c r="E771" s="5">
        <v>2017</v>
      </c>
      <c r="F771" s="8" t="str">
        <f t="shared" ref="F771:F834" si="24">TEXT(C771*28, "mmmm")</f>
        <v>February</v>
      </c>
      <c r="G771" s="7">
        <f t="shared" ref="G771:G834" si="25">IFERROR(DATEVALUE(CONCATENATE(C771,"-",D771,"-",E771)), "")</f>
        <v>42769</v>
      </c>
      <c r="H771" s="5" t="s">
        <v>2563</v>
      </c>
      <c r="I771" s="5" t="s">
        <v>13</v>
      </c>
      <c r="J771" s="10"/>
      <c r="K771" s="10">
        <v>180000</v>
      </c>
      <c r="L771" s="11">
        <v>60000</v>
      </c>
    </row>
    <row r="772" spans="1:12" x14ac:dyDescent="0.25">
      <c r="A772" s="5" t="s">
        <v>721</v>
      </c>
      <c r="B772" s="3" t="s">
        <v>722</v>
      </c>
      <c r="C772" s="5" t="s">
        <v>5598</v>
      </c>
      <c r="D772" s="5" t="s">
        <v>5589</v>
      </c>
      <c r="E772" s="5">
        <v>2017</v>
      </c>
      <c r="F772" s="8" t="str">
        <f t="shared" si="24"/>
        <v>February</v>
      </c>
      <c r="G772" s="7">
        <f t="shared" si="25"/>
        <v>42772</v>
      </c>
      <c r="H772" s="5" t="s">
        <v>741</v>
      </c>
      <c r="I772" s="5" t="s">
        <v>13</v>
      </c>
      <c r="J772" s="10"/>
      <c r="K772" s="10">
        <v>60000</v>
      </c>
      <c r="L772" s="11">
        <v>0</v>
      </c>
    </row>
    <row r="773" spans="1:12" x14ac:dyDescent="0.25">
      <c r="A773" s="5" t="s">
        <v>721</v>
      </c>
      <c r="B773" s="3" t="s">
        <v>722</v>
      </c>
      <c r="C773" s="5" t="s">
        <v>5598</v>
      </c>
      <c r="D773" s="5" t="s">
        <v>5593</v>
      </c>
      <c r="E773" s="5">
        <v>2017</v>
      </c>
      <c r="F773" s="8" t="str">
        <f t="shared" si="24"/>
        <v>February</v>
      </c>
      <c r="G773" s="7">
        <f t="shared" si="25"/>
        <v>42788</v>
      </c>
      <c r="H773" s="5" t="s">
        <v>2577</v>
      </c>
      <c r="I773" s="5" t="s">
        <v>11</v>
      </c>
      <c r="J773" s="10">
        <v>200000</v>
      </c>
      <c r="K773" s="10"/>
      <c r="L773" s="11">
        <v>200000</v>
      </c>
    </row>
    <row r="774" spans="1:12" x14ac:dyDescent="0.25">
      <c r="A774" s="5" t="s">
        <v>721</v>
      </c>
      <c r="B774" s="3" t="s">
        <v>722</v>
      </c>
      <c r="C774" s="5" t="s">
        <v>5588</v>
      </c>
      <c r="D774" s="5" t="s">
        <v>5587</v>
      </c>
      <c r="E774" s="5">
        <v>2017</v>
      </c>
      <c r="F774" s="8" t="str">
        <f t="shared" si="24"/>
        <v>March</v>
      </c>
      <c r="G774" s="7">
        <f t="shared" si="25"/>
        <v>42795</v>
      </c>
      <c r="H774" s="5" t="s">
        <v>2576</v>
      </c>
      <c r="I774" s="5" t="s">
        <v>13</v>
      </c>
      <c r="J774" s="10"/>
      <c r="K774" s="10">
        <v>180000</v>
      </c>
      <c r="L774" s="11">
        <v>20000</v>
      </c>
    </row>
    <row r="775" spans="1:12" x14ac:dyDescent="0.25">
      <c r="A775" s="5" t="s">
        <v>721</v>
      </c>
      <c r="B775" s="3" t="s">
        <v>722</v>
      </c>
      <c r="C775" s="5" t="s">
        <v>5588</v>
      </c>
      <c r="D775" s="5" t="s">
        <v>5587</v>
      </c>
      <c r="E775" s="5">
        <v>2017</v>
      </c>
      <c r="F775" s="8" t="str">
        <f t="shared" si="24"/>
        <v>March</v>
      </c>
      <c r="G775" s="7">
        <f t="shared" si="25"/>
        <v>42795</v>
      </c>
      <c r="H775" s="5" t="s">
        <v>2575</v>
      </c>
      <c r="I775" s="5" t="s">
        <v>13</v>
      </c>
      <c r="J775" s="10"/>
      <c r="K775" s="10">
        <v>20000</v>
      </c>
      <c r="L775" s="11">
        <v>0</v>
      </c>
    </row>
    <row r="776" spans="1:12" x14ac:dyDescent="0.25">
      <c r="A776" s="5" t="s">
        <v>721</v>
      </c>
      <c r="B776" s="3" t="s">
        <v>722</v>
      </c>
      <c r="C776" s="5" t="s">
        <v>5588</v>
      </c>
      <c r="D776" s="5" t="s">
        <v>5593</v>
      </c>
      <c r="E776" s="5">
        <v>2017</v>
      </c>
      <c r="F776" s="8" t="str">
        <f t="shared" si="24"/>
        <v>March</v>
      </c>
      <c r="G776" s="7">
        <f t="shared" si="25"/>
        <v>42816</v>
      </c>
      <c r="H776" s="5" t="s">
        <v>2574</v>
      </c>
      <c r="I776" s="5" t="s">
        <v>11</v>
      </c>
      <c r="J776" s="10">
        <v>200000</v>
      </c>
      <c r="K776" s="10"/>
      <c r="L776" s="11">
        <v>200000</v>
      </c>
    </row>
    <row r="777" spans="1:12" x14ac:dyDescent="0.25">
      <c r="A777" s="5" t="s">
        <v>721</v>
      </c>
      <c r="B777" s="3" t="s">
        <v>722</v>
      </c>
      <c r="C777" s="5" t="s">
        <v>5596</v>
      </c>
      <c r="D777" s="5" t="s">
        <v>5613</v>
      </c>
      <c r="E777" s="5">
        <v>2017</v>
      </c>
      <c r="F777" s="8" t="str">
        <f t="shared" si="24"/>
        <v>April</v>
      </c>
      <c r="G777" s="7">
        <f t="shared" si="25"/>
        <v>42846</v>
      </c>
      <c r="H777" s="5" t="s">
        <v>2573</v>
      </c>
      <c r="I777" s="5" t="s">
        <v>13</v>
      </c>
      <c r="J777" s="10"/>
      <c r="K777" s="10">
        <v>180000</v>
      </c>
      <c r="L777" s="11">
        <v>20000</v>
      </c>
    </row>
    <row r="778" spans="1:12" x14ac:dyDescent="0.25">
      <c r="A778" s="5" t="s">
        <v>721</v>
      </c>
      <c r="B778" s="3" t="s">
        <v>722</v>
      </c>
      <c r="C778" s="5" t="s">
        <v>5596</v>
      </c>
      <c r="D778" s="5" t="s">
        <v>5593</v>
      </c>
      <c r="E778" s="5">
        <v>2017</v>
      </c>
      <c r="F778" s="8" t="str">
        <f t="shared" si="24"/>
        <v>April</v>
      </c>
      <c r="G778" s="7">
        <f t="shared" si="25"/>
        <v>42847</v>
      </c>
      <c r="H778" s="5" t="s">
        <v>2572</v>
      </c>
      <c r="I778" s="5" t="s">
        <v>11</v>
      </c>
      <c r="J778" s="10">
        <v>200000</v>
      </c>
      <c r="K778" s="10"/>
      <c r="L778" s="11">
        <v>220000</v>
      </c>
    </row>
    <row r="779" spans="1:12" x14ac:dyDescent="0.25">
      <c r="A779" s="5" t="s">
        <v>721</v>
      </c>
      <c r="B779" s="3" t="s">
        <v>722</v>
      </c>
      <c r="C779" s="5" t="s">
        <v>5596</v>
      </c>
      <c r="D779" s="5" t="s">
        <v>5593</v>
      </c>
      <c r="E779" s="5">
        <v>2017</v>
      </c>
      <c r="F779" s="8" t="str">
        <f t="shared" si="24"/>
        <v>April</v>
      </c>
      <c r="G779" s="7">
        <f t="shared" si="25"/>
        <v>42847</v>
      </c>
      <c r="H779" s="5" t="s">
        <v>744</v>
      </c>
      <c r="I779" s="5" t="s">
        <v>13</v>
      </c>
      <c r="J779" s="10"/>
      <c r="K779" s="10">
        <v>20000</v>
      </c>
      <c r="L779" s="11">
        <v>200000</v>
      </c>
    </row>
    <row r="780" spans="1:12" x14ac:dyDescent="0.25">
      <c r="A780" s="5" t="s">
        <v>721</v>
      </c>
      <c r="B780" s="3" t="s">
        <v>722</v>
      </c>
      <c r="C780" s="5" t="s">
        <v>5596</v>
      </c>
      <c r="D780" s="5" t="s">
        <v>5600</v>
      </c>
      <c r="E780" s="5">
        <v>2017</v>
      </c>
      <c r="F780" s="8" t="str">
        <f t="shared" si="24"/>
        <v>April</v>
      </c>
      <c r="G780" s="7">
        <f t="shared" si="25"/>
        <v>42853</v>
      </c>
      <c r="H780" s="5" t="s">
        <v>2562</v>
      </c>
      <c r="I780" s="5" t="s">
        <v>13</v>
      </c>
      <c r="J780" s="10"/>
      <c r="K780" s="10">
        <v>180000</v>
      </c>
      <c r="L780" s="11">
        <v>20000</v>
      </c>
    </row>
    <row r="781" spans="1:12" x14ac:dyDescent="0.25">
      <c r="A781" s="5" t="s">
        <v>721</v>
      </c>
      <c r="B781" s="3" t="s">
        <v>722</v>
      </c>
      <c r="C781" s="5" t="s">
        <v>5596</v>
      </c>
      <c r="D781" s="5" t="s">
        <v>5603</v>
      </c>
      <c r="E781" s="5">
        <v>2017</v>
      </c>
      <c r="F781" s="8" t="str">
        <f t="shared" si="24"/>
        <v>April</v>
      </c>
      <c r="G781" s="7">
        <f t="shared" si="25"/>
        <v>42854</v>
      </c>
      <c r="H781" s="5" t="s">
        <v>2558</v>
      </c>
      <c r="I781" s="5" t="s">
        <v>13</v>
      </c>
      <c r="J781" s="10"/>
      <c r="K781" s="10">
        <v>20000</v>
      </c>
      <c r="L781" s="11">
        <v>0</v>
      </c>
    </row>
    <row r="782" spans="1:12" x14ac:dyDescent="0.25">
      <c r="A782" s="5" t="s">
        <v>721</v>
      </c>
      <c r="B782" s="3" t="s">
        <v>722</v>
      </c>
      <c r="C782" s="5" t="s">
        <v>5597</v>
      </c>
      <c r="D782" s="5" t="s">
        <v>5593</v>
      </c>
      <c r="E782" s="5">
        <v>2017</v>
      </c>
      <c r="F782" s="8" t="str">
        <f t="shared" si="24"/>
        <v>May</v>
      </c>
      <c r="G782" s="7">
        <f t="shared" si="25"/>
        <v>42877</v>
      </c>
      <c r="H782" s="5" t="s">
        <v>2571</v>
      </c>
      <c r="I782" s="5" t="s">
        <v>11</v>
      </c>
      <c r="J782" s="10">
        <v>64516.13</v>
      </c>
      <c r="K782" s="10"/>
      <c r="L782" s="11">
        <v>64516.13</v>
      </c>
    </row>
    <row r="783" spans="1:12" x14ac:dyDescent="0.25">
      <c r="A783" s="5" t="s">
        <v>721</v>
      </c>
      <c r="B783" s="3" t="s">
        <v>722</v>
      </c>
      <c r="C783" s="5" t="s">
        <v>5597</v>
      </c>
      <c r="D783" s="5" t="s">
        <v>5614</v>
      </c>
      <c r="E783" s="5">
        <v>2017</v>
      </c>
      <c r="F783" s="8" t="str">
        <f t="shared" si="24"/>
        <v>May</v>
      </c>
      <c r="G783" s="7">
        <f t="shared" si="25"/>
        <v>42881</v>
      </c>
      <c r="H783" s="5" t="s">
        <v>2570</v>
      </c>
      <c r="I783" s="5" t="s">
        <v>11</v>
      </c>
      <c r="J783" s="10">
        <v>500000</v>
      </c>
      <c r="K783" s="10"/>
      <c r="L783" s="11">
        <v>564516.13</v>
      </c>
    </row>
    <row r="784" spans="1:12" x14ac:dyDescent="0.25">
      <c r="A784" s="5" t="s">
        <v>721</v>
      </c>
      <c r="B784" s="3" t="s">
        <v>722</v>
      </c>
      <c r="C784" s="5" t="s">
        <v>5589</v>
      </c>
      <c r="D784" s="5" t="s">
        <v>5587</v>
      </c>
      <c r="E784" s="5">
        <v>2017</v>
      </c>
      <c r="F784" s="8" t="str">
        <f t="shared" si="24"/>
        <v>June</v>
      </c>
      <c r="G784" s="7">
        <f t="shared" si="25"/>
        <v>42887</v>
      </c>
      <c r="H784" s="5" t="s">
        <v>2569</v>
      </c>
      <c r="I784" s="5" t="s">
        <v>11</v>
      </c>
      <c r="J784" s="10">
        <v>146666.66</v>
      </c>
      <c r="K784" s="10"/>
      <c r="L784" s="11">
        <v>711182.79</v>
      </c>
    </row>
    <row r="785" spans="1:12" x14ac:dyDescent="0.25">
      <c r="A785" s="5" t="s">
        <v>721</v>
      </c>
      <c r="B785" s="3" t="s">
        <v>722</v>
      </c>
      <c r="C785" s="5" t="s">
        <v>5589</v>
      </c>
      <c r="D785" s="5" t="s">
        <v>5592</v>
      </c>
      <c r="E785" s="5">
        <v>2017</v>
      </c>
      <c r="F785" s="8" t="str">
        <f t="shared" si="24"/>
        <v>June</v>
      </c>
      <c r="G785" s="7">
        <f t="shared" si="25"/>
        <v>42893</v>
      </c>
      <c r="H785" s="5" t="s">
        <v>2559</v>
      </c>
      <c r="I785" s="5" t="s">
        <v>13</v>
      </c>
      <c r="J785" s="10"/>
      <c r="K785" s="10">
        <v>450000</v>
      </c>
      <c r="L785" s="11">
        <v>261182.79</v>
      </c>
    </row>
    <row r="786" spans="1:12" x14ac:dyDescent="0.25">
      <c r="A786" s="5" t="s">
        <v>721</v>
      </c>
      <c r="B786" s="3" t="s">
        <v>722</v>
      </c>
      <c r="C786" s="5" t="s">
        <v>5589</v>
      </c>
      <c r="D786" s="5" t="s">
        <v>5592</v>
      </c>
      <c r="E786" s="5">
        <v>2017</v>
      </c>
      <c r="F786" s="8" t="str">
        <f t="shared" si="24"/>
        <v>June</v>
      </c>
      <c r="G786" s="7">
        <f t="shared" si="25"/>
        <v>42893</v>
      </c>
      <c r="H786" s="5" t="s">
        <v>2568</v>
      </c>
      <c r="I786" s="5" t="s">
        <v>13</v>
      </c>
      <c r="J786" s="10"/>
      <c r="K786" s="10">
        <v>50000</v>
      </c>
      <c r="L786" s="11">
        <v>211182.79</v>
      </c>
    </row>
    <row r="787" spans="1:12" x14ac:dyDescent="0.25">
      <c r="A787" s="5" t="s">
        <v>721</v>
      </c>
      <c r="B787" s="3" t="s">
        <v>722</v>
      </c>
      <c r="C787" s="5" t="s">
        <v>5592</v>
      </c>
      <c r="D787" s="5" t="s">
        <v>5587</v>
      </c>
      <c r="E787" s="5">
        <v>2017</v>
      </c>
      <c r="F787" s="8" t="str">
        <f t="shared" si="24"/>
        <v>July</v>
      </c>
      <c r="G787" s="7">
        <f t="shared" si="25"/>
        <v>42917</v>
      </c>
      <c r="H787" s="5" t="s">
        <v>2567</v>
      </c>
      <c r="I787" s="5" t="s">
        <v>11</v>
      </c>
      <c r="J787" s="10">
        <v>200000</v>
      </c>
      <c r="K787" s="10"/>
      <c r="L787" s="11">
        <v>411182.79</v>
      </c>
    </row>
    <row r="788" spans="1:12" x14ac:dyDescent="0.25">
      <c r="A788" s="5" t="s">
        <v>721</v>
      </c>
      <c r="B788" s="3" t="s">
        <v>722</v>
      </c>
      <c r="C788" s="5" t="s">
        <v>5592</v>
      </c>
      <c r="D788" s="5" t="s">
        <v>5587</v>
      </c>
      <c r="E788" s="5">
        <v>2017</v>
      </c>
      <c r="F788" s="8" t="str">
        <f t="shared" si="24"/>
        <v>July</v>
      </c>
      <c r="G788" s="7">
        <f t="shared" si="25"/>
        <v>42917</v>
      </c>
      <c r="H788" s="5" t="s">
        <v>744</v>
      </c>
      <c r="I788" s="5" t="s">
        <v>13</v>
      </c>
      <c r="J788" s="10"/>
      <c r="K788" s="10">
        <v>21118.28</v>
      </c>
      <c r="L788" s="11">
        <v>390064.51</v>
      </c>
    </row>
    <row r="789" spans="1:12" x14ac:dyDescent="0.25">
      <c r="A789" s="5" t="s">
        <v>721</v>
      </c>
      <c r="B789" s="3" t="s">
        <v>722</v>
      </c>
      <c r="C789" s="5" t="s">
        <v>5592</v>
      </c>
      <c r="D789" s="5" t="s">
        <v>5591</v>
      </c>
      <c r="E789" s="5">
        <v>2017</v>
      </c>
      <c r="F789" s="8" t="str">
        <f t="shared" si="24"/>
        <v>July</v>
      </c>
      <c r="G789" s="7">
        <f t="shared" si="25"/>
        <v>42934</v>
      </c>
      <c r="H789" s="5" t="s">
        <v>2566</v>
      </c>
      <c r="I789" s="5" t="s">
        <v>13</v>
      </c>
      <c r="J789" s="10"/>
      <c r="K789" s="10">
        <v>190064.51</v>
      </c>
      <c r="L789" s="11">
        <v>200000</v>
      </c>
    </row>
    <row r="790" spans="1:12" x14ac:dyDescent="0.25">
      <c r="A790" s="5" t="s">
        <v>721</v>
      </c>
      <c r="B790" s="3" t="s">
        <v>722</v>
      </c>
      <c r="C790" s="5" t="s">
        <v>5590</v>
      </c>
      <c r="D790" s="5" t="s">
        <v>5587</v>
      </c>
      <c r="E790" s="5">
        <v>2017</v>
      </c>
      <c r="F790" s="8" t="str">
        <f t="shared" si="24"/>
        <v>August</v>
      </c>
      <c r="G790" s="7">
        <f t="shared" si="25"/>
        <v>42948</v>
      </c>
      <c r="H790" s="5" t="s">
        <v>2565</v>
      </c>
      <c r="I790" s="5" t="s">
        <v>11</v>
      </c>
      <c r="J790" s="10">
        <v>200000</v>
      </c>
      <c r="K790" s="10"/>
      <c r="L790" s="11">
        <v>400000</v>
      </c>
    </row>
    <row r="791" spans="1:12" x14ac:dyDescent="0.25">
      <c r="A791" s="5" t="s">
        <v>721</v>
      </c>
      <c r="B791" s="3" t="s">
        <v>722</v>
      </c>
      <c r="C791" s="5" t="s">
        <v>5590</v>
      </c>
      <c r="D791" s="5" t="s">
        <v>5587</v>
      </c>
      <c r="E791" s="5">
        <v>2017</v>
      </c>
      <c r="F791" s="8" t="str">
        <f t="shared" si="24"/>
        <v>August</v>
      </c>
      <c r="G791" s="7">
        <f t="shared" si="25"/>
        <v>42948</v>
      </c>
      <c r="H791" s="5" t="s">
        <v>2559</v>
      </c>
      <c r="I791" s="5" t="s">
        <v>13</v>
      </c>
      <c r="J791" s="10"/>
      <c r="K791" s="10">
        <v>360000</v>
      </c>
      <c r="L791" s="11">
        <v>40000</v>
      </c>
    </row>
    <row r="792" spans="1:12" x14ac:dyDescent="0.25">
      <c r="A792" s="5" t="s">
        <v>721</v>
      </c>
      <c r="B792" s="3" t="s">
        <v>722</v>
      </c>
      <c r="C792" s="5" t="s">
        <v>5605</v>
      </c>
      <c r="D792" s="5" t="s">
        <v>5587</v>
      </c>
      <c r="E792" s="5">
        <v>2017</v>
      </c>
      <c r="F792" s="8" t="str">
        <f t="shared" si="24"/>
        <v>September</v>
      </c>
      <c r="G792" s="7">
        <f t="shared" si="25"/>
        <v>42979</v>
      </c>
      <c r="H792" s="5" t="s">
        <v>2564</v>
      </c>
      <c r="I792" s="5" t="s">
        <v>11</v>
      </c>
      <c r="J792" s="10">
        <v>200000</v>
      </c>
      <c r="K792" s="10"/>
      <c r="L792" s="11">
        <v>240000</v>
      </c>
    </row>
    <row r="793" spans="1:12" x14ac:dyDescent="0.25">
      <c r="A793" s="5" t="s">
        <v>721</v>
      </c>
      <c r="B793" s="3" t="s">
        <v>722</v>
      </c>
      <c r="C793" s="5" t="s">
        <v>5605</v>
      </c>
      <c r="D793" s="5" t="s">
        <v>5594</v>
      </c>
      <c r="E793" s="5">
        <v>2017</v>
      </c>
      <c r="F793" s="8" t="str">
        <f t="shared" si="24"/>
        <v>September</v>
      </c>
      <c r="G793" s="7">
        <f t="shared" si="25"/>
        <v>42989</v>
      </c>
      <c r="H793" s="5" t="s">
        <v>2563</v>
      </c>
      <c r="I793" s="5" t="s">
        <v>13</v>
      </c>
      <c r="J793" s="10"/>
      <c r="K793" s="10">
        <v>180000</v>
      </c>
      <c r="L793" s="11">
        <v>60000</v>
      </c>
    </row>
    <row r="794" spans="1:12" x14ac:dyDescent="0.25">
      <c r="A794" s="5" t="s">
        <v>721</v>
      </c>
      <c r="B794" s="3" t="s">
        <v>722</v>
      </c>
      <c r="C794" s="5" t="s">
        <v>5605</v>
      </c>
      <c r="D794" s="5" t="s">
        <v>5614</v>
      </c>
      <c r="E794" s="5">
        <v>2017</v>
      </c>
      <c r="F794" s="8" t="str">
        <f t="shared" si="24"/>
        <v>September</v>
      </c>
      <c r="G794" s="7">
        <f t="shared" si="25"/>
        <v>43004</v>
      </c>
      <c r="H794" s="5" t="s">
        <v>2562</v>
      </c>
      <c r="I794" s="5" t="s">
        <v>13</v>
      </c>
      <c r="J794" s="10"/>
      <c r="K794" s="10">
        <v>180000</v>
      </c>
      <c r="L794" s="11">
        <v>-120000</v>
      </c>
    </row>
    <row r="795" spans="1:12" x14ac:dyDescent="0.25">
      <c r="A795" s="5" t="s">
        <v>721</v>
      </c>
      <c r="B795" s="3" t="s">
        <v>722</v>
      </c>
      <c r="C795" s="5" t="s">
        <v>5606</v>
      </c>
      <c r="D795" s="5" t="s">
        <v>5587</v>
      </c>
      <c r="E795" s="5">
        <v>2017</v>
      </c>
      <c r="F795" s="8" t="str">
        <f t="shared" si="24"/>
        <v>October</v>
      </c>
      <c r="G795" s="7">
        <f t="shared" si="25"/>
        <v>43009</v>
      </c>
      <c r="H795" s="5" t="s">
        <v>2561</v>
      </c>
      <c r="I795" s="5" t="s">
        <v>11</v>
      </c>
      <c r="J795" s="10">
        <v>200000</v>
      </c>
      <c r="K795" s="10"/>
      <c r="L795" s="11">
        <v>80000</v>
      </c>
    </row>
    <row r="796" spans="1:12" x14ac:dyDescent="0.25">
      <c r="A796" s="5" t="s">
        <v>721</v>
      </c>
      <c r="B796" s="3" t="s">
        <v>722</v>
      </c>
      <c r="C796" s="5" t="s">
        <v>5594</v>
      </c>
      <c r="D796" s="5" t="s">
        <v>5587</v>
      </c>
      <c r="E796" s="5">
        <v>2017</v>
      </c>
      <c r="F796" s="8" t="str">
        <f t="shared" si="24"/>
        <v>November</v>
      </c>
      <c r="G796" s="7">
        <f t="shared" si="25"/>
        <v>43040</v>
      </c>
      <c r="H796" s="5" t="s">
        <v>2560</v>
      </c>
      <c r="I796" s="5" t="s">
        <v>11</v>
      </c>
      <c r="J796" s="10">
        <v>200000</v>
      </c>
      <c r="K796" s="10"/>
      <c r="L796" s="11">
        <v>280000</v>
      </c>
    </row>
    <row r="797" spans="1:12" x14ac:dyDescent="0.25">
      <c r="A797" s="5" t="s">
        <v>721</v>
      </c>
      <c r="B797" s="3" t="s">
        <v>722</v>
      </c>
      <c r="C797" s="5" t="s">
        <v>5594</v>
      </c>
      <c r="D797" s="5" t="s">
        <v>5587</v>
      </c>
      <c r="E797" s="5">
        <v>2017</v>
      </c>
      <c r="F797" s="8" t="str">
        <f t="shared" si="24"/>
        <v>November</v>
      </c>
      <c r="G797" s="7">
        <f t="shared" si="25"/>
        <v>43040</v>
      </c>
      <c r="H797" s="5" t="s">
        <v>2559</v>
      </c>
      <c r="I797" s="5" t="s">
        <v>13</v>
      </c>
      <c r="J797" s="10"/>
      <c r="K797" s="10">
        <v>180000</v>
      </c>
      <c r="L797" s="11">
        <v>100000</v>
      </c>
    </row>
    <row r="798" spans="1:12" x14ac:dyDescent="0.25">
      <c r="A798" s="5" t="s">
        <v>721</v>
      </c>
      <c r="B798" s="3" t="s">
        <v>722</v>
      </c>
      <c r="C798" s="5" t="s">
        <v>5594</v>
      </c>
      <c r="D798" s="5" t="s">
        <v>5598</v>
      </c>
      <c r="E798" s="5">
        <v>2017</v>
      </c>
      <c r="F798" s="8" t="str">
        <f t="shared" si="24"/>
        <v>November</v>
      </c>
      <c r="G798" s="7">
        <f t="shared" si="25"/>
        <v>43041</v>
      </c>
      <c r="H798" s="5" t="s">
        <v>2558</v>
      </c>
      <c r="I798" s="5" t="s">
        <v>13</v>
      </c>
      <c r="J798" s="10"/>
      <c r="K798" s="10">
        <v>100000</v>
      </c>
      <c r="L798" s="11">
        <v>0</v>
      </c>
    </row>
    <row r="799" spans="1:12" x14ac:dyDescent="0.25">
      <c r="A799" s="5" t="s">
        <v>753</v>
      </c>
      <c r="B799" s="3" t="s">
        <v>754</v>
      </c>
      <c r="C799" s="7"/>
      <c r="D799" s="7"/>
      <c r="E799" s="7"/>
      <c r="F799" s="8" t="str">
        <f t="shared" si="24"/>
        <v>January</v>
      </c>
      <c r="G799" s="7" t="str">
        <f t="shared" si="25"/>
        <v/>
      </c>
      <c r="H799" s="5" t="s">
        <v>28</v>
      </c>
      <c r="I799" s="5" t="s">
        <v>29</v>
      </c>
      <c r="J799" s="10"/>
      <c r="K799" s="10"/>
      <c r="L799" s="11">
        <v>0</v>
      </c>
    </row>
    <row r="800" spans="1:12" x14ac:dyDescent="0.25">
      <c r="A800" s="5" t="s">
        <v>755</v>
      </c>
      <c r="B800" s="3" t="s">
        <v>756</v>
      </c>
      <c r="C800" s="5" t="s">
        <v>5587</v>
      </c>
      <c r="D800" s="5" t="s">
        <v>5587</v>
      </c>
      <c r="E800" s="5">
        <v>2017</v>
      </c>
      <c r="F800" s="8" t="str">
        <f t="shared" si="24"/>
        <v>January</v>
      </c>
      <c r="G800" s="7">
        <f t="shared" si="25"/>
        <v>42736</v>
      </c>
      <c r="H800" s="5" t="s">
        <v>2557</v>
      </c>
      <c r="I800" s="5" t="s">
        <v>11</v>
      </c>
      <c r="J800" s="10">
        <v>766500</v>
      </c>
      <c r="K800" s="10"/>
      <c r="L800" s="11">
        <v>766500</v>
      </c>
    </row>
    <row r="801" spans="1:12" x14ac:dyDescent="0.25">
      <c r="A801" s="5" t="s">
        <v>755</v>
      </c>
      <c r="B801" s="3" t="s">
        <v>756</v>
      </c>
      <c r="C801" s="5" t="s">
        <v>5587</v>
      </c>
      <c r="D801" s="5" t="s">
        <v>5587</v>
      </c>
      <c r="E801" s="5">
        <v>2017</v>
      </c>
      <c r="F801" s="8" t="str">
        <f t="shared" si="24"/>
        <v>January</v>
      </c>
      <c r="G801" s="7">
        <f t="shared" si="25"/>
        <v>42736</v>
      </c>
      <c r="H801" s="5" t="s">
        <v>2556</v>
      </c>
      <c r="I801" s="5" t="s">
        <v>11</v>
      </c>
      <c r="J801" s="10">
        <v>1091824.6499999999</v>
      </c>
      <c r="K801" s="10"/>
      <c r="L801" s="11">
        <v>1858324.65</v>
      </c>
    </row>
    <row r="802" spans="1:12" x14ac:dyDescent="0.25">
      <c r="A802" s="5" t="s">
        <v>755</v>
      </c>
      <c r="B802" s="3" t="s">
        <v>756</v>
      </c>
      <c r="C802" s="5" t="s">
        <v>5587</v>
      </c>
      <c r="D802" s="5" t="s">
        <v>5605</v>
      </c>
      <c r="E802" s="5">
        <v>2017</v>
      </c>
      <c r="F802" s="8" t="str">
        <f t="shared" si="24"/>
        <v>January</v>
      </c>
      <c r="G802" s="7">
        <f t="shared" si="25"/>
        <v>42744</v>
      </c>
      <c r="H802" s="5" t="s">
        <v>2555</v>
      </c>
      <c r="I802" s="5" t="s">
        <v>13</v>
      </c>
      <c r="J802" s="10"/>
      <c r="K802" s="10">
        <v>499833</v>
      </c>
      <c r="L802" s="11">
        <v>1358491.65</v>
      </c>
    </row>
    <row r="803" spans="1:12" x14ac:dyDescent="0.25">
      <c r="A803" s="5" t="s">
        <v>755</v>
      </c>
      <c r="B803" s="3" t="s">
        <v>756</v>
      </c>
      <c r="C803" s="5" t="s">
        <v>5587</v>
      </c>
      <c r="D803" s="5" t="s">
        <v>5605</v>
      </c>
      <c r="E803" s="5">
        <v>2017</v>
      </c>
      <c r="F803" s="8" t="str">
        <f t="shared" si="24"/>
        <v>January</v>
      </c>
      <c r="G803" s="7">
        <f t="shared" si="25"/>
        <v>42744</v>
      </c>
      <c r="H803" s="5" t="s">
        <v>2554</v>
      </c>
      <c r="I803" s="5" t="s">
        <v>13</v>
      </c>
      <c r="J803" s="10"/>
      <c r="K803" s="10">
        <v>540000</v>
      </c>
      <c r="L803" s="11">
        <v>818491.65</v>
      </c>
    </row>
    <row r="804" spans="1:12" x14ac:dyDescent="0.25">
      <c r="A804" s="5" t="s">
        <v>755</v>
      </c>
      <c r="B804" s="3" t="s">
        <v>756</v>
      </c>
      <c r="C804" s="5" t="s">
        <v>5587</v>
      </c>
      <c r="D804" s="5" t="s">
        <v>5607</v>
      </c>
      <c r="E804" s="5">
        <v>2017</v>
      </c>
      <c r="F804" s="8" t="str">
        <f t="shared" si="24"/>
        <v>January</v>
      </c>
      <c r="G804" s="7">
        <f t="shared" si="25"/>
        <v>42747</v>
      </c>
      <c r="H804" s="5" t="s">
        <v>2553</v>
      </c>
      <c r="I804" s="5" t="s">
        <v>11</v>
      </c>
      <c r="J804" s="10">
        <v>1091824.6499999999</v>
      </c>
      <c r="K804" s="10"/>
      <c r="L804" s="11">
        <v>1910316.3</v>
      </c>
    </row>
    <row r="805" spans="1:12" x14ac:dyDescent="0.25">
      <c r="A805" s="5" t="s">
        <v>755</v>
      </c>
      <c r="B805" s="3" t="s">
        <v>756</v>
      </c>
      <c r="C805" s="5" t="s">
        <v>5587</v>
      </c>
      <c r="D805" s="5" t="s">
        <v>5610</v>
      </c>
      <c r="E805" s="5">
        <v>2017</v>
      </c>
      <c r="F805" s="8" t="str">
        <f t="shared" si="24"/>
        <v>January</v>
      </c>
      <c r="G805" s="7">
        <f t="shared" si="25"/>
        <v>42765</v>
      </c>
      <c r="H805" s="5" t="s">
        <v>2552</v>
      </c>
      <c r="I805" s="5" t="s">
        <v>13</v>
      </c>
      <c r="J805" s="10"/>
      <c r="K805" s="10">
        <v>499833</v>
      </c>
      <c r="L805" s="11">
        <v>1410483.3</v>
      </c>
    </row>
    <row r="806" spans="1:12" x14ac:dyDescent="0.25">
      <c r="A806" s="5" t="s">
        <v>755</v>
      </c>
      <c r="B806" s="3" t="s">
        <v>756</v>
      </c>
      <c r="C806" s="5" t="s">
        <v>5587</v>
      </c>
      <c r="D806" s="5" t="s">
        <v>5610</v>
      </c>
      <c r="E806" s="5">
        <v>2017</v>
      </c>
      <c r="F806" s="8" t="str">
        <f t="shared" si="24"/>
        <v>January</v>
      </c>
      <c r="G806" s="7">
        <f t="shared" si="25"/>
        <v>42765</v>
      </c>
      <c r="H806" s="5" t="s">
        <v>2541</v>
      </c>
      <c r="I806" s="5" t="s">
        <v>13</v>
      </c>
      <c r="J806" s="10"/>
      <c r="K806" s="10">
        <v>540000</v>
      </c>
      <c r="L806" s="11">
        <v>870483.3</v>
      </c>
    </row>
    <row r="807" spans="1:12" x14ac:dyDescent="0.25">
      <c r="A807" s="5" t="s">
        <v>755</v>
      </c>
      <c r="B807" s="3" t="s">
        <v>756</v>
      </c>
      <c r="C807" s="5" t="s">
        <v>5587</v>
      </c>
      <c r="D807" s="5" t="s">
        <v>5610</v>
      </c>
      <c r="E807" s="5">
        <v>2017</v>
      </c>
      <c r="F807" s="8" t="str">
        <f t="shared" si="24"/>
        <v>January</v>
      </c>
      <c r="G807" s="7">
        <f t="shared" si="25"/>
        <v>42765</v>
      </c>
      <c r="H807" s="5" t="s">
        <v>2551</v>
      </c>
      <c r="I807" s="5" t="s">
        <v>13</v>
      </c>
      <c r="J807" s="10"/>
      <c r="K807" s="10">
        <v>103983.3</v>
      </c>
      <c r="L807" s="11">
        <v>766500</v>
      </c>
    </row>
    <row r="808" spans="1:12" x14ac:dyDescent="0.25">
      <c r="A808" s="5" t="s">
        <v>755</v>
      </c>
      <c r="B808" s="3" t="s">
        <v>756</v>
      </c>
      <c r="C808" s="5" t="s">
        <v>5598</v>
      </c>
      <c r="D808" s="5" t="s">
        <v>5598</v>
      </c>
      <c r="E808" s="5">
        <v>2017</v>
      </c>
      <c r="F808" s="8" t="str">
        <f t="shared" si="24"/>
        <v>February</v>
      </c>
      <c r="G808" s="7">
        <f t="shared" si="25"/>
        <v>42768</v>
      </c>
      <c r="H808" s="5" t="s">
        <v>2551</v>
      </c>
      <c r="I808" s="5" t="s">
        <v>13</v>
      </c>
      <c r="J808" s="10"/>
      <c r="K808" s="10">
        <v>36500</v>
      </c>
      <c r="L808" s="11">
        <v>730000</v>
      </c>
    </row>
    <row r="809" spans="1:12" x14ac:dyDescent="0.25">
      <c r="A809" s="5" t="s">
        <v>755</v>
      </c>
      <c r="B809" s="3" t="s">
        <v>756</v>
      </c>
      <c r="C809" s="5" t="s">
        <v>5598</v>
      </c>
      <c r="D809" s="5" t="s">
        <v>5602</v>
      </c>
      <c r="E809" s="5">
        <v>2017</v>
      </c>
      <c r="F809" s="8" t="str">
        <f t="shared" si="24"/>
        <v>February</v>
      </c>
      <c r="G809" s="7">
        <f t="shared" si="25"/>
        <v>42790</v>
      </c>
      <c r="H809" s="5" t="s">
        <v>2547</v>
      </c>
      <c r="I809" s="5" t="s">
        <v>13</v>
      </c>
      <c r="J809" s="10"/>
      <c r="K809" s="10">
        <v>100000</v>
      </c>
      <c r="L809" s="11">
        <v>630000</v>
      </c>
    </row>
    <row r="810" spans="1:12" x14ac:dyDescent="0.25">
      <c r="A810" s="5" t="s">
        <v>755</v>
      </c>
      <c r="B810" s="3" t="s">
        <v>756</v>
      </c>
      <c r="C810" s="5" t="s">
        <v>5598</v>
      </c>
      <c r="D810" s="5" t="s">
        <v>5602</v>
      </c>
      <c r="E810" s="5">
        <v>2017</v>
      </c>
      <c r="F810" s="8" t="str">
        <f t="shared" si="24"/>
        <v>February</v>
      </c>
      <c r="G810" s="7">
        <f t="shared" si="25"/>
        <v>42790</v>
      </c>
      <c r="H810" s="5" t="s">
        <v>2540</v>
      </c>
      <c r="I810" s="5" t="s">
        <v>13</v>
      </c>
      <c r="J810" s="10"/>
      <c r="K810" s="10">
        <v>630000</v>
      </c>
      <c r="L810" s="11">
        <v>0</v>
      </c>
    </row>
    <row r="811" spans="1:12" x14ac:dyDescent="0.25">
      <c r="A811" s="5" t="s">
        <v>755</v>
      </c>
      <c r="B811" s="3" t="s">
        <v>756</v>
      </c>
      <c r="C811" s="5" t="s">
        <v>5588</v>
      </c>
      <c r="D811" s="5" t="s">
        <v>5587</v>
      </c>
      <c r="E811" s="5">
        <v>2017</v>
      </c>
      <c r="F811" s="8" t="str">
        <f t="shared" si="24"/>
        <v>March</v>
      </c>
      <c r="G811" s="7">
        <f t="shared" si="25"/>
        <v>42795</v>
      </c>
      <c r="H811" s="5" t="s">
        <v>2550</v>
      </c>
      <c r="I811" s="5" t="s">
        <v>11</v>
      </c>
      <c r="J811" s="10">
        <v>525000</v>
      </c>
      <c r="K811" s="10"/>
      <c r="L811" s="11">
        <v>525000</v>
      </c>
    </row>
    <row r="812" spans="1:12" x14ac:dyDescent="0.25">
      <c r="A812" s="5" t="s">
        <v>755</v>
      </c>
      <c r="B812" s="3" t="s">
        <v>756</v>
      </c>
      <c r="C812" s="5" t="s">
        <v>5588</v>
      </c>
      <c r="D812" s="5" t="s">
        <v>5602</v>
      </c>
      <c r="E812" s="5">
        <v>2017</v>
      </c>
      <c r="F812" s="8" t="str">
        <f t="shared" si="24"/>
        <v>March</v>
      </c>
      <c r="G812" s="7">
        <f t="shared" si="25"/>
        <v>42818</v>
      </c>
      <c r="H812" s="5" t="s">
        <v>2549</v>
      </c>
      <c r="I812" s="5" t="s">
        <v>11</v>
      </c>
      <c r="J812" s="10">
        <v>1008000</v>
      </c>
      <c r="K812" s="10"/>
      <c r="L812" s="11">
        <v>1533000</v>
      </c>
    </row>
    <row r="813" spans="1:12" x14ac:dyDescent="0.25">
      <c r="A813" s="5" t="s">
        <v>755</v>
      </c>
      <c r="B813" s="3" t="s">
        <v>756</v>
      </c>
      <c r="C813" s="5" t="s">
        <v>5596</v>
      </c>
      <c r="D813" s="5" t="s">
        <v>5587</v>
      </c>
      <c r="E813" s="5">
        <v>2017</v>
      </c>
      <c r="F813" s="8" t="str">
        <f t="shared" si="24"/>
        <v>April</v>
      </c>
      <c r="G813" s="7">
        <f t="shared" si="25"/>
        <v>42826</v>
      </c>
      <c r="H813" s="5" t="s">
        <v>2548</v>
      </c>
      <c r="I813" s="5" t="s">
        <v>11</v>
      </c>
      <c r="J813" s="10">
        <v>661500</v>
      </c>
      <c r="K813" s="10"/>
      <c r="L813" s="11">
        <v>2194500</v>
      </c>
    </row>
    <row r="814" spans="1:12" x14ac:dyDescent="0.25">
      <c r="A814" s="5" t="s">
        <v>755</v>
      </c>
      <c r="B814" s="3" t="s">
        <v>756</v>
      </c>
      <c r="C814" s="5" t="s">
        <v>5597</v>
      </c>
      <c r="D814" s="5" t="s">
        <v>5602</v>
      </c>
      <c r="E814" s="5">
        <v>2017</v>
      </c>
      <c r="F814" s="8" t="str">
        <f t="shared" si="24"/>
        <v>May</v>
      </c>
      <c r="G814" s="7">
        <f t="shared" si="25"/>
        <v>42879</v>
      </c>
      <c r="H814" s="5" t="s">
        <v>2547</v>
      </c>
      <c r="I814" s="5" t="s">
        <v>13</v>
      </c>
      <c r="J814" s="10"/>
      <c r="K814" s="10">
        <v>500000</v>
      </c>
      <c r="L814" s="11">
        <v>1694500</v>
      </c>
    </row>
    <row r="815" spans="1:12" x14ac:dyDescent="0.25">
      <c r="A815" s="5" t="s">
        <v>755</v>
      </c>
      <c r="B815" s="3" t="s">
        <v>756</v>
      </c>
      <c r="C815" s="5" t="s">
        <v>5597</v>
      </c>
      <c r="D815" s="5" t="s">
        <v>5602</v>
      </c>
      <c r="E815" s="5">
        <v>2017</v>
      </c>
      <c r="F815" s="8" t="str">
        <f t="shared" si="24"/>
        <v>May</v>
      </c>
      <c r="G815" s="7">
        <f t="shared" si="25"/>
        <v>42879</v>
      </c>
      <c r="H815" s="5" t="s">
        <v>2541</v>
      </c>
      <c r="I815" s="5" t="s">
        <v>13</v>
      </c>
      <c r="J815" s="10"/>
      <c r="K815" s="10">
        <v>530000</v>
      </c>
      <c r="L815" s="11">
        <v>1164500</v>
      </c>
    </row>
    <row r="816" spans="1:12" x14ac:dyDescent="0.25">
      <c r="A816" s="5" t="s">
        <v>755</v>
      </c>
      <c r="B816" s="3" t="s">
        <v>756</v>
      </c>
      <c r="C816" s="5" t="s">
        <v>5597</v>
      </c>
      <c r="D816" s="5" t="s">
        <v>5602</v>
      </c>
      <c r="E816" s="5">
        <v>2017</v>
      </c>
      <c r="F816" s="8" t="str">
        <f t="shared" si="24"/>
        <v>May</v>
      </c>
      <c r="G816" s="7">
        <f t="shared" si="25"/>
        <v>42879</v>
      </c>
      <c r="H816" s="5" t="s">
        <v>2546</v>
      </c>
      <c r="I816" s="5" t="s">
        <v>13</v>
      </c>
      <c r="J816" s="10"/>
      <c r="K816" s="10">
        <v>56500</v>
      </c>
      <c r="L816" s="11">
        <v>1108000</v>
      </c>
    </row>
    <row r="817" spans="1:12" x14ac:dyDescent="0.25">
      <c r="A817" s="5" t="s">
        <v>755</v>
      </c>
      <c r="B817" s="3" t="s">
        <v>756</v>
      </c>
      <c r="C817" s="5" t="s">
        <v>5589</v>
      </c>
      <c r="D817" s="5" t="s">
        <v>5602</v>
      </c>
      <c r="E817" s="5">
        <v>2017</v>
      </c>
      <c r="F817" s="8" t="str">
        <f t="shared" si="24"/>
        <v>June</v>
      </c>
      <c r="G817" s="7">
        <f t="shared" si="25"/>
        <v>42910</v>
      </c>
      <c r="H817" s="5" t="s">
        <v>2545</v>
      </c>
      <c r="I817" s="5" t="s">
        <v>11</v>
      </c>
      <c r="J817" s="10">
        <v>1008000</v>
      </c>
      <c r="K817" s="10"/>
      <c r="L817" s="11">
        <v>2116000</v>
      </c>
    </row>
    <row r="818" spans="1:12" x14ac:dyDescent="0.25">
      <c r="A818" s="5" t="s">
        <v>755</v>
      </c>
      <c r="B818" s="3" t="s">
        <v>756</v>
      </c>
      <c r="C818" s="5" t="s">
        <v>5592</v>
      </c>
      <c r="D818" s="5" t="s">
        <v>5587</v>
      </c>
      <c r="E818" s="5">
        <v>2017</v>
      </c>
      <c r="F818" s="8" t="str">
        <f t="shared" si="24"/>
        <v>July</v>
      </c>
      <c r="G818" s="7">
        <f t="shared" si="25"/>
        <v>42917</v>
      </c>
      <c r="H818" s="5" t="s">
        <v>2544</v>
      </c>
      <c r="I818" s="5" t="s">
        <v>11</v>
      </c>
      <c r="J818" s="10">
        <v>661500</v>
      </c>
      <c r="K818" s="10"/>
      <c r="L818" s="11">
        <v>2777500</v>
      </c>
    </row>
    <row r="819" spans="1:12" x14ac:dyDescent="0.25">
      <c r="A819" s="5" t="s">
        <v>755</v>
      </c>
      <c r="B819" s="3" t="s">
        <v>756</v>
      </c>
      <c r="C819" s="5" t="s">
        <v>5592</v>
      </c>
      <c r="D819" s="5" t="s">
        <v>5591</v>
      </c>
      <c r="E819" s="5">
        <v>2017</v>
      </c>
      <c r="F819" s="8" t="str">
        <f t="shared" si="24"/>
        <v>July</v>
      </c>
      <c r="G819" s="7">
        <f t="shared" si="25"/>
        <v>42934</v>
      </c>
      <c r="H819" s="5" t="s">
        <v>2543</v>
      </c>
      <c r="I819" s="5" t="s">
        <v>13</v>
      </c>
      <c r="J819" s="10"/>
      <c r="K819" s="10">
        <v>487867.97</v>
      </c>
      <c r="L819" s="11">
        <v>2289632.0299999998</v>
      </c>
    </row>
    <row r="820" spans="1:12" x14ac:dyDescent="0.25">
      <c r="A820" s="5" t="s">
        <v>755</v>
      </c>
      <c r="B820" s="3" t="s">
        <v>756</v>
      </c>
      <c r="C820" s="5" t="s">
        <v>5592</v>
      </c>
      <c r="D820" s="5" t="s">
        <v>5617</v>
      </c>
      <c r="E820" s="5">
        <v>2017</v>
      </c>
      <c r="F820" s="8" t="str">
        <f t="shared" si="24"/>
        <v>July</v>
      </c>
      <c r="G820" s="7">
        <f t="shared" si="25"/>
        <v>42935</v>
      </c>
      <c r="H820" s="5" t="s">
        <v>2522</v>
      </c>
      <c r="I820" s="5" t="s">
        <v>13</v>
      </c>
      <c r="J820" s="10"/>
      <c r="K820" s="10">
        <v>142132.01999999999</v>
      </c>
      <c r="L820" s="11">
        <v>2147500.0099999998</v>
      </c>
    </row>
    <row r="821" spans="1:12" x14ac:dyDescent="0.25">
      <c r="A821" s="5" t="s">
        <v>755</v>
      </c>
      <c r="B821" s="3" t="s">
        <v>756</v>
      </c>
      <c r="C821" s="5" t="s">
        <v>5605</v>
      </c>
      <c r="D821" s="5" t="s">
        <v>5607</v>
      </c>
      <c r="E821" s="5">
        <v>2017</v>
      </c>
      <c r="F821" s="8" t="str">
        <f t="shared" si="24"/>
        <v>September</v>
      </c>
      <c r="G821" s="7">
        <f t="shared" si="25"/>
        <v>42990</v>
      </c>
      <c r="H821" s="5" t="s">
        <v>2542</v>
      </c>
      <c r="I821" s="5" t="s">
        <v>13</v>
      </c>
      <c r="J821" s="10"/>
      <c r="K821" s="10">
        <v>700000</v>
      </c>
      <c r="L821" s="11">
        <v>1447500.01</v>
      </c>
    </row>
    <row r="822" spans="1:12" x14ac:dyDescent="0.25">
      <c r="A822" s="5" t="s">
        <v>755</v>
      </c>
      <c r="B822" s="3" t="s">
        <v>756</v>
      </c>
      <c r="C822" s="5" t="s">
        <v>5605</v>
      </c>
      <c r="D822" s="5" t="s">
        <v>5607</v>
      </c>
      <c r="E822" s="5">
        <v>2017</v>
      </c>
      <c r="F822" s="8" t="str">
        <f t="shared" si="24"/>
        <v>September</v>
      </c>
      <c r="G822" s="7">
        <f t="shared" si="25"/>
        <v>42990</v>
      </c>
      <c r="H822" s="5" t="s">
        <v>2541</v>
      </c>
      <c r="I822" s="5" t="s">
        <v>13</v>
      </c>
      <c r="J822" s="10"/>
      <c r="K822" s="10">
        <v>520000</v>
      </c>
      <c r="L822" s="11">
        <v>927500.01</v>
      </c>
    </row>
    <row r="823" spans="1:12" x14ac:dyDescent="0.25">
      <c r="A823" s="5" t="s">
        <v>755</v>
      </c>
      <c r="B823" s="3" t="s">
        <v>756</v>
      </c>
      <c r="C823" s="5" t="s">
        <v>5605</v>
      </c>
      <c r="D823" s="5" t="s">
        <v>5607</v>
      </c>
      <c r="E823" s="5">
        <v>2017</v>
      </c>
      <c r="F823" s="8" t="str">
        <f t="shared" si="24"/>
        <v>September</v>
      </c>
      <c r="G823" s="7">
        <f t="shared" si="25"/>
        <v>42990</v>
      </c>
      <c r="H823" s="5" t="s">
        <v>2540</v>
      </c>
      <c r="I823" s="5" t="s">
        <v>13</v>
      </c>
      <c r="J823" s="10"/>
      <c r="K823" s="10">
        <v>700000</v>
      </c>
      <c r="L823" s="11">
        <v>227500.01</v>
      </c>
    </row>
    <row r="824" spans="1:12" x14ac:dyDescent="0.25">
      <c r="A824" s="5" t="s">
        <v>755</v>
      </c>
      <c r="B824" s="3" t="s">
        <v>756</v>
      </c>
      <c r="C824" s="5" t="s">
        <v>5605</v>
      </c>
      <c r="D824" s="5" t="s">
        <v>5604</v>
      </c>
      <c r="E824" s="5">
        <v>2017</v>
      </c>
      <c r="F824" s="8" t="str">
        <f t="shared" si="24"/>
        <v>September</v>
      </c>
      <c r="G824" s="7">
        <f t="shared" si="25"/>
        <v>42991</v>
      </c>
      <c r="H824" s="5" t="s">
        <v>2539</v>
      </c>
      <c r="I824" s="5" t="s">
        <v>13</v>
      </c>
      <c r="J824" s="10"/>
      <c r="K824" s="10">
        <v>127500</v>
      </c>
      <c r="L824" s="11">
        <v>100000.01</v>
      </c>
    </row>
    <row r="825" spans="1:12" x14ac:dyDescent="0.25">
      <c r="A825" s="5" t="s">
        <v>755</v>
      </c>
      <c r="B825" s="3" t="s">
        <v>756</v>
      </c>
      <c r="C825" s="5" t="s">
        <v>5605</v>
      </c>
      <c r="D825" s="5" t="s">
        <v>5602</v>
      </c>
      <c r="E825" s="5">
        <v>2017</v>
      </c>
      <c r="F825" s="8" t="str">
        <f t="shared" si="24"/>
        <v>September</v>
      </c>
      <c r="G825" s="7">
        <f t="shared" si="25"/>
        <v>43002</v>
      </c>
      <c r="H825" s="5" t="s">
        <v>2538</v>
      </c>
      <c r="I825" s="5" t="s">
        <v>11</v>
      </c>
      <c r="J825" s="10">
        <v>78400</v>
      </c>
      <c r="K825" s="10"/>
      <c r="L825" s="11">
        <v>178400.01</v>
      </c>
    </row>
    <row r="826" spans="1:12" x14ac:dyDescent="0.25">
      <c r="A826" s="5" t="s">
        <v>755</v>
      </c>
      <c r="B826" s="3" t="s">
        <v>756</v>
      </c>
      <c r="C826" s="5" t="s">
        <v>5606</v>
      </c>
      <c r="D826" s="5" t="s">
        <v>5587</v>
      </c>
      <c r="E826" s="5">
        <v>2017</v>
      </c>
      <c r="F826" s="8" t="str">
        <f t="shared" si="24"/>
        <v>October</v>
      </c>
      <c r="G826" s="7">
        <f t="shared" si="25"/>
        <v>43009</v>
      </c>
      <c r="H826" s="5" t="s">
        <v>2537</v>
      </c>
      <c r="I826" s="5" t="s">
        <v>11</v>
      </c>
      <c r="J826" s="10">
        <v>661500</v>
      </c>
      <c r="K826" s="10"/>
      <c r="L826" s="11">
        <v>839900.01</v>
      </c>
    </row>
    <row r="827" spans="1:12" x14ac:dyDescent="0.25">
      <c r="A827" s="5" t="s">
        <v>755</v>
      </c>
      <c r="B827" s="3" t="s">
        <v>756</v>
      </c>
      <c r="C827" s="5" t="s">
        <v>5606</v>
      </c>
      <c r="D827" s="5" t="s">
        <v>5587</v>
      </c>
      <c r="E827" s="5">
        <v>2017</v>
      </c>
      <c r="F827" s="8" t="str">
        <f t="shared" si="24"/>
        <v>October</v>
      </c>
      <c r="G827" s="7">
        <f t="shared" si="25"/>
        <v>43009</v>
      </c>
      <c r="H827" s="5" t="s">
        <v>2536</v>
      </c>
      <c r="I827" s="5" t="s">
        <v>11</v>
      </c>
      <c r="J827" s="10">
        <v>1008000</v>
      </c>
      <c r="K827" s="10"/>
      <c r="L827" s="11">
        <v>1847900.01</v>
      </c>
    </row>
    <row r="828" spans="1:12" x14ac:dyDescent="0.25">
      <c r="A828" s="5" t="s">
        <v>755</v>
      </c>
      <c r="B828" s="3" t="s">
        <v>756</v>
      </c>
      <c r="C828" s="5" t="s">
        <v>5606</v>
      </c>
      <c r="D828" s="5" t="s">
        <v>5588</v>
      </c>
      <c r="E828" s="5">
        <v>2017</v>
      </c>
      <c r="F828" s="8" t="str">
        <f t="shared" si="24"/>
        <v>October</v>
      </c>
      <c r="G828" s="7">
        <f t="shared" si="25"/>
        <v>43011</v>
      </c>
      <c r="H828" s="5" t="s">
        <v>2535</v>
      </c>
      <c r="I828" s="5" t="s">
        <v>13</v>
      </c>
      <c r="J828" s="10"/>
      <c r="K828" s="10">
        <v>74666.67</v>
      </c>
      <c r="L828" s="11">
        <v>1773233.34</v>
      </c>
    </row>
    <row r="829" spans="1:12" x14ac:dyDescent="0.25">
      <c r="A829" s="5" t="s">
        <v>755</v>
      </c>
      <c r="B829" s="3" t="s">
        <v>756</v>
      </c>
      <c r="C829" s="5" t="s">
        <v>5606</v>
      </c>
      <c r="D829" s="5" t="s">
        <v>5601</v>
      </c>
      <c r="E829" s="5">
        <v>2017</v>
      </c>
      <c r="F829" s="8" t="str">
        <f t="shared" si="24"/>
        <v>October</v>
      </c>
      <c r="G829" s="7">
        <f t="shared" si="25"/>
        <v>43025</v>
      </c>
      <c r="H829" s="5" t="s">
        <v>2534</v>
      </c>
      <c r="I829" s="5" t="s">
        <v>13</v>
      </c>
      <c r="J829" s="10"/>
      <c r="K829" s="10">
        <v>630000</v>
      </c>
      <c r="L829" s="11">
        <v>1143233.3400000001</v>
      </c>
    </row>
    <row r="830" spans="1:12" x14ac:dyDescent="0.25">
      <c r="A830" s="5" t="s">
        <v>755</v>
      </c>
      <c r="B830" s="3" t="s">
        <v>756</v>
      </c>
      <c r="C830" s="5" t="s">
        <v>5606</v>
      </c>
      <c r="D830" s="5" t="s">
        <v>5601</v>
      </c>
      <c r="E830" s="5">
        <v>2017</v>
      </c>
      <c r="F830" s="8" t="str">
        <f t="shared" si="24"/>
        <v>October</v>
      </c>
      <c r="G830" s="7">
        <f t="shared" si="25"/>
        <v>43025</v>
      </c>
      <c r="H830" s="5" t="s">
        <v>2533</v>
      </c>
      <c r="I830" s="5" t="s">
        <v>13</v>
      </c>
      <c r="J830" s="10"/>
      <c r="K830" s="10">
        <v>700000</v>
      </c>
      <c r="L830" s="11">
        <v>443233.34</v>
      </c>
    </row>
    <row r="831" spans="1:12" x14ac:dyDescent="0.25">
      <c r="A831" s="5" t="s">
        <v>755</v>
      </c>
      <c r="B831" s="3" t="s">
        <v>756</v>
      </c>
      <c r="C831" s="5" t="s">
        <v>5606</v>
      </c>
      <c r="D831" s="5" t="s">
        <v>5601</v>
      </c>
      <c r="E831" s="5">
        <v>2017</v>
      </c>
      <c r="F831" s="8" t="str">
        <f t="shared" si="24"/>
        <v>October</v>
      </c>
      <c r="G831" s="7">
        <f t="shared" si="25"/>
        <v>43025</v>
      </c>
      <c r="H831" s="5" t="s">
        <v>2532</v>
      </c>
      <c r="I831" s="5" t="s">
        <v>13</v>
      </c>
      <c r="J831" s="10"/>
      <c r="K831" s="10">
        <v>260000</v>
      </c>
      <c r="L831" s="11">
        <v>183233.34</v>
      </c>
    </row>
    <row r="832" spans="1:12" x14ac:dyDescent="0.25">
      <c r="A832" s="5" t="s">
        <v>755</v>
      </c>
      <c r="B832" s="3" t="s">
        <v>756</v>
      </c>
      <c r="C832" s="5" t="s">
        <v>5606</v>
      </c>
      <c r="D832" s="5" t="s">
        <v>5591</v>
      </c>
      <c r="E832" s="5">
        <v>2017</v>
      </c>
      <c r="F832" s="8" t="str">
        <f t="shared" si="24"/>
        <v>October</v>
      </c>
      <c r="G832" s="7">
        <f t="shared" si="25"/>
        <v>43026</v>
      </c>
      <c r="H832" s="5" t="s">
        <v>2531</v>
      </c>
      <c r="I832" s="5" t="s">
        <v>13</v>
      </c>
      <c r="J832" s="10"/>
      <c r="K832" s="10">
        <v>83233.33</v>
      </c>
      <c r="L832" s="11">
        <v>100000.01</v>
      </c>
    </row>
    <row r="833" spans="1:12" x14ac:dyDescent="0.25">
      <c r="A833" s="5" t="s">
        <v>769</v>
      </c>
      <c r="B833" s="3" t="s">
        <v>770</v>
      </c>
      <c r="C833" s="5" t="s">
        <v>5587</v>
      </c>
      <c r="D833" s="5" t="s">
        <v>5587</v>
      </c>
      <c r="E833" s="5">
        <v>2017</v>
      </c>
      <c r="F833" s="8" t="str">
        <f t="shared" si="24"/>
        <v>January</v>
      </c>
      <c r="G833" s="7">
        <f t="shared" si="25"/>
        <v>42736</v>
      </c>
      <c r="H833" s="5" t="s">
        <v>36</v>
      </c>
      <c r="I833" s="5" t="s">
        <v>29</v>
      </c>
      <c r="J833" s="10"/>
      <c r="K833" s="10"/>
      <c r="L833" s="11">
        <v>840000</v>
      </c>
    </row>
    <row r="834" spans="1:12" x14ac:dyDescent="0.25">
      <c r="A834" s="5" t="s">
        <v>769</v>
      </c>
      <c r="B834" s="3" t="s">
        <v>770</v>
      </c>
      <c r="C834" s="5" t="s">
        <v>5587</v>
      </c>
      <c r="D834" s="5" t="s">
        <v>5587</v>
      </c>
      <c r="E834" s="5">
        <v>2017</v>
      </c>
      <c r="F834" s="8" t="str">
        <f t="shared" si="24"/>
        <v>January</v>
      </c>
      <c r="G834" s="7">
        <f t="shared" si="25"/>
        <v>42736</v>
      </c>
      <c r="H834" s="5" t="s">
        <v>2530</v>
      </c>
      <c r="I834" s="5" t="s">
        <v>11</v>
      </c>
      <c r="J834" s="10">
        <v>420000</v>
      </c>
      <c r="K834" s="10"/>
      <c r="L834" s="11">
        <v>1260000</v>
      </c>
    </row>
    <row r="835" spans="1:12" x14ac:dyDescent="0.25">
      <c r="A835" s="5" t="s">
        <v>769</v>
      </c>
      <c r="B835" s="3" t="s">
        <v>770</v>
      </c>
      <c r="C835" s="5" t="s">
        <v>5598</v>
      </c>
      <c r="D835" s="5" t="s">
        <v>5587</v>
      </c>
      <c r="E835" s="5">
        <v>2017</v>
      </c>
      <c r="F835" s="8" t="str">
        <f t="shared" ref="F835:F898" si="26">TEXT(C835*28, "mmmm")</f>
        <v>February</v>
      </c>
      <c r="G835" s="7">
        <f t="shared" ref="G835:G898" si="27">IFERROR(DATEVALUE(CONCATENATE(C835,"-",D835,"-",E835)), "")</f>
        <v>42767</v>
      </c>
      <c r="H835" s="5" t="s">
        <v>2529</v>
      </c>
      <c r="I835" s="5" t="s">
        <v>11</v>
      </c>
      <c r="J835" s="10">
        <v>210000</v>
      </c>
      <c r="K835" s="10"/>
      <c r="L835" s="11">
        <v>1470000</v>
      </c>
    </row>
    <row r="836" spans="1:12" x14ac:dyDescent="0.25">
      <c r="A836" s="5" t="s">
        <v>769</v>
      </c>
      <c r="B836" s="3" t="s">
        <v>770</v>
      </c>
      <c r="C836" s="5" t="s">
        <v>5598</v>
      </c>
      <c r="D836" s="5" t="s">
        <v>5587</v>
      </c>
      <c r="E836" s="5">
        <v>2017</v>
      </c>
      <c r="F836" s="8" t="str">
        <f t="shared" si="26"/>
        <v>February</v>
      </c>
      <c r="G836" s="7">
        <f t="shared" si="27"/>
        <v>42767</v>
      </c>
      <c r="H836" s="5" t="s">
        <v>2528</v>
      </c>
      <c r="I836" s="5" t="s">
        <v>13</v>
      </c>
      <c r="J836" s="10"/>
      <c r="K836" s="10">
        <v>400000</v>
      </c>
      <c r="L836" s="11">
        <v>1070000</v>
      </c>
    </row>
    <row r="837" spans="1:12" x14ac:dyDescent="0.25">
      <c r="A837" s="5" t="s">
        <v>769</v>
      </c>
      <c r="B837" s="3" t="s">
        <v>770</v>
      </c>
      <c r="C837" s="5" t="s">
        <v>5598</v>
      </c>
      <c r="D837" s="5" t="s">
        <v>5598</v>
      </c>
      <c r="E837" s="5">
        <v>2017</v>
      </c>
      <c r="F837" s="8" t="str">
        <f t="shared" si="26"/>
        <v>February</v>
      </c>
      <c r="G837" s="7">
        <f t="shared" si="27"/>
        <v>42768</v>
      </c>
      <c r="H837" s="5" t="s">
        <v>2527</v>
      </c>
      <c r="I837" s="5" t="s">
        <v>13</v>
      </c>
      <c r="J837" s="10"/>
      <c r="K837" s="10">
        <v>400000</v>
      </c>
      <c r="L837" s="11">
        <v>670000</v>
      </c>
    </row>
    <row r="838" spans="1:12" x14ac:dyDescent="0.25">
      <c r="A838" s="5" t="s">
        <v>769</v>
      </c>
      <c r="B838" s="3" t="s">
        <v>770</v>
      </c>
      <c r="C838" s="5" t="s">
        <v>5598</v>
      </c>
      <c r="D838" s="5" t="s">
        <v>5598</v>
      </c>
      <c r="E838" s="5">
        <v>2017</v>
      </c>
      <c r="F838" s="8" t="str">
        <f t="shared" si="26"/>
        <v>February</v>
      </c>
      <c r="G838" s="7">
        <f t="shared" si="27"/>
        <v>42768</v>
      </c>
      <c r="H838" s="5" t="s">
        <v>2523</v>
      </c>
      <c r="I838" s="5" t="s">
        <v>13</v>
      </c>
      <c r="J838" s="10"/>
      <c r="K838" s="10">
        <v>400000</v>
      </c>
      <c r="L838" s="11">
        <v>270000</v>
      </c>
    </row>
    <row r="839" spans="1:12" x14ac:dyDescent="0.25">
      <c r="A839" s="5" t="s">
        <v>769</v>
      </c>
      <c r="B839" s="3" t="s">
        <v>770</v>
      </c>
      <c r="C839" s="5" t="s">
        <v>5588</v>
      </c>
      <c r="D839" s="5" t="s">
        <v>5587</v>
      </c>
      <c r="E839" s="5">
        <v>2017</v>
      </c>
      <c r="F839" s="8" t="str">
        <f t="shared" si="26"/>
        <v>March</v>
      </c>
      <c r="G839" s="7">
        <f t="shared" si="27"/>
        <v>42795</v>
      </c>
      <c r="H839" s="5" t="s">
        <v>2526</v>
      </c>
      <c r="I839" s="5" t="s">
        <v>11</v>
      </c>
      <c r="J839" s="10">
        <v>210000</v>
      </c>
      <c r="K839" s="10"/>
      <c r="L839" s="11">
        <v>480000</v>
      </c>
    </row>
    <row r="840" spans="1:12" x14ac:dyDescent="0.25">
      <c r="A840" s="5" t="s">
        <v>769</v>
      </c>
      <c r="B840" s="3" t="s">
        <v>770</v>
      </c>
      <c r="C840" s="5" t="s">
        <v>5588</v>
      </c>
      <c r="D840" s="5" t="s">
        <v>5589</v>
      </c>
      <c r="E840" s="5">
        <v>2017</v>
      </c>
      <c r="F840" s="8" t="str">
        <f t="shared" si="26"/>
        <v>March</v>
      </c>
      <c r="G840" s="7">
        <f t="shared" si="27"/>
        <v>42800</v>
      </c>
      <c r="H840" s="5" t="s">
        <v>2520</v>
      </c>
      <c r="I840" s="5" t="s">
        <v>13</v>
      </c>
      <c r="J840" s="10"/>
      <c r="K840" s="10">
        <v>200000</v>
      </c>
      <c r="L840" s="11">
        <v>280000</v>
      </c>
    </row>
    <row r="841" spans="1:12" x14ac:dyDescent="0.25">
      <c r="A841" s="5" t="s">
        <v>769</v>
      </c>
      <c r="B841" s="3" t="s">
        <v>770</v>
      </c>
      <c r="C841" s="5" t="s">
        <v>5596</v>
      </c>
      <c r="D841" s="5" t="s">
        <v>5587</v>
      </c>
      <c r="E841" s="5">
        <v>2017</v>
      </c>
      <c r="F841" s="8" t="str">
        <f t="shared" si="26"/>
        <v>April</v>
      </c>
      <c r="G841" s="7">
        <f t="shared" si="27"/>
        <v>42826</v>
      </c>
      <c r="H841" s="5" t="s">
        <v>2525</v>
      </c>
      <c r="I841" s="5" t="s">
        <v>11</v>
      </c>
      <c r="J841" s="10">
        <v>210000</v>
      </c>
      <c r="K841" s="10"/>
      <c r="L841" s="11">
        <v>490000</v>
      </c>
    </row>
    <row r="842" spans="1:12" x14ac:dyDescent="0.25">
      <c r="A842" s="5" t="s">
        <v>769</v>
      </c>
      <c r="B842" s="3" t="s">
        <v>770</v>
      </c>
      <c r="C842" s="5" t="s">
        <v>5597</v>
      </c>
      <c r="D842" s="5" t="s">
        <v>5587</v>
      </c>
      <c r="E842" s="5">
        <v>2017</v>
      </c>
      <c r="F842" s="8" t="str">
        <f t="shared" si="26"/>
        <v>May</v>
      </c>
      <c r="G842" s="7">
        <f t="shared" si="27"/>
        <v>42856</v>
      </c>
      <c r="H842" s="5" t="s">
        <v>2524</v>
      </c>
      <c r="I842" s="5" t="s">
        <v>11</v>
      </c>
      <c r="J842" s="10">
        <v>210000</v>
      </c>
      <c r="K842" s="10"/>
      <c r="L842" s="11">
        <v>700000</v>
      </c>
    </row>
    <row r="843" spans="1:12" x14ac:dyDescent="0.25">
      <c r="A843" s="5" t="s">
        <v>769</v>
      </c>
      <c r="B843" s="3" t="s">
        <v>770</v>
      </c>
      <c r="C843" s="5" t="s">
        <v>5597</v>
      </c>
      <c r="D843" s="5" t="s">
        <v>5616</v>
      </c>
      <c r="E843" s="5">
        <v>2017</v>
      </c>
      <c r="F843" s="8" t="str">
        <f t="shared" si="26"/>
        <v>May</v>
      </c>
      <c r="G843" s="7">
        <f t="shared" si="27"/>
        <v>42870</v>
      </c>
      <c r="H843" s="5" t="s">
        <v>2523</v>
      </c>
      <c r="I843" s="5" t="s">
        <v>13</v>
      </c>
      <c r="J843" s="10"/>
      <c r="K843" s="10">
        <v>400000</v>
      </c>
      <c r="L843" s="11">
        <v>300000</v>
      </c>
    </row>
    <row r="844" spans="1:12" x14ac:dyDescent="0.25">
      <c r="A844" s="5" t="s">
        <v>769</v>
      </c>
      <c r="B844" s="3" t="s">
        <v>770</v>
      </c>
      <c r="C844" s="5" t="s">
        <v>5597</v>
      </c>
      <c r="D844" s="5" t="s">
        <v>5616</v>
      </c>
      <c r="E844" s="5">
        <v>2017</v>
      </c>
      <c r="F844" s="8" t="str">
        <f t="shared" si="26"/>
        <v>May</v>
      </c>
      <c r="G844" s="7">
        <f t="shared" si="27"/>
        <v>42870</v>
      </c>
      <c r="H844" s="5" t="s">
        <v>2522</v>
      </c>
      <c r="I844" s="5" t="s">
        <v>13</v>
      </c>
      <c r="J844" s="10"/>
      <c r="K844" s="10">
        <v>70000</v>
      </c>
      <c r="L844" s="11">
        <v>230000</v>
      </c>
    </row>
    <row r="845" spans="1:12" x14ac:dyDescent="0.25">
      <c r="A845" s="5" t="s">
        <v>769</v>
      </c>
      <c r="B845" s="3" t="s">
        <v>770</v>
      </c>
      <c r="C845" s="5" t="s">
        <v>5589</v>
      </c>
      <c r="D845" s="5" t="s">
        <v>5587</v>
      </c>
      <c r="E845" s="5">
        <v>2017</v>
      </c>
      <c r="F845" s="8" t="str">
        <f t="shared" si="26"/>
        <v>June</v>
      </c>
      <c r="G845" s="7">
        <f t="shared" si="27"/>
        <v>42887</v>
      </c>
      <c r="H845" s="5" t="s">
        <v>2521</v>
      </c>
      <c r="I845" s="5" t="s">
        <v>11</v>
      </c>
      <c r="J845" s="10">
        <v>210000</v>
      </c>
      <c r="K845" s="10"/>
      <c r="L845" s="11">
        <v>440000</v>
      </c>
    </row>
    <row r="846" spans="1:12" x14ac:dyDescent="0.25">
      <c r="A846" s="5" t="s">
        <v>769</v>
      </c>
      <c r="B846" s="3" t="s">
        <v>770</v>
      </c>
      <c r="C846" s="5" t="s">
        <v>5589</v>
      </c>
      <c r="D846" s="5" t="s">
        <v>5597</v>
      </c>
      <c r="E846" s="5">
        <v>2017</v>
      </c>
      <c r="F846" s="8" t="str">
        <f t="shared" si="26"/>
        <v>June</v>
      </c>
      <c r="G846" s="7">
        <f t="shared" si="27"/>
        <v>42891</v>
      </c>
      <c r="H846" s="5" t="s">
        <v>2520</v>
      </c>
      <c r="I846" s="5" t="s">
        <v>13</v>
      </c>
      <c r="J846" s="10"/>
      <c r="K846" s="10">
        <v>200000</v>
      </c>
      <c r="L846" s="11">
        <v>240000</v>
      </c>
    </row>
    <row r="847" spans="1:12" x14ac:dyDescent="0.25">
      <c r="A847" s="5" t="s">
        <v>769</v>
      </c>
      <c r="B847" s="3" t="s">
        <v>770</v>
      </c>
      <c r="C847" s="5" t="s">
        <v>5589</v>
      </c>
      <c r="D847" s="5" t="s">
        <v>5589</v>
      </c>
      <c r="E847" s="5">
        <v>2017</v>
      </c>
      <c r="F847" s="8" t="str">
        <f t="shared" si="26"/>
        <v>June</v>
      </c>
      <c r="G847" s="7">
        <f t="shared" si="27"/>
        <v>42892</v>
      </c>
      <c r="H847" s="5" t="s">
        <v>2511</v>
      </c>
      <c r="I847" s="5" t="s">
        <v>13</v>
      </c>
      <c r="J847" s="10"/>
      <c r="K847" s="10">
        <v>30000</v>
      </c>
      <c r="L847" s="11">
        <v>210000</v>
      </c>
    </row>
    <row r="848" spans="1:12" x14ac:dyDescent="0.25">
      <c r="A848" s="5" t="s">
        <v>769</v>
      </c>
      <c r="B848" s="3" t="s">
        <v>770</v>
      </c>
      <c r="C848" s="5" t="s">
        <v>5592</v>
      </c>
      <c r="D848" s="5" t="s">
        <v>5587</v>
      </c>
      <c r="E848" s="5">
        <v>2017</v>
      </c>
      <c r="F848" s="8" t="str">
        <f t="shared" si="26"/>
        <v>July</v>
      </c>
      <c r="G848" s="7">
        <f t="shared" si="27"/>
        <v>42917</v>
      </c>
      <c r="H848" s="5" t="s">
        <v>2519</v>
      </c>
      <c r="I848" s="5" t="s">
        <v>11</v>
      </c>
      <c r="J848" s="10">
        <v>210000</v>
      </c>
      <c r="K848" s="10"/>
      <c r="L848" s="11">
        <v>420000</v>
      </c>
    </row>
    <row r="849" spans="1:12" x14ac:dyDescent="0.25">
      <c r="A849" s="5" t="s">
        <v>769</v>
      </c>
      <c r="B849" s="3" t="s">
        <v>770</v>
      </c>
      <c r="C849" s="5" t="s">
        <v>5592</v>
      </c>
      <c r="D849" s="5" t="s">
        <v>5597</v>
      </c>
      <c r="E849" s="5">
        <v>2017</v>
      </c>
      <c r="F849" s="8" t="str">
        <f t="shared" si="26"/>
        <v>July</v>
      </c>
      <c r="G849" s="7">
        <f t="shared" si="27"/>
        <v>42921</v>
      </c>
      <c r="H849" s="5" t="s">
        <v>2513</v>
      </c>
      <c r="I849" s="5" t="s">
        <v>13</v>
      </c>
      <c r="J849" s="10"/>
      <c r="K849" s="10">
        <v>200000</v>
      </c>
      <c r="L849" s="11">
        <v>220000</v>
      </c>
    </row>
    <row r="850" spans="1:12" x14ac:dyDescent="0.25">
      <c r="A850" s="5" t="s">
        <v>769</v>
      </c>
      <c r="B850" s="3" t="s">
        <v>770</v>
      </c>
      <c r="C850" s="5" t="s">
        <v>5592</v>
      </c>
      <c r="D850" s="5" t="s">
        <v>5601</v>
      </c>
      <c r="E850" s="5">
        <v>2017</v>
      </c>
      <c r="F850" s="8" t="str">
        <f t="shared" si="26"/>
        <v>July</v>
      </c>
      <c r="G850" s="7">
        <f t="shared" si="27"/>
        <v>42933</v>
      </c>
      <c r="H850" s="5" t="s">
        <v>2518</v>
      </c>
      <c r="I850" s="5" t="s">
        <v>13</v>
      </c>
      <c r="J850" s="10"/>
      <c r="K850" s="10">
        <v>10000</v>
      </c>
      <c r="L850" s="11">
        <v>210000</v>
      </c>
    </row>
    <row r="851" spans="1:12" x14ac:dyDescent="0.25">
      <c r="A851" s="5" t="s">
        <v>769</v>
      </c>
      <c r="B851" s="3" t="s">
        <v>770</v>
      </c>
      <c r="C851" s="5" t="s">
        <v>5590</v>
      </c>
      <c r="D851" s="5" t="s">
        <v>5587</v>
      </c>
      <c r="E851" s="5">
        <v>2017</v>
      </c>
      <c r="F851" s="8" t="str">
        <f t="shared" si="26"/>
        <v>August</v>
      </c>
      <c r="G851" s="7">
        <f t="shared" si="27"/>
        <v>42948</v>
      </c>
      <c r="H851" s="5" t="s">
        <v>2517</v>
      </c>
      <c r="I851" s="5" t="s">
        <v>11</v>
      </c>
      <c r="J851" s="10">
        <v>210000</v>
      </c>
      <c r="K851" s="10"/>
      <c r="L851" s="11">
        <v>420000</v>
      </c>
    </row>
    <row r="852" spans="1:12" x14ac:dyDescent="0.25">
      <c r="A852" s="5" t="s">
        <v>769</v>
      </c>
      <c r="B852" s="3" t="s">
        <v>770</v>
      </c>
      <c r="C852" s="5" t="s">
        <v>5590</v>
      </c>
      <c r="D852" s="5" t="s">
        <v>5592</v>
      </c>
      <c r="E852" s="5">
        <v>2017</v>
      </c>
      <c r="F852" s="8" t="str">
        <f t="shared" si="26"/>
        <v>August</v>
      </c>
      <c r="G852" s="7">
        <f t="shared" si="27"/>
        <v>42954</v>
      </c>
      <c r="H852" s="5" t="s">
        <v>2513</v>
      </c>
      <c r="I852" s="5" t="s">
        <v>13</v>
      </c>
      <c r="J852" s="10"/>
      <c r="K852" s="10">
        <v>200000</v>
      </c>
      <c r="L852" s="11">
        <v>220000</v>
      </c>
    </row>
    <row r="853" spans="1:12" x14ac:dyDescent="0.25">
      <c r="A853" s="5" t="s">
        <v>769</v>
      </c>
      <c r="B853" s="3" t="s">
        <v>770</v>
      </c>
      <c r="C853" s="5" t="s">
        <v>5605</v>
      </c>
      <c r="D853" s="5" t="s">
        <v>5587</v>
      </c>
      <c r="E853" s="5">
        <v>2017</v>
      </c>
      <c r="F853" s="8" t="str">
        <f t="shared" si="26"/>
        <v>September</v>
      </c>
      <c r="G853" s="7">
        <f t="shared" si="27"/>
        <v>42979</v>
      </c>
      <c r="H853" s="5" t="s">
        <v>2516</v>
      </c>
      <c r="I853" s="5" t="s">
        <v>11</v>
      </c>
      <c r="J853" s="10">
        <v>210000</v>
      </c>
      <c r="K853" s="10"/>
      <c r="L853" s="11">
        <v>430000</v>
      </c>
    </row>
    <row r="854" spans="1:12" x14ac:dyDescent="0.25">
      <c r="A854" s="5" t="s">
        <v>769</v>
      </c>
      <c r="B854" s="3" t="s">
        <v>770</v>
      </c>
      <c r="C854" s="5" t="s">
        <v>5605</v>
      </c>
      <c r="D854" s="5" t="s">
        <v>5607</v>
      </c>
      <c r="E854" s="5">
        <v>2017</v>
      </c>
      <c r="F854" s="8" t="str">
        <f t="shared" si="26"/>
        <v>September</v>
      </c>
      <c r="G854" s="7">
        <f t="shared" si="27"/>
        <v>42990</v>
      </c>
      <c r="H854" s="5" t="s">
        <v>2515</v>
      </c>
      <c r="I854" s="5" t="s">
        <v>13</v>
      </c>
      <c r="J854" s="10"/>
      <c r="K854" s="10">
        <v>200000</v>
      </c>
      <c r="L854" s="11">
        <v>230000</v>
      </c>
    </row>
    <row r="855" spans="1:12" x14ac:dyDescent="0.25">
      <c r="A855" s="5" t="s">
        <v>769</v>
      </c>
      <c r="B855" s="3" t="s">
        <v>770</v>
      </c>
      <c r="C855" s="5" t="s">
        <v>5606</v>
      </c>
      <c r="D855" s="5" t="s">
        <v>5587</v>
      </c>
      <c r="E855" s="5">
        <v>2017</v>
      </c>
      <c r="F855" s="8" t="str">
        <f t="shared" si="26"/>
        <v>October</v>
      </c>
      <c r="G855" s="7">
        <f t="shared" si="27"/>
        <v>43009</v>
      </c>
      <c r="H855" s="5" t="s">
        <v>2514</v>
      </c>
      <c r="I855" s="5" t="s">
        <v>11</v>
      </c>
      <c r="J855" s="10">
        <v>210000</v>
      </c>
      <c r="K855" s="10"/>
      <c r="L855" s="11">
        <v>440000</v>
      </c>
    </row>
    <row r="856" spans="1:12" x14ac:dyDescent="0.25">
      <c r="A856" s="5" t="s">
        <v>769</v>
      </c>
      <c r="B856" s="3" t="s">
        <v>770</v>
      </c>
      <c r="C856" s="5" t="s">
        <v>5606</v>
      </c>
      <c r="D856" s="5" t="s">
        <v>5588</v>
      </c>
      <c r="E856" s="5">
        <v>2017</v>
      </c>
      <c r="F856" s="8" t="str">
        <f t="shared" si="26"/>
        <v>October</v>
      </c>
      <c r="G856" s="7">
        <f t="shared" si="27"/>
        <v>43011</v>
      </c>
      <c r="H856" s="5" t="s">
        <v>2513</v>
      </c>
      <c r="I856" s="5" t="s">
        <v>13</v>
      </c>
      <c r="J856" s="10"/>
      <c r="K856" s="10">
        <v>200000</v>
      </c>
      <c r="L856" s="11">
        <v>240000</v>
      </c>
    </row>
    <row r="857" spans="1:12" x14ac:dyDescent="0.25">
      <c r="A857" s="5" t="s">
        <v>769</v>
      </c>
      <c r="B857" s="3" t="s">
        <v>770</v>
      </c>
      <c r="C857" s="5" t="s">
        <v>5606</v>
      </c>
      <c r="D857" s="5" t="s">
        <v>5588</v>
      </c>
      <c r="E857" s="5">
        <v>2017</v>
      </c>
      <c r="F857" s="8" t="str">
        <f t="shared" si="26"/>
        <v>October</v>
      </c>
      <c r="G857" s="7">
        <f t="shared" si="27"/>
        <v>43011</v>
      </c>
      <c r="H857" s="5" t="s">
        <v>2512</v>
      </c>
      <c r="I857" s="5" t="s">
        <v>13</v>
      </c>
      <c r="J857" s="10"/>
      <c r="K857" s="10">
        <v>30000</v>
      </c>
      <c r="L857" s="11">
        <v>210000</v>
      </c>
    </row>
    <row r="858" spans="1:12" x14ac:dyDescent="0.25">
      <c r="A858" s="5" t="s">
        <v>769</v>
      </c>
      <c r="B858" s="3" t="s">
        <v>770</v>
      </c>
      <c r="C858" s="5" t="s">
        <v>5594</v>
      </c>
      <c r="D858" s="5" t="s">
        <v>5611</v>
      </c>
      <c r="E858" s="5">
        <v>2017</v>
      </c>
      <c r="F858" s="8" t="str">
        <f t="shared" si="26"/>
        <v>November</v>
      </c>
      <c r="G858" s="7">
        <f t="shared" si="27"/>
        <v>43053</v>
      </c>
      <c r="H858" s="5" t="s">
        <v>2513</v>
      </c>
      <c r="I858" s="5" t="s">
        <v>13</v>
      </c>
      <c r="J858" s="10"/>
      <c r="K858" s="10">
        <v>200000</v>
      </c>
      <c r="L858" s="11">
        <v>10000</v>
      </c>
    </row>
    <row r="859" spans="1:12" x14ac:dyDescent="0.25">
      <c r="A859" s="5" t="s">
        <v>769</v>
      </c>
      <c r="B859" s="3" t="s">
        <v>770</v>
      </c>
      <c r="C859" s="5" t="s">
        <v>5594</v>
      </c>
      <c r="D859" s="5" t="s">
        <v>5616</v>
      </c>
      <c r="E859" s="5">
        <v>2017</v>
      </c>
      <c r="F859" s="8" t="str">
        <f t="shared" si="26"/>
        <v>November</v>
      </c>
      <c r="G859" s="7">
        <f t="shared" si="27"/>
        <v>43054</v>
      </c>
      <c r="H859" s="5" t="s">
        <v>2512</v>
      </c>
      <c r="I859" s="5" t="s">
        <v>13</v>
      </c>
      <c r="J859" s="10"/>
      <c r="K859" s="10">
        <v>10000</v>
      </c>
      <c r="L859" s="11">
        <v>0</v>
      </c>
    </row>
    <row r="860" spans="1:12" x14ac:dyDescent="0.25">
      <c r="A860" s="5" t="s">
        <v>769</v>
      </c>
      <c r="B860" s="3" t="s">
        <v>770</v>
      </c>
      <c r="C860" s="5" t="s">
        <v>5607</v>
      </c>
      <c r="D860" s="5" t="s">
        <v>5587</v>
      </c>
      <c r="E860" s="5">
        <v>2017</v>
      </c>
      <c r="F860" s="8" t="str">
        <f t="shared" si="26"/>
        <v>December</v>
      </c>
      <c r="G860" s="7">
        <f t="shared" si="27"/>
        <v>43070</v>
      </c>
      <c r="H860" s="5" t="s">
        <v>2511</v>
      </c>
      <c r="I860" s="5" t="s">
        <v>13</v>
      </c>
      <c r="J860" s="10"/>
      <c r="K860" s="10">
        <v>7666.67</v>
      </c>
      <c r="L860" s="11">
        <v>-7666.67</v>
      </c>
    </row>
    <row r="861" spans="1:12" x14ac:dyDescent="0.25">
      <c r="A861" s="5" t="s">
        <v>782</v>
      </c>
      <c r="B861" s="3" t="s">
        <v>783</v>
      </c>
      <c r="C861" s="7"/>
      <c r="D861" s="7"/>
      <c r="E861" s="7"/>
      <c r="F861" s="8" t="str">
        <f t="shared" si="26"/>
        <v>January</v>
      </c>
      <c r="G861" s="7" t="str">
        <f t="shared" si="27"/>
        <v/>
      </c>
      <c r="H861" s="5" t="s">
        <v>28</v>
      </c>
      <c r="I861" s="5" t="s">
        <v>29</v>
      </c>
      <c r="J861" s="10"/>
      <c r="K861" s="10"/>
      <c r="L861" s="11">
        <v>0</v>
      </c>
    </row>
    <row r="862" spans="1:12" x14ac:dyDescent="0.25">
      <c r="A862" s="5" t="s">
        <v>784</v>
      </c>
      <c r="B862" s="3" t="s">
        <v>785</v>
      </c>
      <c r="C862" s="5" t="s">
        <v>5587</v>
      </c>
      <c r="D862" s="5" t="s">
        <v>5587</v>
      </c>
      <c r="E862" s="5">
        <v>2017</v>
      </c>
      <c r="F862" s="8" t="str">
        <f t="shared" si="26"/>
        <v>January</v>
      </c>
      <c r="G862" s="7">
        <f t="shared" si="27"/>
        <v>42736</v>
      </c>
      <c r="H862" s="5" t="s">
        <v>2510</v>
      </c>
      <c r="I862" s="5" t="s">
        <v>11</v>
      </c>
      <c r="J862" s="10">
        <v>3465000</v>
      </c>
      <c r="K862" s="10"/>
      <c r="L862" s="11">
        <v>3465000</v>
      </c>
    </row>
    <row r="863" spans="1:12" x14ac:dyDescent="0.25">
      <c r="A863" s="5" t="s">
        <v>784</v>
      </c>
      <c r="B863" s="3" t="s">
        <v>785</v>
      </c>
      <c r="C863" s="5" t="s">
        <v>5598</v>
      </c>
      <c r="D863" s="5" t="s">
        <v>5587</v>
      </c>
      <c r="E863" s="5">
        <v>2017</v>
      </c>
      <c r="F863" s="8" t="str">
        <f t="shared" si="26"/>
        <v>February</v>
      </c>
      <c r="G863" s="7">
        <f t="shared" si="27"/>
        <v>42767</v>
      </c>
      <c r="H863" s="5" t="s">
        <v>2509</v>
      </c>
      <c r="I863" s="5" t="s">
        <v>11</v>
      </c>
      <c r="J863" s="10">
        <v>3465000</v>
      </c>
      <c r="K863" s="10"/>
      <c r="L863" s="11">
        <v>6930000</v>
      </c>
    </row>
    <row r="864" spans="1:12" x14ac:dyDescent="0.25">
      <c r="A864" s="5" t="s">
        <v>784</v>
      </c>
      <c r="B864" s="3" t="s">
        <v>785</v>
      </c>
      <c r="C864" s="5" t="s">
        <v>5588</v>
      </c>
      <c r="D864" s="5" t="s">
        <v>5587</v>
      </c>
      <c r="E864" s="5">
        <v>2017</v>
      </c>
      <c r="F864" s="8" t="str">
        <f t="shared" si="26"/>
        <v>March</v>
      </c>
      <c r="G864" s="7">
        <f t="shared" si="27"/>
        <v>42795</v>
      </c>
      <c r="H864" s="5" t="s">
        <v>2508</v>
      </c>
      <c r="I864" s="5" t="s">
        <v>11</v>
      </c>
      <c r="J864" s="10">
        <v>3465000</v>
      </c>
      <c r="K864" s="10"/>
      <c r="L864" s="11">
        <v>10395000</v>
      </c>
    </row>
    <row r="865" spans="1:12" x14ac:dyDescent="0.25">
      <c r="A865" s="5" t="s">
        <v>784</v>
      </c>
      <c r="B865" s="3" t="s">
        <v>785</v>
      </c>
      <c r="C865" s="5" t="s">
        <v>5588</v>
      </c>
      <c r="D865" s="5" t="s">
        <v>5599</v>
      </c>
      <c r="E865" s="5">
        <v>2017</v>
      </c>
      <c r="F865" s="8" t="str">
        <f t="shared" si="26"/>
        <v>March</v>
      </c>
      <c r="G865" s="7">
        <f t="shared" si="27"/>
        <v>42810</v>
      </c>
      <c r="H865" s="5" t="s">
        <v>2507</v>
      </c>
      <c r="I865" s="5" t="s">
        <v>11</v>
      </c>
      <c r="J865" s="10"/>
      <c r="K865" s="10">
        <v>792000</v>
      </c>
      <c r="L865" s="11">
        <v>9603000</v>
      </c>
    </row>
    <row r="866" spans="1:12" x14ac:dyDescent="0.25">
      <c r="A866" s="5" t="s">
        <v>784</v>
      </c>
      <c r="B866" s="3" t="s">
        <v>785</v>
      </c>
      <c r="C866" s="5" t="s">
        <v>5588</v>
      </c>
      <c r="D866" s="5" t="s">
        <v>5599</v>
      </c>
      <c r="E866" s="5">
        <v>2017</v>
      </c>
      <c r="F866" s="8" t="str">
        <f t="shared" si="26"/>
        <v>March</v>
      </c>
      <c r="G866" s="7">
        <f t="shared" si="27"/>
        <v>42810</v>
      </c>
      <c r="H866" s="5" t="s">
        <v>2506</v>
      </c>
      <c r="I866" s="5" t="s">
        <v>11</v>
      </c>
      <c r="J866" s="10"/>
      <c r="K866" s="10">
        <v>1584000</v>
      </c>
      <c r="L866" s="11">
        <v>8019000</v>
      </c>
    </row>
    <row r="867" spans="1:12" x14ac:dyDescent="0.25">
      <c r="A867" s="5" t="s">
        <v>784</v>
      </c>
      <c r="B867" s="3" t="s">
        <v>785</v>
      </c>
      <c r="C867" s="5" t="s">
        <v>5596</v>
      </c>
      <c r="D867" s="5" t="s">
        <v>5587</v>
      </c>
      <c r="E867" s="5">
        <v>2017</v>
      </c>
      <c r="F867" s="8" t="str">
        <f t="shared" si="26"/>
        <v>April</v>
      </c>
      <c r="G867" s="7">
        <f t="shared" si="27"/>
        <v>42826</v>
      </c>
      <c r="H867" s="5" t="s">
        <v>2505</v>
      </c>
      <c r="I867" s="5" t="s">
        <v>11</v>
      </c>
      <c r="J867" s="10">
        <v>3465000</v>
      </c>
      <c r="K867" s="10"/>
      <c r="L867" s="11">
        <v>11484000</v>
      </c>
    </row>
    <row r="868" spans="1:12" x14ac:dyDescent="0.25">
      <c r="A868" s="5" t="s">
        <v>784</v>
      </c>
      <c r="B868" s="3" t="s">
        <v>785</v>
      </c>
      <c r="C868" s="5" t="s">
        <v>5597</v>
      </c>
      <c r="D868" s="5" t="s">
        <v>5587</v>
      </c>
      <c r="E868" s="5">
        <v>2017</v>
      </c>
      <c r="F868" s="8" t="str">
        <f t="shared" si="26"/>
        <v>May</v>
      </c>
      <c r="G868" s="7">
        <f t="shared" si="27"/>
        <v>42856</v>
      </c>
      <c r="H868" s="5" t="s">
        <v>2504</v>
      </c>
      <c r="I868" s="5" t="s">
        <v>11</v>
      </c>
      <c r="J868" s="10">
        <v>3465000</v>
      </c>
      <c r="K868" s="10"/>
      <c r="L868" s="11">
        <v>14949000</v>
      </c>
    </row>
    <row r="869" spans="1:12" x14ac:dyDescent="0.25">
      <c r="A869" s="5" t="s">
        <v>784</v>
      </c>
      <c r="B869" s="3" t="s">
        <v>785</v>
      </c>
      <c r="C869" s="5" t="s">
        <v>5597</v>
      </c>
      <c r="D869" s="5" t="s">
        <v>5596</v>
      </c>
      <c r="E869" s="5">
        <v>2017</v>
      </c>
      <c r="F869" s="8" t="str">
        <f t="shared" si="26"/>
        <v>May</v>
      </c>
      <c r="G869" s="7">
        <f t="shared" si="27"/>
        <v>42859</v>
      </c>
      <c r="H869" s="5" t="s">
        <v>2503</v>
      </c>
      <c r="I869" s="5" t="s">
        <v>13</v>
      </c>
      <c r="J869" s="10"/>
      <c r="K869" s="10">
        <v>2508000</v>
      </c>
      <c r="L869" s="11">
        <v>12441000</v>
      </c>
    </row>
    <row r="870" spans="1:12" x14ac:dyDescent="0.25">
      <c r="A870" s="5" t="s">
        <v>784</v>
      </c>
      <c r="B870" s="3" t="s">
        <v>785</v>
      </c>
      <c r="C870" s="5" t="s">
        <v>5597</v>
      </c>
      <c r="D870" s="5" t="s">
        <v>5597</v>
      </c>
      <c r="E870" s="5">
        <v>2017</v>
      </c>
      <c r="F870" s="8" t="str">
        <f t="shared" si="26"/>
        <v>May</v>
      </c>
      <c r="G870" s="7">
        <f t="shared" si="27"/>
        <v>42860</v>
      </c>
      <c r="H870" s="5" t="s">
        <v>2491</v>
      </c>
      <c r="I870" s="5" t="s">
        <v>13</v>
      </c>
      <c r="J870" s="10"/>
      <c r="K870" s="10">
        <v>165000</v>
      </c>
      <c r="L870" s="11">
        <v>12276000</v>
      </c>
    </row>
    <row r="871" spans="1:12" x14ac:dyDescent="0.25">
      <c r="A871" s="5" t="s">
        <v>784</v>
      </c>
      <c r="B871" s="3" t="s">
        <v>785</v>
      </c>
      <c r="C871" s="5" t="s">
        <v>5597</v>
      </c>
      <c r="D871" s="5" t="s">
        <v>5605</v>
      </c>
      <c r="E871" s="5">
        <v>2017</v>
      </c>
      <c r="F871" s="8" t="str">
        <f t="shared" si="26"/>
        <v>May</v>
      </c>
      <c r="G871" s="7">
        <f t="shared" si="27"/>
        <v>42864</v>
      </c>
      <c r="H871" s="5" t="s">
        <v>2502</v>
      </c>
      <c r="I871" s="5" t="s">
        <v>13</v>
      </c>
      <c r="J871" s="10"/>
      <c r="K871" s="10">
        <v>997500</v>
      </c>
      <c r="L871" s="11">
        <v>11278500</v>
      </c>
    </row>
    <row r="872" spans="1:12" x14ac:dyDescent="0.25">
      <c r="A872" s="5" t="s">
        <v>784</v>
      </c>
      <c r="B872" s="3" t="s">
        <v>785</v>
      </c>
      <c r="C872" s="5" t="s">
        <v>5589</v>
      </c>
      <c r="D872" s="5" t="s">
        <v>5587</v>
      </c>
      <c r="E872" s="5">
        <v>2017</v>
      </c>
      <c r="F872" s="8" t="str">
        <f t="shared" si="26"/>
        <v>June</v>
      </c>
      <c r="G872" s="7">
        <f t="shared" si="27"/>
        <v>42887</v>
      </c>
      <c r="H872" s="5" t="s">
        <v>2501</v>
      </c>
      <c r="I872" s="5" t="s">
        <v>11</v>
      </c>
      <c r="J872" s="10">
        <v>3465000</v>
      </c>
      <c r="K872" s="10"/>
      <c r="L872" s="11">
        <v>14743500</v>
      </c>
    </row>
    <row r="873" spans="1:12" x14ac:dyDescent="0.25">
      <c r="A873" s="5" t="s">
        <v>784</v>
      </c>
      <c r="B873" s="3" t="s">
        <v>785</v>
      </c>
      <c r="C873" s="5" t="s">
        <v>5589</v>
      </c>
      <c r="D873" s="5" t="s">
        <v>5607</v>
      </c>
      <c r="E873" s="5">
        <v>2017</v>
      </c>
      <c r="F873" s="8" t="str">
        <f t="shared" si="26"/>
        <v>June</v>
      </c>
      <c r="G873" s="7">
        <f t="shared" si="27"/>
        <v>42898</v>
      </c>
      <c r="H873" s="5" t="s">
        <v>2500</v>
      </c>
      <c r="I873" s="5" t="s">
        <v>13</v>
      </c>
      <c r="J873" s="10"/>
      <c r="K873" s="10">
        <v>3000000</v>
      </c>
      <c r="L873" s="11">
        <v>11743500</v>
      </c>
    </row>
    <row r="874" spans="1:12" x14ac:dyDescent="0.25">
      <c r="A874" s="5" t="s">
        <v>784</v>
      </c>
      <c r="B874" s="3" t="s">
        <v>785</v>
      </c>
      <c r="C874" s="5" t="s">
        <v>5589</v>
      </c>
      <c r="D874" s="5" t="s">
        <v>5611</v>
      </c>
      <c r="E874" s="5">
        <v>2017</v>
      </c>
      <c r="F874" s="8" t="str">
        <f t="shared" si="26"/>
        <v>June</v>
      </c>
      <c r="G874" s="7">
        <f t="shared" si="27"/>
        <v>42900</v>
      </c>
      <c r="H874" s="5" t="s">
        <v>2499</v>
      </c>
      <c r="I874" s="5" t="s">
        <v>11</v>
      </c>
      <c r="J874" s="10"/>
      <c r="K874" s="10">
        <v>77000</v>
      </c>
      <c r="L874" s="11">
        <v>11666500</v>
      </c>
    </row>
    <row r="875" spans="1:12" x14ac:dyDescent="0.25">
      <c r="A875" s="5" t="s">
        <v>784</v>
      </c>
      <c r="B875" s="3" t="s">
        <v>785</v>
      </c>
      <c r="C875" s="5" t="s">
        <v>5589</v>
      </c>
      <c r="D875" s="5" t="s">
        <v>5616</v>
      </c>
      <c r="E875" s="5">
        <v>2017</v>
      </c>
      <c r="F875" s="8" t="str">
        <f t="shared" si="26"/>
        <v>June</v>
      </c>
      <c r="G875" s="7">
        <f t="shared" si="27"/>
        <v>42901</v>
      </c>
      <c r="H875" s="5" t="s">
        <v>2498</v>
      </c>
      <c r="I875" s="5" t="s">
        <v>11</v>
      </c>
      <c r="J875" s="10"/>
      <c r="K875" s="10">
        <v>77000</v>
      </c>
      <c r="L875" s="11">
        <v>11589500</v>
      </c>
    </row>
    <row r="876" spans="1:12" x14ac:dyDescent="0.25">
      <c r="A876" s="5" t="s">
        <v>784</v>
      </c>
      <c r="B876" s="3" t="s">
        <v>785</v>
      </c>
      <c r="C876" s="5" t="s">
        <v>5592</v>
      </c>
      <c r="D876" s="5" t="s">
        <v>5587</v>
      </c>
      <c r="E876" s="5">
        <v>2017</v>
      </c>
      <c r="F876" s="8" t="str">
        <f t="shared" si="26"/>
        <v>July</v>
      </c>
      <c r="G876" s="7">
        <f t="shared" si="27"/>
        <v>42917</v>
      </c>
      <c r="H876" s="5" t="s">
        <v>2497</v>
      </c>
      <c r="I876" s="5" t="s">
        <v>11</v>
      </c>
      <c r="J876" s="10">
        <v>3465000</v>
      </c>
      <c r="K876" s="10"/>
      <c r="L876" s="11">
        <v>15054500</v>
      </c>
    </row>
    <row r="877" spans="1:12" x14ac:dyDescent="0.25">
      <c r="A877" s="5" t="s">
        <v>784</v>
      </c>
      <c r="B877" s="3" t="s">
        <v>785</v>
      </c>
      <c r="C877" s="5" t="s">
        <v>5592</v>
      </c>
      <c r="D877" s="5" t="s">
        <v>5613</v>
      </c>
      <c r="E877" s="5">
        <v>2017</v>
      </c>
      <c r="F877" s="8" t="str">
        <f t="shared" si="26"/>
        <v>July</v>
      </c>
      <c r="G877" s="7">
        <f t="shared" si="27"/>
        <v>42937</v>
      </c>
      <c r="H877" s="5" t="s">
        <v>2496</v>
      </c>
      <c r="I877" s="5" t="s">
        <v>13</v>
      </c>
      <c r="J877" s="10"/>
      <c r="K877" s="10">
        <v>3000000</v>
      </c>
      <c r="L877" s="11">
        <v>12054500</v>
      </c>
    </row>
    <row r="878" spans="1:12" x14ac:dyDescent="0.25">
      <c r="A878" s="5" t="s">
        <v>784</v>
      </c>
      <c r="B878" s="3" t="s">
        <v>785</v>
      </c>
      <c r="C878" s="5" t="s">
        <v>5590</v>
      </c>
      <c r="D878" s="5" t="s">
        <v>5587</v>
      </c>
      <c r="E878" s="5">
        <v>2017</v>
      </c>
      <c r="F878" s="8" t="str">
        <f t="shared" si="26"/>
        <v>August</v>
      </c>
      <c r="G878" s="7">
        <f t="shared" si="27"/>
        <v>42948</v>
      </c>
      <c r="H878" s="5" t="s">
        <v>2495</v>
      </c>
      <c r="I878" s="5" t="s">
        <v>11</v>
      </c>
      <c r="J878" s="10">
        <v>3465000</v>
      </c>
      <c r="K878" s="10"/>
      <c r="L878" s="11">
        <v>15519500</v>
      </c>
    </row>
    <row r="879" spans="1:12" x14ac:dyDescent="0.25">
      <c r="A879" s="5" t="s">
        <v>784</v>
      </c>
      <c r="B879" s="3" t="s">
        <v>785</v>
      </c>
      <c r="C879" s="5" t="s">
        <v>5605</v>
      </c>
      <c r="D879" s="5" t="s">
        <v>5587</v>
      </c>
      <c r="E879" s="5">
        <v>2017</v>
      </c>
      <c r="F879" s="8" t="str">
        <f t="shared" si="26"/>
        <v>September</v>
      </c>
      <c r="G879" s="7">
        <f t="shared" si="27"/>
        <v>42979</v>
      </c>
      <c r="H879" s="5" t="s">
        <v>2494</v>
      </c>
      <c r="I879" s="5" t="s">
        <v>11</v>
      </c>
      <c r="J879" s="10">
        <v>3465000</v>
      </c>
      <c r="K879" s="10"/>
      <c r="L879" s="11">
        <v>18984500</v>
      </c>
    </row>
    <row r="880" spans="1:12" x14ac:dyDescent="0.25">
      <c r="A880" s="5" t="s">
        <v>784</v>
      </c>
      <c r="B880" s="3" t="s">
        <v>785</v>
      </c>
      <c r="C880" s="5" t="s">
        <v>5606</v>
      </c>
      <c r="D880" s="5" t="s">
        <v>5587</v>
      </c>
      <c r="E880" s="5">
        <v>2017</v>
      </c>
      <c r="F880" s="8" t="str">
        <f t="shared" si="26"/>
        <v>October</v>
      </c>
      <c r="G880" s="7">
        <f t="shared" si="27"/>
        <v>43009</v>
      </c>
      <c r="H880" s="5" t="s">
        <v>2493</v>
      </c>
      <c r="I880" s="5" t="s">
        <v>11</v>
      </c>
      <c r="J880" s="10">
        <v>3465000</v>
      </c>
      <c r="K880" s="10"/>
      <c r="L880" s="11">
        <v>22449500</v>
      </c>
    </row>
    <row r="881" spans="1:12" x14ac:dyDescent="0.25">
      <c r="A881" s="5" t="s">
        <v>784</v>
      </c>
      <c r="B881" s="3" t="s">
        <v>785</v>
      </c>
      <c r="C881" s="5" t="s">
        <v>5606</v>
      </c>
      <c r="D881" s="5" t="s">
        <v>5594</v>
      </c>
      <c r="E881" s="5">
        <v>2017</v>
      </c>
      <c r="F881" s="8" t="str">
        <f t="shared" si="26"/>
        <v>October</v>
      </c>
      <c r="G881" s="7">
        <f t="shared" si="27"/>
        <v>43019</v>
      </c>
      <c r="H881" s="5" t="s">
        <v>2492</v>
      </c>
      <c r="I881" s="5" t="s">
        <v>13</v>
      </c>
      <c r="J881" s="10"/>
      <c r="K881" s="10">
        <v>3000000</v>
      </c>
      <c r="L881" s="11">
        <v>19449500</v>
      </c>
    </row>
    <row r="882" spans="1:12" x14ac:dyDescent="0.25">
      <c r="A882" s="5" t="s">
        <v>784</v>
      </c>
      <c r="B882" s="3" t="s">
        <v>785</v>
      </c>
      <c r="C882" s="5" t="s">
        <v>5606</v>
      </c>
      <c r="D882" s="5" t="s">
        <v>5594</v>
      </c>
      <c r="E882" s="5">
        <v>2017</v>
      </c>
      <c r="F882" s="8" t="str">
        <f t="shared" si="26"/>
        <v>October</v>
      </c>
      <c r="G882" s="7">
        <f t="shared" si="27"/>
        <v>43019</v>
      </c>
      <c r="H882" s="5" t="s">
        <v>2491</v>
      </c>
      <c r="I882" s="5" t="s">
        <v>13</v>
      </c>
      <c r="J882" s="10"/>
      <c r="K882" s="10">
        <v>330000</v>
      </c>
      <c r="L882" s="11">
        <v>19119500</v>
      </c>
    </row>
    <row r="883" spans="1:12" x14ac:dyDescent="0.25">
      <c r="A883" s="5" t="s">
        <v>784</v>
      </c>
      <c r="B883" s="3" t="s">
        <v>785</v>
      </c>
      <c r="C883" s="5" t="s">
        <v>5594</v>
      </c>
      <c r="D883" s="5" t="s">
        <v>5587</v>
      </c>
      <c r="E883" s="5">
        <v>2017</v>
      </c>
      <c r="F883" s="8" t="str">
        <f t="shared" si="26"/>
        <v>November</v>
      </c>
      <c r="G883" s="7">
        <f t="shared" si="27"/>
        <v>43040</v>
      </c>
      <c r="H883" s="5" t="s">
        <v>2490</v>
      </c>
      <c r="I883" s="5" t="s">
        <v>11</v>
      </c>
      <c r="J883" s="10">
        <v>3465000</v>
      </c>
      <c r="K883" s="10"/>
      <c r="L883" s="11">
        <v>22584500</v>
      </c>
    </row>
    <row r="884" spans="1:12" x14ac:dyDescent="0.25">
      <c r="A884" s="5" t="s">
        <v>784</v>
      </c>
      <c r="B884" s="3" t="s">
        <v>785</v>
      </c>
      <c r="C884" s="5" t="s">
        <v>5607</v>
      </c>
      <c r="D884" s="5" t="s">
        <v>5587</v>
      </c>
      <c r="E884" s="5">
        <v>2017</v>
      </c>
      <c r="F884" s="8" t="str">
        <f t="shared" si="26"/>
        <v>December</v>
      </c>
      <c r="G884" s="7">
        <f t="shared" si="27"/>
        <v>43070</v>
      </c>
      <c r="H884" s="5" t="s">
        <v>2489</v>
      </c>
      <c r="I884" s="5" t="s">
        <v>11</v>
      </c>
      <c r="J884" s="10">
        <v>2635838.73</v>
      </c>
      <c r="K884" s="10"/>
      <c r="L884" s="11">
        <v>25220338.73</v>
      </c>
    </row>
    <row r="885" spans="1:12" x14ac:dyDescent="0.25">
      <c r="A885" s="5" t="s">
        <v>817</v>
      </c>
      <c r="B885" s="3" t="s">
        <v>818</v>
      </c>
      <c r="C885" s="7"/>
      <c r="D885" s="7"/>
      <c r="E885" s="7"/>
      <c r="F885" s="8" t="str">
        <f t="shared" si="26"/>
        <v>January</v>
      </c>
      <c r="G885" s="7" t="str">
        <f t="shared" si="27"/>
        <v/>
      </c>
      <c r="H885" s="5" t="s">
        <v>28</v>
      </c>
      <c r="I885" s="5" t="s">
        <v>29</v>
      </c>
      <c r="J885" s="10"/>
      <c r="K885" s="10"/>
      <c r="L885" s="11">
        <v>0</v>
      </c>
    </row>
    <row r="886" spans="1:12" x14ac:dyDescent="0.25">
      <c r="A886" s="5" t="s">
        <v>819</v>
      </c>
      <c r="B886" s="3" t="s">
        <v>820</v>
      </c>
      <c r="C886" s="5" t="s">
        <v>5587</v>
      </c>
      <c r="D886" s="5" t="s">
        <v>5587</v>
      </c>
      <c r="E886" s="5">
        <v>2017</v>
      </c>
      <c r="F886" s="8" t="str">
        <f t="shared" si="26"/>
        <v>January</v>
      </c>
      <c r="G886" s="7">
        <f t="shared" si="27"/>
        <v>42736</v>
      </c>
      <c r="H886" s="5" t="s">
        <v>36</v>
      </c>
      <c r="I886" s="5" t="s">
        <v>29</v>
      </c>
      <c r="J886" s="10"/>
      <c r="K886" s="10"/>
      <c r="L886" s="11">
        <v>2261875.0099999998</v>
      </c>
    </row>
    <row r="887" spans="1:12" x14ac:dyDescent="0.25">
      <c r="A887" s="5" t="s">
        <v>819</v>
      </c>
      <c r="B887" s="3" t="s">
        <v>820</v>
      </c>
      <c r="C887" s="5" t="s">
        <v>5587</v>
      </c>
      <c r="D887" s="5" t="s">
        <v>5587</v>
      </c>
      <c r="E887" s="5">
        <v>2017</v>
      </c>
      <c r="F887" s="8" t="str">
        <f t="shared" si="26"/>
        <v>January</v>
      </c>
      <c r="G887" s="7">
        <f t="shared" si="27"/>
        <v>42736</v>
      </c>
      <c r="H887" s="5" t="s">
        <v>2488</v>
      </c>
      <c r="I887" s="5" t="s">
        <v>13</v>
      </c>
      <c r="J887" s="10"/>
      <c r="K887" s="10">
        <v>26250</v>
      </c>
      <c r="L887" s="11">
        <v>2235625.0099999998</v>
      </c>
    </row>
    <row r="888" spans="1:12" x14ac:dyDescent="0.25">
      <c r="A888" s="5" t="s">
        <v>819</v>
      </c>
      <c r="B888" s="3" t="s">
        <v>820</v>
      </c>
      <c r="C888" s="5" t="s">
        <v>5587</v>
      </c>
      <c r="D888" s="5" t="s">
        <v>5596</v>
      </c>
      <c r="E888" s="5">
        <v>2017</v>
      </c>
      <c r="F888" s="8" t="str">
        <f t="shared" si="26"/>
        <v>January</v>
      </c>
      <c r="G888" s="7">
        <f t="shared" si="27"/>
        <v>42739</v>
      </c>
      <c r="H888" s="5" t="s">
        <v>2487</v>
      </c>
      <c r="I888" s="5" t="s">
        <v>11</v>
      </c>
      <c r="J888" s="10">
        <v>1027419.35</v>
      </c>
      <c r="K888" s="10"/>
      <c r="L888" s="11">
        <v>3263044.36</v>
      </c>
    </row>
    <row r="889" spans="1:12" x14ac:dyDescent="0.25">
      <c r="A889" s="5" t="s">
        <v>819</v>
      </c>
      <c r="B889" s="3" t="s">
        <v>820</v>
      </c>
      <c r="C889" s="5" t="s">
        <v>5587</v>
      </c>
      <c r="D889" s="5" t="s">
        <v>5595</v>
      </c>
      <c r="E889" s="5">
        <v>2017</v>
      </c>
      <c r="F889" s="8" t="str">
        <f t="shared" si="26"/>
        <v>January</v>
      </c>
      <c r="G889" s="7">
        <f t="shared" si="27"/>
        <v>42766</v>
      </c>
      <c r="H889" s="5" t="s">
        <v>2459</v>
      </c>
      <c r="I889" s="5" t="s">
        <v>13</v>
      </c>
      <c r="J889" s="10"/>
      <c r="K889" s="10">
        <v>1045833.34</v>
      </c>
      <c r="L889" s="11">
        <v>2217211.02</v>
      </c>
    </row>
    <row r="890" spans="1:12" x14ac:dyDescent="0.25">
      <c r="A890" s="5" t="s">
        <v>819</v>
      </c>
      <c r="B890" s="3" t="s">
        <v>820</v>
      </c>
      <c r="C890" s="5" t="s">
        <v>5598</v>
      </c>
      <c r="D890" s="5" t="s">
        <v>5587</v>
      </c>
      <c r="E890" s="5">
        <v>2017</v>
      </c>
      <c r="F890" s="8" t="str">
        <f t="shared" si="26"/>
        <v>February</v>
      </c>
      <c r="G890" s="7">
        <f t="shared" si="27"/>
        <v>42767</v>
      </c>
      <c r="H890" s="5" t="s">
        <v>2486</v>
      </c>
      <c r="I890" s="5" t="s">
        <v>11</v>
      </c>
      <c r="J890" s="10">
        <v>1137500</v>
      </c>
      <c r="K890" s="10"/>
      <c r="L890" s="11">
        <v>3354711.02</v>
      </c>
    </row>
    <row r="891" spans="1:12" x14ac:dyDescent="0.25">
      <c r="A891" s="5" t="s">
        <v>819</v>
      </c>
      <c r="B891" s="3" t="s">
        <v>820</v>
      </c>
      <c r="C891" s="5" t="s">
        <v>5598</v>
      </c>
      <c r="D891" s="5" t="s">
        <v>5587</v>
      </c>
      <c r="E891" s="5">
        <v>2017</v>
      </c>
      <c r="F891" s="8" t="str">
        <f t="shared" si="26"/>
        <v>February</v>
      </c>
      <c r="G891" s="7">
        <f t="shared" si="27"/>
        <v>42767</v>
      </c>
      <c r="H891" s="5" t="s">
        <v>2453</v>
      </c>
      <c r="I891" s="5" t="s">
        <v>13</v>
      </c>
      <c r="J891" s="10"/>
      <c r="K891" s="10">
        <v>52291.67</v>
      </c>
      <c r="L891" s="11">
        <v>3302419.35</v>
      </c>
    </row>
    <row r="892" spans="1:12" x14ac:dyDescent="0.25">
      <c r="A892" s="5" t="s">
        <v>819</v>
      </c>
      <c r="B892" s="3" t="s">
        <v>820</v>
      </c>
      <c r="C892" s="5" t="s">
        <v>5598</v>
      </c>
      <c r="D892" s="5" t="s">
        <v>5613</v>
      </c>
      <c r="E892" s="5">
        <v>2017</v>
      </c>
      <c r="F892" s="8" t="str">
        <f t="shared" si="26"/>
        <v>February</v>
      </c>
      <c r="G892" s="7">
        <f t="shared" si="27"/>
        <v>42787</v>
      </c>
      <c r="H892" s="5" t="s">
        <v>2458</v>
      </c>
      <c r="I892" s="5" t="s">
        <v>13</v>
      </c>
      <c r="J892" s="10"/>
      <c r="K892" s="10">
        <v>1083333.33</v>
      </c>
      <c r="L892" s="11">
        <v>2219086.02</v>
      </c>
    </row>
    <row r="893" spans="1:12" x14ac:dyDescent="0.25">
      <c r="A893" s="5" t="s">
        <v>819</v>
      </c>
      <c r="B893" s="3" t="s">
        <v>820</v>
      </c>
      <c r="C893" s="5" t="s">
        <v>5598</v>
      </c>
      <c r="D893" s="5" t="s">
        <v>5613</v>
      </c>
      <c r="E893" s="5">
        <v>2017</v>
      </c>
      <c r="F893" s="8" t="str">
        <f t="shared" si="26"/>
        <v>February</v>
      </c>
      <c r="G893" s="7">
        <f t="shared" si="27"/>
        <v>42787</v>
      </c>
      <c r="H893" s="5" t="s">
        <v>2462</v>
      </c>
      <c r="I893" s="5" t="s">
        <v>13</v>
      </c>
      <c r="J893" s="10"/>
      <c r="K893" s="10">
        <v>54166.67</v>
      </c>
      <c r="L893" s="11">
        <v>2164919.35</v>
      </c>
    </row>
    <row r="894" spans="1:12" x14ac:dyDescent="0.25">
      <c r="A894" s="5" t="s">
        <v>819</v>
      </c>
      <c r="B894" s="3" t="s">
        <v>820</v>
      </c>
      <c r="C894" s="5" t="s">
        <v>5588</v>
      </c>
      <c r="D894" s="5" t="s">
        <v>5587</v>
      </c>
      <c r="E894" s="5">
        <v>2017</v>
      </c>
      <c r="F894" s="8" t="str">
        <f t="shared" si="26"/>
        <v>March</v>
      </c>
      <c r="G894" s="7">
        <f t="shared" si="27"/>
        <v>42795</v>
      </c>
      <c r="H894" s="5" t="s">
        <v>2485</v>
      </c>
      <c r="I894" s="5" t="s">
        <v>11</v>
      </c>
      <c r="J894" s="10">
        <v>1137500</v>
      </c>
      <c r="K894" s="10"/>
      <c r="L894" s="11">
        <v>3302419.35</v>
      </c>
    </row>
    <row r="895" spans="1:12" x14ac:dyDescent="0.25">
      <c r="A895" s="5" t="s">
        <v>819</v>
      </c>
      <c r="B895" s="3" t="s">
        <v>820</v>
      </c>
      <c r="C895" s="5" t="s">
        <v>5588</v>
      </c>
      <c r="D895" s="5" t="s">
        <v>5604</v>
      </c>
      <c r="E895" s="5">
        <v>2017</v>
      </c>
      <c r="F895" s="8" t="str">
        <f t="shared" si="26"/>
        <v>March</v>
      </c>
      <c r="G895" s="7">
        <f t="shared" si="27"/>
        <v>42807</v>
      </c>
      <c r="H895" s="5" t="s">
        <v>2463</v>
      </c>
      <c r="I895" s="5" t="s">
        <v>13</v>
      </c>
      <c r="J895" s="10"/>
      <c r="K895" s="10">
        <v>978494.62</v>
      </c>
      <c r="L895" s="11">
        <v>2323924.73</v>
      </c>
    </row>
    <row r="896" spans="1:12" x14ac:dyDescent="0.25">
      <c r="A896" s="5" t="s">
        <v>819</v>
      </c>
      <c r="B896" s="3" t="s">
        <v>820</v>
      </c>
      <c r="C896" s="5" t="s">
        <v>5588</v>
      </c>
      <c r="D896" s="5" t="s">
        <v>5604</v>
      </c>
      <c r="E896" s="5">
        <v>2017</v>
      </c>
      <c r="F896" s="8" t="str">
        <f t="shared" si="26"/>
        <v>March</v>
      </c>
      <c r="G896" s="7">
        <f t="shared" si="27"/>
        <v>42807</v>
      </c>
      <c r="H896" s="5" t="s">
        <v>2484</v>
      </c>
      <c r="I896" s="5" t="s">
        <v>13</v>
      </c>
      <c r="J896" s="10"/>
      <c r="K896" s="10">
        <v>1083333.33</v>
      </c>
      <c r="L896" s="11">
        <v>1240591.3999999999</v>
      </c>
    </row>
    <row r="897" spans="1:12" x14ac:dyDescent="0.25">
      <c r="A897" s="5" t="s">
        <v>819</v>
      </c>
      <c r="B897" s="3" t="s">
        <v>820</v>
      </c>
      <c r="C897" s="5" t="s">
        <v>5588</v>
      </c>
      <c r="D897" s="5" t="s">
        <v>5611</v>
      </c>
      <c r="E897" s="5">
        <v>2017</v>
      </c>
      <c r="F897" s="8" t="str">
        <f t="shared" si="26"/>
        <v>March</v>
      </c>
      <c r="G897" s="7">
        <f t="shared" si="27"/>
        <v>42808</v>
      </c>
      <c r="H897" s="5" t="s">
        <v>2483</v>
      </c>
      <c r="I897" s="5" t="s">
        <v>13</v>
      </c>
      <c r="J897" s="10"/>
      <c r="K897" s="10">
        <v>103091.4</v>
      </c>
      <c r="L897" s="11">
        <v>1137500</v>
      </c>
    </row>
    <row r="898" spans="1:12" x14ac:dyDescent="0.25">
      <c r="A898" s="5" t="s">
        <v>819</v>
      </c>
      <c r="B898" s="3" t="s">
        <v>820</v>
      </c>
      <c r="C898" s="5" t="s">
        <v>5588</v>
      </c>
      <c r="D898" s="5" t="s">
        <v>5616</v>
      </c>
      <c r="E898" s="5">
        <v>2017</v>
      </c>
      <c r="F898" s="8" t="str">
        <f t="shared" si="26"/>
        <v>March</v>
      </c>
      <c r="G898" s="7">
        <f t="shared" si="27"/>
        <v>42809</v>
      </c>
      <c r="H898" s="5" t="s">
        <v>2482</v>
      </c>
      <c r="I898" s="5" t="s">
        <v>11</v>
      </c>
      <c r="J898" s="10">
        <v>525000</v>
      </c>
      <c r="K898" s="10"/>
      <c r="L898" s="11">
        <v>1662500</v>
      </c>
    </row>
    <row r="899" spans="1:12" x14ac:dyDescent="0.25">
      <c r="A899" s="5" t="s">
        <v>819</v>
      </c>
      <c r="B899" s="3" t="s">
        <v>820</v>
      </c>
      <c r="C899" s="5" t="s">
        <v>5596</v>
      </c>
      <c r="D899" s="5" t="s">
        <v>5587</v>
      </c>
      <c r="E899" s="5">
        <v>2017</v>
      </c>
      <c r="F899" s="8" t="str">
        <f t="shared" ref="F899:F962" si="28">TEXT(C899*28, "mmmm")</f>
        <v>April</v>
      </c>
      <c r="G899" s="7">
        <f t="shared" ref="G899:G962" si="29">IFERROR(DATEVALUE(CONCATENATE(C899,"-",D899,"-",E899)), "")</f>
        <v>42826</v>
      </c>
      <c r="H899" s="5" t="s">
        <v>2481</v>
      </c>
      <c r="I899" s="5" t="s">
        <v>11</v>
      </c>
      <c r="J899" s="10">
        <v>1137500</v>
      </c>
      <c r="K899" s="10"/>
      <c r="L899" s="11">
        <v>2800000</v>
      </c>
    </row>
    <row r="900" spans="1:12" x14ac:dyDescent="0.25">
      <c r="A900" s="5" t="s">
        <v>819</v>
      </c>
      <c r="B900" s="3" t="s">
        <v>820</v>
      </c>
      <c r="C900" s="5" t="s">
        <v>5597</v>
      </c>
      <c r="D900" s="5" t="s">
        <v>5587</v>
      </c>
      <c r="E900" s="5">
        <v>2017</v>
      </c>
      <c r="F900" s="8" t="str">
        <f t="shared" si="28"/>
        <v>May</v>
      </c>
      <c r="G900" s="7">
        <f t="shared" si="29"/>
        <v>42856</v>
      </c>
      <c r="H900" s="5" t="s">
        <v>2480</v>
      </c>
      <c r="I900" s="5" t="s">
        <v>11</v>
      </c>
      <c r="J900" s="10">
        <v>1137500</v>
      </c>
      <c r="K900" s="10"/>
      <c r="L900" s="11">
        <v>3937500</v>
      </c>
    </row>
    <row r="901" spans="1:12" x14ac:dyDescent="0.25">
      <c r="A901" s="5" t="s">
        <v>819</v>
      </c>
      <c r="B901" s="3" t="s">
        <v>820</v>
      </c>
      <c r="C901" s="5" t="s">
        <v>5597</v>
      </c>
      <c r="D901" s="5" t="s">
        <v>5616</v>
      </c>
      <c r="E901" s="5">
        <v>2017</v>
      </c>
      <c r="F901" s="8" t="str">
        <f t="shared" si="28"/>
        <v>May</v>
      </c>
      <c r="G901" s="7">
        <f t="shared" si="29"/>
        <v>42870</v>
      </c>
      <c r="H901" s="5" t="s">
        <v>2454</v>
      </c>
      <c r="I901" s="5" t="s">
        <v>13</v>
      </c>
      <c r="J901" s="10"/>
      <c r="K901" s="10">
        <v>1083333.33</v>
      </c>
      <c r="L901" s="11">
        <v>2854166.67</v>
      </c>
    </row>
    <row r="902" spans="1:12" x14ac:dyDescent="0.25">
      <c r="A902" s="5" t="s">
        <v>819</v>
      </c>
      <c r="B902" s="3" t="s">
        <v>820</v>
      </c>
      <c r="C902" s="5" t="s">
        <v>5597</v>
      </c>
      <c r="D902" s="5" t="s">
        <v>5599</v>
      </c>
      <c r="E902" s="5">
        <v>2017</v>
      </c>
      <c r="F902" s="8" t="str">
        <f t="shared" si="28"/>
        <v>May</v>
      </c>
      <c r="G902" s="7">
        <f t="shared" si="29"/>
        <v>42871</v>
      </c>
      <c r="H902" s="5" t="s">
        <v>2457</v>
      </c>
      <c r="I902" s="5" t="s">
        <v>13</v>
      </c>
      <c r="J902" s="10"/>
      <c r="K902" s="10">
        <v>54166.67</v>
      </c>
      <c r="L902" s="11">
        <v>2800000</v>
      </c>
    </row>
    <row r="903" spans="1:12" x14ac:dyDescent="0.25">
      <c r="A903" s="5" t="s">
        <v>819</v>
      </c>
      <c r="B903" s="3" t="s">
        <v>820</v>
      </c>
      <c r="C903" s="5" t="s">
        <v>5597</v>
      </c>
      <c r="D903" s="5" t="s">
        <v>5608</v>
      </c>
      <c r="E903" s="5">
        <v>2017</v>
      </c>
      <c r="F903" s="8" t="str">
        <f t="shared" si="28"/>
        <v>May</v>
      </c>
      <c r="G903" s="7">
        <f t="shared" si="29"/>
        <v>42880</v>
      </c>
      <c r="H903" s="5" t="s">
        <v>2479</v>
      </c>
      <c r="I903" s="5" t="s">
        <v>13</v>
      </c>
      <c r="J903" s="10"/>
      <c r="K903" s="10">
        <v>1083333.33</v>
      </c>
      <c r="L903" s="11">
        <v>1716666.67</v>
      </c>
    </row>
    <row r="904" spans="1:12" x14ac:dyDescent="0.25">
      <c r="A904" s="5" t="s">
        <v>819</v>
      </c>
      <c r="B904" s="3" t="s">
        <v>820</v>
      </c>
      <c r="C904" s="5" t="s">
        <v>5597</v>
      </c>
      <c r="D904" s="5" t="s">
        <v>5608</v>
      </c>
      <c r="E904" s="5">
        <v>2017</v>
      </c>
      <c r="F904" s="8" t="str">
        <f t="shared" si="28"/>
        <v>May</v>
      </c>
      <c r="G904" s="7">
        <f t="shared" si="29"/>
        <v>42880</v>
      </c>
      <c r="H904" s="5" t="s">
        <v>2454</v>
      </c>
      <c r="I904" s="5" t="s">
        <v>13</v>
      </c>
      <c r="J904" s="10"/>
      <c r="K904" s="10">
        <v>525000</v>
      </c>
      <c r="L904" s="11">
        <v>1191666.67</v>
      </c>
    </row>
    <row r="905" spans="1:12" x14ac:dyDescent="0.25">
      <c r="A905" s="5" t="s">
        <v>819</v>
      </c>
      <c r="B905" s="3" t="s">
        <v>820</v>
      </c>
      <c r="C905" s="5" t="s">
        <v>5597</v>
      </c>
      <c r="D905" s="5" t="s">
        <v>5614</v>
      </c>
      <c r="E905" s="5">
        <v>2017</v>
      </c>
      <c r="F905" s="8" t="str">
        <f t="shared" si="28"/>
        <v>May</v>
      </c>
      <c r="G905" s="7">
        <f t="shared" si="29"/>
        <v>42881</v>
      </c>
      <c r="H905" s="5" t="s">
        <v>2457</v>
      </c>
      <c r="I905" s="5" t="s">
        <v>13</v>
      </c>
      <c r="J905" s="10"/>
      <c r="K905" s="10">
        <v>54166.67</v>
      </c>
      <c r="L905" s="11">
        <v>1137500</v>
      </c>
    </row>
    <row r="906" spans="1:12" x14ac:dyDescent="0.25">
      <c r="A906" s="5" t="s">
        <v>819</v>
      </c>
      <c r="B906" s="3" t="s">
        <v>820</v>
      </c>
      <c r="C906" s="5" t="s">
        <v>5597</v>
      </c>
      <c r="D906" s="5" t="s">
        <v>5610</v>
      </c>
      <c r="E906" s="5">
        <v>2017</v>
      </c>
      <c r="F906" s="8" t="str">
        <f t="shared" si="28"/>
        <v>May</v>
      </c>
      <c r="G906" s="7">
        <f t="shared" si="29"/>
        <v>42885</v>
      </c>
      <c r="H906" s="5" t="s">
        <v>2478</v>
      </c>
      <c r="I906" s="5" t="s">
        <v>11</v>
      </c>
      <c r="J906" s="10">
        <v>494666.68</v>
      </c>
      <c r="K906" s="10"/>
      <c r="L906" s="11">
        <v>1632166.68</v>
      </c>
    </row>
    <row r="907" spans="1:12" x14ac:dyDescent="0.25">
      <c r="A907" s="5" t="s">
        <v>819</v>
      </c>
      <c r="B907" s="3" t="s">
        <v>820</v>
      </c>
      <c r="C907" s="5" t="s">
        <v>5589</v>
      </c>
      <c r="D907" s="5" t="s">
        <v>5587</v>
      </c>
      <c r="E907" s="5">
        <v>2017</v>
      </c>
      <c r="F907" s="8" t="str">
        <f t="shared" si="28"/>
        <v>June</v>
      </c>
      <c r="G907" s="7">
        <f t="shared" si="29"/>
        <v>42887</v>
      </c>
      <c r="H907" s="5" t="s">
        <v>2477</v>
      </c>
      <c r="I907" s="5" t="s">
        <v>11</v>
      </c>
      <c r="J907" s="10">
        <v>1137500</v>
      </c>
      <c r="K907" s="10"/>
      <c r="L907" s="11">
        <v>2769666.68</v>
      </c>
    </row>
    <row r="908" spans="1:12" x14ac:dyDescent="0.25">
      <c r="A908" s="5" t="s">
        <v>819</v>
      </c>
      <c r="B908" s="3" t="s">
        <v>820</v>
      </c>
      <c r="C908" s="5" t="s">
        <v>5592</v>
      </c>
      <c r="D908" s="5" t="s">
        <v>5587</v>
      </c>
      <c r="E908" s="5">
        <v>2017</v>
      </c>
      <c r="F908" s="8" t="str">
        <f t="shared" si="28"/>
        <v>July</v>
      </c>
      <c r="G908" s="7">
        <f t="shared" si="29"/>
        <v>42917</v>
      </c>
      <c r="H908" s="5" t="s">
        <v>2476</v>
      </c>
      <c r="I908" s="5" t="s">
        <v>11</v>
      </c>
      <c r="J908" s="10">
        <v>1137500</v>
      </c>
      <c r="K908" s="10"/>
      <c r="L908" s="11">
        <v>3907166.68</v>
      </c>
    </row>
    <row r="909" spans="1:12" x14ac:dyDescent="0.25">
      <c r="A909" s="5" t="s">
        <v>819</v>
      </c>
      <c r="B909" s="3" t="s">
        <v>820</v>
      </c>
      <c r="C909" s="5" t="s">
        <v>5592</v>
      </c>
      <c r="D909" s="5" t="s">
        <v>5587</v>
      </c>
      <c r="E909" s="5">
        <v>2017</v>
      </c>
      <c r="F909" s="8" t="str">
        <f t="shared" si="28"/>
        <v>July</v>
      </c>
      <c r="G909" s="7">
        <f t="shared" si="29"/>
        <v>42917</v>
      </c>
      <c r="H909" s="5" t="s">
        <v>2475</v>
      </c>
      <c r="I909" s="5" t="s">
        <v>11</v>
      </c>
      <c r="J909" s="10">
        <v>463750</v>
      </c>
      <c r="K909" s="10"/>
      <c r="L909" s="11">
        <v>4370916.68</v>
      </c>
    </row>
    <row r="910" spans="1:12" x14ac:dyDescent="0.25">
      <c r="A910" s="5" t="s">
        <v>819</v>
      </c>
      <c r="B910" s="3" t="s">
        <v>820</v>
      </c>
      <c r="C910" s="5" t="s">
        <v>5592</v>
      </c>
      <c r="D910" s="5" t="s">
        <v>5591</v>
      </c>
      <c r="E910" s="5">
        <v>2017</v>
      </c>
      <c r="F910" s="8" t="str">
        <f t="shared" si="28"/>
        <v>July</v>
      </c>
      <c r="G910" s="7">
        <f t="shared" si="29"/>
        <v>42934</v>
      </c>
      <c r="H910" s="5" t="s">
        <v>2474</v>
      </c>
      <c r="I910" s="5" t="s">
        <v>13</v>
      </c>
      <c r="J910" s="10"/>
      <c r="K910" s="10">
        <v>1083333.33</v>
      </c>
      <c r="L910" s="11">
        <v>3287583.35</v>
      </c>
    </row>
    <row r="911" spans="1:12" x14ac:dyDescent="0.25">
      <c r="A911" s="5" t="s">
        <v>819</v>
      </c>
      <c r="B911" s="3" t="s">
        <v>820</v>
      </c>
      <c r="C911" s="5" t="s">
        <v>5592</v>
      </c>
      <c r="D911" s="5" t="s">
        <v>5617</v>
      </c>
      <c r="E911" s="5">
        <v>2017</v>
      </c>
      <c r="F911" s="8" t="str">
        <f t="shared" si="28"/>
        <v>July</v>
      </c>
      <c r="G911" s="7">
        <f t="shared" si="29"/>
        <v>42935</v>
      </c>
      <c r="H911" s="5" t="s">
        <v>2457</v>
      </c>
      <c r="I911" s="5" t="s">
        <v>13</v>
      </c>
      <c r="J911" s="10"/>
      <c r="K911" s="10">
        <v>54166.67</v>
      </c>
      <c r="L911" s="11">
        <v>3233416.68</v>
      </c>
    </row>
    <row r="912" spans="1:12" x14ac:dyDescent="0.25">
      <c r="A912" s="5" t="s">
        <v>819</v>
      </c>
      <c r="B912" s="3" t="s">
        <v>820</v>
      </c>
      <c r="C912" s="5" t="s">
        <v>5590</v>
      </c>
      <c r="D912" s="5" t="s">
        <v>5587</v>
      </c>
      <c r="E912" s="5">
        <v>2017</v>
      </c>
      <c r="F912" s="8" t="str">
        <f t="shared" si="28"/>
        <v>August</v>
      </c>
      <c r="G912" s="7">
        <f t="shared" si="29"/>
        <v>42948</v>
      </c>
      <c r="H912" s="5" t="s">
        <v>2473</v>
      </c>
      <c r="I912" s="5" t="s">
        <v>11</v>
      </c>
      <c r="J912" s="10">
        <v>1137500</v>
      </c>
      <c r="K912" s="10"/>
      <c r="L912" s="11">
        <v>4370916.68</v>
      </c>
    </row>
    <row r="913" spans="1:12" x14ac:dyDescent="0.25">
      <c r="A913" s="5" t="s">
        <v>819</v>
      </c>
      <c r="B913" s="3" t="s">
        <v>820</v>
      </c>
      <c r="C913" s="5" t="s">
        <v>5590</v>
      </c>
      <c r="D913" s="5" t="s">
        <v>5587</v>
      </c>
      <c r="E913" s="5">
        <v>2017</v>
      </c>
      <c r="F913" s="8" t="str">
        <f t="shared" si="28"/>
        <v>August</v>
      </c>
      <c r="G913" s="7">
        <f t="shared" si="29"/>
        <v>42948</v>
      </c>
      <c r="H913" s="5" t="s">
        <v>2472</v>
      </c>
      <c r="I913" s="5" t="s">
        <v>11</v>
      </c>
      <c r="J913" s="10">
        <v>463750</v>
      </c>
      <c r="K913" s="10"/>
      <c r="L913" s="11">
        <v>4834666.68</v>
      </c>
    </row>
    <row r="914" spans="1:12" x14ac:dyDescent="0.25">
      <c r="A914" s="5" t="s">
        <v>819</v>
      </c>
      <c r="B914" s="3" t="s">
        <v>820</v>
      </c>
      <c r="C914" s="5" t="s">
        <v>5590</v>
      </c>
      <c r="D914" s="5" t="s">
        <v>5608</v>
      </c>
      <c r="E914" s="5">
        <v>2017</v>
      </c>
      <c r="F914" s="8" t="str">
        <f t="shared" si="28"/>
        <v>August</v>
      </c>
      <c r="G914" s="7">
        <f t="shared" si="29"/>
        <v>42972</v>
      </c>
      <c r="H914" s="5" t="s">
        <v>2471</v>
      </c>
      <c r="I914" s="5" t="s">
        <v>13</v>
      </c>
      <c r="J914" s="10"/>
      <c r="K914" s="10">
        <v>1083333.33</v>
      </c>
      <c r="L914" s="11">
        <v>3751333.35</v>
      </c>
    </row>
    <row r="915" spans="1:12" x14ac:dyDescent="0.25">
      <c r="A915" s="5" t="s">
        <v>819</v>
      </c>
      <c r="B915" s="3" t="s">
        <v>820</v>
      </c>
      <c r="C915" s="5" t="s">
        <v>5590</v>
      </c>
      <c r="D915" s="5" t="s">
        <v>5614</v>
      </c>
      <c r="E915" s="5">
        <v>2017</v>
      </c>
      <c r="F915" s="8" t="str">
        <f t="shared" si="28"/>
        <v>August</v>
      </c>
      <c r="G915" s="7">
        <f t="shared" si="29"/>
        <v>42973</v>
      </c>
      <c r="H915" s="5" t="s">
        <v>2453</v>
      </c>
      <c r="I915" s="5" t="s">
        <v>13</v>
      </c>
      <c r="J915" s="10"/>
      <c r="K915" s="10">
        <v>54166.67</v>
      </c>
      <c r="L915" s="11">
        <v>3697166.68</v>
      </c>
    </row>
    <row r="916" spans="1:12" x14ac:dyDescent="0.25">
      <c r="A916" s="5" t="s">
        <v>819</v>
      </c>
      <c r="B916" s="3" t="s">
        <v>820</v>
      </c>
      <c r="C916" s="5" t="s">
        <v>5605</v>
      </c>
      <c r="D916" s="5" t="s">
        <v>5587</v>
      </c>
      <c r="E916" s="5">
        <v>2017</v>
      </c>
      <c r="F916" s="8" t="str">
        <f t="shared" si="28"/>
        <v>September</v>
      </c>
      <c r="G916" s="7">
        <f t="shared" si="29"/>
        <v>42979</v>
      </c>
      <c r="H916" s="5" t="s">
        <v>2470</v>
      </c>
      <c r="I916" s="5" t="s">
        <v>11</v>
      </c>
      <c r="J916" s="10">
        <v>1137500</v>
      </c>
      <c r="K916" s="10"/>
      <c r="L916" s="11">
        <v>4834666.68</v>
      </c>
    </row>
    <row r="917" spans="1:12" x14ac:dyDescent="0.25">
      <c r="A917" s="5" t="s">
        <v>819</v>
      </c>
      <c r="B917" s="3" t="s">
        <v>820</v>
      </c>
      <c r="C917" s="5" t="s">
        <v>5605</v>
      </c>
      <c r="D917" s="5" t="s">
        <v>5587</v>
      </c>
      <c r="E917" s="5">
        <v>2017</v>
      </c>
      <c r="F917" s="8" t="str">
        <f t="shared" si="28"/>
        <v>September</v>
      </c>
      <c r="G917" s="7">
        <f t="shared" si="29"/>
        <v>42979</v>
      </c>
      <c r="H917" s="5" t="s">
        <v>2469</v>
      </c>
      <c r="I917" s="5" t="s">
        <v>11</v>
      </c>
      <c r="J917" s="10">
        <v>463750</v>
      </c>
      <c r="K917" s="10"/>
      <c r="L917" s="11">
        <v>5298416.68</v>
      </c>
    </row>
    <row r="918" spans="1:12" x14ac:dyDescent="0.25">
      <c r="A918" s="5" t="s">
        <v>819</v>
      </c>
      <c r="B918" s="3" t="s">
        <v>820</v>
      </c>
      <c r="C918" s="5" t="s">
        <v>5605</v>
      </c>
      <c r="D918" s="5" t="s">
        <v>5607</v>
      </c>
      <c r="E918" s="5">
        <v>2017</v>
      </c>
      <c r="F918" s="8" t="str">
        <f t="shared" si="28"/>
        <v>September</v>
      </c>
      <c r="G918" s="7">
        <f t="shared" si="29"/>
        <v>42990</v>
      </c>
      <c r="H918" s="5" t="s">
        <v>2468</v>
      </c>
      <c r="I918" s="5" t="s">
        <v>11</v>
      </c>
      <c r="J918" s="10"/>
      <c r="K918" s="10">
        <v>108333.33</v>
      </c>
      <c r="L918" s="11">
        <v>5190083.3499999996</v>
      </c>
    </row>
    <row r="919" spans="1:12" x14ac:dyDescent="0.25">
      <c r="A919" s="5" t="s">
        <v>819</v>
      </c>
      <c r="B919" s="3" t="s">
        <v>820</v>
      </c>
      <c r="C919" s="5" t="s">
        <v>5605</v>
      </c>
      <c r="D919" s="5" t="s">
        <v>5607</v>
      </c>
      <c r="E919" s="5">
        <v>2017</v>
      </c>
      <c r="F919" s="8" t="str">
        <f t="shared" si="28"/>
        <v>September</v>
      </c>
      <c r="G919" s="7">
        <f t="shared" si="29"/>
        <v>42990</v>
      </c>
      <c r="H919" s="5" t="s">
        <v>2467</v>
      </c>
      <c r="I919" s="5" t="s">
        <v>11</v>
      </c>
      <c r="J919" s="10"/>
      <c r="K919" s="10">
        <v>108333.33</v>
      </c>
      <c r="L919" s="11">
        <v>5081750.0199999996</v>
      </c>
    </row>
    <row r="920" spans="1:12" x14ac:dyDescent="0.25">
      <c r="A920" s="5" t="s">
        <v>819</v>
      </c>
      <c r="B920" s="3" t="s">
        <v>820</v>
      </c>
      <c r="C920" s="5" t="s">
        <v>5605</v>
      </c>
      <c r="D920" s="5" t="s">
        <v>5616</v>
      </c>
      <c r="E920" s="5">
        <v>2017</v>
      </c>
      <c r="F920" s="8" t="str">
        <f t="shared" si="28"/>
        <v>September</v>
      </c>
      <c r="G920" s="7">
        <f t="shared" si="29"/>
        <v>42993</v>
      </c>
      <c r="H920" s="5" t="s">
        <v>2458</v>
      </c>
      <c r="I920" s="5" t="s">
        <v>13</v>
      </c>
      <c r="J920" s="10"/>
      <c r="K920" s="10">
        <v>912777.79</v>
      </c>
      <c r="L920" s="11">
        <v>4168972.23</v>
      </c>
    </row>
    <row r="921" spans="1:12" x14ac:dyDescent="0.25">
      <c r="A921" s="5" t="s">
        <v>819</v>
      </c>
      <c r="B921" s="3" t="s">
        <v>820</v>
      </c>
      <c r="C921" s="5" t="s">
        <v>5605</v>
      </c>
      <c r="D921" s="5" t="s">
        <v>5599</v>
      </c>
      <c r="E921" s="5">
        <v>2017</v>
      </c>
      <c r="F921" s="8" t="str">
        <f t="shared" si="28"/>
        <v>September</v>
      </c>
      <c r="G921" s="7">
        <f t="shared" si="29"/>
        <v>42994</v>
      </c>
      <c r="H921" s="5" t="s">
        <v>2466</v>
      </c>
      <c r="I921" s="5" t="s">
        <v>13</v>
      </c>
      <c r="J921" s="10"/>
      <c r="K921" s="10">
        <v>45638.89</v>
      </c>
      <c r="L921" s="11">
        <v>4123333.34</v>
      </c>
    </row>
    <row r="922" spans="1:12" x14ac:dyDescent="0.25">
      <c r="A922" s="5" t="s">
        <v>819</v>
      </c>
      <c r="B922" s="3" t="s">
        <v>820</v>
      </c>
      <c r="C922" s="5" t="s">
        <v>5606</v>
      </c>
      <c r="D922" s="5" t="s">
        <v>5587</v>
      </c>
      <c r="E922" s="5">
        <v>2017</v>
      </c>
      <c r="F922" s="8" t="str">
        <f t="shared" si="28"/>
        <v>October</v>
      </c>
      <c r="G922" s="7">
        <f t="shared" si="29"/>
        <v>43009</v>
      </c>
      <c r="H922" s="5" t="s">
        <v>2465</v>
      </c>
      <c r="I922" s="5" t="s">
        <v>11</v>
      </c>
      <c r="J922" s="10">
        <v>1137500</v>
      </c>
      <c r="K922" s="10"/>
      <c r="L922" s="11">
        <v>5260833.34</v>
      </c>
    </row>
    <row r="923" spans="1:12" x14ac:dyDescent="0.25">
      <c r="A923" s="5" t="s">
        <v>819</v>
      </c>
      <c r="B923" s="3" t="s">
        <v>820</v>
      </c>
      <c r="C923" s="5" t="s">
        <v>5606</v>
      </c>
      <c r="D923" s="5" t="s">
        <v>5587</v>
      </c>
      <c r="E923" s="5">
        <v>2017</v>
      </c>
      <c r="F923" s="8" t="str">
        <f t="shared" si="28"/>
        <v>October</v>
      </c>
      <c r="G923" s="7">
        <f t="shared" si="29"/>
        <v>43009</v>
      </c>
      <c r="H923" s="5" t="s">
        <v>2464</v>
      </c>
      <c r="I923" s="5" t="s">
        <v>11</v>
      </c>
      <c r="J923" s="10">
        <v>463750</v>
      </c>
      <c r="K923" s="10"/>
      <c r="L923" s="11">
        <v>5724583.3399999999</v>
      </c>
    </row>
    <row r="924" spans="1:12" x14ac:dyDescent="0.25">
      <c r="A924" s="5" t="s">
        <v>819</v>
      </c>
      <c r="B924" s="3" t="s">
        <v>820</v>
      </c>
      <c r="C924" s="5" t="s">
        <v>5606</v>
      </c>
      <c r="D924" s="5" t="s">
        <v>5607</v>
      </c>
      <c r="E924" s="5">
        <v>2017</v>
      </c>
      <c r="F924" s="8" t="str">
        <f t="shared" si="28"/>
        <v>October</v>
      </c>
      <c r="G924" s="7">
        <f t="shared" si="29"/>
        <v>43020</v>
      </c>
      <c r="H924" s="5" t="s">
        <v>2463</v>
      </c>
      <c r="I924" s="5" t="s">
        <v>13</v>
      </c>
      <c r="J924" s="10"/>
      <c r="K924" s="10">
        <v>1083333.33</v>
      </c>
      <c r="L924" s="11">
        <v>4641250.01</v>
      </c>
    </row>
    <row r="925" spans="1:12" x14ac:dyDescent="0.25">
      <c r="A925" s="5" t="s">
        <v>819</v>
      </c>
      <c r="B925" s="3" t="s">
        <v>820</v>
      </c>
      <c r="C925" s="5" t="s">
        <v>5606</v>
      </c>
      <c r="D925" s="5" t="s">
        <v>5604</v>
      </c>
      <c r="E925" s="5">
        <v>2017</v>
      </c>
      <c r="F925" s="8" t="str">
        <f t="shared" si="28"/>
        <v>October</v>
      </c>
      <c r="G925" s="7">
        <f t="shared" si="29"/>
        <v>43021</v>
      </c>
      <c r="H925" s="5" t="s">
        <v>2462</v>
      </c>
      <c r="I925" s="5" t="s">
        <v>13</v>
      </c>
      <c r="J925" s="10"/>
      <c r="K925" s="10">
        <v>54166.67</v>
      </c>
      <c r="L925" s="11">
        <v>4587083.34</v>
      </c>
    </row>
    <row r="926" spans="1:12" x14ac:dyDescent="0.25">
      <c r="A926" s="5" t="s">
        <v>819</v>
      </c>
      <c r="B926" s="3" t="s">
        <v>820</v>
      </c>
      <c r="C926" s="5" t="s">
        <v>5594</v>
      </c>
      <c r="D926" s="5" t="s">
        <v>5587</v>
      </c>
      <c r="E926" s="5">
        <v>2017</v>
      </c>
      <c r="F926" s="8" t="str">
        <f t="shared" si="28"/>
        <v>November</v>
      </c>
      <c r="G926" s="7">
        <f t="shared" si="29"/>
        <v>43040</v>
      </c>
      <c r="H926" s="5" t="s">
        <v>2461</v>
      </c>
      <c r="I926" s="5" t="s">
        <v>11</v>
      </c>
      <c r="J926" s="10">
        <v>1137500</v>
      </c>
      <c r="K926" s="10"/>
      <c r="L926" s="11">
        <v>5724583.3399999999</v>
      </c>
    </row>
    <row r="927" spans="1:12" x14ac:dyDescent="0.25">
      <c r="A927" s="5" t="s">
        <v>819</v>
      </c>
      <c r="B927" s="3" t="s">
        <v>820</v>
      </c>
      <c r="C927" s="5" t="s">
        <v>5594</v>
      </c>
      <c r="D927" s="5" t="s">
        <v>5587</v>
      </c>
      <c r="E927" s="5">
        <v>2017</v>
      </c>
      <c r="F927" s="8" t="str">
        <f t="shared" si="28"/>
        <v>November</v>
      </c>
      <c r="G927" s="7">
        <f t="shared" si="29"/>
        <v>43040</v>
      </c>
      <c r="H927" s="5" t="s">
        <v>2460</v>
      </c>
      <c r="I927" s="5" t="s">
        <v>11</v>
      </c>
      <c r="J927" s="10">
        <v>463750</v>
      </c>
      <c r="K927" s="10"/>
      <c r="L927" s="11">
        <v>6188333.3399999999</v>
      </c>
    </row>
    <row r="928" spans="1:12" x14ac:dyDescent="0.25">
      <c r="A928" s="5" t="s">
        <v>819</v>
      </c>
      <c r="B928" s="3" t="s">
        <v>820</v>
      </c>
      <c r="C928" s="5" t="s">
        <v>5594</v>
      </c>
      <c r="D928" s="5" t="s">
        <v>5611</v>
      </c>
      <c r="E928" s="5">
        <v>2017</v>
      </c>
      <c r="F928" s="8" t="str">
        <f t="shared" si="28"/>
        <v>November</v>
      </c>
      <c r="G928" s="7">
        <f t="shared" si="29"/>
        <v>43053</v>
      </c>
      <c r="H928" s="5" t="s">
        <v>2459</v>
      </c>
      <c r="I928" s="5" t="s">
        <v>13</v>
      </c>
      <c r="J928" s="10"/>
      <c r="K928" s="10">
        <v>1083333.33</v>
      </c>
      <c r="L928" s="11">
        <v>5105000.01</v>
      </c>
    </row>
    <row r="929" spans="1:12" x14ac:dyDescent="0.25">
      <c r="A929" s="5" t="s">
        <v>819</v>
      </c>
      <c r="B929" s="3" t="s">
        <v>820</v>
      </c>
      <c r="C929" s="5" t="s">
        <v>5594</v>
      </c>
      <c r="D929" s="5" t="s">
        <v>5611</v>
      </c>
      <c r="E929" s="5">
        <v>2017</v>
      </c>
      <c r="F929" s="8" t="str">
        <f t="shared" si="28"/>
        <v>November</v>
      </c>
      <c r="G929" s="7">
        <f t="shared" si="29"/>
        <v>43053</v>
      </c>
      <c r="H929" s="5" t="s">
        <v>2458</v>
      </c>
      <c r="I929" s="5" t="s">
        <v>13</v>
      </c>
      <c r="J929" s="10"/>
      <c r="K929" s="10">
        <v>441666.67</v>
      </c>
      <c r="L929" s="11">
        <v>4663333.34</v>
      </c>
    </row>
    <row r="930" spans="1:12" x14ac:dyDescent="0.25">
      <c r="A930" s="5" t="s">
        <v>819</v>
      </c>
      <c r="B930" s="3" t="s">
        <v>820</v>
      </c>
      <c r="C930" s="5" t="s">
        <v>5594</v>
      </c>
      <c r="D930" s="5" t="s">
        <v>5616</v>
      </c>
      <c r="E930" s="5">
        <v>2017</v>
      </c>
      <c r="F930" s="8" t="str">
        <f t="shared" si="28"/>
        <v>November</v>
      </c>
      <c r="G930" s="7">
        <f t="shared" si="29"/>
        <v>43054</v>
      </c>
      <c r="H930" s="5" t="s">
        <v>2457</v>
      </c>
      <c r="I930" s="5" t="s">
        <v>13</v>
      </c>
      <c r="J930" s="10"/>
      <c r="K930" s="10">
        <v>76250</v>
      </c>
      <c r="L930" s="11">
        <v>4587083.34</v>
      </c>
    </row>
    <row r="931" spans="1:12" x14ac:dyDescent="0.25">
      <c r="A931" s="5" t="s">
        <v>819</v>
      </c>
      <c r="B931" s="3" t="s">
        <v>820</v>
      </c>
      <c r="C931" s="5" t="s">
        <v>5607</v>
      </c>
      <c r="D931" s="5" t="s">
        <v>5587</v>
      </c>
      <c r="E931" s="5">
        <v>2017</v>
      </c>
      <c r="F931" s="8" t="str">
        <f t="shared" si="28"/>
        <v>December</v>
      </c>
      <c r="G931" s="7">
        <f t="shared" si="29"/>
        <v>43070</v>
      </c>
      <c r="H931" s="5" t="s">
        <v>2456</v>
      </c>
      <c r="I931" s="5" t="s">
        <v>11</v>
      </c>
      <c r="J931" s="10">
        <v>1137500</v>
      </c>
      <c r="K931" s="10"/>
      <c r="L931" s="11">
        <v>5724583.3399999999</v>
      </c>
    </row>
    <row r="932" spans="1:12" x14ac:dyDescent="0.25">
      <c r="A932" s="5" t="s">
        <v>819</v>
      </c>
      <c r="B932" s="3" t="s">
        <v>820</v>
      </c>
      <c r="C932" s="5" t="s">
        <v>5607</v>
      </c>
      <c r="D932" s="5" t="s">
        <v>5587</v>
      </c>
      <c r="E932" s="5">
        <v>2017</v>
      </c>
      <c r="F932" s="8" t="str">
        <f t="shared" si="28"/>
        <v>December</v>
      </c>
      <c r="G932" s="7">
        <f t="shared" si="29"/>
        <v>43070</v>
      </c>
      <c r="H932" s="5" t="s">
        <v>2455</v>
      </c>
      <c r="I932" s="5" t="s">
        <v>11</v>
      </c>
      <c r="J932" s="10">
        <v>463750</v>
      </c>
      <c r="K932" s="10"/>
      <c r="L932" s="11">
        <v>6188333.3399999999</v>
      </c>
    </row>
    <row r="933" spans="1:12" x14ac:dyDescent="0.25">
      <c r="A933" s="5" t="s">
        <v>819</v>
      </c>
      <c r="B933" s="3" t="s">
        <v>820</v>
      </c>
      <c r="C933" s="5" t="s">
        <v>5607</v>
      </c>
      <c r="D933" s="5" t="s">
        <v>5612</v>
      </c>
      <c r="E933" s="5">
        <v>2017</v>
      </c>
      <c r="F933" s="8" t="str">
        <f t="shared" si="28"/>
        <v>December</v>
      </c>
      <c r="G933" s="7">
        <f t="shared" si="29"/>
        <v>43089</v>
      </c>
      <c r="H933" s="5" t="s">
        <v>2454</v>
      </c>
      <c r="I933" s="5" t="s">
        <v>13</v>
      </c>
      <c r="J933" s="10"/>
      <c r="K933" s="10">
        <v>2833333.34</v>
      </c>
      <c r="L933" s="11">
        <v>3355000</v>
      </c>
    </row>
    <row r="934" spans="1:12" x14ac:dyDescent="0.25">
      <c r="A934" s="5" t="s">
        <v>819</v>
      </c>
      <c r="B934" s="3" t="s">
        <v>820</v>
      </c>
      <c r="C934" s="5" t="s">
        <v>5607</v>
      </c>
      <c r="D934" s="5" t="s">
        <v>5613</v>
      </c>
      <c r="E934" s="5">
        <v>2017</v>
      </c>
      <c r="F934" s="8" t="str">
        <f t="shared" si="28"/>
        <v>December</v>
      </c>
      <c r="G934" s="7">
        <f t="shared" si="29"/>
        <v>43090</v>
      </c>
      <c r="H934" s="5" t="s">
        <v>2453</v>
      </c>
      <c r="I934" s="5" t="s">
        <v>13</v>
      </c>
      <c r="J934" s="10"/>
      <c r="K934" s="10">
        <v>152500</v>
      </c>
      <c r="L934" s="11">
        <v>3202500</v>
      </c>
    </row>
    <row r="935" spans="1:12" x14ac:dyDescent="0.25">
      <c r="A935" s="5" t="s">
        <v>848</v>
      </c>
      <c r="B935" s="3" t="s">
        <v>849</v>
      </c>
      <c r="C935" s="5" t="s">
        <v>5587</v>
      </c>
      <c r="D935" s="5" t="s">
        <v>5587</v>
      </c>
      <c r="E935" s="5">
        <v>2017</v>
      </c>
      <c r="F935" s="8" t="str">
        <f t="shared" si="28"/>
        <v>January</v>
      </c>
      <c r="G935" s="7">
        <f t="shared" si="29"/>
        <v>42736</v>
      </c>
      <c r="H935" s="5" t="s">
        <v>36</v>
      </c>
      <c r="I935" s="5" t="s">
        <v>29</v>
      </c>
      <c r="J935" s="10"/>
      <c r="K935" s="10"/>
      <c r="L935" s="11">
        <v>760000</v>
      </c>
    </row>
    <row r="936" spans="1:12" x14ac:dyDescent="0.25">
      <c r="A936" s="5" t="s">
        <v>848</v>
      </c>
      <c r="B936" s="3" t="s">
        <v>849</v>
      </c>
      <c r="C936" s="5" t="s">
        <v>5587</v>
      </c>
      <c r="D936" s="5" t="s">
        <v>5589</v>
      </c>
      <c r="E936" s="5">
        <v>2017</v>
      </c>
      <c r="F936" s="8" t="str">
        <f t="shared" si="28"/>
        <v>January</v>
      </c>
      <c r="G936" s="7">
        <f t="shared" si="29"/>
        <v>42741</v>
      </c>
      <c r="H936" s="5" t="s">
        <v>2452</v>
      </c>
      <c r="I936" s="5" t="s">
        <v>11</v>
      </c>
      <c r="J936" s="10">
        <v>380000</v>
      </c>
      <c r="K936" s="10"/>
      <c r="L936" s="11">
        <v>1140000</v>
      </c>
    </row>
    <row r="937" spans="1:12" x14ac:dyDescent="0.25">
      <c r="A937" s="5" t="s">
        <v>848</v>
      </c>
      <c r="B937" s="3" t="s">
        <v>849</v>
      </c>
      <c r="C937" s="5" t="s">
        <v>5587</v>
      </c>
      <c r="D937" s="5" t="s">
        <v>5595</v>
      </c>
      <c r="E937" s="5">
        <v>2017</v>
      </c>
      <c r="F937" s="8" t="str">
        <f t="shared" si="28"/>
        <v>January</v>
      </c>
      <c r="G937" s="7">
        <f t="shared" si="29"/>
        <v>42766</v>
      </c>
      <c r="H937" s="5" t="s">
        <v>2451</v>
      </c>
      <c r="I937" s="5" t="s">
        <v>13</v>
      </c>
      <c r="J937" s="10"/>
      <c r="K937" s="10">
        <v>760000</v>
      </c>
      <c r="L937" s="11">
        <v>380000</v>
      </c>
    </row>
    <row r="938" spans="1:12" x14ac:dyDescent="0.25">
      <c r="A938" s="5" t="s">
        <v>848</v>
      </c>
      <c r="B938" s="3" t="s">
        <v>849</v>
      </c>
      <c r="C938" s="5" t="s">
        <v>5598</v>
      </c>
      <c r="D938" s="5" t="s">
        <v>5589</v>
      </c>
      <c r="E938" s="5">
        <v>2017</v>
      </c>
      <c r="F938" s="8" t="str">
        <f t="shared" si="28"/>
        <v>February</v>
      </c>
      <c r="G938" s="7">
        <f t="shared" si="29"/>
        <v>42772</v>
      </c>
      <c r="H938" s="5" t="s">
        <v>2450</v>
      </c>
      <c r="I938" s="5" t="s">
        <v>11</v>
      </c>
      <c r="J938" s="10">
        <v>108571.43</v>
      </c>
      <c r="K938" s="10"/>
      <c r="L938" s="11">
        <v>488571.43</v>
      </c>
    </row>
    <row r="939" spans="1:12" x14ac:dyDescent="0.25">
      <c r="A939" s="5" t="s">
        <v>848</v>
      </c>
      <c r="B939" s="3" t="s">
        <v>849</v>
      </c>
      <c r="C939" s="5" t="s">
        <v>5598</v>
      </c>
      <c r="D939" s="5" t="s">
        <v>5604</v>
      </c>
      <c r="E939" s="5">
        <v>2017</v>
      </c>
      <c r="F939" s="8" t="str">
        <f t="shared" si="28"/>
        <v>February</v>
      </c>
      <c r="G939" s="7">
        <f t="shared" si="29"/>
        <v>42779</v>
      </c>
      <c r="H939" s="5" t="s">
        <v>2449</v>
      </c>
      <c r="I939" s="5" t="s">
        <v>13</v>
      </c>
      <c r="J939" s="10"/>
      <c r="K939" s="10">
        <v>380000</v>
      </c>
      <c r="L939" s="11">
        <v>108571.43</v>
      </c>
    </row>
    <row r="940" spans="1:12" x14ac:dyDescent="0.25">
      <c r="A940" s="5" t="s">
        <v>856</v>
      </c>
      <c r="B940" s="3" t="s">
        <v>857</v>
      </c>
      <c r="C940" s="7"/>
      <c r="D940" s="7"/>
      <c r="E940" s="7"/>
      <c r="F940" s="8" t="str">
        <f t="shared" si="28"/>
        <v>January</v>
      </c>
      <c r="G940" s="7" t="str">
        <f t="shared" si="29"/>
        <v/>
      </c>
      <c r="H940" s="5" t="s">
        <v>28</v>
      </c>
      <c r="I940" s="5" t="s">
        <v>29</v>
      </c>
      <c r="J940" s="10"/>
      <c r="K940" s="10"/>
      <c r="L940" s="11">
        <v>0</v>
      </c>
    </row>
    <row r="941" spans="1:12" x14ac:dyDescent="0.25">
      <c r="A941" s="5" t="s">
        <v>858</v>
      </c>
      <c r="B941" s="3" t="s">
        <v>859</v>
      </c>
      <c r="C941" s="7"/>
      <c r="D941" s="7"/>
      <c r="E941" s="7"/>
      <c r="F941" s="8" t="str">
        <f t="shared" si="28"/>
        <v>January</v>
      </c>
      <c r="G941" s="7" t="str">
        <f t="shared" si="29"/>
        <v/>
      </c>
      <c r="H941" s="5" t="s">
        <v>28</v>
      </c>
      <c r="I941" s="5" t="s">
        <v>29</v>
      </c>
      <c r="J941" s="10"/>
      <c r="K941" s="10"/>
      <c r="L941" s="11">
        <v>0</v>
      </c>
    </row>
    <row r="942" spans="1:12" x14ac:dyDescent="0.25">
      <c r="A942" s="5" t="s">
        <v>860</v>
      </c>
      <c r="B942" s="3" t="s">
        <v>861</v>
      </c>
      <c r="C942" s="5" t="s">
        <v>5597</v>
      </c>
      <c r="D942" s="5" t="s">
        <v>5591</v>
      </c>
      <c r="E942" s="5">
        <v>2017</v>
      </c>
      <c r="F942" s="8" t="str">
        <f t="shared" si="28"/>
        <v>May</v>
      </c>
      <c r="G942" s="7">
        <f t="shared" si="29"/>
        <v>42873</v>
      </c>
      <c r="H942" s="5" t="s">
        <v>2448</v>
      </c>
      <c r="I942" s="5" t="s">
        <v>11</v>
      </c>
      <c r="J942" s="10">
        <v>945000</v>
      </c>
      <c r="K942" s="10"/>
      <c r="L942" s="11">
        <v>945000</v>
      </c>
    </row>
    <row r="943" spans="1:12" x14ac:dyDescent="0.25">
      <c r="A943" s="5" t="s">
        <v>860</v>
      </c>
      <c r="B943" s="3" t="s">
        <v>861</v>
      </c>
      <c r="C943" s="5" t="s">
        <v>5597</v>
      </c>
      <c r="D943" s="5" t="s">
        <v>5608</v>
      </c>
      <c r="E943" s="5">
        <v>2017</v>
      </c>
      <c r="F943" s="8" t="str">
        <f t="shared" si="28"/>
        <v>May</v>
      </c>
      <c r="G943" s="7">
        <f t="shared" si="29"/>
        <v>42880</v>
      </c>
      <c r="H943" s="5" t="s">
        <v>2447</v>
      </c>
      <c r="I943" s="5" t="s">
        <v>13</v>
      </c>
      <c r="J943" s="10"/>
      <c r="K943" s="10">
        <v>900000</v>
      </c>
      <c r="L943" s="11">
        <v>45000</v>
      </c>
    </row>
    <row r="944" spans="1:12" x14ac:dyDescent="0.25">
      <c r="A944" s="5" t="s">
        <v>860</v>
      </c>
      <c r="B944" s="3" t="s">
        <v>861</v>
      </c>
      <c r="C944" s="5" t="s">
        <v>5597</v>
      </c>
      <c r="D944" s="5" t="s">
        <v>5614</v>
      </c>
      <c r="E944" s="5">
        <v>2017</v>
      </c>
      <c r="F944" s="8" t="str">
        <f t="shared" si="28"/>
        <v>May</v>
      </c>
      <c r="G944" s="7">
        <f t="shared" si="29"/>
        <v>42881</v>
      </c>
      <c r="H944" s="5" t="s">
        <v>2446</v>
      </c>
      <c r="I944" s="5" t="s">
        <v>13</v>
      </c>
      <c r="J944" s="10"/>
      <c r="K944" s="10">
        <v>45000</v>
      </c>
      <c r="L944" s="11">
        <v>0</v>
      </c>
    </row>
    <row r="945" spans="1:12" x14ac:dyDescent="0.25">
      <c r="A945" s="5" t="s">
        <v>860</v>
      </c>
      <c r="B945" s="3" t="s">
        <v>861</v>
      </c>
      <c r="C945" s="5" t="s">
        <v>5597</v>
      </c>
      <c r="D945" s="5" t="s">
        <v>5615</v>
      </c>
      <c r="E945" s="5">
        <v>2017</v>
      </c>
      <c r="F945" s="8" t="str">
        <f t="shared" si="28"/>
        <v>May</v>
      </c>
      <c r="G945" s="7">
        <f t="shared" si="29"/>
        <v>42882</v>
      </c>
      <c r="H945" s="5" t="s">
        <v>2445</v>
      </c>
      <c r="I945" s="5" t="s">
        <v>11</v>
      </c>
      <c r="J945" s="10">
        <v>2814677.43</v>
      </c>
      <c r="K945" s="10"/>
      <c r="L945" s="11">
        <v>2814677.43</v>
      </c>
    </row>
    <row r="946" spans="1:12" x14ac:dyDescent="0.25">
      <c r="A946" s="5" t="s">
        <v>860</v>
      </c>
      <c r="B946" s="3" t="s">
        <v>861</v>
      </c>
      <c r="C946" s="5" t="s">
        <v>5590</v>
      </c>
      <c r="D946" s="5" t="s">
        <v>5615</v>
      </c>
      <c r="E946" s="5">
        <v>2017</v>
      </c>
      <c r="F946" s="8" t="str">
        <f t="shared" si="28"/>
        <v>August</v>
      </c>
      <c r="G946" s="7">
        <f t="shared" si="29"/>
        <v>42974</v>
      </c>
      <c r="H946" s="5" t="s">
        <v>2444</v>
      </c>
      <c r="I946" s="5" t="s">
        <v>11</v>
      </c>
      <c r="J946" s="10">
        <v>392875</v>
      </c>
      <c r="K946" s="10"/>
      <c r="L946" s="11">
        <v>3207552.43</v>
      </c>
    </row>
    <row r="947" spans="1:12" x14ac:dyDescent="0.25">
      <c r="A947" s="5" t="s">
        <v>860</v>
      </c>
      <c r="B947" s="3" t="s">
        <v>861</v>
      </c>
      <c r="C947" s="5" t="s">
        <v>5605</v>
      </c>
      <c r="D947" s="5" t="s">
        <v>5615</v>
      </c>
      <c r="E947" s="5">
        <v>2017</v>
      </c>
      <c r="F947" s="8" t="str">
        <f t="shared" si="28"/>
        <v>September</v>
      </c>
      <c r="G947" s="7">
        <f t="shared" si="29"/>
        <v>43005</v>
      </c>
      <c r="H947" s="5" t="s">
        <v>2443</v>
      </c>
      <c r="I947" s="5" t="s">
        <v>11</v>
      </c>
      <c r="J947" s="10">
        <v>1117741.94</v>
      </c>
      <c r="K947" s="10"/>
      <c r="L947" s="11">
        <v>4325294.37</v>
      </c>
    </row>
    <row r="948" spans="1:12" x14ac:dyDescent="0.25">
      <c r="A948" s="5" t="s">
        <v>860</v>
      </c>
      <c r="B948" s="3" t="s">
        <v>861</v>
      </c>
      <c r="C948" s="5" t="s">
        <v>5607</v>
      </c>
      <c r="D948" s="5" t="s">
        <v>5615</v>
      </c>
      <c r="E948" s="5">
        <v>2017</v>
      </c>
      <c r="F948" s="8" t="str">
        <f t="shared" si="28"/>
        <v>December</v>
      </c>
      <c r="G948" s="7">
        <f t="shared" si="29"/>
        <v>43096</v>
      </c>
      <c r="H948" s="5" t="s">
        <v>2442</v>
      </c>
      <c r="I948" s="5" t="s">
        <v>11</v>
      </c>
      <c r="J948" s="10">
        <v>1117741.94</v>
      </c>
      <c r="K948" s="10"/>
      <c r="L948" s="11">
        <v>5443036.3099999996</v>
      </c>
    </row>
    <row r="949" spans="1:12" x14ac:dyDescent="0.25">
      <c r="A949" s="5" t="s">
        <v>862</v>
      </c>
      <c r="B949" s="3" t="s">
        <v>863</v>
      </c>
      <c r="C949" s="5" t="s">
        <v>5587</v>
      </c>
      <c r="D949" s="5" t="s">
        <v>5587</v>
      </c>
      <c r="E949" s="5">
        <v>2017</v>
      </c>
      <c r="F949" s="8" t="str">
        <f t="shared" si="28"/>
        <v>January</v>
      </c>
      <c r="G949" s="7">
        <f t="shared" si="29"/>
        <v>42736</v>
      </c>
      <c r="H949" s="5" t="s">
        <v>2441</v>
      </c>
      <c r="I949" s="5" t="s">
        <v>11</v>
      </c>
      <c r="J949" s="10">
        <v>1197000</v>
      </c>
      <c r="K949" s="10"/>
      <c r="L949" s="11">
        <v>1197000</v>
      </c>
    </row>
    <row r="950" spans="1:12" x14ac:dyDescent="0.25">
      <c r="A950" s="5" t="s">
        <v>862</v>
      </c>
      <c r="B950" s="3" t="s">
        <v>863</v>
      </c>
      <c r="C950" s="5" t="s">
        <v>5598</v>
      </c>
      <c r="D950" s="5" t="s">
        <v>5598</v>
      </c>
      <c r="E950" s="5">
        <v>2017</v>
      </c>
      <c r="F950" s="8" t="str">
        <f t="shared" si="28"/>
        <v>February</v>
      </c>
      <c r="G950" s="7">
        <f t="shared" si="29"/>
        <v>42768</v>
      </c>
      <c r="H950" s="5" t="s">
        <v>2440</v>
      </c>
      <c r="I950" s="5" t="s">
        <v>13</v>
      </c>
      <c r="J950" s="10"/>
      <c r="K950" s="10">
        <v>1140000</v>
      </c>
      <c r="L950" s="11">
        <v>57000</v>
      </c>
    </row>
    <row r="951" spans="1:12" x14ac:dyDescent="0.25">
      <c r="A951" s="5" t="s">
        <v>862</v>
      </c>
      <c r="B951" s="3" t="s">
        <v>863</v>
      </c>
      <c r="C951" s="5" t="s">
        <v>5598</v>
      </c>
      <c r="D951" s="5" t="s">
        <v>5598</v>
      </c>
      <c r="E951" s="5">
        <v>2017</v>
      </c>
      <c r="F951" s="8" t="str">
        <f t="shared" si="28"/>
        <v>February</v>
      </c>
      <c r="G951" s="7">
        <f t="shared" si="29"/>
        <v>42768</v>
      </c>
      <c r="H951" s="5" t="s">
        <v>2424</v>
      </c>
      <c r="I951" s="5" t="s">
        <v>13</v>
      </c>
      <c r="J951" s="10"/>
      <c r="K951" s="10">
        <v>57000</v>
      </c>
      <c r="L951" s="11">
        <v>0</v>
      </c>
    </row>
    <row r="952" spans="1:12" x14ac:dyDescent="0.25">
      <c r="A952" s="5" t="s">
        <v>862</v>
      </c>
      <c r="B952" s="3" t="s">
        <v>863</v>
      </c>
      <c r="C952" s="5" t="s">
        <v>5596</v>
      </c>
      <c r="D952" s="5" t="s">
        <v>5587</v>
      </c>
      <c r="E952" s="5">
        <v>2017</v>
      </c>
      <c r="F952" s="8" t="str">
        <f t="shared" si="28"/>
        <v>April</v>
      </c>
      <c r="G952" s="7">
        <f t="shared" si="29"/>
        <v>42826</v>
      </c>
      <c r="H952" s="5" t="s">
        <v>2439</v>
      </c>
      <c r="I952" s="5" t="s">
        <v>11</v>
      </c>
      <c r="J952" s="10">
        <v>1915200</v>
      </c>
      <c r="K952" s="10"/>
      <c r="L952" s="11">
        <v>1915200</v>
      </c>
    </row>
    <row r="953" spans="1:12" x14ac:dyDescent="0.25">
      <c r="A953" s="5" t="s">
        <v>862</v>
      </c>
      <c r="B953" s="3" t="s">
        <v>863</v>
      </c>
      <c r="C953" s="5" t="s">
        <v>5596</v>
      </c>
      <c r="D953" s="5" t="s">
        <v>5606</v>
      </c>
      <c r="E953" s="5">
        <v>2017</v>
      </c>
      <c r="F953" s="8" t="str">
        <f t="shared" si="28"/>
        <v>April</v>
      </c>
      <c r="G953" s="7">
        <f t="shared" si="29"/>
        <v>42835</v>
      </c>
      <c r="H953" s="5" t="s">
        <v>2438</v>
      </c>
      <c r="I953" s="5" t="s">
        <v>13</v>
      </c>
      <c r="J953" s="10"/>
      <c r="K953" s="10">
        <v>1824000</v>
      </c>
      <c r="L953" s="11">
        <v>91200</v>
      </c>
    </row>
    <row r="954" spans="1:12" x14ac:dyDescent="0.25">
      <c r="A954" s="5" t="s">
        <v>862</v>
      </c>
      <c r="B954" s="3" t="s">
        <v>863</v>
      </c>
      <c r="C954" s="5" t="s">
        <v>5596</v>
      </c>
      <c r="D954" s="5" t="s">
        <v>5606</v>
      </c>
      <c r="E954" s="5">
        <v>2017</v>
      </c>
      <c r="F954" s="8" t="str">
        <f t="shared" si="28"/>
        <v>April</v>
      </c>
      <c r="G954" s="7">
        <f t="shared" si="29"/>
        <v>42835</v>
      </c>
      <c r="H954" s="5" t="s">
        <v>2438</v>
      </c>
      <c r="I954" s="5" t="s">
        <v>13</v>
      </c>
      <c r="J954" s="10"/>
      <c r="K954" s="10">
        <v>91200</v>
      </c>
      <c r="L954" s="11">
        <v>0</v>
      </c>
    </row>
    <row r="955" spans="1:12" x14ac:dyDescent="0.25">
      <c r="A955" s="5" t="s">
        <v>862</v>
      </c>
      <c r="B955" s="3" t="s">
        <v>863</v>
      </c>
      <c r="C955" s="5" t="s">
        <v>5596</v>
      </c>
      <c r="D955" s="5" t="s">
        <v>5604</v>
      </c>
      <c r="E955" s="5">
        <v>2017</v>
      </c>
      <c r="F955" s="8" t="str">
        <f t="shared" si="28"/>
        <v>April</v>
      </c>
      <c r="G955" s="7">
        <f t="shared" si="29"/>
        <v>42838</v>
      </c>
      <c r="H955" s="5" t="s">
        <v>2437</v>
      </c>
      <c r="I955" s="5" t="s">
        <v>11</v>
      </c>
      <c r="J955" s="10">
        <v>525000</v>
      </c>
      <c r="K955" s="10"/>
      <c r="L955" s="11">
        <v>525000</v>
      </c>
    </row>
    <row r="956" spans="1:12" x14ac:dyDescent="0.25">
      <c r="A956" s="5" t="s">
        <v>862</v>
      </c>
      <c r="B956" s="3" t="s">
        <v>863</v>
      </c>
      <c r="C956" s="5" t="s">
        <v>5596</v>
      </c>
      <c r="D956" s="5" t="s">
        <v>5604</v>
      </c>
      <c r="E956" s="5">
        <v>2017</v>
      </c>
      <c r="F956" s="8" t="str">
        <f t="shared" si="28"/>
        <v>April</v>
      </c>
      <c r="G956" s="7">
        <f t="shared" si="29"/>
        <v>42838</v>
      </c>
      <c r="H956" s="5" t="s">
        <v>2436</v>
      </c>
      <c r="I956" s="5" t="s">
        <v>11</v>
      </c>
      <c r="J956" s="10">
        <v>446250</v>
      </c>
      <c r="K956" s="10"/>
      <c r="L956" s="11">
        <v>971250</v>
      </c>
    </row>
    <row r="957" spans="1:12" x14ac:dyDescent="0.25">
      <c r="A957" s="5" t="s">
        <v>862</v>
      </c>
      <c r="B957" s="3" t="s">
        <v>863</v>
      </c>
      <c r="C957" s="5" t="s">
        <v>5597</v>
      </c>
      <c r="D957" s="5" t="s">
        <v>5605</v>
      </c>
      <c r="E957" s="5">
        <v>2017</v>
      </c>
      <c r="F957" s="8" t="str">
        <f t="shared" si="28"/>
        <v>May</v>
      </c>
      <c r="G957" s="7">
        <f t="shared" si="29"/>
        <v>42864</v>
      </c>
      <c r="H957" s="5" t="s">
        <v>2435</v>
      </c>
      <c r="I957" s="5" t="s">
        <v>13</v>
      </c>
      <c r="J957" s="10"/>
      <c r="K957" s="10">
        <v>425000</v>
      </c>
      <c r="L957" s="11">
        <v>546250</v>
      </c>
    </row>
    <row r="958" spans="1:12" x14ac:dyDescent="0.25">
      <c r="A958" s="5" t="s">
        <v>862</v>
      </c>
      <c r="B958" s="3" t="s">
        <v>863</v>
      </c>
      <c r="C958" s="5" t="s">
        <v>5597</v>
      </c>
      <c r="D958" s="5" t="s">
        <v>5605</v>
      </c>
      <c r="E958" s="5">
        <v>2017</v>
      </c>
      <c r="F958" s="8" t="str">
        <f t="shared" si="28"/>
        <v>May</v>
      </c>
      <c r="G958" s="7">
        <f t="shared" si="29"/>
        <v>42864</v>
      </c>
      <c r="H958" s="5" t="s">
        <v>2434</v>
      </c>
      <c r="I958" s="5" t="s">
        <v>13</v>
      </c>
      <c r="J958" s="10"/>
      <c r="K958" s="10">
        <v>500000</v>
      </c>
      <c r="L958" s="11">
        <v>46250</v>
      </c>
    </row>
    <row r="959" spans="1:12" x14ac:dyDescent="0.25">
      <c r="A959" s="5" t="s">
        <v>862</v>
      </c>
      <c r="B959" s="3" t="s">
        <v>863</v>
      </c>
      <c r="C959" s="5" t="s">
        <v>5597</v>
      </c>
      <c r="D959" s="5" t="s">
        <v>5606</v>
      </c>
      <c r="E959" s="5">
        <v>2017</v>
      </c>
      <c r="F959" s="8" t="str">
        <f t="shared" si="28"/>
        <v>May</v>
      </c>
      <c r="G959" s="7">
        <f t="shared" si="29"/>
        <v>42865</v>
      </c>
      <c r="H959" s="5" t="s">
        <v>2431</v>
      </c>
      <c r="I959" s="5" t="s">
        <v>13</v>
      </c>
      <c r="J959" s="10"/>
      <c r="K959" s="10">
        <v>46250</v>
      </c>
      <c r="L959" s="11">
        <v>0</v>
      </c>
    </row>
    <row r="960" spans="1:12" x14ac:dyDescent="0.25">
      <c r="A960" s="5" t="s">
        <v>862</v>
      </c>
      <c r="B960" s="3" t="s">
        <v>863</v>
      </c>
      <c r="C960" s="5" t="s">
        <v>5589</v>
      </c>
      <c r="D960" s="5" t="s">
        <v>5616</v>
      </c>
      <c r="E960" s="5">
        <v>2017</v>
      </c>
      <c r="F960" s="8" t="str">
        <f t="shared" si="28"/>
        <v>June</v>
      </c>
      <c r="G960" s="7">
        <f t="shared" si="29"/>
        <v>42901</v>
      </c>
      <c r="H960" s="5" t="s">
        <v>2433</v>
      </c>
      <c r="I960" s="5" t="s">
        <v>11</v>
      </c>
      <c r="J960" s="10">
        <v>7875000</v>
      </c>
      <c r="K960" s="10"/>
      <c r="L960" s="11">
        <v>7875000</v>
      </c>
    </row>
    <row r="961" spans="1:12" x14ac:dyDescent="0.25">
      <c r="A961" s="5" t="s">
        <v>862</v>
      </c>
      <c r="B961" s="3" t="s">
        <v>863</v>
      </c>
      <c r="C961" s="5" t="s">
        <v>5589</v>
      </c>
      <c r="D961" s="5" t="s">
        <v>5600</v>
      </c>
      <c r="E961" s="5">
        <v>2017</v>
      </c>
      <c r="F961" s="8" t="str">
        <f t="shared" si="28"/>
        <v>June</v>
      </c>
      <c r="G961" s="7">
        <f t="shared" si="29"/>
        <v>42914</v>
      </c>
      <c r="H961" s="5" t="s">
        <v>2432</v>
      </c>
      <c r="I961" s="5" t="s">
        <v>13</v>
      </c>
      <c r="J961" s="10"/>
      <c r="K961" s="10">
        <v>7500000</v>
      </c>
      <c r="L961" s="11">
        <v>375000</v>
      </c>
    </row>
    <row r="962" spans="1:12" x14ac:dyDescent="0.25">
      <c r="A962" s="5" t="s">
        <v>862</v>
      </c>
      <c r="B962" s="3" t="s">
        <v>863</v>
      </c>
      <c r="C962" s="5" t="s">
        <v>5589</v>
      </c>
      <c r="D962" s="5" t="s">
        <v>5603</v>
      </c>
      <c r="E962" s="5">
        <v>2017</v>
      </c>
      <c r="F962" s="8" t="str">
        <f t="shared" si="28"/>
        <v>June</v>
      </c>
      <c r="G962" s="7">
        <f t="shared" si="29"/>
        <v>42915</v>
      </c>
      <c r="H962" s="5" t="s">
        <v>2431</v>
      </c>
      <c r="I962" s="5" t="s">
        <v>13</v>
      </c>
      <c r="J962" s="10"/>
      <c r="K962" s="10">
        <v>375000</v>
      </c>
      <c r="L962" s="11">
        <v>0</v>
      </c>
    </row>
    <row r="963" spans="1:12" x14ac:dyDescent="0.25">
      <c r="A963" s="5" t="s">
        <v>862</v>
      </c>
      <c r="B963" s="3" t="s">
        <v>863</v>
      </c>
      <c r="C963" s="5" t="s">
        <v>5592</v>
      </c>
      <c r="D963" s="5" t="s">
        <v>5587</v>
      </c>
      <c r="E963" s="5">
        <v>2017</v>
      </c>
      <c r="F963" s="8" t="str">
        <f t="shared" ref="F963:F1026" si="30">TEXT(C963*28, "mmmm")</f>
        <v>July</v>
      </c>
      <c r="G963" s="7">
        <f t="shared" ref="G963:G1026" si="31">IFERROR(DATEVALUE(CONCATENATE(C963,"-",D963,"-",E963)), "")</f>
        <v>42917</v>
      </c>
      <c r="H963" s="5" t="s">
        <v>2430</v>
      </c>
      <c r="I963" s="5" t="s">
        <v>11</v>
      </c>
      <c r="J963" s="10">
        <v>1915200</v>
      </c>
      <c r="K963" s="10"/>
      <c r="L963" s="11">
        <v>1915200</v>
      </c>
    </row>
    <row r="964" spans="1:12" x14ac:dyDescent="0.25">
      <c r="A964" s="5" t="s">
        <v>862</v>
      </c>
      <c r="B964" s="3" t="s">
        <v>863</v>
      </c>
      <c r="C964" s="5" t="s">
        <v>5592</v>
      </c>
      <c r="D964" s="5" t="s">
        <v>5604</v>
      </c>
      <c r="E964" s="5">
        <v>2017</v>
      </c>
      <c r="F964" s="8" t="str">
        <f t="shared" si="30"/>
        <v>July</v>
      </c>
      <c r="G964" s="7">
        <f t="shared" si="31"/>
        <v>42929</v>
      </c>
      <c r="H964" s="5" t="s">
        <v>2429</v>
      </c>
      <c r="I964" s="5" t="s">
        <v>11</v>
      </c>
      <c r="J964" s="10">
        <v>446250</v>
      </c>
      <c r="K964" s="10"/>
      <c r="L964" s="11">
        <v>2361450</v>
      </c>
    </row>
    <row r="965" spans="1:12" x14ac:dyDescent="0.25">
      <c r="A965" s="5" t="s">
        <v>862</v>
      </c>
      <c r="B965" s="3" t="s">
        <v>863</v>
      </c>
      <c r="C965" s="5" t="s">
        <v>5590</v>
      </c>
      <c r="D965" s="5" t="s">
        <v>5592</v>
      </c>
      <c r="E965" s="5">
        <v>2017</v>
      </c>
      <c r="F965" s="8" t="str">
        <f t="shared" si="30"/>
        <v>August</v>
      </c>
      <c r="G965" s="7">
        <f t="shared" si="31"/>
        <v>42954</v>
      </c>
      <c r="H965" s="5" t="s">
        <v>2428</v>
      </c>
      <c r="I965" s="5" t="s">
        <v>11</v>
      </c>
      <c r="J965" s="10">
        <v>2951380.65</v>
      </c>
      <c r="K965" s="10"/>
      <c r="L965" s="11">
        <v>5312830.6500000004</v>
      </c>
    </row>
    <row r="966" spans="1:12" x14ac:dyDescent="0.25">
      <c r="A966" s="5" t="s">
        <v>862</v>
      </c>
      <c r="B966" s="3" t="s">
        <v>863</v>
      </c>
      <c r="C966" s="5" t="s">
        <v>5605</v>
      </c>
      <c r="D966" s="5" t="s">
        <v>5604</v>
      </c>
      <c r="E966" s="5">
        <v>2017</v>
      </c>
      <c r="F966" s="8" t="str">
        <f t="shared" si="30"/>
        <v>September</v>
      </c>
      <c r="G966" s="7">
        <f t="shared" si="31"/>
        <v>42991</v>
      </c>
      <c r="H966" s="5" t="s">
        <v>2427</v>
      </c>
      <c r="I966" s="5" t="s">
        <v>13</v>
      </c>
      <c r="J966" s="10"/>
      <c r="K966" s="10">
        <v>2810838.71</v>
      </c>
      <c r="L966" s="11">
        <v>2501991.94</v>
      </c>
    </row>
    <row r="967" spans="1:12" x14ac:dyDescent="0.25">
      <c r="A967" s="5" t="s">
        <v>862</v>
      </c>
      <c r="B967" s="3" t="s">
        <v>863</v>
      </c>
      <c r="C967" s="5" t="s">
        <v>5605</v>
      </c>
      <c r="D967" s="5" t="s">
        <v>5611</v>
      </c>
      <c r="E967" s="5">
        <v>2017</v>
      </c>
      <c r="F967" s="8" t="str">
        <f t="shared" si="30"/>
        <v>September</v>
      </c>
      <c r="G967" s="7">
        <f t="shared" si="31"/>
        <v>42992</v>
      </c>
      <c r="H967" s="5" t="s">
        <v>2426</v>
      </c>
      <c r="I967" s="5" t="s">
        <v>13</v>
      </c>
      <c r="J967" s="10"/>
      <c r="K967" s="10">
        <v>1824000</v>
      </c>
      <c r="L967" s="11">
        <v>677991.94</v>
      </c>
    </row>
    <row r="968" spans="1:12" x14ac:dyDescent="0.25">
      <c r="A968" s="5" t="s">
        <v>862</v>
      </c>
      <c r="B968" s="3" t="s">
        <v>863</v>
      </c>
      <c r="C968" s="5" t="s">
        <v>5605</v>
      </c>
      <c r="D968" s="5" t="s">
        <v>5611</v>
      </c>
      <c r="E968" s="5">
        <v>2017</v>
      </c>
      <c r="F968" s="8" t="str">
        <f t="shared" si="30"/>
        <v>September</v>
      </c>
      <c r="G968" s="7">
        <f t="shared" si="31"/>
        <v>42992</v>
      </c>
      <c r="H968" s="5" t="s">
        <v>2425</v>
      </c>
      <c r="I968" s="5" t="s">
        <v>13</v>
      </c>
      <c r="J968" s="10"/>
      <c r="K968" s="10">
        <v>425000</v>
      </c>
      <c r="L968" s="11">
        <v>252991.94</v>
      </c>
    </row>
    <row r="969" spans="1:12" x14ac:dyDescent="0.25">
      <c r="A969" s="5" t="s">
        <v>862</v>
      </c>
      <c r="B969" s="3" t="s">
        <v>863</v>
      </c>
      <c r="C969" s="5" t="s">
        <v>5605</v>
      </c>
      <c r="D969" s="5" t="s">
        <v>5611</v>
      </c>
      <c r="E969" s="5">
        <v>2017</v>
      </c>
      <c r="F969" s="8" t="str">
        <f t="shared" si="30"/>
        <v>September</v>
      </c>
      <c r="G969" s="7">
        <f t="shared" si="31"/>
        <v>42992</v>
      </c>
      <c r="H969" s="5" t="s">
        <v>2424</v>
      </c>
      <c r="I969" s="5" t="s">
        <v>13</v>
      </c>
      <c r="J969" s="10"/>
      <c r="K969" s="10">
        <v>252991.94</v>
      </c>
      <c r="L969" s="11">
        <v>0</v>
      </c>
    </row>
    <row r="970" spans="1:12" x14ac:dyDescent="0.25">
      <c r="A970" s="5" t="s">
        <v>862</v>
      </c>
      <c r="B970" s="3" t="s">
        <v>863</v>
      </c>
      <c r="C970" s="5" t="s">
        <v>5606</v>
      </c>
      <c r="D970" s="5" t="s">
        <v>5587</v>
      </c>
      <c r="E970" s="5">
        <v>2017</v>
      </c>
      <c r="F970" s="8" t="str">
        <f t="shared" si="30"/>
        <v>October</v>
      </c>
      <c r="G970" s="7">
        <f t="shared" si="31"/>
        <v>43009</v>
      </c>
      <c r="H970" s="5" t="s">
        <v>2423</v>
      </c>
      <c r="I970" s="5" t="s">
        <v>11</v>
      </c>
      <c r="J970" s="10">
        <v>1915200</v>
      </c>
      <c r="K970" s="10"/>
      <c r="L970" s="11">
        <v>1915200</v>
      </c>
    </row>
    <row r="971" spans="1:12" x14ac:dyDescent="0.25">
      <c r="A971" s="5" t="s">
        <v>862</v>
      </c>
      <c r="B971" s="3" t="s">
        <v>863</v>
      </c>
      <c r="C971" s="5" t="s">
        <v>5606</v>
      </c>
      <c r="D971" s="5" t="s">
        <v>5587</v>
      </c>
      <c r="E971" s="5">
        <v>2017</v>
      </c>
      <c r="F971" s="8" t="str">
        <f t="shared" si="30"/>
        <v>October</v>
      </c>
      <c r="G971" s="7">
        <f t="shared" si="31"/>
        <v>43009</v>
      </c>
      <c r="H971" s="5" t="s">
        <v>2422</v>
      </c>
      <c r="I971" s="5" t="s">
        <v>11</v>
      </c>
      <c r="J971" s="10">
        <v>5290069.37</v>
      </c>
      <c r="K971" s="10"/>
      <c r="L971" s="11">
        <v>7205269.3700000001</v>
      </c>
    </row>
    <row r="972" spans="1:12" x14ac:dyDescent="0.25">
      <c r="A972" s="5" t="s">
        <v>862</v>
      </c>
      <c r="B972" s="3" t="s">
        <v>863</v>
      </c>
      <c r="C972" s="5" t="s">
        <v>5594</v>
      </c>
      <c r="D972" s="5" t="s">
        <v>5588</v>
      </c>
      <c r="E972" s="5">
        <v>2017</v>
      </c>
      <c r="F972" s="8" t="str">
        <f t="shared" si="30"/>
        <v>November</v>
      </c>
      <c r="G972" s="7">
        <f t="shared" si="31"/>
        <v>43042</v>
      </c>
      <c r="H972" s="5" t="s">
        <v>2421</v>
      </c>
      <c r="I972" s="5" t="s">
        <v>13</v>
      </c>
      <c r="J972" s="10"/>
      <c r="K972" s="10">
        <v>5038161.3</v>
      </c>
      <c r="L972" s="11">
        <v>2167108.0699999998</v>
      </c>
    </row>
    <row r="973" spans="1:12" x14ac:dyDescent="0.25">
      <c r="A973" s="5" t="s">
        <v>862</v>
      </c>
      <c r="B973" s="3" t="s">
        <v>863</v>
      </c>
      <c r="C973" s="5" t="s">
        <v>5594</v>
      </c>
      <c r="D973" s="5" t="s">
        <v>5590</v>
      </c>
      <c r="E973" s="5">
        <v>2017</v>
      </c>
      <c r="F973" s="8" t="str">
        <f t="shared" si="30"/>
        <v>November</v>
      </c>
      <c r="G973" s="7">
        <f t="shared" si="31"/>
        <v>43047</v>
      </c>
      <c r="H973" s="5" t="s">
        <v>2420</v>
      </c>
      <c r="I973" s="5" t="s">
        <v>13</v>
      </c>
      <c r="J973" s="10"/>
      <c r="K973" s="10">
        <v>1824000</v>
      </c>
      <c r="L973" s="11">
        <v>343108.07</v>
      </c>
    </row>
    <row r="974" spans="1:12" x14ac:dyDescent="0.25">
      <c r="A974" s="5" t="s">
        <v>862</v>
      </c>
      <c r="B974" s="3" t="s">
        <v>863</v>
      </c>
      <c r="C974" s="5" t="s">
        <v>5594</v>
      </c>
      <c r="D974" s="5" t="s">
        <v>5605</v>
      </c>
      <c r="E974" s="5">
        <v>2017</v>
      </c>
      <c r="F974" s="8" t="str">
        <f t="shared" si="30"/>
        <v>November</v>
      </c>
      <c r="G974" s="7">
        <f t="shared" si="31"/>
        <v>43048</v>
      </c>
      <c r="H974" s="5" t="s">
        <v>872</v>
      </c>
      <c r="I974" s="5" t="s">
        <v>13</v>
      </c>
      <c r="J974" s="10"/>
      <c r="K974" s="10">
        <v>343108.07</v>
      </c>
      <c r="L974" s="11">
        <v>0</v>
      </c>
    </row>
    <row r="975" spans="1:12" x14ac:dyDescent="0.25">
      <c r="A975" s="5" t="s">
        <v>873</v>
      </c>
      <c r="B975" s="3" t="s">
        <v>874</v>
      </c>
      <c r="C975" s="7"/>
      <c r="D975" s="7"/>
      <c r="E975" s="7"/>
      <c r="F975" s="8" t="str">
        <f t="shared" si="30"/>
        <v>January</v>
      </c>
      <c r="G975" s="7" t="str">
        <f t="shared" si="31"/>
        <v/>
      </c>
      <c r="H975" s="5" t="s">
        <v>28</v>
      </c>
      <c r="I975" s="5" t="s">
        <v>29</v>
      </c>
      <c r="J975" s="10"/>
      <c r="K975" s="10"/>
      <c r="L975" s="11">
        <v>0</v>
      </c>
    </row>
    <row r="976" spans="1:12" x14ac:dyDescent="0.25">
      <c r="A976" s="5" t="s">
        <v>875</v>
      </c>
      <c r="B976" s="3" t="s">
        <v>876</v>
      </c>
      <c r="C976" s="7"/>
      <c r="D976" s="7"/>
      <c r="E976" s="7"/>
      <c r="F976" s="8" t="str">
        <f t="shared" si="30"/>
        <v>January</v>
      </c>
      <c r="G976" s="7" t="str">
        <f t="shared" si="31"/>
        <v/>
      </c>
      <c r="H976" s="5" t="s">
        <v>28</v>
      </c>
      <c r="I976" s="5" t="s">
        <v>29</v>
      </c>
      <c r="J976" s="10"/>
      <c r="K976" s="10"/>
      <c r="L976" s="11">
        <v>0</v>
      </c>
    </row>
    <row r="977" spans="1:12" x14ac:dyDescent="0.25">
      <c r="A977" s="5" t="s">
        <v>879</v>
      </c>
      <c r="B977" s="3" t="s">
        <v>880</v>
      </c>
      <c r="C977" s="5" t="s">
        <v>5587</v>
      </c>
      <c r="D977" s="5" t="s">
        <v>5587</v>
      </c>
      <c r="E977" s="5">
        <v>2017</v>
      </c>
      <c r="F977" s="8" t="str">
        <f t="shared" si="30"/>
        <v>January</v>
      </c>
      <c r="G977" s="7">
        <f t="shared" si="31"/>
        <v>42736</v>
      </c>
      <c r="H977" s="5" t="s">
        <v>36</v>
      </c>
      <c r="I977" s="5" t="s">
        <v>29</v>
      </c>
      <c r="J977" s="10"/>
      <c r="K977" s="10"/>
      <c r="L977" s="11">
        <v>787500</v>
      </c>
    </row>
    <row r="978" spans="1:12" x14ac:dyDescent="0.25">
      <c r="A978" s="5" t="s">
        <v>879</v>
      </c>
      <c r="B978" s="3" t="s">
        <v>880</v>
      </c>
      <c r="C978" s="5" t="s">
        <v>5587</v>
      </c>
      <c r="D978" s="5" t="s">
        <v>5606</v>
      </c>
      <c r="E978" s="5">
        <v>2017</v>
      </c>
      <c r="F978" s="8" t="str">
        <f t="shared" si="30"/>
        <v>January</v>
      </c>
      <c r="G978" s="7">
        <f t="shared" si="31"/>
        <v>42745</v>
      </c>
      <c r="H978" s="5" t="s">
        <v>2419</v>
      </c>
      <c r="I978" s="5" t="s">
        <v>11</v>
      </c>
      <c r="J978" s="10">
        <v>1197000</v>
      </c>
      <c r="K978" s="10"/>
      <c r="L978" s="11">
        <v>1984500</v>
      </c>
    </row>
    <row r="979" spans="1:12" x14ac:dyDescent="0.25">
      <c r="A979" s="5" t="s">
        <v>879</v>
      </c>
      <c r="B979" s="3" t="s">
        <v>880</v>
      </c>
      <c r="C979" s="5" t="s">
        <v>5587</v>
      </c>
      <c r="D979" s="5" t="s">
        <v>5608</v>
      </c>
      <c r="E979" s="5">
        <v>2017</v>
      </c>
      <c r="F979" s="8" t="str">
        <f t="shared" si="30"/>
        <v>January</v>
      </c>
      <c r="G979" s="7">
        <f t="shared" si="31"/>
        <v>42760</v>
      </c>
      <c r="H979" s="5" t="s">
        <v>2415</v>
      </c>
      <c r="I979" s="5" t="s">
        <v>13</v>
      </c>
      <c r="J979" s="10"/>
      <c r="K979" s="10">
        <v>1140000</v>
      </c>
      <c r="L979" s="11">
        <v>844500</v>
      </c>
    </row>
    <row r="980" spans="1:12" x14ac:dyDescent="0.25">
      <c r="A980" s="5" t="s">
        <v>879</v>
      </c>
      <c r="B980" s="3" t="s">
        <v>880</v>
      </c>
      <c r="C980" s="5" t="s">
        <v>5587</v>
      </c>
      <c r="D980" s="5" t="s">
        <v>5615</v>
      </c>
      <c r="E980" s="5">
        <v>2017</v>
      </c>
      <c r="F980" s="8" t="str">
        <f t="shared" si="30"/>
        <v>January</v>
      </c>
      <c r="G980" s="7">
        <f t="shared" si="31"/>
        <v>42762</v>
      </c>
      <c r="H980" s="5" t="s">
        <v>2418</v>
      </c>
      <c r="I980" s="5" t="s">
        <v>11</v>
      </c>
      <c r="J980" s="10">
        <v>444307.5</v>
      </c>
      <c r="K980" s="10"/>
      <c r="L980" s="11">
        <v>1288807.5</v>
      </c>
    </row>
    <row r="981" spans="1:12" x14ac:dyDescent="0.25">
      <c r="A981" s="5" t="s">
        <v>879</v>
      </c>
      <c r="B981" s="3" t="s">
        <v>880</v>
      </c>
      <c r="C981" s="5" t="s">
        <v>5598</v>
      </c>
      <c r="D981" s="5" t="s">
        <v>5606</v>
      </c>
      <c r="E981" s="5">
        <v>2017</v>
      </c>
      <c r="F981" s="8" t="str">
        <f t="shared" si="30"/>
        <v>February</v>
      </c>
      <c r="G981" s="7">
        <f t="shared" si="31"/>
        <v>42776</v>
      </c>
      <c r="H981" s="5" t="s">
        <v>2417</v>
      </c>
      <c r="I981" s="5" t="s">
        <v>11</v>
      </c>
      <c r="J981" s="10">
        <v>2882250</v>
      </c>
      <c r="K981" s="10"/>
      <c r="L981" s="11">
        <v>4171057.5</v>
      </c>
    </row>
    <row r="982" spans="1:12" x14ac:dyDescent="0.25">
      <c r="A982" s="5" t="s">
        <v>879</v>
      </c>
      <c r="B982" s="3" t="s">
        <v>880</v>
      </c>
      <c r="C982" s="5" t="s">
        <v>5588</v>
      </c>
      <c r="D982" s="5" t="s">
        <v>5587</v>
      </c>
      <c r="E982" s="5">
        <v>2017</v>
      </c>
      <c r="F982" s="8" t="str">
        <f t="shared" si="30"/>
        <v>March</v>
      </c>
      <c r="G982" s="7">
        <f t="shared" si="31"/>
        <v>42795</v>
      </c>
      <c r="H982" s="5" t="s">
        <v>2416</v>
      </c>
      <c r="I982" s="5" t="s">
        <v>11</v>
      </c>
      <c r="J982" s="10">
        <v>787500</v>
      </c>
      <c r="K982" s="10"/>
      <c r="L982" s="11">
        <v>4958557.5</v>
      </c>
    </row>
    <row r="983" spans="1:12" x14ac:dyDescent="0.25">
      <c r="A983" s="5" t="s">
        <v>879</v>
      </c>
      <c r="B983" s="3" t="s">
        <v>880</v>
      </c>
      <c r="C983" s="5" t="s">
        <v>5588</v>
      </c>
      <c r="D983" s="5" t="s">
        <v>5587</v>
      </c>
      <c r="E983" s="5">
        <v>2017</v>
      </c>
      <c r="F983" s="8" t="str">
        <f t="shared" si="30"/>
        <v>March</v>
      </c>
      <c r="G983" s="7">
        <f t="shared" si="31"/>
        <v>42795</v>
      </c>
      <c r="H983" s="5" t="s">
        <v>2415</v>
      </c>
      <c r="I983" s="5" t="s">
        <v>13</v>
      </c>
      <c r="J983" s="10"/>
      <c r="K983" s="10">
        <v>3918150</v>
      </c>
      <c r="L983" s="11">
        <v>1040407.5</v>
      </c>
    </row>
    <row r="984" spans="1:12" x14ac:dyDescent="0.25">
      <c r="A984" s="5" t="s">
        <v>879</v>
      </c>
      <c r="B984" s="3" t="s">
        <v>880</v>
      </c>
      <c r="C984" s="5" t="s">
        <v>5588</v>
      </c>
      <c r="D984" s="5" t="s">
        <v>5601</v>
      </c>
      <c r="E984" s="5">
        <v>2017</v>
      </c>
      <c r="F984" s="8" t="str">
        <f t="shared" si="30"/>
        <v>March</v>
      </c>
      <c r="G984" s="7">
        <f t="shared" si="31"/>
        <v>42811</v>
      </c>
      <c r="H984" s="5" t="s">
        <v>2414</v>
      </c>
      <c r="I984" s="5" t="s">
        <v>11</v>
      </c>
      <c r="J984" s="10">
        <v>1758750</v>
      </c>
      <c r="K984" s="10"/>
      <c r="L984" s="11">
        <v>2799157.5</v>
      </c>
    </row>
    <row r="985" spans="1:12" x14ac:dyDescent="0.25">
      <c r="A985" s="5" t="s">
        <v>879</v>
      </c>
      <c r="B985" s="3" t="s">
        <v>880</v>
      </c>
      <c r="C985" s="5" t="s">
        <v>5588</v>
      </c>
      <c r="D985" s="5" t="s">
        <v>5612</v>
      </c>
      <c r="E985" s="5">
        <v>2017</v>
      </c>
      <c r="F985" s="8" t="str">
        <f t="shared" si="30"/>
        <v>March</v>
      </c>
      <c r="G985" s="7">
        <f t="shared" si="31"/>
        <v>42814</v>
      </c>
      <c r="H985" s="5" t="s">
        <v>2386</v>
      </c>
      <c r="I985" s="5" t="s">
        <v>13</v>
      </c>
      <c r="J985" s="10"/>
      <c r="K985" s="10">
        <v>1675000</v>
      </c>
      <c r="L985" s="11">
        <v>1124157.5</v>
      </c>
    </row>
    <row r="986" spans="1:12" x14ac:dyDescent="0.25">
      <c r="A986" s="5" t="s">
        <v>879</v>
      </c>
      <c r="B986" s="3" t="s">
        <v>880</v>
      </c>
      <c r="C986" s="5" t="s">
        <v>5588</v>
      </c>
      <c r="D986" s="5" t="s">
        <v>5613</v>
      </c>
      <c r="E986" s="5">
        <v>2017</v>
      </c>
      <c r="F986" s="8" t="str">
        <f t="shared" si="30"/>
        <v>March</v>
      </c>
      <c r="G986" s="7">
        <f t="shared" si="31"/>
        <v>42815</v>
      </c>
      <c r="H986" s="5" t="s">
        <v>2413</v>
      </c>
      <c r="I986" s="5" t="s">
        <v>13</v>
      </c>
      <c r="J986" s="10"/>
      <c r="K986" s="10">
        <v>750000</v>
      </c>
      <c r="L986" s="11">
        <v>374157.5</v>
      </c>
    </row>
    <row r="987" spans="1:12" x14ac:dyDescent="0.25">
      <c r="A987" s="5" t="s">
        <v>879</v>
      </c>
      <c r="B987" s="3" t="s">
        <v>880</v>
      </c>
      <c r="C987" s="5" t="s">
        <v>5596</v>
      </c>
      <c r="D987" s="5" t="s">
        <v>5592</v>
      </c>
      <c r="E987" s="5">
        <v>2017</v>
      </c>
      <c r="F987" s="8" t="str">
        <f t="shared" si="30"/>
        <v>April</v>
      </c>
      <c r="G987" s="7">
        <f t="shared" si="31"/>
        <v>42832</v>
      </c>
      <c r="H987" s="5" t="s">
        <v>2412</v>
      </c>
      <c r="I987" s="5" t="s">
        <v>13</v>
      </c>
      <c r="J987" s="10"/>
      <c r="K987" s="10">
        <v>431157.5</v>
      </c>
      <c r="L987" s="11">
        <v>-57000</v>
      </c>
    </row>
    <row r="988" spans="1:12" x14ac:dyDescent="0.25">
      <c r="A988" s="5" t="s">
        <v>879</v>
      </c>
      <c r="B988" s="3" t="s">
        <v>880</v>
      </c>
      <c r="C988" s="5" t="s">
        <v>5596</v>
      </c>
      <c r="D988" s="5" t="s">
        <v>5592</v>
      </c>
      <c r="E988" s="5">
        <v>2017</v>
      </c>
      <c r="F988" s="8" t="str">
        <f t="shared" si="30"/>
        <v>April</v>
      </c>
      <c r="G988" s="7">
        <f t="shared" si="31"/>
        <v>42832</v>
      </c>
      <c r="H988" s="5" t="s">
        <v>2391</v>
      </c>
      <c r="I988" s="5" t="s">
        <v>13</v>
      </c>
      <c r="J988" s="10"/>
      <c r="K988" s="10">
        <v>1140000</v>
      </c>
      <c r="L988" s="11">
        <v>-1197000</v>
      </c>
    </row>
    <row r="989" spans="1:12" x14ac:dyDescent="0.25">
      <c r="A989" s="5" t="s">
        <v>879</v>
      </c>
      <c r="B989" s="3" t="s">
        <v>880</v>
      </c>
      <c r="C989" s="5" t="s">
        <v>5596</v>
      </c>
      <c r="D989" s="5" t="s">
        <v>5606</v>
      </c>
      <c r="E989" s="5">
        <v>2017</v>
      </c>
      <c r="F989" s="8" t="str">
        <f t="shared" si="30"/>
        <v>April</v>
      </c>
      <c r="G989" s="7">
        <f t="shared" si="31"/>
        <v>42835</v>
      </c>
      <c r="H989" s="5" t="s">
        <v>2411</v>
      </c>
      <c r="I989" s="5" t="s">
        <v>11</v>
      </c>
      <c r="J989" s="10">
        <v>1197000</v>
      </c>
      <c r="K989" s="10"/>
      <c r="L989" s="11">
        <v>0</v>
      </c>
    </row>
    <row r="990" spans="1:12" x14ac:dyDescent="0.25">
      <c r="A990" s="5" t="s">
        <v>879</v>
      </c>
      <c r="B990" s="3" t="s">
        <v>880</v>
      </c>
      <c r="C990" s="5" t="s">
        <v>5597</v>
      </c>
      <c r="D990" s="5" t="s">
        <v>5606</v>
      </c>
      <c r="E990" s="5">
        <v>2017</v>
      </c>
      <c r="F990" s="8" t="str">
        <f t="shared" si="30"/>
        <v>May</v>
      </c>
      <c r="G990" s="7">
        <f t="shared" si="31"/>
        <v>42865</v>
      </c>
      <c r="H990" s="5" t="s">
        <v>2410</v>
      </c>
      <c r="I990" s="5" t="s">
        <v>11</v>
      </c>
      <c r="J990" s="10">
        <v>2882250</v>
      </c>
      <c r="K990" s="10"/>
      <c r="L990" s="11">
        <v>2882250</v>
      </c>
    </row>
    <row r="991" spans="1:12" x14ac:dyDescent="0.25">
      <c r="A991" s="5" t="s">
        <v>879</v>
      </c>
      <c r="B991" s="3" t="s">
        <v>880</v>
      </c>
      <c r="C991" s="5" t="s">
        <v>5589</v>
      </c>
      <c r="D991" s="5" t="s">
        <v>5587</v>
      </c>
      <c r="E991" s="5">
        <v>2017</v>
      </c>
      <c r="F991" s="8" t="str">
        <f t="shared" si="30"/>
        <v>June</v>
      </c>
      <c r="G991" s="7">
        <f t="shared" si="31"/>
        <v>42887</v>
      </c>
      <c r="H991" s="5" t="s">
        <v>2409</v>
      </c>
      <c r="I991" s="5" t="s">
        <v>11</v>
      </c>
      <c r="J991" s="10">
        <v>787500</v>
      </c>
      <c r="K991" s="10"/>
      <c r="L991" s="11">
        <v>3669750</v>
      </c>
    </row>
    <row r="992" spans="1:12" x14ac:dyDescent="0.25">
      <c r="A992" s="5" t="s">
        <v>879</v>
      </c>
      <c r="B992" s="3" t="s">
        <v>880</v>
      </c>
      <c r="C992" s="5" t="s">
        <v>5589</v>
      </c>
      <c r="D992" s="5" t="s">
        <v>5598</v>
      </c>
      <c r="E992" s="5">
        <v>2017</v>
      </c>
      <c r="F992" s="8" t="str">
        <f t="shared" si="30"/>
        <v>June</v>
      </c>
      <c r="G992" s="7">
        <f t="shared" si="31"/>
        <v>42888</v>
      </c>
      <c r="H992" s="5" t="s">
        <v>2408</v>
      </c>
      <c r="I992" s="5" t="s">
        <v>13</v>
      </c>
      <c r="J992" s="10"/>
      <c r="K992" s="10">
        <v>3495000</v>
      </c>
      <c r="L992" s="11">
        <v>174750</v>
      </c>
    </row>
    <row r="993" spans="1:12" x14ac:dyDescent="0.25">
      <c r="A993" s="5" t="s">
        <v>879</v>
      </c>
      <c r="B993" s="3" t="s">
        <v>880</v>
      </c>
      <c r="C993" s="5" t="s">
        <v>5589</v>
      </c>
      <c r="D993" s="5" t="s">
        <v>5588</v>
      </c>
      <c r="E993" s="5">
        <v>2017</v>
      </c>
      <c r="F993" s="8" t="str">
        <f t="shared" si="30"/>
        <v>June</v>
      </c>
      <c r="G993" s="7">
        <f t="shared" si="31"/>
        <v>42889</v>
      </c>
      <c r="H993" s="5" t="s">
        <v>2407</v>
      </c>
      <c r="I993" s="5" t="s">
        <v>13</v>
      </c>
      <c r="J993" s="10"/>
      <c r="K993" s="10">
        <v>174750</v>
      </c>
      <c r="L993" s="11">
        <v>0</v>
      </c>
    </row>
    <row r="994" spans="1:12" x14ac:dyDescent="0.25">
      <c r="A994" s="5" t="s">
        <v>879</v>
      </c>
      <c r="B994" s="3" t="s">
        <v>880</v>
      </c>
      <c r="C994" s="5" t="s">
        <v>5592</v>
      </c>
      <c r="D994" s="5" t="s">
        <v>5606</v>
      </c>
      <c r="E994" s="5">
        <v>2017</v>
      </c>
      <c r="F994" s="8" t="str">
        <f t="shared" si="30"/>
        <v>July</v>
      </c>
      <c r="G994" s="7">
        <f t="shared" si="31"/>
        <v>42926</v>
      </c>
      <c r="H994" s="5" t="s">
        <v>2406</v>
      </c>
      <c r="I994" s="5" t="s">
        <v>11</v>
      </c>
      <c r="J994" s="10">
        <v>1197000</v>
      </c>
      <c r="K994" s="10"/>
      <c r="L994" s="11">
        <v>1197000</v>
      </c>
    </row>
    <row r="995" spans="1:12" x14ac:dyDescent="0.25">
      <c r="A995" s="5" t="s">
        <v>879</v>
      </c>
      <c r="B995" s="3" t="s">
        <v>880</v>
      </c>
      <c r="C995" s="5" t="s">
        <v>5592</v>
      </c>
      <c r="D995" s="5" t="s">
        <v>5613</v>
      </c>
      <c r="E995" s="5">
        <v>2017</v>
      </c>
      <c r="F995" s="8" t="str">
        <f t="shared" si="30"/>
        <v>July</v>
      </c>
      <c r="G995" s="7">
        <f t="shared" si="31"/>
        <v>42937</v>
      </c>
      <c r="H995" s="5" t="s">
        <v>2405</v>
      </c>
      <c r="I995" s="5" t="s">
        <v>11</v>
      </c>
      <c r="J995" s="10">
        <v>1260000</v>
      </c>
      <c r="K995" s="10"/>
      <c r="L995" s="11">
        <v>2457000</v>
      </c>
    </row>
    <row r="996" spans="1:12" x14ac:dyDescent="0.25">
      <c r="A996" s="5" t="s">
        <v>879</v>
      </c>
      <c r="B996" s="3" t="s">
        <v>880</v>
      </c>
      <c r="C996" s="5" t="s">
        <v>5592</v>
      </c>
      <c r="D996" s="5" t="s">
        <v>5608</v>
      </c>
      <c r="E996" s="5">
        <v>2017</v>
      </c>
      <c r="F996" s="8" t="str">
        <f t="shared" si="30"/>
        <v>July</v>
      </c>
      <c r="G996" s="7">
        <f t="shared" si="31"/>
        <v>42941</v>
      </c>
      <c r="H996" s="5" t="s">
        <v>2386</v>
      </c>
      <c r="I996" s="5" t="s">
        <v>13</v>
      </c>
      <c r="J996" s="10"/>
      <c r="K996" s="10">
        <v>1140000</v>
      </c>
      <c r="L996" s="11">
        <v>1317000</v>
      </c>
    </row>
    <row r="997" spans="1:12" x14ac:dyDescent="0.25">
      <c r="A997" s="5" t="s">
        <v>879</v>
      </c>
      <c r="B997" s="3" t="s">
        <v>880</v>
      </c>
      <c r="C997" s="5" t="s">
        <v>5590</v>
      </c>
      <c r="D997" s="5" t="s">
        <v>5590</v>
      </c>
      <c r="E997" s="5">
        <v>2017</v>
      </c>
      <c r="F997" s="8" t="str">
        <f t="shared" si="30"/>
        <v>August</v>
      </c>
      <c r="G997" s="7">
        <f t="shared" si="31"/>
        <v>42955</v>
      </c>
      <c r="H997" s="5" t="s">
        <v>2404</v>
      </c>
      <c r="I997" s="5" t="s">
        <v>13</v>
      </c>
      <c r="J997" s="10"/>
      <c r="K997" s="10">
        <v>5020000</v>
      </c>
      <c r="L997" s="11">
        <v>-3703000</v>
      </c>
    </row>
    <row r="998" spans="1:12" x14ac:dyDescent="0.25">
      <c r="A998" s="5" t="s">
        <v>879</v>
      </c>
      <c r="B998" s="3" t="s">
        <v>880</v>
      </c>
      <c r="C998" s="5" t="s">
        <v>5590</v>
      </c>
      <c r="D998" s="5" t="s">
        <v>5590</v>
      </c>
      <c r="E998" s="5">
        <v>2017</v>
      </c>
      <c r="F998" s="8" t="str">
        <f t="shared" si="30"/>
        <v>August</v>
      </c>
      <c r="G998" s="7">
        <f t="shared" si="31"/>
        <v>42955</v>
      </c>
      <c r="H998" s="5" t="s">
        <v>2403</v>
      </c>
      <c r="I998" s="5" t="s">
        <v>13</v>
      </c>
      <c r="J998" s="10"/>
      <c r="K998" s="10">
        <v>308000</v>
      </c>
      <c r="L998" s="11">
        <v>-4011000</v>
      </c>
    </row>
    <row r="999" spans="1:12" x14ac:dyDescent="0.25">
      <c r="A999" s="5" t="s">
        <v>879</v>
      </c>
      <c r="B999" s="3" t="s">
        <v>880</v>
      </c>
      <c r="C999" s="5" t="s">
        <v>5590</v>
      </c>
      <c r="D999" s="5" t="s">
        <v>5606</v>
      </c>
      <c r="E999" s="5">
        <v>2017</v>
      </c>
      <c r="F999" s="8" t="str">
        <f t="shared" si="30"/>
        <v>August</v>
      </c>
      <c r="G999" s="7">
        <f t="shared" si="31"/>
        <v>42957</v>
      </c>
      <c r="H999" s="5" t="s">
        <v>2402</v>
      </c>
      <c r="I999" s="5" t="s">
        <v>11</v>
      </c>
      <c r="J999" s="10">
        <v>2882250</v>
      </c>
      <c r="K999" s="10"/>
      <c r="L999" s="11">
        <v>-1128750</v>
      </c>
    </row>
    <row r="1000" spans="1:12" x14ac:dyDescent="0.25">
      <c r="A1000" s="5" t="s">
        <v>879</v>
      </c>
      <c r="B1000" s="3" t="s">
        <v>880</v>
      </c>
      <c r="C1000" s="5" t="s">
        <v>5590</v>
      </c>
      <c r="D1000" s="5" t="s">
        <v>5616</v>
      </c>
      <c r="E1000" s="5">
        <v>2017</v>
      </c>
      <c r="F1000" s="8" t="str">
        <f t="shared" si="30"/>
        <v>August</v>
      </c>
      <c r="G1000" s="7">
        <f t="shared" si="31"/>
        <v>42962</v>
      </c>
      <c r="H1000" s="5" t="s">
        <v>2401</v>
      </c>
      <c r="I1000" s="5" t="s">
        <v>11</v>
      </c>
      <c r="J1000" s="10">
        <v>892500</v>
      </c>
      <c r="K1000" s="10"/>
      <c r="L1000" s="11">
        <v>-236250</v>
      </c>
    </row>
    <row r="1001" spans="1:12" x14ac:dyDescent="0.25">
      <c r="A1001" s="5" t="s">
        <v>879</v>
      </c>
      <c r="B1001" s="3" t="s">
        <v>880</v>
      </c>
      <c r="C1001" s="5" t="s">
        <v>5590</v>
      </c>
      <c r="D1001" s="5" t="s">
        <v>5613</v>
      </c>
      <c r="E1001" s="5">
        <v>2017</v>
      </c>
      <c r="F1001" s="8" t="str">
        <f t="shared" si="30"/>
        <v>August</v>
      </c>
      <c r="G1001" s="7">
        <f t="shared" si="31"/>
        <v>42968</v>
      </c>
      <c r="H1001" s="5" t="s">
        <v>2400</v>
      </c>
      <c r="I1001" s="5" t="s">
        <v>11</v>
      </c>
      <c r="J1001" s="10">
        <v>9450000</v>
      </c>
      <c r="K1001" s="10"/>
      <c r="L1001" s="11">
        <v>9213750</v>
      </c>
    </row>
    <row r="1002" spans="1:12" x14ac:dyDescent="0.25">
      <c r="A1002" s="5" t="s">
        <v>879</v>
      </c>
      <c r="B1002" s="3" t="s">
        <v>880</v>
      </c>
      <c r="C1002" s="5" t="s">
        <v>5590</v>
      </c>
      <c r="D1002" s="5" t="s">
        <v>5609</v>
      </c>
      <c r="E1002" s="5">
        <v>2017</v>
      </c>
      <c r="F1002" s="8" t="str">
        <f t="shared" si="30"/>
        <v>August</v>
      </c>
      <c r="G1002" s="7">
        <f t="shared" si="31"/>
        <v>42970</v>
      </c>
      <c r="H1002" s="5" t="s">
        <v>2399</v>
      </c>
      <c r="I1002" s="5" t="s">
        <v>13</v>
      </c>
      <c r="J1002" s="10"/>
      <c r="K1002" s="10">
        <v>850000</v>
      </c>
      <c r="L1002" s="11">
        <v>8363750</v>
      </c>
    </row>
    <row r="1003" spans="1:12" x14ac:dyDescent="0.25">
      <c r="A1003" s="5" t="s">
        <v>879</v>
      </c>
      <c r="B1003" s="3" t="s">
        <v>880</v>
      </c>
      <c r="C1003" s="5" t="s">
        <v>5590</v>
      </c>
      <c r="D1003" s="5" t="s">
        <v>5608</v>
      </c>
      <c r="E1003" s="5">
        <v>2017</v>
      </c>
      <c r="F1003" s="8" t="str">
        <f t="shared" si="30"/>
        <v>August</v>
      </c>
      <c r="G1003" s="7">
        <f t="shared" si="31"/>
        <v>42972</v>
      </c>
      <c r="H1003" s="5" t="s">
        <v>2398</v>
      </c>
      <c r="I1003" s="5" t="s">
        <v>11</v>
      </c>
      <c r="J1003" s="10">
        <v>1128750</v>
      </c>
      <c r="K1003" s="10"/>
      <c r="L1003" s="11">
        <v>9492500</v>
      </c>
    </row>
    <row r="1004" spans="1:12" x14ac:dyDescent="0.25">
      <c r="A1004" s="5" t="s">
        <v>879</v>
      </c>
      <c r="B1004" s="3" t="s">
        <v>880</v>
      </c>
      <c r="C1004" s="5" t="s">
        <v>5590</v>
      </c>
      <c r="D1004" s="5" t="s">
        <v>5610</v>
      </c>
      <c r="E1004" s="5">
        <v>2017</v>
      </c>
      <c r="F1004" s="8" t="str">
        <f t="shared" si="30"/>
        <v>August</v>
      </c>
      <c r="G1004" s="7">
        <f t="shared" si="31"/>
        <v>42977</v>
      </c>
      <c r="H1004" s="5" t="s">
        <v>2386</v>
      </c>
      <c r="I1004" s="5" t="s">
        <v>13</v>
      </c>
      <c r="J1004" s="10"/>
      <c r="K1004" s="10">
        <v>9000000</v>
      </c>
      <c r="L1004" s="11">
        <v>492500</v>
      </c>
    </row>
    <row r="1005" spans="1:12" x14ac:dyDescent="0.25">
      <c r="A1005" s="5" t="s">
        <v>879</v>
      </c>
      <c r="B1005" s="3" t="s">
        <v>880</v>
      </c>
      <c r="C1005" s="5" t="s">
        <v>5590</v>
      </c>
      <c r="D1005" s="5" t="s">
        <v>5610</v>
      </c>
      <c r="E1005" s="5">
        <v>2017</v>
      </c>
      <c r="F1005" s="8" t="str">
        <f t="shared" si="30"/>
        <v>August</v>
      </c>
      <c r="G1005" s="7">
        <f t="shared" si="31"/>
        <v>42977</v>
      </c>
      <c r="H1005" s="5" t="s">
        <v>2394</v>
      </c>
      <c r="I1005" s="5" t="s">
        <v>13</v>
      </c>
      <c r="J1005" s="10"/>
      <c r="K1005" s="10">
        <v>492500</v>
      </c>
      <c r="L1005" s="11">
        <v>0</v>
      </c>
    </row>
    <row r="1006" spans="1:12" x14ac:dyDescent="0.25">
      <c r="A1006" s="5" t="s">
        <v>879</v>
      </c>
      <c r="B1006" s="3" t="s">
        <v>880</v>
      </c>
      <c r="C1006" s="5" t="s">
        <v>5605</v>
      </c>
      <c r="D1006" s="5" t="s">
        <v>5587</v>
      </c>
      <c r="E1006" s="5">
        <v>2017</v>
      </c>
      <c r="F1006" s="8" t="str">
        <f t="shared" si="30"/>
        <v>September</v>
      </c>
      <c r="G1006" s="7">
        <f t="shared" si="31"/>
        <v>42979</v>
      </c>
      <c r="H1006" s="5" t="s">
        <v>2397</v>
      </c>
      <c r="I1006" s="5" t="s">
        <v>11</v>
      </c>
      <c r="J1006" s="10">
        <v>787500</v>
      </c>
      <c r="K1006" s="10"/>
      <c r="L1006" s="11">
        <v>787500</v>
      </c>
    </row>
    <row r="1007" spans="1:12" x14ac:dyDescent="0.25">
      <c r="A1007" s="5" t="s">
        <v>879</v>
      </c>
      <c r="B1007" s="3" t="s">
        <v>880</v>
      </c>
      <c r="C1007" s="5" t="s">
        <v>5605</v>
      </c>
      <c r="D1007" s="5" t="s">
        <v>5607</v>
      </c>
      <c r="E1007" s="5">
        <v>2017</v>
      </c>
      <c r="F1007" s="8" t="str">
        <f t="shared" si="30"/>
        <v>September</v>
      </c>
      <c r="G1007" s="7">
        <f t="shared" si="31"/>
        <v>42990</v>
      </c>
      <c r="H1007" s="5" t="s">
        <v>2396</v>
      </c>
      <c r="I1007" s="5" t="s">
        <v>13</v>
      </c>
      <c r="J1007" s="10"/>
      <c r="K1007" s="10">
        <v>750000</v>
      </c>
      <c r="L1007" s="11">
        <v>37500</v>
      </c>
    </row>
    <row r="1008" spans="1:12" x14ac:dyDescent="0.25">
      <c r="A1008" s="5" t="s">
        <v>879</v>
      </c>
      <c r="B1008" s="3" t="s">
        <v>880</v>
      </c>
      <c r="C1008" s="5" t="s">
        <v>5605</v>
      </c>
      <c r="D1008" s="5" t="s">
        <v>5604</v>
      </c>
      <c r="E1008" s="5">
        <v>2017</v>
      </c>
      <c r="F1008" s="8" t="str">
        <f t="shared" si="30"/>
        <v>September</v>
      </c>
      <c r="G1008" s="7">
        <f t="shared" si="31"/>
        <v>42991</v>
      </c>
      <c r="H1008" s="5" t="s">
        <v>2394</v>
      </c>
      <c r="I1008" s="5" t="s">
        <v>13</v>
      </c>
      <c r="J1008" s="10"/>
      <c r="K1008" s="10">
        <v>37500</v>
      </c>
      <c r="L1008" s="11">
        <v>0</v>
      </c>
    </row>
    <row r="1009" spans="1:12" x14ac:dyDescent="0.25">
      <c r="A1009" s="5" t="s">
        <v>879</v>
      </c>
      <c r="B1009" s="3" t="s">
        <v>880</v>
      </c>
      <c r="C1009" s="5" t="s">
        <v>5605</v>
      </c>
      <c r="D1009" s="5" t="s">
        <v>5616</v>
      </c>
      <c r="E1009" s="5">
        <v>2017</v>
      </c>
      <c r="F1009" s="8" t="str">
        <f t="shared" si="30"/>
        <v>September</v>
      </c>
      <c r="G1009" s="7">
        <f t="shared" si="31"/>
        <v>42993</v>
      </c>
      <c r="H1009" s="5" t="s">
        <v>2395</v>
      </c>
      <c r="I1009" s="5" t="s">
        <v>11</v>
      </c>
      <c r="J1009" s="10">
        <v>3213000</v>
      </c>
      <c r="K1009" s="10"/>
      <c r="L1009" s="11">
        <v>3213000</v>
      </c>
    </row>
    <row r="1010" spans="1:12" x14ac:dyDescent="0.25">
      <c r="A1010" s="5" t="s">
        <v>879</v>
      </c>
      <c r="B1010" s="3" t="s">
        <v>880</v>
      </c>
      <c r="C1010" s="5" t="s">
        <v>5605</v>
      </c>
      <c r="D1010" s="5" t="s">
        <v>5600</v>
      </c>
      <c r="E1010" s="5">
        <v>2017</v>
      </c>
      <c r="F1010" s="8" t="str">
        <f t="shared" si="30"/>
        <v>September</v>
      </c>
      <c r="G1010" s="7">
        <f t="shared" si="31"/>
        <v>43006</v>
      </c>
      <c r="H1010" s="5" t="s">
        <v>2386</v>
      </c>
      <c r="I1010" s="5" t="s">
        <v>13</v>
      </c>
      <c r="J1010" s="10"/>
      <c r="K1010" s="10">
        <v>3060000</v>
      </c>
      <c r="L1010" s="11">
        <v>153000</v>
      </c>
    </row>
    <row r="1011" spans="1:12" x14ac:dyDescent="0.25">
      <c r="A1011" s="5" t="s">
        <v>879</v>
      </c>
      <c r="B1011" s="3" t="s">
        <v>880</v>
      </c>
      <c r="C1011" s="5" t="s">
        <v>5605</v>
      </c>
      <c r="D1011" s="5" t="s">
        <v>5603</v>
      </c>
      <c r="E1011" s="5">
        <v>2017</v>
      </c>
      <c r="F1011" s="8" t="str">
        <f t="shared" si="30"/>
        <v>September</v>
      </c>
      <c r="G1011" s="7">
        <f t="shared" si="31"/>
        <v>43007</v>
      </c>
      <c r="H1011" s="5" t="s">
        <v>2394</v>
      </c>
      <c r="I1011" s="5" t="s">
        <v>13</v>
      </c>
      <c r="J1011" s="10"/>
      <c r="K1011" s="10">
        <v>153000</v>
      </c>
      <c r="L1011" s="11">
        <v>0</v>
      </c>
    </row>
    <row r="1012" spans="1:12" x14ac:dyDescent="0.25">
      <c r="A1012" s="5" t="s">
        <v>879</v>
      </c>
      <c r="B1012" s="3" t="s">
        <v>880</v>
      </c>
      <c r="C1012" s="5" t="s">
        <v>5606</v>
      </c>
      <c r="D1012" s="5" t="s">
        <v>5587</v>
      </c>
      <c r="E1012" s="5">
        <v>2017</v>
      </c>
      <c r="F1012" s="8" t="str">
        <f t="shared" si="30"/>
        <v>October</v>
      </c>
      <c r="G1012" s="7">
        <f t="shared" si="31"/>
        <v>43009</v>
      </c>
      <c r="H1012" s="5" t="s">
        <v>2393</v>
      </c>
      <c r="I1012" s="5" t="s">
        <v>13</v>
      </c>
      <c r="J1012" s="10"/>
      <c r="K1012" s="10">
        <v>248000</v>
      </c>
      <c r="L1012" s="11">
        <v>-248000</v>
      </c>
    </row>
    <row r="1013" spans="1:12" x14ac:dyDescent="0.25">
      <c r="A1013" s="5" t="s">
        <v>879</v>
      </c>
      <c r="B1013" s="3" t="s">
        <v>880</v>
      </c>
      <c r="C1013" s="5" t="s">
        <v>5606</v>
      </c>
      <c r="D1013" s="5" t="s">
        <v>5606</v>
      </c>
      <c r="E1013" s="5">
        <v>2017</v>
      </c>
      <c r="F1013" s="8" t="str">
        <f t="shared" si="30"/>
        <v>October</v>
      </c>
      <c r="G1013" s="7">
        <f t="shared" si="31"/>
        <v>43018</v>
      </c>
      <c r="H1013" s="5" t="s">
        <v>2392</v>
      </c>
      <c r="I1013" s="5" t="s">
        <v>11</v>
      </c>
      <c r="J1013" s="10">
        <v>1197000</v>
      </c>
      <c r="K1013" s="10"/>
      <c r="L1013" s="11">
        <v>949000</v>
      </c>
    </row>
    <row r="1014" spans="1:12" x14ac:dyDescent="0.25">
      <c r="A1014" s="5" t="s">
        <v>879</v>
      </c>
      <c r="B1014" s="3" t="s">
        <v>880</v>
      </c>
      <c r="C1014" s="5" t="s">
        <v>5606</v>
      </c>
      <c r="D1014" s="5" t="s">
        <v>5607</v>
      </c>
      <c r="E1014" s="5">
        <v>2017</v>
      </c>
      <c r="F1014" s="8" t="str">
        <f t="shared" si="30"/>
        <v>October</v>
      </c>
      <c r="G1014" s="7">
        <f t="shared" si="31"/>
        <v>43020</v>
      </c>
      <c r="H1014" s="5" t="s">
        <v>2391</v>
      </c>
      <c r="I1014" s="5" t="s">
        <v>13</v>
      </c>
      <c r="J1014" s="10"/>
      <c r="K1014" s="10">
        <v>1140000</v>
      </c>
      <c r="L1014" s="11">
        <v>-191000</v>
      </c>
    </row>
    <row r="1015" spans="1:12" x14ac:dyDescent="0.25">
      <c r="A1015" s="5" t="s">
        <v>879</v>
      </c>
      <c r="B1015" s="3" t="s">
        <v>880</v>
      </c>
      <c r="C1015" s="5" t="s">
        <v>5606</v>
      </c>
      <c r="D1015" s="5" t="s">
        <v>5608</v>
      </c>
      <c r="E1015" s="5">
        <v>2017</v>
      </c>
      <c r="F1015" s="8" t="str">
        <f t="shared" si="30"/>
        <v>October</v>
      </c>
      <c r="G1015" s="7">
        <f t="shared" si="31"/>
        <v>43033</v>
      </c>
      <c r="H1015" s="5" t="s">
        <v>2390</v>
      </c>
      <c r="I1015" s="5" t="s">
        <v>13</v>
      </c>
      <c r="J1015" s="10"/>
      <c r="K1015" s="10">
        <v>3820000</v>
      </c>
      <c r="L1015" s="11">
        <v>-4011000</v>
      </c>
    </row>
    <row r="1016" spans="1:12" x14ac:dyDescent="0.25">
      <c r="A1016" s="5" t="s">
        <v>879</v>
      </c>
      <c r="B1016" s="3" t="s">
        <v>880</v>
      </c>
      <c r="C1016" s="5" t="s">
        <v>5594</v>
      </c>
      <c r="D1016" s="5" t="s">
        <v>5606</v>
      </c>
      <c r="E1016" s="5">
        <v>2017</v>
      </c>
      <c r="F1016" s="8" t="str">
        <f t="shared" si="30"/>
        <v>November</v>
      </c>
      <c r="G1016" s="7">
        <f t="shared" si="31"/>
        <v>43049</v>
      </c>
      <c r="H1016" s="5" t="s">
        <v>2389</v>
      </c>
      <c r="I1016" s="5" t="s">
        <v>11</v>
      </c>
      <c r="J1016" s="10">
        <v>2882250</v>
      </c>
      <c r="K1016" s="10"/>
      <c r="L1016" s="11">
        <v>-1128750</v>
      </c>
    </row>
    <row r="1017" spans="1:12" x14ac:dyDescent="0.25">
      <c r="A1017" s="5" t="s">
        <v>879</v>
      </c>
      <c r="B1017" s="3" t="s">
        <v>880</v>
      </c>
      <c r="C1017" s="5" t="s">
        <v>5594</v>
      </c>
      <c r="D1017" s="5" t="s">
        <v>5608</v>
      </c>
      <c r="E1017" s="5">
        <v>2017</v>
      </c>
      <c r="F1017" s="8" t="str">
        <f t="shared" si="30"/>
        <v>November</v>
      </c>
      <c r="G1017" s="7">
        <f t="shared" si="31"/>
        <v>43064</v>
      </c>
      <c r="H1017" s="5" t="s">
        <v>2388</v>
      </c>
      <c r="I1017" s="5" t="s">
        <v>11</v>
      </c>
      <c r="J1017" s="10">
        <v>1128750</v>
      </c>
      <c r="K1017" s="10"/>
      <c r="L1017" s="11">
        <v>0</v>
      </c>
    </row>
    <row r="1018" spans="1:12" x14ac:dyDescent="0.25">
      <c r="A1018" s="5" t="s">
        <v>879</v>
      </c>
      <c r="B1018" s="3" t="s">
        <v>880</v>
      </c>
      <c r="C1018" s="5" t="s">
        <v>5607</v>
      </c>
      <c r="D1018" s="5" t="s">
        <v>5587</v>
      </c>
      <c r="E1018" s="5">
        <v>2017</v>
      </c>
      <c r="F1018" s="8" t="str">
        <f t="shared" si="30"/>
        <v>December</v>
      </c>
      <c r="G1018" s="7">
        <f t="shared" si="31"/>
        <v>43070</v>
      </c>
      <c r="H1018" s="5" t="s">
        <v>2387</v>
      </c>
      <c r="I1018" s="5" t="s">
        <v>11</v>
      </c>
      <c r="J1018" s="10">
        <v>787500</v>
      </c>
      <c r="K1018" s="10"/>
      <c r="L1018" s="11">
        <v>787500</v>
      </c>
    </row>
    <row r="1019" spans="1:12" x14ac:dyDescent="0.25">
      <c r="A1019" s="5" t="s">
        <v>879</v>
      </c>
      <c r="B1019" s="3" t="s">
        <v>880</v>
      </c>
      <c r="C1019" s="5" t="s">
        <v>5607</v>
      </c>
      <c r="D1019" s="5" t="s">
        <v>5604</v>
      </c>
      <c r="E1019" s="5">
        <v>2017</v>
      </c>
      <c r="F1019" s="8" t="str">
        <f t="shared" si="30"/>
        <v>December</v>
      </c>
      <c r="G1019" s="7">
        <f t="shared" si="31"/>
        <v>43082</v>
      </c>
      <c r="H1019" s="5" t="s">
        <v>2386</v>
      </c>
      <c r="I1019" s="5" t="s">
        <v>13</v>
      </c>
      <c r="J1019" s="10"/>
      <c r="K1019" s="10">
        <v>750000</v>
      </c>
      <c r="L1019" s="11">
        <v>37500</v>
      </c>
    </row>
    <row r="1020" spans="1:12" x14ac:dyDescent="0.25">
      <c r="A1020" s="5" t="s">
        <v>890</v>
      </c>
      <c r="B1020" s="3" t="s">
        <v>891</v>
      </c>
      <c r="C1020" s="7"/>
      <c r="D1020" s="7"/>
      <c r="E1020" s="7"/>
      <c r="F1020" s="8" t="str">
        <f t="shared" si="30"/>
        <v>January</v>
      </c>
      <c r="G1020" s="7" t="str">
        <f t="shared" si="31"/>
        <v/>
      </c>
      <c r="H1020" s="5" t="s">
        <v>28</v>
      </c>
      <c r="I1020" s="5" t="s">
        <v>29</v>
      </c>
      <c r="J1020" s="10"/>
      <c r="K1020" s="10"/>
      <c r="L1020" s="11">
        <v>0</v>
      </c>
    </row>
    <row r="1021" spans="1:12" x14ac:dyDescent="0.25">
      <c r="A1021" s="5" t="s">
        <v>892</v>
      </c>
      <c r="B1021" s="3" t="s">
        <v>893</v>
      </c>
      <c r="C1021" s="7"/>
      <c r="D1021" s="7"/>
      <c r="E1021" s="7"/>
      <c r="F1021" s="8" t="str">
        <f t="shared" si="30"/>
        <v>January</v>
      </c>
      <c r="G1021" s="7" t="str">
        <f t="shared" si="31"/>
        <v/>
      </c>
      <c r="H1021" s="5" t="s">
        <v>28</v>
      </c>
      <c r="I1021" s="5" t="s">
        <v>29</v>
      </c>
      <c r="J1021" s="10"/>
      <c r="K1021" s="10"/>
      <c r="L1021" s="11">
        <v>0</v>
      </c>
    </row>
    <row r="1022" spans="1:12" x14ac:dyDescent="0.25">
      <c r="A1022" s="5" t="s">
        <v>895</v>
      </c>
      <c r="B1022" s="3" t="s">
        <v>896</v>
      </c>
      <c r="C1022" s="5" t="s">
        <v>5598</v>
      </c>
      <c r="D1022" s="5" t="s">
        <v>5598</v>
      </c>
      <c r="E1022" s="5">
        <v>2017</v>
      </c>
      <c r="F1022" s="8" t="str">
        <f t="shared" si="30"/>
        <v>February</v>
      </c>
      <c r="G1022" s="7">
        <f t="shared" si="31"/>
        <v>42768</v>
      </c>
      <c r="H1022" s="5" t="s">
        <v>2385</v>
      </c>
      <c r="I1022" s="5" t="s">
        <v>11</v>
      </c>
      <c r="J1022" s="10">
        <v>510000</v>
      </c>
      <c r="K1022" s="10"/>
      <c r="L1022" s="11">
        <v>510000</v>
      </c>
    </row>
    <row r="1023" spans="1:12" x14ac:dyDescent="0.25">
      <c r="A1023" s="5" t="s">
        <v>895</v>
      </c>
      <c r="B1023" s="3" t="s">
        <v>896</v>
      </c>
      <c r="C1023" s="5" t="s">
        <v>5598</v>
      </c>
      <c r="D1023" s="5" t="s">
        <v>5615</v>
      </c>
      <c r="E1023" s="5">
        <v>2017</v>
      </c>
      <c r="F1023" s="8" t="str">
        <f t="shared" si="30"/>
        <v>February</v>
      </c>
      <c r="G1023" s="7">
        <f t="shared" si="31"/>
        <v>42793</v>
      </c>
      <c r="H1023" s="5" t="s">
        <v>2376</v>
      </c>
      <c r="I1023" s="5" t="s">
        <v>13</v>
      </c>
      <c r="J1023" s="10"/>
      <c r="K1023" s="10">
        <v>461428.68</v>
      </c>
      <c r="L1023" s="11">
        <v>48571.32</v>
      </c>
    </row>
    <row r="1024" spans="1:12" x14ac:dyDescent="0.25">
      <c r="A1024" s="5" t="s">
        <v>895</v>
      </c>
      <c r="B1024" s="3" t="s">
        <v>896</v>
      </c>
      <c r="C1024" s="5" t="s">
        <v>5598</v>
      </c>
      <c r="D1024" s="5" t="s">
        <v>5615</v>
      </c>
      <c r="E1024" s="5">
        <v>2017</v>
      </c>
      <c r="F1024" s="8" t="str">
        <f t="shared" si="30"/>
        <v>February</v>
      </c>
      <c r="G1024" s="7">
        <f t="shared" si="31"/>
        <v>42793</v>
      </c>
      <c r="H1024" s="5" t="s">
        <v>2384</v>
      </c>
      <c r="I1024" s="5" t="s">
        <v>13</v>
      </c>
      <c r="J1024" s="10"/>
      <c r="K1024" s="10">
        <v>48571.32</v>
      </c>
      <c r="L1024" s="11">
        <v>0</v>
      </c>
    </row>
    <row r="1025" spans="1:12" x14ac:dyDescent="0.25">
      <c r="A1025" s="5" t="s">
        <v>895</v>
      </c>
      <c r="B1025" s="3" t="s">
        <v>896</v>
      </c>
      <c r="C1025" s="5" t="s">
        <v>5597</v>
      </c>
      <c r="D1025" s="5" t="s">
        <v>5598</v>
      </c>
      <c r="E1025" s="5">
        <v>2017</v>
      </c>
      <c r="F1025" s="8" t="str">
        <f t="shared" si="30"/>
        <v>May</v>
      </c>
      <c r="G1025" s="7">
        <f t="shared" si="31"/>
        <v>42857</v>
      </c>
      <c r="H1025" s="5" t="s">
        <v>2383</v>
      </c>
      <c r="I1025" s="5" t="s">
        <v>11</v>
      </c>
      <c r="J1025" s="10">
        <v>510000</v>
      </c>
      <c r="K1025" s="10"/>
      <c r="L1025" s="11">
        <v>510000</v>
      </c>
    </row>
    <row r="1026" spans="1:12" x14ac:dyDescent="0.25">
      <c r="A1026" s="5" t="s">
        <v>895</v>
      </c>
      <c r="B1026" s="3" t="s">
        <v>896</v>
      </c>
      <c r="C1026" s="5" t="s">
        <v>5597</v>
      </c>
      <c r="D1026" s="5" t="s">
        <v>5594</v>
      </c>
      <c r="E1026" s="5">
        <v>2017</v>
      </c>
      <c r="F1026" s="8" t="str">
        <f t="shared" si="30"/>
        <v>May</v>
      </c>
      <c r="G1026" s="7">
        <f t="shared" si="31"/>
        <v>42866</v>
      </c>
      <c r="H1026" s="5" t="s">
        <v>2382</v>
      </c>
      <c r="I1026" s="5" t="s">
        <v>13</v>
      </c>
      <c r="J1026" s="10"/>
      <c r="K1026" s="10">
        <v>461428.58</v>
      </c>
      <c r="L1026" s="11">
        <v>48571.42</v>
      </c>
    </row>
    <row r="1027" spans="1:12" x14ac:dyDescent="0.25">
      <c r="A1027" s="5" t="s">
        <v>895</v>
      </c>
      <c r="B1027" s="3" t="s">
        <v>896</v>
      </c>
      <c r="C1027" s="5" t="s">
        <v>5597</v>
      </c>
      <c r="D1027" s="5" t="s">
        <v>5594</v>
      </c>
      <c r="E1027" s="5">
        <v>2017</v>
      </c>
      <c r="F1027" s="8" t="str">
        <f t="shared" ref="F1027:F1090" si="32">TEXT(C1027*28, "mmmm")</f>
        <v>May</v>
      </c>
      <c r="G1027" s="7">
        <f t="shared" ref="G1027:G1090" si="33">IFERROR(DATEVALUE(CONCATENATE(C1027,"-",D1027,"-",E1027)), "")</f>
        <v>42866</v>
      </c>
      <c r="H1027" s="5" t="s">
        <v>2381</v>
      </c>
      <c r="I1027" s="5" t="s">
        <v>13</v>
      </c>
      <c r="J1027" s="10"/>
      <c r="K1027" s="10">
        <v>48571.42</v>
      </c>
      <c r="L1027" s="11">
        <v>0</v>
      </c>
    </row>
    <row r="1028" spans="1:12" x14ac:dyDescent="0.25">
      <c r="A1028" s="5" t="s">
        <v>895</v>
      </c>
      <c r="B1028" s="3" t="s">
        <v>896</v>
      </c>
      <c r="C1028" s="5" t="s">
        <v>5590</v>
      </c>
      <c r="D1028" s="5" t="s">
        <v>5598</v>
      </c>
      <c r="E1028" s="5">
        <v>2017</v>
      </c>
      <c r="F1028" s="8" t="str">
        <f t="shared" si="32"/>
        <v>August</v>
      </c>
      <c r="G1028" s="7">
        <f t="shared" si="33"/>
        <v>42949</v>
      </c>
      <c r="H1028" s="5" t="s">
        <v>2380</v>
      </c>
      <c r="I1028" s="5" t="s">
        <v>11</v>
      </c>
      <c r="J1028" s="10">
        <v>510000</v>
      </c>
      <c r="K1028" s="10"/>
      <c r="L1028" s="11">
        <v>510000</v>
      </c>
    </row>
    <row r="1029" spans="1:12" x14ac:dyDescent="0.25">
      <c r="A1029" s="5" t="s">
        <v>895</v>
      </c>
      <c r="B1029" s="3" t="s">
        <v>896</v>
      </c>
      <c r="C1029" s="5" t="s">
        <v>5590</v>
      </c>
      <c r="D1029" s="5" t="s">
        <v>5616</v>
      </c>
      <c r="E1029" s="5">
        <v>2017</v>
      </c>
      <c r="F1029" s="8" t="str">
        <f t="shared" si="32"/>
        <v>August</v>
      </c>
      <c r="G1029" s="7">
        <f t="shared" si="33"/>
        <v>42962</v>
      </c>
      <c r="H1029" s="5" t="s">
        <v>2379</v>
      </c>
      <c r="I1029" s="5" t="s">
        <v>13</v>
      </c>
      <c r="J1029" s="10"/>
      <c r="K1029" s="10">
        <v>461428.58</v>
      </c>
      <c r="L1029" s="11">
        <v>48571.42</v>
      </c>
    </row>
    <row r="1030" spans="1:12" x14ac:dyDescent="0.25">
      <c r="A1030" s="5" t="s">
        <v>895</v>
      </c>
      <c r="B1030" s="3" t="s">
        <v>896</v>
      </c>
      <c r="C1030" s="5" t="s">
        <v>5590</v>
      </c>
      <c r="D1030" s="5" t="s">
        <v>5599</v>
      </c>
      <c r="E1030" s="5">
        <v>2017</v>
      </c>
      <c r="F1030" s="8" t="str">
        <f t="shared" si="32"/>
        <v>August</v>
      </c>
      <c r="G1030" s="7">
        <f t="shared" si="33"/>
        <v>42963</v>
      </c>
      <c r="H1030" s="5" t="s">
        <v>2378</v>
      </c>
      <c r="I1030" s="5" t="s">
        <v>13</v>
      </c>
      <c r="J1030" s="10"/>
      <c r="K1030" s="10">
        <v>48571.42</v>
      </c>
      <c r="L1030" s="11">
        <v>0</v>
      </c>
    </row>
    <row r="1031" spans="1:12" x14ac:dyDescent="0.25">
      <c r="A1031" s="5" t="s">
        <v>895</v>
      </c>
      <c r="B1031" s="3" t="s">
        <v>896</v>
      </c>
      <c r="C1031" s="5" t="s">
        <v>5594</v>
      </c>
      <c r="D1031" s="5" t="s">
        <v>5598</v>
      </c>
      <c r="E1031" s="5">
        <v>2017</v>
      </c>
      <c r="F1031" s="8" t="str">
        <f t="shared" si="32"/>
        <v>November</v>
      </c>
      <c r="G1031" s="7">
        <f t="shared" si="33"/>
        <v>43041</v>
      </c>
      <c r="H1031" s="5" t="s">
        <v>2377</v>
      </c>
      <c r="I1031" s="5" t="s">
        <v>11</v>
      </c>
      <c r="J1031" s="10">
        <v>510000</v>
      </c>
      <c r="K1031" s="10"/>
      <c r="L1031" s="11">
        <v>510000</v>
      </c>
    </row>
    <row r="1032" spans="1:12" x14ac:dyDescent="0.25">
      <c r="A1032" s="5" t="s">
        <v>895</v>
      </c>
      <c r="B1032" s="3" t="s">
        <v>896</v>
      </c>
      <c r="C1032" s="5" t="s">
        <v>5607</v>
      </c>
      <c r="D1032" s="5" t="s">
        <v>5597</v>
      </c>
      <c r="E1032" s="5">
        <v>2017</v>
      </c>
      <c r="F1032" s="8" t="str">
        <f t="shared" si="32"/>
        <v>December</v>
      </c>
      <c r="G1032" s="7">
        <f t="shared" si="33"/>
        <v>43074</v>
      </c>
      <c r="H1032" s="5" t="s">
        <v>2376</v>
      </c>
      <c r="I1032" s="5" t="s">
        <v>13</v>
      </c>
      <c r="J1032" s="10"/>
      <c r="K1032" s="10">
        <v>461428.58</v>
      </c>
      <c r="L1032" s="11">
        <v>48571.42</v>
      </c>
    </row>
    <row r="1033" spans="1:12" x14ac:dyDescent="0.25">
      <c r="A1033" s="5" t="s">
        <v>895</v>
      </c>
      <c r="B1033" s="3" t="s">
        <v>896</v>
      </c>
      <c r="C1033" s="5" t="s">
        <v>5607</v>
      </c>
      <c r="D1033" s="5" t="s">
        <v>5597</v>
      </c>
      <c r="E1033" s="5">
        <v>2017</v>
      </c>
      <c r="F1033" s="8" t="str">
        <f t="shared" si="32"/>
        <v>December</v>
      </c>
      <c r="G1033" s="7">
        <f t="shared" si="33"/>
        <v>43074</v>
      </c>
      <c r="H1033" s="5" t="s">
        <v>2375</v>
      </c>
      <c r="I1033" s="5" t="s">
        <v>13</v>
      </c>
      <c r="J1033" s="10"/>
      <c r="K1033" s="10">
        <v>48571.42</v>
      </c>
      <c r="L1033" s="11">
        <v>0</v>
      </c>
    </row>
    <row r="1034" spans="1:12" x14ac:dyDescent="0.25">
      <c r="A1034" s="5" t="s">
        <v>907</v>
      </c>
      <c r="B1034" s="3" t="s">
        <v>908</v>
      </c>
      <c r="C1034" s="7"/>
      <c r="D1034" s="7"/>
      <c r="E1034" s="7"/>
      <c r="F1034" s="8" t="str">
        <f t="shared" si="32"/>
        <v>January</v>
      </c>
      <c r="G1034" s="7" t="str">
        <f t="shared" si="33"/>
        <v/>
      </c>
      <c r="H1034" s="5" t="s">
        <v>28</v>
      </c>
      <c r="I1034" s="5" t="s">
        <v>29</v>
      </c>
      <c r="J1034" s="10"/>
      <c r="K1034" s="10"/>
      <c r="L1034" s="11">
        <v>0</v>
      </c>
    </row>
    <row r="1035" spans="1:12" x14ac:dyDescent="0.25">
      <c r="A1035" s="5" t="s">
        <v>909</v>
      </c>
      <c r="B1035" s="3" t="s">
        <v>908</v>
      </c>
      <c r="C1035" s="7"/>
      <c r="D1035" s="7"/>
      <c r="E1035" s="7"/>
      <c r="F1035" s="8" t="str">
        <f t="shared" si="32"/>
        <v>January</v>
      </c>
      <c r="G1035" s="7" t="str">
        <f t="shared" si="33"/>
        <v/>
      </c>
      <c r="H1035" s="5" t="s">
        <v>28</v>
      </c>
      <c r="I1035" s="5" t="s">
        <v>29</v>
      </c>
      <c r="J1035" s="10"/>
      <c r="K1035" s="10"/>
      <c r="L1035" s="11">
        <v>0</v>
      </c>
    </row>
    <row r="1036" spans="1:12" x14ac:dyDescent="0.25">
      <c r="A1036" s="5" t="s">
        <v>910</v>
      </c>
      <c r="B1036" s="3" t="s">
        <v>911</v>
      </c>
      <c r="C1036" s="7"/>
      <c r="D1036" s="7"/>
      <c r="E1036" s="7"/>
      <c r="F1036" s="8" t="str">
        <f t="shared" si="32"/>
        <v>January</v>
      </c>
      <c r="G1036" s="7" t="str">
        <f t="shared" si="33"/>
        <v/>
      </c>
      <c r="H1036" s="5" t="s">
        <v>28</v>
      </c>
      <c r="I1036" s="5" t="s">
        <v>29</v>
      </c>
      <c r="J1036" s="10"/>
      <c r="K1036" s="10"/>
      <c r="L1036" s="11">
        <v>0</v>
      </c>
    </row>
    <row r="1037" spans="1:12" x14ac:dyDescent="0.25">
      <c r="A1037" s="5" t="s">
        <v>912</v>
      </c>
      <c r="B1037" s="3" t="s">
        <v>913</v>
      </c>
      <c r="C1037" s="5" t="s">
        <v>5587</v>
      </c>
      <c r="D1037" s="5" t="s">
        <v>5605</v>
      </c>
      <c r="E1037" s="5">
        <v>2017</v>
      </c>
      <c r="F1037" s="8" t="str">
        <f t="shared" si="32"/>
        <v>January</v>
      </c>
      <c r="G1037" s="7">
        <f t="shared" si="33"/>
        <v>42744</v>
      </c>
      <c r="H1037" s="5" t="s">
        <v>2374</v>
      </c>
      <c r="I1037" s="5" t="s">
        <v>11</v>
      </c>
      <c r="J1037" s="10">
        <v>315000</v>
      </c>
      <c r="K1037" s="10"/>
      <c r="L1037" s="11">
        <v>315000</v>
      </c>
    </row>
    <row r="1038" spans="1:12" x14ac:dyDescent="0.25">
      <c r="A1038" s="5" t="s">
        <v>912</v>
      </c>
      <c r="B1038" s="3" t="s">
        <v>913</v>
      </c>
      <c r="C1038" s="5" t="s">
        <v>5587</v>
      </c>
      <c r="D1038" s="5" t="s">
        <v>5591</v>
      </c>
      <c r="E1038" s="5">
        <v>2017</v>
      </c>
      <c r="F1038" s="8" t="str">
        <f t="shared" si="32"/>
        <v>January</v>
      </c>
      <c r="G1038" s="7">
        <f t="shared" si="33"/>
        <v>42753</v>
      </c>
      <c r="H1038" s="5" t="s">
        <v>2373</v>
      </c>
      <c r="I1038" s="5" t="s">
        <v>13</v>
      </c>
      <c r="J1038" s="10"/>
      <c r="K1038" s="10">
        <v>315000</v>
      </c>
      <c r="L1038" s="11">
        <v>0</v>
      </c>
    </row>
    <row r="1039" spans="1:12" x14ac:dyDescent="0.25">
      <c r="A1039" s="5" t="s">
        <v>912</v>
      </c>
      <c r="B1039" s="3" t="s">
        <v>913</v>
      </c>
      <c r="C1039" s="5" t="s">
        <v>5596</v>
      </c>
      <c r="D1039" s="5" t="s">
        <v>5590</v>
      </c>
      <c r="E1039" s="5">
        <v>2017</v>
      </c>
      <c r="F1039" s="8" t="str">
        <f t="shared" si="32"/>
        <v>April</v>
      </c>
      <c r="G1039" s="7">
        <f t="shared" si="33"/>
        <v>42833</v>
      </c>
      <c r="H1039" s="5" t="s">
        <v>2372</v>
      </c>
      <c r="I1039" s="5" t="s">
        <v>11</v>
      </c>
      <c r="J1039" s="10">
        <v>315000</v>
      </c>
      <c r="K1039" s="10"/>
      <c r="L1039" s="11">
        <v>315000</v>
      </c>
    </row>
    <row r="1040" spans="1:12" x14ac:dyDescent="0.25">
      <c r="A1040" s="5" t="s">
        <v>912</v>
      </c>
      <c r="B1040" s="3" t="s">
        <v>913</v>
      </c>
      <c r="C1040" s="5" t="s">
        <v>5596</v>
      </c>
      <c r="D1040" s="5" t="s">
        <v>5617</v>
      </c>
      <c r="E1040" s="5">
        <v>2017</v>
      </c>
      <c r="F1040" s="8" t="str">
        <f t="shared" si="32"/>
        <v>April</v>
      </c>
      <c r="G1040" s="7">
        <f t="shared" si="33"/>
        <v>42844</v>
      </c>
      <c r="H1040" s="5" t="s">
        <v>2368</v>
      </c>
      <c r="I1040" s="5" t="s">
        <v>13</v>
      </c>
      <c r="J1040" s="10"/>
      <c r="K1040" s="10">
        <v>315000</v>
      </c>
      <c r="L1040" s="11">
        <v>0</v>
      </c>
    </row>
    <row r="1041" spans="1:12" x14ac:dyDescent="0.25">
      <c r="A1041" s="5" t="s">
        <v>912</v>
      </c>
      <c r="B1041" s="3" t="s">
        <v>913</v>
      </c>
      <c r="C1041" s="5" t="s">
        <v>5592</v>
      </c>
      <c r="D1041" s="5" t="s">
        <v>5590</v>
      </c>
      <c r="E1041" s="5">
        <v>2017</v>
      </c>
      <c r="F1041" s="8" t="str">
        <f t="shared" si="32"/>
        <v>July</v>
      </c>
      <c r="G1041" s="7">
        <f t="shared" si="33"/>
        <v>42924</v>
      </c>
      <c r="H1041" s="5" t="s">
        <v>2371</v>
      </c>
      <c r="I1041" s="5" t="s">
        <v>11</v>
      </c>
      <c r="J1041" s="10">
        <v>315000</v>
      </c>
      <c r="K1041" s="10"/>
      <c r="L1041" s="11">
        <v>315000</v>
      </c>
    </row>
    <row r="1042" spans="1:12" x14ac:dyDescent="0.25">
      <c r="A1042" s="5" t="s">
        <v>912</v>
      </c>
      <c r="B1042" s="3" t="s">
        <v>913</v>
      </c>
      <c r="C1042" s="5" t="s">
        <v>5592</v>
      </c>
      <c r="D1042" s="5" t="s">
        <v>5611</v>
      </c>
      <c r="E1042" s="5">
        <v>2017</v>
      </c>
      <c r="F1042" s="8" t="str">
        <f t="shared" si="32"/>
        <v>July</v>
      </c>
      <c r="G1042" s="7">
        <f t="shared" si="33"/>
        <v>42930</v>
      </c>
      <c r="H1042" s="5" t="s">
        <v>2370</v>
      </c>
      <c r="I1042" s="5" t="s">
        <v>13</v>
      </c>
      <c r="J1042" s="10"/>
      <c r="K1042" s="10">
        <v>315000</v>
      </c>
      <c r="L1042" s="11">
        <v>0</v>
      </c>
    </row>
    <row r="1043" spans="1:12" x14ac:dyDescent="0.25">
      <c r="A1043" s="5" t="s">
        <v>912</v>
      </c>
      <c r="B1043" s="3" t="s">
        <v>913</v>
      </c>
      <c r="C1043" s="5" t="s">
        <v>5606</v>
      </c>
      <c r="D1043" s="5" t="s">
        <v>5590</v>
      </c>
      <c r="E1043" s="5">
        <v>2017</v>
      </c>
      <c r="F1043" s="8" t="str">
        <f t="shared" si="32"/>
        <v>October</v>
      </c>
      <c r="G1043" s="7">
        <f t="shared" si="33"/>
        <v>43016</v>
      </c>
      <c r="H1043" s="5" t="s">
        <v>2369</v>
      </c>
      <c r="I1043" s="5" t="s">
        <v>11</v>
      </c>
      <c r="J1043" s="10">
        <v>315000</v>
      </c>
      <c r="K1043" s="10"/>
      <c r="L1043" s="11">
        <v>315000</v>
      </c>
    </row>
    <row r="1044" spans="1:12" x14ac:dyDescent="0.25">
      <c r="A1044" s="5" t="s">
        <v>912</v>
      </c>
      <c r="B1044" s="3" t="s">
        <v>913</v>
      </c>
      <c r="C1044" s="5" t="s">
        <v>5606</v>
      </c>
      <c r="D1044" s="5" t="s">
        <v>5591</v>
      </c>
      <c r="E1044" s="5">
        <v>2017</v>
      </c>
      <c r="F1044" s="8" t="str">
        <f t="shared" si="32"/>
        <v>October</v>
      </c>
      <c r="G1044" s="7">
        <f t="shared" si="33"/>
        <v>43026</v>
      </c>
      <c r="H1044" s="5" t="s">
        <v>2368</v>
      </c>
      <c r="I1044" s="5" t="s">
        <v>13</v>
      </c>
      <c r="J1044" s="10"/>
      <c r="K1044" s="10">
        <v>315000</v>
      </c>
      <c r="L1044" s="11">
        <v>0</v>
      </c>
    </row>
    <row r="1045" spans="1:12" x14ac:dyDescent="0.25">
      <c r="A1045" s="5" t="s">
        <v>922</v>
      </c>
      <c r="B1045" s="3" t="s">
        <v>923</v>
      </c>
      <c r="C1045" s="7"/>
      <c r="D1045" s="7"/>
      <c r="E1045" s="7"/>
      <c r="F1045" s="8" t="str">
        <f t="shared" si="32"/>
        <v>January</v>
      </c>
      <c r="G1045" s="7" t="str">
        <f t="shared" si="33"/>
        <v/>
      </c>
      <c r="H1045" s="5" t="s">
        <v>28</v>
      </c>
      <c r="I1045" s="5" t="s">
        <v>29</v>
      </c>
      <c r="J1045" s="10"/>
      <c r="K1045" s="10"/>
      <c r="L1045" s="11">
        <v>0</v>
      </c>
    </row>
    <row r="1046" spans="1:12" x14ac:dyDescent="0.25">
      <c r="A1046" s="5" t="s">
        <v>924</v>
      </c>
      <c r="B1046" s="3" t="s">
        <v>925</v>
      </c>
      <c r="C1046" s="7"/>
      <c r="D1046" s="7"/>
      <c r="E1046" s="7"/>
      <c r="F1046" s="8" t="str">
        <f t="shared" si="32"/>
        <v>January</v>
      </c>
      <c r="G1046" s="7" t="str">
        <f t="shared" si="33"/>
        <v/>
      </c>
      <c r="H1046" s="5" t="s">
        <v>28</v>
      </c>
      <c r="I1046" s="5" t="s">
        <v>29</v>
      </c>
      <c r="J1046" s="10"/>
      <c r="K1046" s="10"/>
      <c r="L1046" s="11">
        <v>0</v>
      </c>
    </row>
    <row r="1047" spans="1:12" x14ac:dyDescent="0.25">
      <c r="A1047" s="5" t="s">
        <v>926</v>
      </c>
      <c r="B1047" s="3" t="s">
        <v>927</v>
      </c>
      <c r="C1047" s="7"/>
      <c r="D1047" s="7"/>
      <c r="E1047" s="7"/>
      <c r="F1047" s="8" t="str">
        <f t="shared" si="32"/>
        <v>January</v>
      </c>
      <c r="G1047" s="7" t="str">
        <f t="shared" si="33"/>
        <v/>
      </c>
      <c r="H1047" s="5" t="s">
        <v>28</v>
      </c>
      <c r="I1047" s="5" t="s">
        <v>29</v>
      </c>
      <c r="J1047" s="10"/>
      <c r="K1047" s="10"/>
      <c r="L1047" s="11">
        <v>0</v>
      </c>
    </row>
    <row r="1048" spans="1:12" x14ac:dyDescent="0.25">
      <c r="A1048" s="5" t="s">
        <v>928</v>
      </c>
      <c r="B1048" s="3" t="s">
        <v>929</v>
      </c>
      <c r="C1048" s="7"/>
      <c r="D1048" s="7"/>
      <c r="E1048" s="7"/>
      <c r="F1048" s="8" t="str">
        <f t="shared" si="32"/>
        <v>January</v>
      </c>
      <c r="G1048" s="7" t="str">
        <f t="shared" si="33"/>
        <v/>
      </c>
      <c r="H1048" s="5" t="s">
        <v>28</v>
      </c>
      <c r="I1048" s="5" t="s">
        <v>29</v>
      </c>
      <c r="J1048" s="10"/>
      <c r="K1048" s="10"/>
      <c r="L1048" s="11">
        <v>0</v>
      </c>
    </row>
    <row r="1049" spans="1:12" x14ac:dyDescent="0.25">
      <c r="A1049" s="5" t="s">
        <v>930</v>
      </c>
      <c r="B1049" s="3" t="s">
        <v>931</v>
      </c>
      <c r="C1049" s="7"/>
      <c r="D1049" s="7"/>
      <c r="E1049" s="7"/>
      <c r="F1049" s="8" t="str">
        <f t="shared" si="32"/>
        <v>January</v>
      </c>
      <c r="G1049" s="7" t="str">
        <f t="shared" si="33"/>
        <v/>
      </c>
      <c r="H1049" s="5" t="s">
        <v>28</v>
      </c>
      <c r="I1049" s="5" t="s">
        <v>29</v>
      </c>
      <c r="J1049" s="10"/>
      <c r="K1049" s="10"/>
      <c r="L1049" s="11">
        <v>0</v>
      </c>
    </row>
    <row r="1050" spans="1:12" x14ac:dyDescent="0.25">
      <c r="A1050" s="5" t="s">
        <v>932</v>
      </c>
      <c r="B1050" s="3" t="s">
        <v>932</v>
      </c>
      <c r="C1050" s="7"/>
      <c r="D1050" s="7"/>
      <c r="E1050" s="7"/>
      <c r="F1050" s="8" t="str">
        <f t="shared" si="32"/>
        <v>January</v>
      </c>
      <c r="G1050" s="7" t="str">
        <f t="shared" si="33"/>
        <v/>
      </c>
      <c r="H1050" s="5" t="s">
        <v>28</v>
      </c>
      <c r="I1050" s="5" t="s">
        <v>29</v>
      </c>
      <c r="J1050" s="10"/>
      <c r="K1050" s="10"/>
      <c r="L1050" s="11">
        <v>0</v>
      </c>
    </row>
    <row r="1051" spans="1:12" x14ac:dyDescent="0.25">
      <c r="A1051" s="5" t="s">
        <v>933</v>
      </c>
      <c r="B1051" s="3" t="s">
        <v>934</v>
      </c>
      <c r="C1051" s="7"/>
      <c r="D1051" s="7"/>
      <c r="E1051" s="7"/>
      <c r="F1051" s="8" t="str">
        <f t="shared" si="32"/>
        <v>January</v>
      </c>
      <c r="G1051" s="7" t="str">
        <f t="shared" si="33"/>
        <v/>
      </c>
      <c r="H1051" s="5" t="s">
        <v>28</v>
      </c>
      <c r="I1051" s="5" t="s">
        <v>29</v>
      </c>
      <c r="J1051" s="10"/>
      <c r="K1051" s="10"/>
      <c r="L1051" s="11">
        <v>0</v>
      </c>
    </row>
    <row r="1052" spans="1:12" x14ac:dyDescent="0.25">
      <c r="A1052" s="5" t="s">
        <v>935</v>
      </c>
      <c r="B1052" s="3" t="s">
        <v>936</v>
      </c>
      <c r="C1052" s="7"/>
      <c r="D1052" s="7"/>
      <c r="E1052" s="7"/>
      <c r="F1052" s="8" t="str">
        <f t="shared" si="32"/>
        <v>January</v>
      </c>
      <c r="G1052" s="7" t="str">
        <f t="shared" si="33"/>
        <v/>
      </c>
      <c r="H1052" s="5" t="s">
        <v>28</v>
      </c>
      <c r="I1052" s="5" t="s">
        <v>29</v>
      </c>
      <c r="J1052" s="10"/>
      <c r="K1052" s="10"/>
      <c r="L1052" s="11">
        <v>0</v>
      </c>
    </row>
    <row r="1053" spans="1:12" x14ac:dyDescent="0.25">
      <c r="A1053" s="5" t="s">
        <v>937</v>
      </c>
      <c r="B1053" s="3" t="s">
        <v>938</v>
      </c>
      <c r="C1053" s="7"/>
      <c r="D1053" s="7"/>
      <c r="E1053" s="7"/>
      <c r="F1053" s="8" t="str">
        <f t="shared" si="32"/>
        <v>January</v>
      </c>
      <c r="G1053" s="7" t="str">
        <f t="shared" si="33"/>
        <v/>
      </c>
      <c r="H1053" s="5" t="s">
        <v>28</v>
      </c>
      <c r="I1053" s="5" t="s">
        <v>29</v>
      </c>
      <c r="J1053" s="10"/>
      <c r="K1053" s="10"/>
      <c r="L1053" s="11">
        <v>0</v>
      </c>
    </row>
    <row r="1054" spans="1:12" x14ac:dyDescent="0.25">
      <c r="A1054" s="5" t="s">
        <v>939</v>
      </c>
      <c r="B1054" s="3" t="s">
        <v>940</v>
      </c>
      <c r="C1054" s="5" t="s">
        <v>5606</v>
      </c>
      <c r="D1054" s="5" t="s">
        <v>5601</v>
      </c>
      <c r="E1054" s="5">
        <v>2017</v>
      </c>
      <c r="F1054" s="8" t="str">
        <f t="shared" si="32"/>
        <v>October</v>
      </c>
      <c r="G1054" s="7">
        <f t="shared" si="33"/>
        <v>43025</v>
      </c>
      <c r="H1054" s="5" t="s">
        <v>2367</v>
      </c>
      <c r="I1054" s="5" t="s">
        <v>11</v>
      </c>
      <c r="J1054" s="10">
        <v>315000</v>
      </c>
      <c r="K1054" s="10"/>
      <c r="L1054" s="11">
        <v>315000</v>
      </c>
    </row>
    <row r="1055" spans="1:12" x14ac:dyDescent="0.25">
      <c r="A1055" s="5" t="s">
        <v>939</v>
      </c>
      <c r="B1055" s="3" t="s">
        <v>940</v>
      </c>
      <c r="C1055" s="5" t="s">
        <v>5594</v>
      </c>
      <c r="D1055" s="5" t="s">
        <v>5598</v>
      </c>
      <c r="E1055" s="5">
        <v>2017</v>
      </c>
      <c r="F1055" s="8" t="str">
        <f t="shared" si="32"/>
        <v>November</v>
      </c>
      <c r="G1055" s="7">
        <f t="shared" si="33"/>
        <v>43041</v>
      </c>
      <c r="H1055" s="5" t="s">
        <v>2366</v>
      </c>
      <c r="I1055" s="5" t="s">
        <v>13</v>
      </c>
      <c r="J1055" s="10"/>
      <c r="K1055" s="10">
        <v>285000</v>
      </c>
      <c r="L1055" s="11">
        <v>30000</v>
      </c>
    </row>
    <row r="1056" spans="1:12" x14ac:dyDescent="0.25">
      <c r="A1056" s="5" t="s">
        <v>939</v>
      </c>
      <c r="B1056" s="3" t="s">
        <v>940</v>
      </c>
      <c r="C1056" s="5" t="s">
        <v>5594</v>
      </c>
      <c r="D1056" s="5" t="s">
        <v>5588</v>
      </c>
      <c r="E1056" s="5">
        <v>2017</v>
      </c>
      <c r="F1056" s="8" t="str">
        <f t="shared" si="32"/>
        <v>November</v>
      </c>
      <c r="G1056" s="7">
        <f t="shared" si="33"/>
        <v>43042</v>
      </c>
      <c r="H1056" s="5" t="s">
        <v>2365</v>
      </c>
      <c r="I1056" s="5" t="s">
        <v>13</v>
      </c>
      <c r="J1056" s="10"/>
      <c r="K1056" s="10">
        <v>30000</v>
      </c>
      <c r="L1056" s="11">
        <v>0</v>
      </c>
    </row>
    <row r="1057" spans="1:12" x14ac:dyDescent="0.25">
      <c r="A1057" s="5" t="s">
        <v>951</v>
      </c>
      <c r="B1057" s="3" t="s">
        <v>952</v>
      </c>
      <c r="C1057" s="5" t="s">
        <v>5587</v>
      </c>
      <c r="D1057" s="5" t="s">
        <v>5587</v>
      </c>
      <c r="E1057" s="5">
        <v>2017</v>
      </c>
      <c r="F1057" s="8" t="str">
        <f t="shared" si="32"/>
        <v>January</v>
      </c>
      <c r="G1057" s="7">
        <f t="shared" si="33"/>
        <v>42736</v>
      </c>
      <c r="H1057" s="5" t="s">
        <v>36</v>
      </c>
      <c r="I1057" s="5" t="s">
        <v>29</v>
      </c>
      <c r="J1057" s="10"/>
      <c r="K1057" s="10"/>
      <c r="L1057" s="11">
        <v>814000</v>
      </c>
    </row>
    <row r="1058" spans="1:12" x14ac:dyDescent="0.25">
      <c r="A1058" s="5" t="s">
        <v>959</v>
      </c>
      <c r="B1058" s="3" t="s">
        <v>960</v>
      </c>
      <c r="C1058" s="5" t="s">
        <v>5597</v>
      </c>
      <c r="D1058" s="5" t="s">
        <v>5597</v>
      </c>
      <c r="E1058" s="5">
        <v>2017</v>
      </c>
      <c r="F1058" s="8" t="str">
        <f t="shared" si="32"/>
        <v>May</v>
      </c>
      <c r="G1058" s="7">
        <f t="shared" si="33"/>
        <v>42860</v>
      </c>
      <c r="H1058" s="5" t="s">
        <v>2364</v>
      </c>
      <c r="I1058" s="5" t="s">
        <v>11</v>
      </c>
      <c r="J1058" s="10">
        <v>367500</v>
      </c>
      <c r="K1058" s="10"/>
      <c r="L1058" s="11">
        <v>367500</v>
      </c>
    </row>
    <row r="1059" spans="1:12" x14ac:dyDescent="0.25">
      <c r="A1059" s="5" t="s">
        <v>959</v>
      </c>
      <c r="B1059" s="3" t="s">
        <v>960</v>
      </c>
      <c r="C1059" s="5" t="s">
        <v>5589</v>
      </c>
      <c r="D1059" s="5" t="s">
        <v>5592</v>
      </c>
      <c r="E1059" s="5">
        <v>2017</v>
      </c>
      <c r="F1059" s="8" t="str">
        <f t="shared" si="32"/>
        <v>June</v>
      </c>
      <c r="G1059" s="7">
        <f t="shared" si="33"/>
        <v>42893</v>
      </c>
      <c r="H1059" s="5" t="s">
        <v>2363</v>
      </c>
      <c r="I1059" s="5" t="s">
        <v>13</v>
      </c>
      <c r="J1059" s="10"/>
      <c r="K1059" s="10">
        <v>367500</v>
      </c>
      <c r="L1059" s="11">
        <v>0</v>
      </c>
    </row>
    <row r="1060" spans="1:12" x14ac:dyDescent="0.25">
      <c r="A1060" s="5" t="s">
        <v>961</v>
      </c>
      <c r="B1060" s="3" t="s">
        <v>962</v>
      </c>
      <c r="C1060" s="5" t="s">
        <v>5587</v>
      </c>
      <c r="D1060" s="5" t="s">
        <v>5587</v>
      </c>
      <c r="E1060" s="5">
        <v>2017</v>
      </c>
      <c r="F1060" s="8" t="str">
        <f t="shared" si="32"/>
        <v>January</v>
      </c>
      <c r="G1060" s="7">
        <f t="shared" si="33"/>
        <v>42736</v>
      </c>
      <c r="H1060" s="5" t="s">
        <v>36</v>
      </c>
      <c r="I1060" s="5" t="s">
        <v>29</v>
      </c>
      <c r="J1060" s="10"/>
      <c r="K1060" s="10"/>
      <c r="L1060" s="11">
        <v>1300000.01</v>
      </c>
    </row>
    <row r="1061" spans="1:12" x14ac:dyDescent="0.25">
      <c r="A1061" s="5" t="s">
        <v>961</v>
      </c>
      <c r="B1061" s="3" t="s">
        <v>962</v>
      </c>
      <c r="C1061" s="5" t="s">
        <v>5587</v>
      </c>
      <c r="D1061" s="5" t="s">
        <v>5587</v>
      </c>
      <c r="E1061" s="5">
        <v>2017</v>
      </c>
      <c r="F1061" s="8" t="str">
        <f t="shared" si="32"/>
        <v>January</v>
      </c>
      <c r="G1061" s="7">
        <f t="shared" si="33"/>
        <v>42736</v>
      </c>
      <c r="H1061" s="5" t="s">
        <v>2362</v>
      </c>
      <c r="I1061" s="5" t="s">
        <v>11</v>
      </c>
      <c r="J1061" s="10">
        <v>2835000</v>
      </c>
      <c r="K1061" s="10"/>
      <c r="L1061" s="11">
        <v>4135000.01</v>
      </c>
    </row>
    <row r="1062" spans="1:12" x14ac:dyDescent="0.25">
      <c r="A1062" s="5" t="s">
        <v>961</v>
      </c>
      <c r="B1062" s="3" t="s">
        <v>962</v>
      </c>
      <c r="C1062" s="5" t="s">
        <v>5587</v>
      </c>
      <c r="D1062" s="5" t="s">
        <v>5602</v>
      </c>
      <c r="E1062" s="5">
        <v>2017</v>
      </c>
      <c r="F1062" s="8" t="str">
        <f t="shared" si="32"/>
        <v>January</v>
      </c>
      <c r="G1062" s="7">
        <f t="shared" si="33"/>
        <v>42759</v>
      </c>
      <c r="H1062" s="5" t="s">
        <v>2361</v>
      </c>
      <c r="I1062" s="5" t="s">
        <v>13</v>
      </c>
      <c r="J1062" s="10"/>
      <c r="K1062" s="10">
        <v>3000000</v>
      </c>
      <c r="L1062" s="11">
        <v>1135000.01</v>
      </c>
    </row>
    <row r="1063" spans="1:12" x14ac:dyDescent="0.25">
      <c r="A1063" s="5" t="s">
        <v>961</v>
      </c>
      <c r="B1063" s="3" t="s">
        <v>962</v>
      </c>
      <c r="C1063" s="5" t="s">
        <v>5596</v>
      </c>
      <c r="D1063" s="5" t="s">
        <v>5587</v>
      </c>
      <c r="E1063" s="5">
        <v>2017</v>
      </c>
      <c r="F1063" s="8" t="str">
        <f t="shared" si="32"/>
        <v>April</v>
      </c>
      <c r="G1063" s="7">
        <f t="shared" si="33"/>
        <v>42826</v>
      </c>
      <c r="H1063" s="5" t="s">
        <v>2360</v>
      </c>
      <c r="I1063" s="5" t="s">
        <v>11</v>
      </c>
      <c r="J1063" s="10">
        <v>1886500.01</v>
      </c>
      <c r="K1063" s="10"/>
      <c r="L1063" s="11">
        <v>3021500.02</v>
      </c>
    </row>
    <row r="1064" spans="1:12" x14ac:dyDescent="0.25">
      <c r="A1064" s="5" t="s">
        <v>961</v>
      </c>
      <c r="B1064" s="3" t="s">
        <v>962</v>
      </c>
      <c r="C1064" s="5" t="s">
        <v>5592</v>
      </c>
      <c r="D1064" s="5" t="s">
        <v>5587</v>
      </c>
      <c r="E1064" s="5">
        <v>2017</v>
      </c>
      <c r="F1064" s="8" t="str">
        <f t="shared" si="32"/>
        <v>July</v>
      </c>
      <c r="G1064" s="7">
        <f t="shared" si="33"/>
        <v>42917</v>
      </c>
      <c r="H1064" s="5" t="s">
        <v>2359</v>
      </c>
      <c r="I1064" s="5" t="s">
        <v>11</v>
      </c>
      <c r="J1064" s="10">
        <v>2215500.02</v>
      </c>
      <c r="K1064" s="10"/>
      <c r="L1064" s="11">
        <v>5237000.04</v>
      </c>
    </row>
    <row r="1065" spans="1:12" x14ac:dyDescent="0.25">
      <c r="A1065" s="5" t="s">
        <v>961</v>
      </c>
      <c r="B1065" s="3" t="s">
        <v>962</v>
      </c>
      <c r="C1065" s="5" t="s">
        <v>5605</v>
      </c>
      <c r="D1065" s="5" t="s">
        <v>5590</v>
      </c>
      <c r="E1065" s="5">
        <v>2017</v>
      </c>
      <c r="F1065" s="8" t="str">
        <f t="shared" si="32"/>
        <v>September</v>
      </c>
      <c r="G1065" s="7">
        <f t="shared" si="33"/>
        <v>42986</v>
      </c>
      <c r="H1065" s="5" t="s">
        <v>2358</v>
      </c>
      <c r="I1065" s="5" t="s">
        <v>13</v>
      </c>
      <c r="J1065" s="10"/>
      <c r="K1065" s="10">
        <v>1796666.68</v>
      </c>
      <c r="L1065" s="11">
        <v>3440333.36</v>
      </c>
    </row>
    <row r="1066" spans="1:12" x14ac:dyDescent="0.25">
      <c r="A1066" s="5" t="s">
        <v>961</v>
      </c>
      <c r="B1066" s="3" t="s">
        <v>962</v>
      </c>
      <c r="C1066" s="5" t="s">
        <v>5606</v>
      </c>
      <c r="D1066" s="5" t="s">
        <v>5587</v>
      </c>
      <c r="E1066" s="5">
        <v>2017</v>
      </c>
      <c r="F1066" s="8" t="str">
        <f t="shared" si="32"/>
        <v>October</v>
      </c>
      <c r="G1066" s="7">
        <f t="shared" si="33"/>
        <v>43009</v>
      </c>
      <c r="H1066" s="5" t="s">
        <v>2357</v>
      </c>
      <c r="I1066" s="5" t="s">
        <v>11</v>
      </c>
      <c r="J1066" s="10">
        <v>2215500.02</v>
      </c>
      <c r="K1066" s="10"/>
      <c r="L1066" s="11">
        <v>5655833.3799999999</v>
      </c>
    </row>
    <row r="1067" spans="1:12" x14ac:dyDescent="0.25">
      <c r="A1067" s="5" t="s">
        <v>961</v>
      </c>
      <c r="B1067" s="3" t="s">
        <v>962</v>
      </c>
      <c r="C1067" s="5" t="s">
        <v>5594</v>
      </c>
      <c r="D1067" s="5" t="s">
        <v>5598</v>
      </c>
      <c r="E1067" s="5">
        <v>2017</v>
      </c>
      <c r="F1067" s="8" t="str">
        <f t="shared" si="32"/>
        <v>November</v>
      </c>
      <c r="G1067" s="7">
        <f t="shared" si="33"/>
        <v>43041</v>
      </c>
      <c r="H1067" s="5" t="s">
        <v>2356</v>
      </c>
      <c r="I1067" s="5" t="s">
        <v>13</v>
      </c>
      <c r="J1067" s="10"/>
      <c r="K1067" s="10">
        <v>1000000</v>
      </c>
      <c r="L1067" s="11">
        <v>4655833.38</v>
      </c>
    </row>
    <row r="1068" spans="1:12" x14ac:dyDescent="0.25">
      <c r="A1068" s="5" t="s">
        <v>961</v>
      </c>
      <c r="B1068" s="3" t="s">
        <v>962</v>
      </c>
      <c r="C1068" s="5" t="s">
        <v>5594</v>
      </c>
      <c r="D1068" s="5" t="s">
        <v>5590</v>
      </c>
      <c r="E1068" s="5">
        <v>2017</v>
      </c>
      <c r="F1068" s="8" t="str">
        <f t="shared" si="32"/>
        <v>November</v>
      </c>
      <c r="G1068" s="7">
        <f t="shared" si="33"/>
        <v>43047</v>
      </c>
      <c r="H1068" s="5" t="s">
        <v>2355</v>
      </c>
      <c r="I1068" s="5" t="s">
        <v>13</v>
      </c>
      <c r="J1068" s="10"/>
      <c r="K1068" s="10">
        <v>89833.33</v>
      </c>
      <c r="L1068" s="11">
        <v>4566000.05</v>
      </c>
    </row>
    <row r="1069" spans="1:12" x14ac:dyDescent="0.25">
      <c r="A1069" s="5" t="s">
        <v>961</v>
      </c>
      <c r="B1069" s="3" t="s">
        <v>962</v>
      </c>
      <c r="C1069" s="5" t="s">
        <v>5594</v>
      </c>
      <c r="D1069" s="5" t="s">
        <v>5609</v>
      </c>
      <c r="E1069" s="5">
        <v>2017</v>
      </c>
      <c r="F1069" s="8" t="str">
        <f t="shared" si="32"/>
        <v>November</v>
      </c>
      <c r="G1069" s="7">
        <f t="shared" si="33"/>
        <v>43062</v>
      </c>
      <c r="H1069" s="5" t="s">
        <v>2354</v>
      </c>
      <c r="I1069" s="5" t="s">
        <v>11</v>
      </c>
      <c r="J1069" s="10"/>
      <c r="K1069" s="10">
        <v>703333.34</v>
      </c>
      <c r="L1069" s="11">
        <v>3862666.71</v>
      </c>
    </row>
    <row r="1070" spans="1:12" x14ac:dyDescent="0.25">
      <c r="A1070" s="5" t="s">
        <v>975</v>
      </c>
      <c r="B1070" s="3" t="s">
        <v>976</v>
      </c>
      <c r="C1070" s="7"/>
      <c r="D1070" s="7"/>
      <c r="E1070" s="7"/>
      <c r="F1070" s="8" t="str">
        <f t="shared" si="32"/>
        <v>January</v>
      </c>
      <c r="G1070" s="7" t="str">
        <f t="shared" si="33"/>
        <v/>
      </c>
      <c r="H1070" s="5" t="s">
        <v>28</v>
      </c>
      <c r="I1070" s="5" t="s">
        <v>29</v>
      </c>
      <c r="J1070" s="10"/>
      <c r="K1070" s="10"/>
      <c r="L1070" s="11">
        <v>0</v>
      </c>
    </row>
    <row r="1071" spans="1:12" x14ac:dyDescent="0.25">
      <c r="A1071" s="5" t="s">
        <v>977</v>
      </c>
      <c r="B1071" s="3" t="s">
        <v>978</v>
      </c>
      <c r="C1071" s="5" t="s">
        <v>5598</v>
      </c>
      <c r="D1071" s="5" t="s">
        <v>5587</v>
      </c>
      <c r="E1071" s="5">
        <v>2017</v>
      </c>
      <c r="F1071" s="8" t="str">
        <f t="shared" si="32"/>
        <v>February</v>
      </c>
      <c r="G1071" s="7">
        <f t="shared" si="33"/>
        <v>42767</v>
      </c>
      <c r="H1071" s="5" t="s">
        <v>2353</v>
      </c>
      <c r="I1071" s="5" t="s">
        <v>11</v>
      </c>
      <c r="J1071" s="10">
        <v>126000</v>
      </c>
      <c r="K1071" s="10"/>
      <c r="L1071" s="11">
        <v>126000</v>
      </c>
    </row>
    <row r="1072" spans="1:12" x14ac:dyDescent="0.25">
      <c r="A1072" s="5" t="s">
        <v>977</v>
      </c>
      <c r="B1072" s="3" t="s">
        <v>978</v>
      </c>
      <c r="C1072" s="5" t="s">
        <v>5598</v>
      </c>
      <c r="D1072" s="5" t="s">
        <v>5601</v>
      </c>
      <c r="E1072" s="5">
        <v>2017</v>
      </c>
      <c r="F1072" s="8" t="str">
        <f t="shared" si="32"/>
        <v>February</v>
      </c>
      <c r="G1072" s="7">
        <f t="shared" si="33"/>
        <v>42783</v>
      </c>
      <c r="H1072" s="5" t="s">
        <v>2352</v>
      </c>
      <c r="I1072" s="5" t="s">
        <v>13</v>
      </c>
      <c r="J1072" s="10"/>
      <c r="K1072" s="10">
        <v>120000</v>
      </c>
      <c r="L1072" s="11">
        <v>6000</v>
      </c>
    </row>
    <row r="1073" spans="1:12" x14ac:dyDescent="0.25">
      <c r="A1073" s="5" t="s">
        <v>977</v>
      </c>
      <c r="B1073" s="3" t="s">
        <v>978</v>
      </c>
      <c r="C1073" s="5" t="s">
        <v>5598</v>
      </c>
      <c r="D1073" s="5" t="s">
        <v>5601</v>
      </c>
      <c r="E1073" s="5">
        <v>2017</v>
      </c>
      <c r="F1073" s="8" t="str">
        <f t="shared" si="32"/>
        <v>February</v>
      </c>
      <c r="G1073" s="7">
        <f t="shared" si="33"/>
        <v>42783</v>
      </c>
      <c r="H1073" s="5" t="s">
        <v>2348</v>
      </c>
      <c r="I1073" s="5" t="s">
        <v>13</v>
      </c>
      <c r="J1073" s="10"/>
      <c r="K1073" s="10">
        <v>6000</v>
      </c>
      <c r="L1073" s="11">
        <v>0</v>
      </c>
    </row>
    <row r="1074" spans="1:12" x14ac:dyDescent="0.25">
      <c r="A1074" s="5" t="s">
        <v>977</v>
      </c>
      <c r="B1074" s="3" t="s">
        <v>978</v>
      </c>
      <c r="C1074" s="5" t="s">
        <v>5597</v>
      </c>
      <c r="D1074" s="5" t="s">
        <v>5587</v>
      </c>
      <c r="E1074" s="5">
        <v>2017</v>
      </c>
      <c r="F1074" s="8" t="str">
        <f t="shared" si="32"/>
        <v>May</v>
      </c>
      <c r="G1074" s="7">
        <f t="shared" si="33"/>
        <v>42856</v>
      </c>
      <c r="H1074" s="5" t="s">
        <v>2351</v>
      </c>
      <c r="I1074" s="5" t="s">
        <v>11</v>
      </c>
      <c r="J1074" s="10">
        <v>126000</v>
      </c>
      <c r="K1074" s="10"/>
      <c r="L1074" s="11">
        <v>126000</v>
      </c>
    </row>
    <row r="1075" spans="1:12" x14ac:dyDescent="0.25">
      <c r="A1075" s="5" t="s">
        <v>977</v>
      </c>
      <c r="B1075" s="3" t="s">
        <v>978</v>
      </c>
      <c r="C1075" s="5" t="s">
        <v>5597</v>
      </c>
      <c r="D1075" s="5" t="s">
        <v>5617</v>
      </c>
      <c r="E1075" s="5">
        <v>2017</v>
      </c>
      <c r="F1075" s="8" t="str">
        <f t="shared" si="32"/>
        <v>May</v>
      </c>
      <c r="G1075" s="7">
        <f t="shared" si="33"/>
        <v>42874</v>
      </c>
      <c r="H1075" s="5" t="s">
        <v>2349</v>
      </c>
      <c r="I1075" s="5" t="s">
        <v>13</v>
      </c>
      <c r="J1075" s="10"/>
      <c r="K1075" s="10">
        <v>126000</v>
      </c>
      <c r="L1075" s="11">
        <v>0</v>
      </c>
    </row>
    <row r="1076" spans="1:12" x14ac:dyDescent="0.25">
      <c r="A1076" s="5" t="s">
        <v>977</v>
      </c>
      <c r="B1076" s="3" t="s">
        <v>978</v>
      </c>
      <c r="C1076" s="5" t="s">
        <v>5590</v>
      </c>
      <c r="D1076" s="5" t="s">
        <v>5587</v>
      </c>
      <c r="E1076" s="5">
        <v>2017</v>
      </c>
      <c r="F1076" s="8" t="str">
        <f t="shared" si="32"/>
        <v>August</v>
      </c>
      <c r="G1076" s="7">
        <f t="shared" si="33"/>
        <v>42948</v>
      </c>
      <c r="H1076" s="5" t="s">
        <v>2350</v>
      </c>
      <c r="I1076" s="5" t="s">
        <v>11</v>
      </c>
      <c r="J1076" s="10">
        <v>126000</v>
      </c>
      <c r="K1076" s="10"/>
      <c r="L1076" s="11">
        <v>126000</v>
      </c>
    </row>
    <row r="1077" spans="1:12" x14ac:dyDescent="0.25">
      <c r="A1077" s="5" t="s">
        <v>977</v>
      </c>
      <c r="B1077" s="3" t="s">
        <v>978</v>
      </c>
      <c r="C1077" s="5" t="s">
        <v>5590</v>
      </c>
      <c r="D1077" s="5" t="s">
        <v>5605</v>
      </c>
      <c r="E1077" s="5">
        <v>2017</v>
      </c>
      <c r="F1077" s="8" t="str">
        <f t="shared" si="32"/>
        <v>August</v>
      </c>
      <c r="G1077" s="7">
        <f t="shared" si="33"/>
        <v>42956</v>
      </c>
      <c r="H1077" s="5" t="s">
        <v>2349</v>
      </c>
      <c r="I1077" s="5" t="s">
        <v>13</v>
      </c>
      <c r="J1077" s="10"/>
      <c r="K1077" s="10">
        <v>120000</v>
      </c>
      <c r="L1077" s="11">
        <v>6000</v>
      </c>
    </row>
    <row r="1078" spans="1:12" x14ac:dyDescent="0.25">
      <c r="A1078" s="5" t="s">
        <v>977</v>
      </c>
      <c r="B1078" s="3" t="s">
        <v>978</v>
      </c>
      <c r="C1078" s="5" t="s">
        <v>5590</v>
      </c>
      <c r="D1078" s="5" t="s">
        <v>5605</v>
      </c>
      <c r="E1078" s="5">
        <v>2017</v>
      </c>
      <c r="F1078" s="8" t="str">
        <f t="shared" si="32"/>
        <v>August</v>
      </c>
      <c r="G1078" s="7">
        <f t="shared" si="33"/>
        <v>42956</v>
      </c>
      <c r="H1078" s="5" t="s">
        <v>2348</v>
      </c>
      <c r="I1078" s="5" t="s">
        <v>13</v>
      </c>
      <c r="J1078" s="10"/>
      <c r="K1078" s="10">
        <v>6000</v>
      </c>
      <c r="L1078" s="11">
        <v>0</v>
      </c>
    </row>
    <row r="1079" spans="1:12" x14ac:dyDescent="0.25">
      <c r="A1079" s="5" t="s">
        <v>977</v>
      </c>
      <c r="B1079" s="3" t="s">
        <v>978</v>
      </c>
      <c r="C1079" s="5" t="s">
        <v>5594</v>
      </c>
      <c r="D1079" s="5" t="s">
        <v>5587</v>
      </c>
      <c r="E1079" s="5">
        <v>2017</v>
      </c>
      <c r="F1079" s="8" t="str">
        <f t="shared" si="32"/>
        <v>November</v>
      </c>
      <c r="G1079" s="7">
        <f t="shared" si="33"/>
        <v>43040</v>
      </c>
      <c r="H1079" s="5" t="s">
        <v>2347</v>
      </c>
      <c r="I1079" s="5" t="s">
        <v>11</v>
      </c>
      <c r="J1079" s="10">
        <v>126000</v>
      </c>
      <c r="K1079" s="10"/>
      <c r="L1079" s="11">
        <v>126000</v>
      </c>
    </row>
    <row r="1080" spans="1:12" x14ac:dyDescent="0.25">
      <c r="A1080" s="5" t="s">
        <v>988</v>
      </c>
      <c r="B1080" s="3" t="s">
        <v>989</v>
      </c>
      <c r="C1080" s="7"/>
      <c r="D1080" s="7"/>
      <c r="E1080" s="7"/>
      <c r="F1080" s="8" t="str">
        <f t="shared" si="32"/>
        <v>January</v>
      </c>
      <c r="G1080" s="7" t="str">
        <f t="shared" si="33"/>
        <v/>
      </c>
      <c r="H1080" s="5" t="s">
        <v>28</v>
      </c>
      <c r="I1080" s="5" t="s">
        <v>29</v>
      </c>
      <c r="J1080" s="10"/>
      <c r="K1080" s="10"/>
      <c r="L1080" s="11">
        <v>0</v>
      </c>
    </row>
    <row r="1081" spans="1:12" x14ac:dyDescent="0.25">
      <c r="A1081" s="5" t="s">
        <v>990</v>
      </c>
      <c r="B1081" s="3" t="s">
        <v>991</v>
      </c>
      <c r="C1081" s="5" t="s">
        <v>5589</v>
      </c>
      <c r="D1081" s="5" t="s">
        <v>5616</v>
      </c>
      <c r="E1081" s="5">
        <v>2017</v>
      </c>
      <c r="F1081" s="8" t="str">
        <f t="shared" si="32"/>
        <v>June</v>
      </c>
      <c r="G1081" s="7">
        <f t="shared" si="33"/>
        <v>42901</v>
      </c>
      <c r="H1081" s="5" t="s">
        <v>2346</v>
      </c>
      <c r="I1081" s="5" t="s">
        <v>11</v>
      </c>
      <c r="J1081" s="10">
        <v>7728000</v>
      </c>
      <c r="K1081" s="10"/>
      <c r="L1081" s="11">
        <v>7728000</v>
      </c>
    </row>
    <row r="1082" spans="1:12" x14ac:dyDescent="0.25">
      <c r="A1082" s="5" t="s">
        <v>990</v>
      </c>
      <c r="B1082" s="3" t="s">
        <v>991</v>
      </c>
      <c r="C1082" s="5" t="s">
        <v>5589</v>
      </c>
      <c r="D1082" s="5" t="s">
        <v>5616</v>
      </c>
      <c r="E1082" s="5">
        <v>2017</v>
      </c>
      <c r="F1082" s="8" t="str">
        <f t="shared" si="32"/>
        <v>June</v>
      </c>
      <c r="G1082" s="7">
        <f t="shared" si="33"/>
        <v>42901</v>
      </c>
      <c r="H1082" s="5" t="s">
        <v>2345</v>
      </c>
      <c r="I1082" s="5" t="s">
        <v>13</v>
      </c>
      <c r="J1082" s="10"/>
      <c r="K1082" s="10">
        <v>7728000</v>
      </c>
      <c r="L1082" s="11">
        <v>0</v>
      </c>
    </row>
    <row r="1083" spans="1:12" x14ac:dyDescent="0.25">
      <c r="A1083" s="5" t="s">
        <v>992</v>
      </c>
      <c r="B1083" s="3" t="s">
        <v>993</v>
      </c>
      <c r="C1083" s="7"/>
      <c r="D1083" s="7"/>
      <c r="E1083" s="7"/>
      <c r="F1083" s="8" t="str">
        <f t="shared" si="32"/>
        <v>January</v>
      </c>
      <c r="G1083" s="7" t="str">
        <f t="shared" si="33"/>
        <v/>
      </c>
      <c r="H1083" s="5" t="s">
        <v>28</v>
      </c>
      <c r="I1083" s="5" t="s">
        <v>29</v>
      </c>
      <c r="J1083" s="10"/>
      <c r="K1083" s="10"/>
      <c r="L1083" s="11">
        <v>0</v>
      </c>
    </row>
    <row r="1084" spans="1:12" x14ac:dyDescent="0.25">
      <c r="A1084" s="5" t="s">
        <v>994</v>
      </c>
      <c r="B1084" s="3" t="s">
        <v>995</v>
      </c>
      <c r="C1084" s="7"/>
      <c r="D1084" s="7"/>
      <c r="E1084" s="7"/>
      <c r="F1084" s="8" t="str">
        <f t="shared" si="32"/>
        <v>January</v>
      </c>
      <c r="G1084" s="7" t="str">
        <f t="shared" si="33"/>
        <v/>
      </c>
      <c r="H1084" s="5" t="s">
        <v>28</v>
      </c>
      <c r="I1084" s="5" t="s">
        <v>29</v>
      </c>
      <c r="J1084" s="10"/>
      <c r="K1084" s="10"/>
      <c r="L1084" s="11">
        <v>0</v>
      </c>
    </row>
    <row r="1085" spans="1:12" x14ac:dyDescent="0.25">
      <c r="A1085" s="5" t="s">
        <v>996</v>
      </c>
      <c r="B1085" s="3" t="s">
        <v>997</v>
      </c>
      <c r="C1085" s="7"/>
      <c r="D1085" s="7"/>
      <c r="E1085" s="7"/>
      <c r="F1085" s="8" t="str">
        <f t="shared" si="32"/>
        <v>January</v>
      </c>
      <c r="G1085" s="7" t="str">
        <f t="shared" si="33"/>
        <v/>
      </c>
      <c r="H1085" s="5" t="s">
        <v>28</v>
      </c>
      <c r="I1085" s="5" t="s">
        <v>29</v>
      </c>
      <c r="J1085" s="10"/>
      <c r="K1085" s="10"/>
      <c r="L1085" s="11">
        <v>0</v>
      </c>
    </row>
    <row r="1086" spans="1:12" x14ac:dyDescent="0.25">
      <c r="A1086" s="5" t="s">
        <v>998</v>
      </c>
      <c r="B1086" s="3" t="s">
        <v>999</v>
      </c>
      <c r="C1086" s="7"/>
      <c r="D1086" s="7"/>
      <c r="E1086" s="7"/>
      <c r="F1086" s="8" t="str">
        <f t="shared" si="32"/>
        <v>January</v>
      </c>
      <c r="G1086" s="7" t="str">
        <f t="shared" si="33"/>
        <v/>
      </c>
      <c r="H1086" s="5" t="s">
        <v>28</v>
      </c>
      <c r="I1086" s="5" t="s">
        <v>29</v>
      </c>
      <c r="J1086" s="10"/>
      <c r="K1086" s="10"/>
      <c r="L1086" s="11">
        <v>0</v>
      </c>
    </row>
    <row r="1087" spans="1:12" x14ac:dyDescent="0.25">
      <c r="A1087" s="5" t="s">
        <v>1000</v>
      </c>
      <c r="B1087" s="3" t="s">
        <v>1001</v>
      </c>
      <c r="C1087" s="5" t="s">
        <v>5587</v>
      </c>
      <c r="D1087" s="5" t="s">
        <v>5587</v>
      </c>
      <c r="E1087" s="5">
        <v>2017</v>
      </c>
      <c r="F1087" s="8" t="str">
        <f t="shared" si="32"/>
        <v>January</v>
      </c>
      <c r="G1087" s="7">
        <f t="shared" si="33"/>
        <v>42736</v>
      </c>
      <c r="H1087" s="5" t="s">
        <v>36</v>
      </c>
      <c r="I1087" s="5" t="s">
        <v>29</v>
      </c>
      <c r="J1087" s="10"/>
      <c r="K1087" s="10"/>
      <c r="L1087" s="11">
        <v>2077110</v>
      </c>
    </row>
    <row r="1088" spans="1:12" x14ac:dyDescent="0.25">
      <c r="A1088" s="5" t="s">
        <v>1000</v>
      </c>
      <c r="B1088" s="3" t="s">
        <v>1001</v>
      </c>
      <c r="C1088" s="5" t="s">
        <v>5587</v>
      </c>
      <c r="D1088" s="5" t="s">
        <v>5600</v>
      </c>
      <c r="E1088" s="5">
        <v>2017</v>
      </c>
      <c r="F1088" s="8" t="str">
        <f t="shared" si="32"/>
        <v>January</v>
      </c>
      <c r="G1088" s="7">
        <f t="shared" si="33"/>
        <v>42763</v>
      </c>
      <c r="H1088" s="5" t="s">
        <v>2344</v>
      </c>
      <c r="I1088" s="5" t="s">
        <v>11</v>
      </c>
      <c r="J1088" s="10">
        <v>1038555</v>
      </c>
      <c r="K1088" s="10"/>
      <c r="L1088" s="11">
        <v>3115665</v>
      </c>
    </row>
    <row r="1089" spans="1:12" x14ac:dyDescent="0.25">
      <c r="A1089" s="5" t="s">
        <v>1000</v>
      </c>
      <c r="B1089" s="3" t="s">
        <v>1001</v>
      </c>
      <c r="C1089" s="5" t="s">
        <v>5588</v>
      </c>
      <c r="D1089" s="5" t="s">
        <v>5616</v>
      </c>
      <c r="E1089" s="5">
        <v>2017</v>
      </c>
      <c r="F1089" s="8" t="str">
        <f t="shared" si="32"/>
        <v>March</v>
      </c>
      <c r="G1089" s="7">
        <f t="shared" si="33"/>
        <v>42809</v>
      </c>
      <c r="H1089" s="5" t="s">
        <v>2343</v>
      </c>
      <c r="I1089" s="5" t="s">
        <v>13</v>
      </c>
      <c r="J1089" s="10"/>
      <c r="K1089" s="10">
        <v>934699.5</v>
      </c>
      <c r="L1089" s="11">
        <v>2180965.5</v>
      </c>
    </row>
    <row r="1090" spans="1:12" x14ac:dyDescent="0.25">
      <c r="A1090" s="5" t="s">
        <v>1000</v>
      </c>
      <c r="B1090" s="3" t="s">
        <v>1001</v>
      </c>
      <c r="C1090" s="5" t="s">
        <v>5588</v>
      </c>
      <c r="D1090" s="5" t="s">
        <v>5616</v>
      </c>
      <c r="E1090" s="5">
        <v>2017</v>
      </c>
      <c r="F1090" s="8" t="str">
        <f t="shared" si="32"/>
        <v>March</v>
      </c>
      <c r="G1090" s="7">
        <f t="shared" si="33"/>
        <v>42809</v>
      </c>
      <c r="H1090" s="5" t="s">
        <v>2342</v>
      </c>
      <c r="I1090" s="5" t="s">
        <v>13</v>
      </c>
      <c r="J1090" s="10"/>
      <c r="K1090" s="10">
        <v>103855.5</v>
      </c>
      <c r="L1090" s="11">
        <v>2077110</v>
      </c>
    </row>
    <row r="1091" spans="1:12" x14ac:dyDescent="0.25">
      <c r="A1091" s="5" t="s">
        <v>1000</v>
      </c>
      <c r="B1091" s="3" t="s">
        <v>1001</v>
      </c>
      <c r="C1091" s="5" t="s">
        <v>5589</v>
      </c>
      <c r="D1091" s="5" t="s">
        <v>5589</v>
      </c>
      <c r="E1091" s="5">
        <v>2017</v>
      </c>
      <c r="F1091" s="8" t="str">
        <f t="shared" ref="F1091:F1154" si="34">TEXT(C1091*28, "mmmm")</f>
        <v>June</v>
      </c>
      <c r="G1091" s="7">
        <f t="shared" ref="G1091:G1154" si="35">IFERROR(DATEVALUE(CONCATENATE(C1091,"-",D1091,"-",E1091)), "")</f>
        <v>42892</v>
      </c>
      <c r="H1091" s="5" t="s">
        <v>2341</v>
      </c>
      <c r="I1091" s="5" t="s">
        <v>13</v>
      </c>
      <c r="J1091" s="10"/>
      <c r="K1091" s="10">
        <v>1869399</v>
      </c>
      <c r="L1091" s="11">
        <v>207711</v>
      </c>
    </row>
    <row r="1092" spans="1:12" x14ac:dyDescent="0.25">
      <c r="A1092" s="5" t="s">
        <v>1000</v>
      </c>
      <c r="B1092" s="3" t="s">
        <v>1001</v>
      </c>
      <c r="C1092" s="5" t="s">
        <v>5589</v>
      </c>
      <c r="D1092" s="5" t="s">
        <v>5592</v>
      </c>
      <c r="E1092" s="5">
        <v>2017</v>
      </c>
      <c r="F1092" s="8" t="str">
        <f t="shared" si="34"/>
        <v>June</v>
      </c>
      <c r="G1092" s="7">
        <f t="shared" si="35"/>
        <v>42893</v>
      </c>
      <c r="H1092" s="5" t="s">
        <v>2340</v>
      </c>
      <c r="I1092" s="5" t="s">
        <v>13</v>
      </c>
      <c r="J1092" s="10"/>
      <c r="K1092" s="10">
        <v>207711</v>
      </c>
      <c r="L1092" s="11">
        <v>0</v>
      </c>
    </row>
    <row r="1093" spans="1:12" x14ac:dyDescent="0.25">
      <c r="A1093" s="5" t="s">
        <v>1007</v>
      </c>
      <c r="B1093" s="3" t="s">
        <v>1008</v>
      </c>
      <c r="C1093" s="7"/>
      <c r="D1093" s="7"/>
      <c r="E1093" s="7"/>
      <c r="F1093" s="8" t="str">
        <f t="shared" si="34"/>
        <v>January</v>
      </c>
      <c r="G1093" s="7" t="str">
        <f t="shared" si="35"/>
        <v/>
      </c>
      <c r="H1093" s="5" t="s">
        <v>28</v>
      </c>
      <c r="I1093" s="5" t="s">
        <v>29</v>
      </c>
      <c r="J1093" s="10"/>
      <c r="K1093" s="10"/>
      <c r="L1093" s="11">
        <v>0</v>
      </c>
    </row>
    <row r="1094" spans="1:12" x14ac:dyDescent="0.25">
      <c r="A1094" s="5" t="s">
        <v>1009</v>
      </c>
      <c r="B1094" s="3" t="s">
        <v>1010</v>
      </c>
      <c r="C1094" s="7"/>
      <c r="D1094" s="7"/>
      <c r="E1094" s="7"/>
      <c r="F1094" s="8" t="str">
        <f t="shared" si="34"/>
        <v>January</v>
      </c>
      <c r="G1094" s="7" t="str">
        <f t="shared" si="35"/>
        <v/>
      </c>
      <c r="H1094" s="5" t="s">
        <v>28</v>
      </c>
      <c r="I1094" s="5" t="s">
        <v>29</v>
      </c>
      <c r="J1094" s="10"/>
      <c r="K1094" s="10"/>
      <c r="L1094" s="11">
        <v>0</v>
      </c>
    </row>
    <row r="1095" spans="1:12" x14ac:dyDescent="0.25">
      <c r="A1095" s="5" t="s">
        <v>1011</v>
      </c>
      <c r="B1095" s="3" t="s">
        <v>1012</v>
      </c>
      <c r="C1095" s="5" t="s">
        <v>5587</v>
      </c>
      <c r="D1095" s="5" t="s">
        <v>5587</v>
      </c>
      <c r="E1095" s="5">
        <v>2017</v>
      </c>
      <c r="F1095" s="8" t="str">
        <f t="shared" si="34"/>
        <v>January</v>
      </c>
      <c r="G1095" s="7">
        <f t="shared" si="35"/>
        <v>42736</v>
      </c>
      <c r="H1095" s="5" t="s">
        <v>36</v>
      </c>
      <c r="I1095" s="5" t="s">
        <v>29</v>
      </c>
      <c r="J1095" s="10"/>
      <c r="K1095" s="10"/>
      <c r="L1095" s="11">
        <v>574000</v>
      </c>
    </row>
    <row r="1096" spans="1:12" x14ac:dyDescent="0.25">
      <c r="A1096" s="5" t="s">
        <v>1011</v>
      </c>
      <c r="B1096" s="3" t="s">
        <v>1012</v>
      </c>
      <c r="C1096" s="5" t="s">
        <v>5587</v>
      </c>
      <c r="D1096" s="5" t="s">
        <v>5609</v>
      </c>
      <c r="E1096" s="5">
        <v>2017</v>
      </c>
      <c r="F1096" s="8" t="str">
        <f t="shared" si="34"/>
        <v>January</v>
      </c>
      <c r="G1096" s="7">
        <f t="shared" si="35"/>
        <v>42758</v>
      </c>
      <c r="H1096" s="5" t="s">
        <v>2339</v>
      </c>
      <c r="I1096" s="5" t="s">
        <v>11</v>
      </c>
      <c r="J1096" s="10">
        <v>140000</v>
      </c>
      <c r="K1096" s="10"/>
      <c r="L1096" s="11">
        <v>714000</v>
      </c>
    </row>
    <row r="1097" spans="1:12" x14ac:dyDescent="0.25">
      <c r="A1097" s="5" t="s">
        <v>1011</v>
      </c>
      <c r="B1097" s="3" t="s">
        <v>1012</v>
      </c>
      <c r="C1097" s="5" t="s">
        <v>5587</v>
      </c>
      <c r="D1097" s="5" t="s">
        <v>5608</v>
      </c>
      <c r="E1097" s="5">
        <v>2017</v>
      </c>
      <c r="F1097" s="8" t="str">
        <f t="shared" si="34"/>
        <v>January</v>
      </c>
      <c r="G1097" s="7">
        <f t="shared" si="35"/>
        <v>42760</v>
      </c>
      <c r="H1097" s="5" t="s">
        <v>2338</v>
      </c>
      <c r="I1097" s="5" t="s">
        <v>13</v>
      </c>
      <c r="J1097" s="10"/>
      <c r="K1097" s="10">
        <v>504000</v>
      </c>
      <c r="L1097" s="11">
        <v>210000</v>
      </c>
    </row>
    <row r="1098" spans="1:12" x14ac:dyDescent="0.25">
      <c r="A1098" s="5" t="s">
        <v>1011</v>
      </c>
      <c r="B1098" s="3" t="s">
        <v>1012</v>
      </c>
      <c r="C1098" s="5" t="s">
        <v>5587</v>
      </c>
      <c r="D1098" s="5" t="s">
        <v>5614</v>
      </c>
      <c r="E1098" s="5">
        <v>2017</v>
      </c>
      <c r="F1098" s="8" t="str">
        <f t="shared" si="34"/>
        <v>January</v>
      </c>
      <c r="G1098" s="7">
        <f t="shared" si="35"/>
        <v>42761</v>
      </c>
      <c r="H1098" s="5" t="s">
        <v>1018</v>
      </c>
      <c r="I1098" s="5" t="s">
        <v>13</v>
      </c>
      <c r="J1098" s="10"/>
      <c r="K1098" s="10">
        <v>70000</v>
      </c>
      <c r="L1098" s="11">
        <v>140000</v>
      </c>
    </row>
    <row r="1099" spans="1:12" x14ac:dyDescent="0.25">
      <c r="A1099" s="5" t="s">
        <v>1011</v>
      </c>
      <c r="B1099" s="3" t="s">
        <v>1012</v>
      </c>
      <c r="C1099" s="5" t="s">
        <v>5598</v>
      </c>
      <c r="D1099" s="5" t="s">
        <v>5611</v>
      </c>
      <c r="E1099" s="5">
        <v>2017</v>
      </c>
      <c r="F1099" s="8" t="str">
        <f t="shared" si="34"/>
        <v>February</v>
      </c>
      <c r="G1099" s="7">
        <f t="shared" si="35"/>
        <v>42780</v>
      </c>
      <c r="H1099" s="5" t="s">
        <v>2337</v>
      </c>
      <c r="I1099" s="5" t="s">
        <v>13</v>
      </c>
      <c r="J1099" s="10"/>
      <c r="K1099" s="10">
        <v>252000</v>
      </c>
      <c r="L1099" s="11">
        <v>-112000</v>
      </c>
    </row>
    <row r="1100" spans="1:12" x14ac:dyDescent="0.25">
      <c r="A1100" s="5" t="s">
        <v>1011</v>
      </c>
      <c r="B1100" s="3" t="s">
        <v>1012</v>
      </c>
      <c r="C1100" s="5" t="s">
        <v>5598</v>
      </c>
      <c r="D1100" s="5" t="s">
        <v>5609</v>
      </c>
      <c r="E1100" s="5">
        <v>2017</v>
      </c>
      <c r="F1100" s="8" t="str">
        <f t="shared" si="34"/>
        <v>February</v>
      </c>
      <c r="G1100" s="7">
        <f t="shared" si="35"/>
        <v>42789</v>
      </c>
      <c r="H1100" s="5" t="s">
        <v>2336</v>
      </c>
      <c r="I1100" s="5" t="s">
        <v>11</v>
      </c>
      <c r="J1100" s="10">
        <v>140000</v>
      </c>
      <c r="K1100" s="10"/>
      <c r="L1100" s="11">
        <v>28000</v>
      </c>
    </row>
    <row r="1101" spans="1:12" x14ac:dyDescent="0.25">
      <c r="A1101" s="5" t="s">
        <v>1011</v>
      </c>
      <c r="B1101" s="3" t="s">
        <v>1012</v>
      </c>
      <c r="C1101" s="5" t="s">
        <v>5588</v>
      </c>
      <c r="D1101" s="5" t="s">
        <v>5611</v>
      </c>
      <c r="E1101" s="5">
        <v>2017</v>
      </c>
      <c r="F1101" s="8" t="str">
        <f t="shared" si="34"/>
        <v>March</v>
      </c>
      <c r="G1101" s="7">
        <f t="shared" si="35"/>
        <v>42808</v>
      </c>
      <c r="H1101" s="5" t="s">
        <v>2326</v>
      </c>
      <c r="I1101" s="5" t="s">
        <v>13</v>
      </c>
      <c r="J1101" s="10"/>
      <c r="K1101" s="10">
        <v>126000</v>
      </c>
      <c r="L1101" s="11">
        <v>-98000</v>
      </c>
    </row>
    <row r="1102" spans="1:12" x14ac:dyDescent="0.25">
      <c r="A1102" s="5" t="s">
        <v>1011</v>
      </c>
      <c r="B1102" s="3" t="s">
        <v>1012</v>
      </c>
      <c r="C1102" s="5" t="s">
        <v>5588</v>
      </c>
      <c r="D1102" s="5" t="s">
        <v>5609</v>
      </c>
      <c r="E1102" s="5">
        <v>2017</v>
      </c>
      <c r="F1102" s="8" t="str">
        <f t="shared" si="34"/>
        <v>March</v>
      </c>
      <c r="G1102" s="7">
        <f t="shared" si="35"/>
        <v>42817</v>
      </c>
      <c r="H1102" s="5" t="s">
        <v>2335</v>
      </c>
      <c r="I1102" s="5" t="s">
        <v>11</v>
      </c>
      <c r="J1102" s="10">
        <v>140000</v>
      </c>
      <c r="K1102" s="10"/>
      <c r="L1102" s="11">
        <v>42000</v>
      </c>
    </row>
    <row r="1103" spans="1:12" x14ac:dyDescent="0.25">
      <c r="A1103" s="5" t="s">
        <v>1011</v>
      </c>
      <c r="B1103" s="3" t="s">
        <v>1012</v>
      </c>
      <c r="C1103" s="5" t="s">
        <v>5596</v>
      </c>
      <c r="D1103" s="5" t="s">
        <v>5592</v>
      </c>
      <c r="E1103" s="5">
        <v>2017</v>
      </c>
      <c r="F1103" s="8" t="str">
        <f t="shared" si="34"/>
        <v>April</v>
      </c>
      <c r="G1103" s="7">
        <f t="shared" si="35"/>
        <v>42832</v>
      </c>
      <c r="H1103" s="5" t="s">
        <v>2326</v>
      </c>
      <c r="I1103" s="5" t="s">
        <v>13</v>
      </c>
      <c r="J1103" s="10"/>
      <c r="K1103" s="10">
        <v>126000</v>
      </c>
      <c r="L1103" s="11">
        <v>-84000</v>
      </c>
    </row>
    <row r="1104" spans="1:12" x14ac:dyDescent="0.25">
      <c r="A1104" s="5" t="s">
        <v>1011</v>
      </c>
      <c r="B1104" s="3" t="s">
        <v>1012</v>
      </c>
      <c r="C1104" s="5" t="s">
        <v>5596</v>
      </c>
      <c r="D1104" s="5" t="s">
        <v>5592</v>
      </c>
      <c r="E1104" s="5">
        <v>2017</v>
      </c>
      <c r="F1104" s="8" t="str">
        <f t="shared" si="34"/>
        <v>April</v>
      </c>
      <c r="G1104" s="7">
        <f t="shared" si="35"/>
        <v>42832</v>
      </c>
      <c r="H1104" s="5" t="s">
        <v>2334</v>
      </c>
      <c r="I1104" s="5" t="s">
        <v>13</v>
      </c>
      <c r="J1104" s="10"/>
      <c r="K1104" s="10">
        <v>42000</v>
      </c>
      <c r="L1104" s="11">
        <v>-126000</v>
      </c>
    </row>
    <row r="1105" spans="1:12" x14ac:dyDescent="0.25">
      <c r="A1105" s="5" t="s">
        <v>1011</v>
      </c>
      <c r="B1105" s="3" t="s">
        <v>1012</v>
      </c>
      <c r="C1105" s="5" t="s">
        <v>5596</v>
      </c>
      <c r="D1105" s="5" t="s">
        <v>5609</v>
      </c>
      <c r="E1105" s="5">
        <v>2017</v>
      </c>
      <c r="F1105" s="8" t="str">
        <f t="shared" si="34"/>
        <v>April</v>
      </c>
      <c r="G1105" s="7">
        <f t="shared" si="35"/>
        <v>42848</v>
      </c>
      <c r="H1105" s="5" t="s">
        <v>2333</v>
      </c>
      <c r="I1105" s="5" t="s">
        <v>11</v>
      </c>
      <c r="J1105" s="10">
        <v>140000</v>
      </c>
      <c r="K1105" s="10"/>
      <c r="L1105" s="11">
        <v>14000</v>
      </c>
    </row>
    <row r="1106" spans="1:12" x14ac:dyDescent="0.25">
      <c r="A1106" s="5" t="s">
        <v>1011</v>
      </c>
      <c r="B1106" s="3" t="s">
        <v>1012</v>
      </c>
      <c r="C1106" s="5" t="s">
        <v>5597</v>
      </c>
      <c r="D1106" s="5" t="s">
        <v>5609</v>
      </c>
      <c r="E1106" s="5">
        <v>2017</v>
      </c>
      <c r="F1106" s="8" t="str">
        <f t="shared" si="34"/>
        <v>May</v>
      </c>
      <c r="G1106" s="7">
        <f t="shared" si="35"/>
        <v>42878</v>
      </c>
      <c r="H1106" s="5" t="s">
        <v>2332</v>
      </c>
      <c r="I1106" s="5" t="s">
        <v>11</v>
      </c>
      <c r="J1106" s="10">
        <v>140000</v>
      </c>
      <c r="K1106" s="10"/>
      <c r="L1106" s="11">
        <v>154000</v>
      </c>
    </row>
    <row r="1107" spans="1:12" x14ac:dyDescent="0.25">
      <c r="A1107" s="5" t="s">
        <v>1011</v>
      </c>
      <c r="B1107" s="3" t="s">
        <v>1012</v>
      </c>
      <c r="C1107" s="5" t="s">
        <v>5589</v>
      </c>
      <c r="D1107" s="5" t="s">
        <v>5609</v>
      </c>
      <c r="E1107" s="5">
        <v>2017</v>
      </c>
      <c r="F1107" s="8" t="str">
        <f t="shared" si="34"/>
        <v>June</v>
      </c>
      <c r="G1107" s="7">
        <f t="shared" si="35"/>
        <v>42909</v>
      </c>
      <c r="H1107" s="5" t="s">
        <v>2331</v>
      </c>
      <c r="I1107" s="5" t="s">
        <v>11</v>
      </c>
      <c r="J1107" s="10">
        <v>140000</v>
      </c>
      <c r="K1107" s="10"/>
      <c r="L1107" s="11">
        <v>294000</v>
      </c>
    </row>
    <row r="1108" spans="1:12" x14ac:dyDescent="0.25">
      <c r="A1108" s="5" t="s">
        <v>1011</v>
      </c>
      <c r="B1108" s="3" t="s">
        <v>1012</v>
      </c>
      <c r="C1108" s="5" t="s">
        <v>5592</v>
      </c>
      <c r="D1108" s="5" t="s">
        <v>5612</v>
      </c>
      <c r="E1108" s="5">
        <v>2017</v>
      </c>
      <c r="F1108" s="8" t="str">
        <f t="shared" si="34"/>
        <v>July</v>
      </c>
      <c r="G1108" s="7">
        <f t="shared" si="35"/>
        <v>42936</v>
      </c>
      <c r="H1108" s="5" t="s">
        <v>2330</v>
      </c>
      <c r="I1108" s="5" t="s">
        <v>13</v>
      </c>
      <c r="J1108" s="10"/>
      <c r="K1108" s="10">
        <v>126000</v>
      </c>
      <c r="L1108" s="11">
        <v>168000</v>
      </c>
    </row>
    <row r="1109" spans="1:12" x14ac:dyDescent="0.25">
      <c r="A1109" s="5" t="s">
        <v>1011</v>
      </c>
      <c r="B1109" s="3" t="s">
        <v>1012</v>
      </c>
      <c r="C1109" s="5" t="s">
        <v>5592</v>
      </c>
      <c r="D1109" s="5" t="s">
        <v>5609</v>
      </c>
      <c r="E1109" s="5">
        <v>2017</v>
      </c>
      <c r="F1109" s="8" t="str">
        <f t="shared" si="34"/>
        <v>July</v>
      </c>
      <c r="G1109" s="7">
        <f t="shared" si="35"/>
        <v>42939</v>
      </c>
      <c r="H1109" s="5" t="s">
        <v>2329</v>
      </c>
      <c r="I1109" s="5" t="s">
        <v>11</v>
      </c>
      <c r="J1109" s="10">
        <v>140000</v>
      </c>
      <c r="K1109" s="10"/>
      <c r="L1109" s="11">
        <v>308000</v>
      </c>
    </row>
    <row r="1110" spans="1:12" x14ac:dyDescent="0.25">
      <c r="A1110" s="5" t="s">
        <v>1011</v>
      </c>
      <c r="B1110" s="3" t="s">
        <v>1012</v>
      </c>
      <c r="C1110" s="5" t="s">
        <v>5592</v>
      </c>
      <c r="D1110" s="5" t="s">
        <v>5608</v>
      </c>
      <c r="E1110" s="5">
        <v>2017</v>
      </c>
      <c r="F1110" s="8" t="str">
        <f t="shared" si="34"/>
        <v>July</v>
      </c>
      <c r="G1110" s="7">
        <f t="shared" si="35"/>
        <v>42941</v>
      </c>
      <c r="H1110" s="5" t="s">
        <v>2326</v>
      </c>
      <c r="I1110" s="5" t="s">
        <v>13</v>
      </c>
      <c r="J1110" s="10"/>
      <c r="K1110" s="10">
        <v>126000</v>
      </c>
      <c r="L1110" s="11">
        <v>182000</v>
      </c>
    </row>
    <row r="1111" spans="1:12" x14ac:dyDescent="0.25">
      <c r="A1111" s="5" t="s">
        <v>1011</v>
      </c>
      <c r="B1111" s="3" t="s">
        <v>1012</v>
      </c>
      <c r="C1111" s="5" t="s">
        <v>5592</v>
      </c>
      <c r="D1111" s="5" t="s">
        <v>5608</v>
      </c>
      <c r="E1111" s="5">
        <v>2017</v>
      </c>
      <c r="F1111" s="8" t="str">
        <f t="shared" si="34"/>
        <v>July</v>
      </c>
      <c r="G1111" s="7">
        <f t="shared" si="35"/>
        <v>42941</v>
      </c>
      <c r="H1111" s="5" t="s">
        <v>2328</v>
      </c>
      <c r="I1111" s="5" t="s">
        <v>13</v>
      </c>
      <c r="J1111" s="10"/>
      <c r="K1111" s="10">
        <v>42000</v>
      </c>
      <c r="L1111" s="11">
        <v>140000</v>
      </c>
    </row>
    <row r="1112" spans="1:12" x14ac:dyDescent="0.25">
      <c r="A1112" s="5" t="s">
        <v>1011</v>
      </c>
      <c r="B1112" s="3" t="s">
        <v>1012</v>
      </c>
      <c r="C1112" s="5" t="s">
        <v>5590</v>
      </c>
      <c r="D1112" s="5" t="s">
        <v>5594</v>
      </c>
      <c r="E1112" s="5">
        <v>2017</v>
      </c>
      <c r="F1112" s="8" t="str">
        <f t="shared" si="34"/>
        <v>August</v>
      </c>
      <c r="G1112" s="7">
        <f t="shared" si="35"/>
        <v>42958</v>
      </c>
      <c r="H1112" s="5" t="s">
        <v>2326</v>
      </c>
      <c r="I1112" s="5" t="s">
        <v>13</v>
      </c>
      <c r="J1112" s="10"/>
      <c r="K1112" s="10">
        <v>126000</v>
      </c>
      <c r="L1112" s="11">
        <v>14000</v>
      </c>
    </row>
    <row r="1113" spans="1:12" x14ac:dyDescent="0.25">
      <c r="A1113" s="5" t="s">
        <v>1011</v>
      </c>
      <c r="B1113" s="3" t="s">
        <v>1012</v>
      </c>
      <c r="C1113" s="5" t="s">
        <v>5590</v>
      </c>
      <c r="D1113" s="5" t="s">
        <v>5609</v>
      </c>
      <c r="E1113" s="5">
        <v>2017</v>
      </c>
      <c r="F1113" s="8" t="str">
        <f t="shared" si="34"/>
        <v>August</v>
      </c>
      <c r="G1113" s="7">
        <f t="shared" si="35"/>
        <v>42970</v>
      </c>
      <c r="H1113" s="5" t="s">
        <v>2327</v>
      </c>
      <c r="I1113" s="5" t="s">
        <v>11</v>
      </c>
      <c r="J1113" s="10">
        <v>140000</v>
      </c>
      <c r="K1113" s="10"/>
      <c r="L1113" s="11">
        <v>154000</v>
      </c>
    </row>
    <row r="1114" spans="1:12" x14ac:dyDescent="0.25">
      <c r="A1114" s="5" t="s">
        <v>1011</v>
      </c>
      <c r="B1114" s="3" t="s">
        <v>1012</v>
      </c>
      <c r="C1114" s="5" t="s">
        <v>5605</v>
      </c>
      <c r="D1114" s="5" t="s">
        <v>5604</v>
      </c>
      <c r="E1114" s="5">
        <v>2017</v>
      </c>
      <c r="F1114" s="8" t="str">
        <f t="shared" si="34"/>
        <v>September</v>
      </c>
      <c r="G1114" s="7">
        <f t="shared" si="35"/>
        <v>42991</v>
      </c>
      <c r="H1114" s="5" t="s">
        <v>2326</v>
      </c>
      <c r="I1114" s="5" t="s">
        <v>13</v>
      </c>
      <c r="J1114" s="10"/>
      <c r="K1114" s="10">
        <v>126000</v>
      </c>
      <c r="L1114" s="11">
        <v>28000</v>
      </c>
    </row>
    <row r="1115" spans="1:12" x14ac:dyDescent="0.25">
      <c r="A1115" s="5" t="s">
        <v>1011</v>
      </c>
      <c r="B1115" s="3" t="s">
        <v>1012</v>
      </c>
      <c r="C1115" s="5" t="s">
        <v>5605</v>
      </c>
      <c r="D1115" s="5" t="s">
        <v>5604</v>
      </c>
      <c r="E1115" s="5">
        <v>2017</v>
      </c>
      <c r="F1115" s="8" t="str">
        <f t="shared" si="34"/>
        <v>September</v>
      </c>
      <c r="G1115" s="7">
        <f t="shared" si="35"/>
        <v>42991</v>
      </c>
      <c r="H1115" s="5" t="s">
        <v>2325</v>
      </c>
      <c r="I1115" s="5" t="s">
        <v>13</v>
      </c>
      <c r="J1115" s="10"/>
      <c r="K1115" s="10">
        <v>28000</v>
      </c>
      <c r="L1115" s="11">
        <v>0</v>
      </c>
    </row>
    <row r="1116" spans="1:12" x14ac:dyDescent="0.25">
      <c r="A1116" s="5" t="s">
        <v>1011</v>
      </c>
      <c r="B1116" s="3" t="s">
        <v>1012</v>
      </c>
      <c r="C1116" s="5" t="s">
        <v>5605</v>
      </c>
      <c r="D1116" s="5" t="s">
        <v>5609</v>
      </c>
      <c r="E1116" s="5">
        <v>2017</v>
      </c>
      <c r="F1116" s="8" t="str">
        <f t="shared" si="34"/>
        <v>September</v>
      </c>
      <c r="G1116" s="7">
        <f t="shared" si="35"/>
        <v>43001</v>
      </c>
      <c r="H1116" s="5" t="s">
        <v>2324</v>
      </c>
      <c r="I1116" s="5" t="s">
        <v>11</v>
      </c>
      <c r="J1116" s="10">
        <v>140000</v>
      </c>
      <c r="K1116" s="10"/>
      <c r="L1116" s="11">
        <v>140000</v>
      </c>
    </row>
    <row r="1117" spans="1:12" x14ac:dyDescent="0.25">
      <c r="A1117" s="5" t="s">
        <v>1011</v>
      </c>
      <c r="B1117" s="3" t="s">
        <v>1012</v>
      </c>
      <c r="C1117" s="5" t="s">
        <v>5606</v>
      </c>
      <c r="D1117" s="5" t="s">
        <v>5601</v>
      </c>
      <c r="E1117" s="5">
        <v>2017</v>
      </c>
      <c r="F1117" s="8" t="str">
        <f t="shared" si="34"/>
        <v>October</v>
      </c>
      <c r="G1117" s="7">
        <f t="shared" si="35"/>
        <v>43025</v>
      </c>
      <c r="H1117" s="5" t="s">
        <v>2323</v>
      </c>
      <c r="I1117" s="5" t="s">
        <v>13</v>
      </c>
      <c r="J1117" s="10"/>
      <c r="K1117" s="10">
        <v>126000</v>
      </c>
      <c r="L1117" s="11">
        <v>14000</v>
      </c>
    </row>
    <row r="1118" spans="1:12" x14ac:dyDescent="0.25">
      <c r="A1118" s="5" t="s">
        <v>1011</v>
      </c>
      <c r="B1118" s="3" t="s">
        <v>1012</v>
      </c>
      <c r="C1118" s="5" t="s">
        <v>5606</v>
      </c>
      <c r="D1118" s="5" t="s">
        <v>5609</v>
      </c>
      <c r="E1118" s="5">
        <v>2017</v>
      </c>
      <c r="F1118" s="8" t="str">
        <f t="shared" si="34"/>
        <v>October</v>
      </c>
      <c r="G1118" s="7">
        <f t="shared" si="35"/>
        <v>43031</v>
      </c>
      <c r="H1118" s="5" t="s">
        <v>2322</v>
      </c>
      <c r="I1118" s="5" t="s">
        <v>11</v>
      </c>
      <c r="J1118" s="10">
        <v>140000</v>
      </c>
      <c r="K1118" s="10"/>
      <c r="L1118" s="11">
        <v>154000</v>
      </c>
    </row>
    <row r="1119" spans="1:12" x14ac:dyDescent="0.25">
      <c r="A1119" s="5" t="s">
        <v>1011</v>
      </c>
      <c r="B1119" s="3" t="s">
        <v>1012</v>
      </c>
      <c r="C1119" s="5" t="s">
        <v>5594</v>
      </c>
      <c r="D1119" s="5" t="s">
        <v>5612</v>
      </c>
      <c r="E1119" s="5">
        <v>2017</v>
      </c>
      <c r="F1119" s="8" t="str">
        <f t="shared" si="34"/>
        <v>November</v>
      </c>
      <c r="G1119" s="7">
        <f t="shared" si="35"/>
        <v>43059</v>
      </c>
      <c r="H1119" s="5" t="s">
        <v>2321</v>
      </c>
      <c r="I1119" s="5" t="s">
        <v>13</v>
      </c>
      <c r="J1119" s="10"/>
      <c r="K1119" s="10">
        <v>126000</v>
      </c>
      <c r="L1119" s="11">
        <v>28000</v>
      </c>
    </row>
    <row r="1120" spans="1:12" x14ac:dyDescent="0.25">
      <c r="A1120" s="5" t="s">
        <v>1011</v>
      </c>
      <c r="B1120" s="3" t="s">
        <v>1012</v>
      </c>
      <c r="C1120" s="5" t="s">
        <v>5594</v>
      </c>
      <c r="D1120" s="5" t="s">
        <v>5613</v>
      </c>
      <c r="E1120" s="5">
        <v>2017</v>
      </c>
      <c r="F1120" s="8" t="str">
        <f t="shared" si="34"/>
        <v>November</v>
      </c>
      <c r="G1120" s="7">
        <f t="shared" si="35"/>
        <v>43060</v>
      </c>
      <c r="H1120" s="5" t="s">
        <v>2320</v>
      </c>
      <c r="I1120" s="5" t="s">
        <v>13</v>
      </c>
      <c r="J1120" s="10"/>
      <c r="K1120" s="10">
        <v>28000</v>
      </c>
      <c r="L1120" s="11">
        <v>0</v>
      </c>
    </row>
    <row r="1121" spans="1:12" x14ac:dyDescent="0.25">
      <c r="A1121" s="5" t="s">
        <v>1011</v>
      </c>
      <c r="B1121" s="3" t="s">
        <v>1012</v>
      </c>
      <c r="C1121" s="5" t="s">
        <v>5594</v>
      </c>
      <c r="D1121" s="5" t="s">
        <v>5609</v>
      </c>
      <c r="E1121" s="5">
        <v>2017</v>
      </c>
      <c r="F1121" s="8" t="str">
        <f t="shared" si="34"/>
        <v>November</v>
      </c>
      <c r="G1121" s="7">
        <f t="shared" si="35"/>
        <v>43062</v>
      </c>
      <c r="H1121" s="5" t="s">
        <v>2319</v>
      </c>
      <c r="I1121" s="5" t="s">
        <v>11</v>
      </c>
      <c r="J1121" s="10">
        <v>140000</v>
      </c>
      <c r="K1121" s="10"/>
      <c r="L1121" s="11">
        <v>140000</v>
      </c>
    </row>
    <row r="1122" spans="1:12" x14ac:dyDescent="0.25">
      <c r="A1122" s="5" t="s">
        <v>1011</v>
      </c>
      <c r="B1122" s="3" t="s">
        <v>1012</v>
      </c>
      <c r="C1122" s="5" t="s">
        <v>5607</v>
      </c>
      <c r="D1122" s="5" t="s">
        <v>5587</v>
      </c>
      <c r="E1122" s="5">
        <v>2017</v>
      </c>
      <c r="F1122" s="8" t="str">
        <f t="shared" si="34"/>
        <v>December</v>
      </c>
      <c r="G1122" s="7">
        <f t="shared" si="35"/>
        <v>43070</v>
      </c>
      <c r="H1122" s="5" t="s">
        <v>2318</v>
      </c>
      <c r="I1122" s="5" t="s">
        <v>13</v>
      </c>
      <c r="J1122" s="10"/>
      <c r="K1122" s="10">
        <v>40880</v>
      </c>
      <c r="L1122" s="11">
        <v>99120</v>
      </c>
    </row>
    <row r="1123" spans="1:12" x14ac:dyDescent="0.25">
      <c r="A1123" s="5" t="s">
        <v>1011</v>
      </c>
      <c r="B1123" s="3" t="s">
        <v>1012</v>
      </c>
      <c r="C1123" s="5" t="s">
        <v>5607</v>
      </c>
      <c r="D1123" s="5" t="s">
        <v>5616</v>
      </c>
      <c r="E1123" s="5">
        <v>2017</v>
      </c>
      <c r="F1123" s="8" t="str">
        <f t="shared" si="34"/>
        <v>December</v>
      </c>
      <c r="G1123" s="7">
        <f t="shared" si="35"/>
        <v>43084</v>
      </c>
      <c r="H1123" s="5" t="s">
        <v>2317</v>
      </c>
      <c r="I1123" s="5" t="s">
        <v>13</v>
      </c>
      <c r="J1123" s="10"/>
      <c r="K1123" s="10">
        <v>126000</v>
      </c>
      <c r="L1123" s="11">
        <v>-26880</v>
      </c>
    </row>
    <row r="1124" spans="1:12" x14ac:dyDescent="0.25">
      <c r="A1124" s="5" t="s">
        <v>1011</v>
      </c>
      <c r="B1124" s="3" t="s">
        <v>1012</v>
      </c>
      <c r="C1124" s="5" t="s">
        <v>5607</v>
      </c>
      <c r="D1124" s="5" t="s">
        <v>5616</v>
      </c>
      <c r="E1124" s="5">
        <v>2017</v>
      </c>
      <c r="F1124" s="8" t="str">
        <f t="shared" si="34"/>
        <v>December</v>
      </c>
      <c r="G1124" s="7">
        <f t="shared" si="35"/>
        <v>43084</v>
      </c>
      <c r="H1124" s="5" t="s">
        <v>2316</v>
      </c>
      <c r="I1124" s="5" t="s">
        <v>13</v>
      </c>
      <c r="J1124" s="10"/>
      <c r="K1124" s="10">
        <v>14000</v>
      </c>
      <c r="L1124" s="11">
        <v>-40880</v>
      </c>
    </row>
    <row r="1125" spans="1:12" x14ac:dyDescent="0.25">
      <c r="A1125" s="5" t="s">
        <v>1011</v>
      </c>
      <c r="B1125" s="3" t="s">
        <v>1012</v>
      </c>
      <c r="C1125" s="5" t="s">
        <v>5607</v>
      </c>
      <c r="D1125" s="5" t="s">
        <v>5609</v>
      </c>
      <c r="E1125" s="5">
        <v>2017</v>
      </c>
      <c r="F1125" s="8" t="str">
        <f t="shared" si="34"/>
        <v>December</v>
      </c>
      <c r="G1125" s="7">
        <f t="shared" si="35"/>
        <v>43092</v>
      </c>
      <c r="H1125" s="5" t="s">
        <v>2315</v>
      </c>
      <c r="I1125" s="5" t="s">
        <v>11</v>
      </c>
      <c r="J1125" s="10">
        <v>140000</v>
      </c>
      <c r="K1125" s="10"/>
      <c r="L1125" s="11">
        <v>99120</v>
      </c>
    </row>
    <row r="1126" spans="1:12" x14ac:dyDescent="0.25">
      <c r="A1126" s="5" t="s">
        <v>1025</v>
      </c>
      <c r="B1126" s="3" t="s">
        <v>1026</v>
      </c>
      <c r="C1126" s="7"/>
      <c r="D1126" s="7"/>
      <c r="E1126" s="7"/>
      <c r="F1126" s="8" t="str">
        <f t="shared" si="34"/>
        <v>January</v>
      </c>
      <c r="G1126" s="7" t="str">
        <f t="shared" si="35"/>
        <v/>
      </c>
      <c r="H1126" s="5" t="s">
        <v>28</v>
      </c>
      <c r="I1126" s="5" t="s">
        <v>29</v>
      </c>
      <c r="J1126" s="10"/>
      <c r="K1126" s="10"/>
      <c r="L1126" s="11">
        <v>0</v>
      </c>
    </row>
    <row r="1127" spans="1:12" x14ac:dyDescent="0.25">
      <c r="A1127" s="5" t="s">
        <v>1039</v>
      </c>
      <c r="B1127" s="3" t="s">
        <v>1040</v>
      </c>
      <c r="C1127" s="5" t="s">
        <v>5587</v>
      </c>
      <c r="D1127" s="5" t="s">
        <v>5587</v>
      </c>
      <c r="E1127" s="5">
        <v>2017</v>
      </c>
      <c r="F1127" s="8" t="str">
        <f t="shared" si="34"/>
        <v>January</v>
      </c>
      <c r="G1127" s="7">
        <f t="shared" si="35"/>
        <v>42736</v>
      </c>
      <c r="H1127" s="5" t="s">
        <v>36</v>
      </c>
      <c r="I1127" s="5" t="s">
        <v>29</v>
      </c>
      <c r="J1127" s="10"/>
      <c r="K1127" s="10"/>
      <c r="L1127" s="11">
        <v>105000</v>
      </c>
    </row>
    <row r="1128" spans="1:12" x14ac:dyDescent="0.25">
      <c r="A1128" s="5" t="s">
        <v>1039</v>
      </c>
      <c r="B1128" s="3" t="s">
        <v>1040</v>
      </c>
      <c r="C1128" s="5" t="s">
        <v>5587</v>
      </c>
      <c r="D1128" s="5" t="s">
        <v>5597</v>
      </c>
      <c r="E1128" s="5">
        <v>2017</v>
      </c>
      <c r="F1128" s="8" t="str">
        <f t="shared" si="34"/>
        <v>January</v>
      </c>
      <c r="G1128" s="7">
        <f t="shared" si="35"/>
        <v>42740</v>
      </c>
      <c r="H1128" s="5" t="s">
        <v>2314</v>
      </c>
      <c r="I1128" s="5" t="s">
        <v>13</v>
      </c>
      <c r="J1128" s="10"/>
      <c r="K1128" s="10">
        <v>50000</v>
      </c>
      <c r="L1128" s="11">
        <v>55000</v>
      </c>
    </row>
    <row r="1129" spans="1:12" x14ac:dyDescent="0.25">
      <c r="A1129" s="5" t="s">
        <v>1039</v>
      </c>
      <c r="B1129" s="3" t="s">
        <v>1040</v>
      </c>
      <c r="C1129" s="5" t="s">
        <v>5587</v>
      </c>
      <c r="D1129" s="5" t="s">
        <v>5589</v>
      </c>
      <c r="E1129" s="5">
        <v>2017</v>
      </c>
      <c r="F1129" s="8" t="str">
        <f t="shared" si="34"/>
        <v>January</v>
      </c>
      <c r="G1129" s="7">
        <f t="shared" si="35"/>
        <v>42741</v>
      </c>
      <c r="H1129" s="5" t="s">
        <v>2313</v>
      </c>
      <c r="I1129" s="5" t="s">
        <v>13</v>
      </c>
      <c r="J1129" s="10"/>
      <c r="K1129" s="10">
        <v>2500</v>
      </c>
      <c r="L1129" s="11">
        <v>52500</v>
      </c>
    </row>
    <row r="1130" spans="1:12" x14ac:dyDescent="0.25">
      <c r="A1130" s="5" t="s">
        <v>1039</v>
      </c>
      <c r="B1130" s="3" t="s">
        <v>1040</v>
      </c>
      <c r="C1130" s="5" t="s">
        <v>5587</v>
      </c>
      <c r="D1130" s="5" t="s">
        <v>5608</v>
      </c>
      <c r="E1130" s="5">
        <v>2017</v>
      </c>
      <c r="F1130" s="8" t="str">
        <f t="shared" si="34"/>
        <v>January</v>
      </c>
      <c r="G1130" s="7">
        <f t="shared" si="35"/>
        <v>42760</v>
      </c>
      <c r="H1130" s="5" t="s">
        <v>2312</v>
      </c>
      <c r="I1130" s="5" t="s">
        <v>11</v>
      </c>
      <c r="J1130" s="10">
        <v>52500</v>
      </c>
      <c r="K1130" s="10"/>
      <c r="L1130" s="11">
        <v>105000</v>
      </c>
    </row>
    <row r="1131" spans="1:12" x14ac:dyDescent="0.25">
      <c r="A1131" s="5" t="s">
        <v>1039</v>
      </c>
      <c r="B1131" s="3" t="s">
        <v>1040</v>
      </c>
      <c r="C1131" s="5" t="s">
        <v>5598</v>
      </c>
      <c r="D1131" s="5" t="s">
        <v>5608</v>
      </c>
      <c r="E1131" s="5">
        <v>2017</v>
      </c>
      <c r="F1131" s="8" t="str">
        <f t="shared" si="34"/>
        <v>February</v>
      </c>
      <c r="G1131" s="7">
        <f t="shared" si="35"/>
        <v>42791</v>
      </c>
      <c r="H1131" s="5" t="s">
        <v>2311</v>
      </c>
      <c r="I1131" s="5" t="s">
        <v>11</v>
      </c>
      <c r="J1131" s="10">
        <v>52500</v>
      </c>
      <c r="K1131" s="10"/>
      <c r="L1131" s="11">
        <v>157500</v>
      </c>
    </row>
    <row r="1132" spans="1:12" x14ac:dyDescent="0.25">
      <c r="A1132" s="5" t="s">
        <v>1039</v>
      </c>
      <c r="B1132" s="3" t="s">
        <v>1040</v>
      </c>
      <c r="C1132" s="5" t="s">
        <v>5588</v>
      </c>
      <c r="D1132" s="5" t="s">
        <v>5608</v>
      </c>
      <c r="E1132" s="5">
        <v>2017</v>
      </c>
      <c r="F1132" s="8" t="str">
        <f t="shared" si="34"/>
        <v>March</v>
      </c>
      <c r="G1132" s="7">
        <f t="shared" si="35"/>
        <v>42819</v>
      </c>
      <c r="H1132" s="5" t="s">
        <v>2310</v>
      </c>
      <c r="I1132" s="5" t="s">
        <v>11</v>
      </c>
      <c r="J1132" s="10">
        <v>52500</v>
      </c>
      <c r="K1132" s="10"/>
      <c r="L1132" s="11">
        <v>210000</v>
      </c>
    </row>
    <row r="1133" spans="1:12" x14ac:dyDescent="0.25">
      <c r="A1133" s="5" t="s">
        <v>1039</v>
      </c>
      <c r="B1133" s="3" t="s">
        <v>1040</v>
      </c>
      <c r="C1133" s="5" t="s">
        <v>5596</v>
      </c>
      <c r="D1133" s="5" t="s">
        <v>5608</v>
      </c>
      <c r="E1133" s="5">
        <v>2017</v>
      </c>
      <c r="F1133" s="8" t="str">
        <f t="shared" si="34"/>
        <v>April</v>
      </c>
      <c r="G1133" s="7">
        <f t="shared" si="35"/>
        <v>42850</v>
      </c>
      <c r="H1133" s="5" t="s">
        <v>2309</v>
      </c>
      <c r="I1133" s="5" t="s">
        <v>11</v>
      </c>
      <c r="J1133" s="10">
        <v>52500</v>
      </c>
      <c r="K1133" s="10"/>
      <c r="L1133" s="11">
        <v>262500</v>
      </c>
    </row>
    <row r="1134" spans="1:12" x14ac:dyDescent="0.25">
      <c r="A1134" s="5" t="s">
        <v>1039</v>
      </c>
      <c r="B1134" s="3" t="s">
        <v>1040</v>
      </c>
      <c r="C1134" s="5" t="s">
        <v>5597</v>
      </c>
      <c r="D1134" s="5" t="s">
        <v>5608</v>
      </c>
      <c r="E1134" s="5">
        <v>2017</v>
      </c>
      <c r="F1134" s="8" t="str">
        <f t="shared" si="34"/>
        <v>May</v>
      </c>
      <c r="G1134" s="7">
        <f t="shared" si="35"/>
        <v>42880</v>
      </c>
      <c r="H1134" s="5" t="s">
        <v>2308</v>
      </c>
      <c r="I1134" s="5" t="s">
        <v>11</v>
      </c>
      <c r="J1134" s="10">
        <v>52500</v>
      </c>
      <c r="K1134" s="10"/>
      <c r="L1134" s="11">
        <v>315000</v>
      </c>
    </row>
    <row r="1135" spans="1:12" x14ac:dyDescent="0.25">
      <c r="A1135" s="5" t="s">
        <v>1039</v>
      </c>
      <c r="B1135" s="3" t="s">
        <v>1040</v>
      </c>
      <c r="C1135" s="5" t="s">
        <v>5589</v>
      </c>
      <c r="D1135" s="5" t="s">
        <v>5611</v>
      </c>
      <c r="E1135" s="5">
        <v>2017</v>
      </c>
      <c r="F1135" s="8" t="str">
        <f t="shared" si="34"/>
        <v>June</v>
      </c>
      <c r="G1135" s="7">
        <f t="shared" si="35"/>
        <v>42900</v>
      </c>
      <c r="H1135" s="5" t="s">
        <v>2307</v>
      </c>
      <c r="I1135" s="5" t="s">
        <v>13</v>
      </c>
      <c r="J1135" s="10"/>
      <c r="K1135" s="10">
        <v>100000</v>
      </c>
      <c r="L1135" s="11">
        <v>215000</v>
      </c>
    </row>
    <row r="1136" spans="1:12" x14ac:dyDescent="0.25">
      <c r="A1136" s="5" t="s">
        <v>1039</v>
      </c>
      <c r="B1136" s="3" t="s">
        <v>1040</v>
      </c>
      <c r="C1136" s="5" t="s">
        <v>5589</v>
      </c>
      <c r="D1136" s="5" t="s">
        <v>5608</v>
      </c>
      <c r="E1136" s="5">
        <v>2017</v>
      </c>
      <c r="F1136" s="8" t="str">
        <f t="shared" si="34"/>
        <v>June</v>
      </c>
      <c r="G1136" s="7">
        <f t="shared" si="35"/>
        <v>42911</v>
      </c>
      <c r="H1136" s="5" t="s">
        <v>2306</v>
      </c>
      <c r="I1136" s="5" t="s">
        <v>11</v>
      </c>
      <c r="J1136" s="10">
        <v>52500</v>
      </c>
      <c r="K1136" s="10"/>
      <c r="L1136" s="11">
        <v>267500</v>
      </c>
    </row>
    <row r="1137" spans="1:12" x14ac:dyDescent="0.25">
      <c r="A1137" s="5" t="s">
        <v>1039</v>
      </c>
      <c r="B1137" s="3" t="s">
        <v>1040</v>
      </c>
      <c r="C1137" s="5" t="s">
        <v>5592</v>
      </c>
      <c r="D1137" s="5" t="s">
        <v>5608</v>
      </c>
      <c r="E1137" s="5">
        <v>2017</v>
      </c>
      <c r="F1137" s="8" t="str">
        <f t="shared" si="34"/>
        <v>July</v>
      </c>
      <c r="G1137" s="7">
        <f t="shared" si="35"/>
        <v>42941</v>
      </c>
      <c r="H1137" s="5" t="s">
        <v>2305</v>
      </c>
      <c r="I1137" s="5" t="s">
        <v>11</v>
      </c>
      <c r="J1137" s="10">
        <v>52500</v>
      </c>
      <c r="K1137" s="10"/>
      <c r="L1137" s="11">
        <v>320000</v>
      </c>
    </row>
    <row r="1138" spans="1:12" x14ac:dyDescent="0.25">
      <c r="A1138" s="5" t="s">
        <v>1039</v>
      </c>
      <c r="B1138" s="3" t="s">
        <v>1040</v>
      </c>
      <c r="C1138" s="5" t="s">
        <v>5590</v>
      </c>
      <c r="D1138" s="5" t="s">
        <v>5596</v>
      </c>
      <c r="E1138" s="5">
        <v>2017</v>
      </c>
      <c r="F1138" s="8" t="str">
        <f t="shared" si="34"/>
        <v>August</v>
      </c>
      <c r="G1138" s="7">
        <f t="shared" si="35"/>
        <v>42951</v>
      </c>
      <c r="H1138" s="5" t="s">
        <v>2304</v>
      </c>
      <c r="I1138" s="5" t="s">
        <v>13</v>
      </c>
      <c r="J1138" s="10"/>
      <c r="K1138" s="10">
        <v>100000</v>
      </c>
      <c r="L1138" s="11">
        <v>220000</v>
      </c>
    </row>
    <row r="1139" spans="1:12" x14ac:dyDescent="0.25">
      <c r="A1139" s="5" t="s">
        <v>1039</v>
      </c>
      <c r="B1139" s="3" t="s">
        <v>1040</v>
      </c>
      <c r="C1139" s="5" t="s">
        <v>5590</v>
      </c>
      <c r="D1139" s="5" t="s">
        <v>5608</v>
      </c>
      <c r="E1139" s="5">
        <v>2017</v>
      </c>
      <c r="F1139" s="8" t="str">
        <f t="shared" si="34"/>
        <v>August</v>
      </c>
      <c r="G1139" s="7">
        <f t="shared" si="35"/>
        <v>42972</v>
      </c>
      <c r="H1139" s="5" t="s">
        <v>2303</v>
      </c>
      <c r="I1139" s="5" t="s">
        <v>11</v>
      </c>
      <c r="J1139" s="10">
        <v>52500</v>
      </c>
      <c r="K1139" s="10"/>
      <c r="L1139" s="11">
        <v>272500</v>
      </c>
    </row>
    <row r="1140" spans="1:12" x14ac:dyDescent="0.25">
      <c r="A1140" s="5" t="s">
        <v>1039</v>
      </c>
      <c r="B1140" s="3" t="s">
        <v>1040</v>
      </c>
      <c r="C1140" s="5" t="s">
        <v>5605</v>
      </c>
      <c r="D1140" s="5" t="s">
        <v>5608</v>
      </c>
      <c r="E1140" s="5">
        <v>2017</v>
      </c>
      <c r="F1140" s="8" t="str">
        <f t="shared" si="34"/>
        <v>September</v>
      </c>
      <c r="G1140" s="7">
        <f t="shared" si="35"/>
        <v>43003</v>
      </c>
      <c r="H1140" s="5" t="s">
        <v>2302</v>
      </c>
      <c r="I1140" s="5" t="s">
        <v>11</v>
      </c>
      <c r="J1140" s="10">
        <v>52500</v>
      </c>
      <c r="K1140" s="10"/>
      <c r="L1140" s="11">
        <v>325000</v>
      </c>
    </row>
    <row r="1141" spans="1:12" x14ac:dyDescent="0.25">
      <c r="A1141" s="5" t="s">
        <v>1039</v>
      </c>
      <c r="B1141" s="3" t="s">
        <v>1040</v>
      </c>
      <c r="C1141" s="5" t="s">
        <v>5606</v>
      </c>
      <c r="D1141" s="5" t="s">
        <v>5608</v>
      </c>
      <c r="E1141" s="5">
        <v>2017</v>
      </c>
      <c r="F1141" s="8" t="str">
        <f t="shared" si="34"/>
        <v>October</v>
      </c>
      <c r="G1141" s="7">
        <f t="shared" si="35"/>
        <v>43033</v>
      </c>
      <c r="H1141" s="5" t="s">
        <v>2301</v>
      </c>
      <c r="I1141" s="5" t="s">
        <v>11</v>
      </c>
      <c r="J1141" s="10">
        <v>52500</v>
      </c>
      <c r="K1141" s="10"/>
      <c r="L1141" s="11">
        <v>377500</v>
      </c>
    </row>
    <row r="1142" spans="1:12" x14ac:dyDescent="0.25">
      <c r="A1142" s="5" t="s">
        <v>1039</v>
      </c>
      <c r="B1142" s="3" t="s">
        <v>1040</v>
      </c>
      <c r="C1142" s="5" t="s">
        <v>5594</v>
      </c>
      <c r="D1142" s="5" t="s">
        <v>5608</v>
      </c>
      <c r="E1142" s="5">
        <v>2017</v>
      </c>
      <c r="F1142" s="8" t="str">
        <f t="shared" si="34"/>
        <v>November</v>
      </c>
      <c r="G1142" s="7">
        <f t="shared" si="35"/>
        <v>43064</v>
      </c>
      <c r="H1142" s="5" t="s">
        <v>2300</v>
      </c>
      <c r="I1142" s="5" t="s">
        <v>11</v>
      </c>
      <c r="J1142" s="10">
        <v>52500</v>
      </c>
      <c r="K1142" s="10"/>
      <c r="L1142" s="11">
        <v>430000</v>
      </c>
    </row>
    <row r="1143" spans="1:12" x14ac:dyDescent="0.25">
      <c r="A1143" s="5" t="s">
        <v>1039</v>
      </c>
      <c r="B1143" s="3" t="s">
        <v>1040</v>
      </c>
      <c r="C1143" s="5" t="s">
        <v>5607</v>
      </c>
      <c r="D1143" s="5" t="s">
        <v>5608</v>
      </c>
      <c r="E1143" s="5">
        <v>2017</v>
      </c>
      <c r="F1143" s="8" t="str">
        <f t="shared" si="34"/>
        <v>December</v>
      </c>
      <c r="G1143" s="7">
        <f t="shared" si="35"/>
        <v>43094</v>
      </c>
      <c r="H1143" s="5" t="s">
        <v>2299</v>
      </c>
      <c r="I1143" s="5" t="s">
        <v>11</v>
      </c>
      <c r="J1143" s="10">
        <v>52500</v>
      </c>
      <c r="K1143" s="10"/>
      <c r="L1143" s="11">
        <v>482500</v>
      </c>
    </row>
    <row r="1144" spans="1:12" x14ac:dyDescent="0.25">
      <c r="A1144" s="5" t="s">
        <v>1062</v>
      </c>
      <c r="B1144" s="3" t="s">
        <v>1063</v>
      </c>
      <c r="C1144" s="7"/>
      <c r="D1144" s="7"/>
      <c r="E1144" s="7"/>
      <c r="F1144" s="8" t="str">
        <f t="shared" si="34"/>
        <v>January</v>
      </c>
      <c r="G1144" s="7" t="str">
        <f t="shared" si="35"/>
        <v/>
      </c>
      <c r="H1144" s="5" t="s">
        <v>28</v>
      </c>
      <c r="I1144" s="5" t="s">
        <v>29</v>
      </c>
      <c r="J1144" s="10"/>
      <c r="K1144" s="10"/>
      <c r="L1144" s="11">
        <v>0</v>
      </c>
    </row>
    <row r="1145" spans="1:12" x14ac:dyDescent="0.25">
      <c r="A1145" s="5" t="s">
        <v>1064</v>
      </c>
      <c r="B1145" s="3" t="s">
        <v>1065</v>
      </c>
      <c r="C1145" s="5" t="s">
        <v>5587</v>
      </c>
      <c r="D1145" s="5" t="s">
        <v>5587</v>
      </c>
      <c r="E1145" s="5">
        <v>2017</v>
      </c>
      <c r="F1145" s="8" t="str">
        <f t="shared" si="34"/>
        <v>January</v>
      </c>
      <c r="G1145" s="7">
        <f t="shared" si="35"/>
        <v>42736</v>
      </c>
      <c r="H1145" s="5" t="s">
        <v>36</v>
      </c>
      <c r="I1145" s="5" t="s">
        <v>29</v>
      </c>
      <c r="J1145" s="10"/>
      <c r="K1145" s="10"/>
      <c r="L1145" s="11">
        <v>95071393.879999995</v>
      </c>
    </row>
    <row r="1146" spans="1:12" x14ac:dyDescent="0.25">
      <c r="A1146" s="5" t="s">
        <v>1064</v>
      </c>
      <c r="B1146" s="3" t="s">
        <v>1065</v>
      </c>
      <c r="C1146" s="5" t="s">
        <v>5587</v>
      </c>
      <c r="D1146" s="5" t="s">
        <v>5587</v>
      </c>
      <c r="E1146" s="5">
        <v>2017</v>
      </c>
      <c r="F1146" s="8" t="str">
        <f t="shared" si="34"/>
        <v>January</v>
      </c>
      <c r="G1146" s="7">
        <f t="shared" si="35"/>
        <v>42736</v>
      </c>
      <c r="H1146" s="5" t="s">
        <v>2298</v>
      </c>
      <c r="I1146" s="5" t="s">
        <v>11</v>
      </c>
      <c r="J1146" s="10"/>
      <c r="K1146" s="10">
        <v>95071393.859999999</v>
      </c>
      <c r="L1146" s="11">
        <v>0.02</v>
      </c>
    </row>
    <row r="1147" spans="1:12" x14ac:dyDescent="0.25">
      <c r="A1147" s="5" t="s">
        <v>1064</v>
      </c>
      <c r="B1147" s="3" t="s">
        <v>1065</v>
      </c>
      <c r="C1147" s="5" t="s">
        <v>5589</v>
      </c>
      <c r="D1147" s="5" t="s">
        <v>5617</v>
      </c>
      <c r="E1147" s="5">
        <v>2017</v>
      </c>
      <c r="F1147" s="8" t="str">
        <f t="shared" si="34"/>
        <v>June</v>
      </c>
      <c r="G1147" s="7">
        <f t="shared" si="35"/>
        <v>42905</v>
      </c>
      <c r="H1147" s="5" t="s">
        <v>2297</v>
      </c>
      <c r="I1147" s="5" t="s">
        <v>11</v>
      </c>
      <c r="J1147" s="10">
        <v>1057789252.0599999</v>
      </c>
      <c r="K1147" s="10"/>
      <c r="L1147" s="11">
        <v>1057789252.08</v>
      </c>
    </row>
    <row r="1148" spans="1:12" x14ac:dyDescent="0.25">
      <c r="A1148" s="5" t="s">
        <v>1064</v>
      </c>
      <c r="B1148" s="3" t="s">
        <v>1065</v>
      </c>
      <c r="C1148" s="5" t="s">
        <v>5589</v>
      </c>
      <c r="D1148" s="5" t="s">
        <v>5609</v>
      </c>
      <c r="E1148" s="5">
        <v>2017</v>
      </c>
      <c r="F1148" s="8" t="str">
        <f t="shared" si="34"/>
        <v>June</v>
      </c>
      <c r="G1148" s="7">
        <f t="shared" si="35"/>
        <v>42909</v>
      </c>
      <c r="H1148" s="5" t="s">
        <v>2296</v>
      </c>
      <c r="I1148" s="5" t="s">
        <v>11</v>
      </c>
      <c r="J1148" s="10">
        <v>4481163935.9200001</v>
      </c>
      <c r="K1148" s="10"/>
      <c r="L1148" s="11">
        <v>5538953188</v>
      </c>
    </row>
    <row r="1149" spans="1:12" x14ac:dyDescent="0.25">
      <c r="A1149" s="5" t="s">
        <v>1064</v>
      </c>
      <c r="B1149" s="3" t="s">
        <v>1065</v>
      </c>
      <c r="C1149" s="5" t="s">
        <v>5592</v>
      </c>
      <c r="D1149" s="5" t="s">
        <v>5615</v>
      </c>
      <c r="E1149" s="5">
        <v>2017</v>
      </c>
      <c r="F1149" s="8" t="str">
        <f t="shared" si="34"/>
        <v>July</v>
      </c>
      <c r="G1149" s="7">
        <f t="shared" si="35"/>
        <v>42943</v>
      </c>
      <c r="H1149" s="5" t="s">
        <v>2295</v>
      </c>
      <c r="I1149" s="5" t="s">
        <v>13</v>
      </c>
      <c r="J1149" s="10"/>
      <c r="K1149" s="10">
        <v>957047418.48000002</v>
      </c>
      <c r="L1149" s="11">
        <v>4581905769.5200005</v>
      </c>
    </row>
    <row r="1150" spans="1:12" x14ac:dyDescent="0.25">
      <c r="A1150" s="5" t="s">
        <v>1064</v>
      </c>
      <c r="B1150" s="3" t="s">
        <v>1065</v>
      </c>
      <c r="C1150" s="5" t="s">
        <v>5592</v>
      </c>
      <c r="D1150" s="5" t="s">
        <v>5600</v>
      </c>
      <c r="E1150" s="5">
        <v>2017</v>
      </c>
      <c r="F1150" s="8" t="str">
        <f t="shared" si="34"/>
        <v>July</v>
      </c>
      <c r="G1150" s="7">
        <f t="shared" si="35"/>
        <v>42944</v>
      </c>
      <c r="H1150" s="5" t="s">
        <v>2294</v>
      </c>
      <c r="I1150" s="5" t="s">
        <v>13</v>
      </c>
      <c r="J1150" s="10"/>
      <c r="K1150" s="10">
        <v>100741833.52</v>
      </c>
      <c r="L1150" s="11">
        <v>4481163936</v>
      </c>
    </row>
    <row r="1151" spans="1:12" x14ac:dyDescent="0.25">
      <c r="A1151" s="5" t="s">
        <v>1064</v>
      </c>
      <c r="B1151" s="3" t="s">
        <v>1065</v>
      </c>
      <c r="C1151" s="5" t="s">
        <v>5590</v>
      </c>
      <c r="D1151" s="5" t="s">
        <v>5596</v>
      </c>
      <c r="E1151" s="5">
        <v>2017</v>
      </c>
      <c r="F1151" s="8" t="str">
        <f t="shared" si="34"/>
        <v>August</v>
      </c>
      <c r="G1151" s="7">
        <f t="shared" si="35"/>
        <v>42951</v>
      </c>
      <c r="H1151" s="5" t="s">
        <v>2293</v>
      </c>
      <c r="I1151" s="5" t="s">
        <v>13</v>
      </c>
      <c r="J1151" s="10"/>
      <c r="K1151" s="10">
        <v>1000000000</v>
      </c>
      <c r="L1151" s="11">
        <v>3481163936</v>
      </c>
    </row>
    <row r="1152" spans="1:12" x14ac:dyDescent="0.25">
      <c r="A1152" s="5" t="s">
        <v>1064</v>
      </c>
      <c r="B1152" s="3" t="s">
        <v>1065</v>
      </c>
      <c r="C1152" s="5" t="s">
        <v>5590</v>
      </c>
      <c r="D1152" s="5" t="s">
        <v>5605</v>
      </c>
      <c r="E1152" s="5">
        <v>2017</v>
      </c>
      <c r="F1152" s="8" t="str">
        <f t="shared" si="34"/>
        <v>August</v>
      </c>
      <c r="G1152" s="7">
        <f t="shared" si="35"/>
        <v>42956</v>
      </c>
      <c r="H1152" s="5" t="s">
        <v>2292</v>
      </c>
      <c r="I1152" s="5" t="s">
        <v>13</v>
      </c>
      <c r="J1152" s="10"/>
      <c r="K1152" s="10">
        <v>3042811120.6100001</v>
      </c>
      <c r="L1152" s="11">
        <v>438352815.38999999</v>
      </c>
    </row>
    <row r="1153" spans="1:12" x14ac:dyDescent="0.25">
      <c r="A1153" s="5" t="s">
        <v>1064</v>
      </c>
      <c r="B1153" s="3" t="s">
        <v>1065</v>
      </c>
      <c r="C1153" s="5" t="s">
        <v>5590</v>
      </c>
      <c r="D1153" s="5" t="s">
        <v>5605</v>
      </c>
      <c r="E1153" s="5">
        <v>2017</v>
      </c>
      <c r="F1153" s="8" t="str">
        <f t="shared" si="34"/>
        <v>August</v>
      </c>
      <c r="G1153" s="7">
        <f t="shared" si="35"/>
        <v>42956</v>
      </c>
      <c r="H1153" s="5" t="s">
        <v>2291</v>
      </c>
      <c r="I1153" s="5" t="s">
        <v>13</v>
      </c>
      <c r="J1153" s="10"/>
      <c r="K1153" s="10">
        <v>426777517.69999999</v>
      </c>
      <c r="L1153" s="11">
        <v>11575297.689999999</v>
      </c>
    </row>
    <row r="1154" spans="1:12" x14ac:dyDescent="0.25">
      <c r="A1154" s="5" t="s">
        <v>1064</v>
      </c>
      <c r="B1154" s="3" t="s">
        <v>1065</v>
      </c>
      <c r="C1154" s="5" t="s">
        <v>5590</v>
      </c>
      <c r="D1154" s="5" t="s">
        <v>5605</v>
      </c>
      <c r="E1154" s="5">
        <v>2017</v>
      </c>
      <c r="F1154" s="8" t="str">
        <f t="shared" si="34"/>
        <v>August</v>
      </c>
      <c r="G1154" s="7">
        <f t="shared" si="35"/>
        <v>42956</v>
      </c>
      <c r="H1154" s="5" t="s">
        <v>2290</v>
      </c>
      <c r="I1154" s="5" t="s">
        <v>13</v>
      </c>
      <c r="J1154" s="10"/>
      <c r="K1154" s="10">
        <v>11575297.51</v>
      </c>
      <c r="L1154" s="11">
        <v>0.18</v>
      </c>
    </row>
    <row r="1155" spans="1:12" x14ac:dyDescent="0.25">
      <c r="A1155" s="5" t="s">
        <v>1064</v>
      </c>
      <c r="B1155" s="3" t="s">
        <v>1065</v>
      </c>
      <c r="C1155" s="5" t="s">
        <v>5606</v>
      </c>
      <c r="D1155" s="5" t="s">
        <v>5602</v>
      </c>
      <c r="E1155" s="5">
        <v>2017</v>
      </c>
      <c r="F1155" s="8" t="str">
        <f t="shared" ref="F1155:F1218" si="36">TEXT(C1155*28, "mmmm")</f>
        <v>October</v>
      </c>
      <c r="G1155" s="7">
        <f t="shared" ref="G1155:G1218" si="37">IFERROR(DATEVALUE(CONCATENATE(C1155,"-",D1155,"-",E1155)), "")</f>
        <v>43032</v>
      </c>
      <c r="H1155" s="5" t="s">
        <v>2289</v>
      </c>
      <c r="I1155" s="5" t="s">
        <v>11</v>
      </c>
      <c r="J1155" s="10">
        <v>198539384.38999999</v>
      </c>
      <c r="K1155" s="10"/>
      <c r="L1155" s="11">
        <v>198539384.56999999</v>
      </c>
    </row>
    <row r="1156" spans="1:12" x14ac:dyDescent="0.25">
      <c r="A1156" s="5" t="s">
        <v>1071</v>
      </c>
      <c r="B1156" s="3" t="s">
        <v>1072</v>
      </c>
      <c r="C1156" s="5" t="s">
        <v>5587</v>
      </c>
      <c r="D1156" s="5" t="s">
        <v>5587</v>
      </c>
      <c r="E1156" s="5">
        <v>2017</v>
      </c>
      <c r="F1156" s="8" t="str">
        <f t="shared" si="36"/>
        <v>January</v>
      </c>
      <c r="G1156" s="7">
        <f t="shared" si="37"/>
        <v>42736</v>
      </c>
      <c r="H1156" s="5" t="s">
        <v>36</v>
      </c>
      <c r="I1156" s="5" t="s">
        <v>29</v>
      </c>
      <c r="J1156" s="10"/>
      <c r="K1156" s="10"/>
      <c r="L1156" s="11">
        <v>210000</v>
      </c>
    </row>
    <row r="1157" spans="1:12" x14ac:dyDescent="0.25">
      <c r="A1157" s="5" t="s">
        <v>1071</v>
      </c>
      <c r="B1157" s="3" t="s">
        <v>1072</v>
      </c>
      <c r="C1157" s="5" t="s">
        <v>5587</v>
      </c>
      <c r="D1157" s="5" t="s">
        <v>5612</v>
      </c>
      <c r="E1157" s="5">
        <v>2017</v>
      </c>
      <c r="F1157" s="8" t="str">
        <f t="shared" si="36"/>
        <v>January</v>
      </c>
      <c r="G1157" s="7">
        <f t="shared" si="37"/>
        <v>42755</v>
      </c>
      <c r="H1157" s="5" t="s">
        <v>2288</v>
      </c>
      <c r="I1157" s="5" t="s">
        <v>11</v>
      </c>
      <c r="J1157" s="10">
        <v>210000</v>
      </c>
      <c r="K1157" s="10"/>
      <c r="L1157" s="11">
        <v>420000</v>
      </c>
    </row>
    <row r="1158" spans="1:12" x14ac:dyDescent="0.25">
      <c r="A1158" s="5" t="s">
        <v>1071</v>
      </c>
      <c r="B1158" s="3" t="s">
        <v>1072</v>
      </c>
      <c r="C1158" s="5" t="s">
        <v>5587</v>
      </c>
      <c r="D1158" s="5" t="s">
        <v>5612</v>
      </c>
      <c r="E1158" s="5">
        <v>2017</v>
      </c>
      <c r="F1158" s="8" t="str">
        <f t="shared" si="36"/>
        <v>January</v>
      </c>
      <c r="G1158" s="7">
        <f t="shared" si="37"/>
        <v>42755</v>
      </c>
      <c r="H1158" s="5" t="s">
        <v>2287</v>
      </c>
      <c r="I1158" s="5" t="s">
        <v>13</v>
      </c>
      <c r="J1158" s="10"/>
      <c r="K1158" s="10">
        <v>200000</v>
      </c>
      <c r="L1158" s="11">
        <v>220000</v>
      </c>
    </row>
    <row r="1159" spans="1:12" x14ac:dyDescent="0.25">
      <c r="A1159" s="5" t="s">
        <v>1071</v>
      </c>
      <c r="B1159" s="3" t="s">
        <v>1072</v>
      </c>
      <c r="C1159" s="5" t="s">
        <v>5587</v>
      </c>
      <c r="D1159" s="5" t="s">
        <v>5613</v>
      </c>
      <c r="E1159" s="5">
        <v>2017</v>
      </c>
      <c r="F1159" s="8" t="str">
        <f t="shared" si="36"/>
        <v>January</v>
      </c>
      <c r="G1159" s="7">
        <f t="shared" si="37"/>
        <v>42756</v>
      </c>
      <c r="H1159" s="5" t="s">
        <v>2286</v>
      </c>
      <c r="I1159" s="5" t="s">
        <v>13</v>
      </c>
      <c r="J1159" s="10"/>
      <c r="K1159" s="10">
        <v>10000</v>
      </c>
      <c r="L1159" s="11">
        <v>210000</v>
      </c>
    </row>
    <row r="1160" spans="1:12" x14ac:dyDescent="0.25">
      <c r="A1160" s="5" t="s">
        <v>1071</v>
      </c>
      <c r="B1160" s="3" t="s">
        <v>1072</v>
      </c>
      <c r="C1160" s="5" t="s">
        <v>5598</v>
      </c>
      <c r="D1160" s="5" t="s">
        <v>5612</v>
      </c>
      <c r="E1160" s="5">
        <v>2017</v>
      </c>
      <c r="F1160" s="8" t="str">
        <f t="shared" si="36"/>
        <v>February</v>
      </c>
      <c r="G1160" s="7">
        <f t="shared" si="37"/>
        <v>42786</v>
      </c>
      <c r="H1160" s="5" t="s">
        <v>2285</v>
      </c>
      <c r="I1160" s="5" t="s">
        <v>11</v>
      </c>
      <c r="J1160" s="10">
        <v>210000</v>
      </c>
      <c r="K1160" s="10"/>
      <c r="L1160" s="11">
        <v>420000</v>
      </c>
    </row>
    <row r="1161" spans="1:12" x14ac:dyDescent="0.25">
      <c r="A1161" s="5" t="s">
        <v>1071</v>
      </c>
      <c r="B1161" s="3" t="s">
        <v>1072</v>
      </c>
      <c r="C1161" s="5" t="s">
        <v>5598</v>
      </c>
      <c r="D1161" s="5" t="s">
        <v>5615</v>
      </c>
      <c r="E1161" s="5">
        <v>2017</v>
      </c>
      <c r="F1161" s="8" t="str">
        <f t="shared" si="36"/>
        <v>February</v>
      </c>
      <c r="G1161" s="7">
        <f t="shared" si="37"/>
        <v>42793</v>
      </c>
      <c r="H1161" s="5" t="s">
        <v>2284</v>
      </c>
      <c r="I1161" s="5" t="s">
        <v>13</v>
      </c>
      <c r="J1161" s="10"/>
      <c r="K1161" s="10">
        <v>200000</v>
      </c>
      <c r="L1161" s="11">
        <v>220000</v>
      </c>
    </row>
    <row r="1162" spans="1:12" x14ac:dyDescent="0.25">
      <c r="A1162" s="5" t="s">
        <v>1071</v>
      </c>
      <c r="B1162" s="3" t="s">
        <v>1072</v>
      </c>
      <c r="C1162" s="5" t="s">
        <v>5598</v>
      </c>
      <c r="D1162" s="5" t="s">
        <v>5615</v>
      </c>
      <c r="E1162" s="5">
        <v>2017</v>
      </c>
      <c r="F1162" s="8" t="str">
        <f t="shared" si="36"/>
        <v>February</v>
      </c>
      <c r="G1162" s="7">
        <f t="shared" si="37"/>
        <v>42793</v>
      </c>
      <c r="H1162" s="5" t="s">
        <v>2283</v>
      </c>
      <c r="I1162" s="5" t="s">
        <v>13</v>
      </c>
      <c r="J1162" s="10"/>
      <c r="K1162" s="10">
        <v>10000</v>
      </c>
      <c r="L1162" s="11">
        <v>210000</v>
      </c>
    </row>
    <row r="1163" spans="1:12" x14ac:dyDescent="0.25">
      <c r="A1163" s="5" t="s">
        <v>1071</v>
      </c>
      <c r="B1163" s="3" t="s">
        <v>1072</v>
      </c>
      <c r="C1163" s="5" t="s">
        <v>5588</v>
      </c>
      <c r="D1163" s="5" t="s">
        <v>5612</v>
      </c>
      <c r="E1163" s="5">
        <v>2017</v>
      </c>
      <c r="F1163" s="8" t="str">
        <f t="shared" si="36"/>
        <v>March</v>
      </c>
      <c r="G1163" s="7">
        <f t="shared" si="37"/>
        <v>42814</v>
      </c>
      <c r="H1163" s="5" t="s">
        <v>2282</v>
      </c>
      <c r="I1163" s="5" t="s">
        <v>11</v>
      </c>
      <c r="J1163" s="10">
        <v>210000</v>
      </c>
      <c r="K1163" s="10"/>
      <c r="L1163" s="11">
        <v>420000</v>
      </c>
    </row>
    <row r="1164" spans="1:12" x14ac:dyDescent="0.25">
      <c r="A1164" s="5" t="s">
        <v>1071</v>
      </c>
      <c r="B1164" s="3" t="s">
        <v>1072</v>
      </c>
      <c r="C1164" s="5" t="s">
        <v>5596</v>
      </c>
      <c r="D1164" s="5" t="s">
        <v>5612</v>
      </c>
      <c r="E1164" s="5">
        <v>2017</v>
      </c>
      <c r="F1164" s="8" t="str">
        <f t="shared" si="36"/>
        <v>April</v>
      </c>
      <c r="G1164" s="7">
        <f t="shared" si="37"/>
        <v>42845</v>
      </c>
      <c r="H1164" s="5" t="s">
        <v>2281</v>
      </c>
      <c r="I1164" s="5" t="s">
        <v>11</v>
      </c>
      <c r="J1164" s="10">
        <v>210000</v>
      </c>
      <c r="K1164" s="10"/>
      <c r="L1164" s="11">
        <v>630000</v>
      </c>
    </row>
    <row r="1165" spans="1:12" x14ac:dyDescent="0.25">
      <c r="A1165" s="5" t="s">
        <v>1071</v>
      </c>
      <c r="B1165" s="3" t="s">
        <v>1072</v>
      </c>
      <c r="C1165" s="5" t="s">
        <v>5597</v>
      </c>
      <c r="D1165" s="5" t="s">
        <v>5594</v>
      </c>
      <c r="E1165" s="5">
        <v>2017</v>
      </c>
      <c r="F1165" s="8" t="str">
        <f t="shared" si="36"/>
        <v>May</v>
      </c>
      <c r="G1165" s="7">
        <f t="shared" si="37"/>
        <v>42866</v>
      </c>
      <c r="H1165" s="5" t="s">
        <v>2280</v>
      </c>
      <c r="I1165" s="5" t="s">
        <v>13</v>
      </c>
      <c r="J1165" s="10"/>
      <c r="K1165" s="10">
        <v>200000</v>
      </c>
      <c r="L1165" s="11">
        <v>430000</v>
      </c>
    </row>
    <row r="1166" spans="1:12" x14ac:dyDescent="0.25">
      <c r="A1166" s="5" t="s">
        <v>1071</v>
      </c>
      <c r="B1166" s="3" t="s">
        <v>1072</v>
      </c>
      <c r="C1166" s="5" t="s">
        <v>5597</v>
      </c>
      <c r="D1166" s="5" t="s">
        <v>5594</v>
      </c>
      <c r="E1166" s="5">
        <v>2017</v>
      </c>
      <c r="F1166" s="8" t="str">
        <f t="shared" si="36"/>
        <v>May</v>
      </c>
      <c r="G1166" s="7">
        <f t="shared" si="37"/>
        <v>42866</v>
      </c>
      <c r="H1166" s="5" t="s">
        <v>2279</v>
      </c>
      <c r="I1166" s="5" t="s">
        <v>13</v>
      </c>
      <c r="J1166" s="10"/>
      <c r="K1166" s="10">
        <v>10000</v>
      </c>
      <c r="L1166" s="11">
        <v>420000</v>
      </c>
    </row>
    <row r="1167" spans="1:12" x14ac:dyDescent="0.25">
      <c r="A1167" s="5" t="s">
        <v>1071</v>
      </c>
      <c r="B1167" s="3" t="s">
        <v>1072</v>
      </c>
      <c r="C1167" s="5" t="s">
        <v>5597</v>
      </c>
      <c r="D1167" s="5" t="s">
        <v>5612</v>
      </c>
      <c r="E1167" s="5">
        <v>2017</v>
      </c>
      <c r="F1167" s="8" t="str">
        <f t="shared" si="36"/>
        <v>May</v>
      </c>
      <c r="G1167" s="7">
        <f t="shared" si="37"/>
        <v>42875</v>
      </c>
      <c r="H1167" s="5" t="s">
        <v>2278</v>
      </c>
      <c r="I1167" s="5" t="s">
        <v>11</v>
      </c>
      <c r="J1167" s="10">
        <v>210000</v>
      </c>
      <c r="K1167" s="10"/>
      <c r="L1167" s="11">
        <v>630000</v>
      </c>
    </row>
    <row r="1168" spans="1:12" x14ac:dyDescent="0.25">
      <c r="A1168" s="5" t="s">
        <v>1071</v>
      </c>
      <c r="B1168" s="3" t="s">
        <v>1072</v>
      </c>
      <c r="C1168" s="5" t="s">
        <v>5589</v>
      </c>
      <c r="D1168" s="5" t="s">
        <v>5612</v>
      </c>
      <c r="E1168" s="5">
        <v>2017</v>
      </c>
      <c r="F1168" s="8" t="str">
        <f t="shared" si="36"/>
        <v>June</v>
      </c>
      <c r="G1168" s="7">
        <f t="shared" si="37"/>
        <v>42906</v>
      </c>
      <c r="H1168" s="5" t="s">
        <v>2277</v>
      </c>
      <c r="I1168" s="5" t="s">
        <v>11</v>
      </c>
      <c r="J1168" s="10">
        <v>210000</v>
      </c>
      <c r="K1168" s="10"/>
      <c r="L1168" s="11">
        <v>840000</v>
      </c>
    </row>
    <row r="1169" spans="1:12" x14ac:dyDescent="0.25">
      <c r="A1169" s="5" t="s">
        <v>1071</v>
      </c>
      <c r="B1169" s="3" t="s">
        <v>1072</v>
      </c>
      <c r="C1169" s="5" t="s">
        <v>5592</v>
      </c>
      <c r="D1169" s="5" t="s">
        <v>5612</v>
      </c>
      <c r="E1169" s="5">
        <v>2017</v>
      </c>
      <c r="F1169" s="8" t="str">
        <f t="shared" si="36"/>
        <v>July</v>
      </c>
      <c r="G1169" s="7">
        <f t="shared" si="37"/>
        <v>42936</v>
      </c>
      <c r="H1169" s="5" t="s">
        <v>2276</v>
      </c>
      <c r="I1169" s="5" t="s">
        <v>11</v>
      </c>
      <c r="J1169" s="10">
        <v>210000</v>
      </c>
      <c r="K1169" s="10"/>
      <c r="L1169" s="11">
        <v>1050000</v>
      </c>
    </row>
    <row r="1170" spans="1:12" x14ac:dyDescent="0.25">
      <c r="A1170" s="5" t="s">
        <v>1071</v>
      </c>
      <c r="B1170" s="3" t="s">
        <v>1072</v>
      </c>
      <c r="C1170" s="5" t="s">
        <v>5592</v>
      </c>
      <c r="D1170" s="5" t="s">
        <v>5608</v>
      </c>
      <c r="E1170" s="5">
        <v>2017</v>
      </c>
      <c r="F1170" s="8" t="str">
        <f t="shared" si="36"/>
        <v>July</v>
      </c>
      <c r="G1170" s="7">
        <f t="shared" si="37"/>
        <v>42941</v>
      </c>
      <c r="H1170" s="5" t="s">
        <v>2275</v>
      </c>
      <c r="I1170" s="5" t="s">
        <v>13</v>
      </c>
      <c r="J1170" s="10"/>
      <c r="K1170" s="10">
        <v>400000</v>
      </c>
      <c r="L1170" s="11">
        <v>650000</v>
      </c>
    </row>
    <row r="1171" spans="1:12" x14ac:dyDescent="0.25">
      <c r="A1171" s="5" t="s">
        <v>1071</v>
      </c>
      <c r="B1171" s="3" t="s">
        <v>1072</v>
      </c>
      <c r="C1171" s="5" t="s">
        <v>5590</v>
      </c>
      <c r="D1171" s="5" t="s">
        <v>5606</v>
      </c>
      <c r="E1171" s="5">
        <v>2017</v>
      </c>
      <c r="F1171" s="8" t="str">
        <f t="shared" si="36"/>
        <v>August</v>
      </c>
      <c r="G1171" s="7">
        <f t="shared" si="37"/>
        <v>42957</v>
      </c>
      <c r="H1171" s="5" t="s">
        <v>2274</v>
      </c>
      <c r="I1171" s="5" t="s">
        <v>13</v>
      </c>
      <c r="J1171" s="10"/>
      <c r="K1171" s="10">
        <v>400000</v>
      </c>
      <c r="L1171" s="11">
        <v>250000</v>
      </c>
    </row>
    <row r="1172" spans="1:12" x14ac:dyDescent="0.25">
      <c r="A1172" s="5" t="s">
        <v>1071</v>
      </c>
      <c r="B1172" s="3" t="s">
        <v>1072</v>
      </c>
      <c r="C1172" s="5" t="s">
        <v>5590</v>
      </c>
      <c r="D1172" s="5" t="s">
        <v>5594</v>
      </c>
      <c r="E1172" s="5">
        <v>2017</v>
      </c>
      <c r="F1172" s="8" t="str">
        <f t="shared" si="36"/>
        <v>August</v>
      </c>
      <c r="G1172" s="7">
        <f t="shared" si="37"/>
        <v>42958</v>
      </c>
      <c r="H1172" s="5" t="s">
        <v>2273</v>
      </c>
      <c r="I1172" s="5" t="s">
        <v>13</v>
      </c>
      <c r="J1172" s="10"/>
      <c r="K1172" s="10">
        <v>40000</v>
      </c>
      <c r="L1172" s="11">
        <v>210000</v>
      </c>
    </row>
    <row r="1173" spans="1:12" x14ac:dyDescent="0.25">
      <c r="A1173" s="5" t="s">
        <v>1071</v>
      </c>
      <c r="B1173" s="3" t="s">
        <v>1072</v>
      </c>
      <c r="C1173" s="5" t="s">
        <v>5590</v>
      </c>
      <c r="D1173" s="5" t="s">
        <v>5612</v>
      </c>
      <c r="E1173" s="5">
        <v>2017</v>
      </c>
      <c r="F1173" s="8" t="str">
        <f t="shared" si="36"/>
        <v>August</v>
      </c>
      <c r="G1173" s="7">
        <f t="shared" si="37"/>
        <v>42967</v>
      </c>
      <c r="H1173" s="5" t="s">
        <v>2272</v>
      </c>
      <c r="I1173" s="5" t="s">
        <v>11</v>
      </c>
      <c r="J1173" s="10">
        <v>210000</v>
      </c>
      <c r="K1173" s="10"/>
      <c r="L1173" s="11">
        <v>420000</v>
      </c>
    </row>
    <row r="1174" spans="1:12" x14ac:dyDescent="0.25">
      <c r="A1174" s="5" t="s">
        <v>1071</v>
      </c>
      <c r="B1174" s="3" t="s">
        <v>1072</v>
      </c>
      <c r="C1174" s="5" t="s">
        <v>5605</v>
      </c>
      <c r="D1174" s="5" t="s">
        <v>5612</v>
      </c>
      <c r="E1174" s="5">
        <v>2017</v>
      </c>
      <c r="F1174" s="8" t="str">
        <f t="shared" si="36"/>
        <v>September</v>
      </c>
      <c r="G1174" s="7">
        <f t="shared" si="37"/>
        <v>42998</v>
      </c>
      <c r="H1174" s="5" t="s">
        <v>2271</v>
      </c>
      <c r="I1174" s="5" t="s">
        <v>11</v>
      </c>
      <c r="J1174" s="10">
        <v>210000</v>
      </c>
      <c r="K1174" s="10"/>
      <c r="L1174" s="11">
        <v>630000</v>
      </c>
    </row>
    <row r="1175" spans="1:12" x14ac:dyDescent="0.25">
      <c r="A1175" s="5" t="s">
        <v>1071</v>
      </c>
      <c r="B1175" s="3" t="s">
        <v>1072</v>
      </c>
      <c r="C1175" s="5" t="s">
        <v>5606</v>
      </c>
      <c r="D1175" s="5" t="s">
        <v>5612</v>
      </c>
      <c r="E1175" s="5">
        <v>2017</v>
      </c>
      <c r="F1175" s="8" t="str">
        <f t="shared" si="36"/>
        <v>October</v>
      </c>
      <c r="G1175" s="7">
        <f t="shared" si="37"/>
        <v>43028</v>
      </c>
      <c r="H1175" s="5" t="s">
        <v>2270</v>
      </c>
      <c r="I1175" s="5" t="s">
        <v>11</v>
      </c>
      <c r="J1175" s="10">
        <v>210000</v>
      </c>
      <c r="K1175" s="10"/>
      <c r="L1175" s="11">
        <v>840000</v>
      </c>
    </row>
    <row r="1176" spans="1:12" x14ac:dyDescent="0.25">
      <c r="A1176" s="5" t="s">
        <v>1071</v>
      </c>
      <c r="B1176" s="3" t="s">
        <v>1072</v>
      </c>
      <c r="C1176" s="5" t="s">
        <v>5594</v>
      </c>
      <c r="D1176" s="5" t="s">
        <v>5612</v>
      </c>
      <c r="E1176" s="5">
        <v>2017</v>
      </c>
      <c r="F1176" s="8" t="str">
        <f t="shared" si="36"/>
        <v>November</v>
      </c>
      <c r="G1176" s="7">
        <f t="shared" si="37"/>
        <v>43059</v>
      </c>
      <c r="H1176" s="5" t="s">
        <v>2269</v>
      </c>
      <c r="I1176" s="5" t="s">
        <v>11</v>
      </c>
      <c r="J1176" s="10">
        <v>210000</v>
      </c>
      <c r="K1176" s="10"/>
      <c r="L1176" s="11">
        <v>1050000</v>
      </c>
    </row>
    <row r="1177" spans="1:12" x14ac:dyDescent="0.25">
      <c r="A1177" s="5" t="s">
        <v>1071</v>
      </c>
      <c r="B1177" s="3" t="s">
        <v>1072</v>
      </c>
      <c r="C1177" s="5" t="s">
        <v>5607</v>
      </c>
      <c r="D1177" s="5" t="s">
        <v>5592</v>
      </c>
      <c r="E1177" s="5">
        <v>2017</v>
      </c>
      <c r="F1177" s="8" t="str">
        <f t="shared" si="36"/>
        <v>December</v>
      </c>
      <c r="G1177" s="7">
        <f t="shared" si="37"/>
        <v>43076</v>
      </c>
      <c r="H1177" s="5" t="s">
        <v>2268</v>
      </c>
      <c r="I1177" s="5" t="s">
        <v>13</v>
      </c>
      <c r="J1177" s="10"/>
      <c r="K1177" s="10">
        <v>400000</v>
      </c>
      <c r="L1177" s="11">
        <v>650000</v>
      </c>
    </row>
    <row r="1178" spans="1:12" x14ac:dyDescent="0.25">
      <c r="A1178" s="5" t="s">
        <v>1071</v>
      </c>
      <c r="B1178" s="3" t="s">
        <v>1072</v>
      </c>
      <c r="C1178" s="5" t="s">
        <v>5607</v>
      </c>
      <c r="D1178" s="5" t="s">
        <v>5590</v>
      </c>
      <c r="E1178" s="5">
        <v>2017</v>
      </c>
      <c r="F1178" s="8" t="str">
        <f t="shared" si="36"/>
        <v>December</v>
      </c>
      <c r="G1178" s="7">
        <f t="shared" si="37"/>
        <v>43077</v>
      </c>
      <c r="H1178" s="5" t="s">
        <v>2267</v>
      </c>
      <c r="I1178" s="5" t="s">
        <v>13</v>
      </c>
      <c r="J1178" s="10"/>
      <c r="K1178" s="10">
        <v>20000</v>
      </c>
      <c r="L1178" s="11">
        <v>630000</v>
      </c>
    </row>
    <row r="1179" spans="1:12" x14ac:dyDescent="0.25">
      <c r="A1179" s="5" t="s">
        <v>1071</v>
      </c>
      <c r="B1179" s="3" t="s">
        <v>1072</v>
      </c>
      <c r="C1179" s="5" t="s">
        <v>5607</v>
      </c>
      <c r="D1179" s="5" t="s">
        <v>5612</v>
      </c>
      <c r="E1179" s="5">
        <v>2017</v>
      </c>
      <c r="F1179" s="8" t="str">
        <f t="shared" si="36"/>
        <v>December</v>
      </c>
      <c r="G1179" s="7">
        <f t="shared" si="37"/>
        <v>43089</v>
      </c>
      <c r="H1179" s="5" t="s">
        <v>2266</v>
      </c>
      <c r="I1179" s="5" t="s">
        <v>11</v>
      </c>
      <c r="J1179" s="10"/>
      <c r="K1179" s="10">
        <v>210000</v>
      </c>
      <c r="L1179" s="11">
        <v>420000</v>
      </c>
    </row>
    <row r="1180" spans="1:12" x14ac:dyDescent="0.25">
      <c r="A1180" s="5" t="s">
        <v>1071</v>
      </c>
      <c r="B1180" s="3" t="s">
        <v>1072</v>
      </c>
      <c r="C1180" s="5" t="s">
        <v>5607</v>
      </c>
      <c r="D1180" s="5" t="s">
        <v>5612</v>
      </c>
      <c r="E1180" s="5">
        <v>2017</v>
      </c>
      <c r="F1180" s="8" t="str">
        <f t="shared" si="36"/>
        <v>December</v>
      </c>
      <c r="G1180" s="7">
        <f t="shared" si="37"/>
        <v>43089</v>
      </c>
      <c r="H1180" s="5" t="s">
        <v>2265</v>
      </c>
      <c r="I1180" s="5" t="s">
        <v>11</v>
      </c>
      <c r="J1180" s="10"/>
      <c r="K1180" s="10">
        <v>210000</v>
      </c>
      <c r="L1180" s="11">
        <v>210000</v>
      </c>
    </row>
    <row r="1181" spans="1:12" x14ac:dyDescent="0.25">
      <c r="A1181" s="5" t="s">
        <v>1071</v>
      </c>
      <c r="B1181" s="3" t="s">
        <v>1072</v>
      </c>
      <c r="C1181" s="5" t="s">
        <v>5607</v>
      </c>
      <c r="D1181" s="5" t="s">
        <v>5612</v>
      </c>
      <c r="E1181" s="5">
        <v>2017</v>
      </c>
      <c r="F1181" s="8" t="str">
        <f t="shared" si="36"/>
        <v>December</v>
      </c>
      <c r="G1181" s="7">
        <f t="shared" si="37"/>
        <v>43089</v>
      </c>
      <c r="H1181" s="5" t="s">
        <v>2264</v>
      </c>
      <c r="I1181" s="5" t="s">
        <v>11</v>
      </c>
      <c r="J1181" s="10"/>
      <c r="K1181" s="10">
        <v>210000</v>
      </c>
      <c r="L1181" s="11">
        <v>0</v>
      </c>
    </row>
    <row r="1182" spans="1:12" x14ac:dyDescent="0.25">
      <c r="A1182" s="5" t="s">
        <v>1083</v>
      </c>
      <c r="B1182" s="3" t="s">
        <v>1084</v>
      </c>
      <c r="C1182" s="7"/>
      <c r="D1182" s="7"/>
      <c r="E1182" s="7"/>
      <c r="F1182" s="8" t="str">
        <f t="shared" si="36"/>
        <v>January</v>
      </c>
      <c r="G1182" s="7" t="str">
        <f t="shared" si="37"/>
        <v/>
      </c>
      <c r="H1182" s="5" t="s">
        <v>28</v>
      </c>
      <c r="I1182" s="5" t="s">
        <v>29</v>
      </c>
      <c r="J1182" s="10"/>
      <c r="K1182" s="10"/>
      <c r="L1182" s="11">
        <v>0</v>
      </c>
    </row>
    <row r="1183" spans="1:12" x14ac:dyDescent="0.25">
      <c r="A1183" s="5" t="s">
        <v>1085</v>
      </c>
      <c r="B1183" s="3" t="s">
        <v>1086</v>
      </c>
      <c r="C1183" s="7"/>
      <c r="D1183" s="7"/>
      <c r="E1183" s="7"/>
      <c r="F1183" s="8" t="str">
        <f t="shared" si="36"/>
        <v>January</v>
      </c>
      <c r="G1183" s="7" t="str">
        <f t="shared" si="37"/>
        <v/>
      </c>
      <c r="H1183" s="5" t="s">
        <v>28</v>
      </c>
      <c r="I1183" s="5" t="s">
        <v>29</v>
      </c>
      <c r="J1183" s="10"/>
      <c r="K1183" s="10"/>
      <c r="L1183" s="11">
        <v>0</v>
      </c>
    </row>
    <row r="1184" spans="1:12" x14ac:dyDescent="0.25">
      <c r="A1184" s="5" t="s">
        <v>1087</v>
      </c>
      <c r="B1184" s="3" t="s">
        <v>1088</v>
      </c>
      <c r="C1184" s="7"/>
      <c r="D1184" s="7"/>
      <c r="E1184" s="7"/>
      <c r="F1184" s="8" t="str">
        <f t="shared" si="36"/>
        <v>January</v>
      </c>
      <c r="G1184" s="7" t="str">
        <f t="shared" si="37"/>
        <v/>
      </c>
      <c r="H1184" s="5" t="s">
        <v>28</v>
      </c>
      <c r="I1184" s="5" t="s">
        <v>29</v>
      </c>
      <c r="J1184" s="10"/>
      <c r="K1184" s="10"/>
      <c r="L1184" s="11">
        <v>0</v>
      </c>
    </row>
    <row r="1185" spans="1:12" x14ac:dyDescent="0.25">
      <c r="A1185" s="5" t="s">
        <v>1089</v>
      </c>
      <c r="B1185" s="3" t="s">
        <v>1090</v>
      </c>
      <c r="C1185" s="5" t="s">
        <v>5587</v>
      </c>
      <c r="D1185" s="5" t="s">
        <v>5587</v>
      </c>
      <c r="E1185" s="5">
        <v>2017</v>
      </c>
      <c r="F1185" s="8" t="str">
        <f t="shared" si="36"/>
        <v>January</v>
      </c>
      <c r="G1185" s="7">
        <f t="shared" si="37"/>
        <v>42736</v>
      </c>
      <c r="H1185" s="5" t="s">
        <v>36</v>
      </c>
      <c r="I1185" s="5" t="s">
        <v>29</v>
      </c>
      <c r="J1185" s="10"/>
      <c r="K1185" s="10"/>
      <c r="L1185" s="11">
        <v>147000</v>
      </c>
    </row>
    <row r="1186" spans="1:12" x14ac:dyDescent="0.25">
      <c r="A1186" s="5" t="s">
        <v>1089</v>
      </c>
      <c r="B1186" s="3" t="s">
        <v>1090</v>
      </c>
      <c r="C1186" s="5" t="s">
        <v>5587</v>
      </c>
      <c r="D1186" s="5" t="s">
        <v>5588</v>
      </c>
      <c r="E1186" s="5">
        <v>2017</v>
      </c>
      <c r="F1186" s="8" t="str">
        <f t="shared" si="36"/>
        <v>January</v>
      </c>
      <c r="G1186" s="7">
        <f t="shared" si="37"/>
        <v>42738</v>
      </c>
      <c r="H1186" s="5" t="s">
        <v>2263</v>
      </c>
      <c r="I1186" s="5" t="s">
        <v>11</v>
      </c>
      <c r="J1186" s="10">
        <v>147000</v>
      </c>
      <c r="K1186" s="10"/>
      <c r="L1186" s="11">
        <v>294000</v>
      </c>
    </row>
    <row r="1187" spans="1:12" x14ac:dyDescent="0.25">
      <c r="A1187" s="5" t="s">
        <v>1089</v>
      </c>
      <c r="B1187" s="3" t="s">
        <v>1090</v>
      </c>
      <c r="C1187" s="5" t="s">
        <v>5598</v>
      </c>
      <c r="D1187" s="5" t="s">
        <v>5588</v>
      </c>
      <c r="E1187" s="5">
        <v>2017</v>
      </c>
      <c r="F1187" s="8" t="str">
        <f t="shared" si="36"/>
        <v>February</v>
      </c>
      <c r="G1187" s="7">
        <f t="shared" si="37"/>
        <v>42769</v>
      </c>
      <c r="H1187" s="5" t="s">
        <v>2262</v>
      </c>
      <c r="I1187" s="5" t="s">
        <v>11</v>
      </c>
      <c r="J1187" s="10">
        <v>147000</v>
      </c>
      <c r="K1187" s="10"/>
      <c r="L1187" s="11">
        <v>441000</v>
      </c>
    </row>
    <row r="1188" spans="1:12" x14ac:dyDescent="0.25">
      <c r="A1188" s="5" t="s">
        <v>1089</v>
      </c>
      <c r="B1188" s="3" t="s">
        <v>1090</v>
      </c>
      <c r="C1188" s="5" t="s">
        <v>5588</v>
      </c>
      <c r="D1188" s="5" t="s">
        <v>5588</v>
      </c>
      <c r="E1188" s="5">
        <v>2017</v>
      </c>
      <c r="F1188" s="8" t="str">
        <f t="shared" si="36"/>
        <v>March</v>
      </c>
      <c r="G1188" s="7">
        <f t="shared" si="37"/>
        <v>42797</v>
      </c>
      <c r="H1188" s="5" t="s">
        <v>2261</v>
      </c>
      <c r="I1188" s="5" t="s">
        <v>11</v>
      </c>
      <c r="J1188" s="10">
        <v>147000</v>
      </c>
      <c r="K1188" s="10"/>
      <c r="L1188" s="11">
        <v>588000</v>
      </c>
    </row>
    <row r="1189" spans="1:12" x14ac:dyDescent="0.25">
      <c r="A1189" s="5" t="s">
        <v>1089</v>
      </c>
      <c r="B1189" s="3" t="s">
        <v>1090</v>
      </c>
      <c r="C1189" s="5" t="s">
        <v>5588</v>
      </c>
      <c r="D1189" s="5" t="s">
        <v>5612</v>
      </c>
      <c r="E1189" s="5">
        <v>2017</v>
      </c>
      <c r="F1189" s="8" t="str">
        <f t="shared" si="36"/>
        <v>March</v>
      </c>
      <c r="G1189" s="7">
        <f t="shared" si="37"/>
        <v>42814</v>
      </c>
      <c r="H1189" s="5" t="s">
        <v>2260</v>
      </c>
      <c r="I1189" s="5" t="s">
        <v>13</v>
      </c>
      <c r="J1189" s="10"/>
      <c r="K1189" s="10">
        <v>444000</v>
      </c>
      <c r="L1189" s="11">
        <v>144000</v>
      </c>
    </row>
    <row r="1190" spans="1:12" x14ac:dyDescent="0.25">
      <c r="A1190" s="5" t="s">
        <v>1089</v>
      </c>
      <c r="B1190" s="3" t="s">
        <v>1090</v>
      </c>
      <c r="C1190" s="5" t="s">
        <v>5588</v>
      </c>
      <c r="D1190" s="5" t="s">
        <v>5613</v>
      </c>
      <c r="E1190" s="5">
        <v>2017</v>
      </c>
      <c r="F1190" s="8" t="str">
        <f t="shared" si="36"/>
        <v>March</v>
      </c>
      <c r="G1190" s="7">
        <f t="shared" si="37"/>
        <v>42815</v>
      </c>
      <c r="H1190" s="5" t="s">
        <v>2259</v>
      </c>
      <c r="I1190" s="5" t="s">
        <v>13</v>
      </c>
      <c r="J1190" s="10"/>
      <c r="K1190" s="10">
        <v>21000</v>
      </c>
      <c r="L1190" s="11">
        <v>123000</v>
      </c>
    </row>
    <row r="1191" spans="1:12" x14ac:dyDescent="0.25">
      <c r="A1191" s="5" t="s">
        <v>1089</v>
      </c>
      <c r="B1191" s="3" t="s">
        <v>1090</v>
      </c>
      <c r="C1191" s="5" t="s">
        <v>5596</v>
      </c>
      <c r="D1191" s="5" t="s">
        <v>5588</v>
      </c>
      <c r="E1191" s="5">
        <v>2017</v>
      </c>
      <c r="F1191" s="8" t="str">
        <f t="shared" si="36"/>
        <v>April</v>
      </c>
      <c r="G1191" s="7">
        <f t="shared" si="37"/>
        <v>42828</v>
      </c>
      <c r="H1191" s="5" t="s">
        <v>2258</v>
      </c>
      <c r="I1191" s="5" t="s">
        <v>11</v>
      </c>
      <c r="J1191" s="10">
        <v>147000</v>
      </c>
      <c r="K1191" s="10"/>
      <c r="L1191" s="11">
        <v>270000</v>
      </c>
    </row>
    <row r="1192" spans="1:12" x14ac:dyDescent="0.25">
      <c r="A1192" s="5" t="s">
        <v>1089</v>
      </c>
      <c r="B1192" s="3" t="s">
        <v>1090</v>
      </c>
      <c r="C1192" s="5" t="s">
        <v>5597</v>
      </c>
      <c r="D1192" s="5" t="s">
        <v>5588</v>
      </c>
      <c r="E1192" s="5">
        <v>2017</v>
      </c>
      <c r="F1192" s="8" t="str">
        <f t="shared" si="36"/>
        <v>May</v>
      </c>
      <c r="G1192" s="7">
        <f t="shared" si="37"/>
        <v>42858</v>
      </c>
      <c r="H1192" s="5" t="s">
        <v>2257</v>
      </c>
      <c r="I1192" s="5" t="s">
        <v>11</v>
      </c>
      <c r="J1192" s="10">
        <v>147000</v>
      </c>
      <c r="K1192" s="10"/>
      <c r="L1192" s="11">
        <v>417000</v>
      </c>
    </row>
    <row r="1193" spans="1:12" x14ac:dyDescent="0.25">
      <c r="A1193" s="5" t="s">
        <v>1089</v>
      </c>
      <c r="B1193" s="3" t="s">
        <v>1090</v>
      </c>
      <c r="C1193" s="5" t="s">
        <v>5589</v>
      </c>
      <c r="D1193" s="5" t="s">
        <v>5588</v>
      </c>
      <c r="E1193" s="5">
        <v>2017</v>
      </c>
      <c r="F1193" s="8" t="str">
        <f t="shared" si="36"/>
        <v>June</v>
      </c>
      <c r="G1193" s="7">
        <f t="shared" si="37"/>
        <v>42889</v>
      </c>
      <c r="H1193" s="5" t="s">
        <v>2256</v>
      </c>
      <c r="I1193" s="5" t="s">
        <v>11</v>
      </c>
      <c r="J1193" s="10">
        <v>147000</v>
      </c>
      <c r="K1193" s="10"/>
      <c r="L1193" s="11">
        <v>564000</v>
      </c>
    </row>
    <row r="1194" spans="1:12" x14ac:dyDescent="0.25">
      <c r="A1194" s="5" t="s">
        <v>1089</v>
      </c>
      <c r="B1194" s="3" t="s">
        <v>1090</v>
      </c>
      <c r="C1194" s="5" t="s">
        <v>5592</v>
      </c>
      <c r="D1194" s="5" t="s">
        <v>5588</v>
      </c>
      <c r="E1194" s="5">
        <v>2017</v>
      </c>
      <c r="F1194" s="8" t="str">
        <f t="shared" si="36"/>
        <v>July</v>
      </c>
      <c r="G1194" s="7">
        <f t="shared" si="37"/>
        <v>42919</v>
      </c>
      <c r="H1194" s="5" t="s">
        <v>2255</v>
      </c>
      <c r="I1194" s="5" t="s">
        <v>11</v>
      </c>
      <c r="J1194" s="10">
        <v>147000</v>
      </c>
      <c r="K1194" s="10"/>
      <c r="L1194" s="11">
        <v>711000</v>
      </c>
    </row>
    <row r="1195" spans="1:12" x14ac:dyDescent="0.25">
      <c r="A1195" s="5" t="s">
        <v>1089</v>
      </c>
      <c r="B1195" s="3" t="s">
        <v>1090</v>
      </c>
      <c r="C1195" s="5" t="s">
        <v>5590</v>
      </c>
      <c r="D1195" s="5" t="s">
        <v>5588</v>
      </c>
      <c r="E1195" s="5">
        <v>2017</v>
      </c>
      <c r="F1195" s="8" t="str">
        <f t="shared" si="36"/>
        <v>August</v>
      </c>
      <c r="G1195" s="7">
        <f t="shared" si="37"/>
        <v>42950</v>
      </c>
      <c r="H1195" s="5" t="s">
        <v>2254</v>
      </c>
      <c r="I1195" s="5" t="s">
        <v>11</v>
      </c>
      <c r="J1195" s="10">
        <v>147000</v>
      </c>
      <c r="K1195" s="10"/>
      <c r="L1195" s="11">
        <v>858000</v>
      </c>
    </row>
    <row r="1196" spans="1:12" x14ac:dyDescent="0.25">
      <c r="A1196" s="5" t="s">
        <v>1089</v>
      </c>
      <c r="B1196" s="3" t="s">
        <v>1090</v>
      </c>
      <c r="C1196" s="5" t="s">
        <v>5605</v>
      </c>
      <c r="D1196" s="5" t="s">
        <v>5588</v>
      </c>
      <c r="E1196" s="5">
        <v>2017</v>
      </c>
      <c r="F1196" s="8" t="str">
        <f t="shared" si="36"/>
        <v>September</v>
      </c>
      <c r="G1196" s="7">
        <f t="shared" si="37"/>
        <v>42981</v>
      </c>
      <c r="H1196" s="5" t="s">
        <v>2253</v>
      </c>
      <c r="I1196" s="5" t="s">
        <v>11</v>
      </c>
      <c r="J1196" s="10">
        <v>147000</v>
      </c>
      <c r="K1196" s="10"/>
      <c r="L1196" s="11">
        <v>1005000</v>
      </c>
    </row>
    <row r="1197" spans="1:12" x14ac:dyDescent="0.25">
      <c r="A1197" s="5" t="s">
        <v>1089</v>
      </c>
      <c r="B1197" s="3" t="s">
        <v>1090</v>
      </c>
      <c r="C1197" s="5" t="s">
        <v>5606</v>
      </c>
      <c r="D1197" s="5" t="s">
        <v>5588</v>
      </c>
      <c r="E1197" s="5">
        <v>2017</v>
      </c>
      <c r="F1197" s="8" t="str">
        <f t="shared" si="36"/>
        <v>October</v>
      </c>
      <c r="G1197" s="7">
        <f t="shared" si="37"/>
        <v>43011</v>
      </c>
      <c r="H1197" s="5" t="s">
        <v>2252</v>
      </c>
      <c r="I1197" s="5" t="s">
        <v>11</v>
      </c>
      <c r="J1197" s="10">
        <v>147000</v>
      </c>
      <c r="K1197" s="10"/>
      <c r="L1197" s="11">
        <v>1152000</v>
      </c>
    </row>
    <row r="1198" spans="1:12" x14ac:dyDescent="0.25">
      <c r="A1198" s="5" t="s">
        <v>1089</v>
      </c>
      <c r="B1198" s="3" t="s">
        <v>1090</v>
      </c>
      <c r="C1198" s="5" t="s">
        <v>5594</v>
      </c>
      <c r="D1198" s="5" t="s">
        <v>5588</v>
      </c>
      <c r="E1198" s="5">
        <v>2017</v>
      </c>
      <c r="F1198" s="8" t="str">
        <f t="shared" si="36"/>
        <v>November</v>
      </c>
      <c r="G1198" s="7">
        <f t="shared" si="37"/>
        <v>43042</v>
      </c>
      <c r="H1198" s="5" t="s">
        <v>2251</v>
      </c>
      <c r="I1198" s="5" t="s">
        <v>11</v>
      </c>
      <c r="J1198" s="10">
        <v>147000</v>
      </c>
      <c r="K1198" s="10"/>
      <c r="L1198" s="11">
        <v>1299000</v>
      </c>
    </row>
    <row r="1199" spans="1:12" x14ac:dyDescent="0.25">
      <c r="A1199" s="5" t="s">
        <v>1089</v>
      </c>
      <c r="B1199" s="3" t="s">
        <v>1090</v>
      </c>
      <c r="C1199" s="5" t="s">
        <v>5607</v>
      </c>
      <c r="D1199" s="5" t="s">
        <v>5588</v>
      </c>
      <c r="E1199" s="5">
        <v>2017</v>
      </c>
      <c r="F1199" s="8" t="str">
        <f t="shared" si="36"/>
        <v>December</v>
      </c>
      <c r="G1199" s="7">
        <f t="shared" si="37"/>
        <v>43072</v>
      </c>
      <c r="H1199" s="5" t="s">
        <v>2250</v>
      </c>
      <c r="I1199" s="5" t="s">
        <v>11</v>
      </c>
      <c r="J1199" s="10">
        <v>147000</v>
      </c>
      <c r="K1199" s="10"/>
      <c r="L1199" s="11">
        <v>1446000</v>
      </c>
    </row>
    <row r="1200" spans="1:12" x14ac:dyDescent="0.25">
      <c r="A1200" s="5" t="s">
        <v>1097</v>
      </c>
      <c r="B1200" s="3" t="s">
        <v>1098</v>
      </c>
      <c r="C1200" s="7"/>
      <c r="D1200" s="7"/>
      <c r="E1200" s="7"/>
      <c r="F1200" s="8" t="str">
        <f t="shared" si="36"/>
        <v>January</v>
      </c>
      <c r="G1200" s="7" t="str">
        <f t="shared" si="37"/>
        <v/>
      </c>
      <c r="H1200" s="5" t="s">
        <v>28</v>
      </c>
      <c r="I1200" s="5" t="s">
        <v>29</v>
      </c>
      <c r="J1200" s="10"/>
      <c r="K1200" s="10"/>
      <c r="L1200" s="11">
        <v>0</v>
      </c>
    </row>
    <row r="1201" spans="1:12" x14ac:dyDescent="0.25">
      <c r="A1201" s="5" t="s">
        <v>1099</v>
      </c>
      <c r="B1201" s="3" t="s">
        <v>1100</v>
      </c>
      <c r="C1201" s="5" t="s">
        <v>5587</v>
      </c>
      <c r="D1201" s="5" t="s">
        <v>5587</v>
      </c>
      <c r="E1201" s="5">
        <v>2017</v>
      </c>
      <c r="F1201" s="8" t="str">
        <f t="shared" si="36"/>
        <v>January</v>
      </c>
      <c r="G1201" s="7">
        <f t="shared" si="37"/>
        <v>42736</v>
      </c>
      <c r="H1201" s="5" t="s">
        <v>36</v>
      </c>
      <c r="I1201" s="5" t="s">
        <v>29</v>
      </c>
      <c r="J1201" s="10"/>
      <c r="K1201" s="10"/>
      <c r="L1201" s="11">
        <v>1781100</v>
      </c>
    </row>
    <row r="1202" spans="1:12" x14ac:dyDescent="0.25">
      <c r="A1202" s="5" t="s">
        <v>1099</v>
      </c>
      <c r="B1202" s="3" t="s">
        <v>1100</v>
      </c>
      <c r="C1202" s="5" t="s">
        <v>5587</v>
      </c>
      <c r="D1202" s="5" t="s">
        <v>5587</v>
      </c>
      <c r="E1202" s="5">
        <v>2017</v>
      </c>
      <c r="F1202" s="8" t="str">
        <f t="shared" si="36"/>
        <v>January</v>
      </c>
      <c r="G1202" s="7">
        <f t="shared" si="37"/>
        <v>42736</v>
      </c>
      <c r="H1202" s="5" t="s">
        <v>2249</v>
      </c>
      <c r="I1202" s="5" t="s">
        <v>11</v>
      </c>
      <c r="J1202" s="10">
        <v>945000</v>
      </c>
      <c r="K1202" s="10"/>
      <c r="L1202" s="11">
        <v>2726100</v>
      </c>
    </row>
    <row r="1203" spans="1:12" x14ac:dyDescent="0.25">
      <c r="A1203" s="5" t="s">
        <v>1099</v>
      </c>
      <c r="B1203" s="3" t="s">
        <v>1100</v>
      </c>
      <c r="C1203" s="5" t="s">
        <v>5596</v>
      </c>
      <c r="D1203" s="5" t="s">
        <v>5587</v>
      </c>
      <c r="E1203" s="5">
        <v>2017</v>
      </c>
      <c r="F1203" s="8" t="str">
        <f t="shared" si="36"/>
        <v>April</v>
      </c>
      <c r="G1203" s="7">
        <f t="shared" si="37"/>
        <v>42826</v>
      </c>
      <c r="H1203" s="5" t="s">
        <v>2248</v>
      </c>
      <c r="I1203" s="5" t="s">
        <v>11</v>
      </c>
      <c r="J1203" s="10">
        <v>945000</v>
      </c>
      <c r="K1203" s="10"/>
      <c r="L1203" s="11">
        <v>3671100</v>
      </c>
    </row>
    <row r="1204" spans="1:12" x14ac:dyDescent="0.25">
      <c r="A1204" s="5" t="s">
        <v>1099</v>
      </c>
      <c r="B1204" s="3" t="s">
        <v>1100</v>
      </c>
      <c r="C1204" s="5" t="s">
        <v>5596</v>
      </c>
      <c r="D1204" s="5" t="s">
        <v>5608</v>
      </c>
      <c r="E1204" s="5">
        <v>2017</v>
      </c>
      <c r="F1204" s="8" t="str">
        <f t="shared" si="36"/>
        <v>April</v>
      </c>
      <c r="G1204" s="7">
        <f t="shared" si="37"/>
        <v>42850</v>
      </c>
      <c r="H1204" s="5" t="s">
        <v>2247</v>
      </c>
      <c r="I1204" s="5" t="s">
        <v>11</v>
      </c>
      <c r="J1204" s="10">
        <v>1575000</v>
      </c>
      <c r="K1204" s="10"/>
      <c r="L1204" s="11">
        <v>5246100</v>
      </c>
    </row>
    <row r="1205" spans="1:12" x14ac:dyDescent="0.25">
      <c r="A1205" s="5" t="s">
        <v>1099</v>
      </c>
      <c r="B1205" s="3" t="s">
        <v>1100</v>
      </c>
      <c r="C1205" s="5" t="s">
        <v>5596</v>
      </c>
      <c r="D1205" s="5" t="s">
        <v>5600</v>
      </c>
      <c r="E1205" s="5">
        <v>2017</v>
      </c>
      <c r="F1205" s="8" t="str">
        <f t="shared" si="36"/>
        <v>April</v>
      </c>
      <c r="G1205" s="7">
        <f t="shared" si="37"/>
        <v>42853</v>
      </c>
      <c r="H1205" s="5" t="s">
        <v>2246</v>
      </c>
      <c r="I1205" s="5" t="s">
        <v>13</v>
      </c>
      <c r="J1205" s="10"/>
      <c r="K1205" s="10">
        <v>1000000</v>
      </c>
      <c r="L1205" s="11">
        <v>4246100</v>
      </c>
    </row>
    <row r="1206" spans="1:12" x14ac:dyDescent="0.25">
      <c r="A1206" s="5" t="s">
        <v>1099</v>
      </c>
      <c r="B1206" s="3" t="s">
        <v>1100</v>
      </c>
      <c r="C1206" s="5" t="s">
        <v>5597</v>
      </c>
      <c r="D1206" s="5" t="s">
        <v>5614</v>
      </c>
      <c r="E1206" s="5">
        <v>2017</v>
      </c>
      <c r="F1206" s="8" t="str">
        <f t="shared" si="36"/>
        <v>May</v>
      </c>
      <c r="G1206" s="7">
        <f t="shared" si="37"/>
        <v>42881</v>
      </c>
      <c r="H1206" s="5" t="s">
        <v>2245</v>
      </c>
      <c r="I1206" s="5" t="s">
        <v>11</v>
      </c>
      <c r="J1206" s="10">
        <v>1470000</v>
      </c>
      <c r="K1206" s="10"/>
      <c r="L1206" s="11">
        <v>5716100</v>
      </c>
    </row>
    <row r="1207" spans="1:12" x14ac:dyDescent="0.25">
      <c r="A1207" s="5" t="s">
        <v>1099</v>
      </c>
      <c r="B1207" s="3" t="s">
        <v>1100</v>
      </c>
      <c r="C1207" s="5" t="s">
        <v>5589</v>
      </c>
      <c r="D1207" s="5" t="s">
        <v>5614</v>
      </c>
      <c r="E1207" s="5">
        <v>2017</v>
      </c>
      <c r="F1207" s="8" t="str">
        <f t="shared" si="36"/>
        <v>June</v>
      </c>
      <c r="G1207" s="7">
        <f t="shared" si="37"/>
        <v>42912</v>
      </c>
      <c r="H1207" s="5" t="s">
        <v>2244</v>
      </c>
      <c r="I1207" s="5" t="s">
        <v>11</v>
      </c>
      <c r="J1207" s="10">
        <v>1470000</v>
      </c>
      <c r="K1207" s="10"/>
      <c r="L1207" s="11">
        <v>7186100</v>
      </c>
    </row>
    <row r="1208" spans="1:12" x14ac:dyDescent="0.25">
      <c r="A1208" s="5" t="s">
        <v>1099</v>
      </c>
      <c r="B1208" s="3" t="s">
        <v>1100</v>
      </c>
      <c r="C1208" s="5" t="s">
        <v>5592</v>
      </c>
      <c r="D1208" s="5" t="s">
        <v>5587</v>
      </c>
      <c r="E1208" s="5">
        <v>2017</v>
      </c>
      <c r="F1208" s="8" t="str">
        <f t="shared" si="36"/>
        <v>July</v>
      </c>
      <c r="G1208" s="7">
        <f t="shared" si="37"/>
        <v>42917</v>
      </c>
      <c r="H1208" s="5" t="s">
        <v>2243</v>
      </c>
      <c r="I1208" s="5" t="s">
        <v>11</v>
      </c>
      <c r="J1208" s="10">
        <v>945000</v>
      </c>
      <c r="K1208" s="10"/>
      <c r="L1208" s="11">
        <v>8131100</v>
      </c>
    </row>
    <row r="1209" spans="1:12" x14ac:dyDescent="0.25">
      <c r="A1209" s="5" t="s">
        <v>1099</v>
      </c>
      <c r="B1209" s="3" t="s">
        <v>1100</v>
      </c>
      <c r="C1209" s="5" t="s">
        <v>5592</v>
      </c>
      <c r="D1209" s="5" t="s">
        <v>5588</v>
      </c>
      <c r="E1209" s="5">
        <v>2017</v>
      </c>
      <c r="F1209" s="8" t="str">
        <f t="shared" si="36"/>
        <v>July</v>
      </c>
      <c r="G1209" s="7">
        <f t="shared" si="37"/>
        <v>42919</v>
      </c>
      <c r="H1209" s="5" t="s">
        <v>2242</v>
      </c>
      <c r="I1209" s="5" t="s">
        <v>13</v>
      </c>
      <c r="J1209" s="10"/>
      <c r="K1209" s="10">
        <v>10000000</v>
      </c>
      <c r="L1209" s="11">
        <v>-1868900</v>
      </c>
    </row>
    <row r="1210" spans="1:12" x14ac:dyDescent="0.25">
      <c r="A1210" s="5" t="s">
        <v>1099</v>
      </c>
      <c r="B1210" s="3" t="s">
        <v>1100</v>
      </c>
      <c r="C1210" s="5" t="s">
        <v>5592</v>
      </c>
      <c r="D1210" s="5" t="s">
        <v>5614</v>
      </c>
      <c r="E1210" s="5">
        <v>2017</v>
      </c>
      <c r="F1210" s="8" t="str">
        <f t="shared" si="36"/>
        <v>July</v>
      </c>
      <c r="G1210" s="7">
        <f t="shared" si="37"/>
        <v>42942</v>
      </c>
      <c r="H1210" s="5" t="s">
        <v>2241</v>
      </c>
      <c r="I1210" s="5" t="s">
        <v>11</v>
      </c>
      <c r="J1210" s="10">
        <v>1470000</v>
      </c>
      <c r="K1210" s="10"/>
      <c r="L1210" s="11">
        <v>-398900</v>
      </c>
    </row>
    <row r="1211" spans="1:12" x14ac:dyDescent="0.25">
      <c r="A1211" s="5" t="s">
        <v>1099</v>
      </c>
      <c r="B1211" s="3" t="s">
        <v>1100</v>
      </c>
      <c r="C1211" s="5" t="s">
        <v>5590</v>
      </c>
      <c r="D1211" s="5" t="s">
        <v>5614</v>
      </c>
      <c r="E1211" s="5">
        <v>2017</v>
      </c>
      <c r="F1211" s="8" t="str">
        <f t="shared" si="36"/>
        <v>August</v>
      </c>
      <c r="G1211" s="7">
        <f t="shared" si="37"/>
        <v>42973</v>
      </c>
      <c r="H1211" s="5" t="s">
        <v>2240</v>
      </c>
      <c r="I1211" s="5" t="s">
        <v>11</v>
      </c>
      <c r="J1211" s="10">
        <v>1470000</v>
      </c>
      <c r="K1211" s="10"/>
      <c r="L1211" s="11">
        <v>1071100</v>
      </c>
    </row>
    <row r="1212" spans="1:12" x14ac:dyDescent="0.25">
      <c r="A1212" s="5" t="s">
        <v>1099</v>
      </c>
      <c r="B1212" s="3" t="s">
        <v>1100</v>
      </c>
      <c r="C1212" s="5" t="s">
        <v>5605</v>
      </c>
      <c r="D1212" s="5" t="s">
        <v>5614</v>
      </c>
      <c r="E1212" s="5">
        <v>2017</v>
      </c>
      <c r="F1212" s="8" t="str">
        <f t="shared" si="36"/>
        <v>September</v>
      </c>
      <c r="G1212" s="7">
        <f t="shared" si="37"/>
        <v>43004</v>
      </c>
      <c r="H1212" s="5" t="s">
        <v>2239</v>
      </c>
      <c r="I1212" s="5" t="s">
        <v>11</v>
      </c>
      <c r="J1212" s="10">
        <v>1470000</v>
      </c>
      <c r="K1212" s="10"/>
      <c r="L1212" s="11">
        <v>2541100</v>
      </c>
    </row>
    <row r="1213" spans="1:12" x14ac:dyDescent="0.25">
      <c r="A1213" s="5" t="s">
        <v>1099</v>
      </c>
      <c r="B1213" s="3" t="s">
        <v>1100</v>
      </c>
      <c r="C1213" s="5" t="s">
        <v>5606</v>
      </c>
      <c r="D1213" s="5" t="s">
        <v>5587</v>
      </c>
      <c r="E1213" s="5">
        <v>2017</v>
      </c>
      <c r="F1213" s="8" t="str">
        <f t="shared" si="36"/>
        <v>October</v>
      </c>
      <c r="G1213" s="7">
        <f t="shared" si="37"/>
        <v>43009</v>
      </c>
      <c r="H1213" s="5" t="s">
        <v>2238</v>
      </c>
      <c r="I1213" s="5" t="s">
        <v>11</v>
      </c>
      <c r="J1213" s="10">
        <v>945000</v>
      </c>
      <c r="K1213" s="10"/>
      <c r="L1213" s="11">
        <v>3486100</v>
      </c>
    </row>
    <row r="1214" spans="1:12" x14ac:dyDescent="0.25">
      <c r="A1214" s="5" t="s">
        <v>1099</v>
      </c>
      <c r="B1214" s="3" t="s">
        <v>1100</v>
      </c>
      <c r="C1214" s="5" t="s">
        <v>5606</v>
      </c>
      <c r="D1214" s="5" t="s">
        <v>5614</v>
      </c>
      <c r="E1214" s="5">
        <v>2017</v>
      </c>
      <c r="F1214" s="8" t="str">
        <f t="shared" si="36"/>
        <v>October</v>
      </c>
      <c r="G1214" s="7">
        <f t="shared" si="37"/>
        <v>43034</v>
      </c>
      <c r="H1214" s="5" t="s">
        <v>2237</v>
      </c>
      <c r="I1214" s="5" t="s">
        <v>11</v>
      </c>
      <c r="J1214" s="10">
        <v>1470000</v>
      </c>
      <c r="K1214" s="10"/>
      <c r="L1214" s="11">
        <v>4956100</v>
      </c>
    </row>
    <row r="1215" spans="1:12" x14ac:dyDescent="0.25">
      <c r="A1215" s="5" t="s">
        <v>1099</v>
      </c>
      <c r="B1215" s="3" t="s">
        <v>1100</v>
      </c>
      <c r="C1215" s="5" t="s">
        <v>5594</v>
      </c>
      <c r="D1215" s="5" t="s">
        <v>5614</v>
      </c>
      <c r="E1215" s="5">
        <v>2017</v>
      </c>
      <c r="F1215" s="8" t="str">
        <f t="shared" si="36"/>
        <v>November</v>
      </c>
      <c r="G1215" s="7">
        <f t="shared" si="37"/>
        <v>43065</v>
      </c>
      <c r="H1215" s="5" t="s">
        <v>2236</v>
      </c>
      <c r="I1215" s="5" t="s">
        <v>11</v>
      </c>
      <c r="J1215" s="10">
        <v>1470000</v>
      </c>
      <c r="K1215" s="10"/>
      <c r="L1215" s="11">
        <v>6426100</v>
      </c>
    </row>
    <row r="1216" spans="1:12" x14ac:dyDescent="0.25">
      <c r="A1216" s="5" t="s">
        <v>1099</v>
      </c>
      <c r="B1216" s="3" t="s">
        <v>1100</v>
      </c>
      <c r="C1216" s="5" t="s">
        <v>5607</v>
      </c>
      <c r="D1216" s="5" t="s">
        <v>5614</v>
      </c>
      <c r="E1216" s="5">
        <v>2017</v>
      </c>
      <c r="F1216" s="8" t="str">
        <f t="shared" si="36"/>
        <v>December</v>
      </c>
      <c r="G1216" s="7">
        <f t="shared" si="37"/>
        <v>43095</v>
      </c>
      <c r="H1216" s="5" t="s">
        <v>2235</v>
      </c>
      <c r="I1216" s="5" t="s">
        <v>11</v>
      </c>
      <c r="J1216" s="10">
        <v>1470000</v>
      </c>
      <c r="K1216" s="10"/>
      <c r="L1216" s="11">
        <v>7896100</v>
      </c>
    </row>
    <row r="1217" spans="1:12" x14ac:dyDescent="0.25">
      <c r="A1217" s="5" t="s">
        <v>1110</v>
      </c>
      <c r="B1217" s="3" t="s">
        <v>1111</v>
      </c>
      <c r="C1217" s="7"/>
      <c r="D1217" s="7"/>
      <c r="E1217" s="7"/>
      <c r="F1217" s="8" t="str">
        <f t="shared" si="36"/>
        <v>January</v>
      </c>
      <c r="G1217" s="7" t="str">
        <f t="shared" si="37"/>
        <v/>
      </c>
      <c r="H1217" s="5" t="s">
        <v>28</v>
      </c>
      <c r="I1217" s="5" t="s">
        <v>29</v>
      </c>
      <c r="J1217" s="10"/>
      <c r="K1217" s="10"/>
      <c r="L1217" s="11">
        <v>0</v>
      </c>
    </row>
    <row r="1218" spans="1:12" x14ac:dyDescent="0.25">
      <c r="A1218" s="5" t="s">
        <v>1112</v>
      </c>
      <c r="B1218" s="3" t="s">
        <v>1113</v>
      </c>
      <c r="C1218" s="7"/>
      <c r="D1218" s="7"/>
      <c r="E1218" s="7"/>
      <c r="F1218" s="8" t="str">
        <f t="shared" si="36"/>
        <v>January</v>
      </c>
      <c r="G1218" s="7" t="str">
        <f t="shared" si="37"/>
        <v/>
      </c>
      <c r="H1218" s="5" t="s">
        <v>28</v>
      </c>
      <c r="I1218" s="5" t="s">
        <v>29</v>
      </c>
      <c r="J1218" s="10"/>
      <c r="K1218" s="10"/>
      <c r="L1218" s="11">
        <v>0</v>
      </c>
    </row>
    <row r="1219" spans="1:12" x14ac:dyDescent="0.25">
      <c r="A1219" s="5" t="s">
        <v>1114</v>
      </c>
      <c r="B1219" s="3" t="s">
        <v>1115</v>
      </c>
      <c r="C1219" s="7"/>
      <c r="D1219" s="7"/>
      <c r="E1219" s="7"/>
      <c r="F1219" s="8" t="str">
        <f t="shared" ref="F1219:F1282" si="38">TEXT(C1219*28, "mmmm")</f>
        <v>January</v>
      </c>
      <c r="G1219" s="7" t="str">
        <f t="shared" ref="G1219:G1282" si="39">IFERROR(DATEVALUE(CONCATENATE(C1219,"-",D1219,"-",E1219)), "")</f>
        <v/>
      </c>
      <c r="H1219" s="5" t="s">
        <v>28</v>
      </c>
      <c r="I1219" s="5" t="s">
        <v>29</v>
      </c>
      <c r="J1219" s="10"/>
      <c r="K1219" s="10"/>
      <c r="L1219" s="11">
        <v>0</v>
      </c>
    </row>
    <row r="1220" spans="1:12" x14ac:dyDescent="0.25">
      <c r="A1220" s="5" t="s">
        <v>1116</v>
      </c>
      <c r="B1220" s="3" t="s">
        <v>1117</v>
      </c>
      <c r="C1220" s="7"/>
      <c r="D1220" s="7"/>
      <c r="E1220" s="7"/>
      <c r="F1220" s="8" t="str">
        <f t="shared" si="38"/>
        <v>January</v>
      </c>
      <c r="G1220" s="7" t="str">
        <f t="shared" si="39"/>
        <v/>
      </c>
      <c r="H1220" s="5" t="s">
        <v>28</v>
      </c>
      <c r="I1220" s="5" t="s">
        <v>29</v>
      </c>
      <c r="J1220" s="10"/>
      <c r="K1220" s="10"/>
      <c r="L1220" s="11">
        <v>0</v>
      </c>
    </row>
    <row r="1221" spans="1:12" x14ac:dyDescent="0.25">
      <c r="A1221" s="5" t="s">
        <v>1118</v>
      </c>
      <c r="B1221" s="3" t="s">
        <v>1119</v>
      </c>
      <c r="C1221" s="5" t="s">
        <v>5587</v>
      </c>
      <c r="D1221" s="5" t="s">
        <v>5587</v>
      </c>
      <c r="E1221" s="5">
        <v>2017</v>
      </c>
      <c r="F1221" s="8" t="str">
        <f t="shared" si="38"/>
        <v>January</v>
      </c>
      <c r="G1221" s="7">
        <f t="shared" si="39"/>
        <v>42736</v>
      </c>
      <c r="H1221" s="5" t="s">
        <v>36</v>
      </c>
      <c r="I1221" s="5" t="s">
        <v>29</v>
      </c>
      <c r="J1221" s="10"/>
      <c r="K1221" s="10"/>
      <c r="L1221" s="11">
        <v>758438.08</v>
      </c>
    </row>
    <row r="1222" spans="1:12" x14ac:dyDescent="0.25">
      <c r="A1222" s="5" t="s">
        <v>1118</v>
      </c>
      <c r="B1222" s="3" t="s">
        <v>1119</v>
      </c>
      <c r="C1222" s="5" t="s">
        <v>5589</v>
      </c>
      <c r="D1222" s="5" t="s">
        <v>5588</v>
      </c>
      <c r="E1222" s="5">
        <v>2017</v>
      </c>
      <c r="F1222" s="8" t="str">
        <f t="shared" si="38"/>
        <v>June</v>
      </c>
      <c r="G1222" s="7">
        <f t="shared" si="39"/>
        <v>42889</v>
      </c>
      <c r="H1222" s="5" t="s">
        <v>2234</v>
      </c>
      <c r="I1222" s="5" t="s">
        <v>11</v>
      </c>
      <c r="J1222" s="10">
        <v>212520</v>
      </c>
      <c r="K1222" s="10"/>
      <c r="L1222" s="11">
        <v>970958.08</v>
      </c>
    </row>
    <row r="1223" spans="1:12" x14ac:dyDescent="0.25">
      <c r="A1223" s="5" t="s">
        <v>1123</v>
      </c>
      <c r="B1223" s="3" t="s">
        <v>1124</v>
      </c>
      <c r="C1223" s="5" t="s">
        <v>5587</v>
      </c>
      <c r="D1223" s="5" t="s">
        <v>5587</v>
      </c>
      <c r="E1223" s="5">
        <v>2017</v>
      </c>
      <c r="F1223" s="8" t="str">
        <f t="shared" si="38"/>
        <v>January</v>
      </c>
      <c r="G1223" s="7">
        <f t="shared" si="39"/>
        <v>42736</v>
      </c>
      <c r="H1223" s="5" t="s">
        <v>36</v>
      </c>
      <c r="I1223" s="5" t="s">
        <v>29</v>
      </c>
      <c r="J1223" s="10"/>
      <c r="K1223" s="10"/>
      <c r="L1223" s="11">
        <v>17284000</v>
      </c>
    </row>
    <row r="1224" spans="1:12" x14ac:dyDescent="0.25">
      <c r="A1224" s="5" t="s">
        <v>1123</v>
      </c>
      <c r="B1224" s="3" t="s">
        <v>1124</v>
      </c>
      <c r="C1224" s="5" t="s">
        <v>5587</v>
      </c>
      <c r="D1224" s="5" t="s">
        <v>5587</v>
      </c>
      <c r="E1224" s="5">
        <v>2017</v>
      </c>
      <c r="F1224" s="8" t="str">
        <f t="shared" si="38"/>
        <v>January</v>
      </c>
      <c r="G1224" s="7">
        <f t="shared" si="39"/>
        <v>42736</v>
      </c>
      <c r="H1224" s="5" t="s">
        <v>2233</v>
      </c>
      <c r="I1224" s="5" t="s">
        <v>11</v>
      </c>
      <c r="J1224" s="10">
        <v>39690000</v>
      </c>
      <c r="K1224" s="10"/>
      <c r="L1224" s="11">
        <v>56974000</v>
      </c>
    </row>
    <row r="1225" spans="1:12" x14ac:dyDescent="0.25">
      <c r="A1225" s="5" t="s">
        <v>1123</v>
      </c>
      <c r="B1225" s="3" t="s">
        <v>1124</v>
      </c>
      <c r="C1225" s="5" t="s">
        <v>5598</v>
      </c>
      <c r="D1225" s="5" t="s">
        <v>5604</v>
      </c>
      <c r="E1225" s="5">
        <v>2017</v>
      </c>
      <c r="F1225" s="8" t="str">
        <f t="shared" si="38"/>
        <v>February</v>
      </c>
      <c r="G1225" s="7">
        <f t="shared" si="39"/>
        <v>42779</v>
      </c>
      <c r="H1225" s="5" t="s">
        <v>2232</v>
      </c>
      <c r="I1225" s="5" t="s">
        <v>13</v>
      </c>
      <c r="J1225" s="10"/>
      <c r="K1225" s="10">
        <v>8104000</v>
      </c>
      <c r="L1225" s="11">
        <v>48870000</v>
      </c>
    </row>
    <row r="1226" spans="1:12" x14ac:dyDescent="0.25">
      <c r="A1226" s="5" t="s">
        <v>1123</v>
      </c>
      <c r="B1226" s="3" t="s">
        <v>1124</v>
      </c>
      <c r="C1226" s="5" t="s">
        <v>5598</v>
      </c>
      <c r="D1226" s="5" t="s">
        <v>5604</v>
      </c>
      <c r="E1226" s="5">
        <v>2017</v>
      </c>
      <c r="F1226" s="8" t="str">
        <f t="shared" si="38"/>
        <v>February</v>
      </c>
      <c r="G1226" s="7">
        <f t="shared" si="39"/>
        <v>42779</v>
      </c>
      <c r="H1226" s="5" t="s">
        <v>2231</v>
      </c>
      <c r="I1226" s="5" t="s">
        <v>13</v>
      </c>
      <c r="J1226" s="10"/>
      <c r="K1226" s="10">
        <v>540000</v>
      </c>
      <c r="L1226" s="11">
        <v>48330000</v>
      </c>
    </row>
    <row r="1227" spans="1:12" x14ac:dyDescent="0.25">
      <c r="A1227" s="5" t="s">
        <v>1123</v>
      </c>
      <c r="B1227" s="3" t="s">
        <v>1124</v>
      </c>
      <c r="C1227" s="5" t="s">
        <v>5598</v>
      </c>
      <c r="D1227" s="5" t="s">
        <v>5600</v>
      </c>
      <c r="E1227" s="5">
        <v>2017</v>
      </c>
      <c r="F1227" s="8" t="str">
        <f t="shared" si="38"/>
        <v>February</v>
      </c>
      <c r="G1227" s="7">
        <f t="shared" si="39"/>
        <v>42794</v>
      </c>
      <c r="H1227" s="5" t="s">
        <v>2230</v>
      </c>
      <c r="I1227" s="5" t="s">
        <v>13</v>
      </c>
      <c r="J1227" s="10"/>
      <c r="K1227" s="10">
        <v>3000000</v>
      </c>
      <c r="L1227" s="11">
        <v>45330000</v>
      </c>
    </row>
    <row r="1228" spans="1:12" x14ac:dyDescent="0.25">
      <c r="A1228" s="5" t="s">
        <v>1123</v>
      </c>
      <c r="B1228" s="3" t="s">
        <v>1124</v>
      </c>
      <c r="C1228" s="5" t="s">
        <v>5588</v>
      </c>
      <c r="D1228" s="5" t="s">
        <v>5602</v>
      </c>
      <c r="E1228" s="5">
        <v>2017</v>
      </c>
      <c r="F1228" s="8" t="str">
        <f t="shared" si="38"/>
        <v>March</v>
      </c>
      <c r="G1228" s="7">
        <f t="shared" si="39"/>
        <v>42818</v>
      </c>
      <c r="H1228" s="5" t="s">
        <v>2229</v>
      </c>
      <c r="I1228" s="5" t="s">
        <v>13</v>
      </c>
      <c r="J1228" s="10"/>
      <c r="K1228" s="10">
        <v>2000000</v>
      </c>
      <c r="L1228" s="11">
        <v>43330000</v>
      </c>
    </row>
    <row r="1229" spans="1:12" x14ac:dyDescent="0.25">
      <c r="A1229" s="5" t="s">
        <v>1123</v>
      </c>
      <c r="B1229" s="3" t="s">
        <v>1124</v>
      </c>
      <c r="C1229" s="5" t="s">
        <v>5596</v>
      </c>
      <c r="D1229" s="5" t="s">
        <v>5587</v>
      </c>
      <c r="E1229" s="5">
        <v>2017</v>
      </c>
      <c r="F1229" s="8" t="str">
        <f t="shared" si="38"/>
        <v>April</v>
      </c>
      <c r="G1229" s="7">
        <f t="shared" si="39"/>
        <v>42826</v>
      </c>
      <c r="H1229" s="5" t="s">
        <v>2228</v>
      </c>
      <c r="I1229" s="5" t="s">
        <v>11</v>
      </c>
      <c r="J1229" s="10">
        <v>39690000</v>
      </c>
      <c r="K1229" s="10"/>
      <c r="L1229" s="11">
        <v>83020000</v>
      </c>
    </row>
    <row r="1230" spans="1:12" x14ac:dyDescent="0.25">
      <c r="A1230" s="5" t="s">
        <v>1123</v>
      </c>
      <c r="B1230" s="3" t="s">
        <v>1124</v>
      </c>
      <c r="C1230" s="5" t="s">
        <v>5597</v>
      </c>
      <c r="D1230" s="5" t="s">
        <v>5607</v>
      </c>
      <c r="E1230" s="5">
        <v>2017</v>
      </c>
      <c r="F1230" s="8" t="str">
        <f t="shared" si="38"/>
        <v>May</v>
      </c>
      <c r="G1230" s="7">
        <f t="shared" si="39"/>
        <v>42867</v>
      </c>
      <c r="H1230" s="5" t="s">
        <v>2227</v>
      </c>
      <c r="I1230" s="5" t="s">
        <v>13</v>
      </c>
      <c r="J1230" s="10"/>
      <c r="K1230" s="10">
        <v>2000000</v>
      </c>
      <c r="L1230" s="11">
        <v>81020000</v>
      </c>
    </row>
    <row r="1231" spans="1:12" x14ac:dyDescent="0.25">
      <c r="A1231" s="5" t="s">
        <v>1123</v>
      </c>
      <c r="B1231" s="3" t="s">
        <v>1124</v>
      </c>
      <c r="C1231" s="5" t="s">
        <v>5589</v>
      </c>
      <c r="D1231" s="5" t="s">
        <v>5587</v>
      </c>
      <c r="E1231" s="5">
        <v>2017</v>
      </c>
      <c r="F1231" s="8" t="str">
        <f t="shared" si="38"/>
        <v>June</v>
      </c>
      <c r="G1231" s="7">
        <f t="shared" si="39"/>
        <v>42887</v>
      </c>
      <c r="H1231" s="5" t="s">
        <v>2226</v>
      </c>
      <c r="I1231" s="5" t="s">
        <v>11</v>
      </c>
      <c r="J1231" s="10">
        <v>30727741.940000001</v>
      </c>
      <c r="K1231" s="10"/>
      <c r="L1231" s="11">
        <v>111747741.94</v>
      </c>
    </row>
    <row r="1232" spans="1:12" x14ac:dyDescent="0.25">
      <c r="A1232" s="5" t="s">
        <v>1123</v>
      </c>
      <c r="B1232" s="3" t="s">
        <v>1124</v>
      </c>
      <c r="C1232" s="5" t="s">
        <v>5589</v>
      </c>
      <c r="D1232" s="5" t="s">
        <v>5593</v>
      </c>
      <c r="E1232" s="5">
        <v>2017</v>
      </c>
      <c r="F1232" s="8" t="str">
        <f t="shared" si="38"/>
        <v>June</v>
      </c>
      <c r="G1232" s="7">
        <f t="shared" si="39"/>
        <v>42908</v>
      </c>
      <c r="H1232" s="5" t="s">
        <v>2221</v>
      </c>
      <c r="I1232" s="5" t="s">
        <v>13</v>
      </c>
      <c r="J1232" s="10"/>
      <c r="K1232" s="10">
        <v>2000000</v>
      </c>
      <c r="L1232" s="11">
        <v>109747741.94</v>
      </c>
    </row>
    <row r="1233" spans="1:12" x14ac:dyDescent="0.25">
      <c r="A1233" s="5" t="s">
        <v>1123</v>
      </c>
      <c r="B1233" s="3" t="s">
        <v>1124</v>
      </c>
      <c r="C1233" s="5" t="s">
        <v>5589</v>
      </c>
      <c r="D1233" s="5" t="s">
        <v>5609</v>
      </c>
      <c r="E1233" s="5">
        <v>2017</v>
      </c>
      <c r="F1233" s="8" t="str">
        <f t="shared" si="38"/>
        <v>June</v>
      </c>
      <c r="G1233" s="7">
        <f t="shared" si="39"/>
        <v>42909</v>
      </c>
      <c r="H1233" s="5" t="s">
        <v>2225</v>
      </c>
      <c r="I1233" s="5" t="s">
        <v>13</v>
      </c>
      <c r="J1233" s="10"/>
      <c r="K1233" s="10">
        <v>540000</v>
      </c>
      <c r="L1233" s="11">
        <v>109207741.94</v>
      </c>
    </row>
    <row r="1234" spans="1:12" x14ac:dyDescent="0.25">
      <c r="A1234" s="5" t="s">
        <v>1123</v>
      </c>
      <c r="B1234" s="3" t="s">
        <v>1124</v>
      </c>
      <c r="C1234" s="5" t="s">
        <v>5592</v>
      </c>
      <c r="D1234" s="5" t="s">
        <v>5587</v>
      </c>
      <c r="E1234" s="5">
        <v>2017</v>
      </c>
      <c r="F1234" s="8" t="str">
        <f t="shared" si="38"/>
        <v>July</v>
      </c>
      <c r="G1234" s="7">
        <f t="shared" si="39"/>
        <v>42917</v>
      </c>
      <c r="H1234" s="5" t="s">
        <v>2224</v>
      </c>
      <c r="I1234" s="5" t="s">
        <v>11</v>
      </c>
      <c r="J1234" s="10">
        <v>39690000</v>
      </c>
      <c r="K1234" s="10"/>
      <c r="L1234" s="11">
        <v>148897741.94</v>
      </c>
    </row>
    <row r="1235" spans="1:12" x14ac:dyDescent="0.25">
      <c r="A1235" s="5" t="s">
        <v>1123</v>
      </c>
      <c r="B1235" s="3" t="s">
        <v>1124</v>
      </c>
      <c r="C1235" s="5" t="s">
        <v>5592</v>
      </c>
      <c r="D1235" s="5" t="s">
        <v>5594</v>
      </c>
      <c r="E1235" s="5">
        <v>2017</v>
      </c>
      <c r="F1235" s="8" t="str">
        <f t="shared" si="38"/>
        <v>July</v>
      </c>
      <c r="G1235" s="7">
        <f t="shared" si="39"/>
        <v>42927</v>
      </c>
      <c r="H1235" s="5" t="s">
        <v>2223</v>
      </c>
      <c r="I1235" s="5" t="s">
        <v>13</v>
      </c>
      <c r="J1235" s="10"/>
      <c r="K1235" s="10">
        <v>2000000</v>
      </c>
      <c r="L1235" s="11">
        <v>146897741.94</v>
      </c>
    </row>
    <row r="1236" spans="1:12" x14ac:dyDescent="0.25">
      <c r="A1236" s="5" t="s">
        <v>1123</v>
      </c>
      <c r="B1236" s="3" t="s">
        <v>1124</v>
      </c>
      <c r="C1236" s="5" t="s">
        <v>5592</v>
      </c>
      <c r="D1236" s="5" t="s">
        <v>5600</v>
      </c>
      <c r="E1236" s="5">
        <v>2017</v>
      </c>
      <c r="F1236" s="8" t="str">
        <f t="shared" si="38"/>
        <v>July</v>
      </c>
      <c r="G1236" s="7">
        <f t="shared" si="39"/>
        <v>42944</v>
      </c>
      <c r="H1236" s="5" t="s">
        <v>2222</v>
      </c>
      <c r="I1236" s="5" t="s">
        <v>13</v>
      </c>
      <c r="J1236" s="10"/>
      <c r="K1236" s="10">
        <v>2500000</v>
      </c>
      <c r="L1236" s="11">
        <v>144397741.94</v>
      </c>
    </row>
    <row r="1237" spans="1:12" x14ac:dyDescent="0.25">
      <c r="A1237" s="5" t="s">
        <v>1123</v>
      </c>
      <c r="B1237" s="3" t="s">
        <v>1124</v>
      </c>
      <c r="C1237" s="5" t="s">
        <v>5590</v>
      </c>
      <c r="D1237" s="5" t="s">
        <v>5593</v>
      </c>
      <c r="E1237" s="5">
        <v>2017</v>
      </c>
      <c r="F1237" s="8" t="str">
        <f t="shared" si="38"/>
        <v>August</v>
      </c>
      <c r="G1237" s="7">
        <f t="shared" si="39"/>
        <v>42969</v>
      </c>
      <c r="H1237" s="5" t="s">
        <v>2221</v>
      </c>
      <c r="I1237" s="5" t="s">
        <v>13</v>
      </c>
      <c r="J1237" s="10"/>
      <c r="K1237" s="10">
        <v>2000000</v>
      </c>
      <c r="L1237" s="11">
        <v>142397741.94</v>
      </c>
    </row>
    <row r="1238" spans="1:12" x14ac:dyDescent="0.25">
      <c r="A1238" s="5" t="s">
        <v>1123</v>
      </c>
      <c r="B1238" s="3" t="s">
        <v>1124</v>
      </c>
      <c r="C1238" s="5" t="s">
        <v>5606</v>
      </c>
      <c r="D1238" s="5" t="s">
        <v>5587</v>
      </c>
      <c r="E1238" s="5">
        <v>2017</v>
      </c>
      <c r="F1238" s="8" t="str">
        <f t="shared" si="38"/>
        <v>October</v>
      </c>
      <c r="G1238" s="7">
        <f t="shared" si="39"/>
        <v>43009</v>
      </c>
      <c r="H1238" s="5" t="s">
        <v>2220</v>
      </c>
      <c r="I1238" s="5" t="s">
        <v>11</v>
      </c>
      <c r="J1238" s="10">
        <v>39690000</v>
      </c>
      <c r="K1238" s="10"/>
      <c r="L1238" s="11">
        <v>182087741.94</v>
      </c>
    </row>
    <row r="1239" spans="1:12" x14ac:dyDescent="0.25">
      <c r="A1239" s="5" t="s">
        <v>1123</v>
      </c>
      <c r="B1239" s="3" t="s">
        <v>1124</v>
      </c>
      <c r="C1239" s="5" t="s">
        <v>5606</v>
      </c>
      <c r="D1239" s="5" t="s">
        <v>5604</v>
      </c>
      <c r="E1239" s="5">
        <v>2017</v>
      </c>
      <c r="F1239" s="8" t="str">
        <f t="shared" si="38"/>
        <v>October</v>
      </c>
      <c r="G1239" s="7">
        <f t="shared" si="39"/>
        <v>43021</v>
      </c>
      <c r="H1239" s="5" t="s">
        <v>1131</v>
      </c>
      <c r="I1239" s="5" t="s">
        <v>13</v>
      </c>
      <c r="J1239" s="10"/>
      <c r="K1239" s="10">
        <v>4000000</v>
      </c>
      <c r="L1239" s="11">
        <v>178087741.94</v>
      </c>
    </row>
    <row r="1240" spans="1:12" x14ac:dyDescent="0.25">
      <c r="A1240" s="5" t="s">
        <v>1132</v>
      </c>
      <c r="B1240" s="3" t="s">
        <v>1133</v>
      </c>
      <c r="C1240" s="5" t="s">
        <v>5587</v>
      </c>
      <c r="D1240" s="5" t="s">
        <v>5587</v>
      </c>
      <c r="E1240" s="5">
        <v>2017</v>
      </c>
      <c r="F1240" s="8" t="str">
        <f t="shared" si="38"/>
        <v>January</v>
      </c>
      <c r="G1240" s="7">
        <f t="shared" si="39"/>
        <v>42736</v>
      </c>
      <c r="H1240" s="5" t="s">
        <v>36</v>
      </c>
      <c r="I1240" s="5" t="s">
        <v>29</v>
      </c>
      <c r="J1240" s="10"/>
      <c r="K1240" s="10"/>
      <c r="L1240" s="11">
        <v>3174973.12</v>
      </c>
    </row>
    <row r="1241" spans="1:12" x14ac:dyDescent="0.25">
      <c r="A1241" s="5" t="s">
        <v>1132</v>
      </c>
      <c r="B1241" s="3" t="s">
        <v>1133</v>
      </c>
      <c r="C1241" s="5" t="s">
        <v>5587</v>
      </c>
      <c r="D1241" s="5" t="s">
        <v>5587</v>
      </c>
      <c r="E1241" s="5">
        <v>2017</v>
      </c>
      <c r="F1241" s="8" t="str">
        <f t="shared" si="38"/>
        <v>January</v>
      </c>
      <c r="G1241" s="7">
        <f t="shared" si="39"/>
        <v>42736</v>
      </c>
      <c r="H1241" s="5" t="s">
        <v>2219</v>
      </c>
      <c r="I1241" s="5" t="s">
        <v>11</v>
      </c>
      <c r="J1241" s="10">
        <v>2493750</v>
      </c>
      <c r="K1241" s="10"/>
      <c r="L1241" s="11">
        <v>5668723.1200000001</v>
      </c>
    </row>
    <row r="1242" spans="1:12" x14ac:dyDescent="0.25">
      <c r="A1242" s="5" t="s">
        <v>1132</v>
      </c>
      <c r="B1242" s="3" t="s">
        <v>1133</v>
      </c>
      <c r="C1242" s="5" t="s">
        <v>5587</v>
      </c>
      <c r="D1242" s="5" t="s">
        <v>5599</v>
      </c>
      <c r="E1242" s="5">
        <v>2017</v>
      </c>
      <c r="F1242" s="8" t="str">
        <f t="shared" si="38"/>
        <v>January</v>
      </c>
      <c r="G1242" s="7">
        <f t="shared" si="39"/>
        <v>42751</v>
      </c>
      <c r="H1242" s="5" t="s">
        <v>2218</v>
      </c>
      <c r="I1242" s="5" t="s">
        <v>13</v>
      </c>
      <c r="J1242" s="10"/>
      <c r="K1242" s="10">
        <v>713709.68</v>
      </c>
      <c r="L1242" s="11">
        <v>4955013.4400000004</v>
      </c>
    </row>
    <row r="1243" spans="1:12" x14ac:dyDescent="0.25">
      <c r="A1243" s="5" t="s">
        <v>1132</v>
      </c>
      <c r="B1243" s="3" t="s">
        <v>1133</v>
      </c>
      <c r="C1243" s="5" t="s">
        <v>5587</v>
      </c>
      <c r="D1243" s="5" t="s">
        <v>5601</v>
      </c>
      <c r="E1243" s="5">
        <v>2017</v>
      </c>
      <c r="F1243" s="8" t="str">
        <f t="shared" si="38"/>
        <v>January</v>
      </c>
      <c r="G1243" s="7">
        <f t="shared" si="39"/>
        <v>42752</v>
      </c>
      <c r="H1243" s="5" t="s">
        <v>2217</v>
      </c>
      <c r="I1243" s="5" t="s">
        <v>13</v>
      </c>
      <c r="J1243" s="10"/>
      <c r="K1243" s="10">
        <v>103602.15</v>
      </c>
      <c r="L1243" s="11">
        <v>4851411.29</v>
      </c>
    </row>
    <row r="1244" spans="1:12" x14ac:dyDescent="0.25">
      <c r="A1244" s="5" t="s">
        <v>1132</v>
      </c>
      <c r="B1244" s="3" t="s">
        <v>1133</v>
      </c>
      <c r="C1244" s="5" t="s">
        <v>5598</v>
      </c>
      <c r="D1244" s="5" t="s">
        <v>5587</v>
      </c>
      <c r="E1244" s="5">
        <v>2017</v>
      </c>
      <c r="F1244" s="8" t="str">
        <f t="shared" si="38"/>
        <v>February</v>
      </c>
      <c r="G1244" s="7">
        <f t="shared" si="39"/>
        <v>42767</v>
      </c>
      <c r="H1244" s="5" t="s">
        <v>2216</v>
      </c>
      <c r="I1244" s="5" t="s">
        <v>11</v>
      </c>
      <c r="J1244" s="10">
        <v>2493750</v>
      </c>
      <c r="K1244" s="10"/>
      <c r="L1244" s="11">
        <v>7345161.29</v>
      </c>
    </row>
    <row r="1245" spans="1:12" x14ac:dyDescent="0.25">
      <c r="A1245" s="5" t="s">
        <v>1132</v>
      </c>
      <c r="B1245" s="3" t="s">
        <v>1133</v>
      </c>
      <c r="C1245" s="5" t="s">
        <v>5598</v>
      </c>
      <c r="D1245" s="5" t="s">
        <v>5587</v>
      </c>
      <c r="E1245" s="5">
        <v>2017</v>
      </c>
      <c r="F1245" s="8" t="str">
        <f t="shared" si="38"/>
        <v>February</v>
      </c>
      <c r="G1245" s="7">
        <f t="shared" si="39"/>
        <v>42767</v>
      </c>
      <c r="H1245" s="5" t="s">
        <v>2215</v>
      </c>
      <c r="I1245" s="5" t="s">
        <v>11</v>
      </c>
      <c r="J1245" s="10">
        <v>262500</v>
      </c>
      <c r="K1245" s="10"/>
      <c r="L1245" s="11">
        <v>7607661.29</v>
      </c>
    </row>
    <row r="1246" spans="1:12" x14ac:dyDescent="0.25">
      <c r="A1246" s="5" t="s">
        <v>1132</v>
      </c>
      <c r="B1246" s="3" t="s">
        <v>1133</v>
      </c>
      <c r="C1246" s="5" t="s">
        <v>5598</v>
      </c>
      <c r="D1246" s="5" t="s">
        <v>5592</v>
      </c>
      <c r="E1246" s="5">
        <v>2017</v>
      </c>
      <c r="F1246" s="8" t="str">
        <f t="shared" si="38"/>
        <v>February</v>
      </c>
      <c r="G1246" s="7">
        <f t="shared" si="39"/>
        <v>42773</v>
      </c>
      <c r="H1246" s="5" t="s">
        <v>2201</v>
      </c>
      <c r="I1246" s="5" t="s">
        <v>13</v>
      </c>
      <c r="J1246" s="10"/>
      <c r="K1246" s="10">
        <v>756250</v>
      </c>
      <c r="L1246" s="11">
        <v>6851411.29</v>
      </c>
    </row>
    <row r="1247" spans="1:12" x14ac:dyDescent="0.25">
      <c r="A1247" s="5" t="s">
        <v>1132</v>
      </c>
      <c r="B1247" s="3" t="s">
        <v>1133</v>
      </c>
      <c r="C1247" s="5" t="s">
        <v>5598</v>
      </c>
      <c r="D1247" s="5" t="s">
        <v>5590</v>
      </c>
      <c r="E1247" s="5">
        <v>2017</v>
      </c>
      <c r="F1247" s="8" t="str">
        <f t="shared" si="38"/>
        <v>February</v>
      </c>
      <c r="G1247" s="7">
        <f t="shared" si="39"/>
        <v>42774</v>
      </c>
      <c r="H1247" s="5" t="s">
        <v>2214</v>
      </c>
      <c r="I1247" s="5" t="s">
        <v>11</v>
      </c>
      <c r="J1247" s="10"/>
      <c r="K1247" s="10">
        <v>750000</v>
      </c>
      <c r="L1247" s="11">
        <v>6101411.29</v>
      </c>
    </row>
    <row r="1248" spans="1:12" x14ac:dyDescent="0.25">
      <c r="A1248" s="5" t="s">
        <v>1132</v>
      </c>
      <c r="B1248" s="3" t="s">
        <v>1133</v>
      </c>
      <c r="C1248" s="5" t="s">
        <v>5598</v>
      </c>
      <c r="D1248" s="5" t="s">
        <v>5611</v>
      </c>
      <c r="E1248" s="5">
        <v>2017</v>
      </c>
      <c r="F1248" s="8" t="str">
        <f t="shared" si="38"/>
        <v>February</v>
      </c>
      <c r="G1248" s="7">
        <f t="shared" si="39"/>
        <v>42780</v>
      </c>
      <c r="H1248" s="5" t="s">
        <v>2213</v>
      </c>
      <c r="I1248" s="5" t="s">
        <v>13</v>
      </c>
      <c r="J1248" s="10"/>
      <c r="K1248" s="10">
        <v>1375000</v>
      </c>
      <c r="L1248" s="11">
        <v>4726411.29</v>
      </c>
    </row>
    <row r="1249" spans="1:12" x14ac:dyDescent="0.25">
      <c r="A1249" s="5" t="s">
        <v>1132</v>
      </c>
      <c r="B1249" s="3" t="s">
        <v>1133</v>
      </c>
      <c r="C1249" s="5" t="s">
        <v>5598</v>
      </c>
      <c r="D1249" s="5" t="s">
        <v>5611</v>
      </c>
      <c r="E1249" s="5">
        <v>2017</v>
      </c>
      <c r="F1249" s="8" t="str">
        <f t="shared" si="38"/>
        <v>February</v>
      </c>
      <c r="G1249" s="7">
        <f t="shared" si="39"/>
        <v>42780</v>
      </c>
      <c r="H1249" s="5" t="s">
        <v>2212</v>
      </c>
      <c r="I1249" s="5" t="s">
        <v>13</v>
      </c>
      <c r="J1249" s="10"/>
      <c r="K1249" s="10">
        <v>68750</v>
      </c>
      <c r="L1249" s="11">
        <v>4657661.29</v>
      </c>
    </row>
    <row r="1250" spans="1:12" x14ac:dyDescent="0.25">
      <c r="A1250" s="5" t="s">
        <v>1132</v>
      </c>
      <c r="B1250" s="3" t="s">
        <v>1133</v>
      </c>
      <c r="C1250" s="5" t="s">
        <v>5588</v>
      </c>
      <c r="D1250" s="5" t="s">
        <v>5587</v>
      </c>
      <c r="E1250" s="5">
        <v>2017</v>
      </c>
      <c r="F1250" s="8" t="str">
        <f t="shared" si="38"/>
        <v>March</v>
      </c>
      <c r="G1250" s="7">
        <f t="shared" si="39"/>
        <v>42795</v>
      </c>
      <c r="H1250" s="5" t="s">
        <v>2211</v>
      </c>
      <c r="I1250" s="5" t="s">
        <v>11</v>
      </c>
      <c r="J1250" s="10">
        <v>2493750</v>
      </c>
      <c r="K1250" s="10"/>
      <c r="L1250" s="11">
        <v>7151411.29</v>
      </c>
    </row>
    <row r="1251" spans="1:12" x14ac:dyDescent="0.25">
      <c r="A1251" s="5" t="s">
        <v>1132</v>
      </c>
      <c r="B1251" s="3" t="s">
        <v>1133</v>
      </c>
      <c r="C1251" s="5" t="s">
        <v>5588</v>
      </c>
      <c r="D1251" s="5" t="s">
        <v>5606</v>
      </c>
      <c r="E1251" s="5">
        <v>2017</v>
      </c>
      <c r="F1251" s="8" t="str">
        <f t="shared" si="38"/>
        <v>March</v>
      </c>
      <c r="G1251" s="7">
        <f t="shared" si="39"/>
        <v>42804</v>
      </c>
      <c r="H1251" s="5" t="s">
        <v>2210</v>
      </c>
      <c r="I1251" s="5" t="s">
        <v>13</v>
      </c>
      <c r="J1251" s="10"/>
      <c r="K1251" s="10">
        <v>2000000</v>
      </c>
      <c r="L1251" s="11">
        <v>5151411.29</v>
      </c>
    </row>
    <row r="1252" spans="1:12" x14ac:dyDescent="0.25">
      <c r="A1252" s="5" t="s">
        <v>1132</v>
      </c>
      <c r="B1252" s="3" t="s">
        <v>1133</v>
      </c>
      <c r="C1252" s="5" t="s">
        <v>5588</v>
      </c>
      <c r="D1252" s="5" t="s">
        <v>5594</v>
      </c>
      <c r="E1252" s="5">
        <v>2017</v>
      </c>
      <c r="F1252" s="8" t="str">
        <f t="shared" si="38"/>
        <v>March</v>
      </c>
      <c r="G1252" s="7">
        <f t="shared" si="39"/>
        <v>42805</v>
      </c>
      <c r="H1252" s="5" t="s">
        <v>2209</v>
      </c>
      <c r="I1252" s="5" t="s">
        <v>13</v>
      </c>
      <c r="J1252" s="10"/>
      <c r="K1252" s="10">
        <v>187500</v>
      </c>
      <c r="L1252" s="11">
        <v>4963911.29</v>
      </c>
    </row>
    <row r="1253" spans="1:12" x14ac:dyDescent="0.25">
      <c r="A1253" s="5" t="s">
        <v>1132</v>
      </c>
      <c r="B1253" s="3" t="s">
        <v>1133</v>
      </c>
      <c r="C1253" s="5" t="s">
        <v>5588</v>
      </c>
      <c r="D1253" s="5" t="s">
        <v>5607</v>
      </c>
      <c r="E1253" s="5">
        <v>2017</v>
      </c>
      <c r="F1253" s="8" t="str">
        <f t="shared" si="38"/>
        <v>March</v>
      </c>
      <c r="G1253" s="7">
        <f t="shared" si="39"/>
        <v>42806</v>
      </c>
      <c r="H1253" s="5" t="s">
        <v>2208</v>
      </c>
      <c r="I1253" s="5" t="s">
        <v>13</v>
      </c>
      <c r="J1253" s="10"/>
      <c r="K1253" s="10">
        <v>68750</v>
      </c>
      <c r="L1253" s="11">
        <v>4895161.29</v>
      </c>
    </row>
    <row r="1254" spans="1:12" x14ac:dyDescent="0.25">
      <c r="A1254" s="5" t="s">
        <v>1132</v>
      </c>
      <c r="B1254" s="3" t="s">
        <v>1133</v>
      </c>
      <c r="C1254" s="5" t="s">
        <v>5588</v>
      </c>
      <c r="D1254" s="5" t="s">
        <v>5601</v>
      </c>
      <c r="E1254" s="5">
        <v>2017</v>
      </c>
      <c r="F1254" s="8" t="str">
        <f t="shared" si="38"/>
        <v>March</v>
      </c>
      <c r="G1254" s="7">
        <f t="shared" si="39"/>
        <v>42811</v>
      </c>
      <c r="H1254" s="5" t="s">
        <v>2207</v>
      </c>
      <c r="I1254" s="5" t="s">
        <v>13</v>
      </c>
      <c r="J1254" s="10"/>
      <c r="K1254" s="10">
        <v>2000000</v>
      </c>
      <c r="L1254" s="11">
        <v>2895161.29</v>
      </c>
    </row>
    <row r="1255" spans="1:12" x14ac:dyDescent="0.25">
      <c r="A1255" s="5" t="s">
        <v>1132</v>
      </c>
      <c r="B1255" s="3" t="s">
        <v>1133</v>
      </c>
      <c r="C1255" s="5" t="s">
        <v>5596</v>
      </c>
      <c r="D1255" s="5" t="s">
        <v>5587</v>
      </c>
      <c r="E1255" s="5">
        <v>2017</v>
      </c>
      <c r="F1255" s="8" t="str">
        <f t="shared" si="38"/>
        <v>April</v>
      </c>
      <c r="G1255" s="7">
        <f t="shared" si="39"/>
        <v>42826</v>
      </c>
      <c r="H1255" s="5" t="s">
        <v>2206</v>
      </c>
      <c r="I1255" s="5" t="s">
        <v>11</v>
      </c>
      <c r="J1255" s="10">
        <v>2493750</v>
      </c>
      <c r="K1255" s="10"/>
      <c r="L1255" s="11">
        <v>5388911.29</v>
      </c>
    </row>
    <row r="1256" spans="1:12" x14ac:dyDescent="0.25">
      <c r="A1256" s="5" t="s">
        <v>1132</v>
      </c>
      <c r="B1256" s="3" t="s">
        <v>1133</v>
      </c>
      <c r="C1256" s="5" t="s">
        <v>5596</v>
      </c>
      <c r="D1256" s="5" t="s">
        <v>5591</v>
      </c>
      <c r="E1256" s="5">
        <v>2017</v>
      </c>
      <c r="F1256" s="8" t="str">
        <f t="shared" si="38"/>
        <v>April</v>
      </c>
      <c r="G1256" s="7">
        <f t="shared" si="39"/>
        <v>42843</v>
      </c>
      <c r="H1256" s="5" t="s">
        <v>2205</v>
      </c>
      <c r="I1256" s="5" t="s">
        <v>13</v>
      </c>
      <c r="J1256" s="10"/>
      <c r="K1256" s="10">
        <v>2000000</v>
      </c>
      <c r="L1256" s="11">
        <v>3388911.29</v>
      </c>
    </row>
    <row r="1257" spans="1:12" x14ac:dyDescent="0.25">
      <c r="A1257" s="5" t="s">
        <v>1132</v>
      </c>
      <c r="B1257" s="3" t="s">
        <v>1133</v>
      </c>
      <c r="C1257" s="5" t="s">
        <v>5596</v>
      </c>
      <c r="D1257" s="5" t="s">
        <v>5591</v>
      </c>
      <c r="E1257" s="5">
        <v>2017</v>
      </c>
      <c r="F1257" s="8" t="str">
        <f t="shared" si="38"/>
        <v>April</v>
      </c>
      <c r="G1257" s="7">
        <f t="shared" si="39"/>
        <v>42843</v>
      </c>
      <c r="H1257" s="5" t="s">
        <v>2204</v>
      </c>
      <c r="I1257" s="5" t="s">
        <v>13</v>
      </c>
      <c r="J1257" s="10"/>
      <c r="K1257" s="10">
        <v>118750</v>
      </c>
      <c r="L1257" s="11">
        <v>3270161.29</v>
      </c>
    </row>
    <row r="1258" spans="1:12" x14ac:dyDescent="0.25">
      <c r="A1258" s="5" t="s">
        <v>1132</v>
      </c>
      <c r="B1258" s="3" t="s">
        <v>1133</v>
      </c>
      <c r="C1258" s="5" t="s">
        <v>5596</v>
      </c>
      <c r="D1258" s="5" t="s">
        <v>5591</v>
      </c>
      <c r="E1258" s="5">
        <v>2017</v>
      </c>
      <c r="F1258" s="8" t="str">
        <f t="shared" si="38"/>
        <v>April</v>
      </c>
      <c r="G1258" s="7">
        <f t="shared" si="39"/>
        <v>42843</v>
      </c>
      <c r="H1258" s="5" t="s">
        <v>2203</v>
      </c>
      <c r="I1258" s="5" t="s">
        <v>13</v>
      </c>
      <c r="J1258" s="10"/>
      <c r="K1258" s="10">
        <v>375000</v>
      </c>
      <c r="L1258" s="11">
        <v>2895161.29</v>
      </c>
    </row>
    <row r="1259" spans="1:12" x14ac:dyDescent="0.25">
      <c r="A1259" s="5" t="s">
        <v>1132</v>
      </c>
      <c r="B1259" s="3" t="s">
        <v>1133</v>
      </c>
      <c r="C1259" s="5" t="s">
        <v>5596</v>
      </c>
      <c r="D1259" s="5" t="s">
        <v>5617</v>
      </c>
      <c r="E1259" s="5">
        <v>2017</v>
      </c>
      <c r="F1259" s="8" t="str">
        <f t="shared" si="38"/>
        <v>April</v>
      </c>
      <c r="G1259" s="7">
        <f t="shared" si="39"/>
        <v>42844</v>
      </c>
      <c r="H1259" s="5" t="s">
        <v>2187</v>
      </c>
      <c r="I1259" s="5" t="s">
        <v>13</v>
      </c>
      <c r="J1259" s="10"/>
      <c r="K1259" s="10">
        <v>118750</v>
      </c>
      <c r="L1259" s="11">
        <v>2776411.29</v>
      </c>
    </row>
    <row r="1260" spans="1:12" x14ac:dyDescent="0.25">
      <c r="A1260" s="5" t="s">
        <v>1132</v>
      </c>
      <c r="B1260" s="3" t="s">
        <v>1133</v>
      </c>
      <c r="C1260" s="5" t="s">
        <v>5597</v>
      </c>
      <c r="D1260" s="5" t="s">
        <v>5587</v>
      </c>
      <c r="E1260" s="5">
        <v>2017</v>
      </c>
      <c r="F1260" s="8" t="str">
        <f t="shared" si="38"/>
        <v>May</v>
      </c>
      <c r="G1260" s="7">
        <f t="shared" si="39"/>
        <v>42856</v>
      </c>
      <c r="H1260" s="5" t="s">
        <v>2202</v>
      </c>
      <c r="I1260" s="5" t="s">
        <v>11</v>
      </c>
      <c r="J1260" s="10">
        <v>2493750</v>
      </c>
      <c r="K1260" s="10"/>
      <c r="L1260" s="11">
        <v>5270161.29</v>
      </c>
    </row>
    <row r="1261" spans="1:12" x14ac:dyDescent="0.25">
      <c r="A1261" s="5" t="s">
        <v>1132</v>
      </c>
      <c r="B1261" s="3" t="s">
        <v>1133</v>
      </c>
      <c r="C1261" s="5" t="s">
        <v>5597</v>
      </c>
      <c r="D1261" s="5" t="s">
        <v>5607</v>
      </c>
      <c r="E1261" s="5">
        <v>2017</v>
      </c>
      <c r="F1261" s="8" t="str">
        <f t="shared" si="38"/>
        <v>May</v>
      </c>
      <c r="G1261" s="7">
        <f t="shared" si="39"/>
        <v>42867</v>
      </c>
      <c r="H1261" s="5" t="s">
        <v>2201</v>
      </c>
      <c r="I1261" s="5" t="s">
        <v>13</v>
      </c>
      <c r="J1261" s="10"/>
      <c r="K1261" s="10">
        <v>2395161.29</v>
      </c>
      <c r="L1261" s="11">
        <v>2875000</v>
      </c>
    </row>
    <row r="1262" spans="1:12" x14ac:dyDescent="0.25">
      <c r="A1262" s="5" t="s">
        <v>1132</v>
      </c>
      <c r="B1262" s="3" t="s">
        <v>1133</v>
      </c>
      <c r="C1262" s="5" t="s">
        <v>5597</v>
      </c>
      <c r="D1262" s="5" t="s">
        <v>5607</v>
      </c>
      <c r="E1262" s="5">
        <v>2017</v>
      </c>
      <c r="F1262" s="8" t="str">
        <f t="shared" si="38"/>
        <v>May</v>
      </c>
      <c r="G1262" s="7">
        <f t="shared" si="39"/>
        <v>42867</v>
      </c>
      <c r="H1262" s="5" t="s">
        <v>2200</v>
      </c>
      <c r="I1262" s="5" t="s">
        <v>13</v>
      </c>
      <c r="J1262" s="10"/>
      <c r="K1262" s="10">
        <v>118750</v>
      </c>
      <c r="L1262" s="11">
        <v>2756250</v>
      </c>
    </row>
    <row r="1263" spans="1:12" x14ac:dyDescent="0.25">
      <c r="A1263" s="5" t="s">
        <v>1132</v>
      </c>
      <c r="B1263" s="3" t="s">
        <v>1133</v>
      </c>
      <c r="C1263" s="5" t="s">
        <v>5589</v>
      </c>
      <c r="D1263" s="5" t="s">
        <v>5587</v>
      </c>
      <c r="E1263" s="5">
        <v>2017</v>
      </c>
      <c r="F1263" s="8" t="str">
        <f t="shared" si="38"/>
        <v>June</v>
      </c>
      <c r="G1263" s="7">
        <f t="shared" si="39"/>
        <v>42887</v>
      </c>
      <c r="H1263" s="5" t="s">
        <v>2199</v>
      </c>
      <c r="I1263" s="5" t="s">
        <v>11</v>
      </c>
      <c r="J1263" s="10">
        <v>2493750</v>
      </c>
      <c r="K1263" s="10"/>
      <c r="L1263" s="11">
        <v>5250000</v>
      </c>
    </row>
    <row r="1264" spans="1:12" x14ac:dyDescent="0.25">
      <c r="A1264" s="5" t="s">
        <v>1132</v>
      </c>
      <c r="B1264" s="3" t="s">
        <v>1133</v>
      </c>
      <c r="C1264" s="5" t="s">
        <v>5589</v>
      </c>
      <c r="D1264" s="5" t="s">
        <v>5604</v>
      </c>
      <c r="E1264" s="5">
        <v>2017</v>
      </c>
      <c r="F1264" s="8" t="str">
        <f t="shared" si="38"/>
        <v>June</v>
      </c>
      <c r="G1264" s="7">
        <f t="shared" si="39"/>
        <v>42899</v>
      </c>
      <c r="H1264" s="5" t="s">
        <v>2198</v>
      </c>
      <c r="I1264" s="5" t="s">
        <v>13</v>
      </c>
      <c r="J1264" s="10"/>
      <c r="K1264" s="10">
        <v>2375000</v>
      </c>
      <c r="L1264" s="11">
        <v>2875000</v>
      </c>
    </row>
    <row r="1265" spans="1:12" x14ac:dyDescent="0.25">
      <c r="A1265" s="5" t="s">
        <v>1132</v>
      </c>
      <c r="B1265" s="3" t="s">
        <v>1133</v>
      </c>
      <c r="C1265" s="5" t="s">
        <v>5592</v>
      </c>
      <c r="D1265" s="5" t="s">
        <v>5587</v>
      </c>
      <c r="E1265" s="5">
        <v>2017</v>
      </c>
      <c r="F1265" s="8" t="str">
        <f t="shared" si="38"/>
        <v>July</v>
      </c>
      <c r="G1265" s="7">
        <f t="shared" si="39"/>
        <v>42917</v>
      </c>
      <c r="H1265" s="5" t="s">
        <v>2197</v>
      </c>
      <c r="I1265" s="5" t="s">
        <v>11</v>
      </c>
      <c r="J1265" s="10">
        <v>1443750</v>
      </c>
      <c r="K1265" s="10"/>
      <c r="L1265" s="11">
        <v>4318750</v>
      </c>
    </row>
    <row r="1266" spans="1:12" x14ac:dyDescent="0.25">
      <c r="A1266" s="5" t="s">
        <v>1132</v>
      </c>
      <c r="B1266" s="3" t="s">
        <v>1133</v>
      </c>
      <c r="C1266" s="5" t="s">
        <v>5592</v>
      </c>
      <c r="D1266" s="5" t="s">
        <v>5587</v>
      </c>
      <c r="E1266" s="5">
        <v>2017</v>
      </c>
      <c r="F1266" s="8" t="str">
        <f t="shared" si="38"/>
        <v>July</v>
      </c>
      <c r="G1266" s="7">
        <f t="shared" si="39"/>
        <v>42917</v>
      </c>
      <c r="H1266" s="5" t="s">
        <v>2196</v>
      </c>
      <c r="I1266" s="5" t="s">
        <v>11</v>
      </c>
      <c r="J1266" s="10"/>
      <c r="K1266" s="10">
        <v>87500</v>
      </c>
      <c r="L1266" s="11">
        <v>4231250</v>
      </c>
    </row>
    <row r="1267" spans="1:12" x14ac:dyDescent="0.25">
      <c r="A1267" s="5" t="s">
        <v>1132</v>
      </c>
      <c r="B1267" s="3" t="s">
        <v>1133</v>
      </c>
      <c r="C1267" s="5" t="s">
        <v>5592</v>
      </c>
      <c r="D1267" s="5" t="s">
        <v>5591</v>
      </c>
      <c r="E1267" s="5">
        <v>2017</v>
      </c>
      <c r="F1267" s="8" t="str">
        <f t="shared" si="38"/>
        <v>July</v>
      </c>
      <c r="G1267" s="7">
        <f t="shared" si="39"/>
        <v>42934</v>
      </c>
      <c r="H1267" s="5" t="s">
        <v>2195</v>
      </c>
      <c r="I1267" s="5" t="s">
        <v>13</v>
      </c>
      <c r="J1267" s="10"/>
      <c r="K1267" s="10">
        <v>1625000</v>
      </c>
      <c r="L1267" s="11">
        <v>2606250</v>
      </c>
    </row>
    <row r="1268" spans="1:12" x14ac:dyDescent="0.25">
      <c r="A1268" s="5" t="s">
        <v>1132</v>
      </c>
      <c r="B1268" s="3" t="s">
        <v>1133</v>
      </c>
      <c r="C1268" s="5" t="s">
        <v>5592</v>
      </c>
      <c r="D1268" s="5" t="s">
        <v>5591</v>
      </c>
      <c r="E1268" s="5">
        <v>2017</v>
      </c>
      <c r="F1268" s="8" t="str">
        <f t="shared" si="38"/>
        <v>July</v>
      </c>
      <c r="G1268" s="7">
        <f t="shared" si="39"/>
        <v>42934</v>
      </c>
      <c r="H1268" s="5" t="s">
        <v>2194</v>
      </c>
      <c r="I1268" s="5" t="s">
        <v>13</v>
      </c>
      <c r="J1268" s="10"/>
      <c r="K1268" s="10">
        <v>1000000</v>
      </c>
      <c r="L1268" s="11">
        <v>1606250</v>
      </c>
    </row>
    <row r="1269" spans="1:12" x14ac:dyDescent="0.25">
      <c r="A1269" s="5" t="s">
        <v>1132</v>
      </c>
      <c r="B1269" s="3" t="s">
        <v>1133</v>
      </c>
      <c r="C1269" s="5" t="s">
        <v>5592</v>
      </c>
      <c r="D1269" s="5" t="s">
        <v>5617</v>
      </c>
      <c r="E1269" s="5">
        <v>2017</v>
      </c>
      <c r="F1269" s="8" t="str">
        <f t="shared" si="38"/>
        <v>July</v>
      </c>
      <c r="G1269" s="7">
        <f t="shared" si="39"/>
        <v>42935</v>
      </c>
      <c r="H1269" s="5" t="s">
        <v>2193</v>
      </c>
      <c r="I1269" s="5" t="s">
        <v>13</v>
      </c>
      <c r="J1269" s="10"/>
      <c r="K1269" s="10">
        <v>250000</v>
      </c>
      <c r="L1269" s="11">
        <v>1356250</v>
      </c>
    </row>
    <row r="1270" spans="1:12" x14ac:dyDescent="0.25">
      <c r="A1270" s="5" t="s">
        <v>1132</v>
      </c>
      <c r="B1270" s="3" t="s">
        <v>1133</v>
      </c>
      <c r="C1270" s="5" t="s">
        <v>5590</v>
      </c>
      <c r="D1270" s="5" t="s">
        <v>5587</v>
      </c>
      <c r="E1270" s="5">
        <v>2017</v>
      </c>
      <c r="F1270" s="8" t="str">
        <f t="shared" si="38"/>
        <v>August</v>
      </c>
      <c r="G1270" s="7">
        <f t="shared" si="39"/>
        <v>42948</v>
      </c>
      <c r="H1270" s="5" t="s">
        <v>2192</v>
      </c>
      <c r="I1270" s="5" t="s">
        <v>11</v>
      </c>
      <c r="J1270" s="10">
        <v>1443750</v>
      </c>
      <c r="K1270" s="10"/>
      <c r="L1270" s="11">
        <v>2800000</v>
      </c>
    </row>
    <row r="1271" spans="1:12" x14ac:dyDescent="0.25">
      <c r="A1271" s="5" t="s">
        <v>1132</v>
      </c>
      <c r="B1271" s="3" t="s">
        <v>1133</v>
      </c>
      <c r="C1271" s="5" t="s">
        <v>5590</v>
      </c>
      <c r="D1271" s="5" t="s">
        <v>5611</v>
      </c>
      <c r="E1271" s="5">
        <v>2017</v>
      </c>
      <c r="F1271" s="8" t="str">
        <f t="shared" si="38"/>
        <v>August</v>
      </c>
      <c r="G1271" s="7">
        <f t="shared" si="39"/>
        <v>42961</v>
      </c>
      <c r="H1271" s="5" t="s">
        <v>2191</v>
      </c>
      <c r="I1271" s="5" t="s">
        <v>13</v>
      </c>
      <c r="J1271" s="10"/>
      <c r="K1271" s="10">
        <v>1287500</v>
      </c>
      <c r="L1271" s="11">
        <v>1512500</v>
      </c>
    </row>
    <row r="1272" spans="1:12" x14ac:dyDescent="0.25">
      <c r="A1272" s="5" t="s">
        <v>1132</v>
      </c>
      <c r="B1272" s="3" t="s">
        <v>1133</v>
      </c>
      <c r="C1272" s="5" t="s">
        <v>5590</v>
      </c>
      <c r="D1272" s="5" t="s">
        <v>5611</v>
      </c>
      <c r="E1272" s="5">
        <v>2017</v>
      </c>
      <c r="F1272" s="8" t="str">
        <f t="shared" si="38"/>
        <v>August</v>
      </c>
      <c r="G1272" s="7">
        <f t="shared" si="39"/>
        <v>42961</v>
      </c>
      <c r="H1272" s="5" t="s">
        <v>2190</v>
      </c>
      <c r="I1272" s="5" t="s">
        <v>13</v>
      </c>
      <c r="J1272" s="10"/>
      <c r="K1272" s="10">
        <v>68750</v>
      </c>
      <c r="L1272" s="11">
        <v>1443750</v>
      </c>
    </row>
    <row r="1273" spans="1:12" x14ac:dyDescent="0.25">
      <c r="A1273" s="5" t="s">
        <v>1132</v>
      </c>
      <c r="B1273" s="3" t="s">
        <v>1133</v>
      </c>
      <c r="C1273" s="5" t="s">
        <v>5605</v>
      </c>
      <c r="D1273" s="5" t="s">
        <v>5587</v>
      </c>
      <c r="E1273" s="5">
        <v>2017</v>
      </c>
      <c r="F1273" s="8" t="str">
        <f t="shared" si="38"/>
        <v>September</v>
      </c>
      <c r="G1273" s="7">
        <f t="shared" si="39"/>
        <v>42979</v>
      </c>
      <c r="H1273" s="5" t="s">
        <v>2189</v>
      </c>
      <c r="I1273" s="5" t="s">
        <v>11</v>
      </c>
      <c r="J1273" s="10">
        <v>1443750</v>
      </c>
      <c r="K1273" s="10"/>
      <c r="L1273" s="11">
        <v>2887500</v>
      </c>
    </row>
    <row r="1274" spans="1:12" x14ac:dyDescent="0.25">
      <c r="A1274" s="5" t="s">
        <v>1132</v>
      </c>
      <c r="B1274" s="3" t="s">
        <v>1133</v>
      </c>
      <c r="C1274" s="5" t="s">
        <v>5605</v>
      </c>
      <c r="D1274" s="5" t="s">
        <v>5591</v>
      </c>
      <c r="E1274" s="5">
        <v>2017</v>
      </c>
      <c r="F1274" s="8" t="str">
        <f t="shared" si="38"/>
        <v>September</v>
      </c>
      <c r="G1274" s="7">
        <f t="shared" si="39"/>
        <v>42996</v>
      </c>
      <c r="H1274" s="5" t="s">
        <v>2188</v>
      </c>
      <c r="I1274" s="5" t="s">
        <v>13</v>
      </c>
      <c r="J1274" s="10"/>
      <c r="K1274" s="10">
        <v>1375000</v>
      </c>
      <c r="L1274" s="11">
        <v>1512500</v>
      </c>
    </row>
    <row r="1275" spans="1:12" x14ac:dyDescent="0.25">
      <c r="A1275" s="5" t="s">
        <v>1132</v>
      </c>
      <c r="B1275" s="3" t="s">
        <v>1133</v>
      </c>
      <c r="C1275" s="5" t="s">
        <v>5605</v>
      </c>
      <c r="D1275" s="5" t="s">
        <v>5591</v>
      </c>
      <c r="E1275" s="5">
        <v>2017</v>
      </c>
      <c r="F1275" s="8" t="str">
        <f t="shared" si="38"/>
        <v>September</v>
      </c>
      <c r="G1275" s="7">
        <f t="shared" si="39"/>
        <v>42996</v>
      </c>
      <c r="H1275" s="5" t="s">
        <v>2187</v>
      </c>
      <c r="I1275" s="5" t="s">
        <v>13</v>
      </c>
      <c r="J1275" s="10"/>
      <c r="K1275" s="10">
        <v>68750</v>
      </c>
      <c r="L1275" s="11">
        <v>1443750</v>
      </c>
    </row>
    <row r="1276" spans="1:12" x14ac:dyDescent="0.25">
      <c r="A1276" s="5" t="s">
        <v>1132</v>
      </c>
      <c r="B1276" s="3" t="s">
        <v>1133</v>
      </c>
      <c r="C1276" s="5" t="s">
        <v>5606</v>
      </c>
      <c r="D1276" s="5" t="s">
        <v>5587</v>
      </c>
      <c r="E1276" s="5">
        <v>2017</v>
      </c>
      <c r="F1276" s="8" t="str">
        <f t="shared" si="38"/>
        <v>October</v>
      </c>
      <c r="G1276" s="7">
        <f t="shared" si="39"/>
        <v>43009</v>
      </c>
      <c r="H1276" s="5" t="s">
        <v>2186</v>
      </c>
      <c r="I1276" s="5" t="s">
        <v>11</v>
      </c>
      <c r="J1276" s="10">
        <v>1443750</v>
      </c>
      <c r="K1276" s="10"/>
      <c r="L1276" s="11">
        <v>2887500</v>
      </c>
    </row>
    <row r="1277" spans="1:12" x14ac:dyDescent="0.25">
      <c r="A1277" s="5" t="s">
        <v>1132</v>
      </c>
      <c r="B1277" s="3" t="s">
        <v>1133</v>
      </c>
      <c r="C1277" s="5" t="s">
        <v>5606</v>
      </c>
      <c r="D1277" s="5" t="s">
        <v>5599</v>
      </c>
      <c r="E1277" s="5">
        <v>2017</v>
      </c>
      <c r="F1277" s="8" t="str">
        <f t="shared" si="38"/>
        <v>October</v>
      </c>
      <c r="G1277" s="7">
        <f t="shared" si="39"/>
        <v>43024</v>
      </c>
      <c r="H1277" s="5" t="s">
        <v>2185</v>
      </c>
      <c r="I1277" s="5" t="s">
        <v>13</v>
      </c>
      <c r="J1277" s="10"/>
      <c r="K1277" s="10">
        <v>1375000</v>
      </c>
      <c r="L1277" s="11">
        <v>1512500</v>
      </c>
    </row>
    <row r="1278" spans="1:12" x14ac:dyDescent="0.25">
      <c r="A1278" s="5" t="s">
        <v>1132</v>
      </c>
      <c r="B1278" s="3" t="s">
        <v>1133</v>
      </c>
      <c r="C1278" s="5" t="s">
        <v>5606</v>
      </c>
      <c r="D1278" s="5" t="s">
        <v>5601</v>
      </c>
      <c r="E1278" s="5">
        <v>2017</v>
      </c>
      <c r="F1278" s="8" t="str">
        <f t="shared" si="38"/>
        <v>October</v>
      </c>
      <c r="G1278" s="7">
        <f t="shared" si="39"/>
        <v>43025</v>
      </c>
      <c r="H1278" s="5" t="s">
        <v>2184</v>
      </c>
      <c r="I1278" s="5" t="s">
        <v>13</v>
      </c>
      <c r="J1278" s="10"/>
      <c r="K1278" s="10">
        <v>68750</v>
      </c>
      <c r="L1278" s="11">
        <v>1443750</v>
      </c>
    </row>
    <row r="1279" spans="1:12" x14ac:dyDescent="0.25">
      <c r="A1279" s="5" t="s">
        <v>1132</v>
      </c>
      <c r="B1279" s="3" t="s">
        <v>1133</v>
      </c>
      <c r="C1279" s="5" t="s">
        <v>5594</v>
      </c>
      <c r="D1279" s="5" t="s">
        <v>5587</v>
      </c>
      <c r="E1279" s="5">
        <v>2017</v>
      </c>
      <c r="F1279" s="8" t="str">
        <f t="shared" si="38"/>
        <v>November</v>
      </c>
      <c r="G1279" s="7">
        <f t="shared" si="39"/>
        <v>43040</v>
      </c>
      <c r="H1279" s="5" t="s">
        <v>2183</v>
      </c>
      <c r="I1279" s="5" t="s">
        <v>11</v>
      </c>
      <c r="J1279" s="10">
        <v>1443750</v>
      </c>
      <c r="K1279" s="10"/>
      <c r="L1279" s="11">
        <v>2887500</v>
      </c>
    </row>
    <row r="1280" spans="1:12" x14ac:dyDescent="0.25">
      <c r="A1280" s="5" t="s">
        <v>1132</v>
      </c>
      <c r="B1280" s="3" t="s">
        <v>1133</v>
      </c>
      <c r="C1280" s="5" t="s">
        <v>5594</v>
      </c>
      <c r="D1280" s="5" t="s">
        <v>5604</v>
      </c>
      <c r="E1280" s="5">
        <v>2017</v>
      </c>
      <c r="F1280" s="8" t="str">
        <f t="shared" si="38"/>
        <v>November</v>
      </c>
      <c r="G1280" s="7">
        <f t="shared" si="39"/>
        <v>43052</v>
      </c>
      <c r="H1280" s="5" t="s">
        <v>2182</v>
      </c>
      <c r="I1280" s="5" t="s">
        <v>13</v>
      </c>
      <c r="J1280" s="10"/>
      <c r="K1280" s="10">
        <v>1375000</v>
      </c>
      <c r="L1280" s="11">
        <v>1512500</v>
      </c>
    </row>
    <row r="1281" spans="1:12" x14ac:dyDescent="0.25">
      <c r="A1281" s="5" t="s">
        <v>1132</v>
      </c>
      <c r="B1281" s="3" t="s">
        <v>1133</v>
      </c>
      <c r="C1281" s="5" t="s">
        <v>5607</v>
      </c>
      <c r="D1281" s="5" t="s">
        <v>5587</v>
      </c>
      <c r="E1281" s="5">
        <v>2017</v>
      </c>
      <c r="F1281" s="8" t="str">
        <f t="shared" si="38"/>
        <v>December</v>
      </c>
      <c r="G1281" s="7">
        <f t="shared" si="39"/>
        <v>43070</v>
      </c>
      <c r="H1281" s="5" t="s">
        <v>2181</v>
      </c>
      <c r="I1281" s="5" t="s">
        <v>11</v>
      </c>
      <c r="J1281" s="10">
        <v>1443750</v>
      </c>
      <c r="K1281" s="10"/>
      <c r="L1281" s="11">
        <v>2956250</v>
      </c>
    </row>
    <row r="1282" spans="1:12" x14ac:dyDescent="0.25">
      <c r="A1282" s="5" t="s">
        <v>1145</v>
      </c>
      <c r="B1282" s="3" t="s">
        <v>1146</v>
      </c>
      <c r="C1282" s="7"/>
      <c r="D1282" s="7"/>
      <c r="E1282" s="7"/>
      <c r="F1282" s="8" t="str">
        <f t="shared" si="38"/>
        <v>January</v>
      </c>
      <c r="G1282" s="7" t="str">
        <f t="shared" si="39"/>
        <v/>
      </c>
      <c r="H1282" s="5" t="s">
        <v>28</v>
      </c>
      <c r="I1282" s="5" t="s">
        <v>29</v>
      </c>
      <c r="J1282" s="10"/>
      <c r="K1282" s="10"/>
      <c r="L1282" s="11">
        <v>0</v>
      </c>
    </row>
    <row r="1283" spans="1:12" x14ac:dyDescent="0.25">
      <c r="A1283" s="5" t="s">
        <v>1147</v>
      </c>
      <c r="B1283" s="3" t="s">
        <v>1148</v>
      </c>
      <c r="C1283" s="5" t="s">
        <v>5587</v>
      </c>
      <c r="D1283" s="5" t="s">
        <v>5587</v>
      </c>
      <c r="E1283" s="5">
        <v>2017</v>
      </c>
      <c r="F1283" s="8" t="str">
        <f t="shared" ref="F1283:F1346" si="40">TEXT(C1283*28, "mmmm")</f>
        <v>January</v>
      </c>
      <c r="G1283" s="7">
        <f t="shared" ref="G1283:G1346" si="41">IFERROR(DATEVALUE(CONCATENATE(C1283,"-",D1283,"-",E1283)), "")</f>
        <v>42736</v>
      </c>
      <c r="H1283" s="5" t="s">
        <v>2180</v>
      </c>
      <c r="I1283" s="5" t="s">
        <v>11</v>
      </c>
      <c r="J1283" s="10">
        <v>717255</v>
      </c>
      <c r="K1283" s="10"/>
      <c r="L1283" s="11">
        <v>717255</v>
      </c>
    </row>
    <row r="1284" spans="1:12" x14ac:dyDescent="0.25">
      <c r="A1284" s="5" t="s">
        <v>1147</v>
      </c>
      <c r="B1284" s="3" t="s">
        <v>1148</v>
      </c>
      <c r="C1284" s="5" t="s">
        <v>5598</v>
      </c>
      <c r="D1284" s="5" t="s">
        <v>5605</v>
      </c>
      <c r="E1284" s="5">
        <v>2017</v>
      </c>
      <c r="F1284" s="8" t="str">
        <f t="shared" si="40"/>
        <v>February</v>
      </c>
      <c r="G1284" s="7">
        <f t="shared" si="41"/>
        <v>42775</v>
      </c>
      <c r="H1284" s="5" t="s">
        <v>2179</v>
      </c>
      <c r="I1284" s="5" t="s">
        <v>13</v>
      </c>
      <c r="J1284" s="10"/>
      <c r="K1284" s="10">
        <v>683100</v>
      </c>
      <c r="L1284" s="11">
        <v>34155</v>
      </c>
    </row>
    <row r="1285" spans="1:12" x14ac:dyDescent="0.25">
      <c r="A1285" s="5" t="s">
        <v>1147</v>
      </c>
      <c r="B1285" s="3" t="s">
        <v>1148</v>
      </c>
      <c r="C1285" s="5" t="s">
        <v>5598</v>
      </c>
      <c r="D1285" s="5" t="s">
        <v>5605</v>
      </c>
      <c r="E1285" s="5">
        <v>2017</v>
      </c>
      <c r="F1285" s="8" t="str">
        <f t="shared" si="40"/>
        <v>February</v>
      </c>
      <c r="G1285" s="7">
        <f t="shared" si="41"/>
        <v>42775</v>
      </c>
      <c r="H1285" s="5" t="s">
        <v>2178</v>
      </c>
      <c r="I1285" s="5" t="s">
        <v>13</v>
      </c>
      <c r="J1285" s="10"/>
      <c r="K1285" s="10">
        <v>34155</v>
      </c>
      <c r="L1285" s="11">
        <v>0</v>
      </c>
    </row>
    <row r="1286" spans="1:12" x14ac:dyDescent="0.25">
      <c r="A1286" s="5" t="s">
        <v>1147</v>
      </c>
      <c r="B1286" s="3" t="s">
        <v>1148</v>
      </c>
      <c r="C1286" s="5" t="s">
        <v>5596</v>
      </c>
      <c r="D1286" s="5" t="s">
        <v>5587</v>
      </c>
      <c r="E1286" s="5">
        <v>2017</v>
      </c>
      <c r="F1286" s="8" t="str">
        <f t="shared" si="40"/>
        <v>April</v>
      </c>
      <c r="G1286" s="7">
        <f t="shared" si="41"/>
        <v>42826</v>
      </c>
      <c r="H1286" s="5" t="s">
        <v>2177</v>
      </c>
      <c r="I1286" s="5" t="s">
        <v>11</v>
      </c>
      <c r="J1286" s="10">
        <v>717255</v>
      </c>
      <c r="K1286" s="10"/>
      <c r="L1286" s="11">
        <v>717255</v>
      </c>
    </row>
    <row r="1287" spans="1:12" x14ac:dyDescent="0.25">
      <c r="A1287" s="5" t="s">
        <v>1147</v>
      </c>
      <c r="B1287" s="3" t="s">
        <v>1148</v>
      </c>
      <c r="C1287" s="5" t="s">
        <v>5597</v>
      </c>
      <c r="D1287" s="5" t="s">
        <v>5605</v>
      </c>
      <c r="E1287" s="5">
        <v>2017</v>
      </c>
      <c r="F1287" s="8" t="str">
        <f t="shared" si="40"/>
        <v>May</v>
      </c>
      <c r="G1287" s="7">
        <f t="shared" si="41"/>
        <v>42864</v>
      </c>
      <c r="H1287" s="5" t="s">
        <v>2176</v>
      </c>
      <c r="I1287" s="5" t="s">
        <v>13</v>
      </c>
      <c r="J1287" s="10"/>
      <c r="K1287" s="10">
        <v>648945</v>
      </c>
      <c r="L1287" s="11">
        <v>68310</v>
      </c>
    </row>
    <row r="1288" spans="1:12" x14ac:dyDescent="0.25">
      <c r="A1288" s="5" t="s">
        <v>1147</v>
      </c>
      <c r="B1288" s="3" t="s">
        <v>1148</v>
      </c>
      <c r="C1288" s="5" t="s">
        <v>5597</v>
      </c>
      <c r="D1288" s="5" t="s">
        <v>5606</v>
      </c>
      <c r="E1288" s="5">
        <v>2017</v>
      </c>
      <c r="F1288" s="8" t="str">
        <f t="shared" si="40"/>
        <v>May</v>
      </c>
      <c r="G1288" s="7">
        <f t="shared" si="41"/>
        <v>42865</v>
      </c>
      <c r="H1288" s="5" t="s">
        <v>2175</v>
      </c>
      <c r="I1288" s="5" t="s">
        <v>13</v>
      </c>
      <c r="J1288" s="10"/>
      <c r="K1288" s="10">
        <v>68310</v>
      </c>
      <c r="L1288" s="11">
        <v>0</v>
      </c>
    </row>
    <row r="1289" spans="1:12" x14ac:dyDescent="0.25">
      <c r="A1289" s="5" t="s">
        <v>1147</v>
      </c>
      <c r="B1289" s="3" t="s">
        <v>1148</v>
      </c>
      <c r="C1289" s="5" t="s">
        <v>5592</v>
      </c>
      <c r="D1289" s="5" t="s">
        <v>5587</v>
      </c>
      <c r="E1289" s="5">
        <v>2017</v>
      </c>
      <c r="F1289" s="8" t="str">
        <f t="shared" si="40"/>
        <v>July</v>
      </c>
      <c r="G1289" s="7">
        <f t="shared" si="41"/>
        <v>42917</v>
      </c>
      <c r="H1289" s="5" t="s">
        <v>2174</v>
      </c>
      <c r="I1289" s="5" t="s">
        <v>11</v>
      </c>
      <c r="J1289" s="10">
        <v>717255</v>
      </c>
      <c r="K1289" s="10"/>
      <c r="L1289" s="11">
        <v>717255</v>
      </c>
    </row>
    <row r="1290" spans="1:12" x14ac:dyDescent="0.25">
      <c r="A1290" s="5" t="s">
        <v>1147</v>
      </c>
      <c r="B1290" s="3" t="s">
        <v>1148</v>
      </c>
      <c r="C1290" s="5" t="s">
        <v>5605</v>
      </c>
      <c r="D1290" s="5" t="s">
        <v>5608</v>
      </c>
      <c r="E1290" s="5">
        <v>2017</v>
      </c>
      <c r="F1290" s="8" t="str">
        <f t="shared" si="40"/>
        <v>September</v>
      </c>
      <c r="G1290" s="7">
        <f t="shared" si="41"/>
        <v>43003</v>
      </c>
      <c r="H1290" s="5" t="s">
        <v>2173</v>
      </c>
      <c r="I1290" s="5" t="s">
        <v>13</v>
      </c>
      <c r="J1290" s="10"/>
      <c r="K1290" s="10">
        <v>648945</v>
      </c>
      <c r="L1290" s="11">
        <v>68310</v>
      </c>
    </row>
    <row r="1291" spans="1:12" x14ac:dyDescent="0.25">
      <c r="A1291" s="5" t="s">
        <v>1147</v>
      </c>
      <c r="B1291" s="3" t="s">
        <v>1148</v>
      </c>
      <c r="C1291" s="5" t="s">
        <v>5605</v>
      </c>
      <c r="D1291" s="5" t="s">
        <v>5608</v>
      </c>
      <c r="E1291" s="5">
        <v>2017</v>
      </c>
      <c r="F1291" s="8" t="str">
        <f t="shared" si="40"/>
        <v>September</v>
      </c>
      <c r="G1291" s="7">
        <f t="shared" si="41"/>
        <v>43003</v>
      </c>
      <c r="H1291" s="5" t="s">
        <v>2170</v>
      </c>
      <c r="I1291" s="5" t="s">
        <v>13</v>
      </c>
      <c r="J1291" s="10"/>
      <c r="K1291" s="10">
        <v>68310</v>
      </c>
      <c r="L1291" s="11">
        <v>0</v>
      </c>
    </row>
    <row r="1292" spans="1:12" x14ac:dyDescent="0.25">
      <c r="A1292" s="5" t="s">
        <v>1147</v>
      </c>
      <c r="B1292" s="3" t="s">
        <v>1148</v>
      </c>
      <c r="C1292" s="5" t="s">
        <v>5606</v>
      </c>
      <c r="D1292" s="5" t="s">
        <v>5587</v>
      </c>
      <c r="E1292" s="5">
        <v>2017</v>
      </c>
      <c r="F1292" s="8" t="str">
        <f t="shared" si="40"/>
        <v>October</v>
      </c>
      <c r="G1292" s="7">
        <f t="shared" si="41"/>
        <v>43009</v>
      </c>
      <c r="H1292" s="5" t="s">
        <v>2172</v>
      </c>
      <c r="I1292" s="5" t="s">
        <v>11</v>
      </c>
      <c r="J1292" s="10">
        <v>717255</v>
      </c>
      <c r="K1292" s="10"/>
      <c r="L1292" s="11">
        <v>717255</v>
      </c>
    </row>
    <row r="1293" spans="1:12" x14ac:dyDescent="0.25">
      <c r="A1293" s="5" t="s">
        <v>1147</v>
      </c>
      <c r="B1293" s="3" t="s">
        <v>1148</v>
      </c>
      <c r="C1293" s="5" t="s">
        <v>5607</v>
      </c>
      <c r="D1293" s="5" t="s">
        <v>5617</v>
      </c>
      <c r="E1293" s="5">
        <v>2017</v>
      </c>
      <c r="F1293" s="8" t="str">
        <f t="shared" si="40"/>
        <v>December</v>
      </c>
      <c r="G1293" s="7">
        <f t="shared" si="41"/>
        <v>43088</v>
      </c>
      <c r="H1293" s="5" t="s">
        <v>2171</v>
      </c>
      <c r="I1293" s="5" t="s">
        <v>13</v>
      </c>
      <c r="J1293" s="10"/>
      <c r="K1293" s="10">
        <v>648945</v>
      </c>
      <c r="L1293" s="11">
        <v>68310</v>
      </c>
    </row>
    <row r="1294" spans="1:12" x14ac:dyDescent="0.25">
      <c r="A1294" s="5" t="s">
        <v>1147</v>
      </c>
      <c r="B1294" s="3" t="s">
        <v>1148</v>
      </c>
      <c r="C1294" s="5" t="s">
        <v>5607</v>
      </c>
      <c r="D1294" s="5" t="s">
        <v>5617</v>
      </c>
      <c r="E1294" s="5">
        <v>2017</v>
      </c>
      <c r="F1294" s="8" t="str">
        <f t="shared" si="40"/>
        <v>December</v>
      </c>
      <c r="G1294" s="7">
        <f t="shared" si="41"/>
        <v>43088</v>
      </c>
      <c r="H1294" s="5" t="s">
        <v>2170</v>
      </c>
      <c r="I1294" s="5" t="s">
        <v>13</v>
      </c>
      <c r="J1294" s="10"/>
      <c r="K1294" s="10">
        <v>68310</v>
      </c>
      <c r="L1294" s="11">
        <v>0</v>
      </c>
    </row>
    <row r="1295" spans="1:12" x14ac:dyDescent="0.25">
      <c r="A1295" s="5" t="s">
        <v>1153</v>
      </c>
      <c r="B1295" s="3" t="s">
        <v>1154</v>
      </c>
      <c r="C1295" s="5" t="s">
        <v>5587</v>
      </c>
      <c r="D1295" s="5" t="s">
        <v>5587</v>
      </c>
      <c r="E1295" s="5">
        <v>2017</v>
      </c>
      <c r="F1295" s="8" t="str">
        <f t="shared" si="40"/>
        <v>January</v>
      </c>
      <c r="G1295" s="7">
        <f t="shared" si="41"/>
        <v>42736</v>
      </c>
      <c r="H1295" s="5" t="s">
        <v>36</v>
      </c>
      <c r="I1295" s="5" t="s">
        <v>29</v>
      </c>
      <c r="J1295" s="10"/>
      <c r="K1295" s="10"/>
      <c r="L1295" s="11">
        <v>4016250</v>
      </c>
    </row>
    <row r="1296" spans="1:12" x14ac:dyDescent="0.25">
      <c r="A1296" s="5" t="s">
        <v>1153</v>
      </c>
      <c r="B1296" s="3" t="s">
        <v>1154</v>
      </c>
      <c r="C1296" s="5" t="s">
        <v>5587</v>
      </c>
      <c r="D1296" s="5" t="s">
        <v>5597</v>
      </c>
      <c r="E1296" s="5">
        <v>2017</v>
      </c>
      <c r="F1296" s="8" t="str">
        <f t="shared" si="40"/>
        <v>January</v>
      </c>
      <c r="G1296" s="7">
        <f t="shared" si="41"/>
        <v>42740</v>
      </c>
      <c r="H1296" s="5" t="s">
        <v>2169</v>
      </c>
      <c r="I1296" s="5" t="s">
        <v>11</v>
      </c>
      <c r="J1296" s="10">
        <v>847875</v>
      </c>
      <c r="K1296" s="10"/>
      <c r="L1296" s="11">
        <v>4864125</v>
      </c>
    </row>
    <row r="1297" spans="1:12" x14ac:dyDescent="0.25">
      <c r="A1297" s="5" t="s">
        <v>1164</v>
      </c>
      <c r="B1297" s="3" t="s">
        <v>1165</v>
      </c>
      <c r="C1297" s="7"/>
      <c r="D1297" s="7"/>
      <c r="E1297" s="7"/>
      <c r="F1297" s="8" t="str">
        <f t="shared" si="40"/>
        <v>January</v>
      </c>
      <c r="G1297" s="7" t="str">
        <f t="shared" si="41"/>
        <v/>
      </c>
      <c r="H1297" s="5" t="s">
        <v>28</v>
      </c>
      <c r="I1297" s="5" t="s">
        <v>29</v>
      </c>
      <c r="J1297" s="10"/>
      <c r="K1297" s="10"/>
      <c r="L1297" s="11">
        <v>0</v>
      </c>
    </row>
    <row r="1298" spans="1:12" x14ac:dyDescent="0.25">
      <c r="A1298" s="5" t="s">
        <v>1166</v>
      </c>
      <c r="B1298" s="3" t="s">
        <v>1167</v>
      </c>
      <c r="C1298" s="5" t="s">
        <v>5587</v>
      </c>
      <c r="D1298" s="5" t="s">
        <v>5587</v>
      </c>
      <c r="E1298" s="5">
        <v>2017</v>
      </c>
      <c r="F1298" s="8" t="str">
        <f t="shared" si="40"/>
        <v>January</v>
      </c>
      <c r="G1298" s="7">
        <f t="shared" si="41"/>
        <v>42736</v>
      </c>
      <c r="H1298" s="5" t="s">
        <v>36</v>
      </c>
      <c r="I1298" s="5" t="s">
        <v>29</v>
      </c>
      <c r="J1298" s="10"/>
      <c r="K1298" s="10"/>
      <c r="L1298" s="11">
        <v>2268000</v>
      </c>
    </row>
    <row r="1299" spans="1:12" x14ac:dyDescent="0.25">
      <c r="A1299" s="5" t="s">
        <v>1166</v>
      </c>
      <c r="B1299" s="3" t="s">
        <v>1167</v>
      </c>
      <c r="C1299" s="5" t="s">
        <v>5587</v>
      </c>
      <c r="D1299" s="5" t="s">
        <v>5591</v>
      </c>
      <c r="E1299" s="5">
        <v>2017</v>
      </c>
      <c r="F1299" s="8" t="str">
        <f t="shared" si="40"/>
        <v>January</v>
      </c>
      <c r="G1299" s="7">
        <f t="shared" si="41"/>
        <v>42753</v>
      </c>
      <c r="H1299" s="5" t="s">
        <v>2168</v>
      </c>
      <c r="I1299" s="5" t="s">
        <v>11</v>
      </c>
      <c r="J1299" s="10">
        <v>1134000</v>
      </c>
      <c r="K1299" s="10"/>
      <c r="L1299" s="11">
        <v>3402000</v>
      </c>
    </row>
    <row r="1300" spans="1:12" x14ac:dyDescent="0.25">
      <c r="A1300" s="5" t="s">
        <v>1166</v>
      </c>
      <c r="B1300" s="3" t="s">
        <v>1167</v>
      </c>
      <c r="C1300" s="5" t="s">
        <v>5596</v>
      </c>
      <c r="D1300" s="5" t="s">
        <v>5591</v>
      </c>
      <c r="E1300" s="5">
        <v>2017</v>
      </c>
      <c r="F1300" s="8" t="str">
        <f t="shared" si="40"/>
        <v>April</v>
      </c>
      <c r="G1300" s="7">
        <f t="shared" si="41"/>
        <v>42843</v>
      </c>
      <c r="H1300" s="5" t="s">
        <v>2167</v>
      </c>
      <c r="I1300" s="5" t="s">
        <v>11</v>
      </c>
      <c r="J1300" s="10">
        <v>1134000</v>
      </c>
      <c r="K1300" s="10"/>
      <c r="L1300" s="11">
        <v>4536000</v>
      </c>
    </row>
    <row r="1301" spans="1:12" x14ac:dyDescent="0.25">
      <c r="A1301" s="5" t="s">
        <v>1174</v>
      </c>
      <c r="B1301" s="3" t="s">
        <v>1175</v>
      </c>
      <c r="C1301" s="7"/>
      <c r="D1301" s="7"/>
      <c r="E1301" s="7"/>
      <c r="F1301" s="8" t="str">
        <f t="shared" si="40"/>
        <v>January</v>
      </c>
      <c r="G1301" s="7" t="str">
        <f t="shared" si="41"/>
        <v/>
      </c>
      <c r="H1301" s="5" t="s">
        <v>28</v>
      </c>
      <c r="I1301" s="5" t="s">
        <v>29</v>
      </c>
      <c r="J1301" s="10"/>
      <c r="K1301" s="10"/>
      <c r="L1301" s="11">
        <v>0</v>
      </c>
    </row>
    <row r="1302" spans="1:12" x14ac:dyDescent="0.25">
      <c r="A1302" s="5" t="s">
        <v>1176</v>
      </c>
      <c r="B1302" s="3" t="s">
        <v>1177</v>
      </c>
      <c r="C1302" s="5" t="s">
        <v>5587</v>
      </c>
      <c r="D1302" s="5" t="s">
        <v>5587</v>
      </c>
      <c r="E1302" s="5">
        <v>2017</v>
      </c>
      <c r="F1302" s="8" t="str">
        <f t="shared" si="40"/>
        <v>January</v>
      </c>
      <c r="G1302" s="7">
        <f t="shared" si="41"/>
        <v>42736</v>
      </c>
      <c r="H1302" s="5" t="s">
        <v>36</v>
      </c>
      <c r="I1302" s="5" t="s">
        <v>29</v>
      </c>
      <c r="J1302" s="10"/>
      <c r="K1302" s="10"/>
      <c r="L1302" s="11">
        <v>3774375</v>
      </c>
    </row>
    <row r="1303" spans="1:12" x14ac:dyDescent="0.25">
      <c r="A1303" s="5" t="s">
        <v>1176</v>
      </c>
      <c r="B1303" s="3" t="s">
        <v>1177</v>
      </c>
      <c r="C1303" s="5" t="s">
        <v>5587</v>
      </c>
      <c r="D1303" s="5" t="s">
        <v>5587</v>
      </c>
      <c r="E1303" s="5">
        <v>2017</v>
      </c>
      <c r="F1303" s="8" t="str">
        <f t="shared" si="40"/>
        <v>January</v>
      </c>
      <c r="G1303" s="7">
        <f t="shared" si="41"/>
        <v>42736</v>
      </c>
      <c r="H1303" s="5" t="s">
        <v>2166</v>
      </c>
      <c r="I1303" s="5" t="s">
        <v>11</v>
      </c>
      <c r="J1303" s="10">
        <v>1299375</v>
      </c>
      <c r="K1303" s="10"/>
      <c r="L1303" s="11">
        <v>5073750</v>
      </c>
    </row>
    <row r="1304" spans="1:12" x14ac:dyDescent="0.25">
      <c r="A1304" s="5" t="s">
        <v>1176</v>
      </c>
      <c r="B1304" s="3" t="s">
        <v>1177</v>
      </c>
      <c r="C1304" s="5" t="s">
        <v>5587</v>
      </c>
      <c r="D1304" s="5" t="s">
        <v>5608</v>
      </c>
      <c r="E1304" s="5">
        <v>2017</v>
      </c>
      <c r="F1304" s="8" t="str">
        <f t="shared" si="40"/>
        <v>January</v>
      </c>
      <c r="G1304" s="7">
        <f t="shared" si="41"/>
        <v>42760</v>
      </c>
      <c r="H1304" s="5" t="s">
        <v>2165</v>
      </c>
      <c r="I1304" s="5" t="s">
        <v>13</v>
      </c>
      <c r="J1304" s="10"/>
      <c r="K1304" s="10">
        <v>3526875</v>
      </c>
      <c r="L1304" s="11">
        <v>1546875</v>
      </c>
    </row>
    <row r="1305" spans="1:12" x14ac:dyDescent="0.25">
      <c r="A1305" s="5" t="s">
        <v>1176</v>
      </c>
      <c r="B1305" s="3" t="s">
        <v>1177</v>
      </c>
      <c r="C1305" s="5" t="s">
        <v>5587</v>
      </c>
      <c r="D1305" s="5" t="s">
        <v>5614</v>
      </c>
      <c r="E1305" s="5">
        <v>2017</v>
      </c>
      <c r="F1305" s="8" t="str">
        <f t="shared" si="40"/>
        <v>January</v>
      </c>
      <c r="G1305" s="7">
        <f t="shared" si="41"/>
        <v>42761</v>
      </c>
      <c r="H1305" s="5" t="s">
        <v>2164</v>
      </c>
      <c r="I1305" s="5" t="s">
        <v>13</v>
      </c>
      <c r="J1305" s="10"/>
      <c r="K1305" s="10">
        <v>247500</v>
      </c>
      <c r="L1305" s="11">
        <v>1299375</v>
      </c>
    </row>
    <row r="1306" spans="1:12" x14ac:dyDescent="0.25">
      <c r="A1306" s="5" t="s">
        <v>1176</v>
      </c>
      <c r="B1306" s="3" t="s">
        <v>1177</v>
      </c>
      <c r="C1306" s="5" t="s">
        <v>5596</v>
      </c>
      <c r="D1306" s="5" t="s">
        <v>5587</v>
      </c>
      <c r="E1306" s="5">
        <v>2017</v>
      </c>
      <c r="F1306" s="8" t="str">
        <f t="shared" si="40"/>
        <v>April</v>
      </c>
      <c r="G1306" s="7">
        <f t="shared" si="41"/>
        <v>42826</v>
      </c>
      <c r="H1306" s="5" t="s">
        <v>2163</v>
      </c>
      <c r="I1306" s="5" t="s">
        <v>11</v>
      </c>
      <c r="J1306" s="10">
        <v>1299375</v>
      </c>
      <c r="K1306" s="10"/>
      <c r="L1306" s="11">
        <v>2598750</v>
      </c>
    </row>
    <row r="1307" spans="1:12" x14ac:dyDescent="0.25">
      <c r="A1307" s="5" t="s">
        <v>1176</v>
      </c>
      <c r="B1307" s="3" t="s">
        <v>1177</v>
      </c>
      <c r="C1307" s="5" t="s">
        <v>5597</v>
      </c>
      <c r="D1307" s="5" t="s">
        <v>5591</v>
      </c>
      <c r="E1307" s="5">
        <v>2017</v>
      </c>
      <c r="F1307" s="8" t="str">
        <f t="shared" si="40"/>
        <v>May</v>
      </c>
      <c r="G1307" s="7">
        <f t="shared" si="41"/>
        <v>42873</v>
      </c>
      <c r="H1307" s="5" t="s">
        <v>2162</v>
      </c>
      <c r="I1307" s="5" t="s">
        <v>13</v>
      </c>
      <c r="J1307" s="10"/>
      <c r="K1307" s="10">
        <v>247500</v>
      </c>
      <c r="L1307" s="11">
        <v>2351250</v>
      </c>
    </row>
    <row r="1308" spans="1:12" x14ac:dyDescent="0.25">
      <c r="A1308" s="5" t="s">
        <v>1176</v>
      </c>
      <c r="B1308" s="3" t="s">
        <v>1177</v>
      </c>
      <c r="C1308" s="5" t="s">
        <v>5597</v>
      </c>
      <c r="D1308" s="5" t="s">
        <v>5617</v>
      </c>
      <c r="E1308" s="5">
        <v>2017</v>
      </c>
      <c r="F1308" s="8" t="str">
        <f t="shared" si="40"/>
        <v>May</v>
      </c>
      <c r="G1308" s="7">
        <f t="shared" si="41"/>
        <v>42874</v>
      </c>
      <c r="H1308" s="5" t="s">
        <v>2160</v>
      </c>
      <c r="I1308" s="5" t="s">
        <v>13</v>
      </c>
      <c r="J1308" s="10"/>
      <c r="K1308" s="10">
        <v>2351250</v>
      </c>
      <c r="L1308" s="11">
        <v>0</v>
      </c>
    </row>
    <row r="1309" spans="1:12" x14ac:dyDescent="0.25">
      <c r="A1309" s="5" t="s">
        <v>1176</v>
      </c>
      <c r="B1309" s="3" t="s">
        <v>1177</v>
      </c>
      <c r="C1309" s="5" t="s">
        <v>5592</v>
      </c>
      <c r="D1309" s="5" t="s">
        <v>5587</v>
      </c>
      <c r="E1309" s="5">
        <v>2017</v>
      </c>
      <c r="F1309" s="8" t="str">
        <f t="shared" si="40"/>
        <v>July</v>
      </c>
      <c r="G1309" s="7">
        <f t="shared" si="41"/>
        <v>42917</v>
      </c>
      <c r="H1309" s="5" t="s">
        <v>2161</v>
      </c>
      <c r="I1309" s="5" t="s">
        <v>11</v>
      </c>
      <c r="J1309" s="10">
        <v>1299375</v>
      </c>
      <c r="K1309" s="10"/>
      <c r="L1309" s="11">
        <v>1299375</v>
      </c>
    </row>
    <row r="1310" spans="1:12" x14ac:dyDescent="0.25">
      <c r="A1310" s="5" t="s">
        <v>1176</v>
      </c>
      <c r="B1310" s="3" t="s">
        <v>1177</v>
      </c>
      <c r="C1310" s="5" t="s">
        <v>5606</v>
      </c>
      <c r="D1310" s="5" t="s">
        <v>5602</v>
      </c>
      <c r="E1310" s="5">
        <v>2017</v>
      </c>
      <c r="F1310" s="8" t="str">
        <f t="shared" si="40"/>
        <v>October</v>
      </c>
      <c r="G1310" s="7">
        <f t="shared" si="41"/>
        <v>43032</v>
      </c>
      <c r="H1310" s="5" t="s">
        <v>2160</v>
      </c>
      <c r="I1310" s="5" t="s">
        <v>13</v>
      </c>
      <c r="J1310" s="10"/>
      <c r="K1310" s="10">
        <v>1175625</v>
      </c>
      <c r="L1310" s="11">
        <v>123750</v>
      </c>
    </row>
    <row r="1311" spans="1:12" x14ac:dyDescent="0.25">
      <c r="A1311" s="5" t="s">
        <v>1176</v>
      </c>
      <c r="B1311" s="3" t="s">
        <v>1177</v>
      </c>
      <c r="C1311" s="5" t="s">
        <v>5606</v>
      </c>
      <c r="D1311" s="5" t="s">
        <v>5608</v>
      </c>
      <c r="E1311" s="5">
        <v>2017</v>
      </c>
      <c r="F1311" s="8" t="str">
        <f t="shared" si="40"/>
        <v>October</v>
      </c>
      <c r="G1311" s="7">
        <f t="shared" si="41"/>
        <v>43033</v>
      </c>
      <c r="H1311" s="5" t="s">
        <v>2159</v>
      </c>
      <c r="I1311" s="5" t="s">
        <v>13</v>
      </c>
      <c r="J1311" s="10"/>
      <c r="K1311" s="10">
        <v>123750</v>
      </c>
      <c r="L1311" s="11">
        <v>0</v>
      </c>
    </row>
    <row r="1312" spans="1:12" x14ac:dyDescent="0.25">
      <c r="A1312" s="5" t="s">
        <v>1185</v>
      </c>
      <c r="B1312" s="3" t="s">
        <v>1186</v>
      </c>
      <c r="C1312" s="5" t="s">
        <v>5587</v>
      </c>
      <c r="D1312" s="5" t="s">
        <v>5587</v>
      </c>
      <c r="E1312" s="5">
        <v>2017</v>
      </c>
      <c r="F1312" s="8" t="str">
        <f t="shared" si="40"/>
        <v>January</v>
      </c>
      <c r="G1312" s="7">
        <f t="shared" si="41"/>
        <v>42736</v>
      </c>
      <c r="H1312" s="5" t="s">
        <v>36</v>
      </c>
      <c r="I1312" s="5" t="s">
        <v>29</v>
      </c>
      <c r="J1312" s="10"/>
      <c r="K1312" s="10"/>
      <c r="L1312" s="11">
        <v>4838400</v>
      </c>
    </row>
    <row r="1313" spans="1:12" x14ac:dyDescent="0.25">
      <c r="A1313" s="5" t="s">
        <v>1185</v>
      </c>
      <c r="B1313" s="3" t="s">
        <v>1186</v>
      </c>
      <c r="C1313" s="5" t="s">
        <v>5588</v>
      </c>
      <c r="D1313" s="5" t="s">
        <v>5606</v>
      </c>
      <c r="E1313" s="5">
        <v>2017</v>
      </c>
      <c r="F1313" s="8" t="str">
        <f t="shared" si="40"/>
        <v>March</v>
      </c>
      <c r="G1313" s="7">
        <f t="shared" si="41"/>
        <v>42804</v>
      </c>
      <c r="H1313" s="5" t="s">
        <v>2158</v>
      </c>
      <c r="I1313" s="5" t="s">
        <v>11</v>
      </c>
      <c r="J1313" s="10"/>
      <c r="K1313" s="10">
        <v>2016000</v>
      </c>
      <c r="L1313" s="11">
        <v>2822400</v>
      </c>
    </row>
    <row r="1314" spans="1:12" x14ac:dyDescent="0.25">
      <c r="A1314" s="5" t="s">
        <v>1191</v>
      </c>
      <c r="B1314" s="3" t="s">
        <v>1192</v>
      </c>
      <c r="C1314" s="7"/>
      <c r="D1314" s="7"/>
      <c r="E1314" s="7"/>
      <c r="F1314" s="8" t="str">
        <f t="shared" si="40"/>
        <v>January</v>
      </c>
      <c r="G1314" s="7" t="str">
        <f t="shared" si="41"/>
        <v/>
      </c>
      <c r="H1314" s="5" t="s">
        <v>28</v>
      </c>
      <c r="I1314" s="5" t="s">
        <v>29</v>
      </c>
      <c r="J1314" s="10"/>
      <c r="K1314" s="10"/>
      <c r="L1314" s="11">
        <v>0</v>
      </c>
    </row>
    <row r="1315" spans="1:12" x14ac:dyDescent="0.25">
      <c r="A1315" s="5" t="s">
        <v>1193</v>
      </c>
      <c r="B1315" s="3" t="s">
        <v>1194</v>
      </c>
      <c r="C1315" s="5" t="s">
        <v>5587</v>
      </c>
      <c r="D1315" s="5" t="s">
        <v>5587</v>
      </c>
      <c r="E1315" s="5">
        <v>2017</v>
      </c>
      <c r="F1315" s="8" t="str">
        <f t="shared" si="40"/>
        <v>January</v>
      </c>
      <c r="G1315" s="7">
        <f t="shared" si="41"/>
        <v>42736</v>
      </c>
      <c r="H1315" s="5" t="s">
        <v>36</v>
      </c>
      <c r="I1315" s="5" t="s">
        <v>29</v>
      </c>
      <c r="J1315" s="10"/>
      <c r="K1315" s="10"/>
      <c r="L1315" s="11">
        <v>3159340</v>
      </c>
    </row>
    <row r="1316" spans="1:12" x14ac:dyDescent="0.25">
      <c r="A1316" s="5" t="s">
        <v>1195</v>
      </c>
      <c r="B1316" s="3" t="s">
        <v>1196</v>
      </c>
      <c r="C1316" s="5" t="s">
        <v>5587</v>
      </c>
      <c r="D1316" s="5" t="s">
        <v>5587</v>
      </c>
      <c r="E1316" s="5">
        <v>2017</v>
      </c>
      <c r="F1316" s="8" t="str">
        <f t="shared" si="40"/>
        <v>January</v>
      </c>
      <c r="G1316" s="7">
        <f t="shared" si="41"/>
        <v>42736</v>
      </c>
      <c r="H1316" s="5" t="s">
        <v>36</v>
      </c>
      <c r="I1316" s="5" t="s">
        <v>29</v>
      </c>
      <c r="J1316" s="10"/>
      <c r="K1316" s="10"/>
      <c r="L1316" s="11">
        <v>378000</v>
      </c>
    </row>
    <row r="1317" spans="1:12" x14ac:dyDescent="0.25">
      <c r="A1317" s="5" t="s">
        <v>1195</v>
      </c>
      <c r="B1317" s="3" t="s">
        <v>1196</v>
      </c>
      <c r="C1317" s="5" t="s">
        <v>5587</v>
      </c>
      <c r="D1317" s="5" t="s">
        <v>5596</v>
      </c>
      <c r="E1317" s="5">
        <v>2017</v>
      </c>
      <c r="F1317" s="8" t="str">
        <f t="shared" si="40"/>
        <v>January</v>
      </c>
      <c r="G1317" s="7">
        <f t="shared" si="41"/>
        <v>42739</v>
      </c>
      <c r="H1317" s="5" t="s">
        <v>2157</v>
      </c>
      <c r="I1317" s="5" t="s">
        <v>13</v>
      </c>
      <c r="J1317" s="10"/>
      <c r="K1317" s="10">
        <v>376200</v>
      </c>
      <c r="L1317" s="11">
        <v>1800</v>
      </c>
    </row>
    <row r="1318" spans="1:12" x14ac:dyDescent="0.25">
      <c r="A1318" s="5" t="s">
        <v>1195</v>
      </c>
      <c r="B1318" s="3" t="s">
        <v>1196</v>
      </c>
      <c r="C1318" s="5" t="s">
        <v>5587</v>
      </c>
      <c r="D1318" s="5" t="s">
        <v>5597</v>
      </c>
      <c r="E1318" s="5">
        <v>2017</v>
      </c>
      <c r="F1318" s="8" t="str">
        <f t="shared" si="40"/>
        <v>January</v>
      </c>
      <c r="G1318" s="7">
        <f t="shared" si="41"/>
        <v>42740</v>
      </c>
      <c r="H1318" s="5" t="s">
        <v>2144</v>
      </c>
      <c r="I1318" s="5" t="s">
        <v>13</v>
      </c>
      <c r="J1318" s="10"/>
      <c r="K1318" s="10">
        <v>1800</v>
      </c>
      <c r="L1318" s="11">
        <v>0</v>
      </c>
    </row>
    <row r="1319" spans="1:12" x14ac:dyDescent="0.25">
      <c r="A1319" s="5" t="s">
        <v>1195</v>
      </c>
      <c r="B1319" s="3" t="s">
        <v>1196</v>
      </c>
      <c r="C1319" s="5" t="s">
        <v>5588</v>
      </c>
      <c r="D1319" s="5" t="s">
        <v>5591</v>
      </c>
      <c r="E1319" s="5">
        <v>2017</v>
      </c>
      <c r="F1319" s="8" t="str">
        <f t="shared" si="40"/>
        <v>March</v>
      </c>
      <c r="G1319" s="7">
        <f t="shared" si="41"/>
        <v>42812</v>
      </c>
      <c r="H1319" s="5" t="s">
        <v>2156</v>
      </c>
      <c r="I1319" s="5" t="s">
        <v>11</v>
      </c>
      <c r="J1319" s="10">
        <v>360000</v>
      </c>
      <c r="K1319" s="10"/>
      <c r="L1319" s="11">
        <v>360000</v>
      </c>
    </row>
    <row r="1320" spans="1:12" x14ac:dyDescent="0.25">
      <c r="A1320" s="5" t="s">
        <v>1195</v>
      </c>
      <c r="B1320" s="3" t="s">
        <v>1196</v>
      </c>
      <c r="C1320" s="5" t="s">
        <v>5597</v>
      </c>
      <c r="D1320" s="5" t="s">
        <v>5597</v>
      </c>
      <c r="E1320" s="5">
        <v>2017</v>
      </c>
      <c r="F1320" s="8" t="str">
        <f t="shared" si="40"/>
        <v>May</v>
      </c>
      <c r="G1320" s="7">
        <f t="shared" si="41"/>
        <v>42860</v>
      </c>
      <c r="H1320" s="5" t="s">
        <v>2155</v>
      </c>
      <c r="I1320" s="5" t="s">
        <v>13</v>
      </c>
      <c r="J1320" s="10"/>
      <c r="K1320" s="10">
        <v>360000</v>
      </c>
      <c r="L1320" s="11">
        <v>0</v>
      </c>
    </row>
    <row r="1321" spans="1:12" x14ac:dyDescent="0.25">
      <c r="A1321" s="5" t="s">
        <v>1195</v>
      </c>
      <c r="B1321" s="3" t="s">
        <v>1196</v>
      </c>
      <c r="C1321" s="5" t="s">
        <v>5589</v>
      </c>
      <c r="D1321" s="5" t="s">
        <v>5589</v>
      </c>
      <c r="E1321" s="5">
        <v>2017</v>
      </c>
      <c r="F1321" s="8" t="str">
        <f t="shared" si="40"/>
        <v>June</v>
      </c>
      <c r="G1321" s="7">
        <f t="shared" si="41"/>
        <v>42892</v>
      </c>
      <c r="H1321" s="5" t="s">
        <v>2154</v>
      </c>
      <c r="I1321" s="5" t="s">
        <v>11</v>
      </c>
      <c r="J1321" s="10"/>
      <c r="K1321" s="10">
        <v>10000</v>
      </c>
      <c r="L1321" s="11">
        <v>-10000</v>
      </c>
    </row>
    <row r="1322" spans="1:12" x14ac:dyDescent="0.25">
      <c r="A1322" s="5" t="s">
        <v>1195</v>
      </c>
      <c r="B1322" s="3" t="s">
        <v>1196</v>
      </c>
      <c r="C1322" s="5" t="s">
        <v>5589</v>
      </c>
      <c r="D1322" s="5" t="s">
        <v>5591</v>
      </c>
      <c r="E1322" s="5">
        <v>2017</v>
      </c>
      <c r="F1322" s="8" t="str">
        <f t="shared" si="40"/>
        <v>June</v>
      </c>
      <c r="G1322" s="7">
        <f t="shared" si="41"/>
        <v>42904</v>
      </c>
      <c r="H1322" s="5" t="s">
        <v>2153</v>
      </c>
      <c r="I1322" s="5" t="s">
        <v>11</v>
      </c>
      <c r="J1322" s="10">
        <v>378000</v>
      </c>
      <c r="K1322" s="10"/>
      <c r="L1322" s="11">
        <v>368000</v>
      </c>
    </row>
    <row r="1323" spans="1:12" x14ac:dyDescent="0.25">
      <c r="A1323" s="5" t="s">
        <v>1195</v>
      </c>
      <c r="B1323" s="3" t="s">
        <v>1196</v>
      </c>
      <c r="C1323" s="5" t="s">
        <v>5590</v>
      </c>
      <c r="D1323" s="5" t="s">
        <v>5601</v>
      </c>
      <c r="E1323" s="5">
        <v>2017</v>
      </c>
      <c r="F1323" s="8" t="str">
        <f t="shared" si="40"/>
        <v>August</v>
      </c>
      <c r="G1323" s="7">
        <f t="shared" si="41"/>
        <v>42964</v>
      </c>
      <c r="H1323" s="5" t="s">
        <v>2152</v>
      </c>
      <c r="I1323" s="5" t="s">
        <v>13</v>
      </c>
      <c r="J1323" s="10"/>
      <c r="K1323" s="10">
        <v>368000</v>
      </c>
      <c r="L1323" s="11">
        <v>0</v>
      </c>
    </row>
    <row r="1324" spans="1:12" x14ac:dyDescent="0.25">
      <c r="A1324" s="5" t="s">
        <v>1195</v>
      </c>
      <c r="B1324" s="3" t="s">
        <v>1196</v>
      </c>
      <c r="C1324" s="5" t="s">
        <v>5590</v>
      </c>
      <c r="D1324" s="5" t="s">
        <v>5602</v>
      </c>
      <c r="E1324" s="5">
        <v>2017</v>
      </c>
      <c r="F1324" s="8" t="str">
        <f t="shared" si="40"/>
        <v>August</v>
      </c>
      <c r="G1324" s="7">
        <f t="shared" si="41"/>
        <v>42971</v>
      </c>
      <c r="H1324" s="5" t="s">
        <v>2151</v>
      </c>
      <c r="I1324" s="5" t="s">
        <v>11</v>
      </c>
      <c r="J1324" s="10">
        <v>47250</v>
      </c>
      <c r="K1324" s="10"/>
      <c r="L1324" s="11">
        <v>47250</v>
      </c>
    </row>
    <row r="1325" spans="1:12" x14ac:dyDescent="0.25">
      <c r="A1325" s="5" t="s">
        <v>1195</v>
      </c>
      <c r="B1325" s="3" t="s">
        <v>1196</v>
      </c>
      <c r="C1325" s="5" t="s">
        <v>5590</v>
      </c>
      <c r="D1325" s="5" t="s">
        <v>5602</v>
      </c>
      <c r="E1325" s="5">
        <v>2017</v>
      </c>
      <c r="F1325" s="8" t="str">
        <f t="shared" si="40"/>
        <v>August</v>
      </c>
      <c r="G1325" s="7">
        <f t="shared" si="41"/>
        <v>42971</v>
      </c>
      <c r="H1325" s="5" t="s">
        <v>2150</v>
      </c>
      <c r="I1325" s="5" t="s">
        <v>13</v>
      </c>
      <c r="J1325" s="10"/>
      <c r="K1325" s="10">
        <v>47250</v>
      </c>
      <c r="L1325" s="11">
        <v>0</v>
      </c>
    </row>
    <row r="1326" spans="1:12" x14ac:dyDescent="0.25">
      <c r="A1326" s="5" t="s">
        <v>1195</v>
      </c>
      <c r="B1326" s="3" t="s">
        <v>1196</v>
      </c>
      <c r="C1326" s="5" t="s">
        <v>5605</v>
      </c>
      <c r="D1326" s="5" t="s">
        <v>5591</v>
      </c>
      <c r="E1326" s="5">
        <v>2017</v>
      </c>
      <c r="F1326" s="8" t="str">
        <f t="shared" si="40"/>
        <v>September</v>
      </c>
      <c r="G1326" s="7">
        <f t="shared" si="41"/>
        <v>42996</v>
      </c>
      <c r="H1326" s="5" t="s">
        <v>2149</v>
      </c>
      <c r="I1326" s="5" t="s">
        <v>11</v>
      </c>
      <c r="J1326" s="10">
        <v>378000</v>
      </c>
      <c r="K1326" s="10"/>
      <c r="L1326" s="11">
        <v>378000</v>
      </c>
    </row>
    <row r="1327" spans="1:12" x14ac:dyDescent="0.25">
      <c r="A1327" s="5" t="s">
        <v>1195</v>
      </c>
      <c r="B1327" s="3" t="s">
        <v>1196</v>
      </c>
      <c r="C1327" s="5" t="s">
        <v>5605</v>
      </c>
      <c r="D1327" s="5" t="s">
        <v>5612</v>
      </c>
      <c r="E1327" s="5">
        <v>2017</v>
      </c>
      <c r="F1327" s="8" t="str">
        <f t="shared" si="40"/>
        <v>September</v>
      </c>
      <c r="G1327" s="7">
        <f t="shared" si="41"/>
        <v>42998</v>
      </c>
      <c r="H1327" s="5" t="s">
        <v>2148</v>
      </c>
      <c r="I1327" s="5" t="s">
        <v>11</v>
      </c>
      <c r="J1327" s="10">
        <v>53550</v>
      </c>
      <c r="K1327" s="10"/>
      <c r="L1327" s="11">
        <v>431550</v>
      </c>
    </row>
    <row r="1328" spans="1:12" x14ac:dyDescent="0.25">
      <c r="A1328" s="5" t="s">
        <v>1195</v>
      </c>
      <c r="B1328" s="3" t="s">
        <v>1196</v>
      </c>
      <c r="C1328" s="5" t="s">
        <v>5605</v>
      </c>
      <c r="D1328" s="5" t="s">
        <v>5608</v>
      </c>
      <c r="E1328" s="5">
        <v>2017</v>
      </c>
      <c r="F1328" s="8" t="str">
        <f t="shared" si="40"/>
        <v>September</v>
      </c>
      <c r="G1328" s="7">
        <f t="shared" si="41"/>
        <v>43003</v>
      </c>
      <c r="H1328" s="5" t="s">
        <v>2147</v>
      </c>
      <c r="I1328" s="5" t="s">
        <v>13</v>
      </c>
      <c r="J1328" s="10"/>
      <c r="K1328" s="10">
        <v>53550</v>
      </c>
      <c r="L1328" s="11">
        <v>378000</v>
      </c>
    </row>
    <row r="1329" spans="1:12" x14ac:dyDescent="0.25">
      <c r="A1329" s="5" t="s">
        <v>1195</v>
      </c>
      <c r="B1329" s="3" t="s">
        <v>1196</v>
      </c>
      <c r="C1329" s="5" t="s">
        <v>5607</v>
      </c>
      <c r="D1329" s="5" t="s">
        <v>5591</v>
      </c>
      <c r="E1329" s="5">
        <v>2017</v>
      </c>
      <c r="F1329" s="8" t="str">
        <f t="shared" si="40"/>
        <v>December</v>
      </c>
      <c r="G1329" s="7">
        <f t="shared" si="41"/>
        <v>43087</v>
      </c>
      <c r="H1329" s="5" t="s">
        <v>2146</v>
      </c>
      <c r="I1329" s="5" t="s">
        <v>11</v>
      </c>
      <c r="J1329" s="10">
        <v>378000</v>
      </c>
      <c r="K1329" s="10"/>
      <c r="L1329" s="11">
        <v>756000</v>
      </c>
    </row>
    <row r="1330" spans="1:12" x14ac:dyDescent="0.25">
      <c r="A1330" s="5" t="s">
        <v>1195</v>
      </c>
      <c r="B1330" s="3" t="s">
        <v>1196</v>
      </c>
      <c r="C1330" s="5" t="s">
        <v>5607</v>
      </c>
      <c r="D1330" s="5" t="s">
        <v>5617</v>
      </c>
      <c r="E1330" s="5">
        <v>2017</v>
      </c>
      <c r="F1330" s="8" t="str">
        <f t="shared" si="40"/>
        <v>December</v>
      </c>
      <c r="G1330" s="7">
        <f t="shared" si="41"/>
        <v>43088</v>
      </c>
      <c r="H1330" s="5" t="s">
        <v>2145</v>
      </c>
      <c r="I1330" s="5" t="s">
        <v>13</v>
      </c>
      <c r="J1330" s="10"/>
      <c r="K1330" s="10">
        <v>352800</v>
      </c>
      <c r="L1330" s="11">
        <v>403200</v>
      </c>
    </row>
    <row r="1331" spans="1:12" x14ac:dyDescent="0.25">
      <c r="A1331" s="5" t="s">
        <v>1195</v>
      </c>
      <c r="B1331" s="3" t="s">
        <v>1196</v>
      </c>
      <c r="C1331" s="5" t="s">
        <v>5607</v>
      </c>
      <c r="D1331" s="5" t="s">
        <v>5612</v>
      </c>
      <c r="E1331" s="5">
        <v>2017</v>
      </c>
      <c r="F1331" s="8" t="str">
        <f t="shared" si="40"/>
        <v>December</v>
      </c>
      <c r="G1331" s="7">
        <f t="shared" si="41"/>
        <v>43089</v>
      </c>
      <c r="H1331" s="5" t="s">
        <v>2144</v>
      </c>
      <c r="I1331" s="5" t="s">
        <v>13</v>
      </c>
      <c r="J1331" s="10"/>
      <c r="K1331" s="10">
        <v>25200</v>
      </c>
      <c r="L1331" s="11">
        <v>378000</v>
      </c>
    </row>
    <row r="1332" spans="1:12" x14ac:dyDescent="0.25">
      <c r="A1332" s="5" t="s">
        <v>1201</v>
      </c>
      <c r="B1332" s="3" t="s">
        <v>1202</v>
      </c>
      <c r="C1332" s="7"/>
      <c r="D1332" s="7"/>
      <c r="E1332" s="7"/>
      <c r="F1332" s="8" t="str">
        <f t="shared" si="40"/>
        <v>January</v>
      </c>
      <c r="G1332" s="7" t="str">
        <f t="shared" si="41"/>
        <v/>
      </c>
      <c r="H1332" s="5" t="s">
        <v>28</v>
      </c>
      <c r="I1332" s="5" t="s">
        <v>29</v>
      </c>
      <c r="J1332" s="10"/>
      <c r="K1332" s="10"/>
      <c r="L1332" s="11">
        <v>0</v>
      </c>
    </row>
    <row r="1333" spans="1:12" x14ac:dyDescent="0.25">
      <c r="A1333" s="5" t="s">
        <v>1203</v>
      </c>
      <c r="B1333" s="3" t="s">
        <v>1204</v>
      </c>
      <c r="C1333" s="5" t="s">
        <v>5597</v>
      </c>
      <c r="D1333" s="5" t="s">
        <v>5605</v>
      </c>
      <c r="E1333" s="5">
        <v>2017</v>
      </c>
      <c r="F1333" s="8" t="str">
        <f t="shared" si="40"/>
        <v>May</v>
      </c>
      <c r="G1333" s="7">
        <f t="shared" si="41"/>
        <v>42864</v>
      </c>
      <c r="H1333" s="5" t="s">
        <v>2143</v>
      </c>
      <c r="I1333" s="5" t="s">
        <v>11</v>
      </c>
      <c r="J1333" s="10">
        <v>2123100</v>
      </c>
      <c r="K1333" s="10"/>
      <c r="L1333" s="11">
        <v>2123100</v>
      </c>
    </row>
    <row r="1334" spans="1:12" x14ac:dyDescent="0.25">
      <c r="A1334" s="5" t="s">
        <v>1203</v>
      </c>
      <c r="B1334" s="3" t="s">
        <v>1204</v>
      </c>
      <c r="C1334" s="5" t="s">
        <v>5590</v>
      </c>
      <c r="D1334" s="5" t="s">
        <v>5605</v>
      </c>
      <c r="E1334" s="5">
        <v>2017</v>
      </c>
      <c r="F1334" s="8" t="str">
        <f t="shared" si="40"/>
        <v>August</v>
      </c>
      <c r="G1334" s="7">
        <f t="shared" si="41"/>
        <v>42956</v>
      </c>
      <c r="H1334" s="5" t="s">
        <v>2142</v>
      </c>
      <c r="I1334" s="5" t="s">
        <v>11</v>
      </c>
      <c r="J1334" s="10">
        <v>1732500</v>
      </c>
      <c r="K1334" s="10"/>
      <c r="L1334" s="11">
        <v>3855600</v>
      </c>
    </row>
    <row r="1335" spans="1:12" x14ac:dyDescent="0.25">
      <c r="A1335" s="5" t="s">
        <v>1203</v>
      </c>
      <c r="B1335" s="3" t="s">
        <v>1204</v>
      </c>
      <c r="C1335" s="5" t="s">
        <v>5594</v>
      </c>
      <c r="D1335" s="5" t="s">
        <v>5605</v>
      </c>
      <c r="E1335" s="5">
        <v>2017</v>
      </c>
      <c r="F1335" s="8" t="str">
        <f t="shared" si="40"/>
        <v>November</v>
      </c>
      <c r="G1335" s="7">
        <f t="shared" si="41"/>
        <v>43048</v>
      </c>
      <c r="H1335" s="5" t="s">
        <v>2141</v>
      </c>
      <c r="I1335" s="5" t="s">
        <v>11</v>
      </c>
      <c r="J1335" s="10">
        <v>1732500</v>
      </c>
      <c r="K1335" s="10"/>
      <c r="L1335" s="11">
        <v>5588100</v>
      </c>
    </row>
    <row r="1336" spans="1:12" x14ac:dyDescent="0.25">
      <c r="A1336" s="5" t="s">
        <v>1205</v>
      </c>
      <c r="B1336" s="3" t="s">
        <v>1206</v>
      </c>
      <c r="C1336" s="7"/>
      <c r="D1336" s="7"/>
      <c r="E1336" s="7"/>
      <c r="F1336" s="8" t="str">
        <f t="shared" si="40"/>
        <v>January</v>
      </c>
      <c r="G1336" s="7" t="str">
        <f t="shared" si="41"/>
        <v/>
      </c>
      <c r="H1336" s="5" t="s">
        <v>28</v>
      </c>
      <c r="I1336" s="5" t="s">
        <v>29</v>
      </c>
      <c r="J1336" s="10"/>
      <c r="K1336" s="10"/>
      <c r="L1336" s="11">
        <v>0</v>
      </c>
    </row>
    <row r="1337" spans="1:12" x14ac:dyDescent="0.25">
      <c r="A1337" s="5" t="s">
        <v>1207</v>
      </c>
      <c r="B1337" s="3" t="s">
        <v>1208</v>
      </c>
      <c r="C1337" s="7"/>
      <c r="D1337" s="7"/>
      <c r="E1337" s="7"/>
      <c r="F1337" s="8" t="str">
        <f t="shared" si="40"/>
        <v>January</v>
      </c>
      <c r="G1337" s="7" t="str">
        <f t="shared" si="41"/>
        <v/>
      </c>
      <c r="H1337" s="5" t="s">
        <v>28</v>
      </c>
      <c r="I1337" s="5" t="s">
        <v>29</v>
      </c>
      <c r="J1337" s="10"/>
      <c r="K1337" s="10"/>
      <c r="L1337" s="11">
        <v>0</v>
      </c>
    </row>
    <row r="1338" spans="1:12" x14ac:dyDescent="0.25">
      <c r="A1338" s="5" t="s">
        <v>1214</v>
      </c>
      <c r="B1338" s="3" t="s">
        <v>1215</v>
      </c>
      <c r="C1338" s="5" t="s">
        <v>5587</v>
      </c>
      <c r="D1338" s="5" t="s">
        <v>5616</v>
      </c>
      <c r="E1338" s="5">
        <v>2017</v>
      </c>
      <c r="F1338" s="8" t="str">
        <f t="shared" si="40"/>
        <v>January</v>
      </c>
      <c r="G1338" s="7">
        <f t="shared" si="41"/>
        <v>42750</v>
      </c>
      <c r="H1338" s="5" t="s">
        <v>2140</v>
      </c>
      <c r="I1338" s="5" t="s">
        <v>11</v>
      </c>
      <c r="J1338" s="10">
        <v>1086277.5</v>
      </c>
      <c r="K1338" s="10"/>
      <c r="L1338" s="11">
        <v>1086277.5</v>
      </c>
    </row>
    <row r="1339" spans="1:12" x14ac:dyDescent="0.25">
      <c r="A1339" s="5" t="s">
        <v>1214</v>
      </c>
      <c r="B1339" s="3" t="s">
        <v>1215</v>
      </c>
      <c r="C1339" s="5" t="s">
        <v>5598</v>
      </c>
      <c r="D1339" s="5" t="s">
        <v>5606</v>
      </c>
      <c r="E1339" s="5">
        <v>2017</v>
      </c>
      <c r="F1339" s="8" t="str">
        <f t="shared" si="40"/>
        <v>February</v>
      </c>
      <c r="G1339" s="7">
        <f t="shared" si="41"/>
        <v>42776</v>
      </c>
      <c r="H1339" s="5" t="s">
        <v>2139</v>
      </c>
      <c r="I1339" s="5" t="s">
        <v>13</v>
      </c>
      <c r="J1339" s="10"/>
      <c r="K1339" s="10">
        <v>982823</v>
      </c>
      <c r="L1339" s="11">
        <v>103454.5</v>
      </c>
    </row>
    <row r="1340" spans="1:12" x14ac:dyDescent="0.25">
      <c r="A1340" s="5" t="s">
        <v>1214</v>
      </c>
      <c r="B1340" s="3" t="s">
        <v>1215</v>
      </c>
      <c r="C1340" s="5" t="s">
        <v>5598</v>
      </c>
      <c r="D1340" s="5" t="s">
        <v>5606</v>
      </c>
      <c r="E1340" s="5">
        <v>2017</v>
      </c>
      <c r="F1340" s="8" t="str">
        <f t="shared" si="40"/>
        <v>February</v>
      </c>
      <c r="G1340" s="7">
        <f t="shared" si="41"/>
        <v>42776</v>
      </c>
      <c r="H1340" s="5" t="s">
        <v>1227</v>
      </c>
      <c r="I1340" s="5" t="s">
        <v>13</v>
      </c>
      <c r="J1340" s="10"/>
      <c r="K1340" s="10">
        <v>103454.5</v>
      </c>
      <c r="L1340" s="11">
        <v>0</v>
      </c>
    </row>
    <row r="1341" spans="1:12" x14ac:dyDescent="0.25">
      <c r="A1341" s="5" t="s">
        <v>1214</v>
      </c>
      <c r="B1341" s="3" t="s">
        <v>1215</v>
      </c>
      <c r="C1341" s="5" t="s">
        <v>5596</v>
      </c>
      <c r="D1341" s="5" t="s">
        <v>5592</v>
      </c>
      <c r="E1341" s="5">
        <v>2017</v>
      </c>
      <c r="F1341" s="8" t="str">
        <f t="shared" si="40"/>
        <v>April</v>
      </c>
      <c r="G1341" s="7">
        <f t="shared" si="41"/>
        <v>42832</v>
      </c>
      <c r="H1341" s="5" t="s">
        <v>2138</v>
      </c>
      <c r="I1341" s="5" t="s">
        <v>13</v>
      </c>
      <c r="J1341" s="10"/>
      <c r="K1341" s="10">
        <v>737116.88</v>
      </c>
      <c r="L1341" s="11">
        <v>-737116.88</v>
      </c>
    </row>
    <row r="1342" spans="1:12" x14ac:dyDescent="0.25">
      <c r="A1342" s="5" t="s">
        <v>1214</v>
      </c>
      <c r="B1342" s="3" t="s">
        <v>1215</v>
      </c>
      <c r="C1342" s="5" t="s">
        <v>5596</v>
      </c>
      <c r="D1342" s="5" t="s">
        <v>5592</v>
      </c>
      <c r="E1342" s="5">
        <v>2017</v>
      </c>
      <c r="F1342" s="8" t="str">
        <f t="shared" si="40"/>
        <v>April</v>
      </c>
      <c r="G1342" s="7">
        <f t="shared" si="41"/>
        <v>42832</v>
      </c>
      <c r="H1342" s="5" t="s">
        <v>2137</v>
      </c>
      <c r="I1342" s="5" t="s">
        <v>13</v>
      </c>
      <c r="J1342" s="10"/>
      <c r="K1342" s="10">
        <v>77591.25</v>
      </c>
      <c r="L1342" s="11">
        <v>-814708.13</v>
      </c>
    </row>
    <row r="1343" spans="1:12" x14ac:dyDescent="0.25">
      <c r="A1343" s="5" t="s">
        <v>1214</v>
      </c>
      <c r="B1343" s="3" t="s">
        <v>1215</v>
      </c>
      <c r="C1343" s="5" t="s">
        <v>5596</v>
      </c>
      <c r="D1343" s="5" t="s">
        <v>5616</v>
      </c>
      <c r="E1343" s="5">
        <v>2017</v>
      </c>
      <c r="F1343" s="8" t="str">
        <f t="shared" si="40"/>
        <v>April</v>
      </c>
      <c r="G1343" s="7">
        <f t="shared" si="41"/>
        <v>42840</v>
      </c>
      <c r="H1343" s="5" t="s">
        <v>2136</v>
      </c>
      <c r="I1343" s="5" t="s">
        <v>11</v>
      </c>
      <c r="J1343" s="10">
        <v>814708.13</v>
      </c>
      <c r="K1343" s="10"/>
      <c r="L1343" s="11">
        <v>0</v>
      </c>
    </row>
    <row r="1344" spans="1:12" x14ac:dyDescent="0.25">
      <c r="A1344" s="5" t="s">
        <v>1214</v>
      </c>
      <c r="B1344" s="3" t="s">
        <v>1215</v>
      </c>
      <c r="C1344" s="5" t="s">
        <v>5592</v>
      </c>
      <c r="D1344" s="5" t="s">
        <v>5616</v>
      </c>
      <c r="E1344" s="5">
        <v>2017</v>
      </c>
      <c r="F1344" s="8" t="str">
        <f t="shared" si="40"/>
        <v>July</v>
      </c>
      <c r="G1344" s="7">
        <f t="shared" si="41"/>
        <v>42931</v>
      </c>
      <c r="H1344" s="5" t="s">
        <v>2135</v>
      </c>
      <c r="I1344" s="5" t="s">
        <v>11</v>
      </c>
      <c r="J1344" s="10">
        <v>814708.13</v>
      </c>
      <c r="K1344" s="10"/>
      <c r="L1344" s="11">
        <v>814708.13</v>
      </c>
    </row>
    <row r="1345" spans="1:12" x14ac:dyDescent="0.25">
      <c r="A1345" s="5" t="s">
        <v>1214</v>
      </c>
      <c r="B1345" s="3" t="s">
        <v>1215</v>
      </c>
      <c r="C1345" s="5" t="s">
        <v>5592</v>
      </c>
      <c r="D1345" s="5" t="s">
        <v>5613</v>
      </c>
      <c r="E1345" s="5">
        <v>2017</v>
      </c>
      <c r="F1345" s="8" t="str">
        <f t="shared" si="40"/>
        <v>July</v>
      </c>
      <c r="G1345" s="7">
        <f t="shared" si="41"/>
        <v>42937</v>
      </c>
      <c r="H1345" s="5" t="s">
        <v>2134</v>
      </c>
      <c r="I1345" s="5" t="s">
        <v>13</v>
      </c>
      <c r="J1345" s="10"/>
      <c r="K1345" s="10">
        <v>737116.88</v>
      </c>
      <c r="L1345" s="11">
        <v>77591.25</v>
      </c>
    </row>
    <row r="1346" spans="1:12" x14ac:dyDescent="0.25">
      <c r="A1346" s="5" t="s">
        <v>1214</v>
      </c>
      <c r="B1346" s="3" t="s">
        <v>1215</v>
      </c>
      <c r="C1346" s="5" t="s">
        <v>5592</v>
      </c>
      <c r="D1346" s="5" t="s">
        <v>5613</v>
      </c>
      <c r="E1346" s="5">
        <v>2017</v>
      </c>
      <c r="F1346" s="8" t="str">
        <f t="shared" si="40"/>
        <v>July</v>
      </c>
      <c r="G1346" s="7">
        <f t="shared" si="41"/>
        <v>42937</v>
      </c>
      <c r="H1346" s="5" t="s">
        <v>2133</v>
      </c>
      <c r="I1346" s="5" t="s">
        <v>13</v>
      </c>
      <c r="J1346" s="10"/>
      <c r="K1346" s="10">
        <v>77591.25</v>
      </c>
      <c r="L1346" s="11">
        <v>0</v>
      </c>
    </row>
    <row r="1347" spans="1:12" x14ac:dyDescent="0.25">
      <c r="A1347" s="5" t="s">
        <v>1214</v>
      </c>
      <c r="B1347" s="3" t="s">
        <v>1215</v>
      </c>
      <c r="C1347" s="5" t="s">
        <v>5606</v>
      </c>
      <c r="D1347" s="5" t="s">
        <v>5606</v>
      </c>
      <c r="E1347" s="5">
        <v>2017</v>
      </c>
      <c r="F1347" s="8" t="str">
        <f t="shared" ref="F1347:F1410" si="42">TEXT(C1347*28, "mmmm")</f>
        <v>October</v>
      </c>
      <c r="G1347" s="7">
        <f t="shared" ref="G1347:G1410" si="43">IFERROR(DATEVALUE(CONCATENATE(C1347,"-",D1347,"-",E1347)), "")</f>
        <v>43018</v>
      </c>
      <c r="H1347" s="5" t="s">
        <v>2132</v>
      </c>
      <c r="I1347" s="5" t="s">
        <v>13</v>
      </c>
      <c r="J1347" s="10"/>
      <c r="K1347" s="10">
        <v>752635.13</v>
      </c>
      <c r="L1347" s="11">
        <v>-752635.13</v>
      </c>
    </row>
    <row r="1348" spans="1:12" x14ac:dyDescent="0.25">
      <c r="A1348" s="5" t="s">
        <v>1214</v>
      </c>
      <c r="B1348" s="3" t="s">
        <v>1215</v>
      </c>
      <c r="C1348" s="5" t="s">
        <v>5606</v>
      </c>
      <c r="D1348" s="5" t="s">
        <v>5594</v>
      </c>
      <c r="E1348" s="5">
        <v>2017</v>
      </c>
      <c r="F1348" s="8" t="str">
        <f t="shared" si="42"/>
        <v>October</v>
      </c>
      <c r="G1348" s="7">
        <f t="shared" si="43"/>
        <v>43019</v>
      </c>
      <c r="H1348" s="5" t="s">
        <v>1227</v>
      </c>
      <c r="I1348" s="5" t="s">
        <v>13</v>
      </c>
      <c r="J1348" s="10"/>
      <c r="K1348" s="10">
        <v>62073</v>
      </c>
      <c r="L1348" s="11">
        <v>-814708.13</v>
      </c>
    </row>
    <row r="1349" spans="1:12" x14ac:dyDescent="0.25">
      <c r="A1349" s="5" t="s">
        <v>1214</v>
      </c>
      <c r="B1349" s="3" t="s">
        <v>1215</v>
      </c>
      <c r="C1349" s="5" t="s">
        <v>5606</v>
      </c>
      <c r="D1349" s="5" t="s">
        <v>5616</v>
      </c>
      <c r="E1349" s="5">
        <v>2017</v>
      </c>
      <c r="F1349" s="8" t="str">
        <f t="shared" si="42"/>
        <v>October</v>
      </c>
      <c r="G1349" s="7">
        <f t="shared" si="43"/>
        <v>43023</v>
      </c>
      <c r="H1349" s="5" t="s">
        <v>2131</v>
      </c>
      <c r="I1349" s="5" t="s">
        <v>11</v>
      </c>
      <c r="J1349" s="10">
        <v>814708.13</v>
      </c>
      <c r="K1349" s="10"/>
      <c r="L1349" s="11">
        <v>0</v>
      </c>
    </row>
    <row r="1350" spans="1:12" x14ac:dyDescent="0.25">
      <c r="A1350" s="5" t="s">
        <v>1228</v>
      </c>
      <c r="B1350" s="3" t="s">
        <v>1229</v>
      </c>
      <c r="C1350" s="7"/>
      <c r="D1350" s="7"/>
      <c r="E1350" s="7"/>
      <c r="F1350" s="8" t="str">
        <f t="shared" si="42"/>
        <v>January</v>
      </c>
      <c r="G1350" s="7" t="str">
        <f t="shared" si="43"/>
        <v/>
      </c>
      <c r="H1350" s="5" t="s">
        <v>28</v>
      </c>
      <c r="I1350" s="5" t="s">
        <v>29</v>
      </c>
      <c r="J1350" s="10"/>
      <c r="K1350" s="10"/>
      <c r="L1350" s="11">
        <v>0</v>
      </c>
    </row>
    <row r="1351" spans="1:12" x14ac:dyDescent="0.25">
      <c r="A1351" s="5" t="s">
        <v>1230</v>
      </c>
      <c r="B1351" s="3" t="s">
        <v>1231</v>
      </c>
      <c r="C1351" s="5" t="s">
        <v>5587</v>
      </c>
      <c r="D1351" s="5" t="s">
        <v>5587</v>
      </c>
      <c r="E1351" s="5">
        <v>2017</v>
      </c>
      <c r="F1351" s="8" t="str">
        <f t="shared" si="42"/>
        <v>January</v>
      </c>
      <c r="G1351" s="7">
        <f t="shared" si="43"/>
        <v>42736</v>
      </c>
      <c r="H1351" s="5" t="s">
        <v>2130</v>
      </c>
      <c r="I1351" s="5" t="s">
        <v>11</v>
      </c>
      <c r="J1351" s="10">
        <v>2641275</v>
      </c>
      <c r="K1351" s="10"/>
      <c r="L1351" s="11">
        <v>2641275</v>
      </c>
    </row>
    <row r="1352" spans="1:12" x14ac:dyDescent="0.25">
      <c r="A1352" s="5" t="s">
        <v>1230</v>
      </c>
      <c r="B1352" s="3" t="s">
        <v>1231</v>
      </c>
      <c r="C1352" s="5" t="s">
        <v>5587</v>
      </c>
      <c r="D1352" s="5" t="s">
        <v>5615</v>
      </c>
      <c r="E1352" s="5">
        <v>2017</v>
      </c>
      <c r="F1352" s="8" t="str">
        <f t="shared" si="42"/>
        <v>January</v>
      </c>
      <c r="G1352" s="7">
        <f t="shared" si="43"/>
        <v>42762</v>
      </c>
      <c r="H1352" s="5" t="s">
        <v>2129</v>
      </c>
      <c r="I1352" s="5" t="s">
        <v>13</v>
      </c>
      <c r="J1352" s="10"/>
      <c r="K1352" s="10">
        <v>2515500</v>
      </c>
      <c r="L1352" s="11">
        <v>125775</v>
      </c>
    </row>
    <row r="1353" spans="1:12" x14ac:dyDescent="0.25">
      <c r="A1353" s="5" t="s">
        <v>1230</v>
      </c>
      <c r="B1353" s="3" t="s">
        <v>1231</v>
      </c>
      <c r="C1353" s="5" t="s">
        <v>5587</v>
      </c>
      <c r="D1353" s="5" t="s">
        <v>5610</v>
      </c>
      <c r="E1353" s="5">
        <v>2017</v>
      </c>
      <c r="F1353" s="8" t="str">
        <f t="shared" si="42"/>
        <v>January</v>
      </c>
      <c r="G1353" s="7">
        <f t="shared" si="43"/>
        <v>42765</v>
      </c>
      <c r="H1353" s="5" t="s">
        <v>2128</v>
      </c>
      <c r="I1353" s="5" t="s">
        <v>13</v>
      </c>
      <c r="J1353" s="10"/>
      <c r="K1353" s="10">
        <v>125775</v>
      </c>
      <c r="L1353" s="11">
        <v>0</v>
      </c>
    </row>
    <row r="1354" spans="1:12" x14ac:dyDescent="0.25">
      <c r="A1354" s="5" t="s">
        <v>1230</v>
      </c>
      <c r="B1354" s="3" t="s">
        <v>1231</v>
      </c>
      <c r="C1354" s="5" t="s">
        <v>5596</v>
      </c>
      <c r="D1354" s="5" t="s">
        <v>5587</v>
      </c>
      <c r="E1354" s="5">
        <v>2017</v>
      </c>
      <c r="F1354" s="8" t="str">
        <f t="shared" si="42"/>
        <v>April</v>
      </c>
      <c r="G1354" s="7">
        <f t="shared" si="43"/>
        <v>42826</v>
      </c>
      <c r="H1354" s="5" t="s">
        <v>2127</v>
      </c>
      <c r="I1354" s="5" t="s">
        <v>11</v>
      </c>
      <c r="J1354" s="10">
        <v>2641275</v>
      </c>
      <c r="K1354" s="10"/>
      <c r="L1354" s="11">
        <v>2641275</v>
      </c>
    </row>
    <row r="1355" spans="1:12" x14ac:dyDescent="0.25">
      <c r="A1355" s="5" t="s">
        <v>1230</v>
      </c>
      <c r="B1355" s="3" t="s">
        <v>1231</v>
      </c>
      <c r="C1355" s="5" t="s">
        <v>5596</v>
      </c>
      <c r="D1355" s="5" t="s">
        <v>5604</v>
      </c>
      <c r="E1355" s="5">
        <v>2017</v>
      </c>
      <c r="F1355" s="8" t="str">
        <f t="shared" si="42"/>
        <v>April</v>
      </c>
      <c r="G1355" s="7">
        <f t="shared" si="43"/>
        <v>42838</v>
      </c>
      <c r="H1355" s="5" t="s">
        <v>2124</v>
      </c>
      <c r="I1355" s="5" t="s">
        <v>13</v>
      </c>
      <c r="J1355" s="10"/>
      <c r="K1355" s="10">
        <v>2515500</v>
      </c>
      <c r="L1355" s="11">
        <v>125775</v>
      </c>
    </row>
    <row r="1356" spans="1:12" x14ac:dyDescent="0.25">
      <c r="A1356" s="5" t="s">
        <v>1230</v>
      </c>
      <c r="B1356" s="3" t="s">
        <v>1231</v>
      </c>
      <c r="C1356" s="5" t="s">
        <v>5596</v>
      </c>
      <c r="D1356" s="5" t="s">
        <v>5611</v>
      </c>
      <c r="E1356" s="5">
        <v>2017</v>
      </c>
      <c r="F1356" s="8" t="str">
        <f t="shared" si="42"/>
        <v>April</v>
      </c>
      <c r="G1356" s="7">
        <f t="shared" si="43"/>
        <v>42839</v>
      </c>
      <c r="H1356" s="5" t="s">
        <v>2126</v>
      </c>
      <c r="I1356" s="5" t="s">
        <v>13</v>
      </c>
      <c r="J1356" s="10"/>
      <c r="K1356" s="10">
        <v>125775</v>
      </c>
      <c r="L1356" s="11">
        <v>0</v>
      </c>
    </row>
    <row r="1357" spans="1:12" x14ac:dyDescent="0.25">
      <c r="A1357" s="5" t="s">
        <v>1230</v>
      </c>
      <c r="B1357" s="3" t="s">
        <v>1231</v>
      </c>
      <c r="C1357" s="5" t="s">
        <v>5597</v>
      </c>
      <c r="D1357" s="5" t="s">
        <v>5599</v>
      </c>
      <c r="E1357" s="5">
        <v>2017</v>
      </c>
      <c r="F1357" s="8" t="str">
        <f t="shared" si="42"/>
        <v>May</v>
      </c>
      <c r="G1357" s="7">
        <f t="shared" si="43"/>
        <v>42871</v>
      </c>
      <c r="H1357" s="5" t="s">
        <v>2125</v>
      </c>
      <c r="I1357" s="5" t="s">
        <v>11</v>
      </c>
      <c r="J1357" s="10">
        <v>1155000</v>
      </c>
      <c r="K1357" s="10"/>
      <c r="L1357" s="11">
        <v>1155000</v>
      </c>
    </row>
    <row r="1358" spans="1:12" x14ac:dyDescent="0.25">
      <c r="A1358" s="5" t="s">
        <v>1230</v>
      </c>
      <c r="B1358" s="3" t="s">
        <v>1231</v>
      </c>
      <c r="C1358" s="5" t="s">
        <v>5597</v>
      </c>
      <c r="D1358" s="5" t="s">
        <v>5591</v>
      </c>
      <c r="E1358" s="5">
        <v>2017</v>
      </c>
      <c r="F1358" s="8" t="str">
        <f t="shared" si="42"/>
        <v>May</v>
      </c>
      <c r="G1358" s="7">
        <f t="shared" si="43"/>
        <v>42873</v>
      </c>
      <c r="H1358" s="5" t="s">
        <v>1236</v>
      </c>
      <c r="I1358" s="5" t="s">
        <v>13</v>
      </c>
      <c r="J1358" s="10"/>
      <c r="K1358" s="10">
        <v>55000</v>
      </c>
      <c r="L1358" s="11">
        <v>1100000</v>
      </c>
    </row>
    <row r="1359" spans="1:12" x14ac:dyDescent="0.25">
      <c r="A1359" s="5" t="s">
        <v>1230</v>
      </c>
      <c r="B1359" s="3" t="s">
        <v>1231</v>
      </c>
      <c r="C1359" s="5" t="s">
        <v>5597</v>
      </c>
      <c r="D1359" s="5" t="s">
        <v>5617</v>
      </c>
      <c r="E1359" s="5">
        <v>2017</v>
      </c>
      <c r="F1359" s="8" t="str">
        <f t="shared" si="42"/>
        <v>May</v>
      </c>
      <c r="G1359" s="7">
        <f t="shared" si="43"/>
        <v>42874</v>
      </c>
      <c r="H1359" s="5" t="s">
        <v>2124</v>
      </c>
      <c r="I1359" s="5" t="s">
        <v>13</v>
      </c>
      <c r="J1359" s="10"/>
      <c r="K1359" s="10">
        <v>1100000</v>
      </c>
      <c r="L1359" s="11">
        <v>0</v>
      </c>
    </row>
    <row r="1360" spans="1:12" x14ac:dyDescent="0.25">
      <c r="A1360" s="5" t="s">
        <v>1230</v>
      </c>
      <c r="B1360" s="3" t="s">
        <v>1231</v>
      </c>
      <c r="C1360" s="5" t="s">
        <v>5592</v>
      </c>
      <c r="D1360" s="5" t="s">
        <v>5587</v>
      </c>
      <c r="E1360" s="5">
        <v>2017</v>
      </c>
      <c r="F1360" s="8" t="str">
        <f t="shared" si="42"/>
        <v>July</v>
      </c>
      <c r="G1360" s="7">
        <f t="shared" si="43"/>
        <v>42917</v>
      </c>
      <c r="H1360" s="5" t="s">
        <v>2123</v>
      </c>
      <c r="I1360" s="5" t="s">
        <v>11</v>
      </c>
      <c r="J1360" s="10">
        <v>2641275</v>
      </c>
      <c r="K1360" s="10"/>
      <c r="L1360" s="11">
        <v>2641275</v>
      </c>
    </row>
    <row r="1361" spans="1:12" x14ac:dyDescent="0.25">
      <c r="A1361" s="5" t="s">
        <v>1230</v>
      </c>
      <c r="B1361" s="3" t="s">
        <v>1231</v>
      </c>
      <c r="C1361" s="5" t="s">
        <v>5592</v>
      </c>
      <c r="D1361" s="5" t="s">
        <v>5617</v>
      </c>
      <c r="E1361" s="5">
        <v>2017</v>
      </c>
      <c r="F1361" s="8" t="str">
        <f t="shared" si="42"/>
        <v>July</v>
      </c>
      <c r="G1361" s="7">
        <f t="shared" si="43"/>
        <v>42935</v>
      </c>
      <c r="H1361" s="5" t="s">
        <v>2122</v>
      </c>
      <c r="I1361" s="5" t="s">
        <v>11</v>
      </c>
      <c r="J1361" s="10">
        <v>79766.14</v>
      </c>
      <c r="K1361" s="10"/>
      <c r="L1361" s="11">
        <v>2721041.14</v>
      </c>
    </row>
    <row r="1362" spans="1:12" x14ac:dyDescent="0.25">
      <c r="A1362" s="5" t="s">
        <v>1230</v>
      </c>
      <c r="B1362" s="3" t="s">
        <v>1231</v>
      </c>
      <c r="C1362" s="5" t="s">
        <v>5592</v>
      </c>
      <c r="D1362" s="5" t="s">
        <v>5612</v>
      </c>
      <c r="E1362" s="5">
        <v>2017</v>
      </c>
      <c r="F1362" s="8" t="str">
        <f t="shared" si="42"/>
        <v>July</v>
      </c>
      <c r="G1362" s="7">
        <f t="shared" si="43"/>
        <v>42936</v>
      </c>
      <c r="H1362" s="5" t="s">
        <v>2121</v>
      </c>
      <c r="I1362" s="5" t="s">
        <v>13</v>
      </c>
      <c r="J1362" s="10"/>
      <c r="K1362" s="10">
        <v>2515500</v>
      </c>
      <c r="L1362" s="11">
        <v>205541.14</v>
      </c>
    </row>
    <row r="1363" spans="1:12" x14ac:dyDescent="0.25">
      <c r="A1363" s="5" t="s">
        <v>1230</v>
      </c>
      <c r="B1363" s="3" t="s">
        <v>1231</v>
      </c>
      <c r="C1363" s="5" t="s">
        <v>5592</v>
      </c>
      <c r="D1363" s="5" t="s">
        <v>5612</v>
      </c>
      <c r="E1363" s="5">
        <v>2017</v>
      </c>
      <c r="F1363" s="8" t="str">
        <f t="shared" si="42"/>
        <v>July</v>
      </c>
      <c r="G1363" s="7">
        <f t="shared" si="43"/>
        <v>42936</v>
      </c>
      <c r="H1363" s="5" t="s">
        <v>2120</v>
      </c>
      <c r="I1363" s="5" t="s">
        <v>13</v>
      </c>
      <c r="J1363" s="10"/>
      <c r="K1363" s="10">
        <v>125775</v>
      </c>
      <c r="L1363" s="11">
        <v>79766.14</v>
      </c>
    </row>
    <row r="1364" spans="1:12" x14ac:dyDescent="0.25">
      <c r="A1364" s="5" t="s">
        <v>1230</v>
      </c>
      <c r="B1364" s="3" t="s">
        <v>1231</v>
      </c>
      <c r="C1364" s="5" t="s">
        <v>5592</v>
      </c>
      <c r="D1364" s="5" t="s">
        <v>5600</v>
      </c>
      <c r="E1364" s="5">
        <v>2017</v>
      </c>
      <c r="F1364" s="8" t="str">
        <f t="shared" si="42"/>
        <v>July</v>
      </c>
      <c r="G1364" s="7">
        <f t="shared" si="43"/>
        <v>42944</v>
      </c>
      <c r="H1364" s="5" t="s">
        <v>2119</v>
      </c>
      <c r="I1364" s="5" t="s">
        <v>11</v>
      </c>
      <c r="J1364" s="10">
        <v>1205000</v>
      </c>
      <c r="K1364" s="10"/>
      <c r="L1364" s="11">
        <v>1284766.1399999999</v>
      </c>
    </row>
    <row r="1365" spans="1:12" x14ac:dyDescent="0.25">
      <c r="A1365" s="5" t="s">
        <v>1230</v>
      </c>
      <c r="B1365" s="3" t="s">
        <v>1231</v>
      </c>
      <c r="C1365" s="5" t="s">
        <v>5590</v>
      </c>
      <c r="D1365" s="5" t="s">
        <v>5587</v>
      </c>
      <c r="E1365" s="5">
        <v>2017</v>
      </c>
      <c r="F1365" s="8" t="str">
        <f t="shared" si="42"/>
        <v>August</v>
      </c>
      <c r="G1365" s="7">
        <f t="shared" si="43"/>
        <v>42948</v>
      </c>
      <c r="H1365" s="5" t="s">
        <v>2118</v>
      </c>
      <c r="I1365" s="5" t="s">
        <v>13</v>
      </c>
      <c r="J1365" s="10"/>
      <c r="K1365" s="10">
        <v>1205000</v>
      </c>
      <c r="L1365" s="11">
        <v>79766.14</v>
      </c>
    </row>
    <row r="1366" spans="1:12" x14ac:dyDescent="0.25">
      <c r="A1366" s="5" t="s">
        <v>1230</v>
      </c>
      <c r="B1366" s="3" t="s">
        <v>1231</v>
      </c>
      <c r="C1366" s="5" t="s">
        <v>5590</v>
      </c>
      <c r="D1366" s="5" t="s">
        <v>5587</v>
      </c>
      <c r="E1366" s="5">
        <v>2017</v>
      </c>
      <c r="F1366" s="8" t="str">
        <f t="shared" si="42"/>
        <v>August</v>
      </c>
      <c r="G1366" s="7">
        <f t="shared" si="43"/>
        <v>42948</v>
      </c>
      <c r="H1366" s="5" t="s">
        <v>2117</v>
      </c>
      <c r="I1366" s="5" t="s">
        <v>13</v>
      </c>
      <c r="J1366" s="10"/>
      <c r="K1366" s="10">
        <v>75967.75</v>
      </c>
      <c r="L1366" s="11">
        <v>3798.39</v>
      </c>
    </row>
    <row r="1367" spans="1:12" x14ac:dyDescent="0.25">
      <c r="A1367" s="5" t="s">
        <v>1230</v>
      </c>
      <c r="B1367" s="3" t="s">
        <v>1231</v>
      </c>
      <c r="C1367" s="5" t="s">
        <v>5590</v>
      </c>
      <c r="D1367" s="5" t="s">
        <v>5598</v>
      </c>
      <c r="E1367" s="5">
        <v>2017</v>
      </c>
      <c r="F1367" s="8" t="str">
        <f t="shared" si="42"/>
        <v>August</v>
      </c>
      <c r="G1367" s="7">
        <f t="shared" si="43"/>
        <v>42949</v>
      </c>
      <c r="H1367" s="5" t="s">
        <v>2107</v>
      </c>
      <c r="I1367" s="5" t="s">
        <v>13</v>
      </c>
      <c r="J1367" s="10"/>
      <c r="K1367" s="10">
        <v>3798.39</v>
      </c>
      <c r="L1367" s="11">
        <v>0</v>
      </c>
    </row>
    <row r="1368" spans="1:12" x14ac:dyDescent="0.25">
      <c r="A1368" s="5" t="s">
        <v>1230</v>
      </c>
      <c r="B1368" s="3" t="s">
        <v>1231</v>
      </c>
      <c r="C1368" s="5" t="s">
        <v>5605</v>
      </c>
      <c r="D1368" s="5" t="s">
        <v>5589</v>
      </c>
      <c r="E1368" s="5">
        <v>2017</v>
      </c>
      <c r="F1368" s="8" t="str">
        <f t="shared" si="42"/>
        <v>September</v>
      </c>
      <c r="G1368" s="7">
        <f t="shared" si="43"/>
        <v>42984</v>
      </c>
      <c r="H1368" s="5" t="s">
        <v>2116</v>
      </c>
      <c r="I1368" s="5" t="s">
        <v>11</v>
      </c>
      <c r="J1368" s="10">
        <v>787500</v>
      </c>
      <c r="K1368" s="10"/>
      <c r="L1368" s="11">
        <v>787500</v>
      </c>
    </row>
    <row r="1369" spans="1:12" x14ac:dyDescent="0.25">
      <c r="A1369" s="5" t="s">
        <v>1230</v>
      </c>
      <c r="B1369" s="3" t="s">
        <v>1231</v>
      </c>
      <c r="C1369" s="5" t="s">
        <v>5606</v>
      </c>
      <c r="D1369" s="5" t="s">
        <v>5587</v>
      </c>
      <c r="E1369" s="5">
        <v>2017</v>
      </c>
      <c r="F1369" s="8" t="str">
        <f t="shared" si="42"/>
        <v>October</v>
      </c>
      <c r="G1369" s="7">
        <f t="shared" si="43"/>
        <v>43009</v>
      </c>
      <c r="H1369" s="5" t="s">
        <v>2115</v>
      </c>
      <c r="I1369" s="5" t="s">
        <v>11</v>
      </c>
      <c r="J1369" s="10">
        <v>2641275</v>
      </c>
      <c r="K1369" s="10"/>
      <c r="L1369" s="11">
        <v>3428775</v>
      </c>
    </row>
    <row r="1370" spans="1:12" x14ac:dyDescent="0.25">
      <c r="A1370" s="5" t="s">
        <v>1230</v>
      </c>
      <c r="B1370" s="3" t="s">
        <v>1231</v>
      </c>
      <c r="C1370" s="5" t="s">
        <v>5606</v>
      </c>
      <c r="D1370" s="5" t="s">
        <v>5601</v>
      </c>
      <c r="E1370" s="5">
        <v>2017</v>
      </c>
      <c r="F1370" s="8" t="str">
        <f t="shared" si="42"/>
        <v>October</v>
      </c>
      <c r="G1370" s="7">
        <f t="shared" si="43"/>
        <v>43025</v>
      </c>
      <c r="H1370" s="5" t="s">
        <v>2114</v>
      </c>
      <c r="I1370" s="5" t="s">
        <v>13</v>
      </c>
      <c r="J1370" s="10"/>
      <c r="K1370" s="10">
        <v>750000</v>
      </c>
      <c r="L1370" s="11">
        <v>2678775</v>
      </c>
    </row>
    <row r="1371" spans="1:12" x14ac:dyDescent="0.25">
      <c r="A1371" s="5" t="s">
        <v>1230</v>
      </c>
      <c r="B1371" s="3" t="s">
        <v>1231</v>
      </c>
      <c r="C1371" s="5" t="s">
        <v>5606</v>
      </c>
      <c r="D1371" s="5" t="s">
        <v>5601</v>
      </c>
      <c r="E1371" s="5">
        <v>2017</v>
      </c>
      <c r="F1371" s="8" t="str">
        <f t="shared" si="42"/>
        <v>October</v>
      </c>
      <c r="G1371" s="7">
        <f t="shared" si="43"/>
        <v>43025</v>
      </c>
      <c r="H1371" s="5" t="s">
        <v>2113</v>
      </c>
      <c r="I1371" s="5" t="s">
        <v>13</v>
      </c>
      <c r="J1371" s="10"/>
      <c r="K1371" s="10">
        <v>2515500</v>
      </c>
      <c r="L1371" s="11">
        <v>163275</v>
      </c>
    </row>
    <row r="1372" spans="1:12" x14ac:dyDescent="0.25">
      <c r="A1372" s="5" t="s">
        <v>1230</v>
      </c>
      <c r="B1372" s="3" t="s">
        <v>1231</v>
      </c>
      <c r="C1372" s="5" t="s">
        <v>5606</v>
      </c>
      <c r="D1372" s="5" t="s">
        <v>5591</v>
      </c>
      <c r="E1372" s="5">
        <v>2017</v>
      </c>
      <c r="F1372" s="8" t="str">
        <f t="shared" si="42"/>
        <v>October</v>
      </c>
      <c r="G1372" s="7">
        <f t="shared" si="43"/>
        <v>43026</v>
      </c>
      <c r="H1372" s="5" t="s">
        <v>2112</v>
      </c>
      <c r="I1372" s="5" t="s">
        <v>13</v>
      </c>
      <c r="J1372" s="10"/>
      <c r="K1372" s="10">
        <v>163275</v>
      </c>
      <c r="L1372" s="11">
        <v>0</v>
      </c>
    </row>
    <row r="1373" spans="1:12" x14ac:dyDescent="0.25">
      <c r="A1373" s="5" t="s">
        <v>1230</v>
      </c>
      <c r="B1373" s="3" t="s">
        <v>1231</v>
      </c>
      <c r="C1373" s="5" t="s">
        <v>5606</v>
      </c>
      <c r="D1373" s="5" t="s">
        <v>5608</v>
      </c>
      <c r="E1373" s="5">
        <v>2017</v>
      </c>
      <c r="F1373" s="8" t="str">
        <f t="shared" si="42"/>
        <v>October</v>
      </c>
      <c r="G1373" s="7">
        <f t="shared" si="43"/>
        <v>43033</v>
      </c>
      <c r="H1373" s="5" t="s">
        <v>2111</v>
      </c>
      <c r="I1373" s="5" t="s">
        <v>13</v>
      </c>
      <c r="J1373" s="10"/>
      <c r="K1373" s="10">
        <v>555000</v>
      </c>
      <c r="L1373" s="11">
        <v>-555000</v>
      </c>
    </row>
    <row r="1374" spans="1:12" x14ac:dyDescent="0.25">
      <c r="A1374" s="5" t="s">
        <v>1230</v>
      </c>
      <c r="B1374" s="3" t="s">
        <v>1231</v>
      </c>
      <c r="C1374" s="5" t="s">
        <v>5594</v>
      </c>
      <c r="D1374" s="5" t="s">
        <v>5611</v>
      </c>
      <c r="E1374" s="5">
        <v>2017</v>
      </c>
      <c r="F1374" s="8" t="str">
        <f t="shared" si="42"/>
        <v>November</v>
      </c>
      <c r="G1374" s="7">
        <f t="shared" si="43"/>
        <v>43053</v>
      </c>
      <c r="H1374" s="5" t="s">
        <v>2110</v>
      </c>
      <c r="I1374" s="5" t="s">
        <v>11</v>
      </c>
      <c r="J1374" s="10">
        <v>555000</v>
      </c>
      <c r="K1374" s="10"/>
      <c r="L1374" s="11">
        <v>0</v>
      </c>
    </row>
    <row r="1375" spans="1:12" x14ac:dyDescent="0.25">
      <c r="A1375" s="5" t="s">
        <v>1230</v>
      </c>
      <c r="B1375" s="3" t="s">
        <v>1231</v>
      </c>
      <c r="C1375" s="5" t="s">
        <v>5607</v>
      </c>
      <c r="D1375" s="5" t="s">
        <v>5589</v>
      </c>
      <c r="E1375" s="5">
        <v>2017</v>
      </c>
      <c r="F1375" s="8" t="str">
        <f t="shared" si="42"/>
        <v>December</v>
      </c>
      <c r="G1375" s="7">
        <f t="shared" si="43"/>
        <v>43075</v>
      </c>
      <c r="H1375" s="5" t="s">
        <v>2109</v>
      </c>
      <c r="I1375" s="5" t="s">
        <v>11</v>
      </c>
      <c r="J1375" s="10">
        <v>787500</v>
      </c>
      <c r="K1375" s="10"/>
      <c r="L1375" s="11">
        <v>787500</v>
      </c>
    </row>
    <row r="1376" spans="1:12" x14ac:dyDescent="0.25">
      <c r="A1376" s="5" t="s">
        <v>1230</v>
      </c>
      <c r="B1376" s="3" t="s">
        <v>1231</v>
      </c>
      <c r="C1376" s="5" t="s">
        <v>5607</v>
      </c>
      <c r="D1376" s="5" t="s">
        <v>5616</v>
      </c>
      <c r="E1376" s="5">
        <v>2017</v>
      </c>
      <c r="F1376" s="8" t="str">
        <f t="shared" si="42"/>
        <v>December</v>
      </c>
      <c r="G1376" s="7">
        <f t="shared" si="43"/>
        <v>43084</v>
      </c>
      <c r="H1376" s="5" t="s">
        <v>2108</v>
      </c>
      <c r="I1376" s="5" t="s">
        <v>13</v>
      </c>
      <c r="J1376" s="10"/>
      <c r="K1376" s="10">
        <v>750000</v>
      </c>
      <c r="L1376" s="11">
        <v>37500</v>
      </c>
    </row>
    <row r="1377" spans="1:12" x14ac:dyDescent="0.25">
      <c r="A1377" s="5" t="s">
        <v>1230</v>
      </c>
      <c r="B1377" s="3" t="s">
        <v>1231</v>
      </c>
      <c r="C1377" s="5" t="s">
        <v>5607</v>
      </c>
      <c r="D1377" s="5" t="s">
        <v>5616</v>
      </c>
      <c r="E1377" s="5">
        <v>2017</v>
      </c>
      <c r="F1377" s="8" t="str">
        <f t="shared" si="42"/>
        <v>December</v>
      </c>
      <c r="G1377" s="7">
        <f t="shared" si="43"/>
        <v>43084</v>
      </c>
      <c r="H1377" s="5" t="s">
        <v>2107</v>
      </c>
      <c r="I1377" s="5" t="s">
        <v>13</v>
      </c>
      <c r="J1377" s="10"/>
      <c r="K1377" s="10">
        <v>37500</v>
      </c>
      <c r="L1377" s="11">
        <v>0</v>
      </c>
    </row>
    <row r="1378" spans="1:12" x14ac:dyDescent="0.25">
      <c r="A1378" s="5" t="s">
        <v>1246</v>
      </c>
      <c r="B1378" s="3" t="s">
        <v>1247</v>
      </c>
      <c r="C1378" s="5" t="s">
        <v>5598</v>
      </c>
      <c r="D1378" s="5" t="s">
        <v>5589</v>
      </c>
      <c r="E1378" s="5">
        <v>2017</v>
      </c>
      <c r="F1378" s="8" t="str">
        <f t="shared" si="42"/>
        <v>February</v>
      </c>
      <c r="G1378" s="7">
        <f t="shared" si="43"/>
        <v>42772</v>
      </c>
      <c r="H1378" s="5" t="s">
        <v>2106</v>
      </c>
      <c r="I1378" s="5" t="s">
        <v>11</v>
      </c>
      <c r="J1378" s="10">
        <v>1821571</v>
      </c>
      <c r="K1378" s="10"/>
      <c r="L1378" s="11">
        <v>1821571</v>
      </c>
    </row>
    <row r="1379" spans="1:12" x14ac:dyDescent="0.25">
      <c r="A1379" s="5" t="s">
        <v>1246</v>
      </c>
      <c r="B1379" s="3" t="s">
        <v>1247</v>
      </c>
      <c r="C1379" s="5" t="s">
        <v>5588</v>
      </c>
      <c r="D1379" s="5" t="s">
        <v>5606</v>
      </c>
      <c r="E1379" s="5">
        <v>2017</v>
      </c>
      <c r="F1379" s="8" t="str">
        <f t="shared" si="42"/>
        <v>March</v>
      </c>
      <c r="G1379" s="7">
        <f t="shared" si="43"/>
        <v>42804</v>
      </c>
      <c r="H1379" s="5" t="s">
        <v>2105</v>
      </c>
      <c r="I1379" s="5" t="s">
        <v>13</v>
      </c>
      <c r="J1379" s="10"/>
      <c r="K1379" s="10">
        <v>1821571</v>
      </c>
      <c r="L1379" s="11">
        <v>0</v>
      </c>
    </row>
    <row r="1380" spans="1:12" x14ac:dyDescent="0.25">
      <c r="A1380" s="5" t="s">
        <v>1246</v>
      </c>
      <c r="B1380" s="3" t="s">
        <v>1247</v>
      </c>
      <c r="C1380" s="5" t="s">
        <v>5589</v>
      </c>
      <c r="D1380" s="5" t="s">
        <v>5587</v>
      </c>
      <c r="E1380" s="5">
        <v>2017</v>
      </c>
      <c r="F1380" s="8" t="str">
        <f t="shared" si="42"/>
        <v>June</v>
      </c>
      <c r="G1380" s="7">
        <f t="shared" si="43"/>
        <v>42887</v>
      </c>
      <c r="H1380" s="5" t="s">
        <v>2104</v>
      </c>
      <c r="I1380" s="5" t="s">
        <v>11</v>
      </c>
      <c r="J1380" s="10">
        <v>1800000</v>
      </c>
      <c r="K1380" s="10"/>
      <c r="L1380" s="11">
        <v>1800000</v>
      </c>
    </row>
    <row r="1381" spans="1:12" x14ac:dyDescent="0.25">
      <c r="A1381" s="5" t="s">
        <v>1246</v>
      </c>
      <c r="B1381" s="3" t="s">
        <v>1247</v>
      </c>
      <c r="C1381" s="5" t="s">
        <v>5590</v>
      </c>
      <c r="D1381" s="5" t="s">
        <v>5591</v>
      </c>
      <c r="E1381" s="5">
        <v>2017</v>
      </c>
      <c r="F1381" s="8" t="str">
        <f t="shared" si="42"/>
        <v>August</v>
      </c>
      <c r="G1381" s="7">
        <f t="shared" si="43"/>
        <v>42965</v>
      </c>
      <c r="H1381" s="5" t="s">
        <v>2103</v>
      </c>
      <c r="I1381" s="5" t="s">
        <v>13</v>
      </c>
      <c r="J1381" s="10"/>
      <c r="K1381" s="10">
        <v>1800000</v>
      </c>
      <c r="L1381" s="11">
        <v>0</v>
      </c>
    </row>
    <row r="1382" spans="1:12" x14ac:dyDescent="0.25">
      <c r="A1382" s="5" t="s">
        <v>1246</v>
      </c>
      <c r="B1382" s="3" t="s">
        <v>1247</v>
      </c>
      <c r="C1382" s="5" t="s">
        <v>5605</v>
      </c>
      <c r="D1382" s="5" t="s">
        <v>5587</v>
      </c>
      <c r="E1382" s="5">
        <v>2017</v>
      </c>
      <c r="F1382" s="8" t="str">
        <f t="shared" si="42"/>
        <v>September</v>
      </c>
      <c r="G1382" s="7">
        <f t="shared" si="43"/>
        <v>42979</v>
      </c>
      <c r="H1382" s="5" t="s">
        <v>2102</v>
      </c>
      <c r="I1382" s="5" t="s">
        <v>11</v>
      </c>
      <c r="J1382" s="10">
        <v>1800000</v>
      </c>
      <c r="K1382" s="10"/>
      <c r="L1382" s="11">
        <v>1800000</v>
      </c>
    </row>
    <row r="1383" spans="1:12" x14ac:dyDescent="0.25">
      <c r="A1383" s="5" t="s">
        <v>1246</v>
      </c>
      <c r="B1383" s="3" t="s">
        <v>1247</v>
      </c>
      <c r="C1383" s="5" t="s">
        <v>5607</v>
      </c>
      <c r="D1383" s="5" t="s">
        <v>5587</v>
      </c>
      <c r="E1383" s="5">
        <v>2017</v>
      </c>
      <c r="F1383" s="8" t="str">
        <f t="shared" si="42"/>
        <v>December</v>
      </c>
      <c r="G1383" s="7">
        <f t="shared" si="43"/>
        <v>43070</v>
      </c>
      <c r="H1383" s="5" t="s">
        <v>2101</v>
      </c>
      <c r="I1383" s="5" t="s">
        <v>11</v>
      </c>
      <c r="J1383" s="10">
        <v>1800000</v>
      </c>
      <c r="K1383" s="10"/>
      <c r="L1383" s="11">
        <v>3600000</v>
      </c>
    </row>
    <row r="1384" spans="1:12" x14ac:dyDescent="0.25">
      <c r="A1384" s="5" t="s">
        <v>1246</v>
      </c>
      <c r="B1384" s="3" t="s">
        <v>1247</v>
      </c>
      <c r="C1384" s="5" t="s">
        <v>5607</v>
      </c>
      <c r="D1384" s="5" t="s">
        <v>5594</v>
      </c>
      <c r="E1384" s="5">
        <v>2017</v>
      </c>
      <c r="F1384" s="8" t="str">
        <f t="shared" si="42"/>
        <v>December</v>
      </c>
      <c r="G1384" s="7">
        <f t="shared" si="43"/>
        <v>43080</v>
      </c>
      <c r="H1384" s="5" t="s">
        <v>2100</v>
      </c>
      <c r="I1384" s="5" t="s">
        <v>11</v>
      </c>
      <c r="J1384" s="10"/>
      <c r="K1384" s="10">
        <v>108000</v>
      </c>
      <c r="L1384" s="11">
        <v>3492000</v>
      </c>
    </row>
    <row r="1385" spans="1:12" x14ac:dyDescent="0.25">
      <c r="A1385" s="5" t="s">
        <v>1246</v>
      </c>
      <c r="B1385" s="3" t="s">
        <v>1247</v>
      </c>
      <c r="C1385" s="5" t="s">
        <v>5607</v>
      </c>
      <c r="D1385" s="5" t="s">
        <v>5593</v>
      </c>
      <c r="E1385" s="5">
        <v>2017</v>
      </c>
      <c r="F1385" s="8" t="str">
        <f t="shared" si="42"/>
        <v>December</v>
      </c>
      <c r="G1385" s="7">
        <f t="shared" si="43"/>
        <v>43091</v>
      </c>
      <c r="H1385" s="5" t="s">
        <v>2099</v>
      </c>
      <c r="I1385" s="5" t="s">
        <v>13</v>
      </c>
      <c r="J1385" s="10"/>
      <c r="K1385" s="10">
        <v>1800000</v>
      </c>
      <c r="L1385" s="11">
        <v>1692000</v>
      </c>
    </row>
    <row r="1386" spans="1:12" x14ac:dyDescent="0.25">
      <c r="A1386" s="5" t="s">
        <v>1246</v>
      </c>
      <c r="B1386" s="3" t="s">
        <v>1247</v>
      </c>
      <c r="C1386" s="5" t="s">
        <v>5607</v>
      </c>
      <c r="D1386" s="5" t="s">
        <v>5593</v>
      </c>
      <c r="E1386" s="5">
        <v>2017</v>
      </c>
      <c r="F1386" s="8" t="str">
        <f t="shared" si="42"/>
        <v>December</v>
      </c>
      <c r="G1386" s="7">
        <f t="shared" si="43"/>
        <v>43091</v>
      </c>
      <c r="H1386" s="5" t="s">
        <v>2098</v>
      </c>
      <c r="I1386" s="5" t="s">
        <v>13</v>
      </c>
      <c r="J1386" s="10"/>
      <c r="K1386" s="10">
        <v>1692000</v>
      </c>
      <c r="L1386" s="11">
        <v>0</v>
      </c>
    </row>
    <row r="1387" spans="1:12" x14ac:dyDescent="0.25">
      <c r="A1387" s="5" t="s">
        <v>1256</v>
      </c>
      <c r="B1387" s="3" t="s">
        <v>1257</v>
      </c>
      <c r="C1387" s="5" t="s">
        <v>5587</v>
      </c>
      <c r="D1387" s="5" t="s">
        <v>5605</v>
      </c>
      <c r="E1387" s="5">
        <v>2017</v>
      </c>
      <c r="F1387" s="8" t="str">
        <f t="shared" si="42"/>
        <v>January</v>
      </c>
      <c r="G1387" s="7">
        <f t="shared" si="43"/>
        <v>42744</v>
      </c>
      <c r="H1387" s="5" t="s">
        <v>2097</v>
      </c>
      <c r="I1387" s="5" t="s">
        <v>11</v>
      </c>
      <c r="J1387" s="10">
        <v>2302650</v>
      </c>
      <c r="K1387" s="10"/>
      <c r="L1387" s="11">
        <v>2302650</v>
      </c>
    </row>
    <row r="1388" spans="1:12" x14ac:dyDescent="0.25">
      <c r="A1388" s="5" t="s">
        <v>1256</v>
      </c>
      <c r="B1388" s="3" t="s">
        <v>1257</v>
      </c>
      <c r="C1388" s="5" t="s">
        <v>5587</v>
      </c>
      <c r="D1388" s="5" t="s">
        <v>5615</v>
      </c>
      <c r="E1388" s="5">
        <v>2017</v>
      </c>
      <c r="F1388" s="8" t="str">
        <f t="shared" si="42"/>
        <v>January</v>
      </c>
      <c r="G1388" s="7">
        <f t="shared" si="43"/>
        <v>42762</v>
      </c>
      <c r="H1388" s="5" t="s">
        <v>2096</v>
      </c>
      <c r="I1388" s="5" t="s">
        <v>13</v>
      </c>
      <c r="J1388" s="10"/>
      <c r="K1388" s="10">
        <v>2083350</v>
      </c>
      <c r="L1388" s="11">
        <v>219300</v>
      </c>
    </row>
    <row r="1389" spans="1:12" x14ac:dyDescent="0.25">
      <c r="A1389" s="5" t="s">
        <v>1256</v>
      </c>
      <c r="B1389" s="3" t="s">
        <v>1257</v>
      </c>
      <c r="C1389" s="5" t="s">
        <v>5587</v>
      </c>
      <c r="D1389" s="5" t="s">
        <v>5600</v>
      </c>
      <c r="E1389" s="5">
        <v>2017</v>
      </c>
      <c r="F1389" s="8" t="str">
        <f t="shared" si="42"/>
        <v>January</v>
      </c>
      <c r="G1389" s="7">
        <f t="shared" si="43"/>
        <v>42763</v>
      </c>
      <c r="H1389" s="5" t="s">
        <v>2095</v>
      </c>
      <c r="I1389" s="5" t="s">
        <v>13</v>
      </c>
      <c r="J1389" s="10"/>
      <c r="K1389" s="10">
        <v>219300</v>
      </c>
      <c r="L1389" s="11">
        <v>0</v>
      </c>
    </row>
    <row r="1390" spans="1:12" x14ac:dyDescent="0.25">
      <c r="A1390" s="5" t="s">
        <v>1256</v>
      </c>
      <c r="B1390" s="3" t="s">
        <v>1257</v>
      </c>
      <c r="C1390" s="5" t="s">
        <v>5596</v>
      </c>
      <c r="D1390" s="5" t="s">
        <v>5605</v>
      </c>
      <c r="E1390" s="5">
        <v>2017</v>
      </c>
      <c r="F1390" s="8" t="str">
        <f t="shared" si="42"/>
        <v>April</v>
      </c>
      <c r="G1390" s="7">
        <f t="shared" si="43"/>
        <v>42834</v>
      </c>
      <c r="H1390" s="5" t="s">
        <v>2094</v>
      </c>
      <c r="I1390" s="5" t="s">
        <v>11</v>
      </c>
      <c r="J1390" s="10">
        <v>2302650</v>
      </c>
      <c r="K1390" s="10"/>
      <c r="L1390" s="11">
        <v>2302650</v>
      </c>
    </row>
    <row r="1391" spans="1:12" x14ac:dyDescent="0.25">
      <c r="A1391" s="5" t="s">
        <v>1256</v>
      </c>
      <c r="B1391" s="3" t="s">
        <v>1257</v>
      </c>
      <c r="C1391" s="5" t="s">
        <v>5596</v>
      </c>
      <c r="D1391" s="5" t="s">
        <v>5617</v>
      </c>
      <c r="E1391" s="5">
        <v>2017</v>
      </c>
      <c r="F1391" s="8" t="str">
        <f t="shared" si="42"/>
        <v>April</v>
      </c>
      <c r="G1391" s="7">
        <f t="shared" si="43"/>
        <v>42844</v>
      </c>
      <c r="H1391" s="5" t="s">
        <v>2093</v>
      </c>
      <c r="I1391" s="5" t="s">
        <v>13</v>
      </c>
      <c r="J1391" s="10"/>
      <c r="K1391" s="10">
        <v>2083350</v>
      </c>
      <c r="L1391" s="11">
        <v>219300</v>
      </c>
    </row>
    <row r="1392" spans="1:12" x14ac:dyDescent="0.25">
      <c r="A1392" s="5" t="s">
        <v>1256</v>
      </c>
      <c r="B1392" s="3" t="s">
        <v>1257</v>
      </c>
      <c r="C1392" s="5" t="s">
        <v>5596</v>
      </c>
      <c r="D1392" s="5" t="s">
        <v>5617</v>
      </c>
      <c r="E1392" s="5">
        <v>2017</v>
      </c>
      <c r="F1392" s="8" t="str">
        <f t="shared" si="42"/>
        <v>April</v>
      </c>
      <c r="G1392" s="7">
        <f t="shared" si="43"/>
        <v>42844</v>
      </c>
      <c r="H1392" s="5" t="s">
        <v>2092</v>
      </c>
      <c r="I1392" s="5" t="s">
        <v>13</v>
      </c>
      <c r="J1392" s="10"/>
      <c r="K1392" s="10">
        <v>219300</v>
      </c>
      <c r="L1392" s="11">
        <v>0</v>
      </c>
    </row>
    <row r="1393" spans="1:12" x14ac:dyDescent="0.25">
      <c r="A1393" s="5" t="s">
        <v>1256</v>
      </c>
      <c r="B1393" s="3" t="s">
        <v>1257</v>
      </c>
      <c r="C1393" s="5" t="s">
        <v>5592</v>
      </c>
      <c r="D1393" s="5" t="s">
        <v>5605</v>
      </c>
      <c r="E1393" s="5">
        <v>2017</v>
      </c>
      <c r="F1393" s="8" t="str">
        <f t="shared" si="42"/>
        <v>July</v>
      </c>
      <c r="G1393" s="7">
        <f t="shared" si="43"/>
        <v>42925</v>
      </c>
      <c r="H1393" s="5" t="s">
        <v>2091</v>
      </c>
      <c r="I1393" s="5" t="s">
        <v>11</v>
      </c>
      <c r="J1393" s="10">
        <v>2302650</v>
      </c>
      <c r="K1393" s="10"/>
      <c r="L1393" s="11">
        <v>2302650</v>
      </c>
    </row>
    <row r="1394" spans="1:12" x14ac:dyDescent="0.25">
      <c r="A1394" s="5" t="s">
        <v>1256</v>
      </c>
      <c r="B1394" s="3" t="s">
        <v>1257</v>
      </c>
      <c r="C1394" s="5" t="s">
        <v>5592</v>
      </c>
      <c r="D1394" s="5" t="s">
        <v>5617</v>
      </c>
      <c r="E1394" s="5">
        <v>2017</v>
      </c>
      <c r="F1394" s="8" t="str">
        <f t="shared" si="42"/>
        <v>July</v>
      </c>
      <c r="G1394" s="7">
        <f t="shared" si="43"/>
        <v>42935</v>
      </c>
      <c r="H1394" s="5" t="s">
        <v>2090</v>
      </c>
      <c r="I1394" s="5" t="s">
        <v>13</v>
      </c>
      <c r="J1394" s="10"/>
      <c r="K1394" s="10">
        <v>2083350</v>
      </c>
      <c r="L1394" s="11">
        <v>219300</v>
      </c>
    </row>
    <row r="1395" spans="1:12" x14ac:dyDescent="0.25">
      <c r="A1395" s="5" t="s">
        <v>1256</v>
      </c>
      <c r="B1395" s="3" t="s">
        <v>1257</v>
      </c>
      <c r="C1395" s="5" t="s">
        <v>5592</v>
      </c>
      <c r="D1395" s="5" t="s">
        <v>5617</v>
      </c>
      <c r="E1395" s="5">
        <v>2017</v>
      </c>
      <c r="F1395" s="8" t="str">
        <f t="shared" si="42"/>
        <v>July</v>
      </c>
      <c r="G1395" s="7">
        <f t="shared" si="43"/>
        <v>42935</v>
      </c>
      <c r="H1395" s="5" t="s">
        <v>2089</v>
      </c>
      <c r="I1395" s="5" t="s">
        <v>13</v>
      </c>
      <c r="J1395" s="10"/>
      <c r="K1395" s="10">
        <v>219300</v>
      </c>
      <c r="L1395" s="11">
        <v>0</v>
      </c>
    </row>
    <row r="1396" spans="1:12" x14ac:dyDescent="0.25">
      <c r="A1396" s="5" t="s">
        <v>1256</v>
      </c>
      <c r="B1396" s="3" t="s">
        <v>1257</v>
      </c>
      <c r="C1396" s="5" t="s">
        <v>5590</v>
      </c>
      <c r="D1396" s="5" t="s">
        <v>5609</v>
      </c>
      <c r="E1396" s="5">
        <v>2017</v>
      </c>
      <c r="F1396" s="8" t="str">
        <f t="shared" si="42"/>
        <v>August</v>
      </c>
      <c r="G1396" s="7">
        <f t="shared" si="43"/>
        <v>42970</v>
      </c>
      <c r="H1396" s="5" t="s">
        <v>2088</v>
      </c>
      <c r="I1396" s="5" t="s">
        <v>11</v>
      </c>
      <c r="J1396" s="10">
        <v>624750</v>
      </c>
      <c r="K1396" s="10"/>
      <c r="L1396" s="11">
        <v>624750</v>
      </c>
    </row>
    <row r="1397" spans="1:12" x14ac:dyDescent="0.25">
      <c r="A1397" s="5" t="s">
        <v>1256</v>
      </c>
      <c r="B1397" s="3" t="s">
        <v>1257</v>
      </c>
      <c r="C1397" s="5" t="s">
        <v>5590</v>
      </c>
      <c r="D1397" s="5" t="s">
        <v>5610</v>
      </c>
      <c r="E1397" s="5">
        <v>2017</v>
      </c>
      <c r="F1397" s="8" t="str">
        <f t="shared" si="42"/>
        <v>August</v>
      </c>
      <c r="G1397" s="7">
        <f t="shared" si="43"/>
        <v>42977</v>
      </c>
      <c r="H1397" s="5" t="s">
        <v>2087</v>
      </c>
      <c r="I1397" s="5" t="s">
        <v>13</v>
      </c>
      <c r="J1397" s="10"/>
      <c r="K1397" s="10">
        <v>565250</v>
      </c>
      <c r="L1397" s="11">
        <v>59500</v>
      </c>
    </row>
    <row r="1398" spans="1:12" x14ac:dyDescent="0.25">
      <c r="A1398" s="5" t="s">
        <v>1256</v>
      </c>
      <c r="B1398" s="3" t="s">
        <v>1257</v>
      </c>
      <c r="C1398" s="5" t="s">
        <v>5590</v>
      </c>
      <c r="D1398" s="5" t="s">
        <v>5610</v>
      </c>
      <c r="E1398" s="5">
        <v>2017</v>
      </c>
      <c r="F1398" s="8" t="str">
        <f t="shared" si="42"/>
        <v>August</v>
      </c>
      <c r="G1398" s="7">
        <f t="shared" si="43"/>
        <v>42977</v>
      </c>
      <c r="H1398" s="5" t="s">
        <v>2084</v>
      </c>
      <c r="I1398" s="5" t="s">
        <v>13</v>
      </c>
      <c r="J1398" s="10"/>
      <c r="K1398" s="10">
        <v>59500</v>
      </c>
      <c r="L1398" s="11">
        <v>0</v>
      </c>
    </row>
    <row r="1399" spans="1:12" x14ac:dyDescent="0.25">
      <c r="A1399" s="5" t="s">
        <v>1256</v>
      </c>
      <c r="B1399" s="3" t="s">
        <v>1257</v>
      </c>
      <c r="C1399" s="5" t="s">
        <v>5606</v>
      </c>
      <c r="D1399" s="5" t="s">
        <v>5605</v>
      </c>
      <c r="E1399" s="5">
        <v>2017</v>
      </c>
      <c r="F1399" s="8" t="str">
        <f t="shared" si="42"/>
        <v>October</v>
      </c>
      <c r="G1399" s="7">
        <f t="shared" si="43"/>
        <v>43017</v>
      </c>
      <c r="H1399" s="5" t="s">
        <v>2086</v>
      </c>
      <c r="I1399" s="5" t="s">
        <v>11</v>
      </c>
      <c r="J1399" s="10">
        <v>2570400</v>
      </c>
      <c r="K1399" s="10"/>
      <c r="L1399" s="11">
        <v>2570400</v>
      </c>
    </row>
    <row r="1400" spans="1:12" x14ac:dyDescent="0.25">
      <c r="A1400" s="5" t="s">
        <v>1256</v>
      </c>
      <c r="B1400" s="3" t="s">
        <v>1257</v>
      </c>
      <c r="C1400" s="5" t="s">
        <v>5594</v>
      </c>
      <c r="D1400" s="5" t="s">
        <v>5593</v>
      </c>
      <c r="E1400" s="5">
        <v>2017</v>
      </c>
      <c r="F1400" s="8" t="str">
        <f t="shared" si="42"/>
        <v>November</v>
      </c>
      <c r="G1400" s="7">
        <f t="shared" si="43"/>
        <v>43061</v>
      </c>
      <c r="H1400" s="5" t="s">
        <v>2085</v>
      </c>
      <c r="I1400" s="5" t="s">
        <v>13</v>
      </c>
      <c r="J1400" s="10"/>
      <c r="K1400" s="10">
        <v>2351100</v>
      </c>
      <c r="L1400" s="11">
        <v>219300</v>
      </c>
    </row>
    <row r="1401" spans="1:12" x14ac:dyDescent="0.25">
      <c r="A1401" s="5" t="s">
        <v>1256</v>
      </c>
      <c r="B1401" s="3" t="s">
        <v>1257</v>
      </c>
      <c r="C1401" s="5" t="s">
        <v>5594</v>
      </c>
      <c r="D1401" s="5" t="s">
        <v>5593</v>
      </c>
      <c r="E1401" s="5">
        <v>2017</v>
      </c>
      <c r="F1401" s="8" t="str">
        <f t="shared" si="42"/>
        <v>November</v>
      </c>
      <c r="G1401" s="7">
        <f t="shared" si="43"/>
        <v>43061</v>
      </c>
      <c r="H1401" s="5" t="s">
        <v>2084</v>
      </c>
      <c r="I1401" s="5" t="s">
        <v>13</v>
      </c>
      <c r="J1401" s="10"/>
      <c r="K1401" s="10">
        <v>219300</v>
      </c>
      <c r="L1401" s="11">
        <v>0</v>
      </c>
    </row>
    <row r="1402" spans="1:12" x14ac:dyDescent="0.25">
      <c r="A1402" s="5" t="s">
        <v>1271</v>
      </c>
      <c r="B1402" s="3" t="s">
        <v>1272</v>
      </c>
      <c r="C1402" s="5" t="s">
        <v>5587</v>
      </c>
      <c r="D1402" s="5" t="s">
        <v>5587</v>
      </c>
      <c r="E1402" s="5">
        <v>2017</v>
      </c>
      <c r="F1402" s="8" t="str">
        <f t="shared" si="42"/>
        <v>January</v>
      </c>
      <c r="G1402" s="7">
        <f t="shared" si="43"/>
        <v>42736</v>
      </c>
      <c r="H1402" s="5" t="s">
        <v>36</v>
      </c>
      <c r="I1402" s="5" t="s">
        <v>29</v>
      </c>
      <c r="J1402" s="10"/>
      <c r="K1402" s="10"/>
      <c r="L1402" s="11">
        <v>1050000</v>
      </c>
    </row>
    <row r="1403" spans="1:12" x14ac:dyDescent="0.25">
      <c r="A1403" s="5" t="s">
        <v>1271</v>
      </c>
      <c r="B1403" s="3" t="s">
        <v>1272</v>
      </c>
      <c r="C1403" s="5" t="s">
        <v>5587</v>
      </c>
      <c r="D1403" s="5" t="s">
        <v>5587</v>
      </c>
      <c r="E1403" s="5">
        <v>2017</v>
      </c>
      <c r="F1403" s="8" t="str">
        <f t="shared" si="42"/>
        <v>January</v>
      </c>
      <c r="G1403" s="7">
        <f t="shared" si="43"/>
        <v>42736</v>
      </c>
      <c r="H1403" s="5" t="s">
        <v>2083</v>
      </c>
      <c r="I1403" s="5" t="s">
        <v>11</v>
      </c>
      <c r="J1403" s="10">
        <v>1050000</v>
      </c>
      <c r="K1403" s="10"/>
      <c r="L1403" s="11">
        <v>2100000</v>
      </c>
    </row>
    <row r="1404" spans="1:12" x14ac:dyDescent="0.25">
      <c r="A1404" s="5" t="s">
        <v>1271</v>
      </c>
      <c r="B1404" s="3" t="s">
        <v>1272</v>
      </c>
      <c r="C1404" s="5" t="s">
        <v>5587</v>
      </c>
      <c r="D1404" s="5" t="s">
        <v>5617</v>
      </c>
      <c r="E1404" s="5">
        <v>2017</v>
      </c>
      <c r="F1404" s="8" t="str">
        <f t="shared" si="42"/>
        <v>January</v>
      </c>
      <c r="G1404" s="7">
        <f t="shared" si="43"/>
        <v>42754</v>
      </c>
      <c r="H1404" s="5" t="s">
        <v>2082</v>
      </c>
      <c r="I1404" s="5" t="s">
        <v>13</v>
      </c>
      <c r="J1404" s="10"/>
      <c r="K1404" s="10">
        <v>1050000</v>
      </c>
      <c r="L1404" s="11">
        <v>1050000</v>
      </c>
    </row>
    <row r="1405" spans="1:12" x14ac:dyDescent="0.25">
      <c r="A1405" s="5" t="s">
        <v>1271</v>
      </c>
      <c r="B1405" s="3" t="s">
        <v>1272</v>
      </c>
      <c r="C1405" s="5" t="s">
        <v>5587</v>
      </c>
      <c r="D1405" s="5" t="s">
        <v>5610</v>
      </c>
      <c r="E1405" s="5">
        <v>2017</v>
      </c>
      <c r="F1405" s="8" t="str">
        <f t="shared" si="42"/>
        <v>January</v>
      </c>
      <c r="G1405" s="7">
        <f t="shared" si="43"/>
        <v>42765</v>
      </c>
      <c r="H1405" s="5" t="s">
        <v>2081</v>
      </c>
      <c r="I1405" s="5" t="s">
        <v>13</v>
      </c>
      <c r="J1405" s="10"/>
      <c r="K1405" s="10">
        <v>1050000</v>
      </c>
      <c r="L1405" s="11">
        <v>0</v>
      </c>
    </row>
    <row r="1406" spans="1:12" x14ac:dyDescent="0.25">
      <c r="A1406" s="5" t="s">
        <v>1271</v>
      </c>
      <c r="B1406" s="3" t="s">
        <v>1272</v>
      </c>
      <c r="C1406" s="5" t="s">
        <v>5598</v>
      </c>
      <c r="D1406" s="5" t="s">
        <v>5587</v>
      </c>
      <c r="E1406" s="5">
        <v>2017</v>
      </c>
      <c r="F1406" s="8" t="str">
        <f t="shared" si="42"/>
        <v>February</v>
      </c>
      <c r="G1406" s="7">
        <f t="shared" si="43"/>
        <v>42767</v>
      </c>
      <c r="H1406" s="5" t="s">
        <v>2080</v>
      </c>
      <c r="I1406" s="5" t="s">
        <v>11</v>
      </c>
      <c r="J1406" s="10">
        <v>1050000</v>
      </c>
      <c r="K1406" s="10"/>
      <c r="L1406" s="11">
        <v>1050000</v>
      </c>
    </row>
    <row r="1407" spans="1:12" x14ac:dyDescent="0.25">
      <c r="A1407" s="5" t="s">
        <v>1271</v>
      </c>
      <c r="B1407" s="3" t="s">
        <v>1272</v>
      </c>
      <c r="C1407" s="5" t="s">
        <v>5598</v>
      </c>
      <c r="D1407" s="5" t="s">
        <v>5600</v>
      </c>
      <c r="E1407" s="5">
        <v>2017</v>
      </c>
      <c r="F1407" s="8" t="str">
        <f t="shared" si="42"/>
        <v>February</v>
      </c>
      <c r="G1407" s="7">
        <f t="shared" si="43"/>
        <v>42794</v>
      </c>
      <c r="H1407" s="5" t="s">
        <v>2062</v>
      </c>
      <c r="I1407" s="5" t="s">
        <v>13</v>
      </c>
      <c r="J1407" s="10"/>
      <c r="K1407" s="10">
        <v>1050000</v>
      </c>
      <c r="L1407" s="11">
        <v>0</v>
      </c>
    </row>
    <row r="1408" spans="1:12" x14ac:dyDescent="0.25">
      <c r="A1408" s="5" t="s">
        <v>1271</v>
      </c>
      <c r="B1408" s="3" t="s">
        <v>1272</v>
      </c>
      <c r="C1408" s="5" t="s">
        <v>5588</v>
      </c>
      <c r="D1408" s="5" t="s">
        <v>5587</v>
      </c>
      <c r="E1408" s="5">
        <v>2017</v>
      </c>
      <c r="F1408" s="8" t="str">
        <f t="shared" si="42"/>
        <v>March</v>
      </c>
      <c r="G1408" s="7">
        <f t="shared" si="43"/>
        <v>42795</v>
      </c>
      <c r="H1408" s="5" t="s">
        <v>2079</v>
      </c>
      <c r="I1408" s="5" t="s">
        <v>11</v>
      </c>
      <c r="J1408" s="10">
        <v>1050000</v>
      </c>
      <c r="K1408" s="10"/>
      <c r="L1408" s="11">
        <v>1050000</v>
      </c>
    </row>
    <row r="1409" spans="1:12" x14ac:dyDescent="0.25">
      <c r="A1409" s="5" t="s">
        <v>1271</v>
      </c>
      <c r="B1409" s="3" t="s">
        <v>1272</v>
      </c>
      <c r="C1409" s="5" t="s">
        <v>5596</v>
      </c>
      <c r="D1409" s="5" t="s">
        <v>5587</v>
      </c>
      <c r="E1409" s="5">
        <v>2017</v>
      </c>
      <c r="F1409" s="8" t="str">
        <f t="shared" si="42"/>
        <v>April</v>
      </c>
      <c r="G1409" s="7">
        <f t="shared" si="43"/>
        <v>42826</v>
      </c>
      <c r="H1409" s="5" t="s">
        <v>2078</v>
      </c>
      <c r="I1409" s="5" t="s">
        <v>11</v>
      </c>
      <c r="J1409" s="10">
        <v>1050000</v>
      </c>
      <c r="K1409" s="10"/>
      <c r="L1409" s="11">
        <v>2100000</v>
      </c>
    </row>
    <row r="1410" spans="1:12" x14ac:dyDescent="0.25">
      <c r="A1410" s="5" t="s">
        <v>1271</v>
      </c>
      <c r="B1410" s="3" t="s">
        <v>1272</v>
      </c>
      <c r="C1410" s="5" t="s">
        <v>5596</v>
      </c>
      <c r="D1410" s="5" t="s">
        <v>5588</v>
      </c>
      <c r="E1410" s="5">
        <v>2017</v>
      </c>
      <c r="F1410" s="8" t="str">
        <f t="shared" si="42"/>
        <v>April</v>
      </c>
      <c r="G1410" s="7">
        <f t="shared" si="43"/>
        <v>42828</v>
      </c>
      <c r="H1410" s="5" t="s">
        <v>2077</v>
      </c>
      <c r="I1410" s="5" t="s">
        <v>13</v>
      </c>
      <c r="J1410" s="10"/>
      <c r="K1410" s="10">
        <v>1050000</v>
      </c>
      <c r="L1410" s="11">
        <v>1050000</v>
      </c>
    </row>
    <row r="1411" spans="1:12" x14ac:dyDescent="0.25">
      <c r="A1411" s="5" t="s">
        <v>1271</v>
      </c>
      <c r="B1411" s="3" t="s">
        <v>1272</v>
      </c>
      <c r="C1411" s="5" t="s">
        <v>5596</v>
      </c>
      <c r="D1411" s="5" t="s">
        <v>5600</v>
      </c>
      <c r="E1411" s="5">
        <v>2017</v>
      </c>
      <c r="F1411" s="8" t="str">
        <f t="shared" ref="F1411:F1474" si="44">TEXT(C1411*28, "mmmm")</f>
        <v>April</v>
      </c>
      <c r="G1411" s="7">
        <f t="shared" ref="G1411:G1474" si="45">IFERROR(DATEVALUE(CONCATENATE(C1411,"-",D1411,"-",E1411)), "")</f>
        <v>42853</v>
      </c>
      <c r="H1411" s="5" t="s">
        <v>2076</v>
      </c>
      <c r="I1411" s="5" t="s">
        <v>13</v>
      </c>
      <c r="J1411" s="10"/>
      <c r="K1411" s="10">
        <v>1050000</v>
      </c>
      <c r="L1411" s="11">
        <v>0</v>
      </c>
    </row>
    <row r="1412" spans="1:12" x14ac:dyDescent="0.25">
      <c r="A1412" s="5" t="s">
        <v>1271</v>
      </c>
      <c r="B1412" s="3" t="s">
        <v>1272</v>
      </c>
      <c r="C1412" s="5" t="s">
        <v>5597</v>
      </c>
      <c r="D1412" s="5" t="s">
        <v>5587</v>
      </c>
      <c r="E1412" s="5">
        <v>2017</v>
      </c>
      <c r="F1412" s="8" t="str">
        <f t="shared" si="44"/>
        <v>May</v>
      </c>
      <c r="G1412" s="7">
        <f t="shared" si="45"/>
        <v>42856</v>
      </c>
      <c r="H1412" s="5" t="s">
        <v>2075</v>
      </c>
      <c r="I1412" s="5" t="s">
        <v>11</v>
      </c>
      <c r="J1412" s="10">
        <v>1050000</v>
      </c>
      <c r="K1412" s="10"/>
      <c r="L1412" s="11">
        <v>1050000</v>
      </c>
    </row>
    <row r="1413" spans="1:12" x14ac:dyDescent="0.25">
      <c r="A1413" s="5" t="s">
        <v>1271</v>
      </c>
      <c r="B1413" s="3" t="s">
        <v>1272</v>
      </c>
      <c r="C1413" s="5" t="s">
        <v>5597</v>
      </c>
      <c r="D1413" s="5" t="s">
        <v>5595</v>
      </c>
      <c r="E1413" s="5">
        <v>2017</v>
      </c>
      <c r="F1413" s="8" t="str">
        <f t="shared" si="44"/>
        <v>May</v>
      </c>
      <c r="G1413" s="7">
        <f t="shared" si="45"/>
        <v>42886</v>
      </c>
      <c r="H1413" s="5" t="s">
        <v>2074</v>
      </c>
      <c r="I1413" s="5" t="s">
        <v>13</v>
      </c>
      <c r="J1413" s="10"/>
      <c r="K1413" s="10">
        <v>1050000</v>
      </c>
      <c r="L1413" s="11">
        <v>0</v>
      </c>
    </row>
    <row r="1414" spans="1:12" x14ac:dyDescent="0.25">
      <c r="A1414" s="5" t="s">
        <v>1271</v>
      </c>
      <c r="B1414" s="3" t="s">
        <v>1272</v>
      </c>
      <c r="C1414" s="5" t="s">
        <v>5589</v>
      </c>
      <c r="D1414" s="5" t="s">
        <v>5587</v>
      </c>
      <c r="E1414" s="5">
        <v>2017</v>
      </c>
      <c r="F1414" s="8" t="str">
        <f t="shared" si="44"/>
        <v>June</v>
      </c>
      <c r="G1414" s="7">
        <f t="shared" si="45"/>
        <v>42887</v>
      </c>
      <c r="H1414" s="5" t="s">
        <v>2073</v>
      </c>
      <c r="I1414" s="5" t="s">
        <v>11</v>
      </c>
      <c r="J1414" s="10">
        <v>1050000</v>
      </c>
      <c r="K1414" s="10"/>
      <c r="L1414" s="11">
        <v>1050000</v>
      </c>
    </row>
    <row r="1415" spans="1:12" x14ac:dyDescent="0.25">
      <c r="A1415" s="5" t="s">
        <v>1271</v>
      </c>
      <c r="B1415" s="3" t="s">
        <v>1272</v>
      </c>
      <c r="C1415" s="5" t="s">
        <v>5592</v>
      </c>
      <c r="D1415" s="5" t="s">
        <v>5587</v>
      </c>
      <c r="E1415" s="5">
        <v>2017</v>
      </c>
      <c r="F1415" s="8" t="str">
        <f t="shared" si="44"/>
        <v>July</v>
      </c>
      <c r="G1415" s="7">
        <f t="shared" si="45"/>
        <v>42917</v>
      </c>
      <c r="H1415" s="5" t="s">
        <v>2072</v>
      </c>
      <c r="I1415" s="5" t="s">
        <v>11</v>
      </c>
      <c r="J1415" s="10">
        <v>1050000</v>
      </c>
      <c r="K1415" s="10"/>
      <c r="L1415" s="11">
        <v>2100000</v>
      </c>
    </row>
    <row r="1416" spans="1:12" x14ac:dyDescent="0.25">
      <c r="A1416" s="5" t="s">
        <v>1271</v>
      </c>
      <c r="B1416" s="3" t="s">
        <v>1272</v>
      </c>
      <c r="C1416" s="5" t="s">
        <v>5592</v>
      </c>
      <c r="D1416" s="5" t="s">
        <v>5607</v>
      </c>
      <c r="E1416" s="5">
        <v>2017</v>
      </c>
      <c r="F1416" s="8" t="str">
        <f t="shared" si="44"/>
        <v>July</v>
      </c>
      <c r="G1416" s="7">
        <f t="shared" si="45"/>
        <v>42928</v>
      </c>
      <c r="H1416" s="5" t="s">
        <v>2071</v>
      </c>
      <c r="I1416" s="5" t="s">
        <v>13</v>
      </c>
      <c r="J1416" s="10"/>
      <c r="K1416" s="10">
        <v>1050000</v>
      </c>
      <c r="L1416" s="11">
        <v>1050000</v>
      </c>
    </row>
    <row r="1417" spans="1:12" x14ac:dyDescent="0.25">
      <c r="A1417" s="5" t="s">
        <v>1271</v>
      </c>
      <c r="B1417" s="3" t="s">
        <v>1272</v>
      </c>
      <c r="C1417" s="5" t="s">
        <v>5592</v>
      </c>
      <c r="D1417" s="5" t="s">
        <v>5595</v>
      </c>
      <c r="E1417" s="5">
        <v>2017</v>
      </c>
      <c r="F1417" s="8" t="str">
        <f t="shared" si="44"/>
        <v>July</v>
      </c>
      <c r="G1417" s="7">
        <f t="shared" si="45"/>
        <v>42947</v>
      </c>
      <c r="H1417" s="5" t="s">
        <v>2070</v>
      </c>
      <c r="I1417" s="5" t="s">
        <v>13</v>
      </c>
      <c r="J1417" s="10"/>
      <c r="K1417" s="10">
        <v>1050000</v>
      </c>
      <c r="L1417" s="11">
        <v>0</v>
      </c>
    </row>
    <row r="1418" spans="1:12" x14ac:dyDescent="0.25">
      <c r="A1418" s="5" t="s">
        <v>1271</v>
      </c>
      <c r="B1418" s="3" t="s">
        <v>1272</v>
      </c>
      <c r="C1418" s="5" t="s">
        <v>5590</v>
      </c>
      <c r="D1418" s="5" t="s">
        <v>5587</v>
      </c>
      <c r="E1418" s="5">
        <v>2017</v>
      </c>
      <c r="F1418" s="8" t="str">
        <f t="shared" si="44"/>
        <v>August</v>
      </c>
      <c r="G1418" s="7">
        <f t="shared" si="45"/>
        <v>42948</v>
      </c>
      <c r="H1418" s="5" t="s">
        <v>2069</v>
      </c>
      <c r="I1418" s="5" t="s">
        <v>11</v>
      </c>
      <c r="J1418" s="10">
        <v>1050000</v>
      </c>
      <c r="K1418" s="10"/>
      <c r="L1418" s="11">
        <v>1050000</v>
      </c>
    </row>
    <row r="1419" spans="1:12" x14ac:dyDescent="0.25">
      <c r="A1419" s="5" t="s">
        <v>1271</v>
      </c>
      <c r="B1419" s="3" t="s">
        <v>1272</v>
      </c>
      <c r="C1419" s="5" t="s">
        <v>5605</v>
      </c>
      <c r="D1419" s="5" t="s">
        <v>5587</v>
      </c>
      <c r="E1419" s="5">
        <v>2017</v>
      </c>
      <c r="F1419" s="8" t="str">
        <f t="shared" si="44"/>
        <v>September</v>
      </c>
      <c r="G1419" s="7">
        <f t="shared" si="45"/>
        <v>42979</v>
      </c>
      <c r="H1419" s="5" t="s">
        <v>2068</v>
      </c>
      <c r="I1419" s="5" t="s">
        <v>11</v>
      </c>
      <c r="J1419" s="10">
        <v>1050000</v>
      </c>
      <c r="K1419" s="10"/>
      <c r="L1419" s="11">
        <v>2100000</v>
      </c>
    </row>
    <row r="1420" spans="1:12" x14ac:dyDescent="0.25">
      <c r="A1420" s="5" t="s">
        <v>1271</v>
      </c>
      <c r="B1420" s="3" t="s">
        <v>1272</v>
      </c>
      <c r="C1420" s="5" t="s">
        <v>5605</v>
      </c>
      <c r="D1420" s="5" t="s">
        <v>5607</v>
      </c>
      <c r="E1420" s="5">
        <v>2017</v>
      </c>
      <c r="F1420" s="8" t="str">
        <f t="shared" si="44"/>
        <v>September</v>
      </c>
      <c r="G1420" s="7">
        <f t="shared" si="45"/>
        <v>42990</v>
      </c>
      <c r="H1420" s="5" t="s">
        <v>2062</v>
      </c>
      <c r="I1420" s="5" t="s">
        <v>13</v>
      </c>
      <c r="J1420" s="10"/>
      <c r="K1420" s="10">
        <v>1050000</v>
      </c>
      <c r="L1420" s="11">
        <v>1050000</v>
      </c>
    </row>
    <row r="1421" spans="1:12" x14ac:dyDescent="0.25">
      <c r="A1421" s="5" t="s">
        <v>1271</v>
      </c>
      <c r="B1421" s="3" t="s">
        <v>1272</v>
      </c>
      <c r="C1421" s="5" t="s">
        <v>5606</v>
      </c>
      <c r="D1421" s="5" t="s">
        <v>5587</v>
      </c>
      <c r="E1421" s="5">
        <v>2017</v>
      </c>
      <c r="F1421" s="8" t="str">
        <f t="shared" si="44"/>
        <v>October</v>
      </c>
      <c r="G1421" s="7">
        <f t="shared" si="45"/>
        <v>43009</v>
      </c>
      <c r="H1421" s="5" t="s">
        <v>2067</v>
      </c>
      <c r="I1421" s="5" t="s">
        <v>11</v>
      </c>
      <c r="J1421" s="10">
        <v>1050000</v>
      </c>
      <c r="K1421" s="10"/>
      <c r="L1421" s="11">
        <v>2100000</v>
      </c>
    </row>
    <row r="1422" spans="1:12" x14ac:dyDescent="0.25">
      <c r="A1422" s="5" t="s">
        <v>1271</v>
      </c>
      <c r="B1422" s="3" t="s">
        <v>1272</v>
      </c>
      <c r="C1422" s="5" t="s">
        <v>5606</v>
      </c>
      <c r="D1422" s="5" t="s">
        <v>5606</v>
      </c>
      <c r="E1422" s="5">
        <v>2017</v>
      </c>
      <c r="F1422" s="8" t="str">
        <f t="shared" si="44"/>
        <v>October</v>
      </c>
      <c r="G1422" s="7">
        <f t="shared" si="45"/>
        <v>43018</v>
      </c>
      <c r="H1422" s="5" t="s">
        <v>2066</v>
      </c>
      <c r="I1422" s="5" t="s">
        <v>13</v>
      </c>
      <c r="J1422" s="10"/>
      <c r="K1422" s="10">
        <v>1050000</v>
      </c>
      <c r="L1422" s="11">
        <v>1050000</v>
      </c>
    </row>
    <row r="1423" spans="1:12" x14ac:dyDescent="0.25">
      <c r="A1423" s="5" t="s">
        <v>1271</v>
      </c>
      <c r="B1423" s="3" t="s">
        <v>1272</v>
      </c>
      <c r="C1423" s="5" t="s">
        <v>5594</v>
      </c>
      <c r="D1423" s="5" t="s">
        <v>5587</v>
      </c>
      <c r="E1423" s="5">
        <v>2017</v>
      </c>
      <c r="F1423" s="8" t="str">
        <f t="shared" si="44"/>
        <v>November</v>
      </c>
      <c r="G1423" s="7">
        <f t="shared" si="45"/>
        <v>43040</v>
      </c>
      <c r="H1423" s="5" t="s">
        <v>2065</v>
      </c>
      <c r="I1423" s="5" t="s">
        <v>11</v>
      </c>
      <c r="J1423" s="10">
        <v>1050000</v>
      </c>
      <c r="K1423" s="10"/>
      <c r="L1423" s="11">
        <v>2100000</v>
      </c>
    </row>
    <row r="1424" spans="1:12" x14ac:dyDescent="0.25">
      <c r="A1424" s="5" t="s">
        <v>1271</v>
      </c>
      <c r="B1424" s="3" t="s">
        <v>1272</v>
      </c>
      <c r="C1424" s="5" t="s">
        <v>5594</v>
      </c>
      <c r="D1424" s="5" t="s">
        <v>5598</v>
      </c>
      <c r="E1424" s="5">
        <v>2017</v>
      </c>
      <c r="F1424" s="8" t="str">
        <f t="shared" si="44"/>
        <v>November</v>
      </c>
      <c r="G1424" s="7">
        <f t="shared" si="45"/>
        <v>43041</v>
      </c>
      <c r="H1424" s="5" t="s">
        <v>2064</v>
      </c>
      <c r="I1424" s="5" t="s">
        <v>13</v>
      </c>
      <c r="J1424" s="10"/>
      <c r="K1424" s="10">
        <v>1050000</v>
      </c>
      <c r="L1424" s="11">
        <v>1050000</v>
      </c>
    </row>
    <row r="1425" spans="1:12" x14ac:dyDescent="0.25">
      <c r="A1425" s="5" t="s">
        <v>1271</v>
      </c>
      <c r="B1425" s="3" t="s">
        <v>1272</v>
      </c>
      <c r="C1425" s="5" t="s">
        <v>5607</v>
      </c>
      <c r="D1425" s="5" t="s">
        <v>5587</v>
      </c>
      <c r="E1425" s="5">
        <v>2017</v>
      </c>
      <c r="F1425" s="8" t="str">
        <f t="shared" si="44"/>
        <v>December</v>
      </c>
      <c r="G1425" s="7">
        <f t="shared" si="45"/>
        <v>43070</v>
      </c>
      <c r="H1425" s="5" t="s">
        <v>2063</v>
      </c>
      <c r="I1425" s="5" t="s">
        <v>11</v>
      </c>
      <c r="J1425" s="10">
        <v>1050000</v>
      </c>
      <c r="K1425" s="10"/>
      <c r="L1425" s="11">
        <v>2100000</v>
      </c>
    </row>
    <row r="1426" spans="1:12" x14ac:dyDescent="0.25">
      <c r="A1426" s="5" t="s">
        <v>1271</v>
      </c>
      <c r="B1426" s="3" t="s">
        <v>1272</v>
      </c>
      <c r="C1426" s="5" t="s">
        <v>5607</v>
      </c>
      <c r="D1426" s="5" t="s">
        <v>5597</v>
      </c>
      <c r="E1426" s="5">
        <v>2017</v>
      </c>
      <c r="F1426" s="8" t="str">
        <f t="shared" si="44"/>
        <v>December</v>
      </c>
      <c r="G1426" s="7">
        <f t="shared" si="45"/>
        <v>43074</v>
      </c>
      <c r="H1426" s="5" t="s">
        <v>2062</v>
      </c>
      <c r="I1426" s="5" t="s">
        <v>13</v>
      </c>
      <c r="J1426" s="10"/>
      <c r="K1426" s="10">
        <v>1050000</v>
      </c>
      <c r="L1426" s="11">
        <v>1050000</v>
      </c>
    </row>
    <row r="1427" spans="1:12" x14ac:dyDescent="0.25">
      <c r="A1427" s="5" t="s">
        <v>1297</v>
      </c>
      <c r="B1427" s="3" t="s">
        <v>1298</v>
      </c>
      <c r="C1427" s="7"/>
      <c r="D1427" s="7"/>
      <c r="E1427" s="7"/>
      <c r="F1427" s="8" t="str">
        <f t="shared" si="44"/>
        <v>January</v>
      </c>
      <c r="G1427" s="7" t="str">
        <f t="shared" si="45"/>
        <v/>
      </c>
      <c r="H1427" s="5" t="s">
        <v>28</v>
      </c>
      <c r="I1427" s="5" t="s">
        <v>29</v>
      </c>
      <c r="J1427" s="10"/>
      <c r="K1427" s="10"/>
      <c r="L1427" s="11">
        <v>0</v>
      </c>
    </row>
    <row r="1428" spans="1:12" x14ac:dyDescent="0.25">
      <c r="A1428" s="5" t="s">
        <v>1299</v>
      </c>
      <c r="B1428" s="3" t="s">
        <v>1300</v>
      </c>
      <c r="C1428" s="7"/>
      <c r="D1428" s="7"/>
      <c r="E1428" s="7"/>
      <c r="F1428" s="8" t="str">
        <f t="shared" si="44"/>
        <v>January</v>
      </c>
      <c r="G1428" s="7" t="str">
        <f t="shared" si="45"/>
        <v/>
      </c>
      <c r="H1428" s="5" t="s">
        <v>28</v>
      </c>
      <c r="I1428" s="5" t="s">
        <v>29</v>
      </c>
      <c r="J1428" s="10"/>
      <c r="K1428" s="10"/>
      <c r="L1428" s="11">
        <v>0</v>
      </c>
    </row>
    <row r="1429" spans="1:12" x14ac:dyDescent="0.25">
      <c r="A1429" s="5" t="s">
        <v>1301</v>
      </c>
      <c r="B1429" s="3" t="s">
        <v>1302</v>
      </c>
      <c r="C1429" s="7"/>
      <c r="D1429" s="7"/>
      <c r="E1429" s="7"/>
      <c r="F1429" s="8" t="str">
        <f t="shared" si="44"/>
        <v>January</v>
      </c>
      <c r="G1429" s="7" t="str">
        <f t="shared" si="45"/>
        <v/>
      </c>
      <c r="H1429" s="5" t="s">
        <v>28</v>
      </c>
      <c r="I1429" s="5" t="s">
        <v>29</v>
      </c>
      <c r="J1429" s="10"/>
      <c r="K1429" s="10"/>
      <c r="L1429" s="11">
        <v>0</v>
      </c>
    </row>
    <row r="1430" spans="1:12" x14ac:dyDescent="0.25">
      <c r="A1430" s="5" t="s">
        <v>1303</v>
      </c>
      <c r="B1430" s="3" t="s">
        <v>1304</v>
      </c>
      <c r="C1430" s="5" t="s">
        <v>5587</v>
      </c>
      <c r="D1430" s="5" t="s">
        <v>5587</v>
      </c>
      <c r="E1430" s="5">
        <v>2017</v>
      </c>
      <c r="F1430" s="8" t="str">
        <f t="shared" si="44"/>
        <v>January</v>
      </c>
      <c r="G1430" s="7">
        <f t="shared" si="45"/>
        <v>42736</v>
      </c>
      <c r="H1430" s="5" t="s">
        <v>36</v>
      </c>
      <c r="I1430" s="5" t="s">
        <v>29</v>
      </c>
      <c r="J1430" s="10"/>
      <c r="K1430" s="10"/>
      <c r="L1430" s="11">
        <v>73700</v>
      </c>
    </row>
    <row r="1431" spans="1:12" x14ac:dyDescent="0.25">
      <c r="A1431" s="5" t="s">
        <v>1303</v>
      </c>
      <c r="B1431" s="3" t="s">
        <v>1304</v>
      </c>
      <c r="C1431" s="5" t="s">
        <v>5587</v>
      </c>
      <c r="D1431" s="5" t="s">
        <v>5587</v>
      </c>
      <c r="E1431" s="5">
        <v>2017</v>
      </c>
      <c r="F1431" s="8" t="str">
        <f t="shared" si="44"/>
        <v>January</v>
      </c>
      <c r="G1431" s="7">
        <f t="shared" si="45"/>
        <v>42736</v>
      </c>
      <c r="H1431" s="5" t="s">
        <v>2061</v>
      </c>
      <c r="I1431" s="5" t="s">
        <v>11</v>
      </c>
      <c r="J1431" s="10"/>
      <c r="K1431" s="10">
        <v>200</v>
      </c>
      <c r="L1431" s="11">
        <v>73500</v>
      </c>
    </row>
    <row r="1432" spans="1:12" x14ac:dyDescent="0.25">
      <c r="A1432" s="5" t="s">
        <v>1303</v>
      </c>
      <c r="B1432" s="3" t="s">
        <v>1304</v>
      </c>
      <c r="C1432" s="5" t="s">
        <v>5587</v>
      </c>
      <c r="D1432" s="5" t="s">
        <v>5599</v>
      </c>
      <c r="E1432" s="5">
        <v>2017</v>
      </c>
      <c r="F1432" s="8" t="str">
        <f t="shared" si="44"/>
        <v>January</v>
      </c>
      <c r="G1432" s="7">
        <f t="shared" si="45"/>
        <v>42751</v>
      </c>
      <c r="H1432" s="5" t="s">
        <v>2060</v>
      </c>
      <c r="I1432" s="5" t="s">
        <v>11</v>
      </c>
      <c r="J1432" s="10">
        <v>73500</v>
      </c>
      <c r="K1432" s="10"/>
      <c r="L1432" s="11">
        <v>147000</v>
      </c>
    </row>
    <row r="1433" spans="1:12" x14ac:dyDescent="0.25">
      <c r="A1433" s="5" t="s">
        <v>1303</v>
      </c>
      <c r="B1433" s="3" t="s">
        <v>1304</v>
      </c>
      <c r="C1433" s="5" t="s">
        <v>5598</v>
      </c>
      <c r="D1433" s="5" t="s">
        <v>5599</v>
      </c>
      <c r="E1433" s="5">
        <v>2017</v>
      </c>
      <c r="F1433" s="8" t="str">
        <f t="shared" si="44"/>
        <v>February</v>
      </c>
      <c r="G1433" s="7">
        <f t="shared" si="45"/>
        <v>42782</v>
      </c>
      <c r="H1433" s="5" t="s">
        <v>2059</v>
      </c>
      <c r="I1433" s="5" t="s">
        <v>11</v>
      </c>
      <c r="J1433" s="10">
        <v>73500</v>
      </c>
      <c r="K1433" s="10"/>
      <c r="L1433" s="11">
        <v>220500</v>
      </c>
    </row>
    <row r="1434" spans="1:12" x14ac:dyDescent="0.25">
      <c r="A1434" s="5" t="s">
        <v>1303</v>
      </c>
      <c r="B1434" s="3" t="s">
        <v>1304</v>
      </c>
      <c r="C1434" s="5" t="s">
        <v>5588</v>
      </c>
      <c r="D1434" s="5" t="s">
        <v>5598</v>
      </c>
      <c r="E1434" s="5">
        <v>2017</v>
      </c>
      <c r="F1434" s="8" t="str">
        <f t="shared" si="44"/>
        <v>March</v>
      </c>
      <c r="G1434" s="7">
        <f t="shared" si="45"/>
        <v>42796</v>
      </c>
      <c r="H1434" s="5" t="s">
        <v>2058</v>
      </c>
      <c r="I1434" s="5" t="s">
        <v>13</v>
      </c>
      <c r="J1434" s="10"/>
      <c r="K1434" s="10">
        <v>147000</v>
      </c>
      <c r="L1434" s="11">
        <v>73500</v>
      </c>
    </row>
    <row r="1435" spans="1:12" x14ac:dyDescent="0.25">
      <c r="A1435" s="5" t="s">
        <v>1303</v>
      </c>
      <c r="B1435" s="3" t="s">
        <v>1304</v>
      </c>
      <c r="C1435" s="5" t="s">
        <v>5588</v>
      </c>
      <c r="D1435" s="5" t="s">
        <v>5599</v>
      </c>
      <c r="E1435" s="5">
        <v>2017</v>
      </c>
      <c r="F1435" s="8" t="str">
        <f t="shared" si="44"/>
        <v>March</v>
      </c>
      <c r="G1435" s="7">
        <f t="shared" si="45"/>
        <v>42810</v>
      </c>
      <c r="H1435" s="5" t="s">
        <v>2057</v>
      </c>
      <c r="I1435" s="5" t="s">
        <v>11</v>
      </c>
      <c r="J1435" s="10">
        <v>73500</v>
      </c>
      <c r="K1435" s="10"/>
      <c r="L1435" s="11">
        <v>147000</v>
      </c>
    </row>
    <row r="1436" spans="1:12" x14ac:dyDescent="0.25">
      <c r="A1436" s="5" t="s">
        <v>1303</v>
      </c>
      <c r="B1436" s="3" t="s">
        <v>1304</v>
      </c>
      <c r="C1436" s="5" t="s">
        <v>5596</v>
      </c>
      <c r="D1436" s="5" t="s">
        <v>5592</v>
      </c>
      <c r="E1436" s="5">
        <v>2017</v>
      </c>
      <c r="F1436" s="8" t="str">
        <f t="shared" si="44"/>
        <v>April</v>
      </c>
      <c r="G1436" s="7">
        <f t="shared" si="45"/>
        <v>42832</v>
      </c>
      <c r="H1436" s="5" t="s">
        <v>2056</v>
      </c>
      <c r="I1436" s="5" t="s">
        <v>13</v>
      </c>
      <c r="J1436" s="10"/>
      <c r="K1436" s="10">
        <v>73500</v>
      </c>
      <c r="L1436" s="11">
        <v>73500</v>
      </c>
    </row>
    <row r="1437" spans="1:12" x14ac:dyDescent="0.25">
      <c r="A1437" s="5" t="s">
        <v>1303</v>
      </c>
      <c r="B1437" s="3" t="s">
        <v>1304</v>
      </c>
      <c r="C1437" s="5" t="s">
        <v>5596</v>
      </c>
      <c r="D1437" s="5" t="s">
        <v>5599</v>
      </c>
      <c r="E1437" s="5">
        <v>2017</v>
      </c>
      <c r="F1437" s="8" t="str">
        <f t="shared" si="44"/>
        <v>April</v>
      </c>
      <c r="G1437" s="7">
        <f t="shared" si="45"/>
        <v>42841</v>
      </c>
      <c r="H1437" s="5" t="s">
        <v>2055</v>
      </c>
      <c r="I1437" s="5" t="s">
        <v>11</v>
      </c>
      <c r="J1437" s="10">
        <v>73500</v>
      </c>
      <c r="K1437" s="10"/>
      <c r="L1437" s="11">
        <v>147000</v>
      </c>
    </row>
    <row r="1438" spans="1:12" x14ac:dyDescent="0.25">
      <c r="A1438" s="5" t="s">
        <v>1303</v>
      </c>
      <c r="B1438" s="3" t="s">
        <v>1304</v>
      </c>
      <c r="C1438" s="5" t="s">
        <v>5597</v>
      </c>
      <c r="D1438" s="5" t="s">
        <v>5597</v>
      </c>
      <c r="E1438" s="5">
        <v>2017</v>
      </c>
      <c r="F1438" s="8" t="str">
        <f t="shared" si="44"/>
        <v>May</v>
      </c>
      <c r="G1438" s="7">
        <f t="shared" si="45"/>
        <v>42860</v>
      </c>
      <c r="H1438" s="5" t="s">
        <v>2047</v>
      </c>
      <c r="I1438" s="5" t="s">
        <v>13</v>
      </c>
      <c r="J1438" s="10"/>
      <c r="K1438" s="10">
        <v>73500</v>
      </c>
      <c r="L1438" s="11">
        <v>73500</v>
      </c>
    </row>
    <row r="1439" spans="1:12" x14ac:dyDescent="0.25">
      <c r="A1439" s="5" t="s">
        <v>1303</v>
      </c>
      <c r="B1439" s="3" t="s">
        <v>1304</v>
      </c>
      <c r="C1439" s="5" t="s">
        <v>5597</v>
      </c>
      <c r="D1439" s="5" t="s">
        <v>5599</v>
      </c>
      <c r="E1439" s="5">
        <v>2017</v>
      </c>
      <c r="F1439" s="8" t="str">
        <f t="shared" si="44"/>
        <v>May</v>
      </c>
      <c r="G1439" s="7">
        <f t="shared" si="45"/>
        <v>42871</v>
      </c>
      <c r="H1439" s="5" t="s">
        <v>2054</v>
      </c>
      <c r="I1439" s="5" t="s">
        <v>11</v>
      </c>
      <c r="J1439" s="10">
        <v>73500</v>
      </c>
      <c r="K1439" s="10"/>
      <c r="L1439" s="11">
        <v>147000</v>
      </c>
    </row>
    <row r="1440" spans="1:12" x14ac:dyDescent="0.25">
      <c r="A1440" s="5" t="s">
        <v>1303</v>
      </c>
      <c r="B1440" s="3" t="s">
        <v>1304</v>
      </c>
      <c r="C1440" s="5" t="s">
        <v>5597</v>
      </c>
      <c r="D1440" s="5" t="s">
        <v>5610</v>
      </c>
      <c r="E1440" s="5">
        <v>2017</v>
      </c>
      <c r="F1440" s="8" t="str">
        <f t="shared" si="44"/>
        <v>May</v>
      </c>
      <c r="G1440" s="7">
        <f t="shared" si="45"/>
        <v>42885</v>
      </c>
      <c r="H1440" s="5" t="s">
        <v>2053</v>
      </c>
      <c r="I1440" s="5" t="s">
        <v>13</v>
      </c>
      <c r="J1440" s="10"/>
      <c r="K1440" s="10">
        <v>73500</v>
      </c>
      <c r="L1440" s="11">
        <v>73500</v>
      </c>
    </row>
    <row r="1441" spans="1:12" x14ac:dyDescent="0.25">
      <c r="A1441" s="5" t="s">
        <v>1303</v>
      </c>
      <c r="B1441" s="3" t="s">
        <v>1304</v>
      </c>
      <c r="C1441" s="5" t="s">
        <v>5597</v>
      </c>
      <c r="D1441" s="5" t="s">
        <v>5595</v>
      </c>
      <c r="E1441" s="5">
        <v>2017</v>
      </c>
      <c r="F1441" s="8" t="str">
        <f t="shared" si="44"/>
        <v>May</v>
      </c>
      <c r="G1441" s="7">
        <f t="shared" si="45"/>
        <v>42886</v>
      </c>
      <c r="H1441" s="5" t="s">
        <v>2052</v>
      </c>
      <c r="I1441" s="5" t="s">
        <v>13</v>
      </c>
      <c r="J1441" s="10"/>
      <c r="K1441" s="10">
        <v>73500</v>
      </c>
      <c r="L1441" s="11">
        <v>0</v>
      </c>
    </row>
    <row r="1442" spans="1:12" x14ac:dyDescent="0.25">
      <c r="A1442" s="5" t="s">
        <v>1303</v>
      </c>
      <c r="B1442" s="3" t="s">
        <v>1304</v>
      </c>
      <c r="C1442" s="5" t="s">
        <v>5589</v>
      </c>
      <c r="D1442" s="5" t="s">
        <v>5599</v>
      </c>
      <c r="E1442" s="5">
        <v>2017</v>
      </c>
      <c r="F1442" s="8" t="str">
        <f t="shared" si="44"/>
        <v>June</v>
      </c>
      <c r="G1442" s="7">
        <f t="shared" si="45"/>
        <v>42902</v>
      </c>
      <c r="H1442" s="5" t="s">
        <v>2051</v>
      </c>
      <c r="I1442" s="5" t="s">
        <v>11</v>
      </c>
      <c r="J1442" s="10">
        <v>73500</v>
      </c>
      <c r="K1442" s="10"/>
      <c r="L1442" s="11">
        <v>73500</v>
      </c>
    </row>
    <row r="1443" spans="1:12" x14ac:dyDescent="0.25">
      <c r="A1443" s="5" t="s">
        <v>1303</v>
      </c>
      <c r="B1443" s="3" t="s">
        <v>1304</v>
      </c>
      <c r="C1443" s="5" t="s">
        <v>5592</v>
      </c>
      <c r="D1443" s="5" t="s">
        <v>5588</v>
      </c>
      <c r="E1443" s="5">
        <v>2017</v>
      </c>
      <c r="F1443" s="8" t="str">
        <f t="shared" si="44"/>
        <v>July</v>
      </c>
      <c r="G1443" s="7">
        <f t="shared" si="45"/>
        <v>42919</v>
      </c>
      <c r="H1443" s="5" t="s">
        <v>2050</v>
      </c>
      <c r="I1443" s="5" t="s">
        <v>13</v>
      </c>
      <c r="J1443" s="10"/>
      <c r="K1443" s="10">
        <v>73500</v>
      </c>
      <c r="L1443" s="11">
        <v>0</v>
      </c>
    </row>
    <row r="1444" spans="1:12" x14ac:dyDescent="0.25">
      <c r="A1444" s="5" t="s">
        <v>1303</v>
      </c>
      <c r="B1444" s="3" t="s">
        <v>1304</v>
      </c>
      <c r="C1444" s="5" t="s">
        <v>5592</v>
      </c>
      <c r="D1444" s="5" t="s">
        <v>5599</v>
      </c>
      <c r="E1444" s="5">
        <v>2017</v>
      </c>
      <c r="F1444" s="8" t="str">
        <f t="shared" si="44"/>
        <v>July</v>
      </c>
      <c r="G1444" s="7">
        <f t="shared" si="45"/>
        <v>42932</v>
      </c>
      <c r="H1444" s="5" t="s">
        <v>2049</v>
      </c>
      <c r="I1444" s="5" t="s">
        <v>11</v>
      </c>
      <c r="J1444" s="10">
        <v>73500</v>
      </c>
      <c r="K1444" s="10"/>
      <c r="L1444" s="11">
        <v>73500</v>
      </c>
    </row>
    <row r="1445" spans="1:12" x14ac:dyDescent="0.25">
      <c r="A1445" s="5" t="s">
        <v>1303</v>
      </c>
      <c r="B1445" s="3" t="s">
        <v>1304</v>
      </c>
      <c r="C1445" s="5" t="s">
        <v>5590</v>
      </c>
      <c r="D1445" s="5" t="s">
        <v>5599</v>
      </c>
      <c r="E1445" s="5">
        <v>2017</v>
      </c>
      <c r="F1445" s="8" t="str">
        <f t="shared" si="44"/>
        <v>August</v>
      </c>
      <c r="G1445" s="7">
        <f t="shared" si="45"/>
        <v>42963</v>
      </c>
      <c r="H1445" s="5" t="s">
        <v>2048</v>
      </c>
      <c r="I1445" s="5" t="s">
        <v>11</v>
      </c>
      <c r="J1445" s="10">
        <v>73500</v>
      </c>
      <c r="K1445" s="10"/>
      <c r="L1445" s="11">
        <v>147000</v>
      </c>
    </row>
    <row r="1446" spans="1:12" x14ac:dyDescent="0.25">
      <c r="A1446" s="5" t="s">
        <v>1303</v>
      </c>
      <c r="B1446" s="3" t="s">
        <v>1304</v>
      </c>
      <c r="C1446" s="5" t="s">
        <v>5605</v>
      </c>
      <c r="D1446" s="5" t="s">
        <v>5592</v>
      </c>
      <c r="E1446" s="5">
        <v>2017</v>
      </c>
      <c r="F1446" s="8" t="str">
        <f t="shared" si="44"/>
        <v>September</v>
      </c>
      <c r="G1446" s="7">
        <f t="shared" si="45"/>
        <v>42985</v>
      </c>
      <c r="H1446" s="5" t="s">
        <v>2047</v>
      </c>
      <c r="I1446" s="5" t="s">
        <v>13</v>
      </c>
      <c r="J1446" s="10"/>
      <c r="K1446" s="10">
        <v>147000</v>
      </c>
      <c r="L1446" s="11">
        <v>0</v>
      </c>
    </row>
    <row r="1447" spans="1:12" x14ac:dyDescent="0.25">
      <c r="A1447" s="5" t="s">
        <v>1303</v>
      </c>
      <c r="B1447" s="3" t="s">
        <v>1304</v>
      </c>
      <c r="C1447" s="5" t="s">
        <v>5605</v>
      </c>
      <c r="D1447" s="5" t="s">
        <v>5599</v>
      </c>
      <c r="E1447" s="5">
        <v>2017</v>
      </c>
      <c r="F1447" s="8" t="str">
        <f t="shared" si="44"/>
        <v>September</v>
      </c>
      <c r="G1447" s="7">
        <f t="shared" si="45"/>
        <v>42994</v>
      </c>
      <c r="H1447" s="5" t="s">
        <v>2046</v>
      </c>
      <c r="I1447" s="5" t="s">
        <v>11</v>
      </c>
      <c r="J1447" s="10">
        <v>73500</v>
      </c>
      <c r="K1447" s="10"/>
      <c r="L1447" s="11">
        <v>73500</v>
      </c>
    </row>
    <row r="1448" spans="1:12" x14ac:dyDescent="0.25">
      <c r="A1448" s="5" t="s">
        <v>1303</v>
      </c>
      <c r="B1448" s="3" t="s">
        <v>1304</v>
      </c>
      <c r="C1448" s="5" t="s">
        <v>5606</v>
      </c>
      <c r="D1448" s="5" t="s">
        <v>5599</v>
      </c>
      <c r="E1448" s="5">
        <v>2017</v>
      </c>
      <c r="F1448" s="8" t="str">
        <f t="shared" si="44"/>
        <v>October</v>
      </c>
      <c r="G1448" s="7">
        <f t="shared" si="45"/>
        <v>43024</v>
      </c>
      <c r="H1448" s="5" t="s">
        <v>2045</v>
      </c>
      <c r="I1448" s="5" t="s">
        <v>11</v>
      </c>
      <c r="J1448" s="10">
        <v>73500</v>
      </c>
      <c r="K1448" s="10"/>
      <c r="L1448" s="11">
        <v>147000</v>
      </c>
    </row>
    <row r="1449" spans="1:12" x14ac:dyDescent="0.25">
      <c r="A1449" s="5" t="s">
        <v>1303</v>
      </c>
      <c r="B1449" s="3" t="s">
        <v>1304</v>
      </c>
      <c r="C1449" s="5" t="s">
        <v>5594</v>
      </c>
      <c r="D1449" s="5" t="s">
        <v>5599</v>
      </c>
      <c r="E1449" s="5">
        <v>2017</v>
      </c>
      <c r="F1449" s="8" t="str">
        <f t="shared" si="44"/>
        <v>November</v>
      </c>
      <c r="G1449" s="7">
        <f t="shared" si="45"/>
        <v>43055</v>
      </c>
      <c r="H1449" s="5" t="s">
        <v>2044</v>
      </c>
      <c r="I1449" s="5" t="s">
        <v>11</v>
      </c>
      <c r="J1449" s="10">
        <v>73500</v>
      </c>
      <c r="K1449" s="10"/>
      <c r="L1449" s="11">
        <v>220500</v>
      </c>
    </row>
    <row r="1450" spans="1:12" x14ac:dyDescent="0.25">
      <c r="A1450" s="5" t="s">
        <v>1303</v>
      </c>
      <c r="B1450" s="3" t="s">
        <v>1304</v>
      </c>
      <c r="C1450" s="5" t="s">
        <v>5607</v>
      </c>
      <c r="D1450" s="5" t="s">
        <v>5596</v>
      </c>
      <c r="E1450" s="5">
        <v>2017</v>
      </c>
      <c r="F1450" s="8" t="str">
        <f t="shared" si="44"/>
        <v>December</v>
      </c>
      <c r="G1450" s="7">
        <f t="shared" si="45"/>
        <v>43073</v>
      </c>
      <c r="H1450" s="5" t="s">
        <v>2043</v>
      </c>
      <c r="I1450" s="5" t="s">
        <v>13</v>
      </c>
      <c r="J1450" s="10"/>
      <c r="K1450" s="10">
        <v>147000</v>
      </c>
      <c r="L1450" s="11">
        <v>73500</v>
      </c>
    </row>
    <row r="1451" spans="1:12" x14ac:dyDescent="0.25">
      <c r="A1451" s="5" t="s">
        <v>1303</v>
      </c>
      <c r="B1451" s="3" t="s">
        <v>1304</v>
      </c>
      <c r="C1451" s="5" t="s">
        <v>5607</v>
      </c>
      <c r="D1451" s="5" t="s">
        <v>5599</v>
      </c>
      <c r="E1451" s="5">
        <v>2017</v>
      </c>
      <c r="F1451" s="8" t="str">
        <f t="shared" si="44"/>
        <v>December</v>
      </c>
      <c r="G1451" s="7">
        <f t="shared" si="45"/>
        <v>43085</v>
      </c>
      <c r="H1451" s="5" t="s">
        <v>2042</v>
      </c>
      <c r="I1451" s="5" t="s">
        <v>11</v>
      </c>
      <c r="J1451" s="10">
        <v>73500</v>
      </c>
      <c r="K1451" s="10"/>
      <c r="L1451" s="11">
        <v>147000</v>
      </c>
    </row>
    <row r="1452" spans="1:12" x14ac:dyDescent="0.25">
      <c r="A1452" s="5" t="s">
        <v>1324</v>
      </c>
      <c r="B1452" s="3" t="s">
        <v>1325</v>
      </c>
      <c r="C1452" s="7"/>
      <c r="D1452" s="7"/>
      <c r="E1452" s="7"/>
      <c r="F1452" s="8" t="str">
        <f t="shared" si="44"/>
        <v>January</v>
      </c>
      <c r="G1452" s="7" t="str">
        <f t="shared" si="45"/>
        <v/>
      </c>
      <c r="H1452" s="5" t="s">
        <v>28</v>
      </c>
      <c r="I1452" s="5" t="s">
        <v>29</v>
      </c>
      <c r="J1452" s="10"/>
      <c r="K1452" s="10"/>
      <c r="L1452" s="11">
        <v>0</v>
      </c>
    </row>
    <row r="1453" spans="1:12" x14ac:dyDescent="0.25">
      <c r="A1453" s="5" t="s">
        <v>1326</v>
      </c>
      <c r="B1453" s="3" t="s">
        <v>1327</v>
      </c>
      <c r="C1453" s="7"/>
      <c r="D1453" s="7"/>
      <c r="E1453" s="7"/>
      <c r="F1453" s="8" t="str">
        <f t="shared" si="44"/>
        <v>January</v>
      </c>
      <c r="G1453" s="7" t="str">
        <f t="shared" si="45"/>
        <v/>
      </c>
      <c r="H1453" s="5" t="s">
        <v>28</v>
      </c>
      <c r="I1453" s="5" t="s">
        <v>29</v>
      </c>
      <c r="J1453" s="10"/>
      <c r="K1453" s="10"/>
      <c r="L1453" s="11">
        <v>0</v>
      </c>
    </row>
    <row r="1454" spans="1:12" x14ac:dyDescent="0.25">
      <c r="A1454" s="5" t="s">
        <v>1328</v>
      </c>
      <c r="B1454" s="3" t="s">
        <v>1329</v>
      </c>
      <c r="C1454" s="5" t="s">
        <v>5590</v>
      </c>
      <c r="D1454" s="5" t="s">
        <v>5599</v>
      </c>
      <c r="E1454" s="5">
        <v>2017</v>
      </c>
      <c r="F1454" s="8" t="str">
        <f t="shared" si="44"/>
        <v>August</v>
      </c>
      <c r="G1454" s="7">
        <f t="shared" si="45"/>
        <v>42963</v>
      </c>
      <c r="H1454" s="5" t="s">
        <v>2041</v>
      </c>
      <c r="I1454" s="5" t="s">
        <v>11</v>
      </c>
      <c r="J1454" s="10">
        <v>2467500</v>
      </c>
      <c r="K1454" s="10"/>
      <c r="L1454" s="11">
        <v>2467500</v>
      </c>
    </row>
    <row r="1455" spans="1:12" x14ac:dyDescent="0.25">
      <c r="A1455" s="5" t="s">
        <v>1328</v>
      </c>
      <c r="B1455" s="3" t="s">
        <v>1329</v>
      </c>
      <c r="C1455" s="5" t="s">
        <v>5605</v>
      </c>
      <c r="D1455" s="5" t="s">
        <v>5613</v>
      </c>
      <c r="E1455" s="5">
        <v>2017</v>
      </c>
      <c r="F1455" s="8" t="str">
        <f t="shared" si="44"/>
        <v>September</v>
      </c>
      <c r="G1455" s="7">
        <f t="shared" si="45"/>
        <v>42999</v>
      </c>
      <c r="H1455" s="5" t="s">
        <v>2040</v>
      </c>
      <c r="I1455" s="5" t="s">
        <v>13</v>
      </c>
      <c r="J1455" s="10"/>
      <c r="K1455" s="10">
        <v>2467500</v>
      </c>
      <c r="L1455" s="11">
        <v>0</v>
      </c>
    </row>
    <row r="1456" spans="1:12" x14ac:dyDescent="0.25">
      <c r="A1456" s="5" t="s">
        <v>1330</v>
      </c>
      <c r="B1456" s="3" t="s">
        <v>1331</v>
      </c>
      <c r="C1456" s="7"/>
      <c r="D1456" s="7"/>
      <c r="E1456" s="7"/>
      <c r="F1456" s="8" t="str">
        <f t="shared" si="44"/>
        <v>January</v>
      </c>
      <c r="G1456" s="7" t="str">
        <f t="shared" si="45"/>
        <v/>
      </c>
      <c r="H1456" s="5" t="s">
        <v>28</v>
      </c>
      <c r="I1456" s="5" t="s">
        <v>29</v>
      </c>
      <c r="J1456" s="10"/>
      <c r="K1456" s="10"/>
      <c r="L1456" s="11">
        <v>0</v>
      </c>
    </row>
    <row r="1457" spans="1:12" x14ac:dyDescent="0.25">
      <c r="A1457" s="5" t="s">
        <v>1332</v>
      </c>
      <c r="B1457" s="3" t="s">
        <v>1333</v>
      </c>
      <c r="C1457" s="5" t="s">
        <v>5592</v>
      </c>
      <c r="D1457" s="5" t="s">
        <v>5587</v>
      </c>
      <c r="E1457" s="5">
        <v>2017</v>
      </c>
      <c r="F1457" s="8" t="str">
        <f t="shared" si="44"/>
        <v>July</v>
      </c>
      <c r="G1457" s="7">
        <f t="shared" si="45"/>
        <v>42917</v>
      </c>
      <c r="H1457" s="5" t="s">
        <v>2039</v>
      </c>
      <c r="I1457" s="5" t="s">
        <v>11</v>
      </c>
      <c r="J1457" s="10">
        <v>1023750</v>
      </c>
      <c r="K1457" s="10"/>
      <c r="L1457" s="11">
        <v>1023750</v>
      </c>
    </row>
    <row r="1458" spans="1:12" x14ac:dyDescent="0.25">
      <c r="A1458" s="5" t="s">
        <v>1332</v>
      </c>
      <c r="B1458" s="3" t="s">
        <v>1333</v>
      </c>
      <c r="C1458" s="5" t="s">
        <v>5590</v>
      </c>
      <c r="D1458" s="5" t="s">
        <v>5592</v>
      </c>
      <c r="E1458" s="5">
        <v>2017</v>
      </c>
      <c r="F1458" s="8" t="str">
        <f t="shared" si="44"/>
        <v>August</v>
      </c>
      <c r="G1458" s="7">
        <f t="shared" si="45"/>
        <v>42954</v>
      </c>
      <c r="H1458" s="5" t="s">
        <v>2038</v>
      </c>
      <c r="I1458" s="5" t="s">
        <v>13</v>
      </c>
      <c r="J1458" s="10"/>
      <c r="K1458" s="10">
        <v>975000</v>
      </c>
      <c r="L1458" s="11">
        <v>48750</v>
      </c>
    </row>
    <row r="1459" spans="1:12" x14ac:dyDescent="0.25">
      <c r="A1459" s="5" t="s">
        <v>1332</v>
      </c>
      <c r="B1459" s="3" t="s">
        <v>1333</v>
      </c>
      <c r="C1459" s="5" t="s">
        <v>5605</v>
      </c>
      <c r="D1459" s="5" t="s">
        <v>5614</v>
      </c>
      <c r="E1459" s="5">
        <v>2017</v>
      </c>
      <c r="F1459" s="8" t="str">
        <f t="shared" si="44"/>
        <v>September</v>
      </c>
      <c r="G1459" s="7">
        <f t="shared" si="45"/>
        <v>43004</v>
      </c>
      <c r="H1459" s="5" t="s">
        <v>2037</v>
      </c>
      <c r="I1459" s="5" t="s">
        <v>13</v>
      </c>
      <c r="J1459" s="10"/>
      <c r="K1459" s="10">
        <v>840000</v>
      </c>
      <c r="L1459" s="11">
        <v>-791250</v>
      </c>
    </row>
    <row r="1460" spans="1:12" x14ac:dyDescent="0.25">
      <c r="A1460" s="5" t="s">
        <v>1332</v>
      </c>
      <c r="B1460" s="3" t="s">
        <v>1333</v>
      </c>
      <c r="C1460" s="5" t="s">
        <v>5606</v>
      </c>
      <c r="D1460" s="5" t="s">
        <v>5587</v>
      </c>
      <c r="E1460" s="5">
        <v>2017</v>
      </c>
      <c r="F1460" s="8" t="str">
        <f t="shared" si="44"/>
        <v>October</v>
      </c>
      <c r="G1460" s="7">
        <f t="shared" si="45"/>
        <v>43009</v>
      </c>
      <c r="H1460" s="5" t="s">
        <v>2036</v>
      </c>
      <c r="I1460" s="5" t="s">
        <v>11</v>
      </c>
      <c r="J1460" s="10">
        <v>882000</v>
      </c>
      <c r="K1460" s="10"/>
      <c r="L1460" s="11">
        <v>90750</v>
      </c>
    </row>
    <row r="1461" spans="1:12" x14ac:dyDescent="0.25">
      <c r="A1461" s="5" t="s">
        <v>1338</v>
      </c>
      <c r="B1461" s="3" t="s">
        <v>1339</v>
      </c>
      <c r="C1461" s="5" t="s">
        <v>5587</v>
      </c>
      <c r="D1461" s="5" t="s">
        <v>5587</v>
      </c>
      <c r="E1461" s="5">
        <v>2017</v>
      </c>
      <c r="F1461" s="8" t="str">
        <f t="shared" si="44"/>
        <v>January</v>
      </c>
      <c r="G1461" s="7">
        <f t="shared" si="45"/>
        <v>42736</v>
      </c>
      <c r="H1461" s="5" t="s">
        <v>36</v>
      </c>
      <c r="I1461" s="5" t="s">
        <v>29</v>
      </c>
      <c r="J1461" s="10"/>
      <c r="K1461" s="10"/>
      <c r="L1461" s="11">
        <v>2642500</v>
      </c>
    </row>
    <row r="1462" spans="1:12" x14ac:dyDescent="0.25">
      <c r="A1462" s="5" t="s">
        <v>1340</v>
      </c>
      <c r="B1462" s="3" t="s">
        <v>1341</v>
      </c>
      <c r="C1462" s="5" t="s">
        <v>5587</v>
      </c>
      <c r="D1462" s="5" t="s">
        <v>5587</v>
      </c>
      <c r="E1462" s="5">
        <v>2017</v>
      </c>
      <c r="F1462" s="8" t="str">
        <f t="shared" si="44"/>
        <v>January</v>
      </c>
      <c r="G1462" s="7">
        <f t="shared" si="45"/>
        <v>42736</v>
      </c>
      <c r="H1462" s="5" t="s">
        <v>36</v>
      </c>
      <c r="I1462" s="5" t="s">
        <v>29</v>
      </c>
      <c r="J1462" s="10"/>
      <c r="K1462" s="10"/>
      <c r="L1462" s="11">
        <v>0.35</v>
      </c>
    </row>
    <row r="1463" spans="1:12" x14ac:dyDescent="0.25">
      <c r="A1463" s="5" t="s">
        <v>1340</v>
      </c>
      <c r="B1463" s="3" t="s">
        <v>1341</v>
      </c>
      <c r="C1463" s="5" t="s">
        <v>5587</v>
      </c>
      <c r="D1463" s="5" t="s">
        <v>5587</v>
      </c>
      <c r="E1463" s="5">
        <v>2017</v>
      </c>
      <c r="F1463" s="8" t="str">
        <f t="shared" si="44"/>
        <v>January</v>
      </c>
      <c r="G1463" s="7">
        <f t="shared" si="45"/>
        <v>42736</v>
      </c>
      <c r="H1463" s="5" t="s">
        <v>2035</v>
      </c>
      <c r="I1463" s="5" t="s">
        <v>11</v>
      </c>
      <c r="J1463" s="10">
        <v>403200</v>
      </c>
      <c r="K1463" s="10"/>
      <c r="L1463" s="11">
        <v>403200.35</v>
      </c>
    </row>
    <row r="1464" spans="1:12" x14ac:dyDescent="0.25">
      <c r="A1464" s="5" t="s">
        <v>1340</v>
      </c>
      <c r="B1464" s="3" t="s">
        <v>1341</v>
      </c>
      <c r="C1464" s="5" t="s">
        <v>5598</v>
      </c>
      <c r="D1464" s="5" t="s">
        <v>5588</v>
      </c>
      <c r="E1464" s="5">
        <v>2017</v>
      </c>
      <c r="F1464" s="8" t="str">
        <f t="shared" si="44"/>
        <v>February</v>
      </c>
      <c r="G1464" s="7">
        <f t="shared" si="45"/>
        <v>42769</v>
      </c>
      <c r="H1464" s="5" t="s">
        <v>2034</v>
      </c>
      <c r="I1464" s="5" t="s">
        <v>13</v>
      </c>
      <c r="J1464" s="10"/>
      <c r="K1464" s="10">
        <v>403200</v>
      </c>
      <c r="L1464" s="11">
        <v>0.35</v>
      </c>
    </row>
    <row r="1465" spans="1:12" x14ac:dyDescent="0.25">
      <c r="A1465" s="5" t="s">
        <v>1340</v>
      </c>
      <c r="B1465" s="3" t="s">
        <v>1341</v>
      </c>
      <c r="C1465" s="5" t="s">
        <v>5596</v>
      </c>
      <c r="D1465" s="5" t="s">
        <v>5587</v>
      </c>
      <c r="E1465" s="5">
        <v>2017</v>
      </c>
      <c r="F1465" s="8" t="str">
        <f t="shared" si="44"/>
        <v>April</v>
      </c>
      <c r="G1465" s="7">
        <f t="shared" si="45"/>
        <v>42826</v>
      </c>
      <c r="H1465" s="5" t="s">
        <v>2033</v>
      </c>
      <c r="I1465" s="5" t="s">
        <v>11</v>
      </c>
      <c r="J1465" s="10">
        <v>403200</v>
      </c>
      <c r="K1465" s="10"/>
      <c r="L1465" s="11">
        <v>403200.35</v>
      </c>
    </row>
    <row r="1466" spans="1:12" x14ac:dyDescent="0.25">
      <c r="A1466" s="5" t="s">
        <v>1340</v>
      </c>
      <c r="B1466" s="3" t="s">
        <v>1341</v>
      </c>
      <c r="C1466" s="5" t="s">
        <v>5596</v>
      </c>
      <c r="D1466" s="5" t="s">
        <v>5606</v>
      </c>
      <c r="E1466" s="5">
        <v>2017</v>
      </c>
      <c r="F1466" s="8" t="str">
        <f t="shared" si="44"/>
        <v>April</v>
      </c>
      <c r="G1466" s="7">
        <f t="shared" si="45"/>
        <v>42835</v>
      </c>
      <c r="H1466" s="5" t="s">
        <v>2032</v>
      </c>
      <c r="I1466" s="5" t="s">
        <v>13</v>
      </c>
      <c r="J1466" s="10"/>
      <c r="K1466" s="10">
        <v>403200</v>
      </c>
      <c r="L1466" s="11">
        <v>0.35</v>
      </c>
    </row>
    <row r="1467" spans="1:12" x14ac:dyDescent="0.25">
      <c r="A1467" s="5" t="s">
        <v>1340</v>
      </c>
      <c r="B1467" s="3" t="s">
        <v>1341</v>
      </c>
      <c r="C1467" s="5" t="s">
        <v>5592</v>
      </c>
      <c r="D1467" s="5" t="s">
        <v>5587</v>
      </c>
      <c r="E1467" s="5">
        <v>2017</v>
      </c>
      <c r="F1467" s="8" t="str">
        <f t="shared" si="44"/>
        <v>July</v>
      </c>
      <c r="G1467" s="7">
        <f t="shared" si="45"/>
        <v>42917</v>
      </c>
      <c r="H1467" s="5" t="s">
        <v>2031</v>
      </c>
      <c r="I1467" s="5" t="s">
        <v>11</v>
      </c>
      <c r="J1467" s="10">
        <v>134400</v>
      </c>
      <c r="K1467" s="10"/>
      <c r="L1467" s="11">
        <v>134400.35</v>
      </c>
    </row>
    <row r="1468" spans="1:12" x14ac:dyDescent="0.25">
      <c r="A1468" s="5" t="s">
        <v>1340</v>
      </c>
      <c r="B1468" s="3" t="s">
        <v>1341</v>
      </c>
      <c r="C1468" s="5" t="s">
        <v>5592</v>
      </c>
      <c r="D1468" s="5" t="s">
        <v>5600</v>
      </c>
      <c r="E1468" s="5">
        <v>2017</v>
      </c>
      <c r="F1468" s="8" t="str">
        <f t="shared" si="44"/>
        <v>July</v>
      </c>
      <c r="G1468" s="7">
        <f t="shared" si="45"/>
        <v>42944</v>
      </c>
      <c r="H1468" s="5" t="s">
        <v>2030</v>
      </c>
      <c r="I1468" s="5" t="s">
        <v>13</v>
      </c>
      <c r="J1468" s="10"/>
      <c r="K1468" s="10">
        <v>128000</v>
      </c>
      <c r="L1468" s="11">
        <v>6400.35</v>
      </c>
    </row>
    <row r="1469" spans="1:12" x14ac:dyDescent="0.25">
      <c r="A1469" s="5" t="s">
        <v>1340</v>
      </c>
      <c r="B1469" s="3" t="s">
        <v>1341</v>
      </c>
      <c r="C1469" s="5" t="s">
        <v>5590</v>
      </c>
      <c r="D1469" s="5" t="s">
        <v>5587</v>
      </c>
      <c r="E1469" s="5">
        <v>2017</v>
      </c>
      <c r="F1469" s="8" t="str">
        <f t="shared" si="44"/>
        <v>August</v>
      </c>
      <c r="G1469" s="7">
        <f t="shared" si="45"/>
        <v>42948</v>
      </c>
      <c r="H1469" s="5" t="s">
        <v>2029</v>
      </c>
      <c r="I1469" s="5" t="s">
        <v>11</v>
      </c>
      <c r="J1469" s="10">
        <v>268800</v>
      </c>
      <c r="K1469" s="10"/>
      <c r="L1469" s="11">
        <v>275200.34999999998</v>
      </c>
    </row>
    <row r="1470" spans="1:12" x14ac:dyDescent="0.25">
      <c r="A1470" s="5" t="s">
        <v>1340</v>
      </c>
      <c r="B1470" s="3" t="s">
        <v>1341</v>
      </c>
      <c r="C1470" s="5" t="s">
        <v>5590</v>
      </c>
      <c r="D1470" s="5" t="s">
        <v>5593</v>
      </c>
      <c r="E1470" s="5">
        <v>2017</v>
      </c>
      <c r="F1470" s="8" t="str">
        <f t="shared" si="44"/>
        <v>August</v>
      </c>
      <c r="G1470" s="7">
        <f t="shared" si="45"/>
        <v>42969</v>
      </c>
      <c r="H1470" s="5" t="s">
        <v>2028</v>
      </c>
      <c r="I1470" s="5" t="s">
        <v>13</v>
      </c>
      <c r="J1470" s="10"/>
      <c r="K1470" s="10">
        <v>256000</v>
      </c>
      <c r="L1470" s="11">
        <v>19200.349999999999</v>
      </c>
    </row>
    <row r="1471" spans="1:12" x14ac:dyDescent="0.25">
      <c r="A1471" s="5" t="s">
        <v>1340</v>
      </c>
      <c r="B1471" s="3" t="s">
        <v>1341</v>
      </c>
      <c r="C1471" s="5" t="s">
        <v>5590</v>
      </c>
      <c r="D1471" s="5" t="s">
        <v>5609</v>
      </c>
      <c r="E1471" s="5">
        <v>2017</v>
      </c>
      <c r="F1471" s="8" t="str">
        <f t="shared" si="44"/>
        <v>August</v>
      </c>
      <c r="G1471" s="7">
        <f t="shared" si="45"/>
        <v>42970</v>
      </c>
      <c r="H1471" s="5" t="s">
        <v>2027</v>
      </c>
      <c r="I1471" s="5" t="s">
        <v>13</v>
      </c>
      <c r="J1471" s="10"/>
      <c r="K1471" s="10">
        <v>19200.349999999999</v>
      </c>
      <c r="L1471" s="11">
        <v>0</v>
      </c>
    </row>
    <row r="1472" spans="1:12" x14ac:dyDescent="0.25">
      <c r="A1472" s="5" t="s">
        <v>1340</v>
      </c>
      <c r="B1472" s="3" t="s">
        <v>1341</v>
      </c>
      <c r="C1472" s="5" t="s">
        <v>5606</v>
      </c>
      <c r="D1472" s="5" t="s">
        <v>5587</v>
      </c>
      <c r="E1472" s="5">
        <v>2017</v>
      </c>
      <c r="F1472" s="8" t="str">
        <f t="shared" si="44"/>
        <v>October</v>
      </c>
      <c r="G1472" s="7">
        <f t="shared" si="45"/>
        <v>43009</v>
      </c>
      <c r="H1472" s="5" t="s">
        <v>2026</v>
      </c>
      <c r="I1472" s="5" t="s">
        <v>11</v>
      </c>
      <c r="J1472" s="10">
        <v>403200</v>
      </c>
      <c r="K1472" s="10"/>
      <c r="L1472" s="11">
        <v>403200</v>
      </c>
    </row>
    <row r="1473" spans="1:12" x14ac:dyDescent="0.25">
      <c r="A1473" s="5" t="s">
        <v>1340</v>
      </c>
      <c r="B1473" s="3" t="s">
        <v>1341</v>
      </c>
      <c r="C1473" s="5" t="s">
        <v>5594</v>
      </c>
      <c r="D1473" s="5" t="s">
        <v>5587</v>
      </c>
      <c r="E1473" s="5">
        <v>2017</v>
      </c>
      <c r="F1473" s="8" t="str">
        <f t="shared" si="44"/>
        <v>November</v>
      </c>
      <c r="G1473" s="7">
        <f t="shared" si="45"/>
        <v>43040</v>
      </c>
      <c r="H1473" s="5" t="s">
        <v>2025</v>
      </c>
      <c r="I1473" s="5" t="s">
        <v>13</v>
      </c>
      <c r="J1473" s="10"/>
      <c r="K1473" s="10">
        <v>403200</v>
      </c>
      <c r="L1473" s="11">
        <v>0</v>
      </c>
    </row>
    <row r="1474" spans="1:12" x14ac:dyDescent="0.25">
      <c r="A1474" s="5" t="s">
        <v>1350</v>
      </c>
      <c r="B1474" s="3" t="s">
        <v>1351</v>
      </c>
      <c r="C1474" s="5" t="s">
        <v>5587</v>
      </c>
      <c r="D1474" s="5" t="s">
        <v>5587</v>
      </c>
      <c r="E1474" s="5">
        <v>2017</v>
      </c>
      <c r="F1474" s="8" t="str">
        <f t="shared" si="44"/>
        <v>January</v>
      </c>
      <c r="G1474" s="7">
        <f t="shared" si="45"/>
        <v>42736</v>
      </c>
      <c r="H1474" s="5" t="s">
        <v>2024</v>
      </c>
      <c r="I1474" s="5" t="s">
        <v>11</v>
      </c>
      <c r="J1474" s="10">
        <v>1481088</v>
      </c>
      <c r="K1474" s="10"/>
      <c r="L1474" s="11">
        <v>1481088</v>
      </c>
    </row>
    <row r="1475" spans="1:12" x14ac:dyDescent="0.25">
      <c r="A1475" s="5" t="s">
        <v>1350</v>
      </c>
      <c r="B1475" s="3" t="s">
        <v>1351</v>
      </c>
      <c r="C1475" s="5" t="s">
        <v>5587</v>
      </c>
      <c r="D1475" s="5" t="s">
        <v>5601</v>
      </c>
      <c r="E1475" s="5">
        <v>2017</v>
      </c>
      <c r="F1475" s="8" t="str">
        <f t="shared" ref="F1475:F1538" si="46">TEXT(C1475*28, "mmmm")</f>
        <v>January</v>
      </c>
      <c r="G1475" s="7">
        <f t="shared" ref="G1475:G1538" si="47">IFERROR(DATEVALUE(CONCATENATE(C1475,"-",D1475,"-",E1475)), "")</f>
        <v>42752</v>
      </c>
      <c r="H1475" s="5" t="s">
        <v>2023</v>
      </c>
      <c r="I1475" s="5" t="s">
        <v>13</v>
      </c>
      <c r="J1475" s="10"/>
      <c r="K1475" s="10">
        <v>1481088</v>
      </c>
      <c r="L1475" s="11">
        <v>0</v>
      </c>
    </row>
    <row r="1476" spans="1:12" x14ac:dyDescent="0.25">
      <c r="A1476" s="5" t="s">
        <v>1350</v>
      </c>
      <c r="B1476" s="3" t="s">
        <v>1351</v>
      </c>
      <c r="C1476" s="5" t="s">
        <v>5596</v>
      </c>
      <c r="D1476" s="5" t="s">
        <v>5587</v>
      </c>
      <c r="E1476" s="5">
        <v>2017</v>
      </c>
      <c r="F1476" s="8" t="str">
        <f t="shared" si="46"/>
        <v>April</v>
      </c>
      <c r="G1476" s="7">
        <f t="shared" si="47"/>
        <v>42826</v>
      </c>
      <c r="H1476" s="5" t="s">
        <v>2022</v>
      </c>
      <c r="I1476" s="5" t="s">
        <v>11</v>
      </c>
      <c r="J1476" s="10">
        <v>1650000</v>
      </c>
      <c r="K1476" s="10"/>
      <c r="L1476" s="11">
        <v>1650000</v>
      </c>
    </row>
    <row r="1477" spans="1:12" x14ac:dyDescent="0.25">
      <c r="A1477" s="5" t="s">
        <v>1350</v>
      </c>
      <c r="B1477" s="3" t="s">
        <v>1351</v>
      </c>
      <c r="C1477" s="5" t="s">
        <v>5596</v>
      </c>
      <c r="D1477" s="5" t="s">
        <v>5606</v>
      </c>
      <c r="E1477" s="5">
        <v>2017</v>
      </c>
      <c r="F1477" s="8" t="str">
        <f t="shared" si="46"/>
        <v>April</v>
      </c>
      <c r="G1477" s="7">
        <f t="shared" si="47"/>
        <v>42835</v>
      </c>
      <c r="H1477" s="5" t="s">
        <v>2019</v>
      </c>
      <c r="I1477" s="5" t="s">
        <v>13</v>
      </c>
      <c r="J1477" s="10"/>
      <c r="K1477" s="10">
        <v>1650000</v>
      </c>
      <c r="L1477" s="11">
        <v>0</v>
      </c>
    </row>
    <row r="1478" spans="1:12" x14ac:dyDescent="0.25">
      <c r="A1478" s="5" t="s">
        <v>1350</v>
      </c>
      <c r="B1478" s="3" t="s">
        <v>1351</v>
      </c>
      <c r="C1478" s="5" t="s">
        <v>5592</v>
      </c>
      <c r="D1478" s="5" t="s">
        <v>5587</v>
      </c>
      <c r="E1478" s="5">
        <v>2017</v>
      </c>
      <c r="F1478" s="8" t="str">
        <f t="shared" si="46"/>
        <v>July</v>
      </c>
      <c r="G1478" s="7">
        <f t="shared" si="47"/>
        <v>42917</v>
      </c>
      <c r="H1478" s="5" t="s">
        <v>2021</v>
      </c>
      <c r="I1478" s="5" t="s">
        <v>11</v>
      </c>
      <c r="J1478" s="10">
        <v>1650000</v>
      </c>
      <c r="K1478" s="10"/>
      <c r="L1478" s="11">
        <v>1650000</v>
      </c>
    </row>
    <row r="1479" spans="1:12" x14ac:dyDescent="0.25">
      <c r="A1479" s="5" t="s">
        <v>1350</v>
      </c>
      <c r="B1479" s="3" t="s">
        <v>1351</v>
      </c>
      <c r="C1479" s="5" t="s">
        <v>5592</v>
      </c>
      <c r="D1479" s="5" t="s">
        <v>5611</v>
      </c>
      <c r="E1479" s="5">
        <v>2017</v>
      </c>
      <c r="F1479" s="8" t="str">
        <f t="shared" si="46"/>
        <v>July</v>
      </c>
      <c r="G1479" s="7">
        <f t="shared" si="47"/>
        <v>42930</v>
      </c>
      <c r="H1479" s="5" t="s">
        <v>2017</v>
      </c>
      <c r="I1479" s="5" t="s">
        <v>13</v>
      </c>
      <c r="J1479" s="10"/>
      <c r="K1479" s="10">
        <v>1650000</v>
      </c>
      <c r="L1479" s="11">
        <v>0</v>
      </c>
    </row>
    <row r="1480" spans="1:12" x14ac:dyDescent="0.25">
      <c r="A1480" s="5" t="s">
        <v>1350</v>
      </c>
      <c r="B1480" s="3" t="s">
        <v>1351</v>
      </c>
      <c r="C1480" s="5" t="s">
        <v>5606</v>
      </c>
      <c r="D1480" s="5" t="s">
        <v>5587</v>
      </c>
      <c r="E1480" s="5">
        <v>2017</v>
      </c>
      <c r="F1480" s="8" t="str">
        <f t="shared" si="46"/>
        <v>October</v>
      </c>
      <c r="G1480" s="7">
        <f t="shared" si="47"/>
        <v>43009</v>
      </c>
      <c r="H1480" s="5" t="s">
        <v>2020</v>
      </c>
      <c r="I1480" s="5" t="s">
        <v>11</v>
      </c>
      <c r="J1480" s="10">
        <v>1650000</v>
      </c>
      <c r="K1480" s="10"/>
      <c r="L1480" s="11">
        <v>1650000</v>
      </c>
    </row>
    <row r="1481" spans="1:12" x14ac:dyDescent="0.25">
      <c r="A1481" s="5" t="s">
        <v>1350</v>
      </c>
      <c r="B1481" s="3" t="s">
        <v>1351</v>
      </c>
      <c r="C1481" s="5" t="s">
        <v>5606</v>
      </c>
      <c r="D1481" s="5" t="s">
        <v>5588</v>
      </c>
      <c r="E1481" s="5">
        <v>2017</v>
      </c>
      <c r="F1481" s="8" t="str">
        <f t="shared" si="46"/>
        <v>October</v>
      </c>
      <c r="G1481" s="7">
        <f t="shared" si="47"/>
        <v>43011</v>
      </c>
      <c r="H1481" s="5" t="s">
        <v>2019</v>
      </c>
      <c r="I1481" s="5" t="s">
        <v>13</v>
      </c>
      <c r="J1481" s="10"/>
      <c r="K1481" s="10">
        <v>1650000</v>
      </c>
      <c r="L1481" s="11">
        <v>0</v>
      </c>
    </row>
    <row r="1482" spans="1:12" x14ac:dyDescent="0.25">
      <c r="A1482" s="5" t="s">
        <v>1350</v>
      </c>
      <c r="B1482" s="3" t="s">
        <v>1351</v>
      </c>
      <c r="C1482" s="5" t="s">
        <v>5607</v>
      </c>
      <c r="D1482" s="5" t="s">
        <v>5592</v>
      </c>
      <c r="E1482" s="5">
        <v>2017</v>
      </c>
      <c r="F1482" s="8" t="str">
        <f t="shared" si="46"/>
        <v>December</v>
      </c>
      <c r="G1482" s="7">
        <f t="shared" si="47"/>
        <v>43076</v>
      </c>
      <c r="H1482" s="5" t="s">
        <v>2018</v>
      </c>
      <c r="I1482" s="5" t="s">
        <v>11</v>
      </c>
      <c r="J1482" s="10">
        <v>1650000</v>
      </c>
      <c r="K1482" s="10"/>
      <c r="L1482" s="11">
        <v>1650000</v>
      </c>
    </row>
    <row r="1483" spans="1:12" x14ac:dyDescent="0.25">
      <c r="A1483" s="5" t="s">
        <v>1350</v>
      </c>
      <c r="B1483" s="3" t="s">
        <v>1351</v>
      </c>
      <c r="C1483" s="5" t="s">
        <v>5607</v>
      </c>
      <c r="D1483" s="5" t="s">
        <v>5616</v>
      </c>
      <c r="E1483" s="5">
        <v>2017</v>
      </c>
      <c r="F1483" s="8" t="str">
        <f t="shared" si="46"/>
        <v>December</v>
      </c>
      <c r="G1483" s="7">
        <f t="shared" si="47"/>
        <v>43084</v>
      </c>
      <c r="H1483" s="5" t="s">
        <v>2017</v>
      </c>
      <c r="I1483" s="5" t="s">
        <v>13</v>
      </c>
      <c r="J1483" s="10"/>
      <c r="K1483" s="10">
        <v>1650000</v>
      </c>
      <c r="L1483" s="11">
        <v>0</v>
      </c>
    </row>
    <row r="1484" spans="1:12" x14ac:dyDescent="0.25">
      <c r="A1484" s="5" t="s">
        <v>1364</v>
      </c>
      <c r="B1484" s="3" t="s">
        <v>1365</v>
      </c>
      <c r="C1484" s="5" t="s">
        <v>5598</v>
      </c>
      <c r="D1484" s="5" t="s">
        <v>5606</v>
      </c>
      <c r="E1484" s="5">
        <v>2017</v>
      </c>
      <c r="F1484" s="8" t="str">
        <f t="shared" si="46"/>
        <v>February</v>
      </c>
      <c r="G1484" s="7">
        <f t="shared" si="47"/>
        <v>42776</v>
      </c>
      <c r="H1484" s="5" t="s">
        <v>2016</v>
      </c>
      <c r="I1484" s="5" t="s">
        <v>11</v>
      </c>
      <c r="J1484" s="10">
        <v>2100000</v>
      </c>
      <c r="K1484" s="10"/>
      <c r="L1484" s="11">
        <v>2100000</v>
      </c>
    </row>
    <row r="1485" spans="1:12" x14ac:dyDescent="0.25">
      <c r="A1485" s="5" t="s">
        <v>1364</v>
      </c>
      <c r="B1485" s="3" t="s">
        <v>1365</v>
      </c>
      <c r="C1485" s="5" t="s">
        <v>5598</v>
      </c>
      <c r="D1485" s="5" t="s">
        <v>5606</v>
      </c>
      <c r="E1485" s="5">
        <v>2017</v>
      </c>
      <c r="F1485" s="8" t="str">
        <f t="shared" si="46"/>
        <v>February</v>
      </c>
      <c r="G1485" s="7">
        <f t="shared" si="47"/>
        <v>42776</v>
      </c>
      <c r="H1485" s="5" t="s">
        <v>2015</v>
      </c>
      <c r="I1485" s="5" t="s">
        <v>13</v>
      </c>
      <c r="J1485" s="10"/>
      <c r="K1485" s="10">
        <v>2100000</v>
      </c>
      <c r="L1485" s="11">
        <v>0</v>
      </c>
    </row>
    <row r="1486" spans="1:12" x14ac:dyDescent="0.25">
      <c r="A1486" s="5" t="s">
        <v>1364</v>
      </c>
      <c r="B1486" s="3" t="s">
        <v>1365</v>
      </c>
      <c r="C1486" s="5" t="s">
        <v>5597</v>
      </c>
      <c r="D1486" s="5" t="s">
        <v>5606</v>
      </c>
      <c r="E1486" s="5">
        <v>2017</v>
      </c>
      <c r="F1486" s="8" t="str">
        <f t="shared" si="46"/>
        <v>May</v>
      </c>
      <c r="G1486" s="7">
        <f t="shared" si="47"/>
        <v>42865</v>
      </c>
      <c r="H1486" s="5" t="s">
        <v>2014</v>
      </c>
      <c r="I1486" s="5" t="s">
        <v>11</v>
      </c>
      <c r="J1486" s="10">
        <v>2100000</v>
      </c>
      <c r="K1486" s="10"/>
      <c r="L1486" s="11">
        <v>2100000</v>
      </c>
    </row>
    <row r="1487" spans="1:12" x14ac:dyDescent="0.25">
      <c r="A1487" s="5" t="s">
        <v>1364</v>
      </c>
      <c r="B1487" s="3" t="s">
        <v>1365</v>
      </c>
      <c r="C1487" s="5" t="s">
        <v>5597</v>
      </c>
      <c r="D1487" s="5" t="s">
        <v>5594</v>
      </c>
      <c r="E1487" s="5">
        <v>2017</v>
      </c>
      <c r="F1487" s="8" t="str">
        <f t="shared" si="46"/>
        <v>May</v>
      </c>
      <c r="G1487" s="7">
        <f t="shared" si="47"/>
        <v>42866</v>
      </c>
      <c r="H1487" s="5" t="s">
        <v>2013</v>
      </c>
      <c r="I1487" s="5" t="s">
        <v>13</v>
      </c>
      <c r="J1487" s="10"/>
      <c r="K1487" s="10">
        <v>2100000</v>
      </c>
      <c r="L1487" s="11">
        <v>0</v>
      </c>
    </row>
    <row r="1488" spans="1:12" x14ac:dyDescent="0.25">
      <c r="A1488" s="5" t="s">
        <v>1364</v>
      </c>
      <c r="B1488" s="3" t="s">
        <v>1365</v>
      </c>
      <c r="C1488" s="5" t="s">
        <v>5590</v>
      </c>
      <c r="D1488" s="5" t="s">
        <v>5598</v>
      </c>
      <c r="E1488" s="5">
        <v>2017</v>
      </c>
      <c r="F1488" s="8" t="str">
        <f t="shared" si="46"/>
        <v>August</v>
      </c>
      <c r="G1488" s="7">
        <f t="shared" si="47"/>
        <v>42949</v>
      </c>
      <c r="H1488" s="5" t="s">
        <v>2012</v>
      </c>
      <c r="I1488" s="5" t="s">
        <v>13</v>
      </c>
      <c r="J1488" s="10"/>
      <c r="K1488" s="10">
        <v>2100000</v>
      </c>
      <c r="L1488" s="11">
        <v>-2100000</v>
      </c>
    </row>
    <row r="1489" spans="1:12" x14ac:dyDescent="0.25">
      <c r="A1489" s="5" t="s">
        <v>1364</v>
      </c>
      <c r="B1489" s="3" t="s">
        <v>1365</v>
      </c>
      <c r="C1489" s="5" t="s">
        <v>5590</v>
      </c>
      <c r="D1489" s="5" t="s">
        <v>5606</v>
      </c>
      <c r="E1489" s="5">
        <v>2017</v>
      </c>
      <c r="F1489" s="8" t="str">
        <f t="shared" si="46"/>
        <v>August</v>
      </c>
      <c r="G1489" s="7">
        <f t="shared" si="47"/>
        <v>42957</v>
      </c>
      <c r="H1489" s="5" t="s">
        <v>2011</v>
      </c>
      <c r="I1489" s="5" t="s">
        <v>11</v>
      </c>
      <c r="J1489" s="10">
        <v>2100000</v>
      </c>
      <c r="K1489" s="10"/>
      <c r="L1489" s="11">
        <v>0</v>
      </c>
    </row>
    <row r="1490" spans="1:12" x14ac:dyDescent="0.25">
      <c r="A1490" s="5" t="s">
        <v>1364</v>
      </c>
      <c r="B1490" s="3" t="s">
        <v>1365</v>
      </c>
      <c r="C1490" s="5" t="s">
        <v>5594</v>
      </c>
      <c r="D1490" s="5" t="s">
        <v>5606</v>
      </c>
      <c r="E1490" s="5">
        <v>2017</v>
      </c>
      <c r="F1490" s="8" t="str">
        <f t="shared" si="46"/>
        <v>November</v>
      </c>
      <c r="G1490" s="7">
        <f t="shared" si="47"/>
        <v>43049</v>
      </c>
      <c r="H1490" s="5" t="s">
        <v>2010</v>
      </c>
      <c r="I1490" s="5" t="s">
        <v>11</v>
      </c>
      <c r="J1490" s="10">
        <v>2100000</v>
      </c>
      <c r="K1490" s="10"/>
      <c r="L1490" s="11">
        <v>2100000</v>
      </c>
    </row>
    <row r="1491" spans="1:12" x14ac:dyDescent="0.25">
      <c r="A1491" s="5" t="s">
        <v>1364</v>
      </c>
      <c r="B1491" s="3" t="s">
        <v>1365</v>
      </c>
      <c r="C1491" s="5" t="s">
        <v>5594</v>
      </c>
      <c r="D1491" s="5" t="s">
        <v>5613</v>
      </c>
      <c r="E1491" s="5">
        <v>2017</v>
      </c>
      <c r="F1491" s="8" t="str">
        <f t="shared" si="46"/>
        <v>November</v>
      </c>
      <c r="G1491" s="7">
        <f t="shared" si="47"/>
        <v>43060</v>
      </c>
      <c r="H1491" s="5" t="s">
        <v>2009</v>
      </c>
      <c r="I1491" s="5" t="s">
        <v>13</v>
      </c>
      <c r="J1491" s="10"/>
      <c r="K1491" s="10">
        <v>2100000</v>
      </c>
      <c r="L1491" s="11">
        <v>0</v>
      </c>
    </row>
    <row r="1492" spans="1:12" x14ac:dyDescent="0.25">
      <c r="A1492" s="5" t="s">
        <v>1376</v>
      </c>
      <c r="B1492" s="3" t="s">
        <v>1377</v>
      </c>
      <c r="C1492" s="7"/>
      <c r="D1492" s="7"/>
      <c r="E1492" s="7"/>
      <c r="F1492" s="8" t="str">
        <f t="shared" si="46"/>
        <v>January</v>
      </c>
      <c r="G1492" s="7" t="str">
        <f t="shared" si="47"/>
        <v/>
      </c>
      <c r="H1492" s="5" t="s">
        <v>28</v>
      </c>
      <c r="I1492" s="5" t="s">
        <v>29</v>
      </c>
      <c r="J1492" s="10"/>
      <c r="K1492" s="10"/>
      <c r="L1492" s="11">
        <v>0</v>
      </c>
    </row>
    <row r="1493" spans="1:12" x14ac:dyDescent="0.25">
      <c r="A1493" s="5" t="s">
        <v>1378</v>
      </c>
      <c r="B1493" s="3" t="s">
        <v>1379</v>
      </c>
      <c r="C1493" s="7"/>
      <c r="D1493" s="7"/>
      <c r="E1493" s="7"/>
      <c r="F1493" s="8" t="str">
        <f t="shared" si="46"/>
        <v>January</v>
      </c>
      <c r="G1493" s="7" t="str">
        <f t="shared" si="47"/>
        <v/>
      </c>
      <c r="H1493" s="5" t="s">
        <v>28</v>
      </c>
      <c r="I1493" s="5" t="s">
        <v>29</v>
      </c>
      <c r="J1493" s="10"/>
      <c r="K1493" s="10"/>
      <c r="L1493" s="11">
        <v>0</v>
      </c>
    </row>
    <row r="1494" spans="1:12" x14ac:dyDescent="0.25">
      <c r="A1494" s="5" t="s">
        <v>1380</v>
      </c>
      <c r="B1494" s="3" t="s">
        <v>1381</v>
      </c>
      <c r="C1494" s="7"/>
      <c r="D1494" s="7"/>
      <c r="E1494" s="7"/>
      <c r="F1494" s="8" t="str">
        <f t="shared" si="46"/>
        <v>January</v>
      </c>
      <c r="G1494" s="7" t="str">
        <f t="shared" si="47"/>
        <v/>
      </c>
      <c r="H1494" s="5" t="s">
        <v>28</v>
      </c>
      <c r="I1494" s="5" t="s">
        <v>29</v>
      </c>
      <c r="J1494" s="10"/>
      <c r="K1494" s="10"/>
      <c r="L1494" s="11">
        <v>0</v>
      </c>
    </row>
    <row r="1495" spans="1:12" x14ac:dyDescent="0.25">
      <c r="A1495" s="5" t="s">
        <v>1382</v>
      </c>
      <c r="B1495" s="3" t="s">
        <v>1383</v>
      </c>
      <c r="C1495" s="7"/>
      <c r="D1495" s="7"/>
      <c r="E1495" s="7"/>
      <c r="F1495" s="8" t="str">
        <f t="shared" si="46"/>
        <v>January</v>
      </c>
      <c r="G1495" s="7" t="str">
        <f t="shared" si="47"/>
        <v/>
      </c>
      <c r="H1495" s="5" t="s">
        <v>28</v>
      </c>
      <c r="I1495" s="5" t="s">
        <v>29</v>
      </c>
      <c r="J1495" s="10"/>
      <c r="K1495" s="10"/>
      <c r="L1495" s="11">
        <v>0</v>
      </c>
    </row>
    <row r="1496" spans="1:12" x14ac:dyDescent="0.25">
      <c r="A1496" s="5" t="s">
        <v>1384</v>
      </c>
      <c r="B1496" s="3" t="s">
        <v>1385</v>
      </c>
      <c r="C1496" s="7"/>
      <c r="D1496" s="7"/>
      <c r="E1496" s="7"/>
      <c r="F1496" s="8" t="str">
        <f t="shared" si="46"/>
        <v>January</v>
      </c>
      <c r="G1496" s="7" t="str">
        <f t="shared" si="47"/>
        <v/>
      </c>
      <c r="H1496" s="5" t="s">
        <v>28</v>
      </c>
      <c r="I1496" s="5" t="s">
        <v>29</v>
      </c>
      <c r="J1496" s="10"/>
      <c r="K1496" s="10"/>
      <c r="L1496" s="11">
        <v>0</v>
      </c>
    </row>
    <row r="1497" spans="1:12" x14ac:dyDescent="0.25">
      <c r="A1497" s="5" t="s">
        <v>1386</v>
      </c>
      <c r="B1497" s="3" t="s">
        <v>1387</v>
      </c>
      <c r="C1497" s="7"/>
      <c r="D1497" s="7"/>
      <c r="E1497" s="7"/>
      <c r="F1497" s="8" t="str">
        <f t="shared" si="46"/>
        <v>January</v>
      </c>
      <c r="G1497" s="7" t="str">
        <f t="shared" si="47"/>
        <v/>
      </c>
      <c r="H1497" s="5" t="s">
        <v>28</v>
      </c>
      <c r="I1497" s="5" t="s">
        <v>29</v>
      </c>
      <c r="J1497" s="10"/>
      <c r="K1497" s="10"/>
      <c r="L1497" s="11">
        <v>0</v>
      </c>
    </row>
    <row r="1498" spans="1:12" x14ac:dyDescent="0.25">
      <c r="A1498" s="5" t="s">
        <v>1388</v>
      </c>
      <c r="B1498" s="3" t="s">
        <v>1389</v>
      </c>
      <c r="C1498" s="7"/>
      <c r="D1498" s="7"/>
      <c r="E1498" s="7"/>
      <c r="F1498" s="8" t="str">
        <f t="shared" si="46"/>
        <v>January</v>
      </c>
      <c r="G1498" s="7" t="str">
        <f t="shared" si="47"/>
        <v/>
      </c>
      <c r="H1498" s="5" t="s">
        <v>28</v>
      </c>
      <c r="I1498" s="5" t="s">
        <v>29</v>
      </c>
      <c r="J1498" s="10"/>
      <c r="K1498" s="10"/>
      <c r="L1498" s="11">
        <v>0</v>
      </c>
    </row>
    <row r="1499" spans="1:12" x14ac:dyDescent="0.25">
      <c r="A1499" s="5" t="s">
        <v>1390</v>
      </c>
      <c r="B1499" s="3" t="s">
        <v>1391</v>
      </c>
      <c r="C1499" s="7"/>
      <c r="D1499" s="7"/>
      <c r="E1499" s="7"/>
      <c r="F1499" s="8" t="str">
        <f t="shared" si="46"/>
        <v>January</v>
      </c>
      <c r="G1499" s="7" t="str">
        <f t="shared" si="47"/>
        <v/>
      </c>
      <c r="H1499" s="5" t="s">
        <v>28</v>
      </c>
      <c r="I1499" s="5" t="s">
        <v>29</v>
      </c>
      <c r="J1499" s="10"/>
      <c r="K1499" s="10"/>
      <c r="L1499" s="11">
        <v>0</v>
      </c>
    </row>
    <row r="1500" spans="1:12" x14ac:dyDescent="0.25">
      <c r="A1500" s="5" t="s">
        <v>1392</v>
      </c>
      <c r="B1500" s="3" t="s">
        <v>1393</v>
      </c>
      <c r="C1500" s="5" t="s">
        <v>5587</v>
      </c>
      <c r="D1500" s="5" t="s">
        <v>5587</v>
      </c>
      <c r="E1500" s="5">
        <v>2017</v>
      </c>
      <c r="F1500" s="8" t="str">
        <f t="shared" si="46"/>
        <v>January</v>
      </c>
      <c r="G1500" s="7">
        <f t="shared" si="47"/>
        <v>42736</v>
      </c>
      <c r="H1500" s="5" t="s">
        <v>36</v>
      </c>
      <c r="I1500" s="5" t="s">
        <v>29</v>
      </c>
      <c r="J1500" s="10"/>
      <c r="K1500" s="10"/>
      <c r="L1500" s="11">
        <v>4354560</v>
      </c>
    </row>
    <row r="1501" spans="1:12" x14ac:dyDescent="0.25">
      <c r="A1501" s="5" t="s">
        <v>1392</v>
      </c>
      <c r="B1501" s="3" t="s">
        <v>1393</v>
      </c>
      <c r="C1501" s="5" t="s">
        <v>5606</v>
      </c>
      <c r="D1501" s="5" t="s">
        <v>5602</v>
      </c>
      <c r="E1501" s="5">
        <v>2017</v>
      </c>
      <c r="F1501" s="8" t="str">
        <f t="shared" si="46"/>
        <v>October</v>
      </c>
      <c r="G1501" s="7">
        <f t="shared" si="47"/>
        <v>43032</v>
      </c>
      <c r="H1501" s="5" t="s">
        <v>2008</v>
      </c>
      <c r="I1501" s="5" t="s">
        <v>13</v>
      </c>
      <c r="J1501" s="10"/>
      <c r="K1501" s="10">
        <v>3919104</v>
      </c>
      <c r="L1501" s="11">
        <v>435456</v>
      </c>
    </row>
    <row r="1502" spans="1:12" x14ac:dyDescent="0.25">
      <c r="A1502" s="5" t="s">
        <v>1392</v>
      </c>
      <c r="B1502" s="3" t="s">
        <v>1393</v>
      </c>
      <c r="C1502" s="5" t="s">
        <v>5606</v>
      </c>
      <c r="D1502" s="5" t="s">
        <v>5608</v>
      </c>
      <c r="E1502" s="5">
        <v>2017</v>
      </c>
      <c r="F1502" s="8" t="str">
        <f t="shared" si="46"/>
        <v>October</v>
      </c>
      <c r="G1502" s="7">
        <f t="shared" si="47"/>
        <v>43033</v>
      </c>
      <c r="H1502" s="5" t="s">
        <v>2007</v>
      </c>
      <c r="I1502" s="5" t="s">
        <v>13</v>
      </c>
      <c r="J1502" s="10"/>
      <c r="K1502" s="10">
        <v>435456</v>
      </c>
      <c r="L1502" s="11">
        <v>0</v>
      </c>
    </row>
    <row r="1503" spans="1:12" x14ac:dyDescent="0.25">
      <c r="A1503" s="5" t="s">
        <v>1396</v>
      </c>
      <c r="B1503" s="3" t="s">
        <v>1397</v>
      </c>
      <c r="C1503" s="5" t="s">
        <v>5587</v>
      </c>
      <c r="D1503" s="5" t="s">
        <v>5587</v>
      </c>
      <c r="E1503" s="5">
        <v>2017</v>
      </c>
      <c r="F1503" s="8" t="str">
        <f t="shared" si="46"/>
        <v>January</v>
      </c>
      <c r="G1503" s="7">
        <f t="shared" si="47"/>
        <v>42736</v>
      </c>
      <c r="H1503" s="5" t="s">
        <v>36</v>
      </c>
      <c r="I1503" s="5" t="s">
        <v>29</v>
      </c>
      <c r="J1503" s="10"/>
      <c r="K1503" s="10"/>
      <c r="L1503" s="11">
        <v>765029</v>
      </c>
    </row>
    <row r="1504" spans="1:12" x14ac:dyDescent="0.25">
      <c r="A1504" s="5" t="s">
        <v>1398</v>
      </c>
      <c r="B1504" s="3" t="s">
        <v>1399</v>
      </c>
      <c r="C1504" s="7"/>
      <c r="D1504" s="7"/>
      <c r="E1504" s="7"/>
      <c r="F1504" s="8" t="str">
        <f t="shared" si="46"/>
        <v>January</v>
      </c>
      <c r="G1504" s="7" t="str">
        <f t="shared" si="47"/>
        <v/>
      </c>
      <c r="H1504" s="5" t="s">
        <v>28</v>
      </c>
      <c r="I1504" s="5" t="s">
        <v>29</v>
      </c>
      <c r="J1504" s="10"/>
      <c r="K1504" s="10"/>
      <c r="L1504" s="11">
        <v>0</v>
      </c>
    </row>
    <row r="1505" spans="1:12" x14ac:dyDescent="0.25">
      <c r="A1505" s="5" t="s">
        <v>1401</v>
      </c>
      <c r="B1505" s="3" t="s">
        <v>1402</v>
      </c>
      <c r="C1505" s="5" t="s">
        <v>5587</v>
      </c>
      <c r="D1505" s="5" t="s">
        <v>5587</v>
      </c>
      <c r="E1505" s="5">
        <v>2017</v>
      </c>
      <c r="F1505" s="8" t="str">
        <f t="shared" si="46"/>
        <v>January</v>
      </c>
      <c r="G1505" s="7">
        <f t="shared" si="47"/>
        <v>42736</v>
      </c>
      <c r="H1505" s="5" t="s">
        <v>36</v>
      </c>
      <c r="I1505" s="5" t="s">
        <v>29</v>
      </c>
      <c r="J1505" s="10"/>
      <c r="K1505" s="10"/>
      <c r="L1505" s="11">
        <v>252.35</v>
      </c>
    </row>
    <row r="1506" spans="1:12" x14ac:dyDescent="0.25">
      <c r="A1506" s="5" t="s">
        <v>1401</v>
      </c>
      <c r="B1506" s="3" t="s">
        <v>1402</v>
      </c>
      <c r="C1506" s="5" t="s">
        <v>5587</v>
      </c>
      <c r="D1506" s="5" t="s">
        <v>5590</v>
      </c>
      <c r="E1506" s="5">
        <v>2017</v>
      </c>
      <c r="F1506" s="8" t="str">
        <f t="shared" si="46"/>
        <v>January</v>
      </c>
      <c r="G1506" s="7">
        <f t="shared" si="47"/>
        <v>42743</v>
      </c>
      <c r="H1506" s="5" t="s">
        <v>2006</v>
      </c>
      <c r="I1506" s="5" t="s">
        <v>11</v>
      </c>
      <c r="J1506" s="10">
        <v>545737.5</v>
      </c>
      <c r="K1506" s="10"/>
      <c r="L1506" s="11">
        <v>545989.85</v>
      </c>
    </row>
    <row r="1507" spans="1:12" x14ac:dyDescent="0.25">
      <c r="A1507" s="5" t="s">
        <v>1401</v>
      </c>
      <c r="B1507" s="3" t="s">
        <v>1402</v>
      </c>
      <c r="C1507" s="5" t="s">
        <v>5598</v>
      </c>
      <c r="D1507" s="5" t="s">
        <v>5588</v>
      </c>
      <c r="E1507" s="5">
        <v>2017</v>
      </c>
      <c r="F1507" s="8" t="str">
        <f t="shared" si="46"/>
        <v>February</v>
      </c>
      <c r="G1507" s="7">
        <f t="shared" si="47"/>
        <v>42769</v>
      </c>
      <c r="H1507" s="5" t="s">
        <v>2005</v>
      </c>
      <c r="I1507" s="5" t="s">
        <v>13</v>
      </c>
      <c r="J1507" s="10"/>
      <c r="K1507" s="10">
        <v>545737.5</v>
      </c>
      <c r="L1507" s="11">
        <v>252.35</v>
      </c>
    </row>
    <row r="1508" spans="1:12" x14ac:dyDescent="0.25">
      <c r="A1508" s="5" t="s">
        <v>1401</v>
      </c>
      <c r="B1508" s="3" t="s">
        <v>1402</v>
      </c>
      <c r="C1508" s="5" t="s">
        <v>5596</v>
      </c>
      <c r="D1508" s="5" t="s">
        <v>5590</v>
      </c>
      <c r="E1508" s="5">
        <v>2017</v>
      </c>
      <c r="F1508" s="8" t="str">
        <f t="shared" si="46"/>
        <v>April</v>
      </c>
      <c r="G1508" s="7">
        <f t="shared" si="47"/>
        <v>42833</v>
      </c>
      <c r="H1508" s="5" t="s">
        <v>2004</v>
      </c>
      <c r="I1508" s="5" t="s">
        <v>11</v>
      </c>
      <c r="J1508" s="10">
        <v>545737.5</v>
      </c>
      <c r="K1508" s="10"/>
      <c r="L1508" s="11">
        <v>545989.85</v>
      </c>
    </row>
    <row r="1509" spans="1:12" x14ac:dyDescent="0.25">
      <c r="A1509" s="5" t="s">
        <v>1401</v>
      </c>
      <c r="B1509" s="3" t="s">
        <v>1402</v>
      </c>
      <c r="C1509" s="5" t="s">
        <v>5596</v>
      </c>
      <c r="D1509" s="5" t="s">
        <v>5604</v>
      </c>
      <c r="E1509" s="5">
        <v>2017</v>
      </c>
      <c r="F1509" s="8" t="str">
        <f t="shared" si="46"/>
        <v>April</v>
      </c>
      <c r="G1509" s="7">
        <f t="shared" si="47"/>
        <v>42838</v>
      </c>
      <c r="H1509" s="5" t="s">
        <v>2003</v>
      </c>
      <c r="I1509" s="5" t="s">
        <v>13</v>
      </c>
      <c r="J1509" s="10"/>
      <c r="K1509" s="10">
        <v>545737.5</v>
      </c>
      <c r="L1509" s="11">
        <v>252.35</v>
      </c>
    </row>
    <row r="1510" spans="1:12" x14ac:dyDescent="0.25">
      <c r="A1510" s="5" t="s">
        <v>1401</v>
      </c>
      <c r="B1510" s="3" t="s">
        <v>1402</v>
      </c>
      <c r="C1510" s="5" t="s">
        <v>5592</v>
      </c>
      <c r="D1510" s="5" t="s">
        <v>5590</v>
      </c>
      <c r="E1510" s="5">
        <v>2017</v>
      </c>
      <c r="F1510" s="8" t="str">
        <f t="shared" si="46"/>
        <v>July</v>
      </c>
      <c r="G1510" s="7">
        <f t="shared" si="47"/>
        <v>42924</v>
      </c>
      <c r="H1510" s="5" t="s">
        <v>2002</v>
      </c>
      <c r="I1510" s="5" t="s">
        <v>11</v>
      </c>
      <c r="J1510" s="10">
        <v>545737.5</v>
      </c>
      <c r="K1510" s="10"/>
      <c r="L1510" s="11">
        <v>545989.85</v>
      </c>
    </row>
    <row r="1511" spans="1:12" x14ac:dyDescent="0.25">
      <c r="A1511" s="5" t="s">
        <v>1401</v>
      </c>
      <c r="B1511" s="3" t="s">
        <v>1402</v>
      </c>
      <c r="C1511" s="5" t="s">
        <v>5592</v>
      </c>
      <c r="D1511" s="5" t="s">
        <v>5617</v>
      </c>
      <c r="E1511" s="5">
        <v>2017</v>
      </c>
      <c r="F1511" s="8" t="str">
        <f t="shared" si="46"/>
        <v>July</v>
      </c>
      <c r="G1511" s="7">
        <f t="shared" si="47"/>
        <v>42935</v>
      </c>
      <c r="H1511" s="5" t="s">
        <v>2001</v>
      </c>
      <c r="I1511" s="5" t="s">
        <v>13</v>
      </c>
      <c r="J1511" s="10"/>
      <c r="K1511" s="10">
        <v>545737</v>
      </c>
      <c r="L1511" s="11">
        <v>252.85</v>
      </c>
    </row>
    <row r="1512" spans="1:12" x14ac:dyDescent="0.25">
      <c r="A1512" s="5" t="s">
        <v>1401</v>
      </c>
      <c r="B1512" s="3" t="s">
        <v>1402</v>
      </c>
      <c r="C1512" s="5" t="s">
        <v>5606</v>
      </c>
      <c r="D1512" s="5" t="s">
        <v>5590</v>
      </c>
      <c r="E1512" s="5">
        <v>2017</v>
      </c>
      <c r="F1512" s="8" t="str">
        <f t="shared" si="46"/>
        <v>October</v>
      </c>
      <c r="G1512" s="7">
        <f t="shared" si="47"/>
        <v>43016</v>
      </c>
      <c r="H1512" s="5" t="s">
        <v>2000</v>
      </c>
      <c r="I1512" s="5" t="s">
        <v>11</v>
      </c>
      <c r="J1512" s="10">
        <v>545737.5</v>
      </c>
      <c r="K1512" s="10"/>
      <c r="L1512" s="11">
        <v>545990.35</v>
      </c>
    </row>
    <row r="1513" spans="1:12" x14ac:dyDescent="0.25">
      <c r="A1513" s="5" t="s">
        <v>1401</v>
      </c>
      <c r="B1513" s="3" t="s">
        <v>1402</v>
      </c>
      <c r="C1513" s="5" t="s">
        <v>5606</v>
      </c>
      <c r="D1513" s="5" t="s">
        <v>5607</v>
      </c>
      <c r="E1513" s="5">
        <v>2017</v>
      </c>
      <c r="F1513" s="8" t="str">
        <f t="shared" si="46"/>
        <v>October</v>
      </c>
      <c r="G1513" s="7">
        <f t="shared" si="47"/>
        <v>43020</v>
      </c>
      <c r="H1513" s="5" t="s">
        <v>1999</v>
      </c>
      <c r="I1513" s="5" t="s">
        <v>13</v>
      </c>
      <c r="J1513" s="10"/>
      <c r="K1513" s="10">
        <v>545737</v>
      </c>
      <c r="L1513" s="11">
        <v>253.35</v>
      </c>
    </row>
    <row r="1514" spans="1:12" x14ac:dyDescent="0.25">
      <c r="A1514" s="5" t="s">
        <v>1412</v>
      </c>
      <c r="B1514" s="3" t="s">
        <v>1413</v>
      </c>
      <c r="C1514" s="7"/>
      <c r="D1514" s="7"/>
      <c r="E1514" s="7"/>
      <c r="F1514" s="8" t="str">
        <f t="shared" si="46"/>
        <v>January</v>
      </c>
      <c r="G1514" s="7" t="str">
        <f t="shared" si="47"/>
        <v/>
      </c>
      <c r="H1514" s="5" t="s">
        <v>28</v>
      </c>
      <c r="I1514" s="5" t="s">
        <v>29</v>
      </c>
      <c r="J1514" s="10"/>
      <c r="K1514" s="10"/>
      <c r="L1514" s="11">
        <v>0</v>
      </c>
    </row>
    <row r="1515" spans="1:12" x14ac:dyDescent="0.25">
      <c r="A1515" s="5" t="s">
        <v>1414</v>
      </c>
      <c r="B1515" s="3" t="s">
        <v>1415</v>
      </c>
      <c r="C1515" s="7"/>
      <c r="D1515" s="7"/>
      <c r="E1515" s="7"/>
      <c r="F1515" s="8" t="str">
        <f t="shared" si="46"/>
        <v>January</v>
      </c>
      <c r="G1515" s="7" t="str">
        <f t="shared" si="47"/>
        <v/>
      </c>
      <c r="H1515" s="5" t="s">
        <v>28</v>
      </c>
      <c r="I1515" s="5" t="s">
        <v>29</v>
      </c>
      <c r="J1515" s="10"/>
      <c r="K1515" s="10"/>
      <c r="L1515" s="11">
        <v>0</v>
      </c>
    </row>
    <row r="1516" spans="1:12" x14ac:dyDescent="0.25">
      <c r="A1516" s="5" t="s">
        <v>1416</v>
      </c>
      <c r="B1516" s="3" t="s">
        <v>1417</v>
      </c>
      <c r="C1516" s="7"/>
      <c r="D1516" s="7"/>
      <c r="E1516" s="7"/>
      <c r="F1516" s="8" t="str">
        <f t="shared" si="46"/>
        <v>January</v>
      </c>
      <c r="G1516" s="7" t="str">
        <f t="shared" si="47"/>
        <v/>
      </c>
      <c r="H1516" s="5" t="s">
        <v>28</v>
      </c>
      <c r="I1516" s="5" t="s">
        <v>29</v>
      </c>
      <c r="J1516" s="10"/>
      <c r="K1516" s="10"/>
      <c r="L1516" s="11">
        <v>0</v>
      </c>
    </row>
    <row r="1517" spans="1:12" x14ac:dyDescent="0.25">
      <c r="A1517" s="5" t="s">
        <v>1418</v>
      </c>
      <c r="B1517" s="3" t="s">
        <v>1419</v>
      </c>
      <c r="C1517" s="7"/>
      <c r="D1517" s="7"/>
      <c r="E1517" s="7"/>
      <c r="F1517" s="8" t="str">
        <f t="shared" si="46"/>
        <v>January</v>
      </c>
      <c r="G1517" s="7" t="str">
        <f t="shared" si="47"/>
        <v/>
      </c>
      <c r="H1517" s="5" t="s">
        <v>28</v>
      </c>
      <c r="I1517" s="5" t="s">
        <v>29</v>
      </c>
      <c r="J1517" s="10"/>
      <c r="K1517" s="10"/>
      <c r="L1517" s="11">
        <v>0</v>
      </c>
    </row>
    <row r="1518" spans="1:12" x14ac:dyDescent="0.25">
      <c r="A1518" s="5" t="s">
        <v>1420</v>
      </c>
      <c r="B1518" s="3" t="s">
        <v>1421</v>
      </c>
      <c r="C1518" s="7"/>
      <c r="D1518" s="7"/>
      <c r="E1518" s="7"/>
      <c r="F1518" s="8" t="str">
        <f t="shared" si="46"/>
        <v>January</v>
      </c>
      <c r="G1518" s="7" t="str">
        <f t="shared" si="47"/>
        <v/>
      </c>
      <c r="H1518" s="5" t="s">
        <v>28</v>
      </c>
      <c r="I1518" s="5" t="s">
        <v>29</v>
      </c>
      <c r="J1518" s="10"/>
      <c r="K1518" s="10"/>
      <c r="L1518" s="11">
        <v>0</v>
      </c>
    </row>
    <row r="1519" spans="1:12" x14ac:dyDescent="0.25">
      <c r="A1519" s="5" t="s">
        <v>1422</v>
      </c>
      <c r="B1519" s="3" t="s">
        <v>1423</v>
      </c>
      <c r="C1519" s="5" t="s">
        <v>5587</v>
      </c>
      <c r="D1519" s="5" t="s">
        <v>5587</v>
      </c>
      <c r="E1519" s="5">
        <v>2017</v>
      </c>
      <c r="F1519" s="8" t="str">
        <f t="shared" si="46"/>
        <v>January</v>
      </c>
      <c r="G1519" s="7">
        <f t="shared" si="47"/>
        <v>42736</v>
      </c>
      <c r="H1519" s="5" t="s">
        <v>36</v>
      </c>
      <c r="I1519" s="5" t="s">
        <v>29</v>
      </c>
      <c r="J1519" s="10"/>
      <c r="K1519" s="10"/>
      <c r="L1519" s="11">
        <v>29400000</v>
      </c>
    </row>
    <row r="1520" spans="1:12" x14ac:dyDescent="0.25">
      <c r="A1520" s="5" t="s">
        <v>1422</v>
      </c>
      <c r="B1520" s="3" t="s">
        <v>1423</v>
      </c>
      <c r="C1520" s="5" t="s">
        <v>5587</v>
      </c>
      <c r="D1520" s="5" t="s">
        <v>5587</v>
      </c>
      <c r="E1520" s="5">
        <v>2017</v>
      </c>
      <c r="F1520" s="8" t="str">
        <f t="shared" si="46"/>
        <v>January</v>
      </c>
      <c r="G1520" s="7">
        <f t="shared" si="47"/>
        <v>42736</v>
      </c>
      <c r="H1520" s="5" t="s">
        <v>1998</v>
      </c>
      <c r="I1520" s="5" t="s">
        <v>11</v>
      </c>
      <c r="J1520" s="10">
        <v>16800000</v>
      </c>
      <c r="K1520" s="10"/>
      <c r="L1520" s="11">
        <v>46200000</v>
      </c>
    </row>
    <row r="1521" spans="1:12" x14ac:dyDescent="0.25">
      <c r="A1521" s="5" t="s">
        <v>1422</v>
      </c>
      <c r="B1521" s="3" t="s">
        <v>1423</v>
      </c>
      <c r="C1521" s="5" t="s">
        <v>5587</v>
      </c>
      <c r="D1521" s="5" t="s">
        <v>5587</v>
      </c>
      <c r="E1521" s="5">
        <v>2017</v>
      </c>
      <c r="F1521" s="8" t="str">
        <f t="shared" si="46"/>
        <v>January</v>
      </c>
      <c r="G1521" s="7">
        <f t="shared" si="47"/>
        <v>42736</v>
      </c>
      <c r="H1521" s="5" t="s">
        <v>1997</v>
      </c>
      <c r="I1521" s="5" t="s">
        <v>11</v>
      </c>
      <c r="J1521" s="10">
        <v>10500000</v>
      </c>
      <c r="K1521" s="10"/>
      <c r="L1521" s="11">
        <v>56700000</v>
      </c>
    </row>
    <row r="1522" spans="1:12" x14ac:dyDescent="0.25">
      <c r="A1522" s="5" t="s">
        <v>1422</v>
      </c>
      <c r="B1522" s="3" t="s">
        <v>1423</v>
      </c>
      <c r="C1522" s="5" t="s">
        <v>5587</v>
      </c>
      <c r="D1522" s="5" t="s">
        <v>5587</v>
      </c>
      <c r="E1522" s="5">
        <v>2017</v>
      </c>
      <c r="F1522" s="8" t="str">
        <f t="shared" si="46"/>
        <v>January</v>
      </c>
      <c r="G1522" s="7">
        <f t="shared" si="47"/>
        <v>42736</v>
      </c>
      <c r="H1522" s="5" t="s">
        <v>1996</v>
      </c>
      <c r="I1522" s="5" t="s">
        <v>11</v>
      </c>
      <c r="J1522" s="10">
        <v>11025000</v>
      </c>
      <c r="K1522" s="10"/>
      <c r="L1522" s="11">
        <v>67725000</v>
      </c>
    </row>
    <row r="1523" spans="1:12" x14ac:dyDescent="0.25">
      <c r="A1523" s="5" t="s">
        <v>1422</v>
      </c>
      <c r="B1523" s="3" t="s">
        <v>1423</v>
      </c>
      <c r="C1523" s="5" t="s">
        <v>5587</v>
      </c>
      <c r="D1523" s="5" t="s">
        <v>5612</v>
      </c>
      <c r="E1523" s="5">
        <v>2017</v>
      </c>
      <c r="F1523" s="8" t="str">
        <f t="shared" si="46"/>
        <v>January</v>
      </c>
      <c r="G1523" s="7">
        <f t="shared" si="47"/>
        <v>42755</v>
      </c>
      <c r="H1523" s="5" t="s">
        <v>1995</v>
      </c>
      <c r="I1523" s="5" t="s">
        <v>13</v>
      </c>
      <c r="J1523" s="10"/>
      <c r="K1523" s="10">
        <v>16000000</v>
      </c>
      <c r="L1523" s="11">
        <v>51725000</v>
      </c>
    </row>
    <row r="1524" spans="1:12" x14ac:dyDescent="0.25">
      <c r="A1524" s="5" t="s">
        <v>1422</v>
      </c>
      <c r="B1524" s="3" t="s">
        <v>1423</v>
      </c>
      <c r="C1524" s="5" t="s">
        <v>5587</v>
      </c>
      <c r="D1524" s="5" t="s">
        <v>5613</v>
      </c>
      <c r="E1524" s="5">
        <v>2017</v>
      </c>
      <c r="F1524" s="8" t="str">
        <f t="shared" si="46"/>
        <v>January</v>
      </c>
      <c r="G1524" s="7">
        <f t="shared" si="47"/>
        <v>42756</v>
      </c>
      <c r="H1524" s="5" t="s">
        <v>1994</v>
      </c>
      <c r="I1524" s="5" t="s">
        <v>13</v>
      </c>
      <c r="J1524" s="10"/>
      <c r="K1524" s="10">
        <v>800000</v>
      </c>
      <c r="L1524" s="11">
        <v>50925000</v>
      </c>
    </row>
    <row r="1525" spans="1:12" x14ac:dyDescent="0.25">
      <c r="A1525" s="5" t="s">
        <v>1422</v>
      </c>
      <c r="B1525" s="3" t="s">
        <v>1423</v>
      </c>
      <c r="C1525" s="5" t="s">
        <v>5598</v>
      </c>
      <c r="D1525" s="5" t="s">
        <v>5587</v>
      </c>
      <c r="E1525" s="5">
        <v>2017</v>
      </c>
      <c r="F1525" s="8" t="str">
        <f t="shared" si="46"/>
        <v>February</v>
      </c>
      <c r="G1525" s="7">
        <f t="shared" si="47"/>
        <v>42767</v>
      </c>
      <c r="H1525" s="5" t="s">
        <v>1993</v>
      </c>
      <c r="I1525" s="5" t="s">
        <v>11</v>
      </c>
      <c r="J1525" s="10">
        <v>16800000</v>
      </c>
      <c r="K1525" s="10"/>
      <c r="L1525" s="11">
        <v>67725000</v>
      </c>
    </row>
    <row r="1526" spans="1:12" x14ac:dyDescent="0.25">
      <c r="A1526" s="5" t="s">
        <v>1422</v>
      </c>
      <c r="B1526" s="3" t="s">
        <v>1423</v>
      </c>
      <c r="C1526" s="5" t="s">
        <v>5598</v>
      </c>
      <c r="D1526" s="5" t="s">
        <v>5600</v>
      </c>
      <c r="E1526" s="5">
        <v>2017</v>
      </c>
      <c r="F1526" s="8" t="str">
        <f t="shared" si="46"/>
        <v>February</v>
      </c>
      <c r="G1526" s="7">
        <f t="shared" si="47"/>
        <v>42794</v>
      </c>
      <c r="H1526" s="5" t="s">
        <v>1992</v>
      </c>
      <c r="I1526" s="5" t="s">
        <v>13</v>
      </c>
      <c r="J1526" s="10"/>
      <c r="K1526" s="10">
        <v>16000000</v>
      </c>
      <c r="L1526" s="11">
        <v>51725000</v>
      </c>
    </row>
    <row r="1527" spans="1:12" x14ac:dyDescent="0.25">
      <c r="A1527" s="5" t="s">
        <v>1422</v>
      </c>
      <c r="B1527" s="3" t="s">
        <v>1423</v>
      </c>
      <c r="C1527" s="5" t="s">
        <v>5598</v>
      </c>
      <c r="D1527" s="5" t="s">
        <v>5600</v>
      </c>
      <c r="E1527" s="5">
        <v>2017</v>
      </c>
      <c r="F1527" s="8" t="str">
        <f t="shared" si="46"/>
        <v>February</v>
      </c>
      <c r="G1527" s="7">
        <f t="shared" si="47"/>
        <v>42794</v>
      </c>
      <c r="H1527" s="5" t="s">
        <v>1991</v>
      </c>
      <c r="I1527" s="5" t="s">
        <v>13</v>
      </c>
      <c r="J1527" s="10"/>
      <c r="K1527" s="10">
        <v>800000</v>
      </c>
      <c r="L1527" s="11">
        <v>50925000</v>
      </c>
    </row>
    <row r="1528" spans="1:12" x14ac:dyDescent="0.25">
      <c r="A1528" s="5" t="s">
        <v>1422</v>
      </c>
      <c r="B1528" s="3" t="s">
        <v>1423</v>
      </c>
      <c r="C1528" s="5" t="s">
        <v>5588</v>
      </c>
      <c r="D1528" s="5" t="s">
        <v>5587</v>
      </c>
      <c r="E1528" s="5">
        <v>2017</v>
      </c>
      <c r="F1528" s="8" t="str">
        <f t="shared" si="46"/>
        <v>March</v>
      </c>
      <c r="G1528" s="7">
        <f t="shared" si="47"/>
        <v>42795</v>
      </c>
      <c r="H1528" s="5" t="s">
        <v>1990</v>
      </c>
      <c r="I1528" s="5" t="s">
        <v>11</v>
      </c>
      <c r="J1528" s="10">
        <v>16800000</v>
      </c>
      <c r="K1528" s="10"/>
      <c r="L1528" s="11">
        <v>67725000</v>
      </c>
    </row>
    <row r="1529" spans="1:12" x14ac:dyDescent="0.25">
      <c r="A1529" s="5" t="s">
        <v>1422</v>
      </c>
      <c r="B1529" s="3" t="s">
        <v>1423</v>
      </c>
      <c r="C1529" s="5" t="s">
        <v>5588</v>
      </c>
      <c r="D1529" s="5" t="s">
        <v>5587</v>
      </c>
      <c r="E1529" s="5">
        <v>2017</v>
      </c>
      <c r="F1529" s="8" t="str">
        <f t="shared" si="46"/>
        <v>March</v>
      </c>
      <c r="G1529" s="7">
        <f t="shared" si="47"/>
        <v>42795</v>
      </c>
      <c r="H1529" s="5" t="s">
        <v>1989</v>
      </c>
      <c r="I1529" s="5" t="s">
        <v>11</v>
      </c>
      <c r="J1529" s="10">
        <v>4200000</v>
      </c>
      <c r="K1529" s="10"/>
      <c r="L1529" s="11">
        <v>71925000</v>
      </c>
    </row>
    <row r="1530" spans="1:12" x14ac:dyDescent="0.25">
      <c r="A1530" s="5" t="s">
        <v>1422</v>
      </c>
      <c r="B1530" s="3" t="s">
        <v>1423</v>
      </c>
      <c r="C1530" s="5" t="s">
        <v>5588</v>
      </c>
      <c r="D1530" s="5" t="s">
        <v>5613</v>
      </c>
      <c r="E1530" s="5">
        <v>2017</v>
      </c>
      <c r="F1530" s="8" t="str">
        <f t="shared" si="46"/>
        <v>March</v>
      </c>
      <c r="G1530" s="7">
        <f t="shared" si="47"/>
        <v>42815</v>
      </c>
      <c r="H1530" s="5" t="s">
        <v>1988</v>
      </c>
      <c r="I1530" s="5" t="s">
        <v>13</v>
      </c>
      <c r="J1530" s="10"/>
      <c r="K1530" s="10">
        <v>10000000</v>
      </c>
      <c r="L1530" s="11">
        <v>61925000</v>
      </c>
    </row>
    <row r="1531" spans="1:12" x14ac:dyDescent="0.25">
      <c r="A1531" s="5" t="s">
        <v>1422</v>
      </c>
      <c r="B1531" s="3" t="s">
        <v>1423</v>
      </c>
      <c r="C1531" s="5" t="s">
        <v>5588</v>
      </c>
      <c r="D1531" s="5" t="s">
        <v>5613</v>
      </c>
      <c r="E1531" s="5">
        <v>2017</v>
      </c>
      <c r="F1531" s="8" t="str">
        <f t="shared" si="46"/>
        <v>March</v>
      </c>
      <c r="G1531" s="7">
        <f t="shared" si="47"/>
        <v>42815</v>
      </c>
      <c r="H1531" s="5" t="s">
        <v>1987</v>
      </c>
      <c r="I1531" s="5" t="s">
        <v>13</v>
      </c>
      <c r="J1531" s="10"/>
      <c r="K1531" s="10">
        <v>500000</v>
      </c>
      <c r="L1531" s="11">
        <v>61425000</v>
      </c>
    </row>
    <row r="1532" spans="1:12" x14ac:dyDescent="0.25">
      <c r="A1532" s="5" t="s">
        <v>1422</v>
      </c>
      <c r="B1532" s="3" t="s">
        <v>1423</v>
      </c>
      <c r="C1532" s="5" t="s">
        <v>5596</v>
      </c>
      <c r="D1532" s="5" t="s">
        <v>5587</v>
      </c>
      <c r="E1532" s="5">
        <v>2017</v>
      </c>
      <c r="F1532" s="8" t="str">
        <f t="shared" si="46"/>
        <v>April</v>
      </c>
      <c r="G1532" s="7">
        <f t="shared" si="47"/>
        <v>42826</v>
      </c>
      <c r="H1532" s="5" t="s">
        <v>1986</v>
      </c>
      <c r="I1532" s="5" t="s">
        <v>11</v>
      </c>
      <c r="J1532" s="10">
        <v>16800000</v>
      </c>
      <c r="K1532" s="10"/>
      <c r="L1532" s="11">
        <v>78225000</v>
      </c>
    </row>
    <row r="1533" spans="1:12" x14ac:dyDescent="0.25">
      <c r="A1533" s="5" t="s">
        <v>1422</v>
      </c>
      <c r="B1533" s="3" t="s">
        <v>1423</v>
      </c>
      <c r="C1533" s="5" t="s">
        <v>5596</v>
      </c>
      <c r="D1533" s="5" t="s">
        <v>5588</v>
      </c>
      <c r="E1533" s="5">
        <v>2017</v>
      </c>
      <c r="F1533" s="8" t="str">
        <f t="shared" si="46"/>
        <v>April</v>
      </c>
      <c r="G1533" s="7">
        <f t="shared" si="47"/>
        <v>42828</v>
      </c>
      <c r="H1533" s="5" t="s">
        <v>1985</v>
      </c>
      <c r="I1533" s="5" t="s">
        <v>13</v>
      </c>
      <c r="J1533" s="10"/>
      <c r="K1533" s="10">
        <v>16000000</v>
      </c>
      <c r="L1533" s="11">
        <v>62225000</v>
      </c>
    </row>
    <row r="1534" spans="1:12" x14ac:dyDescent="0.25">
      <c r="A1534" s="5" t="s">
        <v>1422</v>
      </c>
      <c r="B1534" s="3" t="s">
        <v>1423</v>
      </c>
      <c r="C1534" s="5" t="s">
        <v>5596</v>
      </c>
      <c r="D1534" s="5" t="s">
        <v>5596</v>
      </c>
      <c r="E1534" s="5">
        <v>2017</v>
      </c>
      <c r="F1534" s="8" t="str">
        <f t="shared" si="46"/>
        <v>April</v>
      </c>
      <c r="G1534" s="7">
        <f t="shared" si="47"/>
        <v>42829</v>
      </c>
      <c r="H1534" s="5" t="s">
        <v>1984</v>
      </c>
      <c r="I1534" s="5" t="s">
        <v>13</v>
      </c>
      <c r="J1534" s="10"/>
      <c r="K1534" s="10">
        <v>1600000</v>
      </c>
      <c r="L1534" s="11">
        <v>60625000</v>
      </c>
    </row>
    <row r="1535" spans="1:12" x14ac:dyDescent="0.25">
      <c r="A1535" s="5" t="s">
        <v>1422</v>
      </c>
      <c r="B1535" s="3" t="s">
        <v>1423</v>
      </c>
      <c r="C1535" s="5" t="s">
        <v>5597</v>
      </c>
      <c r="D1535" s="5" t="s">
        <v>5587</v>
      </c>
      <c r="E1535" s="5">
        <v>2017</v>
      </c>
      <c r="F1535" s="8" t="str">
        <f t="shared" si="46"/>
        <v>May</v>
      </c>
      <c r="G1535" s="7">
        <f t="shared" si="47"/>
        <v>42856</v>
      </c>
      <c r="H1535" s="5" t="s">
        <v>1983</v>
      </c>
      <c r="I1535" s="5" t="s">
        <v>11</v>
      </c>
      <c r="J1535" s="10">
        <v>16800000</v>
      </c>
      <c r="K1535" s="10"/>
      <c r="L1535" s="11">
        <v>77425000</v>
      </c>
    </row>
    <row r="1536" spans="1:12" x14ac:dyDescent="0.25">
      <c r="A1536" s="5" t="s">
        <v>1422</v>
      </c>
      <c r="B1536" s="3" t="s">
        <v>1423</v>
      </c>
      <c r="C1536" s="5" t="s">
        <v>5597</v>
      </c>
      <c r="D1536" s="5" t="s">
        <v>5596</v>
      </c>
      <c r="E1536" s="5">
        <v>2017</v>
      </c>
      <c r="F1536" s="8" t="str">
        <f t="shared" si="46"/>
        <v>May</v>
      </c>
      <c r="G1536" s="7">
        <f t="shared" si="47"/>
        <v>42859</v>
      </c>
      <c r="H1536" s="5" t="s">
        <v>1982</v>
      </c>
      <c r="I1536" s="5" t="s">
        <v>13</v>
      </c>
      <c r="J1536" s="10"/>
      <c r="K1536" s="10">
        <v>16000000</v>
      </c>
      <c r="L1536" s="11">
        <v>61425000</v>
      </c>
    </row>
    <row r="1537" spans="1:12" x14ac:dyDescent="0.25">
      <c r="A1537" s="5" t="s">
        <v>1422</v>
      </c>
      <c r="B1537" s="3" t="s">
        <v>1423</v>
      </c>
      <c r="C1537" s="5" t="s">
        <v>5597</v>
      </c>
      <c r="D1537" s="5" t="s">
        <v>5594</v>
      </c>
      <c r="E1537" s="5">
        <v>2017</v>
      </c>
      <c r="F1537" s="8" t="str">
        <f t="shared" si="46"/>
        <v>May</v>
      </c>
      <c r="G1537" s="7">
        <f t="shared" si="47"/>
        <v>42866</v>
      </c>
      <c r="H1537" s="5" t="s">
        <v>1981</v>
      </c>
      <c r="I1537" s="5" t="s">
        <v>13</v>
      </c>
      <c r="J1537" s="10"/>
      <c r="K1537" s="10">
        <v>4000000</v>
      </c>
      <c r="L1537" s="11">
        <v>57425000</v>
      </c>
    </row>
    <row r="1538" spans="1:12" x14ac:dyDescent="0.25">
      <c r="A1538" s="5" t="s">
        <v>1422</v>
      </c>
      <c r="B1538" s="3" t="s">
        <v>1423</v>
      </c>
      <c r="C1538" s="5" t="s">
        <v>5597</v>
      </c>
      <c r="D1538" s="5" t="s">
        <v>5594</v>
      </c>
      <c r="E1538" s="5">
        <v>2017</v>
      </c>
      <c r="F1538" s="8" t="str">
        <f t="shared" si="46"/>
        <v>May</v>
      </c>
      <c r="G1538" s="7">
        <f t="shared" si="47"/>
        <v>42866</v>
      </c>
      <c r="H1538" s="5" t="s">
        <v>1980</v>
      </c>
      <c r="I1538" s="5" t="s">
        <v>13</v>
      </c>
      <c r="J1538" s="10"/>
      <c r="K1538" s="10">
        <v>200000</v>
      </c>
      <c r="L1538" s="11">
        <v>57225000</v>
      </c>
    </row>
    <row r="1539" spans="1:12" x14ac:dyDescent="0.25">
      <c r="A1539" s="5" t="s">
        <v>1422</v>
      </c>
      <c r="B1539" s="3" t="s">
        <v>1423</v>
      </c>
      <c r="C1539" s="5" t="s">
        <v>5589</v>
      </c>
      <c r="D1539" s="5" t="s">
        <v>5587</v>
      </c>
      <c r="E1539" s="5">
        <v>2017</v>
      </c>
      <c r="F1539" s="8" t="str">
        <f t="shared" ref="F1539:F1602" si="48">TEXT(C1539*28, "mmmm")</f>
        <v>June</v>
      </c>
      <c r="G1539" s="7">
        <f t="shared" ref="G1539:G1602" si="49">IFERROR(DATEVALUE(CONCATENATE(C1539,"-",D1539,"-",E1539)), "")</f>
        <v>42887</v>
      </c>
      <c r="H1539" s="5" t="s">
        <v>1979</v>
      </c>
      <c r="I1539" s="5" t="s">
        <v>11</v>
      </c>
      <c r="J1539" s="10">
        <v>16800000</v>
      </c>
      <c r="K1539" s="10"/>
      <c r="L1539" s="11">
        <v>74025000</v>
      </c>
    </row>
    <row r="1540" spans="1:12" x14ac:dyDescent="0.25">
      <c r="A1540" s="5" t="s">
        <v>1422</v>
      </c>
      <c r="B1540" s="3" t="s">
        <v>1423</v>
      </c>
      <c r="C1540" s="5" t="s">
        <v>5589</v>
      </c>
      <c r="D1540" s="5" t="s">
        <v>5587</v>
      </c>
      <c r="E1540" s="5">
        <v>2017</v>
      </c>
      <c r="F1540" s="8" t="str">
        <f t="shared" si="48"/>
        <v>June</v>
      </c>
      <c r="G1540" s="7">
        <f t="shared" si="49"/>
        <v>42887</v>
      </c>
      <c r="H1540" s="5" t="s">
        <v>1978</v>
      </c>
      <c r="I1540" s="5" t="s">
        <v>11</v>
      </c>
      <c r="J1540" s="10">
        <v>4200000</v>
      </c>
      <c r="K1540" s="10"/>
      <c r="L1540" s="11">
        <v>78225000</v>
      </c>
    </row>
    <row r="1541" spans="1:12" x14ac:dyDescent="0.25">
      <c r="A1541" s="5" t="s">
        <v>1422</v>
      </c>
      <c r="B1541" s="3" t="s">
        <v>1423</v>
      </c>
      <c r="C1541" s="5" t="s">
        <v>5589</v>
      </c>
      <c r="D1541" s="5" t="s">
        <v>5597</v>
      </c>
      <c r="E1541" s="5">
        <v>2017</v>
      </c>
      <c r="F1541" s="8" t="str">
        <f t="shared" si="48"/>
        <v>June</v>
      </c>
      <c r="G1541" s="7">
        <f t="shared" si="49"/>
        <v>42891</v>
      </c>
      <c r="H1541" s="5" t="s">
        <v>1977</v>
      </c>
      <c r="I1541" s="5" t="s">
        <v>13</v>
      </c>
      <c r="J1541" s="10"/>
      <c r="K1541" s="10">
        <v>16000000</v>
      </c>
      <c r="L1541" s="11">
        <v>62225000</v>
      </c>
    </row>
    <row r="1542" spans="1:12" x14ac:dyDescent="0.25">
      <c r="A1542" s="5" t="s">
        <v>1422</v>
      </c>
      <c r="B1542" s="3" t="s">
        <v>1423</v>
      </c>
      <c r="C1542" s="5" t="s">
        <v>5589</v>
      </c>
      <c r="D1542" s="5" t="s">
        <v>5597</v>
      </c>
      <c r="E1542" s="5">
        <v>2017</v>
      </c>
      <c r="F1542" s="8" t="str">
        <f t="shared" si="48"/>
        <v>June</v>
      </c>
      <c r="G1542" s="7">
        <f t="shared" si="49"/>
        <v>42891</v>
      </c>
      <c r="H1542" s="5" t="s">
        <v>1454</v>
      </c>
      <c r="I1542" s="5" t="s">
        <v>13</v>
      </c>
      <c r="J1542" s="10"/>
      <c r="K1542" s="10">
        <v>800000</v>
      </c>
      <c r="L1542" s="11">
        <v>61425000</v>
      </c>
    </row>
    <row r="1543" spans="1:12" x14ac:dyDescent="0.25">
      <c r="A1543" s="5" t="s">
        <v>1422</v>
      </c>
      <c r="B1543" s="3" t="s">
        <v>1423</v>
      </c>
      <c r="C1543" s="5" t="s">
        <v>5589</v>
      </c>
      <c r="D1543" s="5" t="s">
        <v>5597</v>
      </c>
      <c r="E1543" s="5">
        <v>2017</v>
      </c>
      <c r="F1543" s="8" t="str">
        <f t="shared" si="48"/>
        <v>June</v>
      </c>
      <c r="G1543" s="7">
        <f t="shared" si="49"/>
        <v>42891</v>
      </c>
      <c r="H1543" s="5" t="s">
        <v>1976</v>
      </c>
      <c r="I1543" s="5" t="s">
        <v>13</v>
      </c>
      <c r="J1543" s="10"/>
      <c r="K1543" s="10">
        <v>16000000</v>
      </c>
      <c r="L1543" s="11">
        <v>45425000</v>
      </c>
    </row>
    <row r="1544" spans="1:12" x14ac:dyDescent="0.25">
      <c r="A1544" s="5" t="s">
        <v>1422</v>
      </c>
      <c r="B1544" s="3" t="s">
        <v>1423</v>
      </c>
      <c r="C1544" s="5" t="s">
        <v>5589</v>
      </c>
      <c r="D1544" s="5" t="s">
        <v>5597</v>
      </c>
      <c r="E1544" s="5">
        <v>2017</v>
      </c>
      <c r="F1544" s="8" t="str">
        <f t="shared" si="48"/>
        <v>June</v>
      </c>
      <c r="G1544" s="7">
        <f t="shared" si="49"/>
        <v>42891</v>
      </c>
      <c r="H1544" s="5" t="s">
        <v>1975</v>
      </c>
      <c r="I1544" s="5" t="s">
        <v>13</v>
      </c>
      <c r="J1544" s="10"/>
      <c r="K1544" s="10">
        <v>800000</v>
      </c>
      <c r="L1544" s="11">
        <v>44625000</v>
      </c>
    </row>
    <row r="1545" spans="1:12" x14ac:dyDescent="0.25">
      <c r="A1545" s="5" t="s">
        <v>1422</v>
      </c>
      <c r="B1545" s="3" t="s">
        <v>1423</v>
      </c>
      <c r="C1545" s="5" t="s">
        <v>5592</v>
      </c>
      <c r="D1545" s="5" t="s">
        <v>5587</v>
      </c>
      <c r="E1545" s="5">
        <v>2017</v>
      </c>
      <c r="F1545" s="8" t="str">
        <f t="shared" si="48"/>
        <v>July</v>
      </c>
      <c r="G1545" s="7">
        <f t="shared" si="49"/>
        <v>42917</v>
      </c>
      <c r="H1545" s="5" t="s">
        <v>1974</v>
      </c>
      <c r="I1545" s="5" t="s">
        <v>11</v>
      </c>
      <c r="J1545" s="10">
        <v>16800000</v>
      </c>
      <c r="K1545" s="10"/>
      <c r="L1545" s="11">
        <v>61425000</v>
      </c>
    </row>
    <row r="1546" spans="1:12" x14ac:dyDescent="0.25">
      <c r="A1546" s="5" t="s">
        <v>1422</v>
      </c>
      <c r="B1546" s="3" t="s">
        <v>1423</v>
      </c>
      <c r="C1546" s="5" t="s">
        <v>5590</v>
      </c>
      <c r="D1546" s="5" t="s">
        <v>5587</v>
      </c>
      <c r="E1546" s="5">
        <v>2017</v>
      </c>
      <c r="F1546" s="8" t="str">
        <f t="shared" si="48"/>
        <v>August</v>
      </c>
      <c r="G1546" s="7">
        <f t="shared" si="49"/>
        <v>42948</v>
      </c>
      <c r="H1546" s="5" t="s">
        <v>1973</v>
      </c>
      <c r="I1546" s="5" t="s">
        <v>11</v>
      </c>
      <c r="J1546" s="10">
        <v>16800000</v>
      </c>
      <c r="K1546" s="10"/>
      <c r="L1546" s="11">
        <v>78225000</v>
      </c>
    </row>
    <row r="1547" spans="1:12" x14ac:dyDescent="0.25">
      <c r="A1547" s="5" t="s">
        <v>1422</v>
      </c>
      <c r="B1547" s="3" t="s">
        <v>1423</v>
      </c>
      <c r="C1547" s="5" t="s">
        <v>5590</v>
      </c>
      <c r="D1547" s="5" t="s">
        <v>5606</v>
      </c>
      <c r="E1547" s="5">
        <v>2017</v>
      </c>
      <c r="F1547" s="8" t="str">
        <f t="shared" si="48"/>
        <v>August</v>
      </c>
      <c r="G1547" s="7">
        <f t="shared" si="49"/>
        <v>42957</v>
      </c>
      <c r="H1547" s="5" t="s">
        <v>1972</v>
      </c>
      <c r="I1547" s="5" t="s">
        <v>11</v>
      </c>
      <c r="J1547" s="10"/>
      <c r="K1547" s="10">
        <v>16000000</v>
      </c>
      <c r="L1547" s="11">
        <v>62225000</v>
      </c>
    </row>
    <row r="1548" spans="1:12" x14ac:dyDescent="0.25">
      <c r="A1548" s="5" t="s">
        <v>1422</v>
      </c>
      <c r="B1548" s="3" t="s">
        <v>1423</v>
      </c>
      <c r="C1548" s="5" t="s">
        <v>5590</v>
      </c>
      <c r="D1548" s="5" t="s">
        <v>5606</v>
      </c>
      <c r="E1548" s="5">
        <v>2017</v>
      </c>
      <c r="F1548" s="8" t="str">
        <f t="shared" si="48"/>
        <v>August</v>
      </c>
      <c r="G1548" s="7">
        <f t="shared" si="49"/>
        <v>42957</v>
      </c>
      <c r="H1548" s="5" t="s">
        <v>1971</v>
      </c>
      <c r="I1548" s="5" t="s">
        <v>11</v>
      </c>
      <c r="J1548" s="10"/>
      <c r="K1548" s="10">
        <v>10607682.5</v>
      </c>
      <c r="L1548" s="11">
        <v>51617317.5</v>
      </c>
    </row>
    <row r="1549" spans="1:12" x14ac:dyDescent="0.25">
      <c r="A1549" s="5" t="s">
        <v>1422</v>
      </c>
      <c r="B1549" s="3" t="s">
        <v>1423</v>
      </c>
      <c r="C1549" s="5" t="s">
        <v>5590</v>
      </c>
      <c r="D1549" s="5" t="s">
        <v>5594</v>
      </c>
      <c r="E1549" s="5">
        <v>2017</v>
      </c>
      <c r="F1549" s="8" t="str">
        <f t="shared" si="48"/>
        <v>August</v>
      </c>
      <c r="G1549" s="7">
        <f t="shared" si="49"/>
        <v>42958</v>
      </c>
      <c r="H1549" s="5" t="s">
        <v>1970</v>
      </c>
      <c r="I1549" s="5" t="s">
        <v>13</v>
      </c>
      <c r="J1549" s="10"/>
      <c r="K1549" s="10">
        <v>1600000</v>
      </c>
      <c r="L1549" s="11">
        <v>50017317.5</v>
      </c>
    </row>
    <row r="1550" spans="1:12" x14ac:dyDescent="0.25">
      <c r="A1550" s="5" t="s">
        <v>1422</v>
      </c>
      <c r="B1550" s="3" t="s">
        <v>1423</v>
      </c>
      <c r="C1550" s="5" t="s">
        <v>5605</v>
      </c>
      <c r="D1550" s="5" t="s">
        <v>5587</v>
      </c>
      <c r="E1550" s="5">
        <v>2017</v>
      </c>
      <c r="F1550" s="8" t="str">
        <f t="shared" si="48"/>
        <v>September</v>
      </c>
      <c r="G1550" s="7">
        <f t="shared" si="49"/>
        <v>42979</v>
      </c>
      <c r="H1550" s="5" t="s">
        <v>1969</v>
      </c>
      <c r="I1550" s="5" t="s">
        <v>11</v>
      </c>
      <c r="J1550" s="10">
        <v>16800000</v>
      </c>
      <c r="K1550" s="10"/>
      <c r="L1550" s="11">
        <v>66817317.5</v>
      </c>
    </row>
    <row r="1551" spans="1:12" x14ac:dyDescent="0.25">
      <c r="A1551" s="5" t="s">
        <v>1422</v>
      </c>
      <c r="B1551" s="3" t="s">
        <v>1423</v>
      </c>
      <c r="C1551" s="5" t="s">
        <v>5605</v>
      </c>
      <c r="D1551" s="5" t="s">
        <v>5587</v>
      </c>
      <c r="E1551" s="5">
        <v>2017</v>
      </c>
      <c r="F1551" s="8" t="str">
        <f t="shared" si="48"/>
        <v>September</v>
      </c>
      <c r="G1551" s="7">
        <f t="shared" si="49"/>
        <v>42979</v>
      </c>
      <c r="H1551" s="5" t="s">
        <v>1968</v>
      </c>
      <c r="I1551" s="5" t="s">
        <v>11</v>
      </c>
      <c r="J1551" s="10">
        <v>4200000</v>
      </c>
      <c r="K1551" s="10"/>
      <c r="L1551" s="11">
        <v>71017317.5</v>
      </c>
    </row>
    <row r="1552" spans="1:12" x14ac:dyDescent="0.25">
      <c r="A1552" s="5" t="s">
        <v>1422</v>
      </c>
      <c r="B1552" s="3" t="s">
        <v>1423</v>
      </c>
      <c r="C1552" s="5" t="s">
        <v>5605</v>
      </c>
      <c r="D1552" s="5" t="s">
        <v>5597</v>
      </c>
      <c r="E1552" s="5">
        <v>2017</v>
      </c>
      <c r="F1552" s="8" t="str">
        <f t="shared" si="48"/>
        <v>September</v>
      </c>
      <c r="G1552" s="7">
        <f t="shared" si="49"/>
        <v>42983</v>
      </c>
      <c r="H1552" s="5" t="s">
        <v>1967</v>
      </c>
      <c r="I1552" s="5" t="s">
        <v>13</v>
      </c>
      <c r="J1552" s="10"/>
      <c r="K1552" s="10">
        <v>800000</v>
      </c>
      <c r="L1552" s="11">
        <v>70217317.5</v>
      </c>
    </row>
    <row r="1553" spans="1:12" x14ac:dyDescent="0.25">
      <c r="A1553" s="5" t="s">
        <v>1422</v>
      </c>
      <c r="B1553" s="3" t="s">
        <v>1423</v>
      </c>
      <c r="C1553" s="5" t="s">
        <v>5605</v>
      </c>
      <c r="D1553" s="5" t="s">
        <v>5612</v>
      </c>
      <c r="E1553" s="5">
        <v>2017</v>
      </c>
      <c r="F1553" s="8" t="str">
        <f t="shared" si="48"/>
        <v>September</v>
      </c>
      <c r="G1553" s="7">
        <f t="shared" si="49"/>
        <v>42998</v>
      </c>
      <c r="H1553" s="5" t="s">
        <v>1966</v>
      </c>
      <c r="I1553" s="5" t="s">
        <v>11</v>
      </c>
      <c r="J1553" s="10"/>
      <c r="K1553" s="10">
        <v>5392317.5</v>
      </c>
      <c r="L1553" s="11">
        <v>64825000</v>
      </c>
    </row>
    <row r="1554" spans="1:12" x14ac:dyDescent="0.25">
      <c r="A1554" s="5" t="s">
        <v>1422</v>
      </c>
      <c r="B1554" s="3" t="s">
        <v>1423</v>
      </c>
      <c r="C1554" s="5" t="s">
        <v>5605</v>
      </c>
      <c r="D1554" s="5" t="s">
        <v>5612</v>
      </c>
      <c r="E1554" s="5">
        <v>2017</v>
      </c>
      <c r="F1554" s="8" t="str">
        <f t="shared" si="48"/>
        <v>September</v>
      </c>
      <c r="G1554" s="7">
        <f t="shared" si="49"/>
        <v>42998</v>
      </c>
      <c r="H1554" s="5" t="s">
        <v>1965</v>
      </c>
      <c r="I1554" s="5" t="s">
        <v>11</v>
      </c>
      <c r="J1554" s="10"/>
      <c r="K1554" s="10">
        <v>16000000</v>
      </c>
      <c r="L1554" s="11">
        <v>48825000</v>
      </c>
    </row>
    <row r="1555" spans="1:12" x14ac:dyDescent="0.25">
      <c r="A1555" s="5" t="s">
        <v>1422</v>
      </c>
      <c r="B1555" s="3" t="s">
        <v>1423</v>
      </c>
      <c r="C1555" s="5" t="s">
        <v>5605</v>
      </c>
      <c r="D1555" s="5" t="s">
        <v>5612</v>
      </c>
      <c r="E1555" s="5">
        <v>2017</v>
      </c>
      <c r="F1555" s="8" t="str">
        <f t="shared" si="48"/>
        <v>September</v>
      </c>
      <c r="G1555" s="7">
        <f t="shared" si="49"/>
        <v>42998</v>
      </c>
      <c r="H1555" s="5" t="s">
        <v>1964</v>
      </c>
      <c r="I1555" s="5" t="s">
        <v>11</v>
      </c>
      <c r="J1555" s="10"/>
      <c r="K1555" s="10">
        <v>5215365</v>
      </c>
      <c r="L1555" s="11">
        <v>43609635</v>
      </c>
    </row>
    <row r="1556" spans="1:12" x14ac:dyDescent="0.25">
      <c r="A1556" s="5" t="s">
        <v>1422</v>
      </c>
      <c r="B1556" s="3" t="s">
        <v>1423</v>
      </c>
      <c r="C1556" s="5" t="s">
        <v>5606</v>
      </c>
      <c r="D1556" s="5" t="s">
        <v>5587</v>
      </c>
      <c r="E1556" s="5">
        <v>2017</v>
      </c>
      <c r="F1556" s="8" t="str">
        <f t="shared" si="48"/>
        <v>October</v>
      </c>
      <c r="G1556" s="7">
        <f t="shared" si="49"/>
        <v>43009</v>
      </c>
      <c r="H1556" s="5" t="s">
        <v>1963</v>
      </c>
      <c r="I1556" s="5" t="s">
        <v>11</v>
      </c>
      <c r="J1556" s="10">
        <v>16800000</v>
      </c>
      <c r="K1556" s="10"/>
      <c r="L1556" s="11">
        <v>60409635</v>
      </c>
    </row>
    <row r="1557" spans="1:12" x14ac:dyDescent="0.25">
      <c r="A1557" s="5" t="s">
        <v>1422</v>
      </c>
      <c r="B1557" s="3" t="s">
        <v>1423</v>
      </c>
      <c r="C1557" s="5" t="s">
        <v>5594</v>
      </c>
      <c r="D1557" s="5" t="s">
        <v>5587</v>
      </c>
      <c r="E1557" s="5">
        <v>2017</v>
      </c>
      <c r="F1557" s="8" t="str">
        <f t="shared" si="48"/>
        <v>November</v>
      </c>
      <c r="G1557" s="7">
        <f t="shared" si="49"/>
        <v>43040</v>
      </c>
      <c r="H1557" s="5" t="s">
        <v>1962</v>
      </c>
      <c r="I1557" s="5" t="s">
        <v>11</v>
      </c>
      <c r="J1557" s="10">
        <v>16800000</v>
      </c>
      <c r="K1557" s="10"/>
      <c r="L1557" s="11">
        <v>77209635</v>
      </c>
    </row>
    <row r="1558" spans="1:12" x14ac:dyDescent="0.25">
      <c r="A1558" s="5" t="s">
        <v>1422</v>
      </c>
      <c r="B1558" s="3" t="s">
        <v>1423</v>
      </c>
      <c r="C1558" s="5" t="s">
        <v>5607</v>
      </c>
      <c r="D1558" s="5" t="s">
        <v>5587</v>
      </c>
      <c r="E1558" s="5">
        <v>2017</v>
      </c>
      <c r="F1558" s="8" t="str">
        <f t="shared" si="48"/>
        <v>December</v>
      </c>
      <c r="G1558" s="7">
        <f t="shared" si="49"/>
        <v>43070</v>
      </c>
      <c r="H1558" s="5" t="s">
        <v>1961</v>
      </c>
      <c r="I1558" s="5" t="s">
        <v>11</v>
      </c>
      <c r="J1558" s="10">
        <v>16800000</v>
      </c>
      <c r="K1558" s="10"/>
      <c r="L1558" s="11">
        <v>94009635</v>
      </c>
    </row>
    <row r="1559" spans="1:12" x14ac:dyDescent="0.25">
      <c r="A1559" s="5" t="s">
        <v>1422</v>
      </c>
      <c r="B1559" s="3" t="s">
        <v>1423</v>
      </c>
      <c r="C1559" s="5" t="s">
        <v>5607</v>
      </c>
      <c r="D1559" s="5" t="s">
        <v>5587</v>
      </c>
      <c r="E1559" s="5">
        <v>2017</v>
      </c>
      <c r="F1559" s="8" t="str">
        <f t="shared" si="48"/>
        <v>December</v>
      </c>
      <c r="G1559" s="7">
        <f t="shared" si="49"/>
        <v>43070</v>
      </c>
      <c r="H1559" s="5" t="s">
        <v>1960</v>
      </c>
      <c r="I1559" s="5" t="s">
        <v>11</v>
      </c>
      <c r="J1559" s="10">
        <v>4200000</v>
      </c>
      <c r="K1559" s="10"/>
      <c r="L1559" s="11">
        <v>98209635</v>
      </c>
    </row>
    <row r="1560" spans="1:12" x14ac:dyDescent="0.25">
      <c r="A1560" s="5" t="s">
        <v>1471</v>
      </c>
      <c r="B1560" s="3" t="s">
        <v>1472</v>
      </c>
      <c r="C1560" s="7"/>
      <c r="D1560" s="7"/>
      <c r="E1560" s="7"/>
      <c r="F1560" s="8" t="str">
        <f t="shared" si="48"/>
        <v>January</v>
      </c>
      <c r="G1560" s="7" t="str">
        <f t="shared" si="49"/>
        <v/>
      </c>
      <c r="H1560" s="5" t="s">
        <v>28</v>
      </c>
      <c r="I1560" s="5" t="s">
        <v>29</v>
      </c>
      <c r="J1560" s="10"/>
      <c r="K1560" s="10"/>
      <c r="L1560" s="11">
        <v>0</v>
      </c>
    </row>
    <row r="1561" spans="1:12" x14ac:dyDescent="0.25">
      <c r="A1561" s="5" t="s">
        <v>1473</v>
      </c>
      <c r="B1561" s="3" t="s">
        <v>1474</v>
      </c>
      <c r="C1561" s="7"/>
      <c r="D1561" s="7"/>
      <c r="E1561" s="7"/>
      <c r="F1561" s="8" t="str">
        <f t="shared" si="48"/>
        <v>January</v>
      </c>
      <c r="G1561" s="7" t="str">
        <f t="shared" si="49"/>
        <v/>
      </c>
      <c r="H1561" s="5" t="s">
        <v>28</v>
      </c>
      <c r="I1561" s="5" t="s">
        <v>29</v>
      </c>
      <c r="J1561" s="10"/>
      <c r="K1561" s="10"/>
      <c r="L1561" s="11">
        <v>0</v>
      </c>
    </row>
    <row r="1562" spans="1:12" x14ac:dyDescent="0.25">
      <c r="A1562" s="5" t="s">
        <v>1475</v>
      </c>
      <c r="B1562" s="3" t="s">
        <v>1476</v>
      </c>
      <c r="C1562" s="7"/>
      <c r="D1562" s="7"/>
      <c r="E1562" s="7"/>
      <c r="F1562" s="8" t="str">
        <f t="shared" si="48"/>
        <v>January</v>
      </c>
      <c r="G1562" s="7" t="str">
        <f t="shared" si="49"/>
        <v/>
      </c>
      <c r="H1562" s="5" t="s">
        <v>28</v>
      </c>
      <c r="I1562" s="5" t="s">
        <v>29</v>
      </c>
      <c r="J1562" s="10"/>
      <c r="K1562" s="10"/>
      <c r="L1562" s="11">
        <v>0</v>
      </c>
    </row>
    <row r="1563" spans="1:12" x14ac:dyDescent="0.25">
      <c r="A1563" s="5" t="s">
        <v>1477</v>
      </c>
      <c r="B1563" s="3" t="s">
        <v>1478</v>
      </c>
      <c r="C1563" s="7"/>
      <c r="D1563" s="7"/>
      <c r="E1563" s="7"/>
      <c r="F1563" s="8" t="str">
        <f t="shared" si="48"/>
        <v>January</v>
      </c>
      <c r="G1563" s="7" t="str">
        <f t="shared" si="49"/>
        <v/>
      </c>
      <c r="H1563" s="5" t="s">
        <v>28</v>
      </c>
      <c r="I1563" s="5" t="s">
        <v>29</v>
      </c>
      <c r="J1563" s="10"/>
      <c r="K1563" s="10"/>
      <c r="L1563" s="11">
        <v>0</v>
      </c>
    </row>
    <row r="1564" spans="1:12" x14ac:dyDescent="0.25">
      <c r="A1564" s="5" t="s">
        <v>1479</v>
      </c>
      <c r="B1564" s="3" t="s">
        <v>1480</v>
      </c>
      <c r="C1564" s="7"/>
      <c r="D1564" s="7"/>
      <c r="E1564" s="7"/>
      <c r="F1564" s="8" t="str">
        <f t="shared" si="48"/>
        <v>January</v>
      </c>
      <c r="G1564" s="7" t="str">
        <f t="shared" si="49"/>
        <v/>
      </c>
      <c r="H1564" s="5" t="s">
        <v>28</v>
      </c>
      <c r="I1564" s="5" t="s">
        <v>29</v>
      </c>
      <c r="J1564" s="10"/>
      <c r="K1564" s="10"/>
      <c r="L1564" s="11">
        <v>0</v>
      </c>
    </row>
    <row r="1565" spans="1:12" x14ac:dyDescent="0.25">
      <c r="A1565" s="5" t="s">
        <v>1481</v>
      </c>
      <c r="B1565" s="3" t="s">
        <v>1482</v>
      </c>
      <c r="C1565" s="5" t="s">
        <v>5587</v>
      </c>
      <c r="D1565" s="5" t="s">
        <v>5587</v>
      </c>
      <c r="E1565" s="5">
        <v>2017</v>
      </c>
      <c r="F1565" s="8" t="str">
        <f t="shared" si="48"/>
        <v>January</v>
      </c>
      <c r="G1565" s="7">
        <f t="shared" si="49"/>
        <v>42736</v>
      </c>
      <c r="H1565" s="5" t="s">
        <v>36</v>
      </c>
      <c r="I1565" s="5" t="s">
        <v>29</v>
      </c>
      <c r="J1565" s="10"/>
      <c r="K1565" s="10"/>
      <c r="L1565" s="11">
        <v>13425052.82</v>
      </c>
    </row>
    <row r="1566" spans="1:12" x14ac:dyDescent="0.25">
      <c r="A1566" s="5" t="s">
        <v>1481</v>
      </c>
      <c r="B1566" s="3" t="s">
        <v>1482</v>
      </c>
      <c r="C1566" s="5" t="s">
        <v>5587</v>
      </c>
      <c r="D1566" s="5" t="s">
        <v>5587</v>
      </c>
      <c r="E1566" s="5">
        <v>2017</v>
      </c>
      <c r="F1566" s="8" t="str">
        <f t="shared" si="48"/>
        <v>January</v>
      </c>
      <c r="G1566" s="7">
        <f t="shared" si="49"/>
        <v>42736</v>
      </c>
      <c r="H1566" s="5" t="s">
        <v>1959</v>
      </c>
      <c r="I1566" s="5" t="s">
        <v>11</v>
      </c>
      <c r="J1566" s="10">
        <v>136080</v>
      </c>
      <c r="K1566" s="10"/>
      <c r="L1566" s="11">
        <v>13561132.82</v>
      </c>
    </row>
    <row r="1567" spans="1:12" x14ac:dyDescent="0.25">
      <c r="A1567" s="5" t="s">
        <v>1481</v>
      </c>
      <c r="B1567" s="3" t="s">
        <v>1482</v>
      </c>
      <c r="C1567" s="5" t="s">
        <v>5598</v>
      </c>
      <c r="D1567" s="5" t="s">
        <v>5587</v>
      </c>
      <c r="E1567" s="5">
        <v>2017</v>
      </c>
      <c r="F1567" s="8" t="str">
        <f t="shared" si="48"/>
        <v>February</v>
      </c>
      <c r="G1567" s="7">
        <f t="shared" si="49"/>
        <v>42767</v>
      </c>
      <c r="H1567" s="5" t="s">
        <v>1958</v>
      </c>
      <c r="I1567" s="5" t="s">
        <v>11</v>
      </c>
      <c r="J1567" s="10">
        <v>136080</v>
      </c>
      <c r="K1567" s="10"/>
      <c r="L1567" s="11">
        <v>13697212.82</v>
      </c>
    </row>
    <row r="1568" spans="1:12" x14ac:dyDescent="0.25">
      <c r="A1568" s="5" t="s">
        <v>1481</v>
      </c>
      <c r="B1568" s="3" t="s">
        <v>1482</v>
      </c>
      <c r="C1568" s="5" t="s">
        <v>5588</v>
      </c>
      <c r="D1568" s="5" t="s">
        <v>5587</v>
      </c>
      <c r="E1568" s="5">
        <v>2017</v>
      </c>
      <c r="F1568" s="8" t="str">
        <f t="shared" si="48"/>
        <v>March</v>
      </c>
      <c r="G1568" s="7">
        <f t="shared" si="49"/>
        <v>42795</v>
      </c>
      <c r="H1568" s="5" t="s">
        <v>1957</v>
      </c>
      <c r="I1568" s="5" t="s">
        <v>11</v>
      </c>
      <c r="J1568" s="10">
        <v>136080</v>
      </c>
      <c r="K1568" s="10"/>
      <c r="L1568" s="11">
        <v>13833292.82</v>
      </c>
    </row>
    <row r="1569" spans="1:12" x14ac:dyDescent="0.25">
      <c r="A1569" s="5" t="s">
        <v>1481</v>
      </c>
      <c r="B1569" s="3" t="s">
        <v>1482</v>
      </c>
      <c r="C1569" s="5" t="s">
        <v>5596</v>
      </c>
      <c r="D1569" s="5" t="s">
        <v>5587</v>
      </c>
      <c r="E1569" s="5">
        <v>2017</v>
      </c>
      <c r="F1569" s="8" t="str">
        <f t="shared" si="48"/>
        <v>April</v>
      </c>
      <c r="G1569" s="7">
        <f t="shared" si="49"/>
        <v>42826</v>
      </c>
      <c r="H1569" s="5" t="s">
        <v>1956</v>
      </c>
      <c r="I1569" s="5" t="s">
        <v>11</v>
      </c>
      <c r="J1569" s="10">
        <v>136080</v>
      </c>
      <c r="K1569" s="10"/>
      <c r="L1569" s="11">
        <v>13969372.82</v>
      </c>
    </row>
    <row r="1570" spans="1:12" x14ac:dyDescent="0.25">
      <c r="A1570" s="5" t="s">
        <v>1481</v>
      </c>
      <c r="B1570" s="3" t="s">
        <v>1482</v>
      </c>
      <c r="C1570" s="5" t="s">
        <v>5597</v>
      </c>
      <c r="D1570" s="5" t="s">
        <v>5587</v>
      </c>
      <c r="E1570" s="5">
        <v>2017</v>
      </c>
      <c r="F1570" s="8" t="str">
        <f t="shared" si="48"/>
        <v>May</v>
      </c>
      <c r="G1570" s="7">
        <f t="shared" si="49"/>
        <v>42856</v>
      </c>
      <c r="H1570" s="5" t="s">
        <v>1955</v>
      </c>
      <c r="I1570" s="5" t="s">
        <v>11</v>
      </c>
      <c r="J1570" s="10">
        <v>136080</v>
      </c>
      <c r="K1570" s="10"/>
      <c r="L1570" s="11">
        <v>14105452.82</v>
      </c>
    </row>
    <row r="1571" spans="1:12" x14ac:dyDescent="0.25">
      <c r="A1571" s="5" t="s">
        <v>1481</v>
      </c>
      <c r="B1571" s="3" t="s">
        <v>1482</v>
      </c>
      <c r="C1571" s="5" t="s">
        <v>5597</v>
      </c>
      <c r="D1571" s="5" t="s">
        <v>5610</v>
      </c>
      <c r="E1571" s="5">
        <v>2017</v>
      </c>
      <c r="F1571" s="8" t="str">
        <f t="shared" si="48"/>
        <v>May</v>
      </c>
      <c r="G1571" s="7">
        <f t="shared" si="49"/>
        <v>42885</v>
      </c>
      <c r="H1571" s="5" t="s">
        <v>1954</v>
      </c>
      <c r="I1571" s="5" t="s">
        <v>13</v>
      </c>
      <c r="J1571" s="10"/>
      <c r="K1571" s="10">
        <v>13288972.82</v>
      </c>
      <c r="L1571" s="11">
        <v>816480</v>
      </c>
    </row>
    <row r="1572" spans="1:12" x14ac:dyDescent="0.25">
      <c r="A1572" s="5" t="s">
        <v>1481</v>
      </c>
      <c r="B1572" s="3" t="s">
        <v>1482</v>
      </c>
      <c r="C1572" s="5" t="s">
        <v>5589</v>
      </c>
      <c r="D1572" s="5" t="s">
        <v>5587</v>
      </c>
      <c r="E1572" s="5">
        <v>2017</v>
      </c>
      <c r="F1572" s="8" t="str">
        <f t="shared" si="48"/>
        <v>June</v>
      </c>
      <c r="G1572" s="7">
        <f t="shared" si="49"/>
        <v>42887</v>
      </c>
      <c r="H1572" s="5" t="s">
        <v>1953</v>
      </c>
      <c r="I1572" s="5" t="s">
        <v>11</v>
      </c>
      <c r="J1572" s="10">
        <v>136080</v>
      </c>
      <c r="K1572" s="10"/>
      <c r="L1572" s="11">
        <v>952560</v>
      </c>
    </row>
    <row r="1573" spans="1:12" x14ac:dyDescent="0.25">
      <c r="A1573" s="5" t="s">
        <v>1481</v>
      </c>
      <c r="B1573" s="3" t="s">
        <v>1482</v>
      </c>
      <c r="C1573" s="5" t="s">
        <v>5592</v>
      </c>
      <c r="D1573" s="5" t="s">
        <v>5587</v>
      </c>
      <c r="E1573" s="5">
        <v>2017</v>
      </c>
      <c r="F1573" s="8" t="str">
        <f t="shared" si="48"/>
        <v>July</v>
      </c>
      <c r="G1573" s="7">
        <f t="shared" si="49"/>
        <v>42917</v>
      </c>
      <c r="H1573" s="5" t="s">
        <v>1952</v>
      </c>
      <c r="I1573" s="5" t="s">
        <v>11</v>
      </c>
      <c r="J1573" s="10">
        <v>109741.94</v>
      </c>
      <c r="K1573" s="10"/>
      <c r="L1573" s="11">
        <v>1062301.94</v>
      </c>
    </row>
    <row r="1574" spans="1:12" x14ac:dyDescent="0.25">
      <c r="A1574" s="5" t="s">
        <v>1481</v>
      </c>
      <c r="B1574" s="3" t="s">
        <v>1482</v>
      </c>
      <c r="C1574" s="5" t="s">
        <v>5605</v>
      </c>
      <c r="D1574" s="5" t="s">
        <v>5617</v>
      </c>
      <c r="E1574" s="5">
        <v>2017</v>
      </c>
      <c r="F1574" s="8" t="str">
        <f t="shared" si="48"/>
        <v>September</v>
      </c>
      <c r="G1574" s="7">
        <f t="shared" si="49"/>
        <v>42997</v>
      </c>
      <c r="H1574" s="5" t="s">
        <v>1951</v>
      </c>
      <c r="I1574" s="5" t="s">
        <v>13</v>
      </c>
      <c r="J1574" s="10"/>
      <c r="K1574" s="10">
        <v>129600</v>
      </c>
      <c r="L1574" s="11">
        <v>932701.94</v>
      </c>
    </row>
    <row r="1575" spans="1:12" x14ac:dyDescent="0.25">
      <c r="A1575" s="5" t="s">
        <v>1481</v>
      </c>
      <c r="B1575" s="3" t="s">
        <v>1482</v>
      </c>
      <c r="C1575" s="5" t="s">
        <v>5605</v>
      </c>
      <c r="D1575" s="5" t="s">
        <v>5617</v>
      </c>
      <c r="E1575" s="5">
        <v>2017</v>
      </c>
      <c r="F1575" s="8" t="str">
        <f t="shared" si="48"/>
        <v>September</v>
      </c>
      <c r="G1575" s="7">
        <f t="shared" si="49"/>
        <v>42997</v>
      </c>
      <c r="H1575" s="5" t="s">
        <v>1950</v>
      </c>
      <c r="I1575" s="5" t="s">
        <v>13</v>
      </c>
      <c r="J1575" s="10"/>
      <c r="K1575" s="10">
        <v>6480</v>
      </c>
      <c r="L1575" s="11">
        <v>926221.94</v>
      </c>
    </row>
    <row r="1576" spans="1:12" x14ac:dyDescent="0.25">
      <c r="A1576" s="5" t="s">
        <v>1481</v>
      </c>
      <c r="B1576" s="3" t="s">
        <v>1482</v>
      </c>
      <c r="C1576" s="5" t="s">
        <v>5605</v>
      </c>
      <c r="D1576" s="5" t="s">
        <v>5610</v>
      </c>
      <c r="E1576" s="5">
        <v>2017</v>
      </c>
      <c r="F1576" s="8" t="str">
        <f t="shared" si="48"/>
        <v>September</v>
      </c>
      <c r="G1576" s="7">
        <f t="shared" si="49"/>
        <v>43008</v>
      </c>
      <c r="H1576" s="5" t="s">
        <v>1949</v>
      </c>
      <c r="I1576" s="5" t="s">
        <v>13</v>
      </c>
      <c r="J1576" s="10"/>
      <c r="K1576" s="10">
        <v>926221.94</v>
      </c>
      <c r="L1576" s="11">
        <v>0</v>
      </c>
    </row>
    <row r="1577" spans="1:12" x14ac:dyDescent="0.25">
      <c r="A1577" s="5" t="s">
        <v>1481</v>
      </c>
      <c r="B1577" s="3" t="s">
        <v>1482</v>
      </c>
      <c r="C1577" s="5" t="s">
        <v>5605</v>
      </c>
      <c r="D1577" s="5" t="s">
        <v>5610</v>
      </c>
      <c r="E1577" s="5">
        <v>2017</v>
      </c>
      <c r="F1577" s="8" t="str">
        <f t="shared" si="48"/>
        <v>September</v>
      </c>
      <c r="G1577" s="7">
        <f t="shared" si="49"/>
        <v>43008</v>
      </c>
      <c r="H1577" s="5" t="s">
        <v>1948</v>
      </c>
      <c r="I1577" s="5" t="s">
        <v>13</v>
      </c>
      <c r="J1577" s="10"/>
      <c r="K1577" s="10">
        <v>446278.06</v>
      </c>
      <c r="L1577" s="11">
        <v>-446278.06</v>
      </c>
    </row>
    <row r="1578" spans="1:12" x14ac:dyDescent="0.25">
      <c r="A1578" s="5" t="s">
        <v>1496</v>
      </c>
      <c r="B1578" s="3" t="s">
        <v>1497</v>
      </c>
      <c r="C1578" s="5" t="s">
        <v>5587</v>
      </c>
      <c r="D1578" s="5" t="s">
        <v>5587</v>
      </c>
      <c r="E1578" s="5">
        <v>2017</v>
      </c>
      <c r="F1578" s="8" t="str">
        <f t="shared" si="48"/>
        <v>January</v>
      </c>
      <c r="G1578" s="7">
        <f t="shared" si="49"/>
        <v>42736</v>
      </c>
      <c r="H1578" s="5" t="s">
        <v>36</v>
      </c>
      <c r="I1578" s="5" t="s">
        <v>29</v>
      </c>
      <c r="J1578" s="10"/>
      <c r="K1578" s="10"/>
      <c r="L1578" s="11">
        <v>945000</v>
      </c>
    </row>
    <row r="1579" spans="1:12" x14ac:dyDescent="0.25">
      <c r="A1579" s="5" t="s">
        <v>1496</v>
      </c>
      <c r="B1579" s="3" t="s">
        <v>1497</v>
      </c>
      <c r="C1579" s="5" t="s">
        <v>5596</v>
      </c>
      <c r="D1579" s="5" t="s">
        <v>5592</v>
      </c>
      <c r="E1579" s="5">
        <v>2017</v>
      </c>
      <c r="F1579" s="8" t="str">
        <f t="shared" si="48"/>
        <v>April</v>
      </c>
      <c r="G1579" s="7">
        <f t="shared" si="49"/>
        <v>42832</v>
      </c>
      <c r="H1579" s="5" t="s">
        <v>1947</v>
      </c>
      <c r="I1579" s="5" t="s">
        <v>13</v>
      </c>
      <c r="J1579" s="10"/>
      <c r="K1579" s="10">
        <v>850500</v>
      </c>
      <c r="L1579" s="11">
        <v>94500</v>
      </c>
    </row>
    <row r="1580" spans="1:12" x14ac:dyDescent="0.25">
      <c r="A1580" s="5" t="s">
        <v>1496</v>
      </c>
      <c r="B1580" s="3" t="s">
        <v>1497</v>
      </c>
      <c r="C1580" s="5" t="s">
        <v>5596</v>
      </c>
      <c r="D1580" s="5" t="s">
        <v>5606</v>
      </c>
      <c r="E1580" s="5">
        <v>2017</v>
      </c>
      <c r="F1580" s="8" t="str">
        <f t="shared" si="48"/>
        <v>April</v>
      </c>
      <c r="G1580" s="7">
        <f t="shared" si="49"/>
        <v>42835</v>
      </c>
      <c r="H1580" s="5" t="s">
        <v>1946</v>
      </c>
      <c r="I1580" s="5" t="s">
        <v>13</v>
      </c>
      <c r="J1580" s="10"/>
      <c r="K1580" s="10">
        <v>47250</v>
      </c>
      <c r="L1580" s="11">
        <v>47250</v>
      </c>
    </row>
    <row r="1581" spans="1:12" x14ac:dyDescent="0.25">
      <c r="A1581" s="5" t="s">
        <v>1496</v>
      </c>
      <c r="B1581" s="3" t="s">
        <v>1497</v>
      </c>
      <c r="C1581" s="5" t="s">
        <v>5596</v>
      </c>
      <c r="D1581" s="5" t="s">
        <v>5600</v>
      </c>
      <c r="E1581" s="5">
        <v>2017</v>
      </c>
      <c r="F1581" s="8" t="str">
        <f t="shared" si="48"/>
        <v>April</v>
      </c>
      <c r="G1581" s="7">
        <f t="shared" si="49"/>
        <v>42853</v>
      </c>
      <c r="H1581" s="5" t="s">
        <v>1945</v>
      </c>
      <c r="I1581" s="5" t="s">
        <v>11</v>
      </c>
      <c r="J1581" s="10">
        <v>976500</v>
      </c>
      <c r="K1581" s="10"/>
      <c r="L1581" s="11">
        <v>1023750</v>
      </c>
    </row>
    <row r="1582" spans="1:12" x14ac:dyDescent="0.25">
      <c r="A1582" s="5" t="s">
        <v>1496</v>
      </c>
      <c r="B1582" s="3" t="s">
        <v>1497</v>
      </c>
      <c r="C1582" s="5" t="s">
        <v>5597</v>
      </c>
      <c r="D1582" s="5" t="s">
        <v>5601</v>
      </c>
      <c r="E1582" s="5">
        <v>2017</v>
      </c>
      <c r="F1582" s="8" t="str">
        <f t="shared" si="48"/>
        <v>May</v>
      </c>
      <c r="G1582" s="7">
        <f t="shared" si="49"/>
        <v>42872</v>
      </c>
      <c r="H1582" s="5" t="s">
        <v>1944</v>
      </c>
      <c r="I1582" s="5" t="s">
        <v>13</v>
      </c>
      <c r="J1582" s="10"/>
      <c r="K1582" s="10">
        <v>900000</v>
      </c>
      <c r="L1582" s="11">
        <v>123750</v>
      </c>
    </row>
    <row r="1583" spans="1:12" x14ac:dyDescent="0.25">
      <c r="A1583" s="5" t="s">
        <v>1496</v>
      </c>
      <c r="B1583" s="3" t="s">
        <v>1497</v>
      </c>
      <c r="C1583" s="5" t="s">
        <v>5597</v>
      </c>
      <c r="D1583" s="5" t="s">
        <v>5601</v>
      </c>
      <c r="E1583" s="5">
        <v>2017</v>
      </c>
      <c r="F1583" s="8" t="str">
        <f t="shared" si="48"/>
        <v>May</v>
      </c>
      <c r="G1583" s="7">
        <f t="shared" si="49"/>
        <v>42872</v>
      </c>
      <c r="H1583" s="5" t="s">
        <v>1943</v>
      </c>
      <c r="I1583" s="5" t="s">
        <v>13</v>
      </c>
      <c r="J1583" s="10"/>
      <c r="K1583" s="10">
        <v>91500</v>
      </c>
      <c r="L1583" s="11">
        <v>32250</v>
      </c>
    </row>
    <row r="1584" spans="1:12" x14ac:dyDescent="0.25">
      <c r="A1584" s="5" t="s">
        <v>1496</v>
      </c>
      <c r="B1584" s="3" t="s">
        <v>1497</v>
      </c>
      <c r="C1584" s="5" t="s">
        <v>5590</v>
      </c>
      <c r="D1584" s="5" t="s">
        <v>5587</v>
      </c>
      <c r="E1584" s="5">
        <v>2017</v>
      </c>
      <c r="F1584" s="8" t="str">
        <f t="shared" si="48"/>
        <v>August</v>
      </c>
      <c r="G1584" s="7">
        <f t="shared" si="49"/>
        <v>42948</v>
      </c>
      <c r="H1584" s="5" t="s">
        <v>1942</v>
      </c>
      <c r="I1584" s="5" t="s">
        <v>11</v>
      </c>
      <c r="J1584" s="10">
        <v>945000</v>
      </c>
      <c r="K1584" s="10"/>
      <c r="L1584" s="11">
        <v>977250</v>
      </c>
    </row>
    <row r="1585" spans="1:12" x14ac:dyDescent="0.25">
      <c r="A1585" s="5" t="s">
        <v>1496</v>
      </c>
      <c r="B1585" s="3" t="s">
        <v>1497</v>
      </c>
      <c r="C1585" s="5" t="s">
        <v>5590</v>
      </c>
      <c r="D1585" s="5" t="s">
        <v>5591</v>
      </c>
      <c r="E1585" s="5">
        <v>2017</v>
      </c>
      <c r="F1585" s="8" t="str">
        <f t="shared" si="48"/>
        <v>August</v>
      </c>
      <c r="G1585" s="7">
        <f t="shared" si="49"/>
        <v>42965</v>
      </c>
      <c r="H1585" s="5" t="s">
        <v>1941</v>
      </c>
      <c r="I1585" s="5" t="s">
        <v>13</v>
      </c>
      <c r="J1585" s="10"/>
      <c r="K1585" s="10">
        <v>900000</v>
      </c>
      <c r="L1585" s="11">
        <v>77250</v>
      </c>
    </row>
    <row r="1586" spans="1:12" x14ac:dyDescent="0.25">
      <c r="A1586" s="5" t="s">
        <v>1502</v>
      </c>
      <c r="B1586" s="3" t="s">
        <v>1503</v>
      </c>
      <c r="C1586" s="5" t="s">
        <v>5594</v>
      </c>
      <c r="D1586" s="5" t="s">
        <v>5593</v>
      </c>
      <c r="E1586" s="5">
        <v>2017</v>
      </c>
      <c r="F1586" s="8" t="str">
        <f t="shared" si="48"/>
        <v>November</v>
      </c>
      <c r="G1586" s="7">
        <f t="shared" si="49"/>
        <v>43061</v>
      </c>
      <c r="H1586" s="5" t="s">
        <v>1940</v>
      </c>
      <c r="I1586" s="5" t="s">
        <v>11</v>
      </c>
      <c r="J1586" s="10">
        <v>1575000</v>
      </c>
      <c r="K1586" s="10"/>
      <c r="L1586" s="11">
        <v>1575000</v>
      </c>
    </row>
    <row r="1587" spans="1:12" x14ac:dyDescent="0.25">
      <c r="A1587" s="5" t="s">
        <v>1502</v>
      </c>
      <c r="B1587" s="3" t="s">
        <v>1503</v>
      </c>
      <c r="C1587" s="5" t="s">
        <v>5594</v>
      </c>
      <c r="D1587" s="5" t="s">
        <v>5609</v>
      </c>
      <c r="E1587" s="5">
        <v>2017</v>
      </c>
      <c r="F1587" s="8" t="str">
        <f t="shared" si="48"/>
        <v>November</v>
      </c>
      <c r="G1587" s="7">
        <f t="shared" si="49"/>
        <v>43062</v>
      </c>
      <c r="H1587" s="5" t="s">
        <v>1939</v>
      </c>
      <c r="I1587" s="5" t="s">
        <v>13</v>
      </c>
      <c r="J1587" s="10"/>
      <c r="K1587" s="10">
        <v>1575000</v>
      </c>
      <c r="L1587" s="11">
        <v>0</v>
      </c>
    </row>
    <row r="1588" spans="1:12" x14ac:dyDescent="0.25">
      <c r="A1588" s="5" t="s">
        <v>1504</v>
      </c>
      <c r="B1588" s="3" t="s">
        <v>1505</v>
      </c>
      <c r="C1588" s="7"/>
      <c r="D1588" s="7"/>
      <c r="E1588" s="7"/>
      <c r="F1588" s="8" t="str">
        <f t="shared" si="48"/>
        <v>January</v>
      </c>
      <c r="G1588" s="7" t="str">
        <f t="shared" si="49"/>
        <v/>
      </c>
      <c r="H1588" s="5" t="s">
        <v>28</v>
      </c>
      <c r="I1588" s="5" t="s">
        <v>29</v>
      </c>
      <c r="J1588" s="10"/>
      <c r="K1588" s="10"/>
      <c r="L1588" s="11">
        <v>0</v>
      </c>
    </row>
    <row r="1589" spans="1:12" x14ac:dyDescent="0.25">
      <c r="A1589" s="5" t="s">
        <v>1506</v>
      </c>
      <c r="B1589" s="3" t="s">
        <v>1507</v>
      </c>
      <c r="C1589" s="7"/>
      <c r="D1589" s="7"/>
      <c r="E1589" s="7"/>
      <c r="F1589" s="8" t="str">
        <f t="shared" si="48"/>
        <v>January</v>
      </c>
      <c r="G1589" s="7" t="str">
        <f t="shared" si="49"/>
        <v/>
      </c>
      <c r="H1589" s="5" t="s">
        <v>28</v>
      </c>
      <c r="I1589" s="5" t="s">
        <v>29</v>
      </c>
      <c r="J1589" s="10"/>
      <c r="K1589" s="10"/>
      <c r="L1589" s="11">
        <v>0</v>
      </c>
    </row>
    <row r="1590" spans="1:12" x14ac:dyDescent="0.25">
      <c r="A1590" s="5" t="s">
        <v>1508</v>
      </c>
      <c r="B1590" s="3" t="s">
        <v>1509</v>
      </c>
      <c r="C1590" s="7"/>
      <c r="D1590" s="7"/>
      <c r="E1590" s="7"/>
      <c r="F1590" s="8" t="str">
        <f t="shared" si="48"/>
        <v>January</v>
      </c>
      <c r="G1590" s="7" t="str">
        <f t="shared" si="49"/>
        <v/>
      </c>
      <c r="H1590" s="5" t="s">
        <v>28</v>
      </c>
      <c r="I1590" s="5" t="s">
        <v>29</v>
      </c>
      <c r="J1590" s="10"/>
      <c r="K1590" s="10"/>
      <c r="L1590" s="11">
        <v>0</v>
      </c>
    </row>
    <row r="1591" spans="1:12" x14ac:dyDescent="0.25">
      <c r="A1591" s="5" t="s">
        <v>1510</v>
      </c>
      <c r="B1591" s="3" t="s">
        <v>1511</v>
      </c>
      <c r="C1591" s="7"/>
      <c r="D1591" s="7"/>
      <c r="E1591" s="7"/>
      <c r="F1591" s="8" t="str">
        <f t="shared" si="48"/>
        <v>January</v>
      </c>
      <c r="G1591" s="7" t="str">
        <f t="shared" si="49"/>
        <v/>
      </c>
      <c r="H1591" s="5" t="s">
        <v>28</v>
      </c>
      <c r="I1591" s="5" t="s">
        <v>29</v>
      </c>
      <c r="J1591" s="10"/>
      <c r="K1591" s="10"/>
      <c r="L1591" s="11">
        <v>0</v>
      </c>
    </row>
    <row r="1592" spans="1:12" x14ac:dyDescent="0.25">
      <c r="A1592" s="5" t="s">
        <v>1512</v>
      </c>
      <c r="B1592" s="3" t="s">
        <v>1513</v>
      </c>
      <c r="C1592" s="5" t="s">
        <v>5596</v>
      </c>
      <c r="D1592" s="5" t="s">
        <v>5591</v>
      </c>
      <c r="E1592" s="5">
        <v>2017</v>
      </c>
      <c r="F1592" s="8" t="str">
        <f t="shared" si="48"/>
        <v>April</v>
      </c>
      <c r="G1592" s="7">
        <f t="shared" si="49"/>
        <v>42843</v>
      </c>
      <c r="H1592" s="5" t="s">
        <v>1938</v>
      </c>
      <c r="I1592" s="5" t="s">
        <v>11</v>
      </c>
      <c r="J1592" s="10">
        <v>934500</v>
      </c>
      <c r="K1592" s="10"/>
      <c r="L1592" s="11">
        <v>934500</v>
      </c>
    </row>
    <row r="1593" spans="1:12" x14ac:dyDescent="0.25">
      <c r="A1593" s="5" t="s">
        <v>1512</v>
      </c>
      <c r="B1593" s="3" t="s">
        <v>1513</v>
      </c>
      <c r="C1593" s="5" t="s">
        <v>5596</v>
      </c>
      <c r="D1593" s="5" t="s">
        <v>5591</v>
      </c>
      <c r="E1593" s="5">
        <v>2017</v>
      </c>
      <c r="F1593" s="8" t="str">
        <f t="shared" si="48"/>
        <v>April</v>
      </c>
      <c r="G1593" s="7">
        <f t="shared" si="49"/>
        <v>42843</v>
      </c>
      <c r="H1593" s="5" t="s">
        <v>1937</v>
      </c>
      <c r="I1593" s="5" t="s">
        <v>13</v>
      </c>
      <c r="J1593" s="10"/>
      <c r="K1593" s="10">
        <v>934500</v>
      </c>
      <c r="L1593" s="11">
        <v>0</v>
      </c>
    </row>
    <row r="1594" spans="1:12" x14ac:dyDescent="0.25">
      <c r="A1594" s="5" t="s">
        <v>1514</v>
      </c>
      <c r="B1594" s="3" t="s">
        <v>1515</v>
      </c>
      <c r="C1594" s="5" t="s">
        <v>5587</v>
      </c>
      <c r="D1594" s="5" t="s">
        <v>5587</v>
      </c>
      <c r="E1594" s="5">
        <v>2017</v>
      </c>
      <c r="F1594" s="8" t="str">
        <f t="shared" si="48"/>
        <v>January</v>
      </c>
      <c r="G1594" s="7">
        <f t="shared" si="49"/>
        <v>42736</v>
      </c>
      <c r="H1594" s="5" t="s">
        <v>36</v>
      </c>
      <c r="I1594" s="5" t="s">
        <v>29</v>
      </c>
      <c r="J1594" s="10"/>
      <c r="K1594" s="10"/>
      <c r="L1594" s="11">
        <v>1062976.1000000001</v>
      </c>
    </row>
    <row r="1595" spans="1:12" x14ac:dyDescent="0.25">
      <c r="A1595" s="5" t="s">
        <v>1516</v>
      </c>
      <c r="B1595" s="3" t="s">
        <v>1517</v>
      </c>
      <c r="C1595" s="7"/>
      <c r="D1595" s="7"/>
      <c r="E1595" s="7"/>
      <c r="F1595" s="8" t="str">
        <f t="shared" si="48"/>
        <v>January</v>
      </c>
      <c r="G1595" s="7" t="str">
        <f t="shared" si="49"/>
        <v/>
      </c>
      <c r="H1595" s="5" t="s">
        <v>28</v>
      </c>
      <c r="I1595" s="5" t="s">
        <v>29</v>
      </c>
      <c r="J1595" s="10"/>
      <c r="K1595" s="10"/>
      <c r="L1595" s="11">
        <v>0</v>
      </c>
    </row>
    <row r="1596" spans="1:12" x14ac:dyDescent="0.25">
      <c r="A1596" s="5" t="s">
        <v>1518</v>
      </c>
      <c r="B1596" s="3" t="s">
        <v>1519</v>
      </c>
      <c r="C1596" s="5" t="s">
        <v>5587</v>
      </c>
      <c r="D1596" s="5" t="s">
        <v>5587</v>
      </c>
      <c r="E1596" s="5">
        <v>2017</v>
      </c>
      <c r="F1596" s="8" t="str">
        <f t="shared" si="48"/>
        <v>January</v>
      </c>
      <c r="G1596" s="7">
        <f t="shared" si="49"/>
        <v>42736</v>
      </c>
      <c r="H1596" s="5" t="s">
        <v>36</v>
      </c>
      <c r="I1596" s="5" t="s">
        <v>29</v>
      </c>
      <c r="J1596" s="10"/>
      <c r="K1596" s="10"/>
      <c r="L1596" s="11">
        <v>378000</v>
      </c>
    </row>
    <row r="1597" spans="1:12" x14ac:dyDescent="0.25">
      <c r="A1597" s="5" t="s">
        <v>1518</v>
      </c>
      <c r="B1597" s="3" t="s">
        <v>1519</v>
      </c>
      <c r="C1597" s="5" t="s">
        <v>5587</v>
      </c>
      <c r="D1597" s="5" t="s">
        <v>5587</v>
      </c>
      <c r="E1597" s="5">
        <v>2017</v>
      </c>
      <c r="F1597" s="8" t="str">
        <f t="shared" si="48"/>
        <v>January</v>
      </c>
      <c r="G1597" s="7">
        <f t="shared" si="49"/>
        <v>42736</v>
      </c>
      <c r="H1597" s="5" t="s">
        <v>1936</v>
      </c>
      <c r="I1597" s="5" t="s">
        <v>11</v>
      </c>
      <c r="J1597" s="10">
        <v>126000</v>
      </c>
      <c r="K1597" s="10"/>
      <c r="L1597" s="11">
        <v>504000</v>
      </c>
    </row>
    <row r="1598" spans="1:12" x14ac:dyDescent="0.25">
      <c r="A1598" s="5" t="s">
        <v>1518</v>
      </c>
      <c r="B1598" s="3" t="s">
        <v>1519</v>
      </c>
      <c r="C1598" s="5" t="s">
        <v>5598</v>
      </c>
      <c r="D1598" s="5" t="s">
        <v>5587</v>
      </c>
      <c r="E1598" s="5">
        <v>2017</v>
      </c>
      <c r="F1598" s="8" t="str">
        <f t="shared" si="48"/>
        <v>February</v>
      </c>
      <c r="G1598" s="7">
        <f t="shared" si="49"/>
        <v>42767</v>
      </c>
      <c r="H1598" s="5" t="s">
        <v>1935</v>
      </c>
      <c r="I1598" s="5" t="s">
        <v>11</v>
      </c>
      <c r="J1598" s="10">
        <v>126000</v>
      </c>
      <c r="K1598" s="10"/>
      <c r="L1598" s="11">
        <v>630000</v>
      </c>
    </row>
    <row r="1599" spans="1:12" x14ac:dyDescent="0.25">
      <c r="A1599" s="5" t="s">
        <v>1518</v>
      </c>
      <c r="B1599" s="3" t="s">
        <v>1519</v>
      </c>
      <c r="C1599" s="5" t="s">
        <v>5598</v>
      </c>
      <c r="D1599" s="5" t="s">
        <v>5611</v>
      </c>
      <c r="E1599" s="5">
        <v>2017</v>
      </c>
      <c r="F1599" s="8" t="str">
        <f t="shared" si="48"/>
        <v>February</v>
      </c>
      <c r="G1599" s="7">
        <f t="shared" si="49"/>
        <v>42780</v>
      </c>
      <c r="H1599" s="5" t="s">
        <v>1934</v>
      </c>
      <c r="I1599" s="5" t="s">
        <v>13</v>
      </c>
      <c r="J1599" s="10"/>
      <c r="K1599" s="10">
        <v>60000</v>
      </c>
      <c r="L1599" s="11">
        <v>570000</v>
      </c>
    </row>
    <row r="1600" spans="1:12" x14ac:dyDescent="0.25">
      <c r="A1600" s="5" t="s">
        <v>1518</v>
      </c>
      <c r="B1600" s="3" t="s">
        <v>1519</v>
      </c>
      <c r="C1600" s="5" t="s">
        <v>5588</v>
      </c>
      <c r="D1600" s="5" t="s">
        <v>5587</v>
      </c>
      <c r="E1600" s="5">
        <v>2017</v>
      </c>
      <c r="F1600" s="8" t="str">
        <f t="shared" si="48"/>
        <v>March</v>
      </c>
      <c r="G1600" s="7">
        <f t="shared" si="49"/>
        <v>42795</v>
      </c>
      <c r="H1600" s="5" t="s">
        <v>1933</v>
      </c>
      <c r="I1600" s="5" t="s">
        <v>11</v>
      </c>
      <c r="J1600" s="10">
        <v>126000</v>
      </c>
      <c r="K1600" s="10"/>
      <c r="L1600" s="11">
        <v>696000</v>
      </c>
    </row>
    <row r="1601" spans="1:12" x14ac:dyDescent="0.25">
      <c r="A1601" s="5" t="s">
        <v>1518</v>
      </c>
      <c r="B1601" s="3" t="s">
        <v>1519</v>
      </c>
      <c r="C1601" s="5" t="s">
        <v>5589</v>
      </c>
      <c r="D1601" s="5" t="s">
        <v>5604</v>
      </c>
      <c r="E1601" s="5">
        <v>2017</v>
      </c>
      <c r="F1601" s="8" t="str">
        <f t="shared" si="48"/>
        <v>June</v>
      </c>
      <c r="G1601" s="7">
        <f t="shared" si="49"/>
        <v>42899</v>
      </c>
      <c r="H1601" s="5" t="s">
        <v>1932</v>
      </c>
      <c r="I1601" s="5" t="s">
        <v>13</v>
      </c>
      <c r="J1601" s="10"/>
      <c r="K1601" s="10">
        <v>200000</v>
      </c>
      <c r="L1601" s="11">
        <v>496000</v>
      </c>
    </row>
    <row r="1602" spans="1:12" x14ac:dyDescent="0.25">
      <c r="A1602" s="5" t="s">
        <v>1525</v>
      </c>
      <c r="B1602" s="3" t="s">
        <v>1526</v>
      </c>
      <c r="C1602" s="5" t="s">
        <v>5587</v>
      </c>
      <c r="D1602" s="5" t="s">
        <v>5587</v>
      </c>
      <c r="E1602" s="5">
        <v>2017</v>
      </c>
      <c r="F1602" s="8" t="str">
        <f t="shared" si="48"/>
        <v>January</v>
      </c>
      <c r="G1602" s="7">
        <f t="shared" si="49"/>
        <v>42736</v>
      </c>
      <c r="H1602" s="5" t="s">
        <v>36</v>
      </c>
      <c r="I1602" s="5" t="s">
        <v>29</v>
      </c>
      <c r="J1602" s="10"/>
      <c r="K1602" s="10"/>
      <c r="L1602" s="11">
        <v>378000</v>
      </c>
    </row>
    <row r="1603" spans="1:12" x14ac:dyDescent="0.25">
      <c r="A1603" s="5" t="s">
        <v>1525</v>
      </c>
      <c r="B1603" s="3" t="s">
        <v>1526</v>
      </c>
      <c r="C1603" s="5" t="s">
        <v>5587</v>
      </c>
      <c r="D1603" s="5" t="s">
        <v>5604</v>
      </c>
      <c r="E1603" s="5">
        <v>2017</v>
      </c>
      <c r="F1603" s="8" t="str">
        <f t="shared" ref="F1603:F1666" si="50">TEXT(C1603*28, "mmmm")</f>
        <v>January</v>
      </c>
      <c r="G1603" s="7">
        <f t="shared" ref="G1603:G1666" si="51">IFERROR(DATEVALUE(CONCATENATE(C1603,"-",D1603,"-",E1603)), "")</f>
        <v>42748</v>
      </c>
      <c r="H1603" s="5" t="s">
        <v>1931</v>
      </c>
      <c r="I1603" s="5" t="s">
        <v>13</v>
      </c>
      <c r="J1603" s="10"/>
      <c r="K1603" s="10">
        <v>350000</v>
      </c>
      <c r="L1603" s="11">
        <v>28000</v>
      </c>
    </row>
    <row r="1604" spans="1:12" x14ac:dyDescent="0.25">
      <c r="A1604" s="5" t="s">
        <v>1525</v>
      </c>
      <c r="B1604" s="3" t="s">
        <v>1526</v>
      </c>
      <c r="C1604" s="5" t="s">
        <v>5587</v>
      </c>
      <c r="D1604" s="5" t="s">
        <v>5604</v>
      </c>
      <c r="E1604" s="5">
        <v>2017</v>
      </c>
      <c r="F1604" s="8" t="str">
        <f t="shared" si="50"/>
        <v>January</v>
      </c>
      <c r="G1604" s="7">
        <f t="shared" si="51"/>
        <v>42748</v>
      </c>
      <c r="H1604" s="5" t="s">
        <v>1930</v>
      </c>
      <c r="I1604" s="5" t="s">
        <v>13</v>
      </c>
      <c r="J1604" s="10"/>
      <c r="K1604" s="10">
        <v>28000</v>
      </c>
      <c r="L1604" s="11">
        <v>0</v>
      </c>
    </row>
    <row r="1605" spans="1:12" x14ac:dyDescent="0.25">
      <c r="A1605" s="5" t="s">
        <v>1525</v>
      </c>
      <c r="B1605" s="3" t="s">
        <v>1526</v>
      </c>
      <c r="C1605" s="5" t="s">
        <v>5598</v>
      </c>
      <c r="D1605" s="5" t="s">
        <v>5604</v>
      </c>
      <c r="E1605" s="5">
        <v>2017</v>
      </c>
      <c r="F1605" s="8" t="str">
        <f t="shared" si="50"/>
        <v>February</v>
      </c>
      <c r="G1605" s="7">
        <f t="shared" si="51"/>
        <v>42779</v>
      </c>
      <c r="H1605" s="5" t="s">
        <v>1929</v>
      </c>
      <c r="I1605" s="5" t="s">
        <v>13</v>
      </c>
      <c r="J1605" s="10"/>
      <c r="K1605" s="10">
        <v>200000</v>
      </c>
      <c r="L1605" s="11">
        <v>-200000</v>
      </c>
    </row>
    <row r="1606" spans="1:12" x14ac:dyDescent="0.25">
      <c r="A1606" s="5" t="s">
        <v>1525</v>
      </c>
      <c r="B1606" s="3" t="s">
        <v>1526</v>
      </c>
      <c r="C1606" s="5" t="s">
        <v>5598</v>
      </c>
      <c r="D1606" s="5" t="s">
        <v>5602</v>
      </c>
      <c r="E1606" s="5">
        <v>2017</v>
      </c>
      <c r="F1606" s="8" t="str">
        <f t="shared" si="50"/>
        <v>February</v>
      </c>
      <c r="G1606" s="7">
        <f t="shared" si="51"/>
        <v>42790</v>
      </c>
      <c r="H1606" s="5" t="s">
        <v>1928</v>
      </c>
      <c r="I1606" s="5" t="s">
        <v>11</v>
      </c>
      <c r="J1606" s="10">
        <v>378000</v>
      </c>
      <c r="K1606" s="10"/>
      <c r="L1606" s="11">
        <v>178000</v>
      </c>
    </row>
    <row r="1607" spans="1:12" x14ac:dyDescent="0.25">
      <c r="A1607" s="5" t="s">
        <v>1525</v>
      </c>
      <c r="B1607" s="3" t="s">
        <v>1526</v>
      </c>
      <c r="C1607" s="5" t="s">
        <v>5596</v>
      </c>
      <c r="D1607" s="5" t="s">
        <v>5606</v>
      </c>
      <c r="E1607" s="5">
        <v>2017</v>
      </c>
      <c r="F1607" s="8" t="str">
        <f t="shared" si="50"/>
        <v>April</v>
      </c>
      <c r="G1607" s="7">
        <f t="shared" si="51"/>
        <v>42835</v>
      </c>
      <c r="H1607" s="5" t="s">
        <v>1927</v>
      </c>
      <c r="I1607" s="5" t="s">
        <v>11</v>
      </c>
      <c r="J1607" s="10">
        <v>78750</v>
      </c>
      <c r="K1607" s="10"/>
      <c r="L1607" s="11">
        <v>256750</v>
      </c>
    </row>
    <row r="1608" spans="1:12" x14ac:dyDescent="0.25">
      <c r="A1608" s="5" t="s">
        <v>1525</v>
      </c>
      <c r="B1608" s="3" t="s">
        <v>1526</v>
      </c>
      <c r="C1608" s="5" t="s">
        <v>5596</v>
      </c>
      <c r="D1608" s="5" t="s">
        <v>5594</v>
      </c>
      <c r="E1608" s="5">
        <v>2017</v>
      </c>
      <c r="F1608" s="8" t="str">
        <f t="shared" si="50"/>
        <v>April</v>
      </c>
      <c r="G1608" s="7">
        <f t="shared" si="51"/>
        <v>42836</v>
      </c>
      <c r="H1608" s="5" t="s">
        <v>1926</v>
      </c>
      <c r="I1608" s="5" t="s">
        <v>11</v>
      </c>
      <c r="J1608" s="10">
        <v>514500</v>
      </c>
      <c r="K1608" s="10"/>
      <c r="L1608" s="11">
        <v>771250</v>
      </c>
    </row>
    <row r="1609" spans="1:12" x14ac:dyDescent="0.25">
      <c r="A1609" s="5" t="s">
        <v>1525</v>
      </c>
      <c r="B1609" s="3" t="s">
        <v>1526</v>
      </c>
      <c r="C1609" s="5" t="s">
        <v>5596</v>
      </c>
      <c r="D1609" s="5" t="s">
        <v>5613</v>
      </c>
      <c r="E1609" s="5">
        <v>2017</v>
      </c>
      <c r="F1609" s="8" t="str">
        <f t="shared" si="50"/>
        <v>April</v>
      </c>
      <c r="G1609" s="7">
        <f t="shared" si="51"/>
        <v>42846</v>
      </c>
      <c r="H1609" s="5" t="s">
        <v>1925</v>
      </c>
      <c r="I1609" s="5" t="s">
        <v>13</v>
      </c>
      <c r="J1609" s="10"/>
      <c r="K1609" s="10">
        <v>400000</v>
      </c>
      <c r="L1609" s="11">
        <v>371250</v>
      </c>
    </row>
    <row r="1610" spans="1:12" x14ac:dyDescent="0.25">
      <c r="A1610" s="5" t="s">
        <v>1525</v>
      </c>
      <c r="B1610" s="3" t="s">
        <v>1526</v>
      </c>
      <c r="C1610" s="5" t="s">
        <v>5597</v>
      </c>
      <c r="D1610" s="5" t="s">
        <v>5602</v>
      </c>
      <c r="E1610" s="5">
        <v>2017</v>
      </c>
      <c r="F1610" s="8" t="str">
        <f t="shared" si="50"/>
        <v>May</v>
      </c>
      <c r="G1610" s="7">
        <f t="shared" si="51"/>
        <v>42879</v>
      </c>
      <c r="H1610" s="5" t="s">
        <v>1924</v>
      </c>
      <c r="I1610" s="5" t="s">
        <v>11</v>
      </c>
      <c r="J1610" s="10">
        <v>378000</v>
      </c>
      <c r="K1610" s="10"/>
      <c r="L1610" s="11">
        <v>749250</v>
      </c>
    </row>
    <row r="1611" spans="1:12" x14ac:dyDescent="0.25">
      <c r="A1611" s="5" t="s">
        <v>1525</v>
      </c>
      <c r="B1611" s="3" t="s">
        <v>1526</v>
      </c>
      <c r="C1611" s="5" t="s">
        <v>5590</v>
      </c>
      <c r="D1611" s="5" t="s">
        <v>5587</v>
      </c>
      <c r="E1611" s="5">
        <v>2017</v>
      </c>
      <c r="F1611" s="8" t="str">
        <f t="shared" si="50"/>
        <v>August</v>
      </c>
      <c r="G1611" s="7">
        <f t="shared" si="51"/>
        <v>42948</v>
      </c>
      <c r="H1611" s="5" t="s">
        <v>1923</v>
      </c>
      <c r="I1611" s="5" t="s">
        <v>11</v>
      </c>
      <c r="J1611" s="10">
        <v>126000</v>
      </c>
      <c r="K1611" s="10"/>
      <c r="L1611" s="11">
        <v>875250</v>
      </c>
    </row>
    <row r="1612" spans="1:12" x14ac:dyDescent="0.25">
      <c r="A1612" s="5" t="s">
        <v>1525</v>
      </c>
      <c r="B1612" s="3" t="s">
        <v>1526</v>
      </c>
      <c r="C1612" s="5" t="s">
        <v>5590</v>
      </c>
      <c r="D1612" s="5" t="s">
        <v>5602</v>
      </c>
      <c r="E1612" s="5">
        <v>2017</v>
      </c>
      <c r="F1612" s="8" t="str">
        <f t="shared" si="50"/>
        <v>August</v>
      </c>
      <c r="G1612" s="7">
        <f t="shared" si="51"/>
        <v>42971</v>
      </c>
      <c r="H1612" s="5" t="s">
        <v>1922</v>
      </c>
      <c r="I1612" s="5" t="s">
        <v>11</v>
      </c>
      <c r="J1612" s="10">
        <v>32516.13</v>
      </c>
      <c r="K1612" s="10"/>
      <c r="L1612" s="11">
        <v>907766.13</v>
      </c>
    </row>
    <row r="1613" spans="1:12" x14ac:dyDescent="0.25">
      <c r="A1613" s="5" t="s">
        <v>1525</v>
      </c>
      <c r="B1613" s="3" t="s">
        <v>1526</v>
      </c>
      <c r="C1613" s="5" t="s">
        <v>5605</v>
      </c>
      <c r="D1613" s="5" t="s">
        <v>5587</v>
      </c>
      <c r="E1613" s="5">
        <v>2017</v>
      </c>
      <c r="F1613" s="8" t="str">
        <f t="shared" si="50"/>
        <v>September</v>
      </c>
      <c r="G1613" s="7">
        <f t="shared" si="51"/>
        <v>42979</v>
      </c>
      <c r="H1613" s="5" t="s">
        <v>1921</v>
      </c>
      <c r="I1613" s="5" t="s">
        <v>11</v>
      </c>
      <c r="J1613" s="10">
        <v>252000</v>
      </c>
      <c r="K1613" s="10"/>
      <c r="L1613" s="11">
        <v>1159766.1299999999</v>
      </c>
    </row>
    <row r="1614" spans="1:12" x14ac:dyDescent="0.25">
      <c r="A1614" s="5" t="s">
        <v>1525</v>
      </c>
      <c r="B1614" s="3" t="s">
        <v>1526</v>
      </c>
      <c r="C1614" s="5" t="s">
        <v>5605</v>
      </c>
      <c r="D1614" s="5" t="s">
        <v>5587</v>
      </c>
      <c r="E1614" s="5">
        <v>2017</v>
      </c>
      <c r="F1614" s="8" t="str">
        <f t="shared" si="50"/>
        <v>September</v>
      </c>
      <c r="G1614" s="7">
        <f t="shared" si="51"/>
        <v>42979</v>
      </c>
      <c r="H1614" s="5" t="s">
        <v>1920</v>
      </c>
      <c r="I1614" s="5" t="s">
        <v>11</v>
      </c>
      <c r="J1614" s="10">
        <v>126000</v>
      </c>
      <c r="K1614" s="10"/>
      <c r="L1614" s="11">
        <v>1285766.1299999999</v>
      </c>
    </row>
    <row r="1615" spans="1:12" x14ac:dyDescent="0.25">
      <c r="A1615" s="5" t="s">
        <v>1525</v>
      </c>
      <c r="B1615" s="3" t="s">
        <v>1526</v>
      </c>
      <c r="C1615" s="5" t="s">
        <v>5605</v>
      </c>
      <c r="D1615" s="5" t="s">
        <v>5611</v>
      </c>
      <c r="E1615" s="5">
        <v>2017</v>
      </c>
      <c r="F1615" s="8" t="str">
        <f t="shared" si="50"/>
        <v>September</v>
      </c>
      <c r="G1615" s="7">
        <f t="shared" si="51"/>
        <v>42992</v>
      </c>
      <c r="H1615" s="5" t="s">
        <v>1919</v>
      </c>
      <c r="I1615" s="5" t="s">
        <v>13</v>
      </c>
      <c r="J1615" s="10"/>
      <c r="K1615" s="10">
        <v>600000</v>
      </c>
      <c r="L1615" s="11">
        <v>685766.13</v>
      </c>
    </row>
    <row r="1616" spans="1:12" x14ac:dyDescent="0.25">
      <c r="A1616" s="5" t="s">
        <v>1525</v>
      </c>
      <c r="B1616" s="3" t="s">
        <v>1526</v>
      </c>
      <c r="C1616" s="5" t="s">
        <v>5605</v>
      </c>
      <c r="D1616" s="5" t="s">
        <v>5614</v>
      </c>
      <c r="E1616" s="5">
        <v>2017</v>
      </c>
      <c r="F1616" s="8" t="str">
        <f t="shared" si="50"/>
        <v>September</v>
      </c>
      <c r="G1616" s="7">
        <f t="shared" si="51"/>
        <v>43004</v>
      </c>
      <c r="H1616" s="5" t="s">
        <v>1918</v>
      </c>
      <c r="I1616" s="5" t="s">
        <v>11</v>
      </c>
      <c r="J1616" s="10">
        <v>367500</v>
      </c>
      <c r="K1616" s="10"/>
      <c r="L1616" s="11">
        <v>1053266.1299999999</v>
      </c>
    </row>
    <row r="1617" spans="1:12" x14ac:dyDescent="0.25">
      <c r="A1617" s="5" t="s">
        <v>1525</v>
      </c>
      <c r="B1617" s="3" t="s">
        <v>1526</v>
      </c>
      <c r="C1617" s="5" t="s">
        <v>5606</v>
      </c>
      <c r="D1617" s="5" t="s">
        <v>5587</v>
      </c>
      <c r="E1617" s="5">
        <v>2017</v>
      </c>
      <c r="F1617" s="8" t="str">
        <f t="shared" si="50"/>
        <v>October</v>
      </c>
      <c r="G1617" s="7">
        <f t="shared" si="51"/>
        <v>43009</v>
      </c>
      <c r="H1617" s="5" t="s">
        <v>1917</v>
      </c>
      <c r="I1617" s="5" t="s">
        <v>11</v>
      </c>
      <c r="J1617" s="10">
        <v>126000</v>
      </c>
      <c r="K1617" s="10"/>
      <c r="L1617" s="11">
        <v>1179266.1299999999</v>
      </c>
    </row>
    <row r="1618" spans="1:12" x14ac:dyDescent="0.25">
      <c r="A1618" s="5" t="s">
        <v>1525</v>
      </c>
      <c r="B1618" s="3" t="s">
        <v>1526</v>
      </c>
      <c r="C1618" s="5" t="s">
        <v>5594</v>
      </c>
      <c r="D1618" s="5" t="s">
        <v>5587</v>
      </c>
      <c r="E1618" s="5">
        <v>2017</v>
      </c>
      <c r="F1618" s="8" t="str">
        <f t="shared" si="50"/>
        <v>November</v>
      </c>
      <c r="G1618" s="7">
        <f t="shared" si="51"/>
        <v>43040</v>
      </c>
      <c r="H1618" s="5" t="s">
        <v>1916</v>
      </c>
      <c r="I1618" s="5" t="s">
        <v>11</v>
      </c>
      <c r="J1618" s="10">
        <v>126000</v>
      </c>
      <c r="K1618" s="10"/>
      <c r="L1618" s="11">
        <v>1305266.1299999999</v>
      </c>
    </row>
    <row r="1619" spans="1:12" x14ac:dyDescent="0.25">
      <c r="A1619" s="5" t="s">
        <v>1525</v>
      </c>
      <c r="B1619" s="3" t="s">
        <v>1526</v>
      </c>
      <c r="C1619" s="5" t="s">
        <v>5594</v>
      </c>
      <c r="D1619" s="5" t="s">
        <v>5587</v>
      </c>
      <c r="E1619" s="5">
        <v>2017</v>
      </c>
      <c r="F1619" s="8" t="str">
        <f t="shared" si="50"/>
        <v>November</v>
      </c>
      <c r="G1619" s="7">
        <f t="shared" si="51"/>
        <v>43040</v>
      </c>
      <c r="H1619" s="5" t="s">
        <v>1915</v>
      </c>
      <c r="I1619" s="5" t="s">
        <v>11</v>
      </c>
      <c r="J1619" s="10">
        <v>241499.99</v>
      </c>
      <c r="K1619" s="10"/>
      <c r="L1619" s="11">
        <v>1546766.12</v>
      </c>
    </row>
    <row r="1620" spans="1:12" x14ac:dyDescent="0.25">
      <c r="A1620" s="5" t="s">
        <v>1525</v>
      </c>
      <c r="B1620" s="3" t="s">
        <v>1526</v>
      </c>
      <c r="C1620" s="5" t="s">
        <v>5607</v>
      </c>
      <c r="D1620" s="5" t="s">
        <v>5587</v>
      </c>
      <c r="E1620" s="5">
        <v>2017</v>
      </c>
      <c r="F1620" s="8" t="str">
        <f t="shared" si="50"/>
        <v>December</v>
      </c>
      <c r="G1620" s="7">
        <f t="shared" si="51"/>
        <v>43070</v>
      </c>
      <c r="H1620" s="5" t="s">
        <v>1914</v>
      </c>
      <c r="I1620" s="5" t="s">
        <v>11</v>
      </c>
      <c r="J1620" s="10">
        <v>252000</v>
      </c>
      <c r="K1620" s="10"/>
      <c r="L1620" s="11">
        <v>1798766.12</v>
      </c>
    </row>
    <row r="1621" spans="1:12" x14ac:dyDescent="0.25">
      <c r="A1621" s="5" t="s">
        <v>1525</v>
      </c>
      <c r="B1621" s="3" t="s">
        <v>1526</v>
      </c>
      <c r="C1621" s="5" t="s">
        <v>5607</v>
      </c>
      <c r="D1621" s="5" t="s">
        <v>5587</v>
      </c>
      <c r="E1621" s="5">
        <v>2017</v>
      </c>
      <c r="F1621" s="8" t="str">
        <f t="shared" si="50"/>
        <v>December</v>
      </c>
      <c r="G1621" s="7">
        <f t="shared" si="51"/>
        <v>43070</v>
      </c>
      <c r="H1621" s="5" t="s">
        <v>1913</v>
      </c>
      <c r="I1621" s="5" t="s">
        <v>11</v>
      </c>
      <c r="J1621" s="10">
        <v>126000</v>
      </c>
      <c r="K1621" s="10"/>
      <c r="L1621" s="11">
        <v>1924766.12</v>
      </c>
    </row>
    <row r="1622" spans="1:12" x14ac:dyDescent="0.25">
      <c r="A1622" s="5" t="s">
        <v>1531</v>
      </c>
      <c r="B1622" s="3" t="s">
        <v>1532</v>
      </c>
      <c r="C1622" s="7"/>
      <c r="D1622" s="7"/>
      <c r="E1622" s="7"/>
      <c r="F1622" s="8" t="str">
        <f t="shared" si="50"/>
        <v>January</v>
      </c>
      <c r="G1622" s="7" t="str">
        <f t="shared" si="51"/>
        <v/>
      </c>
      <c r="H1622" s="5" t="s">
        <v>28</v>
      </c>
      <c r="I1622" s="5" t="s">
        <v>29</v>
      </c>
      <c r="J1622" s="10"/>
      <c r="K1622" s="10"/>
      <c r="L1622" s="11">
        <v>0</v>
      </c>
    </row>
    <row r="1623" spans="1:12" x14ac:dyDescent="0.25">
      <c r="A1623" s="5" t="s">
        <v>1533</v>
      </c>
      <c r="B1623" s="3" t="s">
        <v>1534</v>
      </c>
      <c r="C1623" s="7"/>
      <c r="D1623" s="7"/>
      <c r="E1623" s="7"/>
      <c r="F1623" s="8" t="str">
        <f t="shared" si="50"/>
        <v>January</v>
      </c>
      <c r="G1623" s="7" t="str">
        <f t="shared" si="51"/>
        <v/>
      </c>
      <c r="H1623" s="5" t="s">
        <v>28</v>
      </c>
      <c r="I1623" s="5" t="s">
        <v>29</v>
      </c>
      <c r="J1623" s="10"/>
      <c r="K1623" s="10"/>
      <c r="L1623" s="11">
        <v>0</v>
      </c>
    </row>
    <row r="1624" spans="1:12" x14ac:dyDescent="0.25">
      <c r="A1624" s="5" t="s">
        <v>1535</v>
      </c>
      <c r="B1624" s="3" t="s">
        <v>1536</v>
      </c>
      <c r="C1624" s="7"/>
      <c r="D1624" s="7"/>
      <c r="E1624" s="7"/>
      <c r="F1624" s="8" t="str">
        <f t="shared" si="50"/>
        <v>January</v>
      </c>
      <c r="G1624" s="7" t="str">
        <f t="shared" si="51"/>
        <v/>
      </c>
      <c r="H1624" s="5" t="s">
        <v>28</v>
      </c>
      <c r="I1624" s="5" t="s">
        <v>29</v>
      </c>
      <c r="J1624" s="10"/>
      <c r="K1624" s="10"/>
      <c r="L1624" s="11">
        <v>0</v>
      </c>
    </row>
    <row r="1625" spans="1:12" x14ac:dyDescent="0.25">
      <c r="A1625" s="5" t="s">
        <v>1537</v>
      </c>
      <c r="B1625" s="3" t="s">
        <v>1538</v>
      </c>
      <c r="C1625" s="5" t="s">
        <v>5589</v>
      </c>
      <c r="D1625" s="5" t="s">
        <v>5590</v>
      </c>
      <c r="E1625" s="5">
        <v>2017</v>
      </c>
      <c r="F1625" s="8" t="str">
        <f t="shared" si="50"/>
        <v>June</v>
      </c>
      <c r="G1625" s="7">
        <f t="shared" si="51"/>
        <v>42894</v>
      </c>
      <c r="H1625" s="5" t="s">
        <v>1912</v>
      </c>
      <c r="I1625" s="5" t="s">
        <v>11</v>
      </c>
      <c r="J1625" s="10">
        <v>1505700</v>
      </c>
      <c r="K1625" s="10"/>
      <c r="L1625" s="11">
        <v>1505700</v>
      </c>
    </row>
    <row r="1626" spans="1:12" x14ac:dyDescent="0.25">
      <c r="A1626" s="5" t="s">
        <v>1537</v>
      </c>
      <c r="B1626" s="3" t="s">
        <v>1538</v>
      </c>
      <c r="C1626" s="5" t="s">
        <v>5589</v>
      </c>
      <c r="D1626" s="5" t="s">
        <v>5604</v>
      </c>
      <c r="E1626" s="5">
        <v>2017</v>
      </c>
      <c r="F1626" s="8" t="str">
        <f t="shared" si="50"/>
        <v>June</v>
      </c>
      <c r="G1626" s="7">
        <f t="shared" si="51"/>
        <v>42899</v>
      </c>
      <c r="H1626" s="5" t="s">
        <v>1911</v>
      </c>
      <c r="I1626" s="5" t="s">
        <v>13</v>
      </c>
      <c r="J1626" s="10"/>
      <c r="K1626" s="10">
        <v>1461130</v>
      </c>
      <c r="L1626" s="11">
        <v>44570</v>
      </c>
    </row>
    <row r="1627" spans="1:12" x14ac:dyDescent="0.25">
      <c r="A1627" s="5" t="s">
        <v>1539</v>
      </c>
      <c r="B1627" s="3" t="s">
        <v>1540</v>
      </c>
      <c r="C1627" s="5" t="s">
        <v>5587</v>
      </c>
      <c r="D1627" s="5" t="s">
        <v>5587</v>
      </c>
      <c r="E1627" s="5">
        <v>2017</v>
      </c>
      <c r="F1627" s="8" t="str">
        <f t="shared" si="50"/>
        <v>January</v>
      </c>
      <c r="G1627" s="7">
        <f t="shared" si="51"/>
        <v>42736</v>
      </c>
      <c r="H1627" s="5" t="s">
        <v>1910</v>
      </c>
      <c r="I1627" s="5" t="s">
        <v>11</v>
      </c>
      <c r="J1627" s="10">
        <v>2013000</v>
      </c>
      <c r="K1627" s="10"/>
      <c r="L1627" s="11">
        <v>2013000</v>
      </c>
    </row>
    <row r="1628" spans="1:12" x14ac:dyDescent="0.25">
      <c r="A1628" s="5" t="s">
        <v>1539</v>
      </c>
      <c r="B1628" s="3" t="s">
        <v>1540</v>
      </c>
      <c r="C1628" s="5" t="s">
        <v>5596</v>
      </c>
      <c r="D1628" s="5" t="s">
        <v>5587</v>
      </c>
      <c r="E1628" s="5">
        <v>2017</v>
      </c>
      <c r="F1628" s="8" t="str">
        <f t="shared" si="50"/>
        <v>April</v>
      </c>
      <c r="G1628" s="7">
        <f t="shared" si="51"/>
        <v>42826</v>
      </c>
      <c r="H1628" s="5" t="s">
        <v>1909</v>
      </c>
      <c r="I1628" s="5" t="s">
        <v>11</v>
      </c>
      <c r="J1628" s="10">
        <v>2013000</v>
      </c>
      <c r="K1628" s="10"/>
      <c r="L1628" s="11">
        <v>4026000</v>
      </c>
    </row>
    <row r="1629" spans="1:12" x14ac:dyDescent="0.25">
      <c r="A1629" s="5" t="s">
        <v>1539</v>
      </c>
      <c r="B1629" s="3" t="s">
        <v>1540</v>
      </c>
      <c r="C1629" s="5" t="s">
        <v>5592</v>
      </c>
      <c r="D1629" s="5" t="s">
        <v>5587</v>
      </c>
      <c r="E1629" s="5">
        <v>2017</v>
      </c>
      <c r="F1629" s="8" t="str">
        <f t="shared" si="50"/>
        <v>July</v>
      </c>
      <c r="G1629" s="7">
        <f t="shared" si="51"/>
        <v>42917</v>
      </c>
      <c r="H1629" s="5" t="s">
        <v>1908</v>
      </c>
      <c r="I1629" s="5" t="s">
        <v>11</v>
      </c>
      <c r="J1629" s="10">
        <v>2013000</v>
      </c>
      <c r="K1629" s="10"/>
      <c r="L1629" s="11">
        <v>6039000</v>
      </c>
    </row>
    <row r="1630" spans="1:12" x14ac:dyDescent="0.25">
      <c r="A1630" s="5" t="s">
        <v>1539</v>
      </c>
      <c r="B1630" s="3" t="s">
        <v>1540</v>
      </c>
      <c r="C1630" s="5" t="s">
        <v>5592</v>
      </c>
      <c r="D1630" s="5" t="s">
        <v>5597</v>
      </c>
      <c r="E1630" s="5">
        <v>2017</v>
      </c>
      <c r="F1630" s="8" t="str">
        <f t="shared" si="50"/>
        <v>July</v>
      </c>
      <c r="G1630" s="7">
        <f t="shared" si="51"/>
        <v>42921</v>
      </c>
      <c r="H1630" s="5" t="s">
        <v>1907</v>
      </c>
      <c r="I1630" s="5" t="s">
        <v>13</v>
      </c>
      <c r="J1630" s="10"/>
      <c r="K1630" s="10">
        <v>2013000</v>
      </c>
      <c r="L1630" s="11">
        <v>4026000</v>
      </c>
    </row>
    <row r="1631" spans="1:12" x14ac:dyDescent="0.25">
      <c r="A1631" s="5" t="s">
        <v>1539</v>
      </c>
      <c r="B1631" s="3" t="s">
        <v>1540</v>
      </c>
      <c r="C1631" s="5" t="s">
        <v>5605</v>
      </c>
      <c r="D1631" s="5" t="s">
        <v>5603</v>
      </c>
      <c r="E1631" s="5">
        <v>2017</v>
      </c>
      <c r="F1631" s="8" t="str">
        <f t="shared" si="50"/>
        <v>September</v>
      </c>
      <c r="G1631" s="7">
        <f t="shared" si="51"/>
        <v>43007</v>
      </c>
      <c r="H1631" s="5" t="s">
        <v>1906</v>
      </c>
      <c r="I1631" s="5" t="s">
        <v>13</v>
      </c>
      <c r="J1631" s="10"/>
      <c r="K1631" s="10">
        <v>1500000</v>
      </c>
      <c r="L1631" s="11">
        <v>2526000</v>
      </c>
    </row>
    <row r="1632" spans="1:12" x14ac:dyDescent="0.25">
      <c r="A1632" s="5" t="s">
        <v>1539</v>
      </c>
      <c r="B1632" s="3" t="s">
        <v>1540</v>
      </c>
      <c r="C1632" s="5" t="s">
        <v>5606</v>
      </c>
      <c r="D1632" s="5" t="s">
        <v>5587</v>
      </c>
      <c r="E1632" s="5">
        <v>2017</v>
      </c>
      <c r="F1632" s="8" t="str">
        <f t="shared" si="50"/>
        <v>October</v>
      </c>
      <c r="G1632" s="7">
        <f t="shared" si="51"/>
        <v>43009</v>
      </c>
      <c r="H1632" s="5" t="s">
        <v>1905</v>
      </c>
      <c r="I1632" s="5" t="s">
        <v>11</v>
      </c>
      <c r="J1632" s="10">
        <v>2013000</v>
      </c>
      <c r="K1632" s="10"/>
      <c r="L1632" s="11">
        <v>4539000</v>
      </c>
    </row>
    <row r="1633" spans="1:12" x14ac:dyDescent="0.25">
      <c r="A1633" s="5" t="s">
        <v>1539</v>
      </c>
      <c r="B1633" s="3" t="s">
        <v>1540</v>
      </c>
      <c r="C1633" s="5" t="s">
        <v>5594</v>
      </c>
      <c r="D1633" s="5" t="s">
        <v>5590</v>
      </c>
      <c r="E1633" s="5">
        <v>2017</v>
      </c>
      <c r="F1633" s="8" t="str">
        <f t="shared" si="50"/>
        <v>November</v>
      </c>
      <c r="G1633" s="7">
        <f t="shared" si="51"/>
        <v>43047</v>
      </c>
      <c r="H1633" s="5" t="s">
        <v>1904</v>
      </c>
      <c r="I1633" s="5" t="s">
        <v>11</v>
      </c>
      <c r="J1633" s="10"/>
      <c r="K1633" s="10">
        <v>20130</v>
      </c>
      <c r="L1633" s="11">
        <v>4518870</v>
      </c>
    </row>
    <row r="1634" spans="1:12" x14ac:dyDescent="0.25">
      <c r="A1634" s="5" t="s">
        <v>1548</v>
      </c>
      <c r="B1634" s="3" t="s">
        <v>1549</v>
      </c>
      <c r="C1634" s="5" t="s">
        <v>5587</v>
      </c>
      <c r="D1634" s="5" t="s">
        <v>5587</v>
      </c>
      <c r="E1634" s="5">
        <v>2017</v>
      </c>
      <c r="F1634" s="8" t="str">
        <f t="shared" si="50"/>
        <v>January</v>
      </c>
      <c r="G1634" s="7">
        <f t="shared" si="51"/>
        <v>42736</v>
      </c>
      <c r="H1634" s="5" t="s">
        <v>36</v>
      </c>
      <c r="I1634" s="5" t="s">
        <v>29</v>
      </c>
      <c r="J1634" s="10"/>
      <c r="K1634" s="10"/>
      <c r="L1634" s="11">
        <v>3771362.31</v>
      </c>
    </row>
    <row r="1635" spans="1:12" x14ac:dyDescent="0.25">
      <c r="A1635" s="5" t="s">
        <v>1548</v>
      </c>
      <c r="B1635" s="3" t="s">
        <v>1549</v>
      </c>
      <c r="C1635" s="5" t="s">
        <v>5587</v>
      </c>
      <c r="D1635" s="5" t="s">
        <v>5587</v>
      </c>
      <c r="E1635" s="5">
        <v>2017</v>
      </c>
      <c r="F1635" s="8" t="str">
        <f t="shared" si="50"/>
        <v>January</v>
      </c>
      <c r="G1635" s="7">
        <f t="shared" si="51"/>
        <v>42736</v>
      </c>
      <c r="H1635" s="5" t="s">
        <v>1903</v>
      </c>
      <c r="I1635" s="5" t="s">
        <v>11</v>
      </c>
      <c r="J1635" s="10">
        <v>525000</v>
      </c>
      <c r="K1635" s="10"/>
      <c r="L1635" s="11">
        <v>4296362.3099999996</v>
      </c>
    </row>
    <row r="1636" spans="1:12" x14ac:dyDescent="0.25">
      <c r="A1636" s="5" t="s">
        <v>1548</v>
      </c>
      <c r="B1636" s="3" t="s">
        <v>1549</v>
      </c>
      <c r="C1636" s="5" t="s">
        <v>5587</v>
      </c>
      <c r="D1636" s="5" t="s">
        <v>5601</v>
      </c>
      <c r="E1636" s="5">
        <v>2017</v>
      </c>
      <c r="F1636" s="8" t="str">
        <f t="shared" si="50"/>
        <v>January</v>
      </c>
      <c r="G1636" s="7">
        <f t="shared" si="51"/>
        <v>42752</v>
      </c>
      <c r="H1636" s="5" t="s">
        <v>1902</v>
      </c>
      <c r="I1636" s="5" t="s">
        <v>13</v>
      </c>
      <c r="J1636" s="10"/>
      <c r="K1636" s="10">
        <v>1500000</v>
      </c>
      <c r="L1636" s="11">
        <v>2796362.31</v>
      </c>
    </row>
    <row r="1637" spans="1:12" x14ac:dyDescent="0.25">
      <c r="A1637" s="5" t="s">
        <v>1548</v>
      </c>
      <c r="B1637" s="3" t="s">
        <v>1549</v>
      </c>
      <c r="C1637" s="5" t="s">
        <v>5598</v>
      </c>
      <c r="D1637" s="5" t="s">
        <v>5587</v>
      </c>
      <c r="E1637" s="5">
        <v>2017</v>
      </c>
      <c r="F1637" s="8" t="str">
        <f t="shared" si="50"/>
        <v>February</v>
      </c>
      <c r="G1637" s="7">
        <f t="shared" si="51"/>
        <v>42767</v>
      </c>
      <c r="H1637" s="5" t="s">
        <v>1901</v>
      </c>
      <c r="I1637" s="5" t="s">
        <v>11</v>
      </c>
      <c r="J1637" s="10">
        <v>525000</v>
      </c>
      <c r="K1637" s="10"/>
      <c r="L1637" s="11">
        <v>3321362.31</v>
      </c>
    </row>
    <row r="1638" spans="1:12" x14ac:dyDescent="0.25">
      <c r="A1638" s="5" t="s">
        <v>1548</v>
      </c>
      <c r="B1638" s="3" t="s">
        <v>1549</v>
      </c>
      <c r="C1638" s="5" t="s">
        <v>5598</v>
      </c>
      <c r="D1638" s="5" t="s">
        <v>5587</v>
      </c>
      <c r="E1638" s="5">
        <v>2017</v>
      </c>
      <c r="F1638" s="8" t="str">
        <f t="shared" si="50"/>
        <v>February</v>
      </c>
      <c r="G1638" s="7">
        <f t="shared" si="51"/>
        <v>42767</v>
      </c>
      <c r="H1638" s="5" t="s">
        <v>1883</v>
      </c>
      <c r="I1638" s="5" t="s">
        <v>13</v>
      </c>
      <c r="J1638" s="10"/>
      <c r="K1638" s="10">
        <v>1000000</v>
      </c>
      <c r="L1638" s="11">
        <v>2321362.31</v>
      </c>
    </row>
    <row r="1639" spans="1:12" x14ac:dyDescent="0.25">
      <c r="A1639" s="5" t="s">
        <v>1548</v>
      </c>
      <c r="B1639" s="3" t="s">
        <v>1549</v>
      </c>
      <c r="C1639" s="5" t="s">
        <v>5598</v>
      </c>
      <c r="D1639" s="5" t="s">
        <v>5590</v>
      </c>
      <c r="E1639" s="5">
        <v>2017</v>
      </c>
      <c r="F1639" s="8" t="str">
        <f t="shared" si="50"/>
        <v>February</v>
      </c>
      <c r="G1639" s="7">
        <f t="shared" si="51"/>
        <v>42774</v>
      </c>
      <c r="H1639" s="5" t="s">
        <v>1899</v>
      </c>
      <c r="I1639" s="5" t="s">
        <v>13</v>
      </c>
      <c r="J1639" s="10"/>
      <c r="K1639" s="10">
        <v>1500000</v>
      </c>
      <c r="L1639" s="11">
        <v>821362.31</v>
      </c>
    </row>
    <row r="1640" spans="1:12" x14ac:dyDescent="0.25">
      <c r="A1640" s="5" t="s">
        <v>1548</v>
      </c>
      <c r="B1640" s="3" t="s">
        <v>1549</v>
      </c>
      <c r="C1640" s="5" t="s">
        <v>5588</v>
      </c>
      <c r="D1640" s="5" t="s">
        <v>5587</v>
      </c>
      <c r="E1640" s="5">
        <v>2017</v>
      </c>
      <c r="F1640" s="8" t="str">
        <f t="shared" si="50"/>
        <v>March</v>
      </c>
      <c r="G1640" s="7">
        <f t="shared" si="51"/>
        <v>42795</v>
      </c>
      <c r="H1640" s="5" t="s">
        <v>1900</v>
      </c>
      <c r="I1640" s="5" t="s">
        <v>11</v>
      </c>
      <c r="J1640" s="10">
        <v>525000</v>
      </c>
      <c r="K1640" s="10"/>
      <c r="L1640" s="11">
        <v>1346362.31</v>
      </c>
    </row>
    <row r="1641" spans="1:12" x14ac:dyDescent="0.25">
      <c r="A1641" s="5" t="s">
        <v>1548</v>
      </c>
      <c r="B1641" s="3" t="s">
        <v>1549</v>
      </c>
      <c r="C1641" s="5" t="s">
        <v>5588</v>
      </c>
      <c r="D1641" s="5" t="s">
        <v>5595</v>
      </c>
      <c r="E1641" s="5">
        <v>2017</v>
      </c>
      <c r="F1641" s="8" t="str">
        <f t="shared" si="50"/>
        <v>March</v>
      </c>
      <c r="G1641" s="7">
        <f t="shared" si="51"/>
        <v>42825</v>
      </c>
      <c r="H1641" s="5" t="s">
        <v>1899</v>
      </c>
      <c r="I1641" s="5" t="s">
        <v>13</v>
      </c>
      <c r="J1641" s="10"/>
      <c r="K1641" s="10">
        <v>1300000</v>
      </c>
      <c r="L1641" s="11">
        <v>46362.31</v>
      </c>
    </row>
    <row r="1642" spans="1:12" x14ac:dyDescent="0.25">
      <c r="A1642" s="5" t="s">
        <v>1548</v>
      </c>
      <c r="B1642" s="3" t="s">
        <v>1549</v>
      </c>
      <c r="C1642" s="5" t="s">
        <v>5596</v>
      </c>
      <c r="D1642" s="5" t="s">
        <v>5587</v>
      </c>
      <c r="E1642" s="5">
        <v>2017</v>
      </c>
      <c r="F1642" s="8" t="str">
        <f t="shared" si="50"/>
        <v>April</v>
      </c>
      <c r="G1642" s="7">
        <f t="shared" si="51"/>
        <v>42826</v>
      </c>
      <c r="H1642" s="5" t="s">
        <v>1898</v>
      </c>
      <c r="I1642" s="5" t="s">
        <v>11</v>
      </c>
      <c r="J1642" s="10">
        <v>525000</v>
      </c>
      <c r="K1642" s="10"/>
      <c r="L1642" s="11">
        <v>571362.31000000006</v>
      </c>
    </row>
    <row r="1643" spans="1:12" x14ac:dyDescent="0.25">
      <c r="A1643" s="5" t="s">
        <v>1548</v>
      </c>
      <c r="B1643" s="3" t="s">
        <v>1549</v>
      </c>
      <c r="C1643" s="5" t="s">
        <v>5597</v>
      </c>
      <c r="D1643" s="5" t="s">
        <v>5587</v>
      </c>
      <c r="E1643" s="5">
        <v>2017</v>
      </c>
      <c r="F1643" s="8" t="str">
        <f t="shared" si="50"/>
        <v>May</v>
      </c>
      <c r="G1643" s="7">
        <f t="shared" si="51"/>
        <v>42856</v>
      </c>
      <c r="H1643" s="5" t="s">
        <v>1897</v>
      </c>
      <c r="I1643" s="5" t="s">
        <v>11</v>
      </c>
      <c r="J1643" s="10">
        <v>525000</v>
      </c>
      <c r="K1643" s="10"/>
      <c r="L1643" s="11">
        <v>1096362.31</v>
      </c>
    </row>
    <row r="1644" spans="1:12" x14ac:dyDescent="0.25">
      <c r="A1644" s="5" t="s">
        <v>1548</v>
      </c>
      <c r="B1644" s="3" t="s">
        <v>1549</v>
      </c>
      <c r="C1644" s="5" t="s">
        <v>5597</v>
      </c>
      <c r="D1644" s="5" t="s">
        <v>5610</v>
      </c>
      <c r="E1644" s="5">
        <v>2017</v>
      </c>
      <c r="F1644" s="8" t="str">
        <f t="shared" si="50"/>
        <v>May</v>
      </c>
      <c r="G1644" s="7">
        <f t="shared" si="51"/>
        <v>42885</v>
      </c>
      <c r="H1644" s="5" t="s">
        <v>1896</v>
      </c>
      <c r="I1644" s="5" t="s">
        <v>11</v>
      </c>
      <c r="J1644" s="10">
        <v>1575000</v>
      </c>
      <c r="K1644" s="10"/>
      <c r="L1644" s="11">
        <v>2671362.31</v>
      </c>
    </row>
    <row r="1645" spans="1:12" x14ac:dyDescent="0.25">
      <c r="A1645" s="5" t="s">
        <v>1548</v>
      </c>
      <c r="B1645" s="3" t="s">
        <v>1549</v>
      </c>
      <c r="C1645" s="5" t="s">
        <v>5589</v>
      </c>
      <c r="D1645" s="5" t="s">
        <v>5587</v>
      </c>
      <c r="E1645" s="5">
        <v>2017</v>
      </c>
      <c r="F1645" s="8" t="str">
        <f t="shared" si="50"/>
        <v>June</v>
      </c>
      <c r="G1645" s="7">
        <f t="shared" si="51"/>
        <v>42887</v>
      </c>
      <c r="H1645" s="5" t="s">
        <v>1895</v>
      </c>
      <c r="I1645" s="5" t="s">
        <v>11</v>
      </c>
      <c r="J1645" s="10">
        <v>525000</v>
      </c>
      <c r="K1645" s="10"/>
      <c r="L1645" s="11">
        <v>3196362.31</v>
      </c>
    </row>
    <row r="1646" spans="1:12" x14ac:dyDescent="0.25">
      <c r="A1646" s="5" t="s">
        <v>1548</v>
      </c>
      <c r="B1646" s="3" t="s">
        <v>1549</v>
      </c>
      <c r="C1646" s="5" t="s">
        <v>5592</v>
      </c>
      <c r="D1646" s="5" t="s">
        <v>5587</v>
      </c>
      <c r="E1646" s="5">
        <v>2017</v>
      </c>
      <c r="F1646" s="8" t="str">
        <f t="shared" si="50"/>
        <v>July</v>
      </c>
      <c r="G1646" s="7">
        <f t="shared" si="51"/>
        <v>42917</v>
      </c>
      <c r="H1646" s="5" t="s">
        <v>1894</v>
      </c>
      <c r="I1646" s="5" t="s">
        <v>11</v>
      </c>
      <c r="J1646" s="10">
        <v>525000</v>
      </c>
      <c r="K1646" s="10"/>
      <c r="L1646" s="11">
        <v>3721362.31</v>
      </c>
    </row>
    <row r="1647" spans="1:12" x14ac:dyDescent="0.25">
      <c r="A1647" s="5" t="s">
        <v>1548</v>
      </c>
      <c r="B1647" s="3" t="s">
        <v>1549</v>
      </c>
      <c r="C1647" s="5" t="s">
        <v>5592</v>
      </c>
      <c r="D1647" s="5" t="s">
        <v>5591</v>
      </c>
      <c r="E1647" s="5">
        <v>2017</v>
      </c>
      <c r="F1647" s="8" t="str">
        <f t="shared" si="50"/>
        <v>July</v>
      </c>
      <c r="G1647" s="7">
        <f t="shared" si="51"/>
        <v>42934</v>
      </c>
      <c r="H1647" s="5" t="s">
        <v>1893</v>
      </c>
      <c r="I1647" s="5" t="s">
        <v>13</v>
      </c>
      <c r="J1647" s="10"/>
      <c r="K1647" s="10">
        <v>1000000</v>
      </c>
      <c r="L1647" s="11">
        <v>2721362.31</v>
      </c>
    </row>
    <row r="1648" spans="1:12" x14ac:dyDescent="0.25">
      <c r="A1648" s="5" t="s">
        <v>1548</v>
      </c>
      <c r="B1648" s="3" t="s">
        <v>1549</v>
      </c>
      <c r="C1648" s="5" t="s">
        <v>5590</v>
      </c>
      <c r="D1648" s="5" t="s">
        <v>5587</v>
      </c>
      <c r="E1648" s="5">
        <v>2017</v>
      </c>
      <c r="F1648" s="8" t="str">
        <f t="shared" si="50"/>
        <v>August</v>
      </c>
      <c r="G1648" s="7">
        <f t="shared" si="51"/>
        <v>42948</v>
      </c>
      <c r="H1648" s="5" t="s">
        <v>1892</v>
      </c>
      <c r="I1648" s="5" t="s">
        <v>11</v>
      </c>
      <c r="J1648" s="10">
        <v>525000</v>
      </c>
      <c r="K1648" s="10"/>
      <c r="L1648" s="11">
        <v>3246362.31</v>
      </c>
    </row>
    <row r="1649" spans="1:12" x14ac:dyDescent="0.25">
      <c r="A1649" s="5" t="s">
        <v>1548</v>
      </c>
      <c r="B1649" s="3" t="s">
        <v>1549</v>
      </c>
      <c r="C1649" s="5" t="s">
        <v>5590</v>
      </c>
      <c r="D1649" s="5" t="s">
        <v>5590</v>
      </c>
      <c r="E1649" s="5">
        <v>2017</v>
      </c>
      <c r="F1649" s="8" t="str">
        <f t="shared" si="50"/>
        <v>August</v>
      </c>
      <c r="G1649" s="7">
        <f t="shared" si="51"/>
        <v>42955</v>
      </c>
      <c r="H1649" s="5" t="s">
        <v>1891</v>
      </c>
      <c r="I1649" s="5" t="s">
        <v>13</v>
      </c>
      <c r="J1649" s="10"/>
      <c r="K1649" s="10">
        <v>1000000</v>
      </c>
      <c r="L1649" s="11">
        <v>2246362.31</v>
      </c>
    </row>
    <row r="1650" spans="1:12" x14ac:dyDescent="0.25">
      <c r="A1650" s="5" t="s">
        <v>1548</v>
      </c>
      <c r="B1650" s="3" t="s">
        <v>1549</v>
      </c>
      <c r="C1650" s="5" t="s">
        <v>5605</v>
      </c>
      <c r="D1650" s="5" t="s">
        <v>5587</v>
      </c>
      <c r="E1650" s="5">
        <v>2017</v>
      </c>
      <c r="F1650" s="8" t="str">
        <f t="shared" si="50"/>
        <v>September</v>
      </c>
      <c r="G1650" s="7">
        <f t="shared" si="51"/>
        <v>42979</v>
      </c>
      <c r="H1650" s="5" t="s">
        <v>1890</v>
      </c>
      <c r="I1650" s="5" t="s">
        <v>11</v>
      </c>
      <c r="J1650" s="10">
        <v>525000</v>
      </c>
      <c r="K1650" s="10"/>
      <c r="L1650" s="11">
        <v>2771362.31</v>
      </c>
    </row>
    <row r="1651" spans="1:12" x14ac:dyDescent="0.25">
      <c r="A1651" s="5" t="s">
        <v>1548</v>
      </c>
      <c r="B1651" s="3" t="s">
        <v>1549</v>
      </c>
      <c r="C1651" s="5" t="s">
        <v>5606</v>
      </c>
      <c r="D1651" s="5" t="s">
        <v>5587</v>
      </c>
      <c r="E1651" s="5">
        <v>2017</v>
      </c>
      <c r="F1651" s="8" t="str">
        <f t="shared" si="50"/>
        <v>October</v>
      </c>
      <c r="G1651" s="7">
        <f t="shared" si="51"/>
        <v>43009</v>
      </c>
      <c r="H1651" s="5" t="s">
        <v>1889</v>
      </c>
      <c r="I1651" s="5" t="s">
        <v>11</v>
      </c>
      <c r="J1651" s="10">
        <v>525000</v>
      </c>
      <c r="K1651" s="10"/>
      <c r="L1651" s="11">
        <v>3296362.31</v>
      </c>
    </row>
    <row r="1652" spans="1:12" x14ac:dyDescent="0.25">
      <c r="A1652" s="5" t="s">
        <v>1548</v>
      </c>
      <c r="B1652" s="3" t="s">
        <v>1549</v>
      </c>
      <c r="C1652" s="5" t="s">
        <v>5594</v>
      </c>
      <c r="D1652" s="5" t="s">
        <v>5587</v>
      </c>
      <c r="E1652" s="5">
        <v>2017</v>
      </c>
      <c r="F1652" s="8" t="str">
        <f t="shared" si="50"/>
        <v>November</v>
      </c>
      <c r="G1652" s="7">
        <f t="shared" si="51"/>
        <v>43040</v>
      </c>
      <c r="H1652" s="5" t="s">
        <v>1888</v>
      </c>
      <c r="I1652" s="5" t="s">
        <v>11</v>
      </c>
      <c r="J1652" s="10">
        <v>525000</v>
      </c>
      <c r="K1652" s="10"/>
      <c r="L1652" s="11">
        <v>3821362.31</v>
      </c>
    </row>
    <row r="1653" spans="1:12" x14ac:dyDescent="0.25">
      <c r="A1653" s="5" t="s">
        <v>1548</v>
      </c>
      <c r="B1653" s="3" t="s">
        <v>1549</v>
      </c>
      <c r="C1653" s="5" t="s">
        <v>5607</v>
      </c>
      <c r="D1653" s="5" t="s">
        <v>5587</v>
      </c>
      <c r="E1653" s="5">
        <v>2017</v>
      </c>
      <c r="F1653" s="8" t="str">
        <f t="shared" si="50"/>
        <v>December</v>
      </c>
      <c r="G1653" s="7">
        <f t="shared" si="51"/>
        <v>43070</v>
      </c>
      <c r="H1653" s="5" t="s">
        <v>1887</v>
      </c>
      <c r="I1653" s="5" t="s">
        <v>11</v>
      </c>
      <c r="J1653" s="10">
        <v>525000</v>
      </c>
      <c r="K1653" s="10"/>
      <c r="L1653" s="11">
        <v>4346362.3099999996</v>
      </c>
    </row>
    <row r="1654" spans="1:12" x14ac:dyDescent="0.25">
      <c r="A1654" s="5" t="s">
        <v>1567</v>
      </c>
      <c r="B1654" s="3" t="s">
        <v>1568</v>
      </c>
      <c r="C1654" s="5" t="s">
        <v>5587</v>
      </c>
      <c r="D1654" s="5" t="s">
        <v>5587</v>
      </c>
      <c r="E1654" s="5">
        <v>2017</v>
      </c>
      <c r="F1654" s="8" t="str">
        <f t="shared" si="50"/>
        <v>January</v>
      </c>
      <c r="G1654" s="7">
        <f t="shared" si="51"/>
        <v>42736</v>
      </c>
      <c r="H1654" s="5" t="s">
        <v>36</v>
      </c>
      <c r="I1654" s="5" t="s">
        <v>29</v>
      </c>
      <c r="J1654" s="10"/>
      <c r="K1654" s="10"/>
      <c r="L1654" s="11">
        <v>1415000</v>
      </c>
    </row>
    <row r="1655" spans="1:12" x14ac:dyDescent="0.25">
      <c r="A1655" s="5" t="s">
        <v>1567</v>
      </c>
      <c r="B1655" s="3" t="s">
        <v>1568</v>
      </c>
      <c r="C1655" s="5" t="s">
        <v>5587</v>
      </c>
      <c r="D1655" s="5" t="s">
        <v>5617</v>
      </c>
      <c r="E1655" s="5">
        <v>2017</v>
      </c>
      <c r="F1655" s="8" t="str">
        <f t="shared" si="50"/>
        <v>January</v>
      </c>
      <c r="G1655" s="7">
        <f t="shared" si="51"/>
        <v>42754</v>
      </c>
      <c r="H1655" s="5" t="s">
        <v>1886</v>
      </c>
      <c r="I1655" s="5" t="s">
        <v>11</v>
      </c>
      <c r="J1655" s="10">
        <v>525000</v>
      </c>
      <c r="K1655" s="10"/>
      <c r="L1655" s="11">
        <v>1940000</v>
      </c>
    </row>
    <row r="1656" spans="1:12" x14ac:dyDescent="0.25">
      <c r="A1656" s="5" t="s">
        <v>1567</v>
      </c>
      <c r="B1656" s="3" t="s">
        <v>1568</v>
      </c>
      <c r="C1656" s="5" t="s">
        <v>5598</v>
      </c>
      <c r="D1656" s="5" t="s">
        <v>5591</v>
      </c>
      <c r="E1656" s="5">
        <v>2017</v>
      </c>
      <c r="F1656" s="8" t="str">
        <f t="shared" si="50"/>
        <v>February</v>
      </c>
      <c r="G1656" s="7">
        <f t="shared" si="51"/>
        <v>42784</v>
      </c>
      <c r="H1656" s="5" t="s">
        <v>1885</v>
      </c>
      <c r="I1656" s="5" t="s">
        <v>11</v>
      </c>
      <c r="J1656" s="10">
        <v>350000</v>
      </c>
      <c r="K1656" s="10"/>
      <c r="L1656" s="11">
        <v>2290000</v>
      </c>
    </row>
    <row r="1657" spans="1:12" x14ac:dyDescent="0.25">
      <c r="A1657" s="5" t="s">
        <v>1567</v>
      </c>
      <c r="B1657" s="3" t="s">
        <v>1568</v>
      </c>
      <c r="C1657" s="5" t="s">
        <v>5588</v>
      </c>
      <c r="D1657" s="5" t="s">
        <v>5588</v>
      </c>
      <c r="E1657" s="5">
        <v>2017</v>
      </c>
      <c r="F1657" s="8" t="str">
        <f t="shared" si="50"/>
        <v>March</v>
      </c>
      <c r="G1657" s="7">
        <f t="shared" si="51"/>
        <v>42797</v>
      </c>
      <c r="H1657" s="5" t="s">
        <v>1884</v>
      </c>
      <c r="I1657" s="5" t="s">
        <v>13</v>
      </c>
      <c r="J1657" s="10"/>
      <c r="K1657" s="10">
        <v>2000000</v>
      </c>
      <c r="L1657" s="11">
        <v>290000</v>
      </c>
    </row>
    <row r="1658" spans="1:12" x14ac:dyDescent="0.25">
      <c r="A1658" s="5" t="s">
        <v>1567</v>
      </c>
      <c r="B1658" s="3" t="s">
        <v>1568</v>
      </c>
      <c r="C1658" s="5" t="s">
        <v>5588</v>
      </c>
      <c r="D1658" s="5" t="s">
        <v>5601</v>
      </c>
      <c r="E1658" s="5">
        <v>2017</v>
      </c>
      <c r="F1658" s="8" t="str">
        <f t="shared" si="50"/>
        <v>March</v>
      </c>
      <c r="G1658" s="7">
        <f t="shared" si="51"/>
        <v>42811</v>
      </c>
      <c r="H1658" s="5" t="s">
        <v>1883</v>
      </c>
      <c r="I1658" s="5" t="s">
        <v>13</v>
      </c>
      <c r="J1658" s="10"/>
      <c r="K1658" s="10">
        <v>1500000</v>
      </c>
      <c r="L1658" s="11">
        <v>-1210000</v>
      </c>
    </row>
    <row r="1659" spans="1:12" x14ac:dyDescent="0.25">
      <c r="A1659" s="5" t="s">
        <v>1567</v>
      </c>
      <c r="B1659" s="3" t="s">
        <v>1568</v>
      </c>
      <c r="C1659" s="5" t="s">
        <v>5588</v>
      </c>
      <c r="D1659" s="5" t="s">
        <v>5595</v>
      </c>
      <c r="E1659" s="5">
        <v>2017</v>
      </c>
      <c r="F1659" s="8" t="str">
        <f t="shared" si="50"/>
        <v>March</v>
      </c>
      <c r="G1659" s="7">
        <f t="shared" si="51"/>
        <v>42825</v>
      </c>
      <c r="H1659" s="5" t="s">
        <v>1882</v>
      </c>
      <c r="I1659" s="5" t="s">
        <v>11</v>
      </c>
      <c r="J1659" s="10">
        <v>840000</v>
      </c>
      <c r="K1659" s="10"/>
      <c r="L1659" s="11">
        <v>-370000</v>
      </c>
    </row>
    <row r="1660" spans="1:12" x14ac:dyDescent="0.25">
      <c r="A1660" s="5" t="s">
        <v>1567</v>
      </c>
      <c r="B1660" s="3" t="s">
        <v>1568</v>
      </c>
      <c r="C1660" s="5" t="s">
        <v>5597</v>
      </c>
      <c r="D1660" s="5" t="s">
        <v>5587</v>
      </c>
      <c r="E1660" s="5">
        <v>2017</v>
      </c>
      <c r="F1660" s="8" t="str">
        <f t="shared" si="50"/>
        <v>May</v>
      </c>
      <c r="G1660" s="7">
        <f t="shared" si="51"/>
        <v>42856</v>
      </c>
      <c r="H1660" s="5" t="s">
        <v>1881</v>
      </c>
      <c r="I1660" s="5" t="s">
        <v>11</v>
      </c>
      <c r="J1660" s="10">
        <v>393750</v>
      </c>
      <c r="K1660" s="10"/>
      <c r="L1660" s="11">
        <v>23750</v>
      </c>
    </row>
    <row r="1661" spans="1:12" x14ac:dyDescent="0.25">
      <c r="A1661" s="5" t="s">
        <v>1567</v>
      </c>
      <c r="B1661" s="3" t="s">
        <v>1568</v>
      </c>
      <c r="C1661" s="5" t="s">
        <v>5589</v>
      </c>
      <c r="D1661" s="5" t="s">
        <v>5587</v>
      </c>
      <c r="E1661" s="5">
        <v>2017</v>
      </c>
      <c r="F1661" s="8" t="str">
        <f t="shared" si="50"/>
        <v>June</v>
      </c>
      <c r="G1661" s="7">
        <f t="shared" si="51"/>
        <v>42887</v>
      </c>
      <c r="H1661" s="5" t="s">
        <v>1880</v>
      </c>
      <c r="I1661" s="5" t="s">
        <v>11</v>
      </c>
      <c r="J1661" s="10">
        <v>393750</v>
      </c>
      <c r="K1661" s="10"/>
      <c r="L1661" s="11">
        <v>417500</v>
      </c>
    </row>
    <row r="1662" spans="1:12" x14ac:dyDescent="0.25">
      <c r="A1662" s="5" t="s">
        <v>1567</v>
      </c>
      <c r="B1662" s="3" t="s">
        <v>1568</v>
      </c>
      <c r="C1662" s="5" t="s">
        <v>5589</v>
      </c>
      <c r="D1662" s="5" t="s">
        <v>5603</v>
      </c>
      <c r="E1662" s="5">
        <v>2017</v>
      </c>
      <c r="F1662" s="8" t="str">
        <f t="shared" si="50"/>
        <v>June</v>
      </c>
      <c r="G1662" s="7">
        <f t="shared" si="51"/>
        <v>42915</v>
      </c>
      <c r="H1662" s="5" t="s">
        <v>1879</v>
      </c>
      <c r="I1662" s="5" t="s">
        <v>13</v>
      </c>
      <c r="J1662" s="10"/>
      <c r="K1662" s="10">
        <v>189000</v>
      </c>
      <c r="L1662" s="11">
        <v>228500</v>
      </c>
    </row>
    <row r="1663" spans="1:12" x14ac:dyDescent="0.25">
      <c r="A1663" s="5" t="s">
        <v>1567</v>
      </c>
      <c r="B1663" s="3" t="s">
        <v>1568</v>
      </c>
      <c r="C1663" s="5" t="s">
        <v>5592</v>
      </c>
      <c r="D1663" s="5" t="s">
        <v>5587</v>
      </c>
      <c r="E1663" s="5">
        <v>2017</v>
      </c>
      <c r="F1663" s="8" t="str">
        <f t="shared" si="50"/>
        <v>July</v>
      </c>
      <c r="G1663" s="7">
        <f t="shared" si="51"/>
        <v>42917</v>
      </c>
      <c r="H1663" s="5" t="s">
        <v>1878</v>
      </c>
      <c r="I1663" s="5" t="s">
        <v>11</v>
      </c>
      <c r="J1663" s="10">
        <v>393750</v>
      </c>
      <c r="K1663" s="10"/>
      <c r="L1663" s="11">
        <v>622250</v>
      </c>
    </row>
    <row r="1664" spans="1:12" x14ac:dyDescent="0.25">
      <c r="A1664" s="5" t="s">
        <v>1573</v>
      </c>
      <c r="B1664" s="3" t="s">
        <v>1574</v>
      </c>
      <c r="C1664" s="7"/>
      <c r="D1664" s="7"/>
      <c r="E1664" s="7"/>
      <c r="F1664" s="8" t="str">
        <f t="shared" si="50"/>
        <v>January</v>
      </c>
      <c r="G1664" s="7" t="str">
        <f t="shared" si="51"/>
        <v/>
      </c>
      <c r="H1664" s="5" t="s">
        <v>28</v>
      </c>
      <c r="I1664" s="5" t="s">
        <v>29</v>
      </c>
      <c r="J1664" s="10"/>
      <c r="K1664" s="10"/>
      <c r="L1664" s="11">
        <v>0</v>
      </c>
    </row>
    <row r="1665" spans="1:12" x14ac:dyDescent="0.25">
      <c r="A1665" s="5" t="s">
        <v>1575</v>
      </c>
      <c r="B1665" s="3" t="s">
        <v>1576</v>
      </c>
      <c r="C1665" s="7"/>
      <c r="D1665" s="7"/>
      <c r="E1665" s="7"/>
      <c r="F1665" s="8" t="str">
        <f t="shared" si="50"/>
        <v>January</v>
      </c>
      <c r="G1665" s="7" t="str">
        <f t="shared" si="51"/>
        <v/>
      </c>
      <c r="H1665" s="5" t="s">
        <v>28</v>
      </c>
      <c r="I1665" s="5" t="s">
        <v>29</v>
      </c>
      <c r="J1665" s="10"/>
      <c r="K1665" s="10"/>
      <c r="L1665" s="11">
        <v>0</v>
      </c>
    </row>
    <row r="1666" spans="1:12" x14ac:dyDescent="0.25">
      <c r="A1666" s="5" t="s">
        <v>1577</v>
      </c>
      <c r="B1666" s="3" t="s">
        <v>1578</v>
      </c>
      <c r="C1666" s="5" t="s">
        <v>5587</v>
      </c>
      <c r="D1666" s="5" t="s">
        <v>5587</v>
      </c>
      <c r="E1666" s="5">
        <v>2017</v>
      </c>
      <c r="F1666" s="8" t="str">
        <f t="shared" si="50"/>
        <v>January</v>
      </c>
      <c r="G1666" s="7">
        <f t="shared" si="51"/>
        <v>42736</v>
      </c>
      <c r="H1666" s="5" t="s">
        <v>36</v>
      </c>
      <c r="I1666" s="5" t="s">
        <v>29</v>
      </c>
      <c r="J1666" s="10"/>
      <c r="K1666" s="10"/>
      <c r="L1666" s="11">
        <v>1561442.78</v>
      </c>
    </row>
    <row r="1667" spans="1:12" x14ac:dyDescent="0.25">
      <c r="A1667" s="5" t="s">
        <v>1577</v>
      </c>
      <c r="B1667" s="3" t="s">
        <v>1578</v>
      </c>
      <c r="C1667" s="5" t="s">
        <v>5587</v>
      </c>
      <c r="D1667" s="5" t="s">
        <v>5587</v>
      </c>
      <c r="E1667" s="5">
        <v>2017</v>
      </c>
      <c r="F1667" s="8" t="str">
        <f t="shared" ref="F1667:F1730" si="52">TEXT(C1667*28, "mmmm")</f>
        <v>January</v>
      </c>
      <c r="G1667" s="7">
        <f t="shared" ref="G1667:G1730" si="53">IFERROR(DATEVALUE(CONCATENATE(C1667,"-",D1667,"-",E1667)), "")</f>
        <v>42736</v>
      </c>
      <c r="H1667" s="5" t="s">
        <v>1877</v>
      </c>
      <c r="I1667" s="5" t="s">
        <v>11</v>
      </c>
      <c r="J1667" s="10">
        <v>568750</v>
      </c>
      <c r="K1667" s="10"/>
      <c r="L1667" s="11">
        <v>2130192.7799999998</v>
      </c>
    </row>
    <row r="1668" spans="1:12" x14ac:dyDescent="0.25">
      <c r="A1668" s="5" t="s">
        <v>1577</v>
      </c>
      <c r="B1668" s="3" t="s">
        <v>1578</v>
      </c>
      <c r="C1668" s="5" t="s">
        <v>5598</v>
      </c>
      <c r="D1668" s="5" t="s">
        <v>5587</v>
      </c>
      <c r="E1668" s="5">
        <v>2017</v>
      </c>
      <c r="F1668" s="8" t="str">
        <f t="shared" si="52"/>
        <v>February</v>
      </c>
      <c r="G1668" s="7">
        <f t="shared" si="53"/>
        <v>42767</v>
      </c>
      <c r="H1668" s="5" t="s">
        <v>1876</v>
      </c>
      <c r="I1668" s="5" t="s">
        <v>11</v>
      </c>
      <c r="J1668" s="10">
        <v>568750</v>
      </c>
      <c r="K1668" s="10"/>
      <c r="L1668" s="11">
        <v>2698942.78</v>
      </c>
    </row>
    <row r="1669" spans="1:12" x14ac:dyDescent="0.25">
      <c r="A1669" s="5" t="s">
        <v>1577</v>
      </c>
      <c r="B1669" s="3" t="s">
        <v>1578</v>
      </c>
      <c r="C1669" s="5" t="s">
        <v>5598</v>
      </c>
      <c r="D1669" s="5" t="s">
        <v>5611</v>
      </c>
      <c r="E1669" s="5">
        <v>2017</v>
      </c>
      <c r="F1669" s="8" t="str">
        <f t="shared" si="52"/>
        <v>February</v>
      </c>
      <c r="G1669" s="7">
        <f t="shared" si="53"/>
        <v>42780</v>
      </c>
      <c r="H1669" s="5" t="s">
        <v>1875</v>
      </c>
      <c r="I1669" s="5" t="s">
        <v>11</v>
      </c>
      <c r="J1669" s="10"/>
      <c r="K1669" s="10">
        <v>423942.77</v>
      </c>
      <c r="L1669" s="11">
        <v>2275000.0099999998</v>
      </c>
    </row>
    <row r="1670" spans="1:12" x14ac:dyDescent="0.25">
      <c r="A1670" s="5" t="s">
        <v>1577</v>
      </c>
      <c r="B1670" s="3" t="s">
        <v>1578</v>
      </c>
      <c r="C1670" s="5" t="s">
        <v>5588</v>
      </c>
      <c r="D1670" s="5" t="s">
        <v>5587</v>
      </c>
      <c r="E1670" s="5">
        <v>2017</v>
      </c>
      <c r="F1670" s="8" t="str">
        <f t="shared" si="52"/>
        <v>March</v>
      </c>
      <c r="G1670" s="7">
        <f t="shared" si="53"/>
        <v>42795</v>
      </c>
      <c r="H1670" s="5" t="s">
        <v>1874</v>
      </c>
      <c r="I1670" s="5" t="s">
        <v>11</v>
      </c>
      <c r="J1670" s="10">
        <v>568750</v>
      </c>
      <c r="K1670" s="10"/>
      <c r="L1670" s="11">
        <v>2843750.01</v>
      </c>
    </row>
    <row r="1671" spans="1:12" x14ac:dyDescent="0.25">
      <c r="A1671" s="5" t="s">
        <v>1577</v>
      </c>
      <c r="B1671" s="3" t="s">
        <v>1578</v>
      </c>
      <c r="C1671" s="5" t="s">
        <v>5588</v>
      </c>
      <c r="D1671" s="5" t="s">
        <v>5611</v>
      </c>
      <c r="E1671" s="5">
        <v>2017</v>
      </c>
      <c r="F1671" s="8" t="str">
        <f t="shared" si="52"/>
        <v>March</v>
      </c>
      <c r="G1671" s="7">
        <f t="shared" si="53"/>
        <v>42808</v>
      </c>
      <c r="H1671" s="5" t="s">
        <v>1860</v>
      </c>
      <c r="I1671" s="5" t="s">
        <v>13</v>
      </c>
      <c r="J1671" s="10"/>
      <c r="K1671" s="10">
        <v>1367708.34</v>
      </c>
      <c r="L1671" s="11">
        <v>1476041.67</v>
      </c>
    </row>
    <row r="1672" spans="1:12" x14ac:dyDescent="0.25">
      <c r="A1672" s="5" t="s">
        <v>1577</v>
      </c>
      <c r="B1672" s="3" t="s">
        <v>1578</v>
      </c>
      <c r="C1672" s="5" t="s">
        <v>5588</v>
      </c>
      <c r="D1672" s="5" t="s">
        <v>5616</v>
      </c>
      <c r="E1672" s="5">
        <v>2017</v>
      </c>
      <c r="F1672" s="8" t="str">
        <f t="shared" si="52"/>
        <v>March</v>
      </c>
      <c r="G1672" s="7">
        <f t="shared" si="53"/>
        <v>42809</v>
      </c>
      <c r="H1672" s="5" t="s">
        <v>1873</v>
      </c>
      <c r="I1672" s="5" t="s">
        <v>13</v>
      </c>
      <c r="J1672" s="10"/>
      <c r="K1672" s="10">
        <v>81249.990000000005</v>
      </c>
      <c r="L1672" s="11">
        <v>1394791.68</v>
      </c>
    </row>
    <row r="1673" spans="1:12" x14ac:dyDescent="0.25">
      <c r="A1673" s="5" t="s">
        <v>1577</v>
      </c>
      <c r="B1673" s="3" t="s">
        <v>1578</v>
      </c>
      <c r="C1673" s="5" t="s">
        <v>5596</v>
      </c>
      <c r="D1673" s="5" t="s">
        <v>5587</v>
      </c>
      <c r="E1673" s="5">
        <v>2017</v>
      </c>
      <c r="F1673" s="8" t="str">
        <f t="shared" si="52"/>
        <v>April</v>
      </c>
      <c r="G1673" s="7">
        <f t="shared" si="53"/>
        <v>42826</v>
      </c>
      <c r="H1673" s="5" t="s">
        <v>1872</v>
      </c>
      <c r="I1673" s="5" t="s">
        <v>11</v>
      </c>
      <c r="J1673" s="10">
        <v>568750</v>
      </c>
      <c r="K1673" s="10"/>
      <c r="L1673" s="11">
        <v>1963541.68</v>
      </c>
    </row>
    <row r="1674" spans="1:12" x14ac:dyDescent="0.25">
      <c r="A1674" s="5" t="s">
        <v>1577</v>
      </c>
      <c r="B1674" s="3" t="s">
        <v>1578</v>
      </c>
      <c r="C1674" s="5" t="s">
        <v>5596</v>
      </c>
      <c r="D1674" s="5" t="s">
        <v>5588</v>
      </c>
      <c r="E1674" s="5">
        <v>2017</v>
      </c>
      <c r="F1674" s="8" t="str">
        <f t="shared" si="52"/>
        <v>April</v>
      </c>
      <c r="G1674" s="7">
        <f t="shared" si="53"/>
        <v>42828</v>
      </c>
      <c r="H1674" s="5" t="s">
        <v>1871</v>
      </c>
      <c r="I1674" s="5" t="s">
        <v>13</v>
      </c>
      <c r="J1674" s="10"/>
      <c r="K1674" s="10">
        <v>798958.35</v>
      </c>
      <c r="L1674" s="11">
        <v>1164583.33</v>
      </c>
    </row>
    <row r="1675" spans="1:12" x14ac:dyDescent="0.25">
      <c r="A1675" s="5" t="s">
        <v>1577</v>
      </c>
      <c r="B1675" s="3" t="s">
        <v>1578</v>
      </c>
      <c r="C1675" s="5" t="s">
        <v>5596</v>
      </c>
      <c r="D1675" s="5" t="s">
        <v>5588</v>
      </c>
      <c r="E1675" s="5">
        <v>2017</v>
      </c>
      <c r="F1675" s="8" t="str">
        <f t="shared" si="52"/>
        <v>April</v>
      </c>
      <c r="G1675" s="7">
        <f t="shared" si="53"/>
        <v>42828</v>
      </c>
      <c r="H1675" s="5" t="s">
        <v>1870</v>
      </c>
      <c r="I1675" s="5" t="s">
        <v>13</v>
      </c>
      <c r="J1675" s="10"/>
      <c r="K1675" s="10">
        <v>54166.66</v>
      </c>
      <c r="L1675" s="11">
        <v>1110416.67</v>
      </c>
    </row>
    <row r="1676" spans="1:12" x14ac:dyDescent="0.25">
      <c r="A1676" s="5" t="s">
        <v>1577</v>
      </c>
      <c r="B1676" s="3" t="s">
        <v>1578</v>
      </c>
      <c r="C1676" s="5" t="s">
        <v>5597</v>
      </c>
      <c r="D1676" s="5" t="s">
        <v>5587</v>
      </c>
      <c r="E1676" s="5">
        <v>2017</v>
      </c>
      <c r="F1676" s="8" t="str">
        <f t="shared" si="52"/>
        <v>May</v>
      </c>
      <c r="G1676" s="7">
        <f t="shared" si="53"/>
        <v>42856</v>
      </c>
      <c r="H1676" s="5" t="s">
        <v>1869</v>
      </c>
      <c r="I1676" s="5" t="s">
        <v>11</v>
      </c>
      <c r="J1676" s="10">
        <v>568750</v>
      </c>
      <c r="K1676" s="10"/>
      <c r="L1676" s="11">
        <v>1679166.67</v>
      </c>
    </row>
    <row r="1677" spans="1:12" x14ac:dyDescent="0.25">
      <c r="A1677" s="5" t="s">
        <v>1577</v>
      </c>
      <c r="B1677" s="3" t="s">
        <v>1578</v>
      </c>
      <c r="C1677" s="5" t="s">
        <v>5589</v>
      </c>
      <c r="D1677" s="5" t="s">
        <v>5587</v>
      </c>
      <c r="E1677" s="5">
        <v>2017</v>
      </c>
      <c r="F1677" s="8" t="str">
        <f t="shared" si="52"/>
        <v>June</v>
      </c>
      <c r="G1677" s="7">
        <f t="shared" si="53"/>
        <v>42887</v>
      </c>
      <c r="H1677" s="5" t="s">
        <v>1868</v>
      </c>
      <c r="I1677" s="5" t="s">
        <v>11</v>
      </c>
      <c r="J1677" s="10">
        <v>369687.5</v>
      </c>
      <c r="K1677" s="10"/>
      <c r="L1677" s="11">
        <v>2048854.17</v>
      </c>
    </row>
    <row r="1678" spans="1:12" x14ac:dyDescent="0.25">
      <c r="A1678" s="5" t="s">
        <v>1577</v>
      </c>
      <c r="B1678" s="3" t="s">
        <v>1578</v>
      </c>
      <c r="C1678" s="5" t="s">
        <v>5592</v>
      </c>
      <c r="D1678" s="5" t="s">
        <v>5587</v>
      </c>
      <c r="E1678" s="5">
        <v>2017</v>
      </c>
      <c r="F1678" s="8" t="str">
        <f t="shared" si="52"/>
        <v>July</v>
      </c>
      <c r="G1678" s="7">
        <f t="shared" si="53"/>
        <v>42917</v>
      </c>
      <c r="H1678" s="5" t="s">
        <v>1867</v>
      </c>
      <c r="I1678" s="5" t="s">
        <v>11</v>
      </c>
      <c r="J1678" s="10">
        <v>96250</v>
      </c>
      <c r="K1678" s="10"/>
      <c r="L1678" s="11">
        <v>2145104.17</v>
      </c>
    </row>
    <row r="1679" spans="1:12" x14ac:dyDescent="0.25">
      <c r="A1679" s="5" t="s">
        <v>1577</v>
      </c>
      <c r="B1679" s="3" t="s">
        <v>1578</v>
      </c>
      <c r="C1679" s="5" t="s">
        <v>5592</v>
      </c>
      <c r="D1679" s="5" t="s">
        <v>5589</v>
      </c>
      <c r="E1679" s="5">
        <v>2017</v>
      </c>
      <c r="F1679" s="8" t="str">
        <f t="shared" si="52"/>
        <v>July</v>
      </c>
      <c r="G1679" s="7">
        <f t="shared" si="53"/>
        <v>42922</v>
      </c>
      <c r="H1679" s="5" t="s">
        <v>1866</v>
      </c>
      <c r="I1679" s="5" t="s">
        <v>11</v>
      </c>
      <c r="J1679" s="10">
        <v>2178750</v>
      </c>
      <c r="K1679" s="10"/>
      <c r="L1679" s="11">
        <v>4323854.17</v>
      </c>
    </row>
    <row r="1680" spans="1:12" x14ac:dyDescent="0.25">
      <c r="A1680" s="5" t="s">
        <v>1577</v>
      </c>
      <c r="B1680" s="3" t="s">
        <v>1578</v>
      </c>
      <c r="C1680" s="5" t="s">
        <v>5592</v>
      </c>
      <c r="D1680" s="5" t="s">
        <v>5594</v>
      </c>
      <c r="E1680" s="5">
        <v>2017</v>
      </c>
      <c r="F1680" s="8" t="str">
        <f t="shared" si="52"/>
        <v>July</v>
      </c>
      <c r="G1680" s="7">
        <f t="shared" si="53"/>
        <v>42927</v>
      </c>
      <c r="H1680" s="5" t="s">
        <v>1865</v>
      </c>
      <c r="I1680" s="5" t="s">
        <v>13</v>
      </c>
      <c r="J1680" s="10"/>
      <c r="K1680" s="10">
        <v>2075000</v>
      </c>
      <c r="L1680" s="11">
        <v>2248854.17</v>
      </c>
    </row>
    <row r="1681" spans="1:12" x14ac:dyDescent="0.25">
      <c r="A1681" s="5" t="s">
        <v>1577</v>
      </c>
      <c r="B1681" s="3" t="s">
        <v>1578</v>
      </c>
      <c r="C1681" s="5" t="s">
        <v>5592</v>
      </c>
      <c r="D1681" s="5" t="s">
        <v>5611</v>
      </c>
      <c r="E1681" s="5">
        <v>2017</v>
      </c>
      <c r="F1681" s="8" t="str">
        <f t="shared" si="52"/>
        <v>July</v>
      </c>
      <c r="G1681" s="7">
        <f t="shared" si="53"/>
        <v>42930</v>
      </c>
      <c r="H1681" s="5" t="s">
        <v>1864</v>
      </c>
      <c r="I1681" s="5" t="s">
        <v>13</v>
      </c>
      <c r="J1681" s="10"/>
      <c r="K1681" s="10">
        <v>972916.67</v>
      </c>
      <c r="L1681" s="11">
        <v>1275937.5</v>
      </c>
    </row>
    <row r="1682" spans="1:12" x14ac:dyDescent="0.25">
      <c r="A1682" s="5" t="s">
        <v>1577</v>
      </c>
      <c r="B1682" s="3" t="s">
        <v>1578</v>
      </c>
      <c r="C1682" s="5" t="s">
        <v>5592</v>
      </c>
      <c r="D1682" s="5" t="s">
        <v>5616</v>
      </c>
      <c r="E1682" s="5">
        <v>2017</v>
      </c>
      <c r="F1682" s="8" t="str">
        <f t="shared" si="52"/>
        <v>July</v>
      </c>
      <c r="G1682" s="7">
        <f t="shared" si="53"/>
        <v>42931</v>
      </c>
      <c r="H1682" s="5" t="s">
        <v>1863</v>
      </c>
      <c r="I1682" s="5" t="s">
        <v>13</v>
      </c>
      <c r="J1682" s="10"/>
      <c r="K1682" s="10">
        <v>160833.32999999999</v>
      </c>
      <c r="L1682" s="11">
        <v>1115104.17</v>
      </c>
    </row>
    <row r="1683" spans="1:12" x14ac:dyDescent="0.25">
      <c r="A1683" s="5" t="s">
        <v>1577</v>
      </c>
      <c r="B1683" s="3" t="s">
        <v>1578</v>
      </c>
      <c r="C1683" s="5" t="s">
        <v>5590</v>
      </c>
      <c r="D1683" s="5" t="s">
        <v>5587</v>
      </c>
      <c r="E1683" s="5">
        <v>2017</v>
      </c>
      <c r="F1683" s="8" t="str">
        <f t="shared" si="52"/>
        <v>August</v>
      </c>
      <c r="G1683" s="7">
        <f t="shared" si="53"/>
        <v>42948</v>
      </c>
      <c r="H1683" s="5" t="s">
        <v>1862</v>
      </c>
      <c r="I1683" s="5" t="s">
        <v>11</v>
      </c>
      <c r="J1683" s="10">
        <v>96250</v>
      </c>
      <c r="K1683" s="10"/>
      <c r="L1683" s="11">
        <v>1211354.17</v>
      </c>
    </row>
    <row r="1684" spans="1:12" x14ac:dyDescent="0.25">
      <c r="A1684" s="5" t="s">
        <v>1577</v>
      </c>
      <c r="B1684" s="3" t="s">
        <v>1578</v>
      </c>
      <c r="C1684" s="5" t="s">
        <v>5590</v>
      </c>
      <c r="D1684" s="5" t="s">
        <v>5601</v>
      </c>
      <c r="E1684" s="5">
        <v>2017</v>
      </c>
      <c r="F1684" s="8" t="str">
        <f t="shared" si="52"/>
        <v>August</v>
      </c>
      <c r="G1684" s="7">
        <f t="shared" si="53"/>
        <v>42964</v>
      </c>
      <c r="H1684" s="5" t="s">
        <v>1861</v>
      </c>
      <c r="I1684" s="5" t="s">
        <v>11</v>
      </c>
      <c r="J1684" s="10">
        <v>525000</v>
      </c>
      <c r="K1684" s="10"/>
      <c r="L1684" s="11">
        <v>1736354.17</v>
      </c>
    </row>
    <row r="1685" spans="1:12" x14ac:dyDescent="0.25">
      <c r="A1685" s="5" t="s">
        <v>1577</v>
      </c>
      <c r="B1685" s="3" t="s">
        <v>1578</v>
      </c>
      <c r="C1685" s="5" t="s">
        <v>5590</v>
      </c>
      <c r="D1685" s="5" t="s">
        <v>5613</v>
      </c>
      <c r="E1685" s="5">
        <v>2017</v>
      </c>
      <c r="F1685" s="8" t="str">
        <f t="shared" si="52"/>
        <v>August</v>
      </c>
      <c r="G1685" s="7">
        <f t="shared" si="53"/>
        <v>42968</v>
      </c>
      <c r="H1685" s="5" t="s">
        <v>1860</v>
      </c>
      <c r="I1685" s="5" t="s">
        <v>13</v>
      </c>
      <c r="J1685" s="10"/>
      <c r="K1685" s="10">
        <v>500000</v>
      </c>
      <c r="L1685" s="11">
        <v>1236354.17</v>
      </c>
    </row>
    <row r="1686" spans="1:12" x14ac:dyDescent="0.25">
      <c r="A1686" s="5" t="s">
        <v>1577</v>
      </c>
      <c r="B1686" s="3" t="s">
        <v>1578</v>
      </c>
      <c r="C1686" s="5" t="s">
        <v>5605</v>
      </c>
      <c r="D1686" s="5" t="s">
        <v>5587</v>
      </c>
      <c r="E1686" s="5">
        <v>2017</v>
      </c>
      <c r="F1686" s="8" t="str">
        <f t="shared" si="52"/>
        <v>September</v>
      </c>
      <c r="G1686" s="7">
        <f t="shared" si="53"/>
        <v>42979</v>
      </c>
      <c r="H1686" s="5" t="s">
        <v>1859</v>
      </c>
      <c r="I1686" s="5" t="s">
        <v>11</v>
      </c>
      <c r="J1686" s="10">
        <v>96250</v>
      </c>
      <c r="K1686" s="10"/>
      <c r="L1686" s="11">
        <v>1332604.17</v>
      </c>
    </row>
    <row r="1687" spans="1:12" x14ac:dyDescent="0.25">
      <c r="A1687" s="5" t="s">
        <v>1577</v>
      </c>
      <c r="B1687" s="3" t="s">
        <v>1578</v>
      </c>
      <c r="C1687" s="5" t="s">
        <v>5606</v>
      </c>
      <c r="D1687" s="5" t="s">
        <v>5587</v>
      </c>
      <c r="E1687" s="5">
        <v>2017</v>
      </c>
      <c r="F1687" s="8" t="str">
        <f t="shared" si="52"/>
        <v>October</v>
      </c>
      <c r="G1687" s="7">
        <f t="shared" si="53"/>
        <v>43009</v>
      </c>
      <c r="H1687" s="5" t="s">
        <v>1858</v>
      </c>
      <c r="I1687" s="5" t="s">
        <v>11</v>
      </c>
      <c r="J1687" s="10">
        <v>96250</v>
      </c>
      <c r="K1687" s="10"/>
      <c r="L1687" s="11">
        <v>1428854.17</v>
      </c>
    </row>
    <row r="1688" spans="1:12" x14ac:dyDescent="0.25">
      <c r="A1688" s="5" t="s">
        <v>1577</v>
      </c>
      <c r="B1688" s="3" t="s">
        <v>1578</v>
      </c>
      <c r="C1688" s="5" t="s">
        <v>5594</v>
      </c>
      <c r="D1688" s="5" t="s">
        <v>5587</v>
      </c>
      <c r="E1688" s="5">
        <v>2017</v>
      </c>
      <c r="F1688" s="8" t="str">
        <f t="shared" si="52"/>
        <v>November</v>
      </c>
      <c r="G1688" s="7">
        <f t="shared" si="53"/>
        <v>43040</v>
      </c>
      <c r="H1688" s="5" t="s">
        <v>1857</v>
      </c>
      <c r="I1688" s="5" t="s">
        <v>11</v>
      </c>
      <c r="J1688" s="10">
        <v>96250</v>
      </c>
      <c r="K1688" s="10"/>
      <c r="L1688" s="11">
        <v>1525104.17</v>
      </c>
    </row>
    <row r="1689" spans="1:12" x14ac:dyDescent="0.25">
      <c r="A1689" s="5" t="s">
        <v>1577</v>
      </c>
      <c r="B1689" s="3" t="s">
        <v>1578</v>
      </c>
      <c r="C1689" s="5" t="s">
        <v>5594</v>
      </c>
      <c r="D1689" s="5" t="s">
        <v>5599</v>
      </c>
      <c r="E1689" s="5">
        <v>2017</v>
      </c>
      <c r="F1689" s="8" t="str">
        <f t="shared" si="52"/>
        <v>November</v>
      </c>
      <c r="G1689" s="7">
        <f t="shared" si="53"/>
        <v>43055</v>
      </c>
      <c r="H1689" s="5" t="s">
        <v>1856</v>
      </c>
      <c r="I1689" s="5" t="s">
        <v>13</v>
      </c>
      <c r="J1689" s="10"/>
      <c r="K1689" s="10">
        <v>945833.34</v>
      </c>
      <c r="L1689" s="11">
        <v>579270.82999999996</v>
      </c>
    </row>
    <row r="1690" spans="1:12" x14ac:dyDescent="0.25">
      <c r="A1690" s="5" t="s">
        <v>1577</v>
      </c>
      <c r="B1690" s="3" t="s">
        <v>1578</v>
      </c>
      <c r="C1690" s="5" t="s">
        <v>5594</v>
      </c>
      <c r="D1690" s="5" t="s">
        <v>5612</v>
      </c>
      <c r="E1690" s="5">
        <v>2017</v>
      </c>
      <c r="F1690" s="8" t="str">
        <f t="shared" si="52"/>
        <v>November</v>
      </c>
      <c r="G1690" s="7">
        <f t="shared" si="53"/>
        <v>43059</v>
      </c>
      <c r="H1690" s="5" t="s">
        <v>1855</v>
      </c>
      <c r="I1690" s="5" t="s">
        <v>13</v>
      </c>
      <c r="J1690" s="10"/>
      <c r="K1690" s="10">
        <v>80937.5</v>
      </c>
      <c r="L1690" s="11">
        <v>498333.33</v>
      </c>
    </row>
    <row r="1691" spans="1:12" x14ac:dyDescent="0.25">
      <c r="A1691" s="5" t="s">
        <v>1577</v>
      </c>
      <c r="B1691" s="3" t="s">
        <v>1578</v>
      </c>
      <c r="C1691" s="5" t="s">
        <v>5607</v>
      </c>
      <c r="D1691" s="5" t="s">
        <v>5587</v>
      </c>
      <c r="E1691" s="5">
        <v>2017</v>
      </c>
      <c r="F1691" s="8" t="str">
        <f t="shared" si="52"/>
        <v>December</v>
      </c>
      <c r="G1691" s="7">
        <f t="shared" si="53"/>
        <v>43070</v>
      </c>
      <c r="H1691" s="5" t="s">
        <v>1854</v>
      </c>
      <c r="I1691" s="5" t="s">
        <v>11</v>
      </c>
      <c r="J1691" s="10">
        <v>96250</v>
      </c>
      <c r="K1691" s="10"/>
      <c r="L1691" s="11">
        <v>594583.32999999996</v>
      </c>
    </row>
    <row r="1692" spans="1:12" x14ac:dyDescent="0.25">
      <c r="A1692" s="5" t="s">
        <v>1577</v>
      </c>
      <c r="B1692" s="3" t="s">
        <v>1578</v>
      </c>
      <c r="C1692" s="5" t="s">
        <v>5607</v>
      </c>
      <c r="D1692" s="5" t="s">
        <v>5600</v>
      </c>
      <c r="E1692" s="5">
        <v>2017</v>
      </c>
      <c r="F1692" s="8" t="str">
        <f t="shared" si="52"/>
        <v>December</v>
      </c>
      <c r="G1692" s="7">
        <f t="shared" si="53"/>
        <v>43097</v>
      </c>
      <c r="H1692" s="5" t="s">
        <v>1853</v>
      </c>
      <c r="I1692" s="5" t="s">
        <v>11</v>
      </c>
      <c r="J1692" s="10">
        <v>1724879.04</v>
      </c>
      <c r="K1692" s="10"/>
      <c r="L1692" s="11">
        <v>2319462.37</v>
      </c>
    </row>
    <row r="1693" spans="1:12" x14ac:dyDescent="0.25">
      <c r="A1693" s="5" t="s">
        <v>1599</v>
      </c>
      <c r="B1693" s="3" t="s">
        <v>1600</v>
      </c>
      <c r="C1693" s="7"/>
      <c r="D1693" s="7"/>
      <c r="E1693" s="7"/>
      <c r="F1693" s="8" t="str">
        <f t="shared" si="52"/>
        <v>January</v>
      </c>
      <c r="G1693" s="7" t="str">
        <f t="shared" si="53"/>
        <v/>
      </c>
      <c r="H1693" s="5" t="s">
        <v>28</v>
      </c>
      <c r="I1693" s="5" t="s">
        <v>29</v>
      </c>
      <c r="J1693" s="10"/>
      <c r="K1693" s="10"/>
      <c r="L1693" s="11">
        <v>0</v>
      </c>
    </row>
    <row r="1694" spans="1:12" x14ac:dyDescent="0.25">
      <c r="A1694" s="5" t="s">
        <v>1601</v>
      </c>
      <c r="B1694" s="3" t="s">
        <v>1602</v>
      </c>
      <c r="C1694" s="7"/>
      <c r="D1694" s="7"/>
      <c r="E1694" s="7"/>
      <c r="F1694" s="8" t="str">
        <f t="shared" si="52"/>
        <v>January</v>
      </c>
      <c r="G1694" s="7" t="str">
        <f t="shared" si="53"/>
        <v/>
      </c>
      <c r="H1694" s="5" t="s">
        <v>28</v>
      </c>
      <c r="I1694" s="5" t="s">
        <v>29</v>
      </c>
      <c r="J1694" s="10"/>
      <c r="K1694" s="10"/>
      <c r="L1694" s="11">
        <v>0</v>
      </c>
    </row>
    <row r="1695" spans="1:12" x14ac:dyDescent="0.25">
      <c r="A1695" s="5" t="s">
        <v>1603</v>
      </c>
      <c r="B1695" s="3" t="s">
        <v>1604</v>
      </c>
      <c r="C1695" s="7"/>
      <c r="D1695" s="7"/>
      <c r="E1695" s="7"/>
      <c r="F1695" s="8" t="str">
        <f t="shared" si="52"/>
        <v>January</v>
      </c>
      <c r="G1695" s="7" t="str">
        <f t="shared" si="53"/>
        <v/>
      </c>
      <c r="H1695" s="5" t="s">
        <v>28</v>
      </c>
      <c r="I1695" s="5" t="s">
        <v>29</v>
      </c>
      <c r="J1695" s="10"/>
      <c r="K1695" s="10"/>
      <c r="L1695" s="11">
        <v>0</v>
      </c>
    </row>
    <row r="1696" spans="1:12" x14ac:dyDescent="0.25">
      <c r="A1696" s="5" t="s">
        <v>1605</v>
      </c>
      <c r="B1696" s="3" t="s">
        <v>1606</v>
      </c>
      <c r="C1696" s="7"/>
      <c r="D1696" s="7"/>
      <c r="E1696" s="7"/>
      <c r="F1696" s="8" t="str">
        <f t="shared" si="52"/>
        <v>January</v>
      </c>
      <c r="G1696" s="7" t="str">
        <f t="shared" si="53"/>
        <v/>
      </c>
      <c r="H1696" s="5" t="s">
        <v>28</v>
      </c>
      <c r="I1696" s="5" t="s">
        <v>29</v>
      </c>
      <c r="J1696" s="10"/>
      <c r="K1696" s="10"/>
      <c r="L1696" s="11">
        <v>0</v>
      </c>
    </row>
    <row r="1697" spans="1:12" x14ac:dyDescent="0.25">
      <c r="A1697" s="5" t="s">
        <v>1607</v>
      </c>
      <c r="B1697" s="3" t="s">
        <v>1608</v>
      </c>
      <c r="C1697" s="5" t="s">
        <v>5587</v>
      </c>
      <c r="D1697" s="5" t="s">
        <v>5587</v>
      </c>
      <c r="E1697" s="5">
        <v>2017</v>
      </c>
      <c r="F1697" s="8" t="str">
        <f t="shared" si="52"/>
        <v>January</v>
      </c>
      <c r="G1697" s="7">
        <f t="shared" si="53"/>
        <v>42736</v>
      </c>
      <c r="H1697" s="5" t="s">
        <v>36</v>
      </c>
      <c r="I1697" s="5" t="s">
        <v>29</v>
      </c>
      <c r="J1697" s="10"/>
      <c r="K1697" s="10"/>
      <c r="L1697" s="11">
        <v>-14892.59</v>
      </c>
    </row>
    <row r="1698" spans="1:12" x14ac:dyDescent="0.25">
      <c r="A1698" s="5" t="s">
        <v>1614</v>
      </c>
      <c r="B1698" s="3" t="s">
        <v>1615</v>
      </c>
      <c r="C1698" s="7"/>
      <c r="D1698" s="7"/>
      <c r="E1698" s="7"/>
      <c r="F1698" s="8" t="str">
        <f t="shared" si="52"/>
        <v>January</v>
      </c>
      <c r="G1698" s="7" t="str">
        <f t="shared" si="53"/>
        <v/>
      </c>
      <c r="H1698" s="5" t="s">
        <v>28</v>
      </c>
      <c r="I1698" s="5" t="s">
        <v>29</v>
      </c>
      <c r="J1698" s="10"/>
      <c r="K1698" s="10"/>
      <c r="L1698" s="11">
        <v>0</v>
      </c>
    </row>
    <row r="1699" spans="1:12" x14ac:dyDescent="0.25">
      <c r="A1699" s="5" t="s">
        <v>1616</v>
      </c>
      <c r="B1699" s="3" t="s">
        <v>1617</v>
      </c>
      <c r="C1699" s="7"/>
      <c r="D1699" s="7"/>
      <c r="E1699" s="7"/>
      <c r="F1699" s="8" t="str">
        <f t="shared" si="52"/>
        <v>January</v>
      </c>
      <c r="G1699" s="7" t="str">
        <f t="shared" si="53"/>
        <v/>
      </c>
      <c r="H1699" s="5" t="s">
        <v>28</v>
      </c>
      <c r="I1699" s="5" t="s">
        <v>29</v>
      </c>
      <c r="J1699" s="10"/>
      <c r="K1699" s="10"/>
      <c r="L1699" s="11">
        <v>0</v>
      </c>
    </row>
    <row r="1700" spans="1:12" x14ac:dyDescent="0.25">
      <c r="A1700" s="5" t="s">
        <v>1618</v>
      </c>
      <c r="B1700" s="3" t="s">
        <v>1619</v>
      </c>
      <c r="C1700" s="7"/>
      <c r="D1700" s="7"/>
      <c r="E1700" s="7"/>
      <c r="F1700" s="8" t="str">
        <f t="shared" si="52"/>
        <v>January</v>
      </c>
      <c r="G1700" s="7" t="str">
        <f t="shared" si="53"/>
        <v/>
      </c>
      <c r="H1700" s="5" t="s">
        <v>28</v>
      </c>
      <c r="I1700" s="5" t="s">
        <v>29</v>
      </c>
      <c r="J1700" s="10"/>
      <c r="K1700" s="10"/>
      <c r="L1700" s="11">
        <v>0</v>
      </c>
    </row>
    <row r="1701" spans="1:12" x14ac:dyDescent="0.25">
      <c r="A1701" s="5" t="s">
        <v>1620</v>
      </c>
      <c r="B1701" s="3" t="s">
        <v>1621</v>
      </c>
      <c r="C1701" s="7"/>
      <c r="D1701" s="7"/>
      <c r="E1701" s="7"/>
      <c r="F1701" s="8" t="str">
        <f t="shared" si="52"/>
        <v>January</v>
      </c>
      <c r="G1701" s="7" t="str">
        <f t="shared" si="53"/>
        <v/>
      </c>
      <c r="H1701" s="5" t="s">
        <v>28</v>
      </c>
      <c r="I1701" s="5" t="s">
        <v>29</v>
      </c>
      <c r="J1701" s="10"/>
      <c r="K1701" s="10"/>
      <c r="L1701" s="11">
        <v>0</v>
      </c>
    </row>
    <row r="1702" spans="1:12" x14ac:dyDescent="0.25">
      <c r="A1702" s="5" t="s">
        <v>1622</v>
      </c>
      <c r="B1702" s="3" t="s">
        <v>1623</v>
      </c>
      <c r="C1702" s="5" t="s">
        <v>5587</v>
      </c>
      <c r="D1702" s="5" t="s">
        <v>5587</v>
      </c>
      <c r="E1702" s="5">
        <v>2017</v>
      </c>
      <c r="F1702" s="8" t="str">
        <f t="shared" si="52"/>
        <v>January</v>
      </c>
      <c r="G1702" s="7">
        <f t="shared" si="53"/>
        <v>42736</v>
      </c>
      <c r="H1702" s="5" t="s">
        <v>36</v>
      </c>
      <c r="I1702" s="5" t="s">
        <v>29</v>
      </c>
      <c r="J1702" s="10"/>
      <c r="K1702" s="10"/>
      <c r="L1702" s="11">
        <v>12757500</v>
      </c>
    </row>
    <row r="1703" spans="1:12" x14ac:dyDescent="0.25">
      <c r="A1703" s="5" t="s">
        <v>1622</v>
      </c>
      <c r="B1703" s="3" t="s">
        <v>1623</v>
      </c>
      <c r="C1703" s="5" t="s">
        <v>5587</v>
      </c>
      <c r="D1703" s="5" t="s">
        <v>5587</v>
      </c>
      <c r="E1703" s="5">
        <v>2017</v>
      </c>
      <c r="F1703" s="8" t="str">
        <f t="shared" si="52"/>
        <v>January</v>
      </c>
      <c r="G1703" s="7">
        <f t="shared" si="53"/>
        <v>42736</v>
      </c>
      <c r="H1703" s="5" t="s">
        <v>1852</v>
      </c>
      <c r="I1703" s="5" t="s">
        <v>11</v>
      </c>
      <c r="J1703" s="10">
        <v>6378750</v>
      </c>
      <c r="K1703" s="10"/>
      <c r="L1703" s="11">
        <v>19136250</v>
      </c>
    </row>
    <row r="1704" spans="1:12" x14ac:dyDescent="0.25">
      <c r="A1704" s="5" t="s">
        <v>1622</v>
      </c>
      <c r="B1704" s="3" t="s">
        <v>1623</v>
      </c>
      <c r="C1704" s="5" t="s">
        <v>5587</v>
      </c>
      <c r="D1704" s="5" t="s">
        <v>5606</v>
      </c>
      <c r="E1704" s="5">
        <v>2017</v>
      </c>
      <c r="F1704" s="8" t="str">
        <f t="shared" si="52"/>
        <v>January</v>
      </c>
      <c r="G1704" s="7">
        <f t="shared" si="53"/>
        <v>42745</v>
      </c>
      <c r="H1704" s="5" t="s">
        <v>1851</v>
      </c>
      <c r="I1704" s="5" t="s">
        <v>13</v>
      </c>
      <c r="J1704" s="10"/>
      <c r="K1704" s="10">
        <v>6331500</v>
      </c>
      <c r="L1704" s="11">
        <v>12804750</v>
      </c>
    </row>
    <row r="1705" spans="1:12" x14ac:dyDescent="0.25">
      <c r="A1705" s="5" t="s">
        <v>1622</v>
      </c>
      <c r="B1705" s="3" t="s">
        <v>1623</v>
      </c>
      <c r="C1705" s="5" t="s">
        <v>5587</v>
      </c>
      <c r="D1705" s="5" t="s">
        <v>5594</v>
      </c>
      <c r="E1705" s="5">
        <v>2017</v>
      </c>
      <c r="F1705" s="8" t="str">
        <f t="shared" si="52"/>
        <v>January</v>
      </c>
      <c r="G1705" s="7">
        <f t="shared" si="53"/>
        <v>42746</v>
      </c>
      <c r="H1705" s="5" t="s">
        <v>1850</v>
      </c>
      <c r="I1705" s="5" t="s">
        <v>11</v>
      </c>
      <c r="J1705" s="10"/>
      <c r="K1705" s="10">
        <v>47250</v>
      </c>
      <c r="L1705" s="11">
        <v>12757500</v>
      </c>
    </row>
    <row r="1706" spans="1:12" x14ac:dyDescent="0.25">
      <c r="A1706" s="5" t="s">
        <v>1622</v>
      </c>
      <c r="B1706" s="3" t="s">
        <v>1623</v>
      </c>
      <c r="C1706" s="5" t="s">
        <v>5588</v>
      </c>
      <c r="D1706" s="5" t="s">
        <v>5611</v>
      </c>
      <c r="E1706" s="5">
        <v>2017</v>
      </c>
      <c r="F1706" s="8" t="str">
        <f t="shared" si="52"/>
        <v>March</v>
      </c>
      <c r="G1706" s="7">
        <f t="shared" si="53"/>
        <v>42808</v>
      </c>
      <c r="H1706" s="5" t="s">
        <v>1849</v>
      </c>
      <c r="I1706" s="5" t="s">
        <v>13</v>
      </c>
      <c r="J1706" s="10"/>
      <c r="K1706" s="10">
        <v>6222125</v>
      </c>
      <c r="L1706" s="11">
        <v>6535375</v>
      </c>
    </row>
    <row r="1707" spans="1:12" x14ac:dyDescent="0.25">
      <c r="A1707" s="5" t="s">
        <v>1622</v>
      </c>
      <c r="B1707" s="3" t="s">
        <v>1623</v>
      </c>
      <c r="C1707" s="5" t="s">
        <v>5588</v>
      </c>
      <c r="D1707" s="5" t="s">
        <v>5616</v>
      </c>
      <c r="E1707" s="5">
        <v>2017</v>
      </c>
      <c r="F1707" s="8" t="str">
        <f t="shared" si="52"/>
        <v>March</v>
      </c>
      <c r="G1707" s="7">
        <f t="shared" si="53"/>
        <v>42809</v>
      </c>
      <c r="H1707" s="5" t="s">
        <v>1848</v>
      </c>
      <c r="I1707" s="5" t="s">
        <v>11</v>
      </c>
      <c r="J1707" s="10"/>
      <c r="K1707" s="10">
        <v>156625</v>
      </c>
      <c r="L1707" s="11">
        <v>6378750</v>
      </c>
    </row>
    <row r="1708" spans="1:12" x14ac:dyDescent="0.25">
      <c r="A1708" s="5" t="s">
        <v>1622</v>
      </c>
      <c r="B1708" s="3" t="s">
        <v>1623</v>
      </c>
      <c r="C1708" s="5" t="s">
        <v>5596</v>
      </c>
      <c r="D1708" s="5" t="s">
        <v>5587</v>
      </c>
      <c r="E1708" s="5">
        <v>2017</v>
      </c>
      <c r="F1708" s="8" t="str">
        <f t="shared" si="52"/>
        <v>April</v>
      </c>
      <c r="G1708" s="7">
        <f t="shared" si="53"/>
        <v>42826</v>
      </c>
      <c r="H1708" s="5" t="s">
        <v>1847</v>
      </c>
      <c r="I1708" s="5" t="s">
        <v>11</v>
      </c>
      <c r="J1708" s="10">
        <v>6378750</v>
      </c>
      <c r="K1708" s="10"/>
      <c r="L1708" s="11">
        <v>12757500</v>
      </c>
    </row>
    <row r="1709" spans="1:12" x14ac:dyDescent="0.25">
      <c r="A1709" s="5" t="s">
        <v>1622</v>
      </c>
      <c r="B1709" s="3" t="s">
        <v>1623</v>
      </c>
      <c r="C1709" s="5" t="s">
        <v>5589</v>
      </c>
      <c r="D1709" s="5" t="s">
        <v>5597</v>
      </c>
      <c r="E1709" s="5">
        <v>2017</v>
      </c>
      <c r="F1709" s="8" t="str">
        <f t="shared" si="52"/>
        <v>June</v>
      </c>
      <c r="G1709" s="7">
        <f t="shared" si="53"/>
        <v>42891</v>
      </c>
      <c r="H1709" s="5" t="s">
        <v>1846</v>
      </c>
      <c r="I1709" s="5" t="s">
        <v>11</v>
      </c>
      <c r="J1709" s="10"/>
      <c r="K1709" s="10">
        <v>125125</v>
      </c>
      <c r="L1709" s="11">
        <v>12632375</v>
      </c>
    </row>
    <row r="1710" spans="1:12" x14ac:dyDescent="0.25">
      <c r="A1710" s="5" t="s">
        <v>1622</v>
      </c>
      <c r="B1710" s="3" t="s">
        <v>1623</v>
      </c>
      <c r="C1710" s="5" t="s">
        <v>5589</v>
      </c>
      <c r="D1710" s="5" t="s">
        <v>5597</v>
      </c>
      <c r="E1710" s="5">
        <v>2017</v>
      </c>
      <c r="F1710" s="8" t="str">
        <f t="shared" si="52"/>
        <v>June</v>
      </c>
      <c r="G1710" s="7">
        <f t="shared" si="53"/>
        <v>42891</v>
      </c>
      <c r="H1710" s="5" t="s">
        <v>1845</v>
      </c>
      <c r="I1710" s="5" t="s">
        <v>13</v>
      </c>
      <c r="J1710" s="10"/>
      <c r="K1710" s="10">
        <v>6253625</v>
      </c>
      <c r="L1710" s="11">
        <v>6378750</v>
      </c>
    </row>
    <row r="1711" spans="1:12" x14ac:dyDescent="0.25">
      <c r="A1711" s="5" t="s">
        <v>1622</v>
      </c>
      <c r="B1711" s="3" t="s">
        <v>1623</v>
      </c>
      <c r="C1711" s="5" t="s">
        <v>5592</v>
      </c>
      <c r="D1711" s="5" t="s">
        <v>5587</v>
      </c>
      <c r="E1711" s="5">
        <v>2017</v>
      </c>
      <c r="F1711" s="8" t="str">
        <f t="shared" si="52"/>
        <v>July</v>
      </c>
      <c r="G1711" s="7">
        <f t="shared" si="53"/>
        <v>42917</v>
      </c>
      <c r="H1711" s="5" t="s">
        <v>1844</v>
      </c>
      <c r="I1711" s="5" t="s">
        <v>11</v>
      </c>
      <c r="J1711" s="10">
        <v>6378750</v>
      </c>
      <c r="K1711" s="10"/>
      <c r="L1711" s="11">
        <v>12757500</v>
      </c>
    </row>
    <row r="1712" spans="1:12" x14ac:dyDescent="0.25">
      <c r="A1712" s="5" t="s">
        <v>1622</v>
      </c>
      <c r="B1712" s="3" t="s">
        <v>1623</v>
      </c>
      <c r="C1712" s="5" t="s">
        <v>5605</v>
      </c>
      <c r="D1712" s="5" t="s">
        <v>5591</v>
      </c>
      <c r="E1712" s="5">
        <v>2017</v>
      </c>
      <c r="F1712" s="8" t="str">
        <f t="shared" si="52"/>
        <v>September</v>
      </c>
      <c r="G1712" s="7">
        <f t="shared" si="53"/>
        <v>42996</v>
      </c>
      <c r="H1712" s="5" t="s">
        <v>1843</v>
      </c>
      <c r="I1712" s="5" t="s">
        <v>13</v>
      </c>
      <c r="J1712" s="10"/>
      <c r="K1712" s="10">
        <v>6321000</v>
      </c>
      <c r="L1712" s="11">
        <v>6436500</v>
      </c>
    </row>
    <row r="1713" spans="1:12" x14ac:dyDescent="0.25">
      <c r="A1713" s="5" t="s">
        <v>1622</v>
      </c>
      <c r="B1713" s="3" t="s">
        <v>1623</v>
      </c>
      <c r="C1713" s="5" t="s">
        <v>5606</v>
      </c>
      <c r="D1713" s="5" t="s">
        <v>5587</v>
      </c>
      <c r="E1713" s="5">
        <v>2017</v>
      </c>
      <c r="F1713" s="8" t="str">
        <f t="shared" si="52"/>
        <v>October</v>
      </c>
      <c r="G1713" s="7">
        <f t="shared" si="53"/>
        <v>43009</v>
      </c>
      <c r="H1713" s="5" t="s">
        <v>1842</v>
      </c>
      <c r="I1713" s="5" t="s">
        <v>11</v>
      </c>
      <c r="J1713" s="10">
        <v>6378750</v>
      </c>
      <c r="K1713" s="10"/>
      <c r="L1713" s="11">
        <v>12815250</v>
      </c>
    </row>
    <row r="1714" spans="1:12" x14ac:dyDescent="0.25">
      <c r="A1714" s="5" t="s">
        <v>1622</v>
      </c>
      <c r="B1714" s="3" t="s">
        <v>1623</v>
      </c>
      <c r="C1714" s="5" t="s">
        <v>5594</v>
      </c>
      <c r="D1714" s="5" t="s">
        <v>5612</v>
      </c>
      <c r="E1714" s="5">
        <v>2017</v>
      </c>
      <c r="F1714" s="8" t="str">
        <f t="shared" si="52"/>
        <v>November</v>
      </c>
      <c r="G1714" s="7">
        <f t="shared" si="53"/>
        <v>43059</v>
      </c>
      <c r="H1714" s="5" t="s">
        <v>1841</v>
      </c>
      <c r="I1714" s="5" t="s">
        <v>13</v>
      </c>
      <c r="J1714" s="10"/>
      <c r="K1714" s="10">
        <v>6221250</v>
      </c>
      <c r="L1714" s="11">
        <v>6594000</v>
      </c>
    </row>
    <row r="1715" spans="1:12" x14ac:dyDescent="0.25">
      <c r="A1715" s="5" t="s">
        <v>1622</v>
      </c>
      <c r="B1715" s="3" t="s">
        <v>1623</v>
      </c>
      <c r="C1715" s="5" t="s">
        <v>5607</v>
      </c>
      <c r="D1715" s="5" t="s">
        <v>5587</v>
      </c>
      <c r="E1715" s="5">
        <v>2017</v>
      </c>
      <c r="F1715" s="8" t="str">
        <f t="shared" si="52"/>
        <v>December</v>
      </c>
      <c r="G1715" s="7">
        <f t="shared" si="53"/>
        <v>43070</v>
      </c>
      <c r="H1715" s="5" t="s">
        <v>1840</v>
      </c>
      <c r="I1715" s="5" t="s">
        <v>13</v>
      </c>
      <c r="J1715" s="10"/>
      <c r="K1715" s="10">
        <v>215250</v>
      </c>
      <c r="L1715" s="11">
        <v>6378750</v>
      </c>
    </row>
    <row r="1716" spans="1:12" x14ac:dyDescent="0.25">
      <c r="A1716" s="5" t="s">
        <v>1635</v>
      </c>
      <c r="B1716" s="3" t="s">
        <v>1636</v>
      </c>
      <c r="C1716" s="7"/>
      <c r="D1716" s="7"/>
      <c r="E1716" s="7"/>
      <c r="F1716" s="8" t="str">
        <f t="shared" si="52"/>
        <v>January</v>
      </c>
      <c r="G1716" s="7" t="str">
        <f t="shared" si="53"/>
        <v/>
      </c>
      <c r="H1716" s="5" t="s">
        <v>28</v>
      </c>
      <c r="I1716" s="5" t="s">
        <v>29</v>
      </c>
      <c r="J1716" s="10"/>
      <c r="K1716" s="10"/>
      <c r="L1716" s="11">
        <v>0</v>
      </c>
    </row>
    <row r="1717" spans="1:12" x14ac:dyDescent="0.25">
      <c r="A1717" s="5" t="s">
        <v>1637</v>
      </c>
      <c r="B1717" s="3" t="s">
        <v>1638</v>
      </c>
      <c r="C1717" s="7"/>
      <c r="D1717" s="7"/>
      <c r="E1717" s="7"/>
      <c r="F1717" s="8" t="str">
        <f t="shared" si="52"/>
        <v>January</v>
      </c>
      <c r="G1717" s="7" t="str">
        <f t="shared" si="53"/>
        <v/>
      </c>
      <c r="H1717" s="5" t="s">
        <v>28</v>
      </c>
      <c r="I1717" s="5" t="s">
        <v>29</v>
      </c>
      <c r="J1717" s="10"/>
      <c r="K1717" s="10"/>
      <c r="L1717" s="11">
        <v>0</v>
      </c>
    </row>
    <row r="1718" spans="1:12" x14ac:dyDescent="0.25">
      <c r="A1718" s="5" t="s">
        <v>1644</v>
      </c>
      <c r="B1718" s="3" t="s">
        <v>1638</v>
      </c>
      <c r="C1718" s="7"/>
      <c r="D1718" s="7"/>
      <c r="E1718" s="7"/>
      <c r="F1718" s="8" t="str">
        <f t="shared" si="52"/>
        <v>January</v>
      </c>
      <c r="G1718" s="7" t="str">
        <f t="shared" si="53"/>
        <v/>
      </c>
      <c r="H1718" s="5" t="s">
        <v>28</v>
      </c>
      <c r="I1718" s="5" t="s">
        <v>29</v>
      </c>
      <c r="J1718" s="10"/>
      <c r="K1718" s="10"/>
      <c r="L1718" s="11">
        <v>0</v>
      </c>
    </row>
    <row r="1719" spans="1:12" x14ac:dyDescent="0.25">
      <c r="A1719" s="5" t="s">
        <v>1647</v>
      </c>
      <c r="B1719" s="3" t="s">
        <v>1648</v>
      </c>
      <c r="C1719" s="5" t="s">
        <v>5587</v>
      </c>
      <c r="D1719" s="5" t="s">
        <v>5587</v>
      </c>
      <c r="E1719" s="5">
        <v>2017</v>
      </c>
      <c r="F1719" s="8" t="str">
        <f t="shared" si="52"/>
        <v>January</v>
      </c>
      <c r="G1719" s="7">
        <f t="shared" si="53"/>
        <v>42736</v>
      </c>
      <c r="H1719" s="5" t="s">
        <v>36</v>
      </c>
      <c r="I1719" s="5" t="s">
        <v>29</v>
      </c>
      <c r="J1719" s="10"/>
      <c r="K1719" s="10"/>
      <c r="L1719" s="11">
        <v>494400</v>
      </c>
    </row>
    <row r="1720" spans="1:12" x14ac:dyDescent="0.25">
      <c r="A1720" s="5" t="s">
        <v>1647</v>
      </c>
      <c r="B1720" s="3" t="s">
        <v>1648</v>
      </c>
      <c r="C1720" s="5" t="s">
        <v>5596</v>
      </c>
      <c r="D1720" s="5" t="s">
        <v>5606</v>
      </c>
      <c r="E1720" s="5">
        <v>2017</v>
      </c>
      <c r="F1720" s="8" t="str">
        <f t="shared" si="52"/>
        <v>April</v>
      </c>
      <c r="G1720" s="7">
        <f t="shared" si="53"/>
        <v>42835</v>
      </c>
      <c r="H1720" s="5" t="s">
        <v>1839</v>
      </c>
      <c r="I1720" s="5" t="s">
        <v>13</v>
      </c>
      <c r="J1720" s="10"/>
      <c r="K1720" s="10">
        <v>417960</v>
      </c>
      <c r="L1720" s="11">
        <v>76440</v>
      </c>
    </row>
    <row r="1721" spans="1:12" x14ac:dyDescent="0.25">
      <c r="A1721" s="5" t="s">
        <v>1647</v>
      </c>
      <c r="B1721" s="3" t="s">
        <v>1648</v>
      </c>
      <c r="C1721" s="5" t="s">
        <v>5596</v>
      </c>
      <c r="D1721" s="5" t="s">
        <v>5606</v>
      </c>
      <c r="E1721" s="5">
        <v>2017</v>
      </c>
      <c r="F1721" s="8" t="str">
        <f t="shared" si="52"/>
        <v>April</v>
      </c>
      <c r="G1721" s="7">
        <f t="shared" si="53"/>
        <v>42835</v>
      </c>
      <c r="H1721" s="5" t="s">
        <v>1838</v>
      </c>
      <c r="I1721" s="5" t="s">
        <v>13</v>
      </c>
      <c r="J1721" s="10"/>
      <c r="K1721" s="10">
        <v>76440</v>
      </c>
      <c r="L1721" s="11">
        <v>0</v>
      </c>
    </row>
    <row r="1722" spans="1:12" x14ac:dyDescent="0.25">
      <c r="A1722" s="5" t="s">
        <v>1651</v>
      </c>
      <c r="B1722" s="3" t="s">
        <v>1652</v>
      </c>
      <c r="C1722" s="5" t="s">
        <v>5587</v>
      </c>
      <c r="D1722" s="5" t="s">
        <v>5587</v>
      </c>
      <c r="E1722" s="5">
        <v>2017</v>
      </c>
      <c r="F1722" s="8" t="str">
        <f t="shared" si="52"/>
        <v>January</v>
      </c>
      <c r="G1722" s="7">
        <f t="shared" si="53"/>
        <v>42736</v>
      </c>
      <c r="H1722" s="5" t="s">
        <v>36</v>
      </c>
      <c r="I1722" s="5" t="s">
        <v>29</v>
      </c>
      <c r="J1722" s="10"/>
      <c r="K1722" s="10"/>
      <c r="L1722" s="11">
        <v>12874750.01</v>
      </c>
    </row>
    <row r="1723" spans="1:12" x14ac:dyDescent="0.25">
      <c r="A1723" s="5" t="s">
        <v>1651</v>
      </c>
      <c r="B1723" s="3" t="s">
        <v>1652</v>
      </c>
      <c r="C1723" s="5" t="s">
        <v>5587</v>
      </c>
      <c r="D1723" s="5" t="s">
        <v>5587</v>
      </c>
      <c r="E1723" s="5">
        <v>2017</v>
      </c>
      <c r="F1723" s="8" t="str">
        <f t="shared" si="52"/>
        <v>January</v>
      </c>
      <c r="G1723" s="7">
        <f t="shared" si="53"/>
        <v>42736</v>
      </c>
      <c r="H1723" s="5" t="s">
        <v>1837</v>
      </c>
      <c r="I1723" s="5" t="s">
        <v>11</v>
      </c>
      <c r="J1723" s="10">
        <v>6096125</v>
      </c>
      <c r="K1723" s="10"/>
      <c r="L1723" s="11">
        <v>18970875.010000002</v>
      </c>
    </row>
    <row r="1724" spans="1:12" x14ac:dyDescent="0.25">
      <c r="A1724" s="5" t="s">
        <v>1651</v>
      </c>
      <c r="B1724" s="3" t="s">
        <v>1652</v>
      </c>
      <c r="C1724" s="5" t="s">
        <v>5587</v>
      </c>
      <c r="D1724" s="5" t="s">
        <v>5607</v>
      </c>
      <c r="E1724" s="5">
        <v>2017</v>
      </c>
      <c r="F1724" s="8" t="str">
        <f t="shared" si="52"/>
        <v>January</v>
      </c>
      <c r="G1724" s="7">
        <f t="shared" si="53"/>
        <v>42747</v>
      </c>
      <c r="H1724" s="5" t="s">
        <v>1836</v>
      </c>
      <c r="I1724" s="5" t="s">
        <v>13</v>
      </c>
      <c r="J1724" s="10"/>
      <c r="K1724" s="10">
        <v>6112027.96</v>
      </c>
      <c r="L1724" s="11">
        <v>12858847.050000001</v>
      </c>
    </row>
    <row r="1725" spans="1:12" x14ac:dyDescent="0.25">
      <c r="A1725" s="5" t="s">
        <v>1651</v>
      </c>
      <c r="B1725" s="3" t="s">
        <v>1652</v>
      </c>
      <c r="C1725" s="5" t="s">
        <v>5587</v>
      </c>
      <c r="D1725" s="5" t="s">
        <v>5604</v>
      </c>
      <c r="E1725" s="5">
        <v>2017</v>
      </c>
      <c r="F1725" s="8" t="str">
        <f t="shared" si="52"/>
        <v>January</v>
      </c>
      <c r="G1725" s="7">
        <f t="shared" si="53"/>
        <v>42748</v>
      </c>
      <c r="H1725" s="5" t="s">
        <v>1835</v>
      </c>
      <c r="I1725" s="5" t="s">
        <v>13</v>
      </c>
      <c r="J1725" s="10"/>
      <c r="K1725" s="10">
        <v>666597.05000000005</v>
      </c>
      <c r="L1725" s="11">
        <v>12192250</v>
      </c>
    </row>
    <row r="1726" spans="1:12" x14ac:dyDescent="0.25">
      <c r="A1726" s="5" t="s">
        <v>1651</v>
      </c>
      <c r="B1726" s="3" t="s">
        <v>1652</v>
      </c>
      <c r="C1726" s="5" t="s">
        <v>5598</v>
      </c>
      <c r="D1726" s="5" t="s">
        <v>5587</v>
      </c>
      <c r="E1726" s="5">
        <v>2017</v>
      </c>
      <c r="F1726" s="8" t="str">
        <f t="shared" si="52"/>
        <v>February</v>
      </c>
      <c r="G1726" s="7">
        <f t="shared" si="53"/>
        <v>42767</v>
      </c>
      <c r="H1726" s="5" t="s">
        <v>1834</v>
      </c>
      <c r="I1726" s="5" t="s">
        <v>11</v>
      </c>
      <c r="J1726" s="10">
        <v>6096125</v>
      </c>
      <c r="K1726" s="10"/>
      <c r="L1726" s="11">
        <v>18288375</v>
      </c>
    </row>
    <row r="1727" spans="1:12" x14ac:dyDescent="0.25">
      <c r="A1727" s="5" t="s">
        <v>1651</v>
      </c>
      <c r="B1727" s="3" t="s">
        <v>1652</v>
      </c>
      <c r="C1727" s="5" t="s">
        <v>5598</v>
      </c>
      <c r="D1727" s="5" t="s">
        <v>5593</v>
      </c>
      <c r="E1727" s="5">
        <v>2017</v>
      </c>
      <c r="F1727" s="8" t="str">
        <f t="shared" si="52"/>
        <v>February</v>
      </c>
      <c r="G1727" s="7">
        <f t="shared" si="53"/>
        <v>42788</v>
      </c>
      <c r="H1727" s="5" t="s">
        <v>1803</v>
      </c>
      <c r="I1727" s="5" t="s">
        <v>13</v>
      </c>
      <c r="J1727" s="10"/>
      <c r="K1727" s="10">
        <v>5515541.6600000001</v>
      </c>
      <c r="L1727" s="11">
        <v>12772833.34</v>
      </c>
    </row>
    <row r="1728" spans="1:12" x14ac:dyDescent="0.25">
      <c r="A1728" s="5" t="s">
        <v>1651</v>
      </c>
      <c r="B1728" s="3" t="s">
        <v>1652</v>
      </c>
      <c r="C1728" s="5" t="s">
        <v>5598</v>
      </c>
      <c r="D1728" s="5" t="s">
        <v>5609</v>
      </c>
      <c r="E1728" s="5">
        <v>2017</v>
      </c>
      <c r="F1728" s="8" t="str">
        <f t="shared" si="52"/>
        <v>February</v>
      </c>
      <c r="G1728" s="7">
        <f t="shared" si="53"/>
        <v>42789</v>
      </c>
      <c r="H1728" s="5" t="s">
        <v>1833</v>
      </c>
      <c r="I1728" s="5" t="s">
        <v>13</v>
      </c>
      <c r="J1728" s="10"/>
      <c r="K1728" s="10">
        <v>580583.34</v>
      </c>
      <c r="L1728" s="11">
        <v>12192250</v>
      </c>
    </row>
    <row r="1729" spans="1:12" x14ac:dyDescent="0.25">
      <c r="A1729" s="5" t="s">
        <v>1651</v>
      </c>
      <c r="B1729" s="3" t="s">
        <v>1652</v>
      </c>
      <c r="C1729" s="5" t="s">
        <v>5588</v>
      </c>
      <c r="D1729" s="5" t="s">
        <v>5587</v>
      </c>
      <c r="E1729" s="5">
        <v>2017</v>
      </c>
      <c r="F1729" s="8" t="str">
        <f t="shared" si="52"/>
        <v>March</v>
      </c>
      <c r="G1729" s="7">
        <f t="shared" si="53"/>
        <v>42795</v>
      </c>
      <c r="H1729" s="5" t="s">
        <v>1832</v>
      </c>
      <c r="I1729" s="5" t="s">
        <v>11</v>
      </c>
      <c r="J1729" s="10">
        <v>6096125</v>
      </c>
      <c r="K1729" s="10"/>
      <c r="L1729" s="11">
        <v>18288375</v>
      </c>
    </row>
    <row r="1730" spans="1:12" x14ac:dyDescent="0.25">
      <c r="A1730" s="5" t="s">
        <v>1651</v>
      </c>
      <c r="B1730" s="3" t="s">
        <v>1652</v>
      </c>
      <c r="C1730" s="5" t="s">
        <v>5588</v>
      </c>
      <c r="D1730" s="5" t="s">
        <v>5615</v>
      </c>
      <c r="E1730" s="5">
        <v>2017</v>
      </c>
      <c r="F1730" s="8" t="str">
        <f t="shared" si="52"/>
        <v>March</v>
      </c>
      <c r="G1730" s="7">
        <f t="shared" si="53"/>
        <v>42821</v>
      </c>
      <c r="H1730" s="5" t="s">
        <v>1831</v>
      </c>
      <c r="I1730" s="5" t="s">
        <v>13</v>
      </c>
      <c r="J1730" s="10"/>
      <c r="K1730" s="10">
        <v>5515541.6699999999</v>
      </c>
      <c r="L1730" s="11">
        <v>12772833.33</v>
      </c>
    </row>
    <row r="1731" spans="1:12" x14ac:dyDescent="0.25">
      <c r="A1731" s="5" t="s">
        <v>1651</v>
      </c>
      <c r="B1731" s="3" t="s">
        <v>1652</v>
      </c>
      <c r="C1731" s="5" t="s">
        <v>5596</v>
      </c>
      <c r="D1731" s="5" t="s">
        <v>5587</v>
      </c>
      <c r="E1731" s="5">
        <v>2017</v>
      </c>
      <c r="F1731" s="8" t="str">
        <f t="shared" ref="F1731:F1794" si="54">TEXT(C1731*28, "mmmm")</f>
        <v>April</v>
      </c>
      <c r="G1731" s="7">
        <f t="shared" ref="G1731:G1794" si="55">IFERROR(DATEVALUE(CONCATENATE(C1731,"-",D1731,"-",E1731)), "")</f>
        <v>42826</v>
      </c>
      <c r="H1731" s="5" t="s">
        <v>1830</v>
      </c>
      <c r="I1731" s="5" t="s">
        <v>11</v>
      </c>
      <c r="J1731" s="10">
        <v>6096125.04</v>
      </c>
      <c r="K1731" s="10"/>
      <c r="L1731" s="11">
        <v>18868958.370000001</v>
      </c>
    </row>
    <row r="1732" spans="1:12" x14ac:dyDescent="0.25">
      <c r="A1732" s="5" t="s">
        <v>1651</v>
      </c>
      <c r="B1732" s="3" t="s">
        <v>1652</v>
      </c>
      <c r="C1732" s="5" t="s">
        <v>5597</v>
      </c>
      <c r="D1732" s="5" t="s">
        <v>5587</v>
      </c>
      <c r="E1732" s="5">
        <v>2017</v>
      </c>
      <c r="F1732" s="8" t="str">
        <f t="shared" si="54"/>
        <v>May</v>
      </c>
      <c r="G1732" s="7">
        <f t="shared" si="55"/>
        <v>42856</v>
      </c>
      <c r="H1732" s="5" t="s">
        <v>1829</v>
      </c>
      <c r="I1732" s="5" t="s">
        <v>11</v>
      </c>
      <c r="J1732" s="10">
        <v>6096125</v>
      </c>
      <c r="K1732" s="10"/>
      <c r="L1732" s="11">
        <v>24965083.370000001</v>
      </c>
    </row>
    <row r="1733" spans="1:12" x14ac:dyDescent="0.25">
      <c r="A1733" s="5" t="s">
        <v>1651</v>
      </c>
      <c r="B1733" s="3" t="s">
        <v>1652</v>
      </c>
      <c r="C1733" s="5" t="s">
        <v>5597</v>
      </c>
      <c r="D1733" s="5" t="s">
        <v>5590</v>
      </c>
      <c r="E1733" s="5">
        <v>2017</v>
      </c>
      <c r="F1733" s="8" t="str">
        <f t="shared" si="54"/>
        <v>May</v>
      </c>
      <c r="G1733" s="7">
        <f t="shared" si="55"/>
        <v>42863</v>
      </c>
      <c r="H1733" s="5" t="s">
        <v>1828</v>
      </c>
      <c r="I1733" s="5" t="s">
        <v>11</v>
      </c>
      <c r="J1733" s="10"/>
      <c r="K1733" s="10">
        <v>564166.65</v>
      </c>
      <c r="L1733" s="11">
        <v>24400916.719999999</v>
      </c>
    </row>
    <row r="1734" spans="1:12" x14ac:dyDescent="0.25">
      <c r="A1734" s="5" t="s">
        <v>1651</v>
      </c>
      <c r="B1734" s="3" t="s">
        <v>1652</v>
      </c>
      <c r="C1734" s="5" t="s">
        <v>5597</v>
      </c>
      <c r="D1734" s="5" t="s">
        <v>5590</v>
      </c>
      <c r="E1734" s="5">
        <v>2017</v>
      </c>
      <c r="F1734" s="8" t="str">
        <f t="shared" si="54"/>
        <v>May</v>
      </c>
      <c r="G1734" s="7">
        <f t="shared" si="55"/>
        <v>42863</v>
      </c>
      <c r="H1734" s="5" t="s">
        <v>1827</v>
      </c>
      <c r="I1734" s="5" t="s">
        <v>11</v>
      </c>
      <c r="J1734" s="10"/>
      <c r="K1734" s="10">
        <v>104800</v>
      </c>
      <c r="L1734" s="11">
        <v>24296116.719999999</v>
      </c>
    </row>
    <row r="1735" spans="1:12" x14ac:dyDescent="0.25">
      <c r="A1735" s="5" t="s">
        <v>1651</v>
      </c>
      <c r="B1735" s="3" t="s">
        <v>1652</v>
      </c>
      <c r="C1735" s="5" t="s">
        <v>5597</v>
      </c>
      <c r="D1735" s="5" t="s">
        <v>5590</v>
      </c>
      <c r="E1735" s="5">
        <v>2017</v>
      </c>
      <c r="F1735" s="8" t="str">
        <f t="shared" si="54"/>
        <v>May</v>
      </c>
      <c r="G1735" s="7">
        <f t="shared" si="55"/>
        <v>42863</v>
      </c>
      <c r="H1735" s="5" t="s">
        <v>1826</v>
      </c>
      <c r="I1735" s="5" t="s">
        <v>11</v>
      </c>
      <c r="J1735" s="10"/>
      <c r="K1735" s="10">
        <v>149066.66</v>
      </c>
      <c r="L1735" s="11">
        <v>24147050.059999999</v>
      </c>
    </row>
    <row r="1736" spans="1:12" x14ac:dyDescent="0.25">
      <c r="A1736" s="5" t="s">
        <v>1651</v>
      </c>
      <c r="B1736" s="3" t="s">
        <v>1652</v>
      </c>
      <c r="C1736" s="5" t="s">
        <v>5597</v>
      </c>
      <c r="D1736" s="5" t="s">
        <v>5594</v>
      </c>
      <c r="E1736" s="5">
        <v>2017</v>
      </c>
      <c r="F1736" s="8" t="str">
        <f t="shared" si="54"/>
        <v>May</v>
      </c>
      <c r="G1736" s="7">
        <f t="shared" si="55"/>
        <v>42866</v>
      </c>
      <c r="H1736" s="5" t="s">
        <v>1825</v>
      </c>
      <c r="I1736" s="5" t="s">
        <v>11</v>
      </c>
      <c r="J1736" s="10"/>
      <c r="K1736" s="10">
        <v>800619.79</v>
      </c>
      <c r="L1736" s="11">
        <v>23346430.27</v>
      </c>
    </row>
    <row r="1737" spans="1:12" x14ac:dyDescent="0.25">
      <c r="A1737" s="5" t="s">
        <v>1651</v>
      </c>
      <c r="B1737" s="3" t="s">
        <v>1652</v>
      </c>
      <c r="C1737" s="5" t="s">
        <v>5597</v>
      </c>
      <c r="D1737" s="5" t="s">
        <v>5607</v>
      </c>
      <c r="E1737" s="5">
        <v>2017</v>
      </c>
      <c r="F1737" s="8" t="str">
        <f t="shared" si="54"/>
        <v>May</v>
      </c>
      <c r="G1737" s="7">
        <f t="shared" si="55"/>
        <v>42867</v>
      </c>
      <c r="H1737" s="5" t="s">
        <v>1824</v>
      </c>
      <c r="I1737" s="5" t="s">
        <v>11</v>
      </c>
      <c r="J1737" s="10"/>
      <c r="K1737" s="10">
        <v>590694.79</v>
      </c>
      <c r="L1737" s="11">
        <v>22755735.48</v>
      </c>
    </row>
    <row r="1738" spans="1:12" x14ac:dyDescent="0.25">
      <c r="A1738" s="5" t="s">
        <v>1651</v>
      </c>
      <c r="B1738" s="3" t="s">
        <v>1652</v>
      </c>
      <c r="C1738" s="5" t="s">
        <v>5597</v>
      </c>
      <c r="D1738" s="5" t="s">
        <v>5607</v>
      </c>
      <c r="E1738" s="5">
        <v>2017</v>
      </c>
      <c r="F1738" s="8" t="str">
        <f t="shared" si="54"/>
        <v>May</v>
      </c>
      <c r="G1738" s="7">
        <f t="shared" si="55"/>
        <v>42867</v>
      </c>
      <c r="H1738" s="5" t="s">
        <v>1823</v>
      </c>
      <c r="I1738" s="5" t="s">
        <v>13</v>
      </c>
      <c r="J1738" s="10"/>
      <c r="K1738" s="10">
        <v>680291.67</v>
      </c>
      <c r="L1738" s="11">
        <v>22075443.809999999</v>
      </c>
    </row>
    <row r="1739" spans="1:12" x14ac:dyDescent="0.25">
      <c r="A1739" s="5" t="s">
        <v>1651</v>
      </c>
      <c r="B1739" s="3" t="s">
        <v>1652</v>
      </c>
      <c r="C1739" s="5" t="s">
        <v>5597</v>
      </c>
      <c r="D1739" s="5" t="s">
        <v>5607</v>
      </c>
      <c r="E1739" s="5">
        <v>2017</v>
      </c>
      <c r="F1739" s="8" t="str">
        <f t="shared" si="54"/>
        <v>May</v>
      </c>
      <c r="G1739" s="7">
        <f t="shared" si="55"/>
        <v>42867</v>
      </c>
      <c r="H1739" s="5" t="s">
        <v>1822</v>
      </c>
      <c r="I1739" s="5" t="s">
        <v>13</v>
      </c>
      <c r="J1739" s="10"/>
      <c r="K1739" s="10">
        <v>426100.01</v>
      </c>
      <c r="L1739" s="11">
        <v>21649343.800000001</v>
      </c>
    </row>
    <row r="1740" spans="1:12" x14ac:dyDescent="0.25">
      <c r="A1740" s="5" t="s">
        <v>1651</v>
      </c>
      <c r="B1740" s="3" t="s">
        <v>1652</v>
      </c>
      <c r="C1740" s="5" t="s">
        <v>5597</v>
      </c>
      <c r="D1740" s="5" t="s">
        <v>5599</v>
      </c>
      <c r="E1740" s="5">
        <v>2017</v>
      </c>
      <c r="F1740" s="8" t="str">
        <f t="shared" si="54"/>
        <v>May</v>
      </c>
      <c r="G1740" s="7">
        <f t="shared" si="55"/>
        <v>42871</v>
      </c>
      <c r="H1740" s="5" t="s">
        <v>1814</v>
      </c>
      <c r="I1740" s="5" t="s">
        <v>13</v>
      </c>
      <c r="J1740" s="10"/>
      <c r="K1740" s="10">
        <v>4720338.54</v>
      </c>
      <c r="L1740" s="11">
        <v>16929005.260000002</v>
      </c>
    </row>
    <row r="1741" spans="1:12" x14ac:dyDescent="0.25">
      <c r="A1741" s="5" t="s">
        <v>1651</v>
      </c>
      <c r="B1741" s="3" t="s">
        <v>1652</v>
      </c>
      <c r="C1741" s="5" t="s">
        <v>5597</v>
      </c>
      <c r="D1741" s="5" t="s">
        <v>5599</v>
      </c>
      <c r="E1741" s="5">
        <v>2017</v>
      </c>
      <c r="F1741" s="8" t="str">
        <f t="shared" si="54"/>
        <v>May</v>
      </c>
      <c r="G1741" s="7">
        <f t="shared" si="55"/>
        <v>42871</v>
      </c>
      <c r="H1741" s="5" t="s">
        <v>1806</v>
      </c>
      <c r="I1741" s="5" t="s">
        <v>13</v>
      </c>
      <c r="J1741" s="10"/>
      <c r="K1741" s="10">
        <v>4720338.54</v>
      </c>
      <c r="L1741" s="11">
        <v>12208666.720000001</v>
      </c>
    </row>
    <row r="1742" spans="1:12" x14ac:dyDescent="0.25">
      <c r="A1742" s="5" t="s">
        <v>1651</v>
      </c>
      <c r="B1742" s="3" t="s">
        <v>1652</v>
      </c>
      <c r="C1742" s="5" t="s">
        <v>5597</v>
      </c>
      <c r="D1742" s="5" t="s">
        <v>5601</v>
      </c>
      <c r="E1742" s="5">
        <v>2017</v>
      </c>
      <c r="F1742" s="8" t="str">
        <f t="shared" si="54"/>
        <v>May</v>
      </c>
      <c r="G1742" s="7">
        <f t="shared" si="55"/>
        <v>42872</v>
      </c>
      <c r="H1742" s="5" t="s">
        <v>1821</v>
      </c>
      <c r="I1742" s="5" t="s">
        <v>11</v>
      </c>
      <c r="J1742" s="10"/>
      <c r="K1742" s="10">
        <v>795203.12</v>
      </c>
      <c r="L1742" s="11">
        <v>11413463.6</v>
      </c>
    </row>
    <row r="1743" spans="1:12" x14ac:dyDescent="0.25">
      <c r="A1743" s="5" t="s">
        <v>1651</v>
      </c>
      <c r="B1743" s="3" t="s">
        <v>1652</v>
      </c>
      <c r="C1743" s="5" t="s">
        <v>5597</v>
      </c>
      <c r="D1743" s="5" t="s">
        <v>5601</v>
      </c>
      <c r="E1743" s="5">
        <v>2017</v>
      </c>
      <c r="F1743" s="8" t="str">
        <f t="shared" si="54"/>
        <v>May</v>
      </c>
      <c r="G1743" s="7">
        <f t="shared" si="55"/>
        <v>42872</v>
      </c>
      <c r="H1743" s="5" t="s">
        <v>1820</v>
      </c>
      <c r="I1743" s="5" t="s">
        <v>11</v>
      </c>
      <c r="J1743" s="10"/>
      <c r="K1743" s="10">
        <v>795203.12</v>
      </c>
      <c r="L1743" s="11">
        <v>10618260.48</v>
      </c>
    </row>
    <row r="1744" spans="1:12" x14ac:dyDescent="0.25">
      <c r="A1744" s="5" t="s">
        <v>1651</v>
      </c>
      <c r="B1744" s="3" t="s">
        <v>1652</v>
      </c>
      <c r="C1744" s="5" t="s">
        <v>5589</v>
      </c>
      <c r="D1744" s="5" t="s">
        <v>5587</v>
      </c>
      <c r="E1744" s="5">
        <v>2017</v>
      </c>
      <c r="F1744" s="8" t="str">
        <f t="shared" si="54"/>
        <v>June</v>
      </c>
      <c r="G1744" s="7">
        <f t="shared" si="55"/>
        <v>42887</v>
      </c>
      <c r="H1744" s="5" t="s">
        <v>1819</v>
      </c>
      <c r="I1744" s="5" t="s">
        <v>11</v>
      </c>
      <c r="J1744" s="10">
        <v>5637275</v>
      </c>
      <c r="K1744" s="10"/>
      <c r="L1744" s="11">
        <v>16255535.48</v>
      </c>
    </row>
    <row r="1745" spans="1:12" x14ac:dyDescent="0.25">
      <c r="A1745" s="5" t="s">
        <v>1651</v>
      </c>
      <c r="B1745" s="3" t="s">
        <v>1652</v>
      </c>
      <c r="C1745" s="5" t="s">
        <v>5592</v>
      </c>
      <c r="D1745" s="5" t="s">
        <v>5587</v>
      </c>
      <c r="E1745" s="5">
        <v>2017</v>
      </c>
      <c r="F1745" s="8" t="str">
        <f t="shared" si="54"/>
        <v>July</v>
      </c>
      <c r="G1745" s="7">
        <f t="shared" si="55"/>
        <v>42917</v>
      </c>
      <c r="H1745" s="5" t="s">
        <v>1818</v>
      </c>
      <c r="I1745" s="5" t="s">
        <v>11</v>
      </c>
      <c r="J1745" s="10">
        <v>6125525</v>
      </c>
      <c r="K1745" s="10"/>
      <c r="L1745" s="11">
        <v>22381060.48</v>
      </c>
    </row>
    <row r="1746" spans="1:12" x14ac:dyDescent="0.25">
      <c r="A1746" s="5" t="s">
        <v>1651</v>
      </c>
      <c r="B1746" s="3" t="s">
        <v>1652</v>
      </c>
      <c r="C1746" s="5" t="s">
        <v>5592</v>
      </c>
      <c r="D1746" s="5" t="s">
        <v>5588</v>
      </c>
      <c r="E1746" s="5">
        <v>2017</v>
      </c>
      <c r="F1746" s="8" t="str">
        <f t="shared" si="54"/>
        <v>July</v>
      </c>
      <c r="G1746" s="7">
        <f t="shared" si="55"/>
        <v>42919</v>
      </c>
      <c r="H1746" s="5" t="s">
        <v>1817</v>
      </c>
      <c r="I1746" s="5" t="s">
        <v>11</v>
      </c>
      <c r="J1746" s="10"/>
      <c r="K1746" s="10">
        <v>800619.79</v>
      </c>
      <c r="L1746" s="11">
        <v>21580440.690000001</v>
      </c>
    </row>
    <row r="1747" spans="1:12" x14ac:dyDescent="0.25">
      <c r="A1747" s="5" t="s">
        <v>1651</v>
      </c>
      <c r="B1747" s="3" t="s">
        <v>1652</v>
      </c>
      <c r="C1747" s="5" t="s">
        <v>5592</v>
      </c>
      <c r="D1747" s="5" t="s">
        <v>5596</v>
      </c>
      <c r="E1747" s="5">
        <v>2017</v>
      </c>
      <c r="F1747" s="8" t="str">
        <f t="shared" si="54"/>
        <v>July</v>
      </c>
      <c r="G1747" s="7">
        <f t="shared" si="55"/>
        <v>42920</v>
      </c>
      <c r="H1747" s="5" t="s">
        <v>1816</v>
      </c>
      <c r="I1747" s="5" t="s">
        <v>13</v>
      </c>
      <c r="J1747" s="10"/>
      <c r="K1747" s="10">
        <v>4720338.54</v>
      </c>
      <c r="L1747" s="11">
        <v>16860102.149999999</v>
      </c>
    </row>
    <row r="1748" spans="1:12" x14ac:dyDescent="0.25">
      <c r="A1748" s="5" t="s">
        <v>1651</v>
      </c>
      <c r="B1748" s="3" t="s">
        <v>1652</v>
      </c>
      <c r="C1748" s="5" t="s">
        <v>5592</v>
      </c>
      <c r="D1748" s="5" t="s">
        <v>5597</v>
      </c>
      <c r="E1748" s="5">
        <v>2017</v>
      </c>
      <c r="F1748" s="8" t="str">
        <f t="shared" si="54"/>
        <v>July</v>
      </c>
      <c r="G1748" s="7">
        <f t="shared" si="55"/>
        <v>42921</v>
      </c>
      <c r="H1748" s="5" t="s">
        <v>1815</v>
      </c>
      <c r="I1748" s="5" t="s">
        <v>13</v>
      </c>
      <c r="J1748" s="10"/>
      <c r="K1748" s="10">
        <v>575166.71</v>
      </c>
      <c r="L1748" s="11">
        <v>16284935.439999999</v>
      </c>
    </row>
    <row r="1749" spans="1:12" x14ac:dyDescent="0.25">
      <c r="A1749" s="5" t="s">
        <v>1651</v>
      </c>
      <c r="B1749" s="3" t="s">
        <v>1652</v>
      </c>
      <c r="C1749" s="5" t="s">
        <v>5592</v>
      </c>
      <c r="D1749" s="5" t="s">
        <v>5613</v>
      </c>
      <c r="E1749" s="5">
        <v>2017</v>
      </c>
      <c r="F1749" s="8" t="str">
        <f t="shared" si="54"/>
        <v>July</v>
      </c>
      <c r="G1749" s="7">
        <f t="shared" si="55"/>
        <v>42937</v>
      </c>
      <c r="H1749" s="5" t="s">
        <v>1814</v>
      </c>
      <c r="I1749" s="5" t="s">
        <v>13</v>
      </c>
      <c r="J1749" s="10"/>
      <c r="K1749" s="10">
        <v>4720338.54</v>
      </c>
      <c r="L1749" s="11">
        <v>11564596.9</v>
      </c>
    </row>
    <row r="1750" spans="1:12" x14ac:dyDescent="0.25">
      <c r="A1750" s="5" t="s">
        <v>1651</v>
      </c>
      <c r="B1750" s="3" t="s">
        <v>1652</v>
      </c>
      <c r="C1750" s="5" t="s">
        <v>5592</v>
      </c>
      <c r="D1750" s="5" t="s">
        <v>5593</v>
      </c>
      <c r="E1750" s="5">
        <v>2017</v>
      </c>
      <c r="F1750" s="8" t="str">
        <f t="shared" si="54"/>
        <v>July</v>
      </c>
      <c r="G1750" s="7">
        <f t="shared" si="55"/>
        <v>42938</v>
      </c>
      <c r="H1750" s="5" t="s">
        <v>1813</v>
      </c>
      <c r="I1750" s="5" t="s">
        <v>13</v>
      </c>
      <c r="J1750" s="10"/>
      <c r="K1750" s="10">
        <v>580583.34</v>
      </c>
      <c r="L1750" s="11">
        <v>10984013.560000001</v>
      </c>
    </row>
    <row r="1751" spans="1:12" x14ac:dyDescent="0.25">
      <c r="A1751" s="5" t="s">
        <v>1651</v>
      </c>
      <c r="B1751" s="3" t="s">
        <v>1652</v>
      </c>
      <c r="C1751" s="5" t="s">
        <v>5590</v>
      </c>
      <c r="D1751" s="5" t="s">
        <v>5587</v>
      </c>
      <c r="E1751" s="5">
        <v>2017</v>
      </c>
      <c r="F1751" s="8" t="str">
        <f t="shared" si="54"/>
        <v>August</v>
      </c>
      <c r="G1751" s="7">
        <f t="shared" si="55"/>
        <v>42948</v>
      </c>
      <c r="H1751" s="5" t="s">
        <v>1812</v>
      </c>
      <c r="I1751" s="5" t="s">
        <v>11</v>
      </c>
      <c r="J1751" s="10">
        <v>5794775</v>
      </c>
      <c r="K1751" s="10"/>
      <c r="L1751" s="11">
        <v>16778788.559999999</v>
      </c>
    </row>
    <row r="1752" spans="1:12" x14ac:dyDescent="0.25">
      <c r="A1752" s="5" t="s">
        <v>1651</v>
      </c>
      <c r="B1752" s="3" t="s">
        <v>1652</v>
      </c>
      <c r="C1752" s="5" t="s">
        <v>5590</v>
      </c>
      <c r="D1752" s="5" t="s">
        <v>5595</v>
      </c>
      <c r="E1752" s="5">
        <v>2017</v>
      </c>
      <c r="F1752" s="8" t="str">
        <f t="shared" si="54"/>
        <v>August</v>
      </c>
      <c r="G1752" s="7">
        <f t="shared" si="55"/>
        <v>42978</v>
      </c>
      <c r="H1752" s="5" t="s">
        <v>1803</v>
      </c>
      <c r="I1752" s="5" t="s">
        <v>13</v>
      </c>
      <c r="J1752" s="10"/>
      <c r="K1752" s="10">
        <v>4305188.54</v>
      </c>
      <c r="L1752" s="11">
        <v>12473600.02</v>
      </c>
    </row>
    <row r="1753" spans="1:12" x14ac:dyDescent="0.25">
      <c r="A1753" s="5" t="s">
        <v>1651</v>
      </c>
      <c r="B1753" s="3" t="s">
        <v>1652</v>
      </c>
      <c r="C1753" s="5" t="s">
        <v>5605</v>
      </c>
      <c r="D1753" s="5" t="s">
        <v>5587</v>
      </c>
      <c r="E1753" s="5">
        <v>2017</v>
      </c>
      <c r="F1753" s="8" t="str">
        <f t="shared" si="54"/>
        <v>September</v>
      </c>
      <c r="G1753" s="7">
        <f t="shared" si="55"/>
        <v>42979</v>
      </c>
      <c r="H1753" s="5" t="s">
        <v>1811</v>
      </c>
      <c r="I1753" s="5" t="s">
        <v>11</v>
      </c>
      <c r="J1753" s="10">
        <v>5794775</v>
      </c>
      <c r="K1753" s="10"/>
      <c r="L1753" s="11">
        <v>18268375.02</v>
      </c>
    </row>
    <row r="1754" spans="1:12" x14ac:dyDescent="0.25">
      <c r="A1754" s="5" t="s">
        <v>1651</v>
      </c>
      <c r="B1754" s="3" t="s">
        <v>1652</v>
      </c>
      <c r="C1754" s="5" t="s">
        <v>5605</v>
      </c>
      <c r="D1754" s="5" t="s">
        <v>5589</v>
      </c>
      <c r="E1754" s="5">
        <v>2017</v>
      </c>
      <c r="F1754" s="8" t="str">
        <f t="shared" si="54"/>
        <v>September</v>
      </c>
      <c r="G1754" s="7">
        <f t="shared" si="55"/>
        <v>42984</v>
      </c>
      <c r="H1754" s="5" t="s">
        <v>1810</v>
      </c>
      <c r="I1754" s="5" t="s">
        <v>13</v>
      </c>
      <c r="J1754" s="10"/>
      <c r="K1754" s="10">
        <v>536883.34</v>
      </c>
      <c r="L1754" s="11">
        <v>17731491.68</v>
      </c>
    </row>
    <row r="1755" spans="1:12" x14ac:dyDescent="0.25">
      <c r="A1755" s="5" t="s">
        <v>1651</v>
      </c>
      <c r="B1755" s="3" t="s">
        <v>1652</v>
      </c>
      <c r="C1755" s="5" t="s">
        <v>5605</v>
      </c>
      <c r="D1755" s="5" t="s">
        <v>5593</v>
      </c>
      <c r="E1755" s="5">
        <v>2017</v>
      </c>
      <c r="F1755" s="8" t="str">
        <f t="shared" si="54"/>
        <v>September</v>
      </c>
      <c r="G1755" s="7">
        <f t="shared" si="55"/>
        <v>43000</v>
      </c>
      <c r="H1755" s="5" t="s">
        <v>1809</v>
      </c>
      <c r="I1755" s="5" t="s">
        <v>11</v>
      </c>
      <c r="J1755" s="10"/>
      <c r="K1755" s="10">
        <v>247686.68</v>
      </c>
      <c r="L1755" s="11">
        <v>17483805</v>
      </c>
    </row>
    <row r="1756" spans="1:12" x14ac:dyDescent="0.25">
      <c r="A1756" s="5" t="s">
        <v>1651</v>
      </c>
      <c r="B1756" s="3" t="s">
        <v>1652</v>
      </c>
      <c r="C1756" s="5" t="s">
        <v>5605</v>
      </c>
      <c r="D1756" s="5" t="s">
        <v>5614</v>
      </c>
      <c r="E1756" s="5">
        <v>2017</v>
      </c>
      <c r="F1756" s="8" t="str">
        <f t="shared" si="54"/>
        <v>September</v>
      </c>
      <c r="G1756" s="7">
        <f t="shared" si="55"/>
        <v>43004</v>
      </c>
      <c r="H1756" s="5" t="s">
        <v>1806</v>
      </c>
      <c r="I1756" s="5" t="s">
        <v>13</v>
      </c>
      <c r="J1756" s="10"/>
      <c r="K1756" s="10">
        <v>5542141.6600000001</v>
      </c>
      <c r="L1756" s="11">
        <v>11941663.34</v>
      </c>
    </row>
    <row r="1757" spans="1:12" x14ac:dyDescent="0.25">
      <c r="A1757" s="5" t="s">
        <v>1651</v>
      </c>
      <c r="B1757" s="3" t="s">
        <v>1652</v>
      </c>
      <c r="C1757" s="5" t="s">
        <v>5605</v>
      </c>
      <c r="D1757" s="5" t="s">
        <v>5614</v>
      </c>
      <c r="E1757" s="5">
        <v>2017</v>
      </c>
      <c r="F1757" s="8" t="str">
        <f t="shared" si="54"/>
        <v>September</v>
      </c>
      <c r="G1757" s="7">
        <f t="shared" si="55"/>
        <v>43004</v>
      </c>
      <c r="H1757" s="5" t="s">
        <v>1808</v>
      </c>
      <c r="I1757" s="5" t="s">
        <v>13</v>
      </c>
      <c r="J1757" s="10"/>
      <c r="K1757" s="10">
        <v>583383.34</v>
      </c>
      <c r="L1757" s="11">
        <v>11358280</v>
      </c>
    </row>
    <row r="1758" spans="1:12" x14ac:dyDescent="0.25">
      <c r="A1758" s="5" t="s">
        <v>1651</v>
      </c>
      <c r="B1758" s="3" t="s">
        <v>1652</v>
      </c>
      <c r="C1758" s="5" t="s">
        <v>5606</v>
      </c>
      <c r="D1758" s="5" t="s">
        <v>5587</v>
      </c>
      <c r="E1758" s="5">
        <v>2017</v>
      </c>
      <c r="F1758" s="8" t="str">
        <f t="shared" si="54"/>
        <v>October</v>
      </c>
      <c r="G1758" s="7">
        <f t="shared" si="55"/>
        <v>43009</v>
      </c>
      <c r="H1758" s="5" t="s">
        <v>1807</v>
      </c>
      <c r="I1758" s="5" t="s">
        <v>11</v>
      </c>
      <c r="J1758" s="10">
        <v>5794775</v>
      </c>
      <c r="K1758" s="10"/>
      <c r="L1758" s="11">
        <v>17153055</v>
      </c>
    </row>
    <row r="1759" spans="1:12" x14ac:dyDescent="0.25">
      <c r="A1759" s="5" t="s">
        <v>1651</v>
      </c>
      <c r="B1759" s="3" t="s">
        <v>1652</v>
      </c>
      <c r="C1759" s="5" t="s">
        <v>5606</v>
      </c>
      <c r="D1759" s="5" t="s">
        <v>5612</v>
      </c>
      <c r="E1759" s="5">
        <v>2017</v>
      </c>
      <c r="F1759" s="8" t="str">
        <f t="shared" si="54"/>
        <v>October</v>
      </c>
      <c r="G1759" s="7">
        <f t="shared" si="55"/>
        <v>43028</v>
      </c>
      <c r="H1759" s="5" t="s">
        <v>1806</v>
      </c>
      <c r="I1759" s="5" t="s">
        <v>13</v>
      </c>
      <c r="J1759" s="10"/>
      <c r="K1759" s="10">
        <v>5785408.0999999996</v>
      </c>
      <c r="L1759" s="11">
        <v>11367646.9</v>
      </c>
    </row>
    <row r="1760" spans="1:12" x14ac:dyDescent="0.25">
      <c r="A1760" s="5" t="s">
        <v>1651</v>
      </c>
      <c r="B1760" s="3" t="s">
        <v>1652</v>
      </c>
      <c r="C1760" s="5" t="s">
        <v>5594</v>
      </c>
      <c r="D1760" s="5" t="s">
        <v>5587</v>
      </c>
      <c r="E1760" s="5">
        <v>2017</v>
      </c>
      <c r="F1760" s="8" t="str">
        <f t="shared" si="54"/>
        <v>November</v>
      </c>
      <c r="G1760" s="7">
        <f t="shared" si="55"/>
        <v>43040</v>
      </c>
      <c r="H1760" s="5" t="s">
        <v>1805</v>
      </c>
      <c r="I1760" s="5" t="s">
        <v>11</v>
      </c>
      <c r="J1760" s="10">
        <v>5794775</v>
      </c>
      <c r="K1760" s="10"/>
      <c r="L1760" s="11">
        <v>17162421.899999999</v>
      </c>
    </row>
    <row r="1761" spans="1:12" x14ac:dyDescent="0.25">
      <c r="A1761" s="5" t="s">
        <v>1651</v>
      </c>
      <c r="B1761" s="3" t="s">
        <v>1652</v>
      </c>
      <c r="C1761" s="5" t="s">
        <v>5594</v>
      </c>
      <c r="D1761" s="5" t="s">
        <v>5601</v>
      </c>
      <c r="E1761" s="5">
        <v>2017</v>
      </c>
      <c r="F1761" s="8" t="str">
        <f t="shared" si="54"/>
        <v>November</v>
      </c>
      <c r="G1761" s="7">
        <f t="shared" si="55"/>
        <v>43056</v>
      </c>
      <c r="H1761" s="5" t="s">
        <v>1803</v>
      </c>
      <c r="I1761" s="5" t="s">
        <v>13</v>
      </c>
      <c r="J1761" s="10"/>
      <c r="K1761" s="10">
        <v>5242891.66</v>
      </c>
      <c r="L1761" s="11">
        <v>11919530.24</v>
      </c>
    </row>
    <row r="1762" spans="1:12" x14ac:dyDescent="0.25">
      <c r="A1762" s="5" t="s">
        <v>1651</v>
      </c>
      <c r="B1762" s="3" t="s">
        <v>1652</v>
      </c>
      <c r="C1762" s="5" t="s">
        <v>5607</v>
      </c>
      <c r="D1762" s="5" t="s">
        <v>5587</v>
      </c>
      <c r="E1762" s="5">
        <v>2017</v>
      </c>
      <c r="F1762" s="8" t="str">
        <f t="shared" si="54"/>
        <v>December</v>
      </c>
      <c r="G1762" s="7">
        <f t="shared" si="55"/>
        <v>43070</v>
      </c>
      <c r="H1762" s="5" t="s">
        <v>1804</v>
      </c>
      <c r="I1762" s="5" t="s">
        <v>11</v>
      </c>
      <c r="J1762" s="10">
        <v>5794775</v>
      </c>
      <c r="K1762" s="10"/>
      <c r="L1762" s="11">
        <v>17714305.239999998</v>
      </c>
    </row>
    <row r="1763" spans="1:12" x14ac:dyDescent="0.25">
      <c r="A1763" s="5" t="s">
        <v>1651</v>
      </c>
      <c r="B1763" s="3" t="s">
        <v>1652</v>
      </c>
      <c r="C1763" s="5" t="s">
        <v>5607</v>
      </c>
      <c r="D1763" s="5" t="s">
        <v>5591</v>
      </c>
      <c r="E1763" s="5">
        <v>2017</v>
      </c>
      <c r="F1763" s="8" t="str">
        <f t="shared" si="54"/>
        <v>December</v>
      </c>
      <c r="G1763" s="7">
        <f t="shared" si="55"/>
        <v>43087</v>
      </c>
      <c r="H1763" s="5" t="s">
        <v>1803</v>
      </c>
      <c r="I1763" s="5" t="s">
        <v>13</v>
      </c>
      <c r="J1763" s="10"/>
      <c r="K1763" s="10">
        <v>5242891.66</v>
      </c>
      <c r="L1763" s="11">
        <v>12471413.58</v>
      </c>
    </row>
    <row r="1764" spans="1:12" x14ac:dyDescent="0.25">
      <c r="A1764" s="5" t="s">
        <v>1651</v>
      </c>
      <c r="B1764" s="3" t="s">
        <v>1652</v>
      </c>
      <c r="C1764" s="5" t="s">
        <v>5607</v>
      </c>
      <c r="D1764" s="5" t="s">
        <v>5617</v>
      </c>
      <c r="E1764" s="5">
        <v>2017</v>
      </c>
      <c r="F1764" s="8" t="str">
        <f t="shared" si="54"/>
        <v>December</v>
      </c>
      <c r="G1764" s="7">
        <f t="shared" si="55"/>
        <v>43088</v>
      </c>
      <c r="H1764" s="5" t="s">
        <v>1682</v>
      </c>
      <c r="I1764" s="5" t="s">
        <v>13</v>
      </c>
      <c r="J1764" s="10"/>
      <c r="K1764" s="10">
        <v>1120183.3600000001</v>
      </c>
      <c r="L1764" s="11">
        <v>11351230.220000001</v>
      </c>
    </row>
    <row r="1765" spans="1:12" x14ac:dyDescent="0.25">
      <c r="A1765" s="5" t="s">
        <v>1686</v>
      </c>
      <c r="B1765" s="3" t="s">
        <v>1687</v>
      </c>
      <c r="C1765" s="5" t="s">
        <v>5587</v>
      </c>
      <c r="D1765" s="5" t="s">
        <v>5587</v>
      </c>
      <c r="E1765" s="5">
        <v>2017</v>
      </c>
      <c r="F1765" s="8" t="str">
        <f t="shared" si="54"/>
        <v>January</v>
      </c>
      <c r="G1765" s="7">
        <f t="shared" si="55"/>
        <v>42736</v>
      </c>
      <c r="H1765" s="5" t="s">
        <v>36</v>
      </c>
      <c r="I1765" s="5" t="s">
        <v>29</v>
      </c>
      <c r="J1765" s="10"/>
      <c r="K1765" s="10"/>
      <c r="L1765" s="11">
        <v>-186.13</v>
      </c>
    </row>
    <row r="1766" spans="1:12" x14ac:dyDescent="0.25">
      <c r="A1766" s="5" t="s">
        <v>1686</v>
      </c>
      <c r="B1766" s="3" t="s">
        <v>1687</v>
      </c>
      <c r="C1766" s="5" t="s">
        <v>5598</v>
      </c>
      <c r="D1766" s="5" t="s">
        <v>5587</v>
      </c>
      <c r="E1766" s="5">
        <v>2017</v>
      </c>
      <c r="F1766" s="8" t="str">
        <f t="shared" si="54"/>
        <v>February</v>
      </c>
      <c r="G1766" s="7">
        <f t="shared" si="55"/>
        <v>42767</v>
      </c>
      <c r="H1766" s="5" t="s">
        <v>1802</v>
      </c>
      <c r="I1766" s="5" t="s">
        <v>11</v>
      </c>
      <c r="J1766" s="10">
        <v>472500</v>
      </c>
      <c r="K1766" s="10"/>
      <c r="L1766" s="11">
        <v>472313.87</v>
      </c>
    </row>
    <row r="1767" spans="1:12" x14ac:dyDescent="0.25">
      <c r="A1767" s="5" t="s">
        <v>1686</v>
      </c>
      <c r="B1767" s="3" t="s">
        <v>1687</v>
      </c>
      <c r="C1767" s="5" t="s">
        <v>5596</v>
      </c>
      <c r="D1767" s="5" t="s">
        <v>5600</v>
      </c>
      <c r="E1767" s="5">
        <v>2017</v>
      </c>
      <c r="F1767" s="8" t="str">
        <f t="shared" si="54"/>
        <v>April</v>
      </c>
      <c r="G1767" s="7">
        <f t="shared" si="55"/>
        <v>42853</v>
      </c>
      <c r="H1767" s="5" t="s">
        <v>1801</v>
      </c>
      <c r="I1767" s="5" t="s">
        <v>13</v>
      </c>
      <c r="J1767" s="10"/>
      <c r="K1767" s="10">
        <v>400000</v>
      </c>
      <c r="L1767" s="11">
        <v>72313.87</v>
      </c>
    </row>
    <row r="1768" spans="1:12" x14ac:dyDescent="0.25">
      <c r="A1768" s="5" t="s">
        <v>1686</v>
      </c>
      <c r="B1768" s="3" t="s">
        <v>1687</v>
      </c>
      <c r="C1768" s="5" t="s">
        <v>5597</v>
      </c>
      <c r="D1768" s="5" t="s">
        <v>5587</v>
      </c>
      <c r="E1768" s="5">
        <v>2017</v>
      </c>
      <c r="F1768" s="8" t="str">
        <f t="shared" si="54"/>
        <v>May</v>
      </c>
      <c r="G1768" s="7">
        <f t="shared" si="55"/>
        <v>42856</v>
      </c>
      <c r="H1768" s="5" t="s">
        <v>1800</v>
      </c>
      <c r="I1768" s="5" t="s">
        <v>11</v>
      </c>
      <c r="J1768" s="10">
        <v>480000</v>
      </c>
      <c r="K1768" s="10"/>
      <c r="L1768" s="11">
        <v>552313.87</v>
      </c>
    </row>
    <row r="1769" spans="1:12" x14ac:dyDescent="0.25">
      <c r="A1769" s="5" t="s">
        <v>1686</v>
      </c>
      <c r="B1769" s="3" t="s">
        <v>1687</v>
      </c>
      <c r="C1769" s="5" t="s">
        <v>5597</v>
      </c>
      <c r="D1769" s="5" t="s">
        <v>5588</v>
      </c>
      <c r="E1769" s="5">
        <v>2017</v>
      </c>
      <c r="F1769" s="8" t="str">
        <f t="shared" si="54"/>
        <v>May</v>
      </c>
      <c r="G1769" s="7">
        <f t="shared" si="55"/>
        <v>42858</v>
      </c>
      <c r="H1769" s="5" t="s">
        <v>1799</v>
      </c>
      <c r="I1769" s="5" t="s">
        <v>13</v>
      </c>
      <c r="J1769" s="10"/>
      <c r="K1769" s="10">
        <v>84500</v>
      </c>
      <c r="L1769" s="11">
        <v>467813.87</v>
      </c>
    </row>
    <row r="1770" spans="1:12" x14ac:dyDescent="0.25">
      <c r="A1770" s="5" t="s">
        <v>1686</v>
      </c>
      <c r="B1770" s="3" t="s">
        <v>1687</v>
      </c>
      <c r="C1770" s="5" t="s">
        <v>5597</v>
      </c>
      <c r="D1770" s="5" t="s">
        <v>5596</v>
      </c>
      <c r="E1770" s="5">
        <v>2017</v>
      </c>
      <c r="F1770" s="8" t="str">
        <f t="shared" si="54"/>
        <v>May</v>
      </c>
      <c r="G1770" s="7">
        <f t="shared" si="55"/>
        <v>42859</v>
      </c>
      <c r="H1770" s="5" t="s">
        <v>1798</v>
      </c>
      <c r="I1770" s="5" t="s">
        <v>13</v>
      </c>
      <c r="J1770" s="10"/>
      <c r="K1770" s="10">
        <v>450000</v>
      </c>
      <c r="L1770" s="11">
        <v>17813.87</v>
      </c>
    </row>
    <row r="1771" spans="1:12" x14ac:dyDescent="0.25">
      <c r="A1771" s="5" t="s">
        <v>1686</v>
      </c>
      <c r="B1771" s="3" t="s">
        <v>1687</v>
      </c>
      <c r="C1771" s="5" t="s">
        <v>5597</v>
      </c>
      <c r="D1771" s="5" t="s">
        <v>5596</v>
      </c>
      <c r="E1771" s="5">
        <v>2017</v>
      </c>
      <c r="F1771" s="8" t="str">
        <f t="shared" si="54"/>
        <v>May</v>
      </c>
      <c r="G1771" s="7">
        <f t="shared" si="55"/>
        <v>42859</v>
      </c>
      <c r="H1771" s="5" t="s">
        <v>1797</v>
      </c>
      <c r="I1771" s="5" t="s">
        <v>13</v>
      </c>
      <c r="J1771" s="10"/>
      <c r="K1771" s="10">
        <v>18000</v>
      </c>
      <c r="L1771" s="11">
        <v>-186.13</v>
      </c>
    </row>
    <row r="1772" spans="1:12" x14ac:dyDescent="0.25">
      <c r="A1772" s="5" t="s">
        <v>1686</v>
      </c>
      <c r="B1772" s="3" t="s">
        <v>1687</v>
      </c>
      <c r="C1772" s="5" t="s">
        <v>5590</v>
      </c>
      <c r="D1772" s="5" t="s">
        <v>5587</v>
      </c>
      <c r="E1772" s="5">
        <v>2017</v>
      </c>
      <c r="F1772" s="8" t="str">
        <f t="shared" si="54"/>
        <v>August</v>
      </c>
      <c r="G1772" s="7">
        <f t="shared" si="55"/>
        <v>42948</v>
      </c>
      <c r="H1772" s="5" t="s">
        <v>1796</v>
      </c>
      <c r="I1772" s="5" t="s">
        <v>11</v>
      </c>
      <c r="J1772" s="10">
        <v>472500</v>
      </c>
      <c r="K1772" s="10"/>
      <c r="L1772" s="11">
        <v>472313.87</v>
      </c>
    </row>
    <row r="1773" spans="1:12" x14ac:dyDescent="0.25">
      <c r="A1773" s="5" t="s">
        <v>1686</v>
      </c>
      <c r="B1773" s="3" t="s">
        <v>1687</v>
      </c>
      <c r="C1773" s="5" t="s">
        <v>5605</v>
      </c>
      <c r="D1773" s="5" t="s">
        <v>5612</v>
      </c>
      <c r="E1773" s="5">
        <v>2017</v>
      </c>
      <c r="F1773" s="8" t="str">
        <f t="shared" si="54"/>
        <v>September</v>
      </c>
      <c r="G1773" s="7">
        <f t="shared" si="55"/>
        <v>42998</v>
      </c>
      <c r="H1773" s="5" t="s">
        <v>1795</v>
      </c>
      <c r="I1773" s="5" t="s">
        <v>13</v>
      </c>
      <c r="J1773" s="10"/>
      <c r="K1773" s="10">
        <v>472313.87</v>
      </c>
      <c r="L1773" s="11">
        <v>0</v>
      </c>
    </row>
    <row r="1774" spans="1:12" x14ac:dyDescent="0.25">
      <c r="A1774" s="5" t="s">
        <v>1686</v>
      </c>
      <c r="B1774" s="3" t="s">
        <v>1687</v>
      </c>
      <c r="C1774" s="5" t="s">
        <v>5594</v>
      </c>
      <c r="D1774" s="5" t="s">
        <v>5587</v>
      </c>
      <c r="E1774" s="5">
        <v>2017</v>
      </c>
      <c r="F1774" s="8" t="str">
        <f t="shared" si="54"/>
        <v>November</v>
      </c>
      <c r="G1774" s="7">
        <f t="shared" si="55"/>
        <v>43040</v>
      </c>
      <c r="H1774" s="5" t="s">
        <v>1794</v>
      </c>
      <c r="I1774" s="5" t="s">
        <v>11</v>
      </c>
      <c r="J1774" s="10">
        <v>435750</v>
      </c>
      <c r="K1774" s="10"/>
      <c r="L1774" s="11">
        <v>435750</v>
      </c>
    </row>
    <row r="1775" spans="1:12" x14ac:dyDescent="0.25">
      <c r="A1775" s="5" t="s">
        <v>1699</v>
      </c>
      <c r="B1775" s="3" t="s">
        <v>1700</v>
      </c>
      <c r="C1775" s="7"/>
      <c r="D1775" s="7"/>
      <c r="E1775" s="7"/>
      <c r="F1775" s="8" t="str">
        <f t="shared" si="54"/>
        <v>January</v>
      </c>
      <c r="G1775" s="7" t="str">
        <f t="shared" si="55"/>
        <v/>
      </c>
      <c r="H1775" s="5" t="s">
        <v>28</v>
      </c>
      <c r="I1775" s="5" t="s">
        <v>29</v>
      </c>
      <c r="J1775" s="10"/>
      <c r="K1775" s="10"/>
      <c r="L1775" s="11">
        <v>0</v>
      </c>
    </row>
    <row r="1776" spans="1:12" x14ac:dyDescent="0.25">
      <c r="A1776" s="5" t="s">
        <v>1701</v>
      </c>
      <c r="B1776" s="3" t="s">
        <v>1702</v>
      </c>
      <c r="C1776" s="7"/>
      <c r="D1776" s="7"/>
      <c r="E1776" s="7"/>
      <c r="F1776" s="8" t="str">
        <f t="shared" si="54"/>
        <v>January</v>
      </c>
      <c r="G1776" s="7" t="str">
        <f t="shared" si="55"/>
        <v/>
      </c>
      <c r="H1776" s="5" t="s">
        <v>28</v>
      </c>
      <c r="I1776" s="5" t="s">
        <v>29</v>
      </c>
      <c r="J1776" s="10"/>
      <c r="K1776" s="10"/>
      <c r="L1776" s="11">
        <v>0</v>
      </c>
    </row>
    <row r="1777" spans="1:12" x14ac:dyDescent="0.25">
      <c r="A1777" s="5" t="s">
        <v>1703</v>
      </c>
      <c r="B1777" s="3" t="s">
        <v>1704</v>
      </c>
      <c r="C1777" s="5" t="s">
        <v>5587</v>
      </c>
      <c r="D1777" s="5" t="s">
        <v>5587</v>
      </c>
      <c r="E1777" s="5">
        <v>2017</v>
      </c>
      <c r="F1777" s="8" t="str">
        <f t="shared" si="54"/>
        <v>January</v>
      </c>
      <c r="G1777" s="7">
        <f t="shared" si="55"/>
        <v>42736</v>
      </c>
      <c r="H1777" s="5" t="s">
        <v>36</v>
      </c>
      <c r="I1777" s="5" t="s">
        <v>29</v>
      </c>
      <c r="J1777" s="10"/>
      <c r="K1777" s="10"/>
      <c r="L1777" s="11">
        <v>1840000</v>
      </c>
    </row>
    <row r="1778" spans="1:12" x14ac:dyDescent="0.25">
      <c r="A1778" s="5" t="s">
        <v>1703</v>
      </c>
      <c r="B1778" s="3" t="s">
        <v>1704</v>
      </c>
      <c r="C1778" s="5" t="s">
        <v>5587</v>
      </c>
      <c r="D1778" s="5" t="s">
        <v>5602</v>
      </c>
      <c r="E1778" s="5">
        <v>2017</v>
      </c>
      <c r="F1778" s="8" t="str">
        <f t="shared" si="54"/>
        <v>January</v>
      </c>
      <c r="G1778" s="7">
        <f t="shared" si="55"/>
        <v>42759</v>
      </c>
      <c r="H1778" s="5" t="s">
        <v>1793</v>
      </c>
      <c r="I1778" s="5" t="s">
        <v>13</v>
      </c>
      <c r="J1778" s="10"/>
      <c r="K1778" s="10">
        <v>920000</v>
      </c>
      <c r="L1778" s="11">
        <v>920000</v>
      </c>
    </row>
    <row r="1779" spans="1:12" x14ac:dyDescent="0.25">
      <c r="A1779" s="5" t="s">
        <v>1703</v>
      </c>
      <c r="B1779" s="3" t="s">
        <v>1704</v>
      </c>
      <c r="C1779" s="5" t="s">
        <v>5587</v>
      </c>
      <c r="D1779" s="5" t="s">
        <v>5603</v>
      </c>
      <c r="E1779" s="5">
        <v>2017</v>
      </c>
      <c r="F1779" s="8" t="str">
        <f t="shared" si="54"/>
        <v>January</v>
      </c>
      <c r="G1779" s="7">
        <f t="shared" si="55"/>
        <v>42764</v>
      </c>
      <c r="H1779" s="5" t="s">
        <v>1792</v>
      </c>
      <c r="I1779" s="5" t="s">
        <v>11</v>
      </c>
      <c r="J1779" s="10">
        <v>920000</v>
      </c>
      <c r="K1779" s="10"/>
      <c r="L1779" s="11">
        <v>1840000</v>
      </c>
    </row>
    <row r="1780" spans="1:12" x14ac:dyDescent="0.25">
      <c r="A1780" s="5" t="s">
        <v>1703</v>
      </c>
      <c r="B1780" s="3" t="s">
        <v>1704</v>
      </c>
      <c r="C1780" s="5" t="s">
        <v>5598</v>
      </c>
      <c r="D1780" s="5" t="s">
        <v>5588</v>
      </c>
      <c r="E1780" s="5">
        <v>2017</v>
      </c>
      <c r="F1780" s="8" t="str">
        <f t="shared" si="54"/>
        <v>February</v>
      </c>
      <c r="G1780" s="7">
        <f t="shared" si="55"/>
        <v>42769</v>
      </c>
      <c r="H1780" s="5" t="s">
        <v>1791</v>
      </c>
      <c r="I1780" s="5" t="s">
        <v>13</v>
      </c>
      <c r="J1780" s="10"/>
      <c r="K1780" s="10">
        <v>1840000</v>
      </c>
      <c r="L1780" s="11">
        <v>0</v>
      </c>
    </row>
    <row r="1781" spans="1:12" x14ac:dyDescent="0.25">
      <c r="A1781" s="5" t="s">
        <v>1703</v>
      </c>
      <c r="B1781" s="3" t="s">
        <v>1704</v>
      </c>
      <c r="C1781" s="5" t="s">
        <v>5598</v>
      </c>
      <c r="D1781" s="5" t="s">
        <v>5600</v>
      </c>
      <c r="E1781" s="5">
        <v>2017</v>
      </c>
      <c r="F1781" s="8" t="str">
        <f t="shared" si="54"/>
        <v>February</v>
      </c>
      <c r="G1781" s="7">
        <f t="shared" si="55"/>
        <v>42794</v>
      </c>
      <c r="H1781" s="5" t="s">
        <v>1790</v>
      </c>
      <c r="I1781" s="5" t="s">
        <v>11</v>
      </c>
      <c r="J1781" s="10">
        <v>920000</v>
      </c>
      <c r="K1781" s="10"/>
      <c r="L1781" s="11">
        <v>920000</v>
      </c>
    </row>
    <row r="1782" spans="1:12" x14ac:dyDescent="0.25">
      <c r="A1782" s="5" t="s">
        <v>1703</v>
      </c>
      <c r="B1782" s="3" t="s">
        <v>1704</v>
      </c>
      <c r="C1782" s="5" t="s">
        <v>5588</v>
      </c>
      <c r="D1782" s="5" t="s">
        <v>5601</v>
      </c>
      <c r="E1782" s="5">
        <v>2017</v>
      </c>
      <c r="F1782" s="8" t="str">
        <f t="shared" si="54"/>
        <v>March</v>
      </c>
      <c r="G1782" s="7">
        <f t="shared" si="55"/>
        <v>42811</v>
      </c>
      <c r="H1782" s="5" t="s">
        <v>1789</v>
      </c>
      <c r="I1782" s="5" t="s">
        <v>13</v>
      </c>
      <c r="J1782" s="10"/>
      <c r="K1782" s="10">
        <v>920000</v>
      </c>
      <c r="L1782" s="11">
        <v>0</v>
      </c>
    </row>
    <row r="1783" spans="1:12" x14ac:dyDescent="0.25">
      <c r="A1783" s="5" t="s">
        <v>1703</v>
      </c>
      <c r="B1783" s="3" t="s">
        <v>1704</v>
      </c>
      <c r="C1783" s="5" t="s">
        <v>5588</v>
      </c>
      <c r="D1783" s="5" t="s">
        <v>5595</v>
      </c>
      <c r="E1783" s="5">
        <v>2017</v>
      </c>
      <c r="F1783" s="8" t="str">
        <f t="shared" si="54"/>
        <v>March</v>
      </c>
      <c r="G1783" s="7">
        <f t="shared" si="55"/>
        <v>42825</v>
      </c>
      <c r="H1783" s="5" t="s">
        <v>1788</v>
      </c>
      <c r="I1783" s="5" t="s">
        <v>11</v>
      </c>
      <c r="J1783" s="10">
        <v>920000</v>
      </c>
      <c r="K1783" s="10"/>
      <c r="L1783" s="11">
        <v>920000</v>
      </c>
    </row>
    <row r="1784" spans="1:12" x14ac:dyDescent="0.25">
      <c r="A1784" s="5" t="s">
        <v>1703</v>
      </c>
      <c r="B1784" s="3" t="s">
        <v>1704</v>
      </c>
      <c r="C1784" s="5" t="s">
        <v>5596</v>
      </c>
      <c r="D1784" s="5" t="s">
        <v>5610</v>
      </c>
      <c r="E1784" s="5">
        <v>2017</v>
      </c>
      <c r="F1784" s="8" t="str">
        <f t="shared" si="54"/>
        <v>April</v>
      </c>
      <c r="G1784" s="7">
        <f t="shared" si="55"/>
        <v>42855</v>
      </c>
      <c r="H1784" s="5" t="s">
        <v>1787</v>
      </c>
      <c r="I1784" s="5" t="s">
        <v>11</v>
      </c>
      <c r="J1784" s="10">
        <v>920000</v>
      </c>
      <c r="K1784" s="10"/>
      <c r="L1784" s="11">
        <v>1840000</v>
      </c>
    </row>
    <row r="1785" spans="1:12" x14ac:dyDescent="0.25">
      <c r="A1785" s="5" t="s">
        <v>1703</v>
      </c>
      <c r="B1785" s="3" t="s">
        <v>1704</v>
      </c>
      <c r="C1785" s="5" t="s">
        <v>5597</v>
      </c>
      <c r="D1785" s="5" t="s">
        <v>5595</v>
      </c>
      <c r="E1785" s="5">
        <v>2017</v>
      </c>
      <c r="F1785" s="8" t="str">
        <f t="shared" si="54"/>
        <v>May</v>
      </c>
      <c r="G1785" s="7">
        <f t="shared" si="55"/>
        <v>42886</v>
      </c>
      <c r="H1785" s="5" t="s">
        <v>1786</v>
      </c>
      <c r="I1785" s="5" t="s">
        <v>11</v>
      </c>
      <c r="J1785" s="10">
        <v>920000</v>
      </c>
      <c r="K1785" s="10"/>
      <c r="L1785" s="11">
        <v>2760000</v>
      </c>
    </row>
    <row r="1786" spans="1:12" x14ac:dyDescent="0.25">
      <c r="A1786" s="5" t="s">
        <v>1703</v>
      </c>
      <c r="B1786" s="3" t="s">
        <v>1704</v>
      </c>
      <c r="C1786" s="5" t="s">
        <v>5589</v>
      </c>
      <c r="D1786" s="5" t="s">
        <v>5598</v>
      </c>
      <c r="E1786" s="5">
        <v>2017</v>
      </c>
      <c r="F1786" s="8" t="str">
        <f t="shared" si="54"/>
        <v>June</v>
      </c>
      <c r="G1786" s="7">
        <f t="shared" si="55"/>
        <v>42888</v>
      </c>
      <c r="H1786" s="5" t="s">
        <v>1785</v>
      </c>
      <c r="I1786" s="5" t="s">
        <v>13</v>
      </c>
      <c r="J1786" s="10"/>
      <c r="K1786" s="10">
        <v>920000</v>
      </c>
      <c r="L1786" s="11">
        <v>1840000</v>
      </c>
    </row>
    <row r="1787" spans="1:12" x14ac:dyDescent="0.25">
      <c r="A1787" s="5" t="s">
        <v>1703</v>
      </c>
      <c r="B1787" s="3" t="s">
        <v>1704</v>
      </c>
      <c r="C1787" s="5" t="s">
        <v>5589</v>
      </c>
      <c r="D1787" s="5" t="s">
        <v>5598</v>
      </c>
      <c r="E1787" s="5">
        <v>2017</v>
      </c>
      <c r="F1787" s="8" t="str">
        <f t="shared" si="54"/>
        <v>June</v>
      </c>
      <c r="G1787" s="7">
        <f t="shared" si="55"/>
        <v>42888</v>
      </c>
      <c r="H1787" s="5" t="s">
        <v>1784</v>
      </c>
      <c r="I1787" s="5" t="s">
        <v>13</v>
      </c>
      <c r="J1787" s="10"/>
      <c r="K1787" s="10">
        <v>920000</v>
      </c>
      <c r="L1787" s="11">
        <v>920000</v>
      </c>
    </row>
    <row r="1788" spans="1:12" x14ac:dyDescent="0.25">
      <c r="A1788" s="5" t="s">
        <v>1703</v>
      </c>
      <c r="B1788" s="3" t="s">
        <v>1704</v>
      </c>
      <c r="C1788" s="5" t="s">
        <v>5589</v>
      </c>
      <c r="D1788" s="5" t="s">
        <v>5610</v>
      </c>
      <c r="E1788" s="5">
        <v>2017</v>
      </c>
      <c r="F1788" s="8" t="str">
        <f t="shared" si="54"/>
        <v>June</v>
      </c>
      <c r="G1788" s="7">
        <f t="shared" si="55"/>
        <v>42916</v>
      </c>
      <c r="H1788" s="5" t="s">
        <v>1783</v>
      </c>
      <c r="I1788" s="5" t="s">
        <v>11</v>
      </c>
      <c r="J1788" s="10">
        <v>920000</v>
      </c>
      <c r="K1788" s="10"/>
      <c r="L1788" s="11">
        <v>1840000</v>
      </c>
    </row>
    <row r="1789" spans="1:12" x14ac:dyDescent="0.25">
      <c r="A1789" s="5" t="s">
        <v>1703</v>
      </c>
      <c r="B1789" s="3" t="s">
        <v>1704</v>
      </c>
      <c r="C1789" s="5" t="s">
        <v>5592</v>
      </c>
      <c r="D1789" s="5" t="s">
        <v>5587</v>
      </c>
      <c r="E1789" s="5">
        <v>2017</v>
      </c>
      <c r="F1789" s="8" t="str">
        <f t="shared" si="54"/>
        <v>July</v>
      </c>
      <c r="G1789" s="7">
        <f t="shared" si="55"/>
        <v>42917</v>
      </c>
      <c r="H1789" s="5" t="s">
        <v>1782</v>
      </c>
      <c r="I1789" s="5" t="s">
        <v>11</v>
      </c>
      <c r="J1789" s="10">
        <v>920000</v>
      </c>
      <c r="K1789" s="10"/>
      <c r="L1789" s="11">
        <v>2760000</v>
      </c>
    </row>
    <row r="1790" spans="1:12" x14ac:dyDescent="0.25">
      <c r="A1790" s="5" t="s">
        <v>1703</v>
      </c>
      <c r="B1790" s="3" t="s">
        <v>1704</v>
      </c>
      <c r="C1790" s="5" t="s">
        <v>5592</v>
      </c>
      <c r="D1790" s="5" t="s">
        <v>5597</v>
      </c>
      <c r="E1790" s="5">
        <v>2017</v>
      </c>
      <c r="F1790" s="8" t="str">
        <f t="shared" si="54"/>
        <v>July</v>
      </c>
      <c r="G1790" s="7">
        <f t="shared" si="55"/>
        <v>42921</v>
      </c>
      <c r="H1790" s="5" t="s">
        <v>1781</v>
      </c>
      <c r="I1790" s="5" t="s">
        <v>13</v>
      </c>
      <c r="J1790" s="10"/>
      <c r="K1790" s="10">
        <v>920000</v>
      </c>
      <c r="L1790" s="11">
        <v>1840000</v>
      </c>
    </row>
    <row r="1791" spans="1:12" x14ac:dyDescent="0.25">
      <c r="A1791" s="5" t="s">
        <v>1703</v>
      </c>
      <c r="B1791" s="3" t="s">
        <v>1704</v>
      </c>
      <c r="C1791" s="5" t="s">
        <v>5592</v>
      </c>
      <c r="D1791" s="5" t="s">
        <v>5597</v>
      </c>
      <c r="E1791" s="5">
        <v>2017</v>
      </c>
      <c r="F1791" s="8" t="str">
        <f t="shared" si="54"/>
        <v>July</v>
      </c>
      <c r="G1791" s="7">
        <f t="shared" si="55"/>
        <v>42921</v>
      </c>
      <c r="H1791" s="5" t="s">
        <v>1780</v>
      </c>
      <c r="I1791" s="5" t="s">
        <v>13</v>
      </c>
      <c r="J1791" s="10"/>
      <c r="K1791" s="10">
        <v>920000</v>
      </c>
      <c r="L1791" s="11">
        <v>920000</v>
      </c>
    </row>
    <row r="1792" spans="1:12" x14ac:dyDescent="0.25">
      <c r="A1792" s="5" t="s">
        <v>1703</v>
      </c>
      <c r="B1792" s="3" t="s">
        <v>1704</v>
      </c>
      <c r="C1792" s="5" t="s">
        <v>5590</v>
      </c>
      <c r="D1792" s="5" t="s">
        <v>5613</v>
      </c>
      <c r="E1792" s="5">
        <v>2017</v>
      </c>
      <c r="F1792" s="8" t="str">
        <f t="shared" si="54"/>
        <v>August</v>
      </c>
      <c r="G1792" s="7">
        <f t="shared" si="55"/>
        <v>42968</v>
      </c>
      <c r="H1792" s="5" t="s">
        <v>1779</v>
      </c>
      <c r="I1792" s="5" t="s">
        <v>13</v>
      </c>
      <c r="J1792" s="10"/>
      <c r="K1792" s="10">
        <v>920000</v>
      </c>
      <c r="L1792" s="11">
        <v>0</v>
      </c>
    </row>
    <row r="1793" spans="1:12" x14ac:dyDescent="0.25">
      <c r="A1793" s="5" t="s">
        <v>1703</v>
      </c>
      <c r="B1793" s="3" t="s">
        <v>1704</v>
      </c>
      <c r="C1793" s="5" t="s">
        <v>5590</v>
      </c>
      <c r="D1793" s="5" t="s">
        <v>5595</v>
      </c>
      <c r="E1793" s="5">
        <v>2017</v>
      </c>
      <c r="F1793" s="8" t="str">
        <f t="shared" si="54"/>
        <v>August</v>
      </c>
      <c r="G1793" s="7">
        <f t="shared" si="55"/>
        <v>42978</v>
      </c>
      <c r="H1793" s="5" t="s">
        <v>1778</v>
      </c>
      <c r="I1793" s="5" t="s">
        <v>11</v>
      </c>
      <c r="J1793" s="10">
        <v>920000</v>
      </c>
      <c r="K1793" s="10"/>
      <c r="L1793" s="11">
        <v>920000</v>
      </c>
    </row>
    <row r="1794" spans="1:12" x14ac:dyDescent="0.25">
      <c r="A1794" s="5" t="s">
        <v>1703</v>
      </c>
      <c r="B1794" s="3" t="s">
        <v>1704</v>
      </c>
      <c r="C1794" s="5" t="s">
        <v>5605</v>
      </c>
      <c r="D1794" s="5" t="s">
        <v>5610</v>
      </c>
      <c r="E1794" s="5">
        <v>2017</v>
      </c>
      <c r="F1794" s="8" t="str">
        <f t="shared" si="54"/>
        <v>September</v>
      </c>
      <c r="G1794" s="7">
        <f t="shared" si="55"/>
        <v>43008</v>
      </c>
      <c r="H1794" s="5" t="s">
        <v>1777</v>
      </c>
      <c r="I1794" s="5" t="s">
        <v>11</v>
      </c>
      <c r="J1794" s="10">
        <v>920000</v>
      </c>
      <c r="K1794" s="10"/>
      <c r="L1794" s="11">
        <v>1840000</v>
      </c>
    </row>
    <row r="1795" spans="1:12" x14ac:dyDescent="0.25">
      <c r="A1795" s="5" t="s">
        <v>1703</v>
      </c>
      <c r="B1795" s="3" t="s">
        <v>1704</v>
      </c>
      <c r="C1795" s="5" t="s">
        <v>5606</v>
      </c>
      <c r="D1795" s="5" t="s">
        <v>5602</v>
      </c>
      <c r="E1795" s="5">
        <v>2017</v>
      </c>
      <c r="F1795" s="8" t="str">
        <f t="shared" ref="F1795:F1858" si="56">TEXT(C1795*28, "mmmm")</f>
        <v>October</v>
      </c>
      <c r="G1795" s="7">
        <f t="shared" ref="G1795:G1858" si="57">IFERROR(DATEVALUE(CONCATENATE(C1795,"-",D1795,"-",E1795)), "")</f>
        <v>43032</v>
      </c>
      <c r="H1795" s="5" t="s">
        <v>1776</v>
      </c>
      <c r="I1795" s="5" t="s">
        <v>13</v>
      </c>
      <c r="J1795" s="10"/>
      <c r="K1795" s="10">
        <v>920000</v>
      </c>
      <c r="L1795" s="11">
        <v>920000</v>
      </c>
    </row>
    <row r="1796" spans="1:12" x14ac:dyDescent="0.25">
      <c r="A1796" s="5" t="s">
        <v>1703</v>
      </c>
      <c r="B1796" s="3" t="s">
        <v>1704</v>
      </c>
      <c r="C1796" s="5" t="s">
        <v>5606</v>
      </c>
      <c r="D1796" s="5" t="s">
        <v>5595</v>
      </c>
      <c r="E1796" s="5">
        <v>2017</v>
      </c>
      <c r="F1796" s="8" t="str">
        <f t="shared" si="56"/>
        <v>October</v>
      </c>
      <c r="G1796" s="7">
        <f t="shared" si="57"/>
        <v>43039</v>
      </c>
      <c r="H1796" s="5" t="s">
        <v>1775</v>
      </c>
      <c r="I1796" s="5" t="s">
        <v>11</v>
      </c>
      <c r="J1796" s="10">
        <v>920000</v>
      </c>
      <c r="K1796" s="10"/>
      <c r="L1796" s="11">
        <v>1840000</v>
      </c>
    </row>
    <row r="1797" spans="1:12" x14ac:dyDescent="0.25">
      <c r="A1797" s="5" t="s">
        <v>1703</v>
      </c>
      <c r="B1797" s="3" t="s">
        <v>1704</v>
      </c>
      <c r="C1797" s="5" t="s">
        <v>5594</v>
      </c>
      <c r="D1797" s="5" t="s">
        <v>5588</v>
      </c>
      <c r="E1797" s="5">
        <v>2017</v>
      </c>
      <c r="F1797" s="8" t="str">
        <f t="shared" si="56"/>
        <v>November</v>
      </c>
      <c r="G1797" s="7">
        <f t="shared" si="57"/>
        <v>43042</v>
      </c>
      <c r="H1797" s="5" t="s">
        <v>1774</v>
      </c>
      <c r="I1797" s="5" t="s">
        <v>13</v>
      </c>
      <c r="J1797" s="10"/>
      <c r="K1797" s="10">
        <v>920000</v>
      </c>
      <c r="L1797" s="11">
        <v>920000</v>
      </c>
    </row>
    <row r="1798" spans="1:12" x14ac:dyDescent="0.25">
      <c r="A1798" s="5" t="s">
        <v>1703</v>
      </c>
      <c r="B1798" s="3" t="s">
        <v>1704</v>
      </c>
      <c r="C1798" s="5" t="s">
        <v>5594</v>
      </c>
      <c r="D1798" s="5" t="s">
        <v>5610</v>
      </c>
      <c r="E1798" s="5">
        <v>2017</v>
      </c>
      <c r="F1798" s="8" t="str">
        <f t="shared" si="56"/>
        <v>November</v>
      </c>
      <c r="G1798" s="7">
        <f t="shared" si="57"/>
        <v>43069</v>
      </c>
      <c r="H1798" s="5" t="s">
        <v>1773</v>
      </c>
      <c r="I1798" s="5" t="s">
        <v>11</v>
      </c>
      <c r="J1798" s="10">
        <v>1100000</v>
      </c>
      <c r="K1798" s="10"/>
      <c r="L1798" s="11">
        <v>2020000</v>
      </c>
    </row>
    <row r="1799" spans="1:12" x14ac:dyDescent="0.25">
      <c r="A1799" s="5" t="s">
        <v>1703</v>
      </c>
      <c r="B1799" s="3" t="s">
        <v>1704</v>
      </c>
      <c r="C1799" s="5" t="s">
        <v>5607</v>
      </c>
      <c r="D1799" s="5" t="s">
        <v>5594</v>
      </c>
      <c r="E1799" s="5">
        <v>2017</v>
      </c>
      <c r="F1799" s="8" t="str">
        <f t="shared" si="56"/>
        <v>December</v>
      </c>
      <c r="G1799" s="7">
        <f t="shared" si="57"/>
        <v>43080</v>
      </c>
      <c r="H1799" s="5" t="s">
        <v>1772</v>
      </c>
      <c r="I1799" s="5" t="s">
        <v>13</v>
      </c>
      <c r="J1799" s="10"/>
      <c r="K1799" s="10">
        <v>920000</v>
      </c>
      <c r="L1799" s="11">
        <v>1100000</v>
      </c>
    </row>
    <row r="1800" spans="1:12" x14ac:dyDescent="0.25">
      <c r="A1800" s="5" t="s">
        <v>1703</v>
      </c>
      <c r="B1800" s="3" t="s">
        <v>1704</v>
      </c>
      <c r="C1800" s="5" t="s">
        <v>5607</v>
      </c>
      <c r="D1800" s="5" t="s">
        <v>5595</v>
      </c>
      <c r="E1800" s="5">
        <v>2017</v>
      </c>
      <c r="F1800" s="8" t="str">
        <f t="shared" si="56"/>
        <v>December</v>
      </c>
      <c r="G1800" s="7">
        <f t="shared" si="57"/>
        <v>43100</v>
      </c>
      <c r="H1800" s="5" t="s">
        <v>1771</v>
      </c>
      <c r="I1800" s="5" t="s">
        <v>11</v>
      </c>
      <c r="J1800" s="10">
        <v>1100000</v>
      </c>
      <c r="K1800" s="10"/>
      <c r="L1800" s="11">
        <v>2200000</v>
      </c>
    </row>
    <row r="1801" spans="1:12" x14ac:dyDescent="0.25">
      <c r="A1801" s="5" t="s">
        <v>1713</v>
      </c>
      <c r="B1801" s="3" t="s">
        <v>1714</v>
      </c>
      <c r="C1801" s="7"/>
      <c r="D1801" s="7"/>
      <c r="E1801" s="7"/>
      <c r="F1801" s="8" t="str">
        <f t="shared" si="56"/>
        <v>January</v>
      </c>
      <c r="G1801" s="7" t="str">
        <f t="shared" si="57"/>
        <v/>
      </c>
      <c r="H1801" s="5" t="s">
        <v>28</v>
      </c>
      <c r="I1801" s="5" t="s">
        <v>29</v>
      </c>
      <c r="J1801" s="10"/>
      <c r="K1801" s="10"/>
      <c r="L1801" s="11">
        <v>0</v>
      </c>
    </row>
    <row r="1802" spans="1:12" x14ac:dyDescent="0.25">
      <c r="A1802" s="5" t="s">
        <v>1719</v>
      </c>
      <c r="B1802" s="3" t="s">
        <v>1720</v>
      </c>
      <c r="C1802" s="7"/>
      <c r="D1802" s="7"/>
      <c r="E1802" s="7"/>
      <c r="F1802" s="8" t="str">
        <f t="shared" si="56"/>
        <v>January</v>
      </c>
      <c r="G1802" s="7" t="str">
        <f t="shared" si="57"/>
        <v/>
      </c>
      <c r="H1802" s="5" t="s">
        <v>28</v>
      </c>
      <c r="I1802" s="5" t="s">
        <v>29</v>
      </c>
      <c r="J1802" s="10"/>
      <c r="K1802" s="10"/>
      <c r="L1802" s="11">
        <v>0</v>
      </c>
    </row>
    <row r="1803" spans="1:12" x14ac:dyDescent="0.25">
      <c r="A1803" s="5" t="s">
        <v>1721</v>
      </c>
      <c r="B1803" s="3" t="s">
        <v>1722</v>
      </c>
      <c r="C1803" s="7"/>
      <c r="D1803" s="7"/>
      <c r="E1803" s="7"/>
      <c r="F1803" s="8" t="str">
        <f t="shared" si="56"/>
        <v>January</v>
      </c>
      <c r="G1803" s="7" t="str">
        <f t="shared" si="57"/>
        <v/>
      </c>
      <c r="H1803" s="5" t="s">
        <v>28</v>
      </c>
      <c r="I1803" s="5" t="s">
        <v>29</v>
      </c>
      <c r="J1803" s="10"/>
      <c r="K1803" s="10"/>
      <c r="L1803" s="11">
        <v>0</v>
      </c>
    </row>
    <row r="1804" spans="1:12" x14ac:dyDescent="0.25">
      <c r="A1804" s="5" t="s">
        <v>1723</v>
      </c>
      <c r="B1804" s="3" t="s">
        <v>1724</v>
      </c>
      <c r="C1804" s="7"/>
      <c r="D1804" s="7"/>
      <c r="E1804" s="7"/>
      <c r="F1804" s="8" t="str">
        <f t="shared" si="56"/>
        <v>January</v>
      </c>
      <c r="G1804" s="7" t="str">
        <f t="shared" si="57"/>
        <v/>
      </c>
      <c r="H1804" s="5" t="s">
        <v>28</v>
      </c>
      <c r="I1804" s="5" t="s">
        <v>29</v>
      </c>
      <c r="J1804" s="10"/>
      <c r="K1804" s="10"/>
      <c r="L1804" s="11">
        <v>0</v>
      </c>
    </row>
    <row r="1805" spans="1:12" x14ac:dyDescent="0.25">
      <c r="A1805" s="5" t="s">
        <v>1725</v>
      </c>
      <c r="B1805" s="3" t="s">
        <v>1726</v>
      </c>
      <c r="C1805" s="5" t="s">
        <v>5587</v>
      </c>
      <c r="D1805" s="5" t="s">
        <v>5591</v>
      </c>
      <c r="E1805" s="5">
        <v>2017</v>
      </c>
      <c r="F1805" s="8" t="str">
        <f t="shared" si="56"/>
        <v>January</v>
      </c>
      <c r="G1805" s="7">
        <f t="shared" si="57"/>
        <v>42753</v>
      </c>
      <c r="H1805" s="5" t="s">
        <v>1770</v>
      </c>
      <c r="I1805" s="5" t="s">
        <v>11</v>
      </c>
      <c r="J1805" s="10">
        <v>525000</v>
      </c>
      <c r="K1805" s="10"/>
      <c r="L1805" s="11">
        <v>525000</v>
      </c>
    </row>
    <row r="1806" spans="1:12" x14ac:dyDescent="0.25">
      <c r="A1806" s="5" t="s">
        <v>1725</v>
      </c>
      <c r="B1806" s="3" t="s">
        <v>1726</v>
      </c>
      <c r="C1806" s="5" t="s">
        <v>5587</v>
      </c>
      <c r="D1806" s="5" t="s">
        <v>5612</v>
      </c>
      <c r="E1806" s="5">
        <v>2017</v>
      </c>
      <c r="F1806" s="8" t="str">
        <f t="shared" si="56"/>
        <v>January</v>
      </c>
      <c r="G1806" s="7">
        <f t="shared" si="57"/>
        <v>42755</v>
      </c>
      <c r="H1806" s="5" t="s">
        <v>1769</v>
      </c>
      <c r="I1806" s="5" t="s">
        <v>13</v>
      </c>
      <c r="J1806" s="10"/>
      <c r="K1806" s="10">
        <v>500000</v>
      </c>
      <c r="L1806" s="11">
        <v>25000</v>
      </c>
    </row>
    <row r="1807" spans="1:12" x14ac:dyDescent="0.25">
      <c r="A1807" s="5" t="s">
        <v>1725</v>
      </c>
      <c r="B1807" s="3" t="s">
        <v>1726</v>
      </c>
      <c r="C1807" s="5" t="s">
        <v>5587</v>
      </c>
      <c r="D1807" s="5" t="s">
        <v>5593</v>
      </c>
      <c r="E1807" s="5">
        <v>2017</v>
      </c>
      <c r="F1807" s="8" t="str">
        <f t="shared" si="56"/>
        <v>January</v>
      </c>
      <c r="G1807" s="7">
        <f t="shared" si="57"/>
        <v>42757</v>
      </c>
      <c r="H1807" s="5" t="s">
        <v>1768</v>
      </c>
      <c r="I1807" s="5" t="s">
        <v>13</v>
      </c>
      <c r="J1807" s="10"/>
      <c r="K1807" s="10">
        <v>25000</v>
      </c>
      <c r="L1807" s="11">
        <v>0</v>
      </c>
    </row>
    <row r="1808" spans="1:12" x14ac:dyDescent="0.25">
      <c r="A1808" s="5" t="s">
        <v>1725</v>
      </c>
      <c r="B1808" s="3" t="s">
        <v>1726</v>
      </c>
      <c r="C1808" s="5" t="s">
        <v>5587</v>
      </c>
      <c r="D1808" s="5" t="s">
        <v>5595</v>
      </c>
      <c r="E1808" s="5">
        <v>2017</v>
      </c>
      <c r="F1808" s="8" t="str">
        <f t="shared" si="56"/>
        <v>January</v>
      </c>
      <c r="G1808" s="7">
        <f t="shared" si="57"/>
        <v>42766</v>
      </c>
      <c r="H1808" s="5" t="s">
        <v>1767</v>
      </c>
      <c r="I1808" s="5" t="s">
        <v>11</v>
      </c>
      <c r="J1808" s="10">
        <v>1575000</v>
      </c>
      <c r="K1808" s="10"/>
      <c r="L1808" s="11">
        <v>1575000</v>
      </c>
    </row>
    <row r="1809" spans="1:12" x14ac:dyDescent="0.25">
      <c r="A1809" s="5" t="s">
        <v>1725</v>
      </c>
      <c r="B1809" s="3" t="s">
        <v>1726</v>
      </c>
      <c r="C1809" s="5" t="s">
        <v>5598</v>
      </c>
      <c r="D1809" s="5" t="s">
        <v>5602</v>
      </c>
      <c r="E1809" s="5">
        <v>2017</v>
      </c>
      <c r="F1809" s="8" t="str">
        <f t="shared" si="56"/>
        <v>February</v>
      </c>
      <c r="G1809" s="7">
        <f t="shared" si="57"/>
        <v>42790</v>
      </c>
      <c r="H1809" s="5" t="s">
        <v>1766</v>
      </c>
      <c r="I1809" s="5" t="s">
        <v>13</v>
      </c>
      <c r="J1809" s="10"/>
      <c r="K1809" s="10">
        <v>1500000</v>
      </c>
      <c r="L1809" s="11">
        <v>75000</v>
      </c>
    </row>
    <row r="1810" spans="1:12" x14ac:dyDescent="0.25">
      <c r="A1810" s="5" t="s">
        <v>1725</v>
      </c>
      <c r="B1810" s="3" t="s">
        <v>1726</v>
      </c>
      <c r="C1810" s="5" t="s">
        <v>5598</v>
      </c>
      <c r="D1810" s="5" t="s">
        <v>5602</v>
      </c>
      <c r="E1810" s="5">
        <v>2017</v>
      </c>
      <c r="F1810" s="8" t="str">
        <f t="shared" si="56"/>
        <v>February</v>
      </c>
      <c r="G1810" s="7">
        <f t="shared" si="57"/>
        <v>42790</v>
      </c>
      <c r="H1810" s="5" t="s">
        <v>1765</v>
      </c>
      <c r="I1810" s="5" t="s">
        <v>13</v>
      </c>
      <c r="J1810" s="10"/>
      <c r="K1810" s="10">
        <v>75000</v>
      </c>
      <c r="L1810" s="11">
        <v>0</v>
      </c>
    </row>
    <row r="1811" spans="1:12" x14ac:dyDescent="0.25">
      <c r="A1811" s="5" t="s">
        <v>1725</v>
      </c>
      <c r="B1811" s="3" t="s">
        <v>1726</v>
      </c>
      <c r="C1811" s="5" t="s">
        <v>5588</v>
      </c>
      <c r="D1811" s="5" t="s">
        <v>5587</v>
      </c>
      <c r="E1811" s="5">
        <v>2017</v>
      </c>
      <c r="F1811" s="8" t="str">
        <f t="shared" si="56"/>
        <v>March</v>
      </c>
      <c r="G1811" s="7">
        <f t="shared" si="57"/>
        <v>42795</v>
      </c>
      <c r="H1811" s="5" t="s">
        <v>1764</v>
      </c>
      <c r="I1811" s="5" t="s">
        <v>11</v>
      </c>
      <c r="J1811" s="10">
        <v>1575000</v>
      </c>
      <c r="K1811" s="10"/>
      <c r="L1811" s="11">
        <v>1575000</v>
      </c>
    </row>
    <row r="1812" spans="1:12" x14ac:dyDescent="0.25">
      <c r="A1812" s="5" t="s">
        <v>1725</v>
      </c>
      <c r="B1812" s="3" t="s">
        <v>1726</v>
      </c>
      <c r="C1812" s="5" t="s">
        <v>5596</v>
      </c>
      <c r="D1812" s="5" t="s">
        <v>5587</v>
      </c>
      <c r="E1812" s="5">
        <v>2017</v>
      </c>
      <c r="F1812" s="8" t="str">
        <f t="shared" si="56"/>
        <v>April</v>
      </c>
      <c r="G1812" s="7">
        <f t="shared" si="57"/>
        <v>42826</v>
      </c>
      <c r="H1812" s="5" t="s">
        <v>1763</v>
      </c>
      <c r="I1812" s="5" t="s">
        <v>11</v>
      </c>
      <c r="J1812" s="10">
        <v>2572500</v>
      </c>
      <c r="K1812" s="10"/>
      <c r="L1812" s="11">
        <v>4147500</v>
      </c>
    </row>
    <row r="1813" spans="1:12" x14ac:dyDescent="0.25">
      <c r="A1813" s="5" t="s">
        <v>1725</v>
      </c>
      <c r="B1813" s="3" t="s">
        <v>1726</v>
      </c>
      <c r="C1813" s="5" t="s">
        <v>5597</v>
      </c>
      <c r="D1813" s="5" t="s">
        <v>5587</v>
      </c>
      <c r="E1813" s="5">
        <v>2017</v>
      </c>
      <c r="F1813" s="8" t="str">
        <f t="shared" si="56"/>
        <v>May</v>
      </c>
      <c r="G1813" s="7">
        <f t="shared" si="57"/>
        <v>42856</v>
      </c>
      <c r="H1813" s="5" t="s">
        <v>1762</v>
      </c>
      <c r="I1813" s="5" t="s">
        <v>11</v>
      </c>
      <c r="J1813" s="10">
        <v>3150000</v>
      </c>
      <c r="K1813" s="10"/>
      <c r="L1813" s="11">
        <v>7297500</v>
      </c>
    </row>
    <row r="1814" spans="1:12" x14ac:dyDescent="0.25">
      <c r="A1814" s="5" t="s">
        <v>1725</v>
      </c>
      <c r="B1814" s="3" t="s">
        <v>1726</v>
      </c>
      <c r="C1814" s="5" t="s">
        <v>5597</v>
      </c>
      <c r="D1814" s="5" t="s">
        <v>5598</v>
      </c>
      <c r="E1814" s="5">
        <v>2017</v>
      </c>
      <c r="F1814" s="8" t="str">
        <f t="shared" si="56"/>
        <v>May</v>
      </c>
      <c r="G1814" s="7">
        <f t="shared" si="57"/>
        <v>42857</v>
      </c>
      <c r="H1814" s="5" t="s">
        <v>1761</v>
      </c>
      <c r="I1814" s="5" t="s">
        <v>13</v>
      </c>
      <c r="J1814" s="10"/>
      <c r="K1814" s="10">
        <v>1500000</v>
      </c>
      <c r="L1814" s="11">
        <v>5797500</v>
      </c>
    </row>
    <row r="1815" spans="1:12" x14ac:dyDescent="0.25">
      <c r="A1815" s="5" t="s">
        <v>1725</v>
      </c>
      <c r="B1815" s="3" t="s">
        <v>1726</v>
      </c>
      <c r="C1815" s="5" t="s">
        <v>5597</v>
      </c>
      <c r="D1815" s="5" t="s">
        <v>5588</v>
      </c>
      <c r="E1815" s="5">
        <v>2017</v>
      </c>
      <c r="F1815" s="8" t="str">
        <f t="shared" si="56"/>
        <v>May</v>
      </c>
      <c r="G1815" s="7">
        <f t="shared" si="57"/>
        <v>42858</v>
      </c>
      <c r="H1815" s="5" t="s">
        <v>1760</v>
      </c>
      <c r="I1815" s="5" t="s">
        <v>13</v>
      </c>
      <c r="J1815" s="10"/>
      <c r="K1815" s="10">
        <v>75000</v>
      </c>
      <c r="L1815" s="11">
        <v>5722500</v>
      </c>
    </row>
    <row r="1816" spans="1:12" x14ac:dyDescent="0.25">
      <c r="A1816" s="5" t="s">
        <v>1725</v>
      </c>
      <c r="B1816" s="3" t="s">
        <v>1726</v>
      </c>
      <c r="C1816" s="5" t="s">
        <v>5597</v>
      </c>
      <c r="D1816" s="5" t="s">
        <v>5608</v>
      </c>
      <c r="E1816" s="5">
        <v>2017</v>
      </c>
      <c r="F1816" s="8" t="str">
        <f t="shared" si="56"/>
        <v>May</v>
      </c>
      <c r="G1816" s="7">
        <f t="shared" si="57"/>
        <v>42880</v>
      </c>
      <c r="H1816" s="5" t="s">
        <v>1759</v>
      </c>
      <c r="I1816" s="5" t="s">
        <v>13</v>
      </c>
      <c r="J1816" s="10"/>
      <c r="K1816" s="10">
        <v>1575000</v>
      </c>
      <c r="L1816" s="11">
        <v>4147500</v>
      </c>
    </row>
    <row r="1817" spans="1:12" x14ac:dyDescent="0.25">
      <c r="A1817" s="5" t="s">
        <v>1725</v>
      </c>
      <c r="B1817" s="3" t="s">
        <v>1726</v>
      </c>
      <c r="C1817" s="5" t="s">
        <v>5589</v>
      </c>
      <c r="D1817" s="5" t="s">
        <v>5587</v>
      </c>
      <c r="E1817" s="5">
        <v>2017</v>
      </c>
      <c r="F1817" s="8" t="str">
        <f t="shared" si="56"/>
        <v>June</v>
      </c>
      <c r="G1817" s="7">
        <f t="shared" si="57"/>
        <v>42887</v>
      </c>
      <c r="H1817" s="5" t="s">
        <v>1758</v>
      </c>
      <c r="I1817" s="5" t="s">
        <v>11</v>
      </c>
      <c r="J1817" s="10">
        <v>3150000</v>
      </c>
      <c r="K1817" s="10"/>
      <c r="L1817" s="11">
        <v>7297500</v>
      </c>
    </row>
    <row r="1818" spans="1:12" x14ac:dyDescent="0.25">
      <c r="A1818" s="5" t="s">
        <v>1725</v>
      </c>
      <c r="B1818" s="3" t="s">
        <v>1726</v>
      </c>
      <c r="C1818" s="5" t="s">
        <v>5592</v>
      </c>
      <c r="D1818" s="5" t="s">
        <v>5587</v>
      </c>
      <c r="E1818" s="5">
        <v>2017</v>
      </c>
      <c r="F1818" s="8" t="str">
        <f t="shared" si="56"/>
        <v>July</v>
      </c>
      <c r="G1818" s="7">
        <f t="shared" si="57"/>
        <v>42917</v>
      </c>
      <c r="H1818" s="5" t="s">
        <v>1757</v>
      </c>
      <c r="I1818" s="5" t="s">
        <v>11</v>
      </c>
      <c r="J1818" s="10">
        <v>1995000</v>
      </c>
      <c r="K1818" s="10"/>
      <c r="L1818" s="11">
        <v>9292500</v>
      </c>
    </row>
    <row r="1819" spans="1:12" x14ac:dyDescent="0.25">
      <c r="A1819" s="5" t="s">
        <v>1725</v>
      </c>
      <c r="B1819" s="3" t="s">
        <v>1726</v>
      </c>
      <c r="C1819" s="5" t="s">
        <v>5592</v>
      </c>
      <c r="D1819" s="5" t="s">
        <v>5617</v>
      </c>
      <c r="E1819" s="5">
        <v>2017</v>
      </c>
      <c r="F1819" s="8" t="str">
        <f t="shared" si="56"/>
        <v>July</v>
      </c>
      <c r="G1819" s="7">
        <f t="shared" si="57"/>
        <v>42935</v>
      </c>
      <c r="H1819" s="5" t="s">
        <v>1756</v>
      </c>
      <c r="I1819" s="5" t="s">
        <v>13</v>
      </c>
      <c r="J1819" s="10"/>
      <c r="K1819" s="10">
        <v>1000000</v>
      </c>
      <c r="L1819" s="11">
        <v>8292500</v>
      </c>
    </row>
    <row r="1820" spans="1:12" x14ac:dyDescent="0.25">
      <c r="A1820" s="5" t="s">
        <v>1725</v>
      </c>
      <c r="B1820" s="3" t="s">
        <v>1726</v>
      </c>
      <c r="C1820" s="5" t="s">
        <v>5592</v>
      </c>
      <c r="D1820" s="5" t="s">
        <v>5617</v>
      </c>
      <c r="E1820" s="5">
        <v>2017</v>
      </c>
      <c r="F1820" s="8" t="str">
        <f t="shared" si="56"/>
        <v>July</v>
      </c>
      <c r="G1820" s="7">
        <f t="shared" si="57"/>
        <v>42935</v>
      </c>
      <c r="H1820" s="5" t="s">
        <v>1755</v>
      </c>
      <c r="I1820" s="5" t="s">
        <v>13</v>
      </c>
      <c r="J1820" s="10"/>
      <c r="K1820" s="10">
        <v>122500</v>
      </c>
      <c r="L1820" s="11">
        <v>8170000</v>
      </c>
    </row>
    <row r="1821" spans="1:12" x14ac:dyDescent="0.25">
      <c r="A1821" s="5" t="s">
        <v>1725</v>
      </c>
      <c r="B1821" s="3" t="s">
        <v>1726</v>
      </c>
      <c r="C1821" s="5" t="s">
        <v>5592</v>
      </c>
      <c r="D1821" s="5" t="s">
        <v>5615</v>
      </c>
      <c r="E1821" s="5">
        <v>2017</v>
      </c>
      <c r="F1821" s="8" t="str">
        <f t="shared" si="56"/>
        <v>July</v>
      </c>
      <c r="G1821" s="7">
        <f t="shared" si="57"/>
        <v>42943</v>
      </c>
      <c r="H1821" s="5" t="s">
        <v>1754</v>
      </c>
      <c r="I1821" s="5" t="s">
        <v>13</v>
      </c>
      <c r="J1821" s="10"/>
      <c r="K1821" s="10">
        <v>4000000</v>
      </c>
      <c r="L1821" s="11">
        <v>4170000</v>
      </c>
    </row>
    <row r="1822" spans="1:12" x14ac:dyDescent="0.25">
      <c r="A1822" s="5" t="s">
        <v>1725</v>
      </c>
      <c r="B1822" s="3" t="s">
        <v>1726</v>
      </c>
      <c r="C1822" s="5" t="s">
        <v>5592</v>
      </c>
      <c r="D1822" s="5" t="s">
        <v>5600</v>
      </c>
      <c r="E1822" s="5">
        <v>2017</v>
      </c>
      <c r="F1822" s="8" t="str">
        <f t="shared" si="56"/>
        <v>July</v>
      </c>
      <c r="G1822" s="7">
        <f t="shared" si="57"/>
        <v>42944</v>
      </c>
      <c r="H1822" s="5" t="s">
        <v>1753</v>
      </c>
      <c r="I1822" s="5" t="s">
        <v>11</v>
      </c>
      <c r="J1822" s="10"/>
      <c r="K1822" s="10">
        <v>260000</v>
      </c>
      <c r="L1822" s="11">
        <v>3910000</v>
      </c>
    </row>
    <row r="1823" spans="1:12" x14ac:dyDescent="0.25">
      <c r="A1823" s="5" t="s">
        <v>1725</v>
      </c>
      <c r="B1823" s="3" t="s">
        <v>1726</v>
      </c>
      <c r="C1823" s="5" t="s">
        <v>5592</v>
      </c>
      <c r="D1823" s="5" t="s">
        <v>5600</v>
      </c>
      <c r="E1823" s="5">
        <v>2017</v>
      </c>
      <c r="F1823" s="8" t="str">
        <f t="shared" si="56"/>
        <v>July</v>
      </c>
      <c r="G1823" s="7">
        <f t="shared" si="57"/>
        <v>42944</v>
      </c>
      <c r="H1823" s="5" t="s">
        <v>1752</v>
      </c>
      <c r="I1823" s="5" t="s">
        <v>13</v>
      </c>
      <c r="J1823" s="10"/>
      <c r="K1823" s="10">
        <v>150000</v>
      </c>
      <c r="L1823" s="11">
        <v>3760000</v>
      </c>
    </row>
    <row r="1824" spans="1:12" x14ac:dyDescent="0.25">
      <c r="A1824" s="5" t="s">
        <v>1727</v>
      </c>
      <c r="B1824" s="3" t="s">
        <v>1728</v>
      </c>
      <c r="C1824" s="7"/>
      <c r="D1824" s="7"/>
      <c r="E1824" s="7"/>
      <c r="F1824" s="8" t="str">
        <f t="shared" si="56"/>
        <v>January</v>
      </c>
      <c r="G1824" s="7" t="str">
        <f t="shared" si="57"/>
        <v/>
      </c>
      <c r="H1824" s="5" t="s">
        <v>28</v>
      </c>
      <c r="I1824" s="5" t="s">
        <v>29</v>
      </c>
      <c r="J1824" s="10"/>
      <c r="K1824" s="10"/>
      <c r="L1824" s="11">
        <v>0</v>
      </c>
    </row>
    <row r="1825" spans="1:12" x14ac:dyDescent="0.25">
      <c r="A1825" s="5" t="s">
        <v>1729</v>
      </c>
      <c r="B1825" s="3" t="s">
        <v>1730</v>
      </c>
      <c r="C1825" s="7"/>
      <c r="D1825" s="7"/>
      <c r="E1825" s="7"/>
      <c r="F1825" s="8" t="str">
        <f t="shared" si="56"/>
        <v>January</v>
      </c>
      <c r="G1825" s="7" t="str">
        <f t="shared" si="57"/>
        <v/>
      </c>
      <c r="H1825" s="5" t="s">
        <v>28</v>
      </c>
      <c r="I1825" s="5" t="s">
        <v>29</v>
      </c>
      <c r="J1825" s="10"/>
      <c r="K1825" s="10"/>
      <c r="L1825" s="11">
        <v>0</v>
      </c>
    </row>
    <row r="1826" spans="1:12" x14ac:dyDescent="0.25">
      <c r="A1826" s="5" t="s">
        <v>1731</v>
      </c>
      <c r="B1826" s="3" t="s">
        <v>1732</v>
      </c>
      <c r="C1826" s="7"/>
      <c r="D1826" s="7"/>
      <c r="E1826" s="7"/>
      <c r="F1826" s="8" t="str">
        <f t="shared" si="56"/>
        <v>January</v>
      </c>
      <c r="G1826" s="7" t="str">
        <f t="shared" si="57"/>
        <v/>
      </c>
      <c r="H1826" s="5" t="s">
        <v>28</v>
      </c>
      <c r="I1826" s="5" t="s">
        <v>29</v>
      </c>
      <c r="J1826" s="10"/>
      <c r="K1826" s="10"/>
      <c r="L1826" s="11">
        <v>0</v>
      </c>
    </row>
    <row r="1827" spans="1:12" x14ac:dyDescent="0.25">
      <c r="A1827" s="5" t="s">
        <v>1733</v>
      </c>
      <c r="B1827" s="3" t="s">
        <v>1734</v>
      </c>
      <c r="C1827" s="7"/>
      <c r="D1827" s="7"/>
      <c r="E1827" s="7"/>
      <c r="F1827" s="8" t="str">
        <f t="shared" si="56"/>
        <v>January</v>
      </c>
      <c r="G1827" s="7" t="str">
        <f t="shared" si="57"/>
        <v/>
      </c>
      <c r="H1827" s="5" t="s">
        <v>28</v>
      </c>
      <c r="I1827" s="5" t="s">
        <v>29</v>
      </c>
      <c r="J1827" s="10"/>
      <c r="K1827" s="10"/>
      <c r="L1827" s="11">
        <v>0</v>
      </c>
    </row>
    <row r="1828" spans="1:12" x14ac:dyDescent="0.25">
      <c r="A1828" s="5" t="s">
        <v>1735</v>
      </c>
      <c r="B1828" s="3" t="s">
        <v>1736</v>
      </c>
      <c r="C1828" s="5" t="s">
        <v>5587</v>
      </c>
      <c r="D1828" s="5" t="s">
        <v>5587</v>
      </c>
      <c r="E1828" s="5">
        <v>2017</v>
      </c>
      <c r="F1828" s="8" t="str">
        <f t="shared" si="56"/>
        <v>January</v>
      </c>
      <c r="G1828" s="7">
        <f t="shared" si="57"/>
        <v>42736</v>
      </c>
      <c r="H1828" s="5" t="s">
        <v>36</v>
      </c>
      <c r="I1828" s="5" t="s">
        <v>29</v>
      </c>
      <c r="J1828" s="10"/>
      <c r="K1828" s="10"/>
      <c r="L1828" s="11">
        <v>916650</v>
      </c>
    </row>
    <row r="1829" spans="1:12" x14ac:dyDescent="0.25">
      <c r="A1829" s="5" t="s">
        <v>1735</v>
      </c>
      <c r="B1829" s="3" t="s">
        <v>1736</v>
      </c>
      <c r="C1829" s="5" t="s">
        <v>5587</v>
      </c>
      <c r="D1829" s="5" t="s">
        <v>5587</v>
      </c>
      <c r="E1829" s="5">
        <v>2017</v>
      </c>
      <c r="F1829" s="8" t="str">
        <f t="shared" si="56"/>
        <v>January</v>
      </c>
      <c r="G1829" s="7">
        <f t="shared" si="57"/>
        <v>42736</v>
      </c>
      <c r="H1829" s="5" t="s">
        <v>1751</v>
      </c>
      <c r="I1829" s="5" t="s">
        <v>11</v>
      </c>
      <c r="J1829" s="10">
        <v>293328</v>
      </c>
      <c r="K1829" s="10"/>
      <c r="L1829" s="11">
        <v>1209978</v>
      </c>
    </row>
    <row r="1830" spans="1:12" x14ac:dyDescent="0.25">
      <c r="A1830" s="5" t="s">
        <v>1735</v>
      </c>
      <c r="B1830" s="3" t="s">
        <v>1736</v>
      </c>
      <c r="C1830" s="5" t="s">
        <v>5598</v>
      </c>
      <c r="D1830" s="5" t="s">
        <v>5600</v>
      </c>
      <c r="E1830" s="5">
        <v>2017</v>
      </c>
      <c r="F1830" s="8" t="str">
        <f t="shared" si="56"/>
        <v>February</v>
      </c>
      <c r="G1830" s="7">
        <f t="shared" si="57"/>
        <v>42794</v>
      </c>
      <c r="H1830" s="5" t="s">
        <v>1750</v>
      </c>
      <c r="I1830" s="5" t="s">
        <v>13</v>
      </c>
      <c r="J1830" s="10"/>
      <c r="K1830" s="10">
        <v>1152360</v>
      </c>
      <c r="L1830" s="11">
        <v>57618</v>
      </c>
    </row>
    <row r="1831" spans="1:12" x14ac:dyDescent="0.25">
      <c r="A1831" s="5" t="s">
        <v>1735</v>
      </c>
      <c r="B1831" s="3" t="s">
        <v>1736</v>
      </c>
      <c r="C1831" s="5" t="s">
        <v>5598</v>
      </c>
      <c r="D1831" s="5" t="s">
        <v>5600</v>
      </c>
      <c r="E1831" s="5">
        <v>2017</v>
      </c>
      <c r="F1831" s="8" t="str">
        <f t="shared" si="56"/>
        <v>February</v>
      </c>
      <c r="G1831" s="7">
        <f t="shared" si="57"/>
        <v>42794</v>
      </c>
      <c r="H1831" s="5" t="s">
        <v>1749</v>
      </c>
      <c r="I1831" s="5" t="s">
        <v>13</v>
      </c>
      <c r="J1831" s="10"/>
      <c r="K1831" s="10">
        <v>43650</v>
      </c>
      <c r="L1831" s="11">
        <v>13968</v>
      </c>
    </row>
    <row r="1832" spans="1:12" x14ac:dyDescent="0.25">
      <c r="A1832" s="5" t="s">
        <v>1735</v>
      </c>
      <c r="B1832" s="3" t="s">
        <v>1736</v>
      </c>
      <c r="C1832" s="5" t="s">
        <v>5598</v>
      </c>
      <c r="D1832" s="5" t="s">
        <v>5600</v>
      </c>
      <c r="E1832" s="5">
        <v>2017</v>
      </c>
      <c r="F1832" s="8" t="str">
        <f t="shared" si="56"/>
        <v>February</v>
      </c>
      <c r="G1832" s="7">
        <f t="shared" si="57"/>
        <v>42794</v>
      </c>
      <c r="H1832" s="5" t="s">
        <v>1748</v>
      </c>
      <c r="I1832" s="5" t="s">
        <v>13</v>
      </c>
      <c r="J1832" s="10"/>
      <c r="K1832" s="10">
        <v>13968</v>
      </c>
      <c r="L1832" s="11">
        <v>0</v>
      </c>
    </row>
    <row r="1833" spans="1:12" x14ac:dyDescent="0.25">
      <c r="A1833" s="5" t="s">
        <v>1746</v>
      </c>
      <c r="B1833" s="3" t="s">
        <v>1747</v>
      </c>
      <c r="C1833" s="7"/>
      <c r="D1833" s="7"/>
      <c r="E1833" s="7"/>
      <c r="F1833" s="8" t="str">
        <f t="shared" si="56"/>
        <v>January</v>
      </c>
      <c r="G1833" s="7" t="str">
        <f t="shared" si="57"/>
        <v/>
      </c>
      <c r="H1833" s="5" t="s">
        <v>28</v>
      </c>
      <c r="I1833" s="5" t="s">
        <v>29</v>
      </c>
      <c r="J1833" s="10"/>
      <c r="K1833" s="10"/>
      <c r="L1833" s="11">
        <v>0</v>
      </c>
    </row>
    <row r="1834" spans="1:12" x14ac:dyDescent="0.25">
      <c r="A1834" s="5" t="s">
        <v>8</v>
      </c>
      <c r="B1834" s="3" t="s">
        <v>9</v>
      </c>
      <c r="C1834" s="5" t="s">
        <v>5588</v>
      </c>
      <c r="D1834" s="5" t="s">
        <v>5587</v>
      </c>
      <c r="E1834" s="5">
        <v>2021</v>
      </c>
      <c r="F1834" s="8" t="str">
        <f t="shared" si="56"/>
        <v>March</v>
      </c>
      <c r="G1834" s="7">
        <f t="shared" si="57"/>
        <v>44256</v>
      </c>
      <c r="H1834" s="5" t="s">
        <v>4680</v>
      </c>
      <c r="I1834" s="5" t="s">
        <v>11</v>
      </c>
      <c r="J1834" s="10">
        <v>10750000</v>
      </c>
      <c r="K1834" s="10"/>
      <c r="L1834" s="11">
        <v>10750000</v>
      </c>
    </row>
    <row r="1835" spans="1:12" x14ac:dyDescent="0.25">
      <c r="A1835" s="5" t="s">
        <v>8</v>
      </c>
      <c r="B1835" s="3" t="s">
        <v>9</v>
      </c>
      <c r="C1835" s="5" t="s">
        <v>5596</v>
      </c>
      <c r="D1835" s="5" t="s">
        <v>5605</v>
      </c>
      <c r="E1835" s="5">
        <v>2021</v>
      </c>
      <c r="F1835" s="8" t="str">
        <f t="shared" si="56"/>
        <v>April</v>
      </c>
      <c r="G1835" s="7">
        <f t="shared" si="57"/>
        <v>44295</v>
      </c>
      <c r="H1835" s="5" t="s">
        <v>4679</v>
      </c>
      <c r="I1835" s="5" t="s">
        <v>11</v>
      </c>
      <c r="J1835" s="10"/>
      <c r="K1835" s="10">
        <v>1290000</v>
      </c>
      <c r="L1835" s="11">
        <v>9460000</v>
      </c>
    </row>
    <row r="1836" spans="1:12" x14ac:dyDescent="0.25">
      <c r="A1836" s="5" t="s">
        <v>8</v>
      </c>
      <c r="B1836" s="3" t="s">
        <v>9</v>
      </c>
      <c r="C1836" s="5" t="s">
        <v>5597</v>
      </c>
      <c r="D1836" s="5" t="s">
        <v>5595</v>
      </c>
      <c r="E1836" s="5">
        <v>2021</v>
      </c>
      <c r="F1836" s="8" t="str">
        <f t="shared" si="56"/>
        <v>May</v>
      </c>
      <c r="G1836" s="7">
        <f t="shared" si="57"/>
        <v>44347</v>
      </c>
      <c r="H1836" s="5" t="s">
        <v>4678</v>
      </c>
      <c r="I1836" s="5" t="s">
        <v>11</v>
      </c>
      <c r="J1836" s="10">
        <v>9675000</v>
      </c>
      <c r="K1836" s="10"/>
      <c r="L1836" s="11">
        <v>19135000</v>
      </c>
    </row>
    <row r="1837" spans="1:12" x14ac:dyDescent="0.25">
      <c r="A1837" s="5" t="s">
        <v>8</v>
      </c>
      <c r="B1837" s="3" t="s">
        <v>9</v>
      </c>
      <c r="C1837" s="5" t="s">
        <v>5589</v>
      </c>
      <c r="D1837" s="5" t="s">
        <v>5601</v>
      </c>
      <c r="E1837" s="5">
        <v>2021</v>
      </c>
      <c r="F1837" s="8" t="str">
        <f t="shared" si="56"/>
        <v>June</v>
      </c>
      <c r="G1837" s="7">
        <f t="shared" si="57"/>
        <v>44364</v>
      </c>
      <c r="H1837" s="5" t="s">
        <v>3300</v>
      </c>
      <c r="I1837" s="5" t="s">
        <v>13</v>
      </c>
      <c r="J1837" s="10"/>
      <c r="K1837" s="10">
        <v>8551712.9399999995</v>
      </c>
      <c r="L1837" s="11">
        <v>10583287.060000001</v>
      </c>
    </row>
    <row r="1838" spans="1:12" x14ac:dyDescent="0.25">
      <c r="A1838" s="5" t="s">
        <v>8</v>
      </c>
      <c r="B1838" s="3" t="s">
        <v>9</v>
      </c>
      <c r="C1838" s="5" t="s">
        <v>5590</v>
      </c>
      <c r="D1838" s="5" t="s">
        <v>5612</v>
      </c>
      <c r="E1838" s="5">
        <v>2021</v>
      </c>
      <c r="F1838" s="8" t="str">
        <f t="shared" si="56"/>
        <v>August</v>
      </c>
      <c r="G1838" s="7">
        <f t="shared" si="57"/>
        <v>44428</v>
      </c>
      <c r="H1838" s="5" t="s">
        <v>4677</v>
      </c>
      <c r="I1838" s="5" t="s">
        <v>11</v>
      </c>
      <c r="J1838" s="10">
        <v>9675000</v>
      </c>
      <c r="K1838" s="10"/>
      <c r="L1838" s="11">
        <v>20258287.059999999</v>
      </c>
    </row>
    <row r="1839" spans="1:12" x14ac:dyDescent="0.25">
      <c r="A1839" s="5" t="s">
        <v>8</v>
      </c>
      <c r="B1839" s="3" t="s">
        <v>9</v>
      </c>
      <c r="C1839" s="5" t="s">
        <v>5605</v>
      </c>
      <c r="D1839" s="5" t="s">
        <v>5589</v>
      </c>
      <c r="E1839" s="5">
        <v>2021</v>
      </c>
      <c r="F1839" s="8" t="str">
        <f t="shared" si="56"/>
        <v>September</v>
      </c>
      <c r="G1839" s="7">
        <f t="shared" si="57"/>
        <v>44445</v>
      </c>
      <c r="H1839" s="5" t="s">
        <v>3254</v>
      </c>
      <c r="I1839" s="5" t="s">
        <v>13</v>
      </c>
      <c r="J1839" s="10"/>
      <c r="K1839" s="10">
        <v>1000000</v>
      </c>
      <c r="L1839" s="11">
        <v>19258287.059999999</v>
      </c>
    </row>
    <row r="1840" spans="1:12" x14ac:dyDescent="0.25">
      <c r="A1840" s="5" t="s">
        <v>8</v>
      </c>
      <c r="B1840" s="3" t="s">
        <v>9</v>
      </c>
      <c r="C1840" s="5" t="s">
        <v>5605</v>
      </c>
      <c r="D1840" s="5" t="s">
        <v>5589</v>
      </c>
      <c r="E1840" s="5">
        <v>2021</v>
      </c>
      <c r="F1840" s="8" t="str">
        <f t="shared" si="56"/>
        <v>September</v>
      </c>
      <c r="G1840" s="7">
        <f t="shared" si="57"/>
        <v>44445</v>
      </c>
      <c r="H1840" s="5" t="s">
        <v>4676</v>
      </c>
      <c r="I1840" s="5" t="s">
        <v>13</v>
      </c>
      <c r="J1840" s="10"/>
      <c r="K1840" s="10">
        <v>1198287.06</v>
      </c>
      <c r="L1840" s="11">
        <v>18060000</v>
      </c>
    </row>
    <row r="1841" spans="1:12" x14ac:dyDescent="0.25">
      <c r="A1841" s="5" t="s">
        <v>8</v>
      </c>
      <c r="B1841" s="3" t="s">
        <v>9</v>
      </c>
      <c r="C1841" s="5" t="s">
        <v>5607</v>
      </c>
      <c r="D1841" s="5" t="s">
        <v>5609</v>
      </c>
      <c r="E1841" s="5">
        <v>2021</v>
      </c>
      <c r="F1841" s="8" t="str">
        <f t="shared" si="56"/>
        <v>December</v>
      </c>
      <c r="G1841" s="7">
        <f t="shared" si="57"/>
        <v>44553</v>
      </c>
      <c r="H1841" s="5" t="s">
        <v>3296</v>
      </c>
      <c r="I1841" s="5" t="s">
        <v>13</v>
      </c>
      <c r="J1841" s="10"/>
      <c r="K1841" s="10">
        <v>7605000</v>
      </c>
      <c r="L1841" s="11">
        <v>10455000</v>
      </c>
    </row>
    <row r="1842" spans="1:12" x14ac:dyDescent="0.25">
      <c r="A1842" s="5" t="s">
        <v>8</v>
      </c>
      <c r="B1842" s="3" t="s">
        <v>9</v>
      </c>
      <c r="C1842" s="5" t="s">
        <v>5607</v>
      </c>
      <c r="D1842" s="5" t="s">
        <v>5609</v>
      </c>
      <c r="E1842" s="5">
        <v>2021</v>
      </c>
      <c r="F1842" s="8" t="str">
        <f t="shared" si="56"/>
        <v>December</v>
      </c>
      <c r="G1842" s="7">
        <f t="shared" si="57"/>
        <v>44553</v>
      </c>
      <c r="H1842" s="5" t="s">
        <v>3306</v>
      </c>
      <c r="I1842" s="5" t="s">
        <v>13</v>
      </c>
      <c r="J1842" s="10"/>
      <c r="K1842" s="10">
        <v>780000</v>
      </c>
      <c r="L1842" s="11">
        <v>9675000</v>
      </c>
    </row>
    <row r="1843" spans="1:12" x14ac:dyDescent="0.25">
      <c r="A1843" s="5" t="s">
        <v>26</v>
      </c>
      <c r="B1843" s="3" t="s">
        <v>27</v>
      </c>
      <c r="C1843" s="7"/>
      <c r="D1843" s="7"/>
      <c r="E1843" s="7"/>
      <c r="F1843" s="8" t="str">
        <f t="shared" si="56"/>
        <v>January</v>
      </c>
      <c r="G1843" s="7" t="str">
        <f t="shared" si="57"/>
        <v/>
      </c>
      <c r="H1843" s="5" t="s">
        <v>28</v>
      </c>
      <c r="I1843" s="5" t="s">
        <v>29</v>
      </c>
      <c r="J1843" s="10"/>
      <c r="K1843" s="10"/>
      <c r="L1843" s="11">
        <v>0</v>
      </c>
    </row>
    <row r="1844" spans="1:12" x14ac:dyDescent="0.25">
      <c r="A1844" s="5" t="s">
        <v>30</v>
      </c>
      <c r="B1844" s="3" t="s">
        <v>31</v>
      </c>
      <c r="C1844" s="5" t="s">
        <v>5606</v>
      </c>
      <c r="D1844" s="5" t="s">
        <v>5604</v>
      </c>
      <c r="E1844" s="5">
        <v>2021</v>
      </c>
      <c r="F1844" s="8" t="str">
        <f t="shared" si="56"/>
        <v>October</v>
      </c>
      <c r="G1844" s="7">
        <f t="shared" si="57"/>
        <v>44482</v>
      </c>
      <c r="H1844" s="5" t="s">
        <v>4675</v>
      </c>
      <c r="I1844" s="5" t="s">
        <v>11</v>
      </c>
      <c r="J1844" s="10">
        <v>499875</v>
      </c>
      <c r="K1844" s="10"/>
      <c r="L1844" s="11">
        <v>499875</v>
      </c>
    </row>
    <row r="1845" spans="1:12" x14ac:dyDescent="0.25">
      <c r="A1845" s="5" t="s">
        <v>30</v>
      </c>
      <c r="B1845" s="3" t="s">
        <v>31</v>
      </c>
      <c r="C1845" s="5" t="s">
        <v>5606</v>
      </c>
      <c r="D1845" s="5" t="s">
        <v>5604</v>
      </c>
      <c r="E1845" s="5">
        <v>2021</v>
      </c>
      <c r="F1845" s="8" t="str">
        <f t="shared" si="56"/>
        <v>October</v>
      </c>
      <c r="G1845" s="7">
        <f t="shared" si="57"/>
        <v>44482</v>
      </c>
      <c r="H1845" s="5" t="s">
        <v>3486</v>
      </c>
      <c r="I1845" s="5" t="s">
        <v>13</v>
      </c>
      <c r="J1845" s="10"/>
      <c r="K1845" s="10">
        <v>499875</v>
      </c>
      <c r="L1845" s="11">
        <v>0</v>
      </c>
    </row>
    <row r="1846" spans="1:12" x14ac:dyDescent="0.25">
      <c r="A1846" s="5" t="s">
        <v>30</v>
      </c>
      <c r="B1846" s="3" t="s">
        <v>31</v>
      </c>
      <c r="C1846" s="5" t="s">
        <v>5607</v>
      </c>
      <c r="D1846" s="5" t="s">
        <v>5617</v>
      </c>
      <c r="E1846" s="5">
        <v>2021</v>
      </c>
      <c r="F1846" s="8" t="str">
        <f t="shared" si="56"/>
        <v>December</v>
      </c>
      <c r="G1846" s="7">
        <f t="shared" si="57"/>
        <v>44549</v>
      </c>
      <c r="H1846" s="5" t="s">
        <v>4674</v>
      </c>
      <c r="I1846" s="5" t="s">
        <v>11</v>
      </c>
      <c r="J1846" s="10">
        <v>56350.81</v>
      </c>
      <c r="K1846" s="10"/>
      <c r="L1846" s="11">
        <v>56350.81</v>
      </c>
    </row>
    <row r="1847" spans="1:12" x14ac:dyDescent="0.25">
      <c r="A1847" s="5" t="s">
        <v>32</v>
      </c>
      <c r="B1847" s="3" t="s">
        <v>33</v>
      </c>
      <c r="C1847" s="5" t="s">
        <v>5587</v>
      </c>
      <c r="D1847" s="5" t="s">
        <v>5596</v>
      </c>
      <c r="E1847" s="5">
        <v>2021</v>
      </c>
      <c r="F1847" s="8" t="str">
        <f t="shared" si="56"/>
        <v>January</v>
      </c>
      <c r="G1847" s="7">
        <f t="shared" si="57"/>
        <v>44200</v>
      </c>
      <c r="H1847" s="5" t="s">
        <v>4673</v>
      </c>
      <c r="I1847" s="5" t="s">
        <v>11</v>
      </c>
      <c r="J1847" s="10">
        <v>600000</v>
      </c>
      <c r="K1847" s="10"/>
      <c r="L1847" s="11">
        <v>600000</v>
      </c>
    </row>
    <row r="1848" spans="1:12" x14ac:dyDescent="0.25">
      <c r="A1848" s="5" t="s">
        <v>32</v>
      </c>
      <c r="B1848" s="3" t="s">
        <v>33</v>
      </c>
      <c r="C1848" s="5" t="s">
        <v>5587</v>
      </c>
      <c r="D1848" s="5" t="s">
        <v>5616</v>
      </c>
      <c r="E1848" s="5">
        <v>2021</v>
      </c>
      <c r="F1848" s="8" t="str">
        <f t="shared" si="56"/>
        <v>January</v>
      </c>
      <c r="G1848" s="7">
        <f t="shared" si="57"/>
        <v>44211</v>
      </c>
      <c r="H1848" s="5" t="s">
        <v>3300</v>
      </c>
      <c r="I1848" s="5" t="s">
        <v>13</v>
      </c>
      <c r="J1848" s="10"/>
      <c r="K1848" s="10">
        <v>600000</v>
      </c>
      <c r="L1848" s="11">
        <v>0</v>
      </c>
    </row>
    <row r="1849" spans="1:12" x14ac:dyDescent="0.25">
      <c r="A1849" s="5" t="s">
        <v>32</v>
      </c>
      <c r="B1849" s="3" t="s">
        <v>33</v>
      </c>
      <c r="C1849" s="5" t="s">
        <v>5596</v>
      </c>
      <c r="D1849" s="5" t="s">
        <v>5587</v>
      </c>
      <c r="E1849" s="5">
        <v>2021</v>
      </c>
      <c r="F1849" s="8" t="str">
        <f t="shared" si="56"/>
        <v>April</v>
      </c>
      <c r="G1849" s="7">
        <f t="shared" si="57"/>
        <v>44287</v>
      </c>
      <c r="H1849" s="5" t="s">
        <v>4672</v>
      </c>
      <c r="I1849" s="5" t="s">
        <v>11</v>
      </c>
      <c r="J1849" s="10">
        <v>600000</v>
      </c>
      <c r="K1849" s="10"/>
      <c r="L1849" s="11">
        <v>600000</v>
      </c>
    </row>
    <row r="1850" spans="1:12" x14ac:dyDescent="0.25">
      <c r="A1850" s="5" t="s">
        <v>32</v>
      </c>
      <c r="B1850" s="3" t="s">
        <v>33</v>
      </c>
      <c r="C1850" s="5" t="s">
        <v>5596</v>
      </c>
      <c r="D1850" s="5" t="s">
        <v>5611</v>
      </c>
      <c r="E1850" s="5">
        <v>2021</v>
      </c>
      <c r="F1850" s="8" t="str">
        <f t="shared" si="56"/>
        <v>April</v>
      </c>
      <c r="G1850" s="7">
        <f t="shared" si="57"/>
        <v>44300</v>
      </c>
      <c r="H1850" s="5" t="s">
        <v>3672</v>
      </c>
      <c r="I1850" s="5" t="s">
        <v>13</v>
      </c>
      <c r="J1850" s="10"/>
      <c r="K1850" s="10">
        <v>600000</v>
      </c>
      <c r="L1850" s="11">
        <v>0</v>
      </c>
    </row>
    <row r="1851" spans="1:12" x14ac:dyDescent="0.25">
      <c r="A1851" s="5" t="s">
        <v>32</v>
      </c>
      <c r="B1851" s="3" t="s">
        <v>33</v>
      </c>
      <c r="C1851" s="5" t="s">
        <v>5592</v>
      </c>
      <c r="D1851" s="5" t="s">
        <v>5587</v>
      </c>
      <c r="E1851" s="5">
        <v>2021</v>
      </c>
      <c r="F1851" s="8" t="str">
        <f t="shared" si="56"/>
        <v>July</v>
      </c>
      <c r="G1851" s="7">
        <f t="shared" si="57"/>
        <v>44378</v>
      </c>
      <c r="H1851" s="5" t="s">
        <v>4671</v>
      </c>
      <c r="I1851" s="5" t="s">
        <v>11</v>
      </c>
      <c r="J1851" s="10">
        <v>600000</v>
      </c>
      <c r="K1851" s="10"/>
      <c r="L1851" s="11">
        <v>600000</v>
      </c>
    </row>
    <row r="1852" spans="1:12" x14ac:dyDescent="0.25">
      <c r="A1852" s="5" t="s">
        <v>32</v>
      </c>
      <c r="B1852" s="3" t="s">
        <v>33</v>
      </c>
      <c r="C1852" s="5" t="s">
        <v>5592</v>
      </c>
      <c r="D1852" s="5" t="s">
        <v>5611</v>
      </c>
      <c r="E1852" s="5">
        <v>2021</v>
      </c>
      <c r="F1852" s="8" t="str">
        <f t="shared" si="56"/>
        <v>July</v>
      </c>
      <c r="G1852" s="7">
        <f t="shared" si="57"/>
        <v>44391</v>
      </c>
      <c r="H1852" s="5" t="s">
        <v>3293</v>
      </c>
      <c r="I1852" s="5" t="s">
        <v>13</v>
      </c>
      <c r="J1852" s="10"/>
      <c r="K1852" s="10">
        <v>600000</v>
      </c>
      <c r="L1852" s="11">
        <v>0</v>
      </c>
    </row>
    <row r="1853" spans="1:12" x14ac:dyDescent="0.25">
      <c r="A1853" s="5" t="s">
        <v>32</v>
      </c>
      <c r="B1853" s="3" t="s">
        <v>33</v>
      </c>
      <c r="C1853" s="5" t="s">
        <v>5605</v>
      </c>
      <c r="D1853" s="5" t="s">
        <v>5593</v>
      </c>
      <c r="E1853" s="5">
        <v>2021</v>
      </c>
      <c r="F1853" s="8" t="str">
        <f t="shared" si="56"/>
        <v>September</v>
      </c>
      <c r="G1853" s="7">
        <f t="shared" si="57"/>
        <v>44461</v>
      </c>
      <c r="H1853" s="5" t="s">
        <v>4670</v>
      </c>
      <c r="I1853" s="5" t="s">
        <v>11</v>
      </c>
      <c r="J1853" s="10">
        <v>535483.87</v>
      </c>
      <c r="K1853" s="10"/>
      <c r="L1853" s="11">
        <v>535483.87</v>
      </c>
    </row>
    <row r="1854" spans="1:12" x14ac:dyDescent="0.25">
      <c r="A1854" s="5" t="s">
        <v>32</v>
      </c>
      <c r="B1854" s="3" t="s">
        <v>33</v>
      </c>
      <c r="C1854" s="5" t="s">
        <v>5606</v>
      </c>
      <c r="D1854" s="5" t="s">
        <v>5614</v>
      </c>
      <c r="E1854" s="5">
        <v>2021</v>
      </c>
      <c r="F1854" s="8" t="str">
        <f t="shared" si="56"/>
        <v>October</v>
      </c>
      <c r="G1854" s="7">
        <f t="shared" si="57"/>
        <v>44495</v>
      </c>
      <c r="H1854" s="5" t="s">
        <v>3291</v>
      </c>
      <c r="I1854" s="5" t="s">
        <v>13</v>
      </c>
      <c r="J1854" s="10"/>
      <c r="K1854" s="10">
        <v>535483.87</v>
      </c>
      <c r="L1854" s="11">
        <v>0</v>
      </c>
    </row>
    <row r="1855" spans="1:12" x14ac:dyDescent="0.25">
      <c r="A1855" s="5" t="s">
        <v>34</v>
      </c>
      <c r="B1855" s="3" t="s">
        <v>35</v>
      </c>
      <c r="C1855" s="7"/>
      <c r="D1855" s="7"/>
      <c r="E1855" s="7"/>
      <c r="F1855" s="8" t="str">
        <f t="shared" si="56"/>
        <v>January</v>
      </c>
      <c r="G1855" s="7" t="str">
        <f t="shared" si="57"/>
        <v/>
      </c>
      <c r="H1855" s="5" t="s">
        <v>28</v>
      </c>
      <c r="I1855" s="5" t="s">
        <v>29</v>
      </c>
      <c r="J1855" s="10"/>
      <c r="K1855" s="10"/>
      <c r="L1855" s="11">
        <v>0</v>
      </c>
    </row>
    <row r="1856" spans="1:12" x14ac:dyDescent="0.25">
      <c r="A1856" s="5" t="s">
        <v>37</v>
      </c>
      <c r="B1856" s="3" t="s">
        <v>38</v>
      </c>
      <c r="C1856" s="7"/>
      <c r="D1856" s="7"/>
      <c r="E1856" s="7"/>
      <c r="F1856" s="8" t="str">
        <f t="shared" si="56"/>
        <v>January</v>
      </c>
      <c r="G1856" s="7" t="str">
        <f t="shared" si="57"/>
        <v/>
      </c>
      <c r="H1856" s="5" t="s">
        <v>28</v>
      </c>
      <c r="I1856" s="5" t="s">
        <v>29</v>
      </c>
      <c r="J1856" s="10"/>
      <c r="K1856" s="10"/>
      <c r="L1856" s="11">
        <v>0</v>
      </c>
    </row>
    <row r="1857" spans="1:12" x14ac:dyDescent="0.25">
      <c r="A1857" s="5" t="s">
        <v>39</v>
      </c>
      <c r="B1857" s="3" t="s">
        <v>40</v>
      </c>
      <c r="C1857" s="7"/>
      <c r="D1857" s="7"/>
      <c r="E1857" s="7"/>
      <c r="F1857" s="8" t="str">
        <f t="shared" si="56"/>
        <v>January</v>
      </c>
      <c r="G1857" s="7" t="str">
        <f t="shared" si="57"/>
        <v/>
      </c>
      <c r="H1857" s="5" t="s">
        <v>28</v>
      </c>
      <c r="I1857" s="5" t="s">
        <v>29</v>
      </c>
      <c r="J1857" s="10"/>
      <c r="K1857" s="10"/>
      <c r="L1857" s="11">
        <v>0</v>
      </c>
    </row>
    <row r="1858" spans="1:12" x14ac:dyDescent="0.25">
      <c r="A1858" s="5" t="s">
        <v>42</v>
      </c>
      <c r="B1858" s="3" t="s">
        <v>43</v>
      </c>
      <c r="C1858" s="5" t="s">
        <v>5606</v>
      </c>
      <c r="D1858" s="5" t="s">
        <v>5594</v>
      </c>
      <c r="E1858" s="5">
        <v>2021</v>
      </c>
      <c r="F1858" s="8" t="str">
        <f t="shared" si="56"/>
        <v>October</v>
      </c>
      <c r="G1858" s="7">
        <f t="shared" si="57"/>
        <v>44480</v>
      </c>
      <c r="H1858" s="5" t="s">
        <v>4669</v>
      </c>
      <c r="I1858" s="5" t="s">
        <v>11</v>
      </c>
      <c r="J1858" s="10">
        <v>1500000</v>
      </c>
      <c r="K1858" s="10"/>
      <c r="L1858" s="11">
        <v>1500000</v>
      </c>
    </row>
    <row r="1859" spans="1:12" x14ac:dyDescent="0.25">
      <c r="A1859" s="5" t="s">
        <v>42</v>
      </c>
      <c r="B1859" s="3" t="s">
        <v>43</v>
      </c>
      <c r="C1859" s="5" t="s">
        <v>5606</v>
      </c>
      <c r="D1859" s="5" t="s">
        <v>5594</v>
      </c>
      <c r="E1859" s="5">
        <v>2021</v>
      </c>
      <c r="F1859" s="8" t="str">
        <f t="shared" ref="F1859:F1922" si="58">TEXT(C1859*28, "mmmm")</f>
        <v>October</v>
      </c>
      <c r="G1859" s="7">
        <f t="shared" ref="G1859:G1922" si="59">IFERROR(DATEVALUE(CONCATENATE(C1859,"-",D1859,"-",E1859)), "")</f>
        <v>44480</v>
      </c>
      <c r="H1859" s="5" t="s">
        <v>4668</v>
      </c>
      <c r="I1859" s="5" t="s">
        <v>11</v>
      </c>
      <c r="J1859" s="10">
        <v>363548.39</v>
      </c>
      <c r="K1859" s="10"/>
      <c r="L1859" s="11">
        <v>1863548.39</v>
      </c>
    </row>
    <row r="1860" spans="1:12" x14ac:dyDescent="0.25">
      <c r="A1860" s="5" t="s">
        <v>42</v>
      </c>
      <c r="B1860" s="3" t="s">
        <v>43</v>
      </c>
      <c r="C1860" s="5" t="s">
        <v>5594</v>
      </c>
      <c r="D1860" s="5" t="s">
        <v>5587</v>
      </c>
      <c r="E1860" s="5">
        <v>2021</v>
      </c>
      <c r="F1860" s="8" t="str">
        <f t="shared" si="58"/>
        <v>November</v>
      </c>
      <c r="G1860" s="7">
        <f t="shared" si="59"/>
        <v>44501</v>
      </c>
      <c r="H1860" s="5" t="s">
        <v>4667</v>
      </c>
      <c r="I1860" s="5" t="s">
        <v>11</v>
      </c>
      <c r="J1860" s="10">
        <v>536666.67000000004</v>
      </c>
      <c r="K1860" s="10"/>
      <c r="L1860" s="11">
        <v>2400215.06</v>
      </c>
    </row>
    <row r="1861" spans="1:12" x14ac:dyDescent="0.25">
      <c r="A1861" s="5" t="s">
        <v>42</v>
      </c>
      <c r="B1861" s="3" t="s">
        <v>43</v>
      </c>
      <c r="C1861" s="5" t="s">
        <v>5607</v>
      </c>
      <c r="D1861" s="5" t="s">
        <v>5588</v>
      </c>
      <c r="E1861" s="5">
        <v>2021</v>
      </c>
      <c r="F1861" s="8" t="str">
        <f t="shared" si="58"/>
        <v>December</v>
      </c>
      <c r="G1861" s="7">
        <f t="shared" si="59"/>
        <v>44533</v>
      </c>
      <c r="H1861" s="5" t="s">
        <v>4666</v>
      </c>
      <c r="I1861" s="5" t="s">
        <v>11</v>
      </c>
      <c r="J1861" s="10">
        <v>536666.67000000004</v>
      </c>
      <c r="K1861" s="10"/>
      <c r="L1861" s="11">
        <v>2936881.73</v>
      </c>
    </row>
    <row r="1862" spans="1:12" x14ac:dyDescent="0.25">
      <c r="A1862" s="5" t="s">
        <v>42</v>
      </c>
      <c r="B1862" s="3" t="s">
        <v>43</v>
      </c>
      <c r="C1862" s="5" t="s">
        <v>5607</v>
      </c>
      <c r="D1862" s="5" t="s">
        <v>5593</v>
      </c>
      <c r="E1862" s="5">
        <v>2021</v>
      </c>
      <c r="F1862" s="8" t="str">
        <f t="shared" si="58"/>
        <v>December</v>
      </c>
      <c r="G1862" s="7">
        <f t="shared" si="59"/>
        <v>44552</v>
      </c>
      <c r="H1862" s="5" t="s">
        <v>4665</v>
      </c>
      <c r="I1862" s="5" t="s">
        <v>11</v>
      </c>
      <c r="J1862" s="10">
        <v>1610000.01</v>
      </c>
      <c r="K1862" s="10"/>
      <c r="L1862" s="11">
        <v>4546881.74</v>
      </c>
    </row>
    <row r="1863" spans="1:12" x14ac:dyDescent="0.25">
      <c r="A1863" s="5" t="s">
        <v>44</v>
      </c>
      <c r="B1863" s="3" t="s">
        <v>45</v>
      </c>
      <c r="C1863" s="5" t="s">
        <v>5596</v>
      </c>
      <c r="D1863" s="5" t="s">
        <v>5607</v>
      </c>
      <c r="E1863" s="5">
        <v>2021</v>
      </c>
      <c r="F1863" s="8" t="str">
        <f t="shared" si="58"/>
        <v>April</v>
      </c>
      <c r="G1863" s="7">
        <f t="shared" si="59"/>
        <v>44298</v>
      </c>
      <c r="H1863" s="5" t="s">
        <v>4664</v>
      </c>
      <c r="I1863" s="5" t="s">
        <v>11</v>
      </c>
      <c r="J1863" s="10">
        <v>3103095</v>
      </c>
      <c r="K1863" s="10"/>
      <c r="L1863" s="11">
        <v>3103095</v>
      </c>
    </row>
    <row r="1864" spans="1:12" x14ac:dyDescent="0.25">
      <c r="A1864" s="5" t="s">
        <v>44</v>
      </c>
      <c r="B1864" s="3" t="s">
        <v>45</v>
      </c>
      <c r="C1864" s="5" t="s">
        <v>5596</v>
      </c>
      <c r="D1864" s="5" t="s">
        <v>5607</v>
      </c>
      <c r="E1864" s="5">
        <v>2021</v>
      </c>
      <c r="F1864" s="8" t="str">
        <f t="shared" si="58"/>
        <v>April</v>
      </c>
      <c r="G1864" s="7">
        <f t="shared" si="59"/>
        <v>44298</v>
      </c>
      <c r="H1864" s="5" t="s">
        <v>3216</v>
      </c>
      <c r="I1864" s="5" t="s">
        <v>13</v>
      </c>
      <c r="J1864" s="10"/>
      <c r="K1864" s="10">
        <v>2799000</v>
      </c>
      <c r="L1864" s="11">
        <v>304095</v>
      </c>
    </row>
    <row r="1865" spans="1:12" x14ac:dyDescent="0.25">
      <c r="A1865" s="5" t="s">
        <v>44</v>
      </c>
      <c r="B1865" s="3" t="s">
        <v>45</v>
      </c>
      <c r="C1865" s="5" t="s">
        <v>5596</v>
      </c>
      <c r="D1865" s="5" t="s">
        <v>5604</v>
      </c>
      <c r="E1865" s="5">
        <v>2021</v>
      </c>
      <c r="F1865" s="8" t="str">
        <f t="shared" si="58"/>
        <v>April</v>
      </c>
      <c r="G1865" s="7">
        <f t="shared" si="59"/>
        <v>44299</v>
      </c>
      <c r="H1865" s="5" t="s">
        <v>3216</v>
      </c>
      <c r="I1865" s="5" t="s">
        <v>13</v>
      </c>
      <c r="J1865" s="10"/>
      <c r="K1865" s="10">
        <v>1362000</v>
      </c>
      <c r="L1865" s="11">
        <v>-1057905</v>
      </c>
    </row>
    <row r="1866" spans="1:12" x14ac:dyDescent="0.25">
      <c r="A1866" s="5" t="s">
        <v>44</v>
      </c>
      <c r="B1866" s="3" t="s">
        <v>45</v>
      </c>
      <c r="C1866" s="5" t="s">
        <v>5596</v>
      </c>
      <c r="D1866" s="5" t="s">
        <v>5616</v>
      </c>
      <c r="E1866" s="5">
        <v>2021</v>
      </c>
      <c r="F1866" s="8" t="str">
        <f t="shared" si="58"/>
        <v>April</v>
      </c>
      <c r="G1866" s="7">
        <f t="shared" si="59"/>
        <v>44301</v>
      </c>
      <c r="H1866" s="5" t="s">
        <v>4663</v>
      </c>
      <c r="I1866" s="5" t="s">
        <v>11</v>
      </c>
      <c r="J1866" s="10">
        <v>1550365</v>
      </c>
      <c r="K1866" s="10"/>
      <c r="L1866" s="11">
        <v>492460</v>
      </c>
    </row>
    <row r="1867" spans="1:12" x14ac:dyDescent="0.25">
      <c r="A1867" s="5" t="s">
        <v>44</v>
      </c>
      <c r="B1867" s="3" t="s">
        <v>45</v>
      </c>
      <c r="C1867" s="5" t="s">
        <v>5597</v>
      </c>
      <c r="D1867" s="5" t="s">
        <v>5591</v>
      </c>
      <c r="E1867" s="5">
        <v>2021</v>
      </c>
      <c r="F1867" s="8" t="str">
        <f t="shared" si="58"/>
        <v>May</v>
      </c>
      <c r="G1867" s="7">
        <f t="shared" si="59"/>
        <v>44334</v>
      </c>
      <c r="H1867" s="5" t="s">
        <v>3216</v>
      </c>
      <c r="I1867" s="5" t="s">
        <v>13</v>
      </c>
      <c r="J1867" s="10"/>
      <c r="K1867" s="10">
        <v>300000</v>
      </c>
      <c r="L1867" s="11">
        <v>192460</v>
      </c>
    </row>
    <row r="1868" spans="1:12" x14ac:dyDescent="0.25">
      <c r="A1868" s="5" t="s">
        <v>44</v>
      </c>
      <c r="B1868" s="3" t="s">
        <v>45</v>
      </c>
      <c r="C1868" s="5" t="s">
        <v>5589</v>
      </c>
      <c r="D1868" s="5" t="s">
        <v>5589</v>
      </c>
      <c r="E1868" s="5">
        <v>2021</v>
      </c>
      <c r="F1868" s="8" t="str">
        <f t="shared" si="58"/>
        <v>June</v>
      </c>
      <c r="G1868" s="7">
        <f t="shared" si="59"/>
        <v>44353</v>
      </c>
      <c r="H1868" s="5" t="s">
        <v>4662</v>
      </c>
      <c r="I1868" s="5" t="s">
        <v>11</v>
      </c>
      <c r="J1868" s="10">
        <v>187695</v>
      </c>
      <c r="K1868" s="10"/>
      <c r="L1868" s="11">
        <v>380155</v>
      </c>
    </row>
    <row r="1869" spans="1:12" x14ac:dyDescent="0.25">
      <c r="A1869" s="5" t="s">
        <v>44</v>
      </c>
      <c r="B1869" s="3" t="s">
        <v>45</v>
      </c>
      <c r="C1869" s="5" t="s">
        <v>5589</v>
      </c>
      <c r="D1869" s="5" t="s">
        <v>5606</v>
      </c>
      <c r="E1869" s="5">
        <v>2021</v>
      </c>
      <c r="F1869" s="8" t="str">
        <f t="shared" si="58"/>
        <v>June</v>
      </c>
      <c r="G1869" s="7">
        <f t="shared" si="59"/>
        <v>44357</v>
      </c>
      <c r="H1869" s="5" t="s">
        <v>4661</v>
      </c>
      <c r="I1869" s="5" t="s">
        <v>11</v>
      </c>
      <c r="J1869" s="10">
        <v>187695</v>
      </c>
      <c r="K1869" s="10"/>
      <c r="L1869" s="11">
        <v>567850</v>
      </c>
    </row>
    <row r="1870" spans="1:12" x14ac:dyDescent="0.25">
      <c r="A1870" s="5" t="s">
        <v>44</v>
      </c>
      <c r="B1870" s="3" t="s">
        <v>45</v>
      </c>
      <c r="C1870" s="5" t="s">
        <v>5592</v>
      </c>
      <c r="D1870" s="5" t="s">
        <v>5587</v>
      </c>
      <c r="E1870" s="5">
        <v>2021</v>
      </c>
      <c r="F1870" s="8" t="str">
        <f t="shared" si="58"/>
        <v>July</v>
      </c>
      <c r="G1870" s="7">
        <f t="shared" si="59"/>
        <v>44378</v>
      </c>
      <c r="H1870" s="5" t="s">
        <v>4660</v>
      </c>
      <c r="I1870" s="5" t="s">
        <v>11</v>
      </c>
      <c r="J1870" s="10">
        <v>157421.60999999999</v>
      </c>
      <c r="K1870" s="10"/>
      <c r="L1870" s="11">
        <v>725271.61</v>
      </c>
    </row>
    <row r="1871" spans="1:12" x14ac:dyDescent="0.25">
      <c r="A1871" s="5" t="s">
        <v>44</v>
      </c>
      <c r="B1871" s="3" t="s">
        <v>45</v>
      </c>
      <c r="C1871" s="5" t="s">
        <v>5592</v>
      </c>
      <c r="D1871" s="5" t="s">
        <v>5587</v>
      </c>
      <c r="E1871" s="5">
        <v>2021</v>
      </c>
      <c r="F1871" s="8" t="str">
        <f t="shared" si="58"/>
        <v>July</v>
      </c>
      <c r="G1871" s="7">
        <f t="shared" si="59"/>
        <v>44378</v>
      </c>
      <c r="H1871" s="5" t="s">
        <v>4659</v>
      </c>
      <c r="I1871" s="5" t="s">
        <v>11</v>
      </c>
      <c r="J1871" s="10">
        <v>78710.81</v>
      </c>
      <c r="K1871" s="10"/>
      <c r="L1871" s="11">
        <v>803982.42</v>
      </c>
    </row>
    <row r="1872" spans="1:12" x14ac:dyDescent="0.25">
      <c r="A1872" s="5" t="s">
        <v>44</v>
      </c>
      <c r="B1872" s="3" t="s">
        <v>45</v>
      </c>
      <c r="C1872" s="5" t="s">
        <v>5592</v>
      </c>
      <c r="D1872" s="5" t="s">
        <v>5587</v>
      </c>
      <c r="E1872" s="5">
        <v>2021</v>
      </c>
      <c r="F1872" s="8" t="str">
        <f t="shared" si="58"/>
        <v>July</v>
      </c>
      <c r="G1872" s="7">
        <f t="shared" si="59"/>
        <v>44378</v>
      </c>
      <c r="H1872" s="5" t="s">
        <v>4658</v>
      </c>
      <c r="I1872" s="5" t="s">
        <v>11</v>
      </c>
      <c r="J1872" s="10">
        <v>187695</v>
      </c>
      <c r="K1872" s="10"/>
      <c r="L1872" s="11">
        <v>991677.42</v>
      </c>
    </row>
    <row r="1873" spans="1:12" x14ac:dyDescent="0.25">
      <c r="A1873" s="5" t="s">
        <v>44</v>
      </c>
      <c r="B1873" s="3" t="s">
        <v>45</v>
      </c>
      <c r="C1873" s="5" t="s">
        <v>5592</v>
      </c>
      <c r="D1873" s="5" t="s">
        <v>5598</v>
      </c>
      <c r="E1873" s="5">
        <v>2021</v>
      </c>
      <c r="F1873" s="8" t="str">
        <f t="shared" si="58"/>
        <v>July</v>
      </c>
      <c r="G1873" s="7">
        <f t="shared" si="59"/>
        <v>44379</v>
      </c>
      <c r="H1873" s="5" t="s">
        <v>4657</v>
      </c>
      <c r="I1873" s="5" t="s">
        <v>11</v>
      </c>
      <c r="J1873" s="10">
        <v>187695</v>
      </c>
      <c r="K1873" s="10"/>
      <c r="L1873" s="11">
        <v>1179372.42</v>
      </c>
    </row>
    <row r="1874" spans="1:12" x14ac:dyDescent="0.25">
      <c r="A1874" s="5" t="s">
        <v>44</v>
      </c>
      <c r="B1874" s="3" t="s">
        <v>45</v>
      </c>
      <c r="C1874" s="5" t="s">
        <v>5605</v>
      </c>
      <c r="D1874" s="5" t="s">
        <v>5587</v>
      </c>
      <c r="E1874" s="5">
        <v>2021</v>
      </c>
      <c r="F1874" s="8" t="str">
        <f t="shared" si="58"/>
        <v>September</v>
      </c>
      <c r="G1874" s="7">
        <f t="shared" si="59"/>
        <v>44440</v>
      </c>
      <c r="H1874" s="5" t="s">
        <v>4656</v>
      </c>
      <c r="I1874" s="5" t="s">
        <v>11</v>
      </c>
      <c r="J1874" s="10">
        <v>187695</v>
      </c>
      <c r="K1874" s="10"/>
      <c r="L1874" s="11">
        <v>1367067.42</v>
      </c>
    </row>
    <row r="1875" spans="1:12" x14ac:dyDescent="0.25">
      <c r="A1875" s="5" t="s">
        <v>44</v>
      </c>
      <c r="B1875" s="3" t="s">
        <v>45</v>
      </c>
      <c r="C1875" s="5" t="s">
        <v>5605</v>
      </c>
      <c r="D1875" s="5" t="s">
        <v>5587</v>
      </c>
      <c r="E1875" s="5">
        <v>2021</v>
      </c>
      <c r="F1875" s="8" t="str">
        <f t="shared" si="58"/>
        <v>September</v>
      </c>
      <c r="G1875" s="7">
        <f t="shared" si="59"/>
        <v>44440</v>
      </c>
      <c r="H1875" s="5" t="s">
        <v>4655</v>
      </c>
      <c r="I1875" s="5" t="s">
        <v>11</v>
      </c>
      <c r="J1875" s="10">
        <v>187695</v>
      </c>
      <c r="K1875" s="10"/>
      <c r="L1875" s="11">
        <v>1554762.42</v>
      </c>
    </row>
    <row r="1876" spans="1:12" x14ac:dyDescent="0.25">
      <c r="A1876" s="5" t="s">
        <v>44</v>
      </c>
      <c r="B1876" s="3" t="s">
        <v>45</v>
      </c>
      <c r="C1876" s="5" t="s">
        <v>5605</v>
      </c>
      <c r="D1876" s="5" t="s">
        <v>5600</v>
      </c>
      <c r="E1876" s="5">
        <v>2021</v>
      </c>
      <c r="F1876" s="8" t="str">
        <f t="shared" si="58"/>
        <v>September</v>
      </c>
      <c r="G1876" s="7">
        <f t="shared" si="59"/>
        <v>44467</v>
      </c>
      <c r="H1876" s="5" t="s">
        <v>4654</v>
      </c>
      <c r="I1876" s="5" t="s">
        <v>11</v>
      </c>
      <c r="J1876" s="10">
        <v>187695</v>
      </c>
      <c r="K1876" s="10"/>
      <c r="L1876" s="11">
        <v>1742457.42</v>
      </c>
    </row>
    <row r="1877" spans="1:12" x14ac:dyDescent="0.25">
      <c r="A1877" s="5" t="s">
        <v>44</v>
      </c>
      <c r="B1877" s="3" t="s">
        <v>45</v>
      </c>
      <c r="C1877" s="5" t="s">
        <v>5605</v>
      </c>
      <c r="D1877" s="5" t="s">
        <v>5600</v>
      </c>
      <c r="E1877" s="5">
        <v>2021</v>
      </c>
      <c r="F1877" s="8" t="str">
        <f t="shared" si="58"/>
        <v>September</v>
      </c>
      <c r="G1877" s="7">
        <f t="shared" si="59"/>
        <v>44467</v>
      </c>
      <c r="H1877" s="5" t="s">
        <v>3247</v>
      </c>
      <c r="I1877" s="5" t="s">
        <v>13</v>
      </c>
      <c r="J1877" s="10"/>
      <c r="K1877" s="10">
        <v>834255.81</v>
      </c>
      <c r="L1877" s="11">
        <v>908201.61</v>
      </c>
    </row>
    <row r="1878" spans="1:12" x14ac:dyDescent="0.25">
      <c r="A1878" s="5" t="s">
        <v>44</v>
      </c>
      <c r="B1878" s="3" t="s">
        <v>45</v>
      </c>
      <c r="C1878" s="5" t="s">
        <v>5606</v>
      </c>
      <c r="D1878" s="5" t="s">
        <v>5612</v>
      </c>
      <c r="E1878" s="5">
        <v>2021</v>
      </c>
      <c r="F1878" s="8" t="str">
        <f t="shared" si="58"/>
        <v>October</v>
      </c>
      <c r="G1878" s="7">
        <f t="shared" si="59"/>
        <v>44489</v>
      </c>
      <c r="H1878" s="5" t="s">
        <v>3247</v>
      </c>
      <c r="I1878" s="5" t="s">
        <v>13</v>
      </c>
      <c r="J1878" s="10"/>
      <c r="K1878" s="10">
        <v>908201.61</v>
      </c>
      <c r="L1878" s="11">
        <v>0</v>
      </c>
    </row>
    <row r="1879" spans="1:12" x14ac:dyDescent="0.25">
      <c r="A1879" s="5" t="s">
        <v>46</v>
      </c>
      <c r="B1879" s="3" t="s">
        <v>47</v>
      </c>
      <c r="C1879" s="7"/>
      <c r="D1879" s="7"/>
      <c r="E1879" s="7"/>
      <c r="F1879" s="8" t="str">
        <f t="shared" si="58"/>
        <v>January</v>
      </c>
      <c r="G1879" s="7" t="str">
        <f t="shared" si="59"/>
        <v/>
      </c>
      <c r="H1879" s="5" t="s">
        <v>28</v>
      </c>
      <c r="I1879" s="5" t="s">
        <v>29</v>
      </c>
      <c r="J1879" s="10"/>
      <c r="K1879" s="10"/>
      <c r="L1879" s="11">
        <v>0</v>
      </c>
    </row>
    <row r="1880" spans="1:12" x14ac:dyDescent="0.25">
      <c r="A1880" s="5" t="s">
        <v>58</v>
      </c>
      <c r="B1880" s="3" t="s">
        <v>59</v>
      </c>
      <c r="C1880" s="7"/>
      <c r="D1880" s="7"/>
      <c r="E1880" s="7"/>
      <c r="F1880" s="8" t="str">
        <f t="shared" si="58"/>
        <v>January</v>
      </c>
      <c r="G1880" s="7" t="str">
        <f t="shared" si="59"/>
        <v/>
      </c>
      <c r="H1880" s="5" t="s">
        <v>28</v>
      </c>
      <c r="I1880" s="5" t="s">
        <v>29</v>
      </c>
      <c r="J1880" s="10"/>
      <c r="K1880" s="10"/>
      <c r="L1880" s="11">
        <v>0</v>
      </c>
    </row>
    <row r="1881" spans="1:12" x14ac:dyDescent="0.25">
      <c r="A1881" s="5" t="s">
        <v>60</v>
      </c>
      <c r="B1881" s="3" t="s">
        <v>61</v>
      </c>
      <c r="C1881" s="5" t="s">
        <v>5587</v>
      </c>
      <c r="D1881" s="5" t="s">
        <v>5587</v>
      </c>
      <c r="E1881" s="5">
        <v>2021</v>
      </c>
      <c r="F1881" s="8" t="str">
        <f t="shared" si="58"/>
        <v>January</v>
      </c>
      <c r="G1881" s="7">
        <f t="shared" si="59"/>
        <v>44197</v>
      </c>
      <c r="H1881" s="5" t="s">
        <v>36</v>
      </c>
      <c r="I1881" s="5" t="s">
        <v>29</v>
      </c>
      <c r="J1881" s="10"/>
      <c r="K1881" s="10"/>
      <c r="L1881" s="11">
        <v>2210999.9900000002</v>
      </c>
    </row>
    <row r="1882" spans="1:12" x14ac:dyDescent="0.25">
      <c r="A1882" s="5" t="s">
        <v>62</v>
      </c>
      <c r="B1882" s="3" t="s">
        <v>63</v>
      </c>
      <c r="C1882" s="5" t="s">
        <v>5597</v>
      </c>
      <c r="D1882" s="5" t="s">
        <v>5613</v>
      </c>
      <c r="E1882" s="5">
        <v>2021</v>
      </c>
      <c r="F1882" s="8" t="str">
        <f t="shared" si="58"/>
        <v>May</v>
      </c>
      <c r="G1882" s="7">
        <f t="shared" si="59"/>
        <v>44337</v>
      </c>
      <c r="H1882" s="5" t="s">
        <v>4653</v>
      </c>
      <c r="I1882" s="5" t="s">
        <v>11</v>
      </c>
      <c r="J1882" s="10">
        <v>2021000</v>
      </c>
      <c r="K1882" s="10"/>
      <c r="L1882" s="11">
        <v>2021000</v>
      </c>
    </row>
    <row r="1883" spans="1:12" x14ac:dyDescent="0.25">
      <c r="A1883" s="5" t="s">
        <v>62</v>
      </c>
      <c r="B1883" s="3" t="s">
        <v>63</v>
      </c>
      <c r="C1883" s="5" t="s">
        <v>5597</v>
      </c>
      <c r="D1883" s="5" t="s">
        <v>5613</v>
      </c>
      <c r="E1883" s="5">
        <v>2021</v>
      </c>
      <c r="F1883" s="8" t="str">
        <f t="shared" si="58"/>
        <v>May</v>
      </c>
      <c r="G1883" s="7">
        <f t="shared" si="59"/>
        <v>44337</v>
      </c>
      <c r="H1883" s="5" t="s">
        <v>4652</v>
      </c>
      <c r="I1883" s="5" t="s">
        <v>13</v>
      </c>
      <c r="J1883" s="10"/>
      <c r="K1883" s="10">
        <v>1880000</v>
      </c>
      <c r="L1883" s="11">
        <v>141000</v>
      </c>
    </row>
    <row r="1884" spans="1:12" x14ac:dyDescent="0.25">
      <c r="A1884" s="5" t="s">
        <v>62</v>
      </c>
      <c r="B1884" s="3" t="s">
        <v>63</v>
      </c>
      <c r="C1884" s="5" t="s">
        <v>5590</v>
      </c>
      <c r="D1884" s="5" t="s">
        <v>5594</v>
      </c>
      <c r="E1884" s="5">
        <v>2021</v>
      </c>
      <c r="F1884" s="8" t="str">
        <f t="shared" si="58"/>
        <v>August</v>
      </c>
      <c r="G1884" s="7">
        <f t="shared" si="59"/>
        <v>44419</v>
      </c>
      <c r="H1884" s="5" t="s">
        <v>4651</v>
      </c>
      <c r="I1884" s="5" t="s">
        <v>11</v>
      </c>
      <c r="J1884" s="10"/>
      <c r="K1884" s="10">
        <v>1515750</v>
      </c>
      <c r="L1884" s="11">
        <v>-1374750</v>
      </c>
    </row>
    <row r="1885" spans="1:12" x14ac:dyDescent="0.25">
      <c r="A1885" s="5" t="s">
        <v>64</v>
      </c>
      <c r="B1885" s="3" t="s">
        <v>65</v>
      </c>
      <c r="C1885" s="5" t="s">
        <v>5592</v>
      </c>
      <c r="D1885" s="5" t="s">
        <v>5603</v>
      </c>
      <c r="E1885" s="5">
        <v>2021</v>
      </c>
      <c r="F1885" s="8" t="str">
        <f t="shared" si="58"/>
        <v>July</v>
      </c>
      <c r="G1885" s="7">
        <f t="shared" si="59"/>
        <v>44406</v>
      </c>
      <c r="H1885" s="5" t="s">
        <v>4650</v>
      </c>
      <c r="I1885" s="5" t="s">
        <v>11</v>
      </c>
      <c r="J1885" s="10">
        <v>2429500</v>
      </c>
      <c r="K1885" s="10"/>
      <c r="L1885" s="11">
        <v>2429500</v>
      </c>
    </row>
    <row r="1886" spans="1:12" x14ac:dyDescent="0.25">
      <c r="A1886" s="5" t="s">
        <v>64</v>
      </c>
      <c r="B1886" s="3" t="s">
        <v>65</v>
      </c>
      <c r="C1886" s="5" t="s">
        <v>5590</v>
      </c>
      <c r="D1886" s="5" t="s">
        <v>5608</v>
      </c>
      <c r="E1886" s="5">
        <v>2021</v>
      </c>
      <c r="F1886" s="8" t="str">
        <f t="shared" si="58"/>
        <v>August</v>
      </c>
      <c r="G1886" s="7">
        <f t="shared" si="59"/>
        <v>44433</v>
      </c>
      <c r="H1886" s="5" t="s">
        <v>4649</v>
      </c>
      <c r="I1886" s="5" t="s">
        <v>13</v>
      </c>
      <c r="J1886" s="10"/>
      <c r="K1886" s="10">
        <v>226000</v>
      </c>
      <c r="L1886" s="11">
        <v>2203500</v>
      </c>
    </row>
    <row r="1887" spans="1:12" x14ac:dyDescent="0.25">
      <c r="A1887" s="5" t="s">
        <v>64</v>
      </c>
      <c r="B1887" s="3" t="s">
        <v>65</v>
      </c>
      <c r="C1887" s="5" t="s">
        <v>5590</v>
      </c>
      <c r="D1887" s="5" t="s">
        <v>5608</v>
      </c>
      <c r="E1887" s="5">
        <v>2021</v>
      </c>
      <c r="F1887" s="8" t="str">
        <f t="shared" si="58"/>
        <v>August</v>
      </c>
      <c r="G1887" s="7">
        <f t="shared" si="59"/>
        <v>44433</v>
      </c>
      <c r="H1887" s="5" t="s">
        <v>4648</v>
      </c>
      <c r="I1887" s="5" t="s">
        <v>13</v>
      </c>
      <c r="J1887" s="10"/>
      <c r="K1887" s="10">
        <v>169500</v>
      </c>
      <c r="L1887" s="11">
        <v>2034000</v>
      </c>
    </row>
    <row r="1888" spans="1:12" x14ac:dyDescent="0.25">
      <c r="A1888" s="5" t="s">
        <v>64</v>
      </c>
      <c r="B1888" s="3" t="s">
        <v>65</v>
      </c>
      <c r="C1888" s="5" t="s">
        <v>5590</v>
      </c>
      <c r="D1888" s="5" t="s">
        <v>5608</v>
      </c>
      <c r="E1888" s="5">
        <v>2021</v>
      </c>
      <c r="F1888" s="8" t="str">
        <f t="shared" si="58"/>
        <v>August</v>
      </c>
      <c r="G1888" s="7">
        <f t="shared" si="59"/>
        <v>44433</v>
      </c>
      <c r="H1888" s="5" t="s">
        <v>4647</v>
      </c>
      <c r="I1888" s="5" t="s">
        <v>13</v>
      </c>
      <c r="J1888" s="10"/>
      <c r="K1888" s="10">
        <v>24295</v>
      </c>
      <c r="L1888" s="11">
        <v>2009705</v>
      </c>
    </row>
    <row r="1889" spans="1:12" x14ac:dyDescent="0.25">
      <c r="A1889" s="5" t="s">
        <v>64</v>
      </c>
      <c r="B1889" s="3" t="s">
        <v>65</v>
      </c>
      <c r="C1889" s="5" t="s">
        <v>5590</v>
      </c>
      <c r="D1889" s="5" t="s">
        <v>5608</v>
      </c>
      <c r="E1889" s="5">
        <v>2021</v>
      </c>
      <c r="F1889" s="8" t="str">
        <f t="shared" si="58"/>
        <v>August</v>
      </c>
      <c r="G1889" s="7">
        <f t="shared" si="59"/>
        <v>44433</v>
      </c>
      <c r="H1889" s="5" t="s">
        <v>4646</v>
      </c>
      <c r="I1889" s="5" t="s">
        <v>13</v>
      </c>
      <c r="J1889" s="10"/>
      <c r="K1889" s="10">
        <v>2009705</v>
      </c>
      <c r="L1889" s="11">
        <v>0</v>
      </c>
    </row>
    <row r="1890" spans="1:12" x14ac:dyDescent="0.25">
      <c r="A1890" s="5" t="s">
        <v>66</v>
      </c>
      <c r="B1890" s="3" t="s">
        <v>67</v>
      </c>
      <c r="C1890" s="5" t="s">
        <v>5587</v>
      </c>
      <c r="D1890" s="5" t="s">
        <v>5587</v>
      </c>
      <c r="E1890" s="5">
        <v>2021</v>
      </c>
      <c r="F1890" s="8" t="str">
        <f t="shared" si="58"/>
        <v>January</v>
      </c>
      <c r="G1890" s="7">
        <f t="shared" si="59"/>
        <v>44197</v>
      </c>
      <c r="H1890" s="5" t="s">
        <v>36</v>
      </c>
      <c r="I1890" s="5" t="s">
        <v>29</v>
      </c>
      <c r="J1890" s="10"/>
      <c r="K1890" s="10"/>
      <c r="L1890" s="11">
        <v>800</v>
      </c>
    </row>
    <row r="1891" spans="1:12" x14ac:dyDescent="0.25">
      <c r="A1891" s="5" t="s">
        <v>74</v>
      </c>
      <c r="B1891" s="3" t="s">
        <v>75</v>
      </c>
      <c r="C1891" s="5" t="s">
        <v>5607</v>
      </c>
      <c r="D1891" s="5" t="s">
        <v>5588</v>
      </c>
      <c r="E1891" s="5">
        <v>2021</v>
      </c>
      <c r="F1891" s="8" t="str">
        <f t="shared" si="58"/>
        <v>December</v>
      </c>
      <c r="G1891" s="7">
        <f t="shared" si="59"/>
        <v>44533</v>
      </c>
      <c r="H1891" s="5" t="s">
        <v>4645</v>
      </c>
      <c r="I1891" s="5" t="s">
        <v>11</v>
      </c>
      <c r="J1891" s="10">
        <v>1157264</v>
      </c>
      <c r="K1891" s="10"/>
      <c r="L1891" s="11">
        <v>1157264</v>
      </c>
    </row>
    <row r="1892" spans="1:12" x14ac:dyDescent="0.25">
      <c r="A1892" s="5" t="s">
        <v>74</v>
      </c>
      <c r="B1892" s="3" t="s">
        <v>75</v>
      </c>
      <c r="C1892" s="5" t="s">
        <v>5607</v>
      </c>
      <c r="D1892" s="5" t="s">
        <v>5590</v>
      </c>
      <c r="E1892" s="5">
        <v>2021</v>
      </c>
      <c r="F1892" s="8" t="str">
        <f t="shared" si="58"/>
        <v>December</v>
      </c>
      <c r="G1892" s="7">
        <f t="shared" si="59"/>
        <v>44538</v>
      </c>
      <c r="H1892" s="5" t="s">
        <v>3486</v>
      </c>
      <c r="I1892" s="5" t="s">
        <v>13</v>
      </c>
      <c r="J1892" s="10"/>
      <c r="K1892" s="10">
        <v>1157264</v>
      </c>
      <c r="L1892" s="11">
        <v>0</v>
      </c>
    </row>
    <row r="1893" spans="1:12" x14ac:dyDescent="0.25">
      <c r="A1893" s="5" t="s">
        <v>76</v>
      </c>
      <c r="B1893" s="3" t="s">
        <v>77</v>
      </c>
      <c r="C1893" s="5" t="s">
        <v>5587</v>
      </c>
      <c r="D1893" s="5" t="s">
        <v>5587</v>
      </c>
      <c r="E1893" s="5">
        <v>2021</v>
      </c>
      <c r="F1893" s="8" t="str">
        <f t="shared" si="58"/>
        <v>January</v>
      </c>
      <c r="G1893" s="7">
        <f t="shared" si="59"/>
        <v>44197</v>
      </c>
      <c r="H1893" s="5" t="s">
        <v>36</v>
      </c>
      <c r="I1893" s="5" t="s">
        <v>29</v>
      </c>
      <c r="J1893" s="10"/>
      <c r="K1893" s="10"/>
      <c r="L1893" s="11">
        <v>159196.89000000001</v>
      </c>
    </row>
    <row r="1894" spans="1:12" x14ac:dyDescent="0.25">
      <c r="A1894" s="5" t="s">
        <v>76</v>
      </c>
      <c r="B1894" s="3" t="s">
        <v>77</v>
      </c>
      <c r="C1894" s="5" t="s">
        <v>5587</v>
      </c>
      <c r="D1894" s="5" t="s">
        <v>5587</v>
      </c>
      <c r="E1894" s="5">
        <v>2021</v>
      </c>
      <c r="F1894" s="8" t="str">
        <f t="shared" si="58"/>
        <v>January</v>
      </c>
      <c r="G1894" s="7">
        <f t="shared" si="59"/>
        <v>44197</v>
      </c>
      <c r="H1894" s="5" t="s">
        <v>4644</v>
      </c>
      <c r="I1894" s="5" t="s">
        <v>11</v>
      </c>
      <c r="J1894" s="10">
        <v>63923.8</v>
      </c>
      <c r="K1894" s="10"/>
      <c r="L1894" s="11">
        <v>223120.69</v>
      </c>
    </row>
    <row r="1895" spans="1:12" x14ac:dyDescent="0.25">
      <c r="A1895" s="5" t="s">
        <v>76</v>
      </c>
      <c r="B1895" s="3" t="s">
        <v>77</v>
      </c>
      <c r="C1895" s="5" t="s">
        <v>5587</v>
      </c>
      <c r="D1895" s="5" t="s">
        <v>5611</v>
      </c>
      <c r="E1895" s="5">
        <v>2021</v>
      </c>
      <c r="F1895" s="8" t="str">
        <f t="shared" si="58"/>
        <v>January</v>
      </c>
      <c r="G1895" s="7">
        <f t="shared" si="59"/>
        <v>44210</v>
      </c>
      <c r="H1895" s="5" t="s">
        <v>4642</v>
      </c>
      <c r="I1895" s="5" t="s">
        <v>13</v>
      </c>
      <c r="J1895" s="10"/>
      <c r="K1895" s="10">
        <v>67657.87</v>
      </c>
      <c r="L1895" s="11">
        <v>155462.82</v>
      </c>
    </row>
    <row r="1896" spans="1:12" x14ac:dyDescent="0.25">
      <c r="A1896" s="5" t="s">
        <v>76</v>
      </c>
      <c r="B1896" s="3" t="s">
        <v>77</v>
      </c>
      <c r="C1896" s="5" t="s">
        <v>5587</v>
      </c>
      <c r="D1896" s="5" t="s">
        <v>5603</v>
      </c>
      <c r="E1896" s="5">
        <v>2021</v>
      </c>
      <c r="F1896" s="8" t="str">
        <f t="shared" si="58"/>
        <v>January</v>
      </c>
      <c r="G1896" s="7">
        <f t="shared" si="59"/>
        <v>44225</v>
      </c>
      <c r="H1896" s="5" t="s">
        <v>4643</v>
      </c>
      <c r="I1896" s="5" t="s">
        <v>11</v>
      </c>
      <c r="J1896" s="10">
        <v>63923.8</v>
      </c>
      <c r="K1896" s="10"/>
      <c r="L1896" s="11">
        <v>219386.62</v>
      </c>
    </row>
    <row r="1897" spans="1:12" x14ac:dyDescent="0.25">
      <c r="A1897" s="5" t="s">
        <v>76</v>
      </c>
      <c r="B1897" s="3" t="s">
        <v>77</v>
      </c>
      <c r="C1897" s="5" t="s">
        <v>5598</v>
      </c>
      <c r="D1897" s="5" t="s">
        <v>5597</v>
      </c>
      <c r="E1897" s="5">
        <v>2021</v>
      </c>
      <c r="F1897" s="8" t="str">
        <f t="shared" si="58"/>
        <v>February</v>
      </c>
      <c r="G1897" s="7">
        <f t="shared" si="59"/>
        <v>44232</v>
      </c>
      <c r="H1897" s="5" t="s">
        <v>4642</v>
      </c>
      <c r="I1897" s="5" t="s">
        <v>13</v>
      </c>
      <c r="J1897" s="10"/>
      <c r="K1897" s="10">
        <v>155462.37</v>
      </c>
      <c r="L1897" s="11">
        <v>63924.25</v>
      </c>
    </row>
    <row r="1898" spans="1:12" x14ac:dyDescent="0.25">
      <c r="A1898" s="5" t="s">
        <v>76</v>
      </c>
      <c r="B1898" s="3" t="s">
        <v>77</v>
      </c>
      <c r="C1898" s="5" t="s">
        <v>5588</v>
      </c>
      <c r="D1898" s="5" t="s">
        <v>5606</v>
      </c>
      <c r="E1898" s="5">
        <v>2021</v>
      </c>
      <c r="F1898" s="8" t="str">
        <f t="shared" si="58"/>
        <v>March</v>
      </c>
      <c r="G1898" s="7">
        <f t="shared" si="59"/>
        <v>44265</v>
      </c>
      <c r="H1898" s="5" t="s">
        <v>4641</v>
      </c>
      <c r="I1898" s="5" t="s">
        <v>13</v>
      </c>
      <c r="J1898" s="10"/>
      <c r="K1898" s="10">
        <v>63923.8</v>
      </c>
      <c r="L1898" s="11">
        <v>0.45</v>
      </c>
    </row>
    <row r="1899" spans="1:12" x14ac:dyDescent="0.25">
      <c r="A1899" s="5" t="s">
        <v>76</v>
      </c>
      <c r="B1899" s="3" t="s">
        <v>77</v>
      </c>
      <c r="C1899" s="5" t="s">
        <v>5596</v>
      </c>
      <c r="D1899" s="5" t="s">
        <v>5593</v>
      </c>
      <c r="E1899" s="5">
        <v>2021</v>
      </c>
      <c r="F1899" s="8" t="str">
        <f t="shared" si="58"/>
        <v>April</v>
      </c>
      <c r="G1899" s="7">
        <f t="shared" si="59"/>
        <v>44308</v>
      </c>
      <c r="H1899" s="5" t="s">
        <v>3366</v>
      </c>
      <c r="I1899" s="5" t="s">
        <v>13</v>
      </c>
      <c r="J1899" s="10"/>
      <c r="K1899" s="10">
        <v>0.45</v>
      </c>
      <c r="L1899" s="11">
        <v>0</v>
      </c>
    </row>
    <row r="1900" spans="1:12" x14ac:dyDescent="0.25">
      <c r="A1900" s="5" t="s">
        <v>78</v>
      </c>
      <c r="B1900" s="3" t="s">
        <v>79</v>
      </c>
      <c r="C1900" s="5" t="s">
        <v>5587</v>
      </c>
      <c r="D1900" s="5" t="s">
        <v>5587</v>
      </c>
      <c r="E1900" s="5">
        <v>2021</v>
      </c>
      <c r="F1900" s="8" t="str">
        <f t="shared" si="58"/>
        <v>January</v>
      </c>
      <c r="G1900" s="7">
        <f t="shared" si="59"/>
        <v>44197</v>
      </c>
      <c r="H1900" s="5" t="s">
        <v>4640</v>
      </c>
      <c r="I1900" s="5" t="s">
        <v>11</v>
      </c>
      <c r="J1900" s="10">
        <v>338625</v>
      </c>
      <c r="K1900" s="10"/>
      <c r="L1900" s="11">
        <v>338625</v>
      </c>
    </row>
    <row r="1901" spans="1:12" x14ac:dyDescent="0.25">
      <c r="A1901" s="5" t="s">
        <v>78</v>
      </c>
      <c r="B1901" s="3" t="s">
        <v>79</v>
      </c>
      <c r="C1901" s="5" t="s">
        <v>5588</v>
      </c>
      <c r="D1901" s="5" t="s">
        <v>5616</v>
      </c>
      <c r="E1901" s="5">
        <v>2021</v>
      </c>
      <c r="F1901" s="8" t="str">
        <f t="shared" si="58"/>
        <v>March</v>
      </c>
      <c r="G1901" s="7">
        <f t="shared" si="59"/>
        <v>44270</v>
      </c>
      <c r="H1901" s="5" t="s">
        <v>4639</v>
      </c>
      <c r="I1901" s="5" t="s">
        <v>13</v>
      </c>
      <c r="J1901" s="10"/>
      <c r="K1901" s="10">
        <v>283500</v>
      </c>
      <c r="L1901" s="11">
        <v>55125</v>
      </c>
    </row>
    <row r="1902" spans="1:12" x14ac:dyDescent="0.25">
      <c r="A1902" s="5" t="s">
        <v>78</v>
      </c>
      <c r="B1902" s="3" t="s">
        <v>79</v>
      </c>
      <c r="C1902" s="5" t="s">
        <v>5588</v>
      </c>
      <c r="D1902" s="5" t="s">
        <v>5616</v>
      </c>
      <c r="E1902" s="5">
        <v>2021</v>
      </c>
      <c r="F1902" s="8" t="str">
        <f t="shared" si="58"/>
        <v>March</v>
      </c>
      <c r="G1902" s="7">
        <f t="shared" si="59"/>
        <v>44270</v>
      </c>
      <c r="H1902" s="5" t="s">
        <v>4638</v>
      </c>
      <c r="I1902" s="5" t="s">
        <v>13</v>
      </c>
      <c r="J1902" s="10"/>
      <c r="K1902" s="10">
        <v>31500</v>
      </c>
      <c r="L1902" s="11">
        <v>23625</v>
      </c>
    </row>
    <row r="1903" spans="1:12" x14ac:dyDescent="0.25">
      <c r="A1903" s="5" t="s">
        <v>78</v>
      </c>
      <c r="B1903" s="3" t="s">
        <v>79</v>
      </c>
      <c r="C1903" s="5" t="s">
        <v>5588</v>
      </c>
      <c r="D1903" s="5" t="s">
        <v>5609</v>
      </c>
      <c r="E1903" s="5">
        <v>2021</v>
      </c>
      <c r="F1903" s="8" t="str">
        <f t="shared" si="58"/>
        <v>March</v>
      </c>
      <c r="G1903" s="7">
        <f t="shared" si="59"/>
        <v>44278</v>
      </c>
      <c r="H1903" s="5" t="s">
        <v>4637</v>
      </c>
      <c r="I1903" s="5" t="s">
        <v>11</v>
      </c>
      <c r="J1903" s="10">
        <v>338625</v>
      </c>
      <c r="K1903" s="10"/>
      <c r="L1903" s="11">
        <v>362250</v>
      </c>
    </row>
    <row r="1904" spans="1:12" x14ac:dyDescent="0.25">
      <c r="A1904" s="5" t="s">
        <v>78</v>
      </c>
      <c r="B1904" s="3" t="s">
        <v>79</v>
      </c>
      <c r="C1904" s="5" t="s">
        <v>5589</v>
      </c>
      <c r="D1904" s="5" t="s">
        <v>5587</v>
      </c>
      <c r="E1904" s="5">
        <v>2021</v>
      </c>
      <c r="F1904" s="8" t="str">
        <f t="shared" si="58"/>
        <v>June</v>
      </c>
      <c r="G1904" s="7">
        <f t="shared" si="59"/>
        <v>44348</v>
      </c>
      <c r="H1904" s="5" t="s">
        <v>4636</v>
      </c>
      <c r="I1904" s="5" t="s">
        <v>11</v>
      </c>
      <c r="J1904" s="10">
        <v>129000</v>
      </c>
      <c r="K1904" s="10"/>
      <c r="L1904" s="11">
        <v>491250</v>
      </c>
    </row>
    <row r="1905" spans="1:12" x14ac:dyDescent="0.25">
      <c r="A1905" s="5" t="s">
        <v>78</v>
      </c>
      <c r="B1905" s="3" t="s">
        <v>79</v>
      </c>
      <c r="C1905" s="5" t="s">
        <v>5589</v>
      </c>
      <c r="D1905" s="5" t="s">
        <v>5610</v>
      </c>
      <c r="E1905" s="5">
        <v>2021</v>
      </c>
      <c r="F1905" s="8" t="str">
        <f t="shared" si="58"/>
        <v>June</v>
      </c>
      <c r="G1905" s="7">
        <f t="shared" si="59"/>
        <v>44377</v>
      </c>
      <c r="H1905" s="5" t="s">
        <v>3306</v>
      </c>
      <c r="I1905" s="5" t="s">
        <v>13</v>
      </c>
      <c r="J1905" s="10"/>
      <c r="K1905" s="10">
        <v>31500</v>
      </c>
      <c r="L1905" s="11">
        <v>459750</v>
      </c>
    </row>
    <row r="1906" spans="1:12" x14ac:dyDescent="0.25">
      <c r="A1906" s="5" t="s">
        <v>78</v>
      </c>
      <c r="B1906" s="3" t="s">
        <v>79</v>
      </c>
      <c r="C1906" s="5" t="s">
        <v>5589</v>
      </c>
      <c r="D1906" s="5" t="s">
        <v>5610</v>
      </c>
      <c r="E1906" s="5">
        <v>2021</v>
      </c>
      <c r="F1906" s="8" t="str">
        <f t="shared" si="58"/>
        <v>June</v>
      </c>
      <c r="G1906" s="7">
        <f t="shared" si="59"/>
        <v>44377</v>
      </c>
      <c r="H1906" s="5" t="s">
        <v>3247</v>
      </c>
      <c r="I1906" s="5" t="s">
        <v>13</v>
      </c>
      <c r="J1906" s="10"/>
      <c r="K1906" s="10">
        <v>283500</v>
      </c>
      <c r="L1906" s="11">
        <v>176250</v>
      </c>
    </row>
    <row r="1907" spans="1:12" x14ac:dyDescent="0.25">
      <c r="A1907" s="5" t="s">
        <v>78</v>
      </c>
      <c r="B1907" s="3" t="s">
        <v>79</v>
      </c>
      <c r="C1907" s="5" t="s">
        <v>5592</v>
      </c>
      <c r="D1907" s="5" t="s">
        <v>5587</v>
      </c>
      <c r="E1907" s="5">
        <v>2021</v>
      </c>
      <c r="F1907" s="8" t="str">
        <f t="shared" si="58"/>
        <v>July</v>
      </c>
      <c r="G1907" s="7">
        <f t="shared" si="59"/>
        <v>44378</v>
      </c>
      <c r="H1907" s="5" t="s">
        <v>4635</v>
      </c>
      <c r="I1907" s="5" t="s">
        <v>11</v>
      </c>
      <c r="J1907" s="10">
        <v>338625</v>
      </c>
      <c r="K1907" s="10"/>
      <c r="L1907" s="11">
        <v>514875</v>
      </c>
    </row>
    <row r="1908" spans="1:12" x14ac:dyDescent="0.25">
      <c r="A1908" s="5" t="s">
        <v>78</v>
      </c>
      <c r="B1908" s="3" t="s">
        <v>79</v>
      </c>
      <c r="C1908" s="5" t="s">
        <v>5592</v>
      </c>
      <c r="D1908" s="5" t="s">
        <v>5590</v>
      </c>
      <c r="E1908" s="5">
        <v>2021</v>
      </c>
      <c r="F1908" s="8" t="str">
        <f t="shared" si="58"/>
        <v>July</v>
      </c>
      <c r="G1908" s="7">
        <f t="shared" si="59"/>
        <v>44385</v>
      </c>
      <c r="H1908" s="5" t="s">
        <v>4634</v>
      </c>
      <c r="I1908" s="5" t="s">
        <v>13</v>
      </c>
      <c r="J1908" s="10"/>
      <c r="K1908" s="10">
        <v>129000</v>
      </c>
      <c r="L1908" s="11">
        <v>385875</v>
      </c>
    </row>
    <row r="1909" spans="1:12" x14ac:dyDescent="0.25">
      <c r="A1909" s="5" t="s">
        <v>78</v>
      </c>
      <c r="B1909" s="3" t="s">
        <v>79</v>
      </c>
      <c r="C1909" s="5" t="s">
        <v>5606</v>
      </c>
      <c r="D1909" s="5" t="s">
        <v>5594</v>
      </c>
      <c r="E1909" s="5">
        <v>2021</v>
      </c>
      <c r="F1909" s="8" t="str">
        <f t="shared" si="58"/>
        <v>October</v>
      </c>
      <c r="G1909" s="7">
        <f t="shared" si="59"/>
        <v>44480</v>
      </c>
      <c r="H1909" s="5" t="s">
        <v>3293</v>
      </c>
      <c r="I1909" s="5" t="s">
        <v>13</v>
      </c>
      <c r="J1909" s="10"/>
      <c r="K1909" s="10">
        <v>283500</v>
      </c>
      <c r="L1909" s="11">
        <v>102375</v>
      </c>
    </row>
    <row r="1910" spans="1:12" x14ac:dyDescent="0.25">
      <c r="A1910" s="5" t="s">
        <v>78</v>
      </c>
      <c r="B1910" s="3" t="s">
        <v>79</v>
      </c>
      <c r="C1910" s="5" t="s">
        <v>5606</v>
      </c>
      <c r="D1910" s="5" t="s">
        <v>5594</v>
      </c>
      <c r="E1910" s="5">
        <v>2021</v>
      </c>
      <c r="F1910" s="8" t="str">
        <f t="shared" si="58"/>
        <v>October</v>
      </c>
      <c r="G1910" s="7">
        <f t="shared" si="59"/>
        <v>44480</v>
      </c>
      <c r="H1910" s="5" t="s">
        <v>3304</v>
      </c>
      <c r="I1910" s="5" t="s">
        <v>13</v>
      </c>
      <c r="J1910" s="10"/>
      <c r="K1910" s="10">
        <v>31500</v>
      </c>
      <c r="L1910" s="11">
        <v>70875</v>
      </c>
    </row>
    <row r="1911" spans="1:12" x14ac:dyDescent="0.25">
      <c r="A1911" s="5" t="s">
        <v>78</v>
      </c>
      <c r="B1911" s="3" t="s">
        <v>79</v>
      </c>
      <c r="C1911" s="5" t="s">
        <v>5594</v>
      </c>
      <c r="D1911" s="5" t="s">
        <v>5587</v>
      </c>
      <c r="E1911" s="5">
        <v>2021</v>
      </c>
      <c r="F1911" s="8" t="str">
        <f t="shared" si="58"/>
        <v>November</v>
      </c>
      <c r="G1911" s="7">
        <f t="shared" si="59"/>
        <v>44501</v>
      </c>
      <c r="H1911" s="5" t="s">
        <v>4633</v>
      </c>
      <c r="I1911" s="5" t="s">
        <v>11</v>
      </c>
      <c r="J1911" s="10">
        <v>338625</v>
      </c>
      <c r="K1911" s="10"/>
      <c r="L1911" s="11">
        <v>409500</v>
      </c>
    </row>
    <row r="1912" spans="1:12" x14ac:dyDescent="0.25">
      <c r="A1912" s="5" t="s">
        <v>78</v>
      </c>
      <c r="B1912" s="3" t="s">
        <v>79</v>
      </c>
      <c r="C1912" s="5" t="s">
        <v>5594</v>
      </c>
      <c r="D1912" s="5" t="s">
        <v>5605</v>
      </c>
      <c r="E1912" s="5">
        <v>2021</v>
      </c>
      <c r="F1912" s="8" t="str">
        <f t="shared" si="58"/>
        <v>November</v>
      </c>
      <c r="G1912" s="7">
        <f t="shared" si="59"/>
        <v>44509</v>
      </c>
      <c r="H1912" s="5" t="s">
        <v>4632</v>
      </c>
      <c r="I1912" s="5" t="s">
        <v>13</v>
      </c>
      <c r="J1912" s="10"/>
      <c r="K1912" s="10">
        <v>70875</v>
      </c>
      <c r="L1912" s="11">
        <v>338625</v>
      </c>
    </row>
    <row r="1913" spans="1:12" x14ac:dyDescent="0.25">
      <c r="A1913" s="5" t="s">
        <v>78</v>
      </c>
      <c r="B1913" s="3" t="s">
        <v>79</v>
      </c>
      <c r="C1913" s="5" t="s">
        <v>5607</v>
      </c>
      <c r="D1913" s="5" t="s">
        <v>5593</v>
      </c>
      <c r="E1913" s="5">
        <v>2021</v>
      </c>
      <c r="F1913" s="8" t="str">
        <f t="shared" si="58"/>
        <v>December</v>
      </c>
      <c r="G1913" s="7">
        <f t="shared" si="59"/>
        <v>44552</v>
      </c>
      <c r="H1913" s="5" t="s">
        <v>3291</v>
      </c>
      <c r="I1913" s="5" t="s">
        <v>13</v>
      </c>
      <c r="J1913" s="10"/>
      <c r="K1913" s="10">
        <v>283500</v>
      </c>
      <c r="L1913" s="11">
        <v>55125</v>
      </c>
    </row>
    <row r="1914" spans="1:12" x14ac:dyDescent="0.25">
      <c r="A1914" s="5" t="s">
        <v>78</v>
      </c>
      <c r="B1914" s="3" t="s">
        <v>79</v>
      </c>
      <c r="C1914" s="5" t="s">
        <v>5607</v>
      </c>
      <c r="D1914" s="5" t="s">
        <v>5593</v>
      </c>
      <c r="E1914" s="5">
        <v>2021</v>
      </c>
      <c r="F1914" s="8" t="str">
        <f t="shared" si="58"/>
        <v>December</v>
      </c>
      <c r="G1914" s="7">
        <f t="shared" si="59"/>
        <v>44552</v>
      </c>
      <c r="H1914" s="5" t="s">
        <v>3290</v>
      </c>
      <c r="I1914" s="5" t="s">
        <v>13</v>
      </c>
      <c r="J1914" s="10"/>
      <c r="K1914" s="10">
        <v>31500</v>
      </c>
      <c r="L1914" s="11">
        <v>23625</v>
      </c>
    </row>
    <row r="1915" spans="1:12" x14ac:dyDescent="0.25">
      <c r="A1915" s="5" t="s">
        <v>78</v>
      </c>
      <c r="B1915" s="3" t="s">
        <v>79</v>
      </c>
      <c r="C1915" s="5" t="s">
        <v>5607</v>
      </c>
      <c r="D1915" s="5" t="s">
        <v>5593</v>
      </c>
      <c r="E1915" s="5">
        <v>2021</v>
      </c>
      <c r="F1915" s="8" t="str">
        <f t="shared" si="58"/>
        <v>December</v>
      </c>
      <c r="G1915" s="7">
        <f t="shared" si="59"/>
        <v>44552</v>
      </c>
      <c r="H1915" s="5" t="s">
        <v>4631</v>
      </c>
      <c r="I1915" s="5" t="s">
        <v>13</v>
      </c>
      <c r="J1915" s="10"/>
      <c r="K1915" s="10">
        <v>23625</v>
      </c>
      <c r="L1915" s="11">
        <v>0</v>
      </c>
    </row>
    <row r="1916" spans="1:12" x14ac:dyDescent="0.25">
      <c r="A1916" s="5" t="s">
        <v>80</v>
      </c>
      <c r="B1916" s="3" t="s">
        <v>81</v>
      </c>
      <c r="C1916" s="5" t="s">
        <v>5587</v>
      </c>
      <c r="D1916" s="5" t="s">
        <v>5587</v>
      </c>
      <c r="E1916" s="5">
        <v>2021</v>
      </c>
      <c r="F1916" s="8" t="str">
        <f t="shared" si="58"/>
        <v>January</v>
      </c>
      <c r="G1916" s="7">
        <f t="shared" si="59"/>
        <v>44197</v>
      </c>
      <c r="H1916" s="5" t="s">
        <v>36</v>
      </c>
      <c r="I1916" s="5" t="s">
        <v>29</v>
      </c>
      <c r="J1916" s="10"/>
      <c r="K1916" s="10"/>
      <c r="L1916" s="11">
        <v>3600000</v>
      </c>
    </row>
    <row r="1917" spans="1:12" x14ac:dyDescent="0.25">
      <c r="A1917" s="5" t="s">
        <v>80</v>
      </c>
      <c r="B1917" s="3" t="s">
        <v>81</v>
      </c>
      <c r="C1917" s="5" t="s">
        <v>5587</v>
      </c>
      <c r="D1917" s="5" t="s">
        <v>5615</v>
      </c>
      <c r="E1917" s="5">
        <v>2021</v>
      </c>
      <c r="F1917" s="8" t="str">
        <f t="shared" si="58"/>
        <v>January</v>
      </c>
      <c r="G1917" s="7">
        <f t="shared" si="59"/>
        <v>44223</v>
      </c>
      <c r="H1917" s="5" t="s">
        <v>4630</v>
      </c>
      <c r="I1917" s="5" t="s">
        <v>13</v>
      </c>
      <c r="J1917" s="10"/>
      <c r="K1917" s="10">
        <v>3600000</v>
      </c>
      <c r="L1917" s="11">
        <v>0</v>
      </c>
    </row>
    <row r="1918" spans="1:12" x14ac:dyDescent="0.25">
      <c r="A1918" s="5" t="s">
        <v>80</v>
      </c>
      <c r="B1918" s="3" t="s">
        <v>81</v>
      </c>
      <c r="C1918" s="5" t="s">
        <v>5588</v>
      </c>
      <c r="D1918" s="5" t="s">
        <v>5616</v>
      </c>
      <c r="E1918" s="5">
        <v>2021</v>
      </c>
      <c r="F1918" s="8" t="str">
        <f t="shared" si="58"/>
        <v>March</v>
      </c>
      <c r="G1918" s="7">
        <f t="shared" si="59"/>
        <v>44270</v>
      </c>
      <c r="H1918" s="5" t="s">
        <v>4629</v>
      </c>
      <c r="I1918" s="5" t="s">
        <v>11</v>
      </c>
      <c r="J1918" s="10">
        <v>3300000</v>
      </c>
      <c r="K1918" s="10"/>
      <c r="L1918" s="11">
        <v>3300000</v>
      </c>
    </row>
    <row r="1919" spans="1:12" x14ac:dyDescent="0.25">
      <c r="A1919" s="5" t="s">
        <v>80</v>
      </c>
      <c r="B1919" s="3" t="s">
        <v>81</v>
      </c>
      <c r="C1919" s="5" t="s">
        <v>5596</v>
      </c>
      <c r="D1919" s="5" t="s">
        <v>5600</v>
      </c>
      <c r="E1919" s="5">
        <v>2021</v>
      </c>
      <c r="F1919" s="8" t="str">
        <f t="shared" si="58"/>
        <v>April</v>
      </c>
      <c r="G1919" s="7">
        <f t="shared" si="59"/>
        <v>44314</v>
      </c>
      <c r="H1919" s="5" t="s">
        <v>3666</v>
      </c>
      <c r="I1919" s="5" t="s">
        <v>13</v>
      </c>
      <c r="J1919" s="10"/>
      <c r="K1919" s="10">
        <v>3300000</v>
      </c>
      <c r="L1919" s="11">
        <v>0</v>
      </c>
    </row>
    <row r="1920" spans="1:12" x14ac:dyDescent="0.25">
      <c r="A1920" s="5" t="s">
        <v>80</v>
      </c>
      <c r="B1920" s="3" t="s">
        <v>81</v>
      </c>
      <c r="C1920" s="5" t="s">
        <v>5589</v>
      </c>
      <c r="D1920" s="5" t="s">
        <v>5599</v>
      </c>
      <c r="E1920" s="5">
        <v>2021</v>
      </c>
      <c r="F1920" s="8" t="str">
        <f t="shared" si="58"/>
        <v>June</v>
      </c>
      <c r="G1920" s="7">
        <f t="shared" si="59"/>
        <v>44363</v>
      </c>
      <c r="H1920" s="5" t="s">
        <v>4628</v>
      </c>
      <c r="I1920" s="5" t="s">
        <v>11</v>
      </c>
      <c r="J1920" s="10">
        <v>3300000</v>
      </c>
      <c r="K1920" s="10"/>
      <c r="L1920" s="11">
        <v>3300000</v>
      </c>
    </row>
    <row r="1921" spans="1:12" x14ac:dyDescent="0.25">
      <c r="A1921" s="5" t="s">
        <v>80</v>
      </c>
      <c r="B1921" s="3" t="s">
        <v>81</v>
      </c>
      <c r="C1921" s="5" t="s">
        <v>5589</v>
      </c>
      <c r="D1921" s="5" t="s">
        <v>5599</v>
      </c>
      <c r="E1921" s="5">
        <v>2021</v>
      </c>
      <c r="F1921" s="8" t="str">
        <f t="shared" si="58"/>
        <v>June</v>
      </c>
      <c r="G1921" s="7">
        <f t="shared" si="59"/>
        <v>44363</v>
      </c>
      <c r="H1921" s="5" t="s">
        <v>4627</v>
      </c>
      <c r="I1921" s="5" t="s">
        <v>11</v>
      </c>
      <c r="J1921" s="10"/>
      <c r="K1921" s="10">
        <v>99000</v>
      </c>
      <c r="L1921" s="11">
        <v>3201000</v>
      </c>
    </row>
    <row r="1922" spans="1:12" x14ac:dyDescent="0.25">
      <c r="A1922" s="5" t="s">
        <v>80</v>
      </c>
      <c r="B1922" s="3" t="s">
        <v>81</v>
      </c>
      <c r="C1922" s="5" t="s">
        <v>5589</v>
      </c>
      <c r="D1922" s="5" t="s">
        <v>5610</v>
      </c>
      <c r="E1922" s="5">
        <v>2021</v>
      </c>
      <c r="F1922" s="8" t="str">
        <f t="shared" si="58"/>
        <v>June</v>
      </c>
      <c r="G1922" s="7">
        <f t="shared" si="59"/>
        <v>44377</v>
      </c>
      <c r="H1922" s="5" t="s">
        <v>3300</v>
      </c>
      <c r="I1922" s="5" t="s">
        <v>13</v>
      </c>
      <c r="J1922" s="10"/>
      <c r="K1922" s="10">
        <v>3201000</v>
      </c>
      <c r="L1922" s="11">
        <v>0</v>
      </c>
    </row>
    <row r="1923" spans="1:12" x14ac:dyDescent="0.25">
      <c r="A1923" s="5" t="s">
        <v>80</v>
      </c>
      <c r="B1923" s="3" t="s">
        <v>81</v>
      </c>
      <c r="C1923" s="5" t="s">
        <v>5605</v>
      </c>
      <c r="D1923" s="5" t="s">
        <v>5611</v>
      </c>
      <c r="E1923" s="5">
        <v>2021</v>
      </c>
      <c r="F1923" s="8" t="str">
        <f t="shared" ref="F1923:F1986" si="60">TEXT(C1923*28, "mmmm")</f>
        <v>September</v>
      </c>
      <c r="G1923" s="7">
        <f t="shared" ref="G1923:G1986" si="61">IFERROR(DATEVALUE(CONCATENATE(C1923,"-",D1923,"-",E1923)), "")</f>
        <v>44453</v>
      </c>
      <c r="H1923" s="5" t="s">
        <v>4626</v>
      </c>
      <c r="I1923" s="5" t="s">
        <v>11</v>
      </c>
      <c r="J1923" s="10">
        <v>3300000</v>
      </c>
      <c r="K1923" s="10"/>
      <c r="L1923" s="11">
        <v>3300000</v>
      </c>
    </row>
    <row r="1924" spans="1:12" x14ac:dyDescent="0.25">
      <c r="A1924" s="5" t="s">
        <v>80</v>
      </c>
      <c r="B1924" s="3" t="s">
        <v>81</v>
      </c>
      <c r="C1924" s="5" t="s">
        <v>5605</v>
      </c>
      <c r="D1924" s="5" t="s">
        <v>5602</v>
      </c>
      <c r="E1924" s="5">
        <v>2021</v>
      </c>
      <c r="F1924" s="8" t="str">
        <f t="shared" si="60"/>
        <v>September</v>
      </c>
      <c r="G1924" s="7">
        <f t="shared" si="61"/>
        <v>44463</v>
      </c>
      <c r="H1924" s="5" t="s">
        <v>3296</v>
      </c>
      <c r="I1924" s="5" t="s">
        <v>13</v>
      </c>
      <c r="J1924" s="10"/>
      <c r="K1924" s="10">
        <v>3300000</v>
      </c>
      <c r="L1924" s="11">
        <v>0</v>
      </c>
    </row>
    <row r="1925" spans="1:12" x14ac:dyDescent="0.25">
      <c r="A1925" s="5" t="s">
        <v>80</v>
      </c>
      <c r="B1925" s="3" t="s">
        <v>81</v>
      </c>
      <c r="C1925" s="5" t="s">
        <v>5607</v>
      </c>
      <c r="D1925" s="5" t="s">
        <v>5588</v>
      </c>
      <c r="E1925" s="5">
        <v>2021</v>
      </c>
      <c r="F1925" s="8" t="str">
        <f t="shared" si="60"/>
        <v>December</v>
      </c>
      <c r="G1925" s="7">
        <f t="shared" si="61"/>
        <v>44533</v>
      </c>
      <c r="H1925" s="5" t="s">
        <v>4625</v>
      </c>
      <c r="I1925" s="5" t="s">
        <v>11</v>
      </c>
      <c r="J1925" s="10">
        <v>3300000</v>
      </c>
      <c r="K1925" s="10"/>
      <c r="L1925" s="11">
        <v>3300000</v>
      </c>
    </row>
    <row r="1926" spans="1:12" x14ac:dyDescent="0.25">
      <c r="A1926" s="5" t="s">
        <v>82</v>
      </c>
      <c r="B1926" s="3" t="s">
        <v>83</v>
      </c>
      <c r="C1926" s="7"/>
      <c r="D1926" s="7"/>
      <c r="E1926" s="7"/>
      <c r="F1926" s="8" t="str">
        <f t="shared" si="60"/>
        <v>January</v>
      </c>
      <c r="G1926" s="7" t="str">
        <f t="shared" si="61"/>
        <v/>
      </c>
      <c r="H1926" s="5" t="s">
        <v>28</v>
      </c>
      <c r="I1926" s="5" t="s">
        <v>29</v>
      </c>
      <c r="J1926" s="10"/>
      <c r="K1926" s="10"/>
      <c r="L1926" s="11">
        <v>0</v>
      </c>
    </row>
    <row r="1927" spans="1:12" x14ac:dyDescent="0.25">
      <c r="A1927" s="5" t="s">
        <v>84</v>
      </c>
      <c r="B1927" s="3" t="s">
        <v>85</v>
      </c>
      <c r="C1927" s="5" t="s">
        <v>5587</v>
      </c>
      <c r="D1927" s="5" t="s">
        <v>5587</v>
      </c>
      <c r="E1927" s="5">
        <v>2021</v>
      </c>
      <c r="F1927" s="8" t="str">
        <f t="shared" si="60"/>
        <v>January</v>
      </c>
      <c r="G1927" s="7">
        <f t="shared" si="61"/>
        <v>44197</v>
      </c>
      <c r="H1927" s="5" t="s">
        <v>36</v>
      </c>
      <c r="I1927" s="5" t="s">
        <v>29</v>
      </c>
      <c r="J1927" s="10"/>
      <c r="K1927" s="10"/>
      <c r="L1927" s="11">
        <v>-4243282.51</v>
      </c>
    </row>
    <row r="1928" spans="1:12" x14ac:dyDescent="0.25">
      <c r="A1928" s="5" t="s">
        <v>84</v>
      </c>
      <c r="B1928" s="3" t="s">
        <v>85</v>
      </c>
      <c r="C1928" s="5" t="s">
        <v>5598</v>
      </c>
      <c r="D1928" s="5" t="s">
        <v>5612</v>
      </c>
      <c r="E1928" s="5">
        <v>2021</v>
      </c>
      <c r="F1928" s="8" t="str">
        <f t="shared" si="60"/>
        <v>February</v>
      </c>
      <c r="G1928" s="7">
        <f t="shared" si="61"/>
        <v>44247</v>
      </c>
      <c r="H1928" s="5" t="s">
        <v>4624</v>
      </c>
      <c r="I1928" s="5" t="s">
        <v>11</v>
      </c>
      <c r="J1928" s="10">
        <v>45615287</v>
      </c>
      <c r="K1928" s="10"/>
      <c r="L1928" s="11">
        <v>41372004.490000002</v>
      </c>
    </row>
    <row r="1929" spans="1:12" x14ac:dyDescent="0.25">
      <c r="A1929" s="5" t="s">
        <v>84</v>
      </c>
      <c r="B1929" s="3" t="s">
        <v>85</v>
      </c>
      <c r="C1929" s="5" t="s">
        <v>5598</v>
      </c>
      <c r="D1929" s="5" t="s">
        <v>5609</v>
      </c>
      <c r="E1929" s="5">
        <v>2021</v>
      </c>
      <c r="F1929" s="8" t="str">
        <f t="shared" si="60"/>
        <v>February</v>
      </c>
      <c r="G1929" s="7">
        <f t="shared" si="61"/>
        <v>44250</v>
      </c>
      <c r="H1929" s="5" t="s">
        <v>4623</v>
      </c>
      <c r="I1929" s="5" t="s">
        <v>13</v>
      </c>
      <c r="J1929" s="10"/>
      <c r="K1929" s="10">
        <v>39312415.829999998</v>
      </c>
      <c r="L1929" s="11">
        <v>2059588.66</v>
      </c>
    </row>
    <row r="1930" spans="1:12" x14ac:dyDescent="0.25">
      <c r="A1930" s="5" t="s">
        <v>84</v>
      </c>
      <c r="B1930" s="3" t="s">
        <v>85</v>
      </c>
      <c r="C1930" s="5" t="s">
        <v>5598</v>
      </c>
      <c r="D1930" s="5" t="s">
        <v>5609</v>
      </c>
      <c r="E1930" s="5">
        <v>2021</v>
      </c>
      <c r="F1930" s="8" t="str">
        <f t="shared" si="60"/>
        <v>February</v>
      </c>
      <c r="G1930" s="7">
        <f t="shared" si="61"/>
        <v>44250</v>
      </c>
      <c r="H1930" s="5" t="s">
        <v>4622</v>
      </c>
      <c r="I1930" s="5" t="s">
        <v>13</v>
      </c>
      <c r="J1930" s="10"/>
      <c r="K1930" s="10">
        <v>2059588.66</v>
      </c>
      <c r="L1930" s="11">
        <v>0</v>
      </c>
    </row>
    <row r="1931" spans="1:12" x14ac:dyDescent="0.25">
      <c r="A1931" s="5" t="s">
        <v>84</v>
      </c>
      <c r="B1931" s="3" t="s">
        <v>85</v>
      </c>
      <c r="C1931" s="5" t="s">
        <v>5596</v>
      </c>
      <c r="D1931" s="5" t="s">
        <v>5587</v>
      </c>
      <c r="E1931" s="5">
        <v>2021</v>
      </c>
      <c r="F1931" s="8" t="str">
        <f t="shared" si="60"/>
        <v>April</v>
      </c>
      <c r="G1931" s="7">
        <f t="shared" si="61"/>
        <v>44287</v>
      </c>
      <c r="H1931" s="5" t="s">
        <v>4621</v>
      </c>
      <c r="I1931" s="5" t="s">
        <v>11</v>
      </c>
      <c r="J1931" s="10">
        <v>76540000</v>
      </c>
      <c r="K1931" s="10"/>
      <c r="L1931" s="11">
        <v>76540000</v>
      </c>
    </row>
    <row r="1932" spans="1:12" x14ac:dyDescent="0.25">
      <c r="A1932" s="5" t="s">
        <v>84</v>
      </c>
      <c r="B1932" s="3" t="s">
        <v>85</v>
      </c>
      <c r="C1932" s="5" t="s">
        <v>5596</v>
      </c>
      <c r="D1932" s="5" t="s">
        <v>5599</v>
      </c>
      <c r="E1932" s="5">
        <v>2021</v>
      </c>
      <c r="F1932" s="8" t="str">
        <f t="shared" si="60"/>
        <v>April</v>
      </c>
      <c r="G1932" s="7">
        <f t="shared" si="61"/>
        <v>44302</v>
      </c>
      <c r="H1932" s="5" t="s">
        <v>4620</v>
      </c>
      <c r="I1932" s="5" t="s">
        <v>13</v>
      </c>
      <c r="J1932" s="10"/>
      <c r="K1932" s="10">
        <v>69420000</v>
      </c>
      <c r="L1932" s="11">
        <v>7120000</v>
      </c>
    </row>
    <row r="1933" spans="1:12" x14ac:dyDescent="0.25">
      <c r="A1933" s="5" t="s">
        <v>84</v>
      </c>
      <c r="B1933" s="3" t="s">
        <v>85</v>
      </c>
      <c r="C1933" s="5" t="s">
        <v>5596</v>
      </c>
      <c r="D1933" s="5" t="s">
        <v>5599</v>
      </c>
      <c r="E1933" s="5">
        <v>2021</v>
      </c>
      <c r="F1933" s="8" t="str">
        <f t="shared" si="60"/>
        <v>April</v>
      </c>
      <c r="G1933" s="7">
        <f t="shared" si="61"/>
        <v>44302</v>
      </c>
      <c r="H1933" s="5" t="s">
        <v>4619</v>
      </c>
      <c r="I1933" s="5" t="s">
        <v>13</v>
      </c>
      <c r="J1933" s="10"/>
      <c r="K1933" s="10">
        <v>7120000</v>
      </c>
      <c r="L1933" s="11">
        <v>0</v>
      </c>
    </row>
    <row r="1934" spans="1:12" x14ac:dyDescent="0.25">
      <c r="A1934" s="5" t="s">
        <v>84</v>
      </c>
      <c r="B1934" s="3" t="s">
        <v>85</v>
      </c>
      <c r="C1934" s="5" t="s">
        <v>5589</v>
      </c>
      <c r="D1934" s="5" t="s">
        <v>5588</v>
      </c>
      <c r="E1934" s="5">
        <v>2021</v>
      </c>
      <c r="F1934" s="8" t="str">
        <f t="shared" si="60"/>
        <v>June</v>
      </c>
      <c r="G1934" s="7">
        <f t="shared" si="61"/>
        <v>44350</v>
      </c>
      <c r="H1934" s="5" t="s">
        <v>4618</v>
      </c>
      <c r="I1934" s="5" t="s">
        <v>11</v>
      </c>
      <c r="J1934" s="10">
        <v>11010553.130000001</v>
      </c>
      <c r="K1934" s="10"/>
      <c r="L1934" s="11">
        <v>11010553.130000001</v>
      </c>
    </row>
    <row r="1935" spans="1:12" x14ac:dyDescent="0.25">
      <c r="A1935" s="5" t="s">
        <v>84</v>
      </c>
      <c r="B1935" s="3" t="s">
        <v>85</v>
      </c>
      <c r="C1935" s="5" t="s">
        <v>5589</v>
      </c>
      <c r="D1935" s="5" t="s">
        <v>5602</v>
      </c>
      <c r="E1935" s="5">
        <v>2021</v>
      </c>
      <c r="F1935" s="8" t="str">
        <f t="shared" si="60"/>
        <v>June</v>
      </c>
      <c r="G1935" s="7">
        <f t="shared" si="61"/>
        <v>44371</v>
      </c>
      <c r="H1935" s="5" t="s">
        <v>4617</v>
      </c>
      <c r="I1935" s="5" t="s">
        <v>11</v>
      </c>
      <c r="J1935" s="10">
        <v>75465000</v>
      </c>
      <c r="K1935" s="10"/>
      <c r="L1935" s="11">
        <v>86475553.129999995</v>
      </c>
    </row>
    <row r="1936" spans="1:12" x14ac:dyDescent="0.25">
      <c r="A1936" s="5" t="s">
        <v>84</v>
      </c>
      <c r="B1936" s="3" t="s">
        <v>85</v>
      </c>
      <c r="C1936" s="5" t="s">
        <v>5589</v>
      </c>
      <c r="D1936" s="5" t="s">
        <v>5603</v>
      </c>
      <c r="E1936" s="5">
        <v>2021</v>
      </c>
      <c r="F1936" s="8" t="str">
        <f t="shared" si="60"/>
        <v>June</v>
      </c>
      <c r="G1936" s="7">
        <f t="shared" si="61"/>
        <v>44376</v>
      </c>
      <c r="H1936" s="5" t="s">
        <v>4616</v>
      </c>
      <c r="I1936" s="5" t="s">
        <v>13</v>
      </c>
      <c r="J1936" s="10"/>
      <c r="K1936" s="10">
        <v>37792078</v>
      </c>
      <c r="L1936" s="11">
        <v>48683475.130000003</v>
      </c>
    </row>
    <row r="1937" spans="1:12" x14ac:dyDescent="0.25">
      <c r="A1937" s="5" t="s">
        <v>84</v>
      </c>
      <c r="B1937" s="3" t="s">
        <v>85</v>
      </c>
      <c r="C1937" s="5" t="s">
        <v>5589</v>
      </c>
      <c r="D1937" s="5" t="s">
        <v>5603</v>
      </c>
      <c r="E1937" s="5">
        <v>2021</v>
      </c>
      <c r="F1937" s="8" t="str">
        <f t="shared" si="60"/>
        <v>June</v>
      </c>
      <c r="G1937" s="7">
        <f t="shared" si="61"/>
        <v>44376</v>
      </c>
      <c r="H1937" s="5" t="s">
        <v>3254</v>
      </c>
      <c r="I1937" s="5" t="s">
        <v>13</v>
      </c>
      <c r="J1937" s="10"/>
      <c r="K1937" s="10">
        <v>8044237.5</v>
      </c>
      <c r="L1937" s="11">
        <v>40639237.630000003</v>
      </c>
    </row>
    <row r="1938" spans="1:12" x14ac:dyDescent="0.25">
      <c r="A1938" s="5" t="s">
        <v>84</v>
      </c>
      <c r="B1938" s="3" t="s">
        <v>85</v>
      </c>
      <c r="C1938" s="5" t="s">
        <v>5590</v>
      </c>
      <c r="D1938" s="5" t="s">
        <v>5596</v>
      </c>
      <c r="E1938" s="5">
        <v>2021</v>
      </c>
      <c r="F1938" s="8" t="str">
        <f t="shared" si="60"/>
        <v>August</v>
      </c>
      <c r="G1938" s="7">
        <f t="shared" si="61"/>
        <v>44412</v>
      </c>
      <c r="H1938" s="5" t="s">
        <v>4615</v>
      </c>
      <c r="I1938" s="5" t="s">
        <v>11</v>
      </c>
      <c r="J1938" s="10">
        <v>22351830</v>
      </c>
      <c r="K1938" s="10"/>
      <c r="L1938" s="11">
        <v>62991067.630000003</v>
      </c>
    </row>
    <row r="1939" spans="1:12" x14ac:dyDescent="0.25">
      <c r="A1939" s="5" t="s">
        <v>84</v>
      </c>
      <c r="B1939" s="3" t="s">
        <v>85</v>
      </c>
      <c r="C1939" s="5" t="s">
        <v>5590</v>
      </c>
      <c r="D1939" s="5" t="s">
        <v>5597</v>
      </c>
      <c r="E1939" s="5">
        <v>2021</v>
      </c>
      <c r="F1939" s="8" t="str">
        <f t="shared" si="60"/>
        <v>August</v>
      </c>
      <c r="G1939" s="7">
        <f t="shared" si="61"/>
        <v>44413</v>
      </c>
      <c r="H1939" s="5" t="s">
        <v>3247</v>
      </c>
      <c r="I1939" s="5" t="s">
        <v>13</v>
      </c>
      <c r="J1939" s="10"/>
      <c r="K1939" s="10">
        <v>33541639.629999999</v>
      </c>
      <c r="L1939" s="11">
        <v>29449428</v>
      </c>
    </row>
    <row r="1940" spans="1:12" x14ac:dyDescent="0.25">
      <c r="A1940" s="5" t="s">
        <v>84</v>
      </c>
      <c r="B1940" s="3" t="s">
        <v>85</v>
      </c>
      <c r="C1940" s="5" t="s">
        <v>5590</v>
      </c>
      <c r="D1940" s="5" t="s">
        <v>5597</v>
      </c>
      <c r="E1940" s="5">
        <v>2021</v>
      </c>
      <c r="F1940" s="8" t="str">
        <f t="shared" si="60"/>
        <v>August</v>
      </c>
      <c r="G1940" s="7">
        <f t="shared" si="61"/>
        <v>44413</v>
      </c>
      <c r="H1940" s="5" t="s">
        <v>4614</v>
      </c>
      <c r="I1940" s="5" t="s">
        <v>13</v>
      </c>
      <c r="J1940" s="10"/>
      <c r="K1940" s="10">
        <v>7097598</v>
      </c>
      <c r="L1940" s="11">
        <v>22351830</v>
      </c>
    </row>
    <row r="1941" spans="1:12" x14ac:dyDescent="0.25">
      <c r="A1941" s="5" t="s">
        <v>84</v>
      </c>
      <c r="B1941" s="3" t="s">
        <v>85</v>
      </c>
      <c r="C1941" s="5" t="s">
        <v>5590</v>
      </c>
      <c r="D1941" s="5" t="s">
        <v>5602</v>
      </c>
      <c r="E1941" s="5">
        <v>2021</v>
      </c>
      <c r="F1941" s="8" t="str">
        <f t="shared" si="60"/>
        <v>August</v>
      </c>
      <c r="G1941" s="7">
        <f t="shared" si="61"/>
        <v>44432</v>
      </c>
      <c r="H1941" s="5" t="s">
        <v>4613</v>
      </c>
      <c r="I1941" s="5" t="s">
        <v>13</v>
      </c>
      <c r="J1941" s="10"/>
      <c r="K1941" s="10">
        <v>1039620</v>
      </c>
      <c r="L1941" s="11">
        <v>21312210</v>
      </c>
    </row>
    <row r="1942" spans="1:12" x14ac:dyDescent="0.25">
      <c r="A1942" s="5" t="s">
        <v>84</v>
      </c>
      <c r="B1942" s="3" t="s">
        <v>85</v>
      </c>
      <c r="C1942" s="5" t="s">
        <v>5590</v>
      </c>
      <c r="D1942" s="5" t="s">
        <v>5602</v>
      </c>
      <c r="E1942" s="5">
        <v>2021</v>
      </c>
      <c r="F1942" s="8" t="str">
        <f t="shared" si="60"/>
        <v>August</v>
      </c>
      <c r="G1942" s="7">
        <f t="shared" si="61"/>
        <v>44432</v>
      </c>
      <c r="H1942" s="5" t="s">
        <v>4612</v>
      </c>
      <c r="I1942" s="5" t="s">
        <v>13</v>
      </c>
      <c r="J1942" s="10"/>
      <c r="K1942" s="10">
        <v>21312210</v>
      </c>
      <c r="L1942" s="11">
        <v>0</v>
      </c>
    </row>
    <row r="1943" spans="1:12" x14ac:dyDescent="0.25">
      <c r="A1943" s="5" t="s">
        <v>84</v>
      </c>
      <c r="B1943" s="3" t="s">
        <v>85</v>
      </c>
      <c r="C1943" s="5" t="s">
        <v>5594</v>
      </c>
      <c r="D1943" s="5" t="s">
        <v>5617</v>
      </c>
      <c r="E1943" s="5">
        <v>2021</v>
      </c>
      <c r="F1943" s="8" t="str">
        <f t="shared" si="60"/>
        <v>November</v>
      </c>
      <c r="G1943" s="7">
        <f t="shared" si="61"/>
        <v>44519</v>
      </c>
      <c r="H1943" s="5" t="s">
        <v>4611</v>
      </c>
      <c r="I1943" s="5" t="s">
        <v>11</v>
      </c>
      <c r="J1943" s="10">
        <v>3879829.8</v>
      </c>
      <c r="K1943" s="10"/>
      <c r="L1943" s="11">
        <v>3879829.8</v>
      </c>
    </row>
    <row r="1944" spans="1:12" x14ac:dyDescent="0.25">
      <c r="A1944" s="5" t="s">
        <v>84</v>
      </c>
      <c r="B1944" s="3" t="s">
        <v>85</v>
      </c>
      <c r="C1944" s="5" t="s">
        <v>5594</v>
      </c>
      <c r="D1944" s="5" t="s">
        <v>5615</v>
      </c>
      <c r="E1944" s="5">
        <v>2021</v>
      </c>
      <c r="F1944" s="8" t="str">
        <f t="shared" si="60"/>
        <v>November</v>
      </c>
      <c r="G1944" s="7">
        <f t="shared" si="61"/>
        <v>44527</v>
      </c>
      <c r="H1944" s="5" t="s">
        <v>4610</v>
      </c>
      <c r="I1944" s="5" t="s">
        <v>13</v>
      </c>
      <c r="J1944" s="10"/>
      <c r="K1944" s="10">
        <v>3518915.4</v>
      </c>
      <c r="L1944" s="11">
        <v>360914.4</v>
      </c>
    </row>
    <row r="1945" spans="1:12" x14ac:dyDescent="0.25">
      <c r="A1945" s="5" t="s">
        <v>84</v>
      </c>
      <c r="B1945" s="3" t="s">
        <v>85</v>
      </c>
      <c r="C1945" s="5" t="s">
        <v>5594</v>
      </c>
      <c r="D1945" s="5" t="s">
        <v>5615</v>
      </c>
      <c r="E1945" s="5">
        <v>2021</v>
      </c>
      <c r="F1945" s="8" t="str">
        <f t="shared" si="60"/>
        <v>November</v>
      </c>
      <c r="G1945" s="7">
        <f t="shared" si="61"/>
        <v>44527</v>
      </c>
      <c r="H1945" s="5" t="s">
        <v>4609</v>
      </c>
      <c r="I1945" s="5" t="s">
        <v>13</v>
      </c>
      <c r="J1945" s="10"/>
      <c r="K1945" s="10">
        <v>360914.4</v>
      </c>
      <c r="L1945" s="11">
        <v>0</v>
      </c>
    </row>
    <row r="1946" spans="1:12" x14ac:dyDescent="0.25">
      <c r="A1946" s="5" t="s">
        <v>84</v>
      </c>
      <c r="B1946" s="3" t="s">
        <v>85</v>
      </c>
      <c r="C1946" s="5" t="s">
        <v>5607</v>
      </c>
      <c r="D1946" s="5" t="s">
        <v>5587</v>
      </c>
      <c r="E1946" s="5">
        <v>2021</v>
      </c>
      <c r="F1946" s="8" t="str">
        <f t="shared" si="60"/>
        <v>December</v>
      </c>
      <c r="G1946" s="7">
        <f t="shared" si="61"/>
        <v>44531</v>
      </c>
      <c r="H1946" s="5" t="s">
        <v>4608</v>
      </c>
      <c r="I1946" s="5" t="s">
        <v>11</v>
      </c>
      <c r="J1946" s="10">
        <v>40635000</v>
      </c>
      <c r="K1946" s="10"/>
      <c r="L1946" s="11">
        <v>40635000</v>
      </c>
    </row>
    <row r="1947" spans="1:12" x14ac:dyDescent="0.25">
      <c r="A1947" s="5" t="s">
        <v>84</v>
      </c>
      <c r="B1947" s="3" t="s">
        <v>85</v>
      </c>
      <c r="C1947" s="5" t="s">
        <v>5607</v>
      </c>
      <c r="D1947" s="5" t="s">
        <v>5587</v>
      </c>
      <c r="E1947" s="5">
        <v>2021</v>
      </c>
      <c r="F1947" s="8" t="str">
        <f t="shared" si="60"/>
        <v>December</v>
      </c>
      <c r="G1947" s="7">
        <f t="shared" si="61"/>
        <v>44531</v>
      </c>
      <c r="H1947" s="5" t="s">
        <v>4607</v>
      </c>
      <c r="I1947" s="5" t="s">
        <v>11</v>
      </c>
      <c r="J1947" s="10">
        <v>1354500000</v>
      </c>
      <c r="K1947" s="10"/>
      <c r="L1947" s="11">
        <v>1395135000</v>
      </c>
    </row>
    <row r="1948" spans="1:12" x14ac:dyDescent="0.25">
      <c r="A1948" s="5" t="s">
        <v>84</v>
      </c>
      <c r="B1948" s="3" t="s">
        <v>85</v>
      </c>
      <c r="C1948" s="5" t="s">
        <v>5607</v>
      </c>
      <c r="D1948" s="5" t="s">
        <v>5595</v>
      </c>
      <c r="E1948" s="5">
        <v>2021</v>
      </c>
      <c r="F1948" s="8" t="str">
        <f t="shared" si="60"/>
        <v>December</v>
      </c>
      <c r="G1948" s="7">
        <f t="shared" si="61"/>
        <v>44561</v>
      </c>
      <c r="H1948" s="5" t="s">
        <v>4606</v>
      </c>
      <c r="I1948" s="5" t="s">
        <v>11</v>
      </c>
      <c r="J1948" s="10">
        <v>45615287</v>
      </c>
      <c r="K1948" s="10"/>
      <c r="L1948" s="11">
        <v>1440750287</v>
      </c>
    </row>
    <row r="1949" spans="1:12" x14ac:dyDescent="0.25">
      <c r="A1949" s="5" t="s">
        <v>95</v>
      </c>
      <c r="B1949" s="3" t="s">
        <v>96</v>
      </c>
      <c r="C1949" s="7"/>
      <c r="D1949" s="7"/>
      <c r="E1949" s="7"/>
      <c r="F1949" s="8" t="str">
        <f t="shared" si="60"/>
        <v>January</v>
      </c>
      <c r="G1949" s="7" t="str">
        <f t="shared" si="61"/>
        <v/>
      </c>
      <c r="H1949" s="5" t="s">
        <v>28</v>
      </c>
      <c r="I1949" s="5" t="s">
        <v>29</v>
      </c>
      <c r="J1949" s="10"/>
      <c r="K1949" s="10"/>
      <c r="L1949" s="11">
        <v>0</v>
      </c>
    </row>
    <row r="1950" spans="1:12" x14ac:dyDescent="0.25">
      <c r="A1950" s="5" t="s">
        <v>132</v>
      </c>
      <c r="B1950" s="3" t="s">
        <v>133</v>
      </c>
      <c r="C1950" s="7"/>
      <c r="D1950" s="7"/>
      <c r="E1950" s="7"/>
      <c r="F1950" s="8" t="str">
        <f t="shared" si="60"/>
        <v>January</v>
      </c>
      <c r="G1950" s="7" t="str">
        <f t="shared" si="61"/>
        <v/>
      </c>
      <c r="H1950" s="5" t="s">
        <v>28</v>
      </c>
      <c r="I1950" s="5" t="s">
        <v>29</v>
      </c>
      <c r="J1950" s="10"/>
      <c r="K1950" s="10"/>
      <c r="L1950" s="11">
        <v>0</v>
      </c>
    </row>
    <row r="1951" spans="1:12" x14ac:dyDescent="0.25">
      <c r="A1951" s="5" t="s">
        <v>134</v>
      </c>
      <c r="B1951" s="3" t="s">
        <v>135</v>
      </c>
      <c r="C1951" s="5" t="s">
        <v>5587</v>
      </c>
      <c r="D1951" s="5" t="s">
        <v>5587</v>
      </c>
      <c r="E1951" s="5">
        <v>2021</v>
      </c>
      <c r="F1951" s="8" t="str">
        <f t="shared" si="60"/>
        <v>January</v>
      </c>
      <c r="G1951" s="7">
        <f t="shared" si="61"/>
        <v>44197</v>
      </c>
      <c r="H1951" s="5" t="s">
        <v>4605</v>
      </c>
      <c r="I1951" s="5" t="s">
        <v>11</v>
      </c>
      <c r="J1951" s="10">
        <v>180000</v>
      </c>
      <c r="K1951" s="10"/>
      <c r="L1951" s="11">
        <v>180000</v>
      </c>
    </row>
    <row r="1952" spans="1:12" x14ac:dyDescent="0.25">
      <c r="A1952" s="5" t="s">
        <v>134</v>
      </c>
      <c r="B1952" s="3" t="s">
        <v>135</v>
      </c>
      <c r="C1952" s="5" t="s">
        <v>5598</v>
      </c>
      <c r="D1952" s="5" t="s">
        <v>5587</v>
      </c>
      <c r="E1952" s="5">
        <v>2021</v>
      </c>
      <c r="F1952" s="8" t="str">
        <f t="shared" si="60"/>
        <v>February</v>
      </c>
      <c r="G1952" s="7">
        <f t="shared" si="61"/>
        <v>44228</v>
      </c>
      <c r="H1952" s="5" t="s">
        <v>4604</v>
      </c>
      <c r="I1952" s="5" t="s">
        <v>11</v>
      </c>
      <c r="J1952" s="10">
        <v>180000</v>
      </c>
      <c r="K1952" s="10"/>
      <c r="L1952" s="11">
        <v>360000</v>
      </c>
    </row>
    <row r="1953" spans="1:12" x14ac:dyDescent="0.25">
      <c r="A1953" s="5" t="s">
        <v>134</v>
      </c>
      <c r="B1953" s="3" t="s">
        <v>135</v>
      </c>
      <c r="C1953" s="5" t="s">
        <v>5598</v>
      </c>
      <c r="D1953" s="5" t="s">
        <v>5594</v>
      </c>
      <c r="E1953" s="5">
        <v>2021</v>
      </c>
      <c r="F1953" s="8" t="str">
        <f t="shared" si="60"/>
        <v>February</v>
      </c>
      <c r="G1953" s="7">
        <f t="shared" si="61"/>
        <v>44238</v>
      </c>
      <c r="H1953" s="5" t="s">
        <v>4603</v>
      </c>
      <c r="I1953" s="5" t="s">
        <v>13</v>
      </c>
      <c r="J1953" s="10"/>
      <c r="K1953" s="10">
        <v>180000</v>
      </c>
      <c r="L1953" s="11">
        <v>180000</v>
      </c>
    </row>
    <row r="1954" spans="1:12" x14ac:dyDescent="0.25">
      <c r="A1954" s="5" t="s">
        <v>134</v>
      </c>
      <c r="B1954" s="3" t="s">
        <v>135</v>
      </c>
      <c r="C1954" s="5" t="s">
        <v>5598</v>
      </c>
      <c r="D1954" s="5" t="s">
        <v>5614</v>
      </c>
      <c r="E1954" s="5">
        <v>2021</v>
      </c>
      <c r="F1954" s="8" t="str">
        <f t="shared" si="60"/>
        <v>February</v>
      </c>
      <c r="G1954" s="7">
        <f t="shared" si="61"/>
        <v>44253</v>
      </c>
      <c r="H1954" s="5" t="s">
        <v>4602</v>
      </c>
      <c r="I1954" s="5" t="s">
        <v>11</v>
      </c>
      <c r="J1954" s="10">
        <v>180000</v>
      </c>
      <c r="K1954" s="10"/>
      <c r="L1954" s="11">
        <v>360000</v>
      </c>
    </row>
    <row r="1955" spans="1:12" x14ac:dyDescent="0.25">
      <c r="A1955" s="5" t="s">
        <v>134</v>
      </c>
      <c r="B1955" s="3" t="s">
        <v>135</v>
      </c>
      <c r="C1955" s="5" t="s">
        <v>5588</v>
      </c>
      <c r="D1955" s="5" t="s">
        <v>5597</v>
      </c>
      <c r="E1955" s="5">
        <v>2021</v>
      </c>
      <c r="F1955" s="8" t="str">
        <f t="shared" si="60"/>
        <v>March</v>
      </c>
      <c r="G1955" s="7">
        <f t="shared" si="61"/>
        <v>44260</v>
      </c>
      <c r="H1955" s="5" t="s">
        <v>4601</v>
      </c>
      <c r="I1955" s="5" t="s">
        <v>13</v>
      </c>
      <c r="J1955" s="10"/>
      <c r="K1955" s="10">
        <v>180000</v>
      </c>
      <c r="L1955" s="11">
        <v>180000</v>
      </c>
    </row>
    <row r="1956" spans="1:12" x14ac:dyDescent="0.25">
      <c r="A1956" s="5" t="s">
        <v>134</v>
      </c>
      <c r="B1956" s="3" t="s">
        <v>135</v>
      </c>
      <c r="C1956" s="5" t="s">
        <v>5588</v>
      </c>
      <c r="D1956" s="5" t="s">
        <v>5593</v>
      </c>
      <c r="E1956" s="5">
        <v>2021</v>
      </c>
      <c r="F1956" s="8" t="str">
        <f t="shared" si="60"/>
        <v>March</v>
      </c>
      <c r="G1956" s="7">
        <f t="shared" si="61"/>
        <v>44277</v>
      </c>
      <c r="H1956" s="5" t="s">
        <v>4600</v>
      </c>
      <c r="I1956" s="5" t="s">
        <v>11</v>
      </c>
      <c r="J1956" s="10">
        <v>84000</v>
      </c>
      <c r="K1956" s="10"/>
      <c r="L1956" s="11">
        <v>264000</v>
      </c>
    </row>
    <row r="1957" spans="1:12" x14ac:dyDescent="0.25">
      <c r="A1957" s="5" t="s">
        <v>134</v>
      </c>
      <c r="B1957" s="3" t="s">
        <v>135</v>
      </c>
      <c r="C1957" s="5" t="s">
        <v>5588</v>
      </c>
      <c r="D1957" s="5" t="s">
        <v>5603</v>
      </c>
      <c r="E1957" s="5">
        <v>2021</v>
      </c>
      <c r="F1957" s="8" t="str">
        <f t="shared" si="60"/>
        <v>March</v>
      </c>
      <c r="G1957" s="7">
        <f t="shared" si="61"/>
        <v>44284</v>
      </c>
      <c r="H1957" s="5" t="s">
        <v>4599</v>
      </c>
      <c r="I1957" s="5" t="s">
        <v>11</v>
      </c>
      <c r="J1957" s="10">
        <v>250000</v>
      </c>
      <c r="K1957" s="10"/>
      <c r="L1957" s="11">
        <v>514000</v>
      </c>
    </row>
    <row r="1958" spans="1:12" x14ac:dyDescent="0.25">
      <c r="A1958" s="5" t="s">
        <v>134</v>
      </c>
      <c r="B1958" s="3" t="s">
        <v>135</v>
      </c>
      <c r="C1958" s="5" t="s">
        <v>5588</v>
      </c>
      <c r="D1958" s="5" t="s">
        <v>5603</v>
      </c>
      <c r="E1958" s="5">
        <v>2021</v>
      </c>
      <c r="F1958" s="8" t="str">
        <f t="shared" si="60"/>
        <v>March</v>
      </c>
      <c r="G1958" s="7">
        <f t="shared" si="61"/>
        <v>44284</v>
      </c>
      <c r="H1958" s="5" t="s">
        <v>3344</v>
      </c>
      <c r="I1958" s="5" t="s">
        <v>13</v>
      </c>
      <c r="J1958" s="10"/>
      <c r="K1958" s="10">
        <v>249375</v>
      </c>
      <c r="L1958" s="11">
        <v>264625</v>
      </c>
    </row>
    <row r="1959" spans="1:12" x14ac:dyDescent="0.25">
      <c r="A1959" s="5" t="s">
        <v>134</v>
      </c>
      <c r="B1959" s="3" t="s">
        <v>135</v>
      </c>
      <c r="C1959" s="5" t="s">
        <v>5596</v>
      </c>
      <c r="D1959" s="5" t="s">
        <v>5614</v>
      </c>
      <c r="E1959" s="5">
        <v>2021</v>
      </c>
      <c r="F1959" s="8" t="str">
        <f t="shared" si="60"/>
        <v>April</v>
      </c>
      <c r="G1959" s="7">
        <f t="shared" si="61"/>
        <v>44312</v>
      </c>
      <c r="H1959" s="5" t="s">
        <v>3239</v>
      </c>
      <c r="I1959" s="5" t="s">
        <v>13</v>
      </c>
      <c r="J1959" s="10"/>
      <c r="K1959" s="10">
        <v>180000</v>
      </c>
      <c r="L1959" s="11">
        <v>84625</v>
      </c>
    </row>
    <row r="1960" spans="1:12" x14ac:dyDescent="0.25">
      <c r="A1960" s="5" t="s">
        <v>134</v>
      </c>
      <c r="B1960" s="3" t="s">
        <v>135</v>
      </c>
      <c r="C1960" s="5" t="s">
        <v>5597</v>
      </c>
      <c r="D1960" s="5" t="s">
        <v>5587</v>
      </c>
      <c r="E1960" s="5">
        <v>2021</v>
      </c>
      <c r="F1960" s="8" t="str">
        <f t="shared" si="60"/>
        <v>May</v>
      </c>
      <c r="G1960" s="7">
        <f t="shared" si="61"/>
        <v>44317</v>
      </c>
      <c r="H1960" s="5" t="s">
        <v>4598</v>
      </c>
      <c r="I1960" s="5" t="s">
        <v>11</v>
      </c>
      <c r="J1960" s="10">
        <v>180000</v>
      </c>
      <c r="K1960" s="10"/>
      <c r="L1960" s="11">
        <v>264625</v>
      </c>
    </row>
    <row r="1961" spans="1:12" x14ac:dyDescent="0.25">
      <c r="A1961" s="5" t="s">
        <v>134</v>
      </c>
      <c r="B1961" s="3" t="s">
        <v>135</v>
      </c>
      <c r="C1961" s="5" t="s">
        <v>5597</v>
      </c>
      <c r="D1961" s="5" t="s">
        <v>5612</v>
      </c>
      <c r="E1961" s="5">
        <v>2021</v>
      </c>
      <c r="F1961" s="8" t="str">
        <f t="shared" si="60"/>
        <v>May</v>
      </c>
      <c r="G1961" s="7">
        <f t="shared" si="61"/>
        <v>44336</v>
      </c>
      <c r="H1961" s="5" t="s">
        <v>4597</v>
      </c>
      <c r="I1961" s="5" t="s">
        <v>13</v>
      </c>
      <c r="J1961" s="10"/>
      <c r="K1961" s="10">
        <v>75600</v>
      </c>
      <c r="L1961" s="11">
        <v>189025</v>
      </c>
    </row>
    <row r="1962" spans="1:12" x14ac:dyDescent="0.25">
      <c r="A1962" s="5" t="s">
        <v>134</v>
      </c>
      <c r="B1962" s="3" t="s">
        <v>135</v>
      </c>
      <c r="C1962" s="5" t="s">
        <v>5597</v>
      </c>
      <c r="D1962" s="5" t="s">
        <v>5612</v>
      </c>
      <c r="E1962" s="5">
        <v>2021</v>
      </c>
      <c r="F1962" s="8" t="str">
        <f t="shared" si="60"/>
        <v>May</v>
      </c>
      <c r="G1962" s="7">
        <f t="shared" si="61"/>
        <v>44336</v>
      </c>
      <c r="H1962" s="5" t="s">
        <v>4596</v>
      </c>
      <c r="I1962" s="5" t="s">
        <v>13</v>
      </c>
      <c r="J1962" s="10"/>
      <c r="K1962" s="10">
        <v>4200</v>
      </c>
      <c r="L1962" s="11">
        <v>184825</v>
      </c>
    </row>
    <row r="1963" spans="1:12" x14ac:dyDescent="0.25">
      <c r="A1963" s="5" t="s">
        <v>134</v>
      </c>
      <c r="B1963" s="3" t="s">
        <v>135</v>
      </c>
      <c r="C1963" s="5" t="s">
        <v>5597</v>
      </c>
      <c r="D1963" s="5" t="s">
        <v>5608</v>
      </c>
      <c r="E1963" s="5">
        <v>2021</v>
      </c>
      <c r="F1963" s="8" t="str">
        <f t="shared" si="60"/>
        <v>May</v>
      </c>
      <c r="G1963" s="7">
        <f t="shared" si="61"/>
        <v>44341</v>
      </c>
      <c r="H1963" s="5" t="s">
        <v>3205</v>
      </c>
      <c r="I1963" s="5" t="s">
        <v>13</v>
      </c>
      <c r="J1963" s="10"/>
      <c r="K1963" s="10">
        <v>4200</v>
      </c>
      <c r="L1963" s="11">
        <v>180625</v>
      </c>
    </row>
    <row r="1964" spans="1:12" x14ac:dyDescent="0.25">
      <c r="A1964" s="5" t="s">
        <v>134</v>
      </c>
      <c r="B1964" s="3" t="s">
        <v>135</v>
      </c>
      <c r="C1964" s="5" t="s">
        <v>5589</v>
      </c>
      <c r="D1964" s="5" t="s">
        <v>5587</v>
      </c>
      <c r="E1964" s="5">
        <v>2021</v>
      </c>
      <c r="F1964" s="8" t="str">
        <f t="shared" si="60"/>
        <v>June</v>
      </c>
      <c r="G1964" s="7">
        <f t="shared" si="61"/>
        <v>44348</v>
      </c>
      <c r="H1964" s="5" t="s">
        <v>4595</v>
      </c>
      <c r="I1964" s="5" t="s">
        <v>11</v>
      </c>
      <c r="J1964" s="10">
        <v>180000</v>
      </c>
      <c r="K1964" s="10"/>
      <c r="L1964" s="11">
        <v>360625</v>
      </c>
    </row>
    <row r="1965" spans="1:12" x14ac:dyDescent="0.25">
      <c r="A1965" s="5" t="s">
        <v>134</v>
      </c>
      <c r="B1965" s="3" t="s">
        <v>135</v>
      </c>
      <c r="C1965" s="5" t="s">
        <v>5589</v>
      </c>
      <c r="D1965" s="5" t="s">
        <v>5590</v>
      </c>
      <c r="E1965" s="5">
        <v>2021</v>
      </c>
      <c r="F1965" s="8" t="str">
        <f t="shared" si="60"/>
        <v>June</v>
      </c>
      <c r="G1965" s="7">
        <f t="shared" si="61"/>
        <v>44355</v>
      </c>
      <c r="H1965" s="5" t="s">
        <v>4594</v>
      </c>
      <c r="I1965" s="5" t="s">
        <v>11</v>
      </c>
      <c r="J1965" s="10"/>
      <c r="K1965" s="10">
        <v>36000</v>
      </c>
      <c r="L1965" s="11">
        <v>324625</v>
      </c>
    </row>
    <row r="1966" spans="1:12" x14ac:dyDescent="0.25">
      <c r="A1966" s="5" t="s">
        <v>134</v>
      </c>
      <c r="B1966" s="3" t="s">
        <v>135</v>
      </c>
      <c r="C1966" s="5" t="s">
        <v>5589</v>
      </c>
      <c r="D1966" s="5" t="s">
        <v>5599</v>
      </c>
      <c r="E1966" s="5">
        <v>2021</v>
      </c>
      <c r="F1966" s="8" t="str">
        <f t="shared" si="60"/>
        <v>June</v>
      </c>
      <c r="G1966" s="7">
        <f t="shared" si="61"/>
        <v>44363</v>
      </c>
      <c r="H1966" s="5" t="s">
        <v>3201</v>
      </c>
      <c r="I1966" s="5" t="s">
        <v>13</v>
      </c>
      <c r="J1966" s="10"/>
      <c r="K1966" s="10">
        <v>9000</v>
      </c>
      <c r="L1966" s="11">
        <v>315625</v>
      </c>
    </row>
    <row r="1967" spans="1:12" x14ac:dyDescent="0.25">
      <c r="A1967" s="5" t="s">
        <v>134</v>
      </c>
      <c r="B1967" s="3" t="s">
        <v>135</v>
      </c>
      <c r="C1967" s="5" t="s">
        <v>5589</v>
      </c>
      <c r="D1967" s="5" t="s">
        <v>5599</v>
      </c>
      <c r="E1967" s="5">
        <v>2021</v>
      </c>
      <c r="F1967" s="8" t="str">
        <f t="shared" si="60"/>
        <v>June</v>
      </c>
      <c r="G1967" s="7">
        <f t="shared" si="61"/>
        <v>44363</v>
      </c>
      <c r="H1967" s="5" t="s">
        <v>3247</v>
      </c>
      <c r="I1967" s="5" t="s">
        <v>13</v>
      </c>
      <c r="J1967" s="10"/>
      <c r="K1967" s="10">
        <v>162000</v>
      </c>
      <c r="L1967" s="11">
        <v>153625</v>
      </c>
    </row>
    <row r="1968" spans="1:12" x14ac:dyDescent="0.25">
      <c r="A1968" s="5" t="s">
        <v>134</v>
      </c>
      <c r="B1968" s="3" t="s">
        <v>135</v>
      </c>
      <c r="C1968" s="5" t="s">
        <v>5589</v>
      </c>
      <c r="D1968" s="5" t="s">
        <v>5593</v>
      </c>
      <c r="E1968" s="5">
        <v>2021</v>
      </c>
      <c r="F1968" s="8" t="str">
        <f t="shared" si="60"/>
        <v>June</v>
      </c>
      <c r="G1968" s="7">
        <f t="shared" si="61"/>
        <v>44369</v>
      </c>
      <c r="H1968" s="5" t="s">
        <v>4593</v>
      </c>
      <c r="I1968" s="5" t="s">
        <v>11</v>
      </c>
      <c r="J1968" s="10">
        <v>180000</v>
      </c>
      <c r="K1968" s="10"/>
      <c r="L1968" s="11">
        <v>333625</v>
      </c>
    </row>
    <row r="1969" spans="1:12" x14ac:dyDescent="0.25">
      <c r="A1969" s="5" t="s">
        <v>134</v>
      </c>
      <c r="B1969" s="3" t="s">
        <v>135</v>
      </c>
      <c r="C1969" s="5" t="s">
        <v>5589</v>
      </c>
      <c r="D1969" s="5" t="s">
        <v>5608</v>
      </c>
      <c r="E1969" s="5">
        <v>2021</v>
      </c>
      <c r="F1969" s="8" t="str">
        <f t="shared" si="60"/>
        <v>June</v>
      </c>
      <c r="G1969" s="7">
        <f t="shared" si="61"/>
        <v>44372</v>
      </c>
      <c r="H1969" s="5" t="s">
        <v>3247</v>
      </c>
      <c r="I1969" s="5" t="s">
        <v>13</v>
      </c>
      <c r="J1969" s="10"/>
      <c r="K1969" s="10">
        <v>9000</v>
      </c>
      <c r="L1969" s="11">
        <v>324625</v>
      </c>
    </row>
    <row r="1970" spans="1:12" x14ac:dyDescent="0.25">
      <c r="A1970" s="5" t="s">
        <v>134</v>
      </c>
      <c r="B1970" s="3" t="s">
        <v>135</v>
      </c>
      <c r="C1970" s="5" t="s">
        <v>5592</v>
      </c>
      <c r="D1970" s="5" t="s">
        <v>5590</v>
      </c>
      <c r="E1970" s="5">
        <v>2021</v>
      </c>
      <c r="F1970" s="8" t="str">
        <f t="shared" si="60"/>
        <v>July</v>
      </c>
      <c r="G1970" s="7">
        <f t="shared" si="61"/>
        <v>44385</v>
      </c>
      <c r="H1970" s="5" t="s">
        <v>3279</v>
      </c>
      <c r="I1970" s="5" t="s">
        <v>13</v>
      </c>
      <c r="J1970" s="10"/>
      <c r="K1970" s="10">
        <v>144000</v>
      </c>
      <c r="L1970" s="11">
        <v>180625</v>
      </c>
    </row>
    <row r="1971" spans="1:12" x14ac:dyDescent="0.25">
      <c r="A1971" s="5" t="s">
        <v>134</v>
      </c>
      <c r="B1971" s="3" t="s">
        <v>135</v>
      </c>
      <c r="C1971" s="5" t="s">
        <v>5592</v>
      </c>
      <c r="D1971" s="5" t="s">
        <v>5603</v>
      </c>
      <c r="E1971" s="5">
        <v>2021</v>
      </c>
      <c r="F1971" s="8" t="str">
        <f t="shared" si="60"/>
        <v>July</v>
      </c>
      <c r="G1971" s="7">
        <f t="shared" si="61"/>
        <v>44406</v>
      </c>
      <c r="H1971" s="5" t="s">
        <v>4592</v>
      </c>
      <c r="I1971" s="5" t="s">
        <v>11</v>
      </c>
      <c r="J1971" s="10">
        <v>180000</v>
      </c>
      <c r="K1971" s="10"/>
      <c r="L1971" s="11">
        <v>360625</v>
      </c>
    </row>
    <row r="1972" spans="1:12" x14ac:dyDescent="0.25">
      <c r="A1972" s="5" t="s">
        <v>134</v>
      </c>
      <c r="B1972" s="3" t="s">
        <v>135</v>
      </c>
      <c r="C1972" s="5" t="s">
        <v>5590</v>
      </c>
      <c r="D1972" s="5" t="s">
        <v>5606</v>
      </c>
      <c r="E1972" s="5">
        <v>2021</v>
      </c>
      <c r="F1972" s="8" t="str">
        <f t="shared" si="60"/>
        <v>August</v>
      </c>
      <c r="G1972" s="7">
        <f t="shared" si="61"/>
        <v>44418</v>
      </c>
      <c r="H1972" s="5" t="s">
        <v>3196</v>
      </c>
      <c r="I1972" s="5" t="s">
        <v>13</v>
      </c>
      <c r="J1972" s="10"/>
      <c r="K1972" s="10">
        <v>171000</v>
      </c>
      <c r="L1972" s="11">
        <v>189625</v>
      </c>
    </row>
    <row r="1973" spans="1:12" x14ac:dyDescent="0.25">
      <c r="A1973" s="5" t="s">
        <v>134</v>
      </c>
      <c r="B1973" s="3" t="s">
        <v>135</v>
      </c>
      <c r="C1973" s="5" t="s">
        <v>5590</v>
      </c>
      <c r="D1973" s="5" t="s">
        <v>5606</v>
      </c>
      <c r="E1973" s="5">
        <v>2021</v>
      </c>
      <c r="F1973" s="8" t="str">
        <f t="shared" si="60"/>
        <v>August</v>
      </c>
      <c r="G1973" s="7">
        <f t="shared" si="61"/>
        <v>44418</v>
      </c>
      <c r="H1973" s="5" t="s">
        <v>3195</v>
      </c>
      <c r="I1973" s="5" t="s">
        <v>13</v>
      </c>
      <c r="J1973" s="10"/>
      <c r="K1973" s="10">
        <v>9000</v>
      </c>
      <c r="L1973" s="11">
        <v>180625</v>
      </c>
    </row>
    <row r="1974" spans="1:12" x14ac:dyDescent="0.25">
      <c r="A1974" s="5" t="s">
        <v>134</v>
      </c>
      <c r="B1974" s="3" t="s">
        <v>135</v>
      </c>
      <c r="C1974" s="5" t="s">
        <v>5605</v>
      </c>
      <c r="D1974" s="5" t="s">
        <v>5587</v>
      </c>
      <c r="E1974" s="5">
        <v>2021</v>
      </c>
      <c r="F1974" s="8" t="str">
        <f t="shared" si="60"/>
        <v>September</v>
      </c>
      <c r="G1974" s="7">
        <f t="shared" si="61"/>
        <v>44440</v>
      </c>
      <c r="H1974" s="5" t="s">
        <v>4591</v>
      </c>
      <c r="I1974" s="5" t="s">
        <v>11</v>
      </c>
      <c r="J1974" s="10">
        <v>180000</v>
      </c>
      <c r="K1974" s="10"/>
      <c r="L1974" s="11">
        <v>360625</v>
      </c>
    </row>
    <row r="1975" spans="1:12" x14ac:dyDescent="0.25">
      <c r="A1975" s="5" t="s">
        <v>134</v>
      </c>
      <c r="B1975" s="3" t="s">
        <v>135</v>
      </c>
      <c r="C1975" s="5" t="s">
        <v>5605</v>
      </c>
      <c r="D1975" s="5" t="s">
        <v>5588</v>
      </c>
      <c r="E1975" s="5">
        <v>2021</v>
      </c>
      <c r="F1975" s="8" t="str">
        <f t="shared" si="60"/>
        <v>September</v>
      </c>
      <c r="G1975" s="7">
        <f t="shared" si="61"/>
        <v>44442</v>
      </c>
      <c r="H1975" s="5" t="s">
        <v>3193</v>
      </c>
      <c r="I1975" s="5" t="s">
        <v>13</v>
      </c>
      <c r="J1975" s="10"/>
      <c r="K1975" s="10">
        <v>171000</v>
      </c>
      <c r="L1975" s="11">
        <v>189625</v>
      </c>
    </row>
    <row r="1976" spans="1:12" x14ac:dyDescent="0.25">
      <c r="A1976" s="5" t="s">
        <v>134</v>
      </c>
      <c r="B1976" s="3" t="s">
        <v>135</v>
      </c>
      <c r="C1976" s="5" t="s">
        <v>5605</v>
      </c>
      <c r="D1976" s="5" t="s">
        <v>5588</v>
      </c>
      <c r="E1976" s="5">
        <v>2021</v>
      </c>
      <c r="F1976" s="8" t="str">
        <f t="shared" si="60"/>
        <v>September</v>
      </c>
      <c r="G1976" s="7">
        <f t="shared" si="61"/>
        <v>44442</v>
      </c>
      <c r="H1976" s="5" t="s">
        <v>3192</v>
      </c>
      <c r="I1976" s="5" t="s">
        <v>13</v>
      </c>
      <c r="J1976" s="10"/>
      <c r="K1976" s="10">
        <v>9000</v>
      </c>
      <c r="L1976" s="11">
        <v>180625</v>
      </c>
    </row>
    <row r="1977" spans="1:12" x14ac:dyDescent="0.25">
      <c r="A1977" s="5" t="s">
        <v>134</v>
      </c>
      <c r="B1977" s="3" t="s">
        <v>135</v>
      </c>
      <c r="C1977" s="5" t="s">
        <v>5605</v>
      </c>
      <c r="D1977" s="5" t="s">
        <v>5613</v>
      </c>
      <c r="E1977" s="5">
        <v>2021</v>
      </c>
      <c r="F1977" s="8" t="str">
        <f t="shared" si="60"/>
        <v>September</v>
      </c>
      <c r="G1977" s="7">
        <f t="shared" si="61"/>
        <v>44460</v>
      </c>
      <c r="H1977" s="5" t="s">
        <v>4590</v>
      </c>
      <c r="I1977" s="5" t="s">
        <v>11</v>
      </c>
      <c r="J1977" s="10">
        <v>180000</v>
      </c>
      <c r="K1977" s="10"/>
      <c r="L1977" s="11">
        <v>360625</v>
      </c>
    </row>
    <row r="1978" spans="1:12" x14ac:dyDescent="0.25">
      <c r="A1978" s="5" t="s">
        <v>134</v>
      </c>
      <c r="B1978" s="3" t="s">
        <v>135</v>
      </c>
      <c r="C1978" s="5" t="s">
        <v>5606</v>
      </c>
      <c r="D1978" s="5" t="s">
        <v>5615</v>
      </c>
      <c r="E1978" s="5">
        <v>2021</v>
      </c>
      <c r="F1978" s="8" t="str">
        <f t="shared" si="60"/>
        <v>October</v>
      </c>
      <c r="G1978" s="7">
        <f t="shared" si="61"/>
        <v>44496</v>
      </c>
      <c r="H1978" s="5" t="s">
        <v>4589</v>
      </c>
      <c r="I1978" s="5" t="s">
        <v>11</v>
      </c>
      <c r="J1978" s="10">
        <v>180000</v>
      </c>
      <c r="K1978" s="10"/>
      <c r="L1978" s="11">
        <v>540625</v>
      </c>
    </row>
    <row r="1979" spans="1:12" x14ac:dyDescent="0.25">
      <c r="A1979" s="5" t="s">
        <v>134</v>
      </c>
      <c r="B1979" s="3" t="s">
        <v>135</v>
      </c>
      <c r="C1979" s="5" t="s">
        <v>5594</v>
      </c>
      <c r="D1979" s="5" t="s">
        <v>5590</v>
      </c>
      <c r="E1979" s="5">
        <v>2021</v>
      </c>
      <c r="F1979" s="8" t="str">
        <f t="shared" si="60"/>
        <v>November</v>
      </c>
      <c r="G1979" s="7">
        <f t="shared" si="61"/>
        <v>44508</v>
      </c>
      <c r="H1979" s="5" t="s">
        <v>4588</v>
      </c>
      <c r="I1979" s="5" t="s">
        <v>11</v>
      </c>
      <c r="J1979" s="10"/>
      <c r="K1979" s="10">
        <v>7200</v>
      </c>
      <c r="L1979" s="11">
        <v>533425</v>
      </c>
    </row>
    <row r="1980" spans="1:12" x14ac:dyDescent="0.25">
      <c r="A1980" s="5" t="s">
        <v>134</v>
      </c>
      <c r="B1980" s="3" t="s">
        <v>135</v>
      </c>
      <c r="C1980" s="5" t="s">
        <v>5594</v>
      </c>
      <c r="D1980" s="5" t="s">
        <v>5590</v>
      </c>
      <c r="E1980" s="5">
        <v>2021</v>
      </c>
      <c r="F1980" s="8" t="str">
        <f t="shared" si="60"/>
        <v>November</v>
      </c>
      <c r="G1980" s="7">
        <f t="shared" si="61"/>
        <v>44508</v>
      </c>
      <c r="H1980" s="5" t="s">
        <v>4587</v>
      </c>
      <c r="I1980" s="5" t="s">
        <v>11</v>
      </c>
      <c r="J1980" s="10"/>
      <c r="K1980" s="10">
        <v>3600</v>
      </c>
      <c r="L1980" s="11">
        <v>529825</v>
      </c>
    </row>
    <row r="1981" spans="1:12" x14ac:dyDescent="0.25">
      <c r="A1981" s="5" t="s">
        <v>134</v>
      </c>
      <c r="B1981" s="3" t="s">
        <v>135</v>
      </c>
      <c r="C1981" s="5" t="s">
        <v>5607</v>
      </c>
      <c r="D1981" s="5" t="s">
        <v>5588</v>
      </c>
      <c r="E1981" s="5">
        <v>2021</v>
      </c>
      <c r="F1981" s="8" t="str">
        <f t="shared" si="60"/>
        <v>December</v>
      </c>
      <c r="G1981" s="7">
        <f t="shared" si="61"/>
        <v>44533</v>
      </c>
      <c r="H1981" s="5" t="s">
        <v>4586</v>
      </c>
      <c r="I1981" s="5" t="s">
        <v>11</v>
      </c>
      <c r="J1981" s="10">
        <v>180000</v>
      </c>
      <c r="K1981" s="10"/>
      <c r="L1981" s="11">
        <v>709825</v>
      </c>
    </row>
    <row r="1982" spans="1:12" x14ac:dyDescent="0.25">
      <c r="A1982" s="5" t="s">
        <v>134</v>
      </c>
      <c r="B1982" s="3" t="s">
        <v>135</v>
      </c>
      <c r="C1982" s="5" t="s">
        <v>5607</v>
      </c>
      <c r="D1982" s="5" t="s">
        <v>5593</v>
      </c>
      <c r="E1982" s="5">
        <v>2021</v>
      </c>
      <c r="F1982" s="8" t="str">
        <f t="shared" si="60"/>
        <v>December</v>
      </c>
      <c r="G1982" s="7">
        <f t="shared" si="61"/>
        <v>44552</v>
      </c>
      <c r="H1982" s="5" t="s">
        <v>3324</v>
      </c>
      <c r="I1982" s="5" t="s">
        <v>13</v>
      </c>
      <c r="J1982" s="10"/>
      <c r="K1982" s="10">
        <v>164161</v>
      </c>
      <c r="L1982" s="11">
        <v>545664</v>
      </c>
    </row>
    <row r="1983" spans="1:12" x14ac:dyDescent="0.25">
      <c r="A1983" s="5" t="s">
        <v>134</v>
      </c>
      <c r="B1983" s="3" t="s">
        <v>135</v>
      </c>
      <c r="C1983" s="5" t="s">
        <v>5607</v>
      </c>
      <c r="D1983" s="5" t="s">
        <v>5593</v>
      </c>
      <c r="E1983" s="5">
        <v>2021</v>
      </c>
      <c r="F1983" s="8" t="str">
        <f t="shared" si="60"/>
        <v>December</v>
      </c>
      <c r="G1983" s="7">
        <f t="shared" si="61"/>
        <v>44552</v>
      </c>
      <c r="H1983" s="5" t="s">
        <v>3356</v>
      </c>
      <c r="I1983" s="5" t="s">
        <v>13</v>
      </c>
      <c r="J1983" s="10"/>
      <c r="K1983" s="10">
        <v>167580</v>
      </c>
      <c r="L1983" s="11">
        <v>378084</v>
      </c>
    </row>
    <row r="1984" spans="1:12" x14ac:dyDescent="0.25">
      <c r="A1984" s="5" t="s">
        <v>134</v>
      </c>
      <c r="B1984" s="3" t="s">
        <v>135</v>
      </c>
      <c r="C1984" s="5" t="s">
        <v>5607</v>
      </c>
      <c r="D1984" s="5" t="s">
        <v>5593</v>
      </c>
      <c r="E1984" s="5">
        <v>2021</v>
      </c>
      <c r="F1984" s="8" t="str">
        <f t="shared" si="60"/>
        <v>December</v>
      </c>
      <c r="G1984" s="7">
        <f t="shared" si="61"/>
        <v>44552</v>
      </c>
      <c r="H1984" s="5" t="s">
        <v>3188</v>
      </c>
      <c r="I1984" s="5" t="s">
        <v>13</v>
      </c>
      <c r="J1984" s="10"/>
      <c r="K1984" s="10">
        <v>17459</v>
      </c>
      <c r="L1984" s="11">
        <v>360625</v>
      </c>
    </row>
    <row r="1985" spans="1:12" x14ac:dyDescent="0.25">
      <c r="A1985" s="5" t="s">
        <v>136</v>
      </c>
      <c r="B1985" s="3" t="s">
        <v>137</v>
      </c>
      <c r="C1985" s="5" t="s">
        <v>5587</v>
      </c>
      <c r="D1985" s="5" t="s">
        <v>5590</v>
      </c>
      <c r="E1985" s="5">
        <v>2021</v>
      </c>
      <c r="F1985" s="8" t="str">
        <f t="shared" si="60"/>
        <v>January</v>
      </c>
      <c r="G1985" s="7">
        <f t="shared" si="61"/>
        <v>44204</v>
      </c>
      <c r="H1985" s="5" t="s">
        <v>4585</v>
      </c>
      <c r="I1985" s="5" t="s">
        <v>11</v>
      </c>
      <c r="J1985" s="10">
        <v>6213497.8499999996</v>
      </c>
      <c r="K1985" s="10"/>
      <c r="L1985" s="11">
        <v>6213497.8499999996</v>
      </c>
    </row>
    <row r="1986" spans="1:12" x14ac:dyDescent="0.25">
      <c r="A1986" s="5" t="s">
        <v>136</v>
      </c>
      <c r="B1986" s="3" t="s">
        <v>137</v>
      </c>
      <c r="C1986" s="5" t="s">
        <v>5587</v>
      </c>
      <c r="D1986" s="5" t="s">
        <v>5604</v>
      </c>
      <c r="E1986" s="5">
        <v>2021</v>
      </c>
      <c r="F1986" s="8" t="str">
        <f t="shared" si="60"/>
        <v>January</v>
      </c>
      <c r="G1986" s="7">
        <f t="shared" si="61"/>
        <v>44209</v>
      </c>
      <c r="H1986" s="5" t="s">
        <v>4584</v>
      </c>
      <c r="I1986" s="5" t="s">
        <v>13</v>
      </c>
      <c r="J1986" s="10"/>
      <c r="K1986" s="10">
        <v>1343750</v>
      </c>
      <c r="L1986" s="11">
        <v>4869747.8499999996</v>
      </c>
    </row>
    <row r="1987" spans="1:12" x14ac:dyDescent="0.25">
      <c r="A1987" s="5" t="s">
        <v>136</v>
      </c>
      <c r="B1987" s="3" t="s">
        <v>137</v>
      </c>
      <c r="C1987" s="5" t="s">
        <v>5587</v>
      </c>
      <c r="D1987" s="5" t="s">
        <v>5613</v>
      </c>
      <c r="E1987" s="5">
        <v>2021</v>
      </c>
      <c r="F1987" s="8" t="str">
        <f t="shared" ref="F1987:F2050" si="62">TEXT(C1987*28, "mmmm")</f>
        <v>January</v>
      </c>
      <c r="G1987" s="7">
        <f t="shared" ref="G1987:G2050" si="63">IFERROR(DATEVALUE(CONCATENATE(C1987,"-",D1987,"-",E1987)), "")</f>
        <v>44217</v>
      </c>
      <c r="H1987" s="5" t="s">
        <v>4583</v>
      </c>
      <c r="I1987" s="5" t="s">
        <v>13</v>
      </c>
      <c r="J1987" s="10"/>
      <c r="K1987" s="10">
        <v>2418750</v>
      </c>
      <c r="L1987" s="11">
        <v>2450997.85</v>
      </c>
    </row>
    <row r="1988" spans="1:12" x14ac:dyDescent="0.25">
      <c r="A1988" s="5" t="s">
        <v>136</v>
      </c>
      <c r="B1988" s="3" t="s">
        <v>137</v>
      </c>
      <c r="C1988" s="5" t="s">
        <v>5588</v>
      </c>
      <c r="D1988" s="5" t="s">
        <v>5597</v>
      </c>
      <c r="E1988" s="5">
        <v>2021</v>
      </c>
      <c r="F1988" s="8" t="str">
        <f t="shared" si="62"/>
        <v>March</v>
      </c>
      <c r="G1988" s="7">
        <f t="shared" si="63"/>
        <v>44260</v>
      </c>
      <c r="H1988" s="5" t="s">
        <v>4582</v>
      </c>
      <c r="I1988" s="5" t="s">
        <v>13</v>
      </c>
      <c r="J1988" s="10"/>
      <c r="K1988" s="10">
        <v>2451000</v>
      </c>
      <c r="L1988" s="11">
        <v>-2.15</v>
      </c>
    </row>
    <row r="1989" spans="1:12" x14ac:dyDescent="0.25">
      <c r="A1989" s="5" t="s">
        <v>136</v>
      </c>
      <c r="B1989" s="3" t="s">
        <v>137</v>
      </c>
      <c r="C1989" s="5" t="s">
        <v>5588</v>
      </c>
      <c r="D1989" s="5" t="s">
        <v>5608</v>
      </c>
      <c r="E1989" s="5">
        <v>2021</v>
      </c>
      <c r="F1989" s="8" t="str">
        <f t="shared" si="62"/>
        <v>March</v>
      </c>
      <c r="G1989" s="7">
        <f t="shared" si="63"/>
        <v>44280</v>
      </c>
      <c r="H1989" s="5" t="s">
        <v>4581</v>
      </c>
      <c r="I1989" s="5" t="s">
        <v>11</v>
      </c>
      <c r="J1989" s="10">
        <v>5374991.4000000004</v>
      </c>
      <c r="K1989" s="10"/>
      <c r="L1989" s="11">
        <v>5374989.25</v>
      </c>
    </row>
    <row r="1990" spans="1:12" x14ac:dyDescent="0.25">
      <c r="A1990" s="5" t="s">
        <v>136</v>
      </c>
      <c r="B1990" s="3" t="s">
        <v>137</v>
      </c>
      <c r="C1990" s="5" t="s">
        <v>5588</v>
      </c>
      <c r="D1990" s="5" t="s">
        <v>5608</v>
      </c>
      <c r="E1990" s="5">
        <v>2021</v>
      </c>
      <c r="F1990" s="8" t="str">
        <f t="shared" si="62"/>
        <v>March</v>
      </c>
      <c r="G1990" s="7">
        <f t="shared" si="63"/>
        <v>44280</v>
      </c>
      <c r="H1990" s="5" t="s">
        <v>4580</v>
      </c>
      <c r="I1990" s="5" t="s">
        <v>11</v>
      </c>
      <c r="J1990" s="10">
        <v>4902000</v>
      </c>
      <c r="K1990" s="10"/>
      <c r="L1990" s="11">
        <v>10276989.25</v>
      </c>
    </row>
    <row r="1991" spans="1:12" x14ac:dyDescent="0.25">
      <c r="A1991" s="5" t="s">
        <v>136</v>
      </c>
      <c r="B1991" s="3" t="s">
        <v>137</v>
      </c>
      <c r="C1991" s="5" t="s">
        <v>5588</v>
      </c>
      <c r="D1991" s="5" t="s">
        <v>5608</v>
      </c>
      <c r="E1991" s="5">
        <v>2021</v>
      </c>
      <c r="F1991" s="8" t="str">
        <f t="shared" si="62"/>
        <v>March</v>
      </c>
      <c r="G1991" s="7">
        <f t="shared" si="63"/>
        <v>44280</v>
      </c>
      <c r="H1991" s="5" t="s">
        <v>4579</v>
      </c>
      <c r="I1991" s="5" t="s">
        <v>11</v>
      </c>
      <c r="J1991" s="10">
        <v>4902000</v>
      </c>
      <c r="K1991" s="10"/>
      <c r="L1991" s="11">
        <v>15178989.25</v>
      </c>
    </row>
    <row r="1992" spans="1:12" x14ac:dyDescent="0.25">
      <c r="A1992" s="5" t="s">
        <v>136</v>
      </c>
      <c r="B1992" s="3" t="s">
        <v>137</v>
      </c>
      <c r="C1992" s="5" t="s">
        <v>5596</v>
      </c>
      <c r="D1992" s="5" t="s">
        <v>5613</v>
      </c>
      <c r="E1992" s="5">
        <v>2021</v>
      </c>
      <c r="F1992" s="8" t="str">
        <f t="shared" si="62"/>
        <v>April</v>
      </c>
      <c r="G1992" s="7">
        <f t="shared" si="63"/>
        <v>44307</v>
      </c>
      <c r="H1992" s="5" t="s">
        <v>3366</v>
      </c>
      <c r="I1992" s="5" t="s">
        <v>13</v>
      </c>
      <c r="J1992" s="10">
        <v>2.15</v>
      </c>
      <c r="K1992" s="10"/>
      <c r="L1992" s="11">
        <v>15178991.4</v>
      </c>
    </row>
    <row r="1993" spans="1:12" x14ac:dyDescent="0.25">
      <c r="A1993" s="5" t="s">
        <v>136</v>
      </c>
      <c r="B1993" s="3" t="s">
        <v>137</v>
      </c>
      <c r="C1993" s="5" t="s">
        <v>5589</v>
      </c>
      <c r="D1993" s="5" t="s">
        <v>5606</v>
      </c>
      <c r="E1993" s="5">
        <v>2021</v>
      </c>
      <c r="F1993" s="8" t="str">
        <f t="shared" si="62"/>
        <v>June</v>
      </c>
      <c r="G1993" s="7">
        <f t="shared" si="63"/>
        <v>44357</v>
      </c>
      <c r="H1993" s="5" t="s">
        <v>3247</v>
      </c>
      <c r="I1993" s="5" t="s">
        <v>13</v>
      </c>
      <c r="J1993" s="10"/>
      <c r="K1993" s="10">
        <v>3000000</v>
      </c>
      <c r="L1993" s="11">
        <v>12178991.4</v>
      </c>
    </row>
    <row r="1994" spans="1:12" x14ac:dyDescent="0.25">
      <c r="A1994" s="5" t="s">
        <v>136</v>
      </c>
      <c r="B1994" s="3" t="s">
        <v>137</v>
      </c>
      <c r="C1994" s="5" t="s">
        <v>5589</v>
      </c>
      <c r="D1994" s="5" t="s">
        <v>5606</v>
      </c>
      <c r="E1994" s="5">
        <v>2021</v>
      </c>
      <c r="F1994" s="8" t="str">
        <f t="shared" si="62"/>
        <v>June</v>
      </c>
      <c r="G1994" s="7">
        <f t="shared" si="63"/>
        <v>44357</v>
      </c>
      <c r="H1994" s="5" t="s">
        <v>3247</v>
      </c>
      <c r="I1994" s="5" t="s">
        <v>13</v>
      </c>
      <c r="J1994" s="10"/>
      <c r="K1994" s="10">
        <v>3000000</v>
      </c>
      <c r="L1994" s="11">
        <v>9178991.4000000004</v>
      </c>
    </row>
    <row r="1995" spans="1:12" x14ac:dyDescent="0.25">
      <c r="A1995" s="5" t="s">
        <v>136</v>
      </c>
      <c r="B1995" s="3" t="s">
        <v>137</v>
      </c>
      <c r="C1995" s="5" t="s">
        <v>5589</v>
      </c>
      <c r="D1995" s="5" t="s">
        <v>5594</v>
      </c>
      <c r="E1995" s="5">
        <v>2021</v>
      </c>
      <c r="F1995" s="8" t="str">
        <f t="shared" si="62"/>
        <v>June</v>
      </c>
      <c r="G1995" s="7">
        <f t="shared" si="63"/>
        <v>44358</v>
      </c>
      <c r="H1995" s="5" t="s">
        <v>3247</v>
      </c>
      <c r="I1995" s="5" t="s">
        <v>13</v>
      </c>
      <c r="J1995" s="10"/>
      <c r="K1995" s="10">
        <v>3000000</v>
      </c>
      <c r="L1995" s="11">
        <v>6178991.4000000004</v>
      </c>
    </row>
    <row r="1996" spans="1:12" x14ac:dyDescent="0.25">
      <c r="A1996" s="5" t="s">
        <v>136</v>
      </c>
      <c r="B1996" s="3" t="s">
        <v>137</v>
      </c>
      <c r="C1996" s="5" t="s">
        <v>5589</v>
      </c>
      <c r="D1996" s="5" t="s">
        <v>5594</v>
      </c>
      <c r="E1996" s="5">
        <v>2021</v>
      </c>
      <c r="F1996" s="8" t="str">
        <f t="shared" si="62"/>
        <v>June</v>
      </c>
      <c r="G1996" s="7">
        <f t="shared" si="63"/>
        <v>44358</v>
      </c>
      <c r="H1996" s="5" t="s">
        <v>3247</v>
      </c>
      <c r="I1996" s="5" t="s">
        <v>13</v>
      </c>
      <c r="J1996" s="10"/>
      <c r="K1996" s="10">
        <v>3000000</v>
      </c>
      <c r="L1996" s="11">
        <v>3178991.4</v>
      </c>
    </row>
    <row r="1997" spans="1:12" x14ac:dyDescent="0.25">
      <c r="A1997" s="5" t="s">
        <v>136</v>
      </c>
      <c r="B1997" s="3" t="s">
        <v>137</v>
      </c>
      <c r="C1997" s="5" t="s">
        <v>5589</v>
      </c>
      <c r="D1997" s="5" t="s">
        <v>5594</v>
      </c>
      <c r="E1997" s="5">
        <v>2021</v>
      </c>
      <c r="F1997" s="8" t="str">
        <f t="shared" si="62"/>
        <v>June</v>
      </c>
      <c r="G1997" s="7">
        <f t="shared" si="63"/>
        <v>44358</v>
      </c>
      <c r="H1997" s="5" t="s">
        <v>3247</v>
      </c>
      <c r="I1997" s="5" t="s">
        <v>13</v>
      </c>
      <c r="J1997" s="10"/>
      <c r="K1997" s="10">
        <v>3000000</v>
      </c>
      <c r="L1997" s="11">
        <v>178991.4</v>
      </c>
    </row>
    <row r="1998" spans="1:12" x14ac:dyDescent="0.25">
      <c r="A1998" s="5" t="s">
        <v>136</v>
      </c>
      <c r="B1998" s="3" t="s">
        <v>137</v>
      </c>
      <c r="C1998" s="5" t="s">
        <v>5589</v>
      </c>
      <c r="D1998" s="5" t="s">
        <v>5594</v>
      </c>
      <c r="E1998" s="5">
        <v>2021</v>
      </c>
      <c r="F1998" s="8" t="str">
        <f t="shared" si="62"/>
        <v>June</v>
      </c>
      <c r="G1998" s="7">
        <f t="shared" si="63"/>
        <v>44358</v>
      </c>
      <c r="H1998" s="5" t="s">
        <v>3247</v>
      </c>
      <c r="I1998" s="5" t="s">
        <v>13</v>
      </c>
      <c r="J1998" s="10"/>
      <c r="K1998" s="10">
        <v>179000</v>
      </c>
      <c r="L1998" s="11">
        <v>-8.6</v>
      </c>
    </row>
    <row r="1999" spans="1:12" x14ac:dyDescent="0.25">
      <c r="A1999" s="5" t="s">
        <v>136</v>
      </c>
      <c r="B1999" s="3" t="s">
        <v>137</v>
      </c>
      <c r="C1999" s="5" t="s">
        <v>5589</v>
      </c>
      <c r="D1999" s="5" t="s">
        <v>5594</v>
      </c>
      <c r="E1999" s="5">
        <v>2021</v>
      </c>
      <c r="F1999" s="8" t="str">
        <f t="shared" si="62"/>
        <v>June</v>
      </c>
      <c r="G1999" s="7">
        <f t="shared" si="63"/>
        <v>44358</v>
      </c>
      <c r="H1999" s="5" t="s">
        <v>3366</v>
      </c>
      <c r="I1999" s="5" t="s">
        <v>13</v>
      </c>
      <c r="J1999" s="10">
        <v>8.6</v>
      </c>
      <c r="K1999" s="10"/>
      <c r="L1999" s="11">
        <v>0</v>
      </c>
    </row>
    <row r="2000" spans="1:12" x14ac:dyDescent="0.25">
      <c r="A2000" s="5" t="s">
        <v>138</v>
      </c>
      <c r="B2000" s="3" t="s">
        <v>139</v>
      </c>
      <c r="C2000" s="7"/>
      <c r="D2000" s="7"/>
      <c r="E2000" s="7"/>
      <c r="F2000" s="8" t="str">
        <f t="shared" si="62"/>
        <v>January</v>
      </c>
      <c r="G2000" s="7" t="str">
        <f t="shared" si="63"/>
        <v/>
      </c>
      <c r="H2000" s="5" t="s">
        <v>28</v>
      </c>
      <c r="I2000" s="5" t="s">
        <v>29</v>
      </c>
      <c r="J2000" s="10"/>
      <c r="K2000" s="10"/>
      <c r="L2000" s="11">
        <v>0</v>
      </c>
    </row>
    <row r="2001" spans="1:12" x14ac:dyDescent="0.25">
      <c r="A2001" s="5" t="s">
        <v>140</v>
      </c>
      <c r="B2001" s="3" t="s">
        <v>141</v>
      </c>
      <c r="C2001" s="7"/>
      <c r="D2001" s="7"/>
      <c r="E2001" s="7"/>
      <c r="F2001" s="8" t="str">
        <f t="shared" si="62"/>
        <v>January</v>
      </c>
      <c r="G2001" s="7" t="str">
        <f t="shared" si="63"/>
        <v/>
      </c>
      <c r="H2001" s="5" t="s">
        <v>28</v>
      </c>
      <c r="I2001" s="5" t="s">
        <v>29</v>
      </c>
      <c r="J2001" s="10"/>
      <c r="K2001" s="10"/>
      <c r="L2001" s="11">
        <v>0</v>
      </c>
    </row>
    <row r="2002" spans="1:12" x14ac:dyDescent="0.25">
      <c r="A2002" s="5" t="s">
        <v>142</v>
      </c>
      <c r="B2002" s="3" t="s">
        <v>143</v>
      </c>
      <c r="C2002" s="7"/>
      <c r="D2002" s="7"/>
      <c r="E2002" s="7"/>
      <c r="F2002" s="8" t="str">
        <f t="shared" si="62"/>
        <v>January</v>
      </c>
      <c r="G2002" s="7" t="str">
        <f t="shared" si="63"/>
        <v/>
      </c>
      <c r="H2002" s="5" t="s">
        <v>28</v>
      </c>
      <c r="I2002" s="5" t="s">
        <v>29</v>
      </c>
      <c r="J2002" s="10"/>
      <c r="K2002" s="10"/>
      <c r="L2002" s="11">
        <v>0</v>
      </c>
    </row>
    <row r="2003" spans="1:12" x14ac:dyDescent="0.25">
      <c r="A2003" s="5" t="s">
        <v>144</v>
      </c>
      <c r="B2003" s="3" t="s">
        <v>145</v>
      </c>
      <c r="C2003" s="7"/>
      <c r="D2003" s="7"/>
      <c r="E2003" s="7"/>
      <c r="F2003" s="8" t="str">
        <f t="shared" si="62"/>
        <v>January</v>
      </c>
      <c r="G2003" s="7" t="str">
        <f t="shared" si="63"/>
        <v/>
      </c>
      <c r="H2003" s="5" t="s">
        <v>28</v>
      </c>
      <c r="I2003" s="5" t="s">
        <v>29</v>
      </c>
      <c r="J2003" s="10"/>
      <c r="K2003" s="10"/>
      <c r="L2003" s="11">
        <v>0</v>
      </c>
    </row>
    <row r="2004" spans="1:12" x14ac:dyDescent="0.25">
      <c r="A2004" s="5" t="s">
        <v>148</v>
      </c>
      <c r="B2004" s="3" t="s">
        <v>149</v>
      </c>
      <c r="C2004" s="5" t="s">
        <v>5587</v>
      </c>
      <c r="D2004" s="5" t="s">
        <v>5587</v>
      </c>
      <c r="E2004" s="5">
        <v>2021</v>
      </c>
      <c r="F2004" s="8" t="str">
        <f t="shared" si="62"/>
        <v>January</v>
      </c>
      <c r="G2004" s="7">
        <f t="shared" si="63"/>
        <v>44197</v>
      </c>
      <c r="H2004" s="5" t="s">
        <v>36</v>
      </c>
      <c r="I2004" s="5" t="s">
        <v>29</v>
      </c>
      <c r="J2004" s="10"/>
      <c r="K2004" s="10"/>
      <c r="L2004" s="11">
        <v>645000</v>
      </c>
    </row>
    <row r="2005" spans="1:12" x14ac:dyDescent="0.25">
      <c r="A2005" s="5" t="s">
        <v>148</v>
      </c>
      <c r="B2005" s="3" t="s">
        <v>149</v>
      </c>
      <c r="C2005" s="5" t="s">
        <v>5587</v>
      </c>
      <c r="D2005" s="5" t="s">
        <v>5603</v>
      </c>
      <c r="E2005" s="5">
        <v>2021</v>
      </c>
      <c r="F2005" s="8" t="str">
        <f t="shared" si="62"/>
        <v>January</v>
      </c>
      <c r="G2005" s="7">
        <f t="shared" si="63"/>
        <v>44225</v>
      </c>
      <c r="H2005" s="5" t="s">
        <v>4578</v>
      </c>
      <c r="I2005" s="5" t="s">
        <v>11</v>
      </c>
      <c r="J2005" s="10">
        <v>322500</v>
      </c>
      <c r="K2005" s="10"/>
      <c r="L2005" s="11">
        <v>967500</v>
      </c>
    </row>
    <row r="2006" spans="1:12" x14ac:dyDescent="0.25">
      <c r="A2006" s="5" t="s">
        <v>148</v>
      </c>
      <c r="B2006" s="3" t="s">
        <v>149</v>
      </c>
      <c r="C2006" s="5" t="s">
        <v>5598</v>
      </c>
      <c r="D2006" s="5" t="s">
        <v>5587</v>
      </c>
      <c r="E2006" s="5">
        <v>2021</v>
      </c>
      <c r="F2006" s="8" t="str">
        <f t="shared" si="62"/>
        <v>February</v>
      </c>
      <c r="G2006" s="7">
        <f t="shared" si="63"/>
        <v>44228</v>
      </c>
      <c r="H2006" s="5" t="s">
        <v>4577</v>
      </c>
      <c r="I2006" s="5" t="s">
        <v>13</v>
      </c>
      <c r="J2006" s="10"/>
      <c r="K2006" s="10">
        <v>645000</v>
      </c>
      <c r="L2006" s="11">
        <v>322500</v>
      </c>
    </row>
    <row r="2007" spans="1:12" x14ac:dyDescent="0.25">
      <c r="A2007" s="5" t="s">
        <v>148</v>
      </c>
      <c r="B2007" s="3" t="s">
        <v>149</v>
      </c>
      <c r="C2007" s="5" t="s">
        <v>5598</v>
      </c>
      <c r="D2007" s="5" t="s">
        <v>5608</v>
      </c>
      <c r="E2007" s="5">
        <v>2021</v>
      </c>
      <c r="F2007" s="8" t="str">
        <f t="shared" si="62"/>
        <v>February</v>
      </c>
      <c r="G2007" s="7">
        <f t="shared" si="63"/>
        <v>44252</v>
      </c>
      <c r="H2007" s="5" t="s">
        <v>4576</v>
      </c>
      <c r="I2007" s="5" t="s">
        <v>11</v>
      </c>
      <c r="J2007" s="10">
        <v>93629.03</v>
      </c>
      <c r="K2007" s="10"/>
      <c r="L2007" s="11">
        <v>416129.03</v>
      </c>
    </row>
    <row r="2008" spans="1:12" x14ac:dyDescent="0.25">
      <c r="A2008" s="5" t="s">
        <v>148</v>
      </c>
      <c r="B2008" s="3" t="s">
        <v>149</v>
      </c>
      <c r="C2008" s="5" t="s">
        <v>5598</v>
      </c>
      <c r="D2008" s="5" t="s">
        <v>5614</v>
      </c>
      <c r="E2008" s="5">
        <v>2021</v>
      </c>
      <c r="F2008" s="8" t="str">
        <f t="shared" si="62"/>
        <v>February</v>
      </c>
      <c r="G2008" s="7">
        <f t="shared" si="63"/>
        <v>44253</v>
      </c>
      <c r="H2008" s="5" t="s">
        <v>3210</v>
      </c>
      <c r="I2008" s="5" t="s">
        <v>13</v>
      </c>
      <c r="J2008" s="10"/>
      <c r="K2008" s="10">
        <v>322500</v>
      </c>
      <c r="L2008" s="11">
        <v>93629.03</v>
      </c>
    </row>
    <row r="2009" spans="1:12" x14ac:dyDescent="0.25">
      <c r="A2009" s="5" t="s">
        <v>150</v>
      </c>
      <c r="B2009" s="3" t="s">
        <v>151</v>
      </c>
      <c r="C2009" s="5" t="s">
        <v>5587</v>
      </c>
      <c r="D2009" s="5" t="s">
        <v>5587</v>
      </c>
      <c r="E2009" s="5">
        <v>2021</v>
      </c>
      <c r="F2009" s="8" t="str">
        <f t="shared" si="62"/>
        <v>January</v>
      </c>
      <c r="G2009" s="7">
        <f t="shared" si="63"/>
        <v>44197</v>
      </c>
      <c r="H2009" s="5" t="s">
        <v>36</v>
      </c>
      <c r="I2009" s="5" t="s">
        <v>29</v>
      </c>
      <c r="J2009" s="10"/>
      <c r="K2009" s="10"/>
      <c r="L2009" s="11">
        <v>1432064.55</v>
      </c>
    </row>
    <row r="2010" spans="1:12" x14ac:dyDescent="0.25">
      <c r="A2010" s="5" t="s">
        <v>157</v>
      </c>
      <c r="B2010" s="3" t="s">
        <v>151</v>
      </c>
      <c r="C2010" s="7"/>
      <c r="D2010" s="7"/>
      <c r="E2010" s="7"/>
      <c r="F2010" s="8" t="str">
        <f t="shared" si="62"/>
        <v>January</v>
      </c>
      <c r="G2010" s="7" t="str">
        <f t="shared" si="63"/>
        <v/>
      </c>
      <c r="H2010" s="5" t="s">
        <v>28</v>
      </c>
      <c r="I2010" s="5" t="s">
        <v>29</v>
      </c>
      <c r="J2010" s="10"/>
      <c r="K2010" s="10"/>
      <c r="L2010" s="11">
        <v>0</v>
      </c>
    </row>
    <row r="2011" spans="1:12" x14ac:dyDescent="0.25">
      <c r="A2011" s="5" t="s">
        <v>158</v>
      </c>
      <c r="B2011" s="3" t="s">
        <v>159</v>
      </c>
      <c r="C2011" s="5" t="s">
        <v>5587</v>
      </c>
      <c r="D2011" s="5" t="s">
        <v>5587</v>
      </c>
      <c r="E2011" s="5">
        <v>2021</v>
      </c>
      <c r="F2011" s="8" t="str">
        <f t="shared" si="62"/>
        <v>January</v>
      </c>
      <c r="G2011" s="7">
        <f t="shared" si="63"/>
        <v>44197</v>
      </c>
      <c r="H2011" s="5" t="s">
        <v>4575</v>
      </c>
      <c r="I2011" s="5" t="s">
        <v>11</v>
      </c>
      <c r="J2011" s="10">
        <v>2090000</v>
      </c>
      <c r="K2011" s="10"/>
      <c r="L2011" s="11">
        <v>2090000</v>
      </c>
    </row>
    <row r="2012" spans="1:12" x14ac:dyDescent="0.25">
      <c r="A2012" s="5" t="s">
        <v>158</v>
      </c>
      <c r="B2012" s="3" t="s">
        <v>159</v>
      </c>
      <c r="C2012" s="5" t="s">
        <v>5598</v>
      </c>
      <c r="D2012" s="5" t="s">
        <v>5587</v>
      </c>
      <c r="E2012" s="5">
        <v>2021</v>
      </c>
      <c r="F2012" s="8" t="str">
        <f t="shared" si="62"/>
        <v>February</v>
      </c>
      <c r="G2012" s="7">
        <f t="shared" si="63"/>
        <v>44228</v>
      </c>
      <c r="H2012" s="5" t="s">
        <v>4574</v>
      </c>
      <c r="I2012" s="5" t="s">
        <v>11</v>
      </c>
      <c r="J2012" s="10">
        <v>2090000</v>
      </c>
      <c r="K2012" s="10"/>
      <c r="L2012" s="11">
        <v>4180000</v>
      </c>
    </row>
    <row r="2013" spans="1:12" x14ac:dyDescent="0.25">
      <c r="A2013" s="5" t="s">
        <v>158</v>
      </c>
      <c r="B2013" s="3" t="s">
        <v>159</v>
      </c>
      <c r="C2013" s="5" t="s">
        <v>5598</v>
      </c>
      <c r="D2013" s="5" t="s">
        <v>5607</v>
      </c>
      <c r="E2013" s="5">
        <v>2021</v>
      </c>
      <c r="F2013" s="8" t="str">
        <f t="shared" si="62"/>
        <v>February</v>
      </c>
      <c r="G2013" s="7">
        <f t="shared" si="63"/>
        <v>44239</v>
      </c>
      <c r="H2013" s="5" t="s">
        <v>4502</v>
      </c>
      <c r="I2013" s="5" t="s">
        <v>13</v>
      </c>
      <c r="J2013" s="10"/>
      <c r="K2013" s="10">
        <v>4180000</v>
      </c>
      <c r="L2013" s="11">
        <v>0</v>
      </c>
    </row>
    <row r="2014" spans="1:12" x14ac:dyDescent="0.25">
      <c r="A2014" s="5" t="s">
        <v>158</v>
      </c>
      <c r="B2014" s="3" t="s">
        <v>159</v>
      </c>
      <c r="C2014" s="5" t="s">
        <v>5598</v>
      </c>
      <c r="D2014" s="5" t="s">
        <v>5614</v>
      </c>
      <c r="E2014" s="5">
        <v>2021</v>
      </c>
      <c r="F2014" s="8" t="str">
        <f t="shared" si="62"/>
        <v>February</v>
      </c>
      <c r="G2014" s="7">
        <f t="shared" si="63"/>
        <v>44253</v>
      </c>
      <c r="H2014" s="5" t="s">
        <v>4573</v>
      </c>
      <c r="I2014" s="5" t="s">
        <v>11</v>
      </c>
      <c r="J2014" s="10">
        <v>2090000</v>
      </c>
      <c r="K2014" s="10"/>
      <c r="L2014" s="11">
        <v>2090000</v>
      </c>
    </row>
    <row r="2015" spans="1:12" x14ac:dyDescent="0.25">
      <c r="A2015" s="5" t="s">
        <v>158</v>
      </c>
      <c r="B2015" s="3" t="s">
        <v>159</v>
      </c>
      <c r="C2015" s="5" t="s">
        <v>5588</v>
      </c>
      <c r="D2015" s="5" t="s">
        <v>5593</v>
      </c>
      <c r="E2015" s="5">
        <v>2021</v>
      </c>
      <c r="F2015" s="8" t="str">
        <f t="shared" si="62"/>
        <v>March</v>
      </c>
      <c r="G2015" s="7">
        <f t="shared" si="63"/>
        <v>44277</v>
      </c>
      <c r="H2015" s="5" t="s">
        <v>4572</v>
      </c>
      <c r="I2015" s="5" t="s">
        <v>11</v>
      </c>
      <c r="J2015" s="10">
        <v>2090000</v>
      </c>
      <c r="K2015" s="10"/>
      <c r="L2015" s="11">
        <v>4180000</v>
      </c>
    </row>
    <row r="2016" spans="1:12" x14ac:dyDescent="0.25">
      <c r="A2016" s="5" t="s">
        <v>158</v>
      </c>
      <c r="B2016" s="3" t="s">
        <v>159</v>
      </c>
      <c r="C2016" s="5" t="s">
        <v>5596</v>
      </c>
      <c r="D2016" s="5" t="s">
        <v>5614</v>
      </c>
      <c r="E2016" s="5">
        <v>2021</v>
      </c>
      <c r="F2016" s="8" t="str">
        <f t="shared" si="62"/>
        <v>April</v>
      </c>
      <c r="G2016" s="7">
        <f t="shared" si="63"/>
        <v>44312</v>
      </c>
      <c r="H2016" s="5" t="s">
        <v>4571</v>
      </c>
      <c r="I2016" s="5" t="s">
        <v>11</v>
      </c>
      <c r="J2016" s="10">
        <v>2090000</v>
      </c>
      <c r="K2016" s="10"/>
      <c r="L2016" s="11">
        <v>6270000</v>
      </c>
    </row>
    <row r="2017" spans="1:12" x14ac:dyDescent="0.25">
      <c r="A2017" s="5" t="s">
        <v>158</v>
      </c>
      <c r="B2017" s="3" t="s">
        <v>159</v>
      </c>
      <c r="C2017" s="5" t="s">
        <v>5597</v>
      </c>
      <c r="D2017" s="5" t="s">
        <v>5608</v>
      </c>
      <c r="E2017" s="5">
        <v>2021</v>
      </c>
      <c r="F2017" s="8" t="str">
        <f t="shared" si="62"/>
        <v>May</v>
      </c>
      <c r="G2017" s="7">
        <f t="shared" si="63"/>
        <v>44341</v>
      </c>
      <c r="H2017" s="5" t="s">
        <v>4570</v>
      </c>
      <c r="I2017" s="5" t="s">
        <v>13</v>
      </c>
      <c r="J2017" s="10"/>
      <c r="K2017" s="10">
        <v>4180000</v>
      </c>
      <c r="L2017" s="11">
        <v>2090000</v>
      </c>
    </row>
    <row r="2018" spans="1:12" x14ac:dyDescent="0.25">
      <c r="A2018" s="5" t="s">
        <v>158</v>
      </c>
      <c r="B2018" s="3" t="s">
        <v>159</v>
      </c>
      <c r="C2018" s="5" t="s">
        <v>5589</v>
      </c>
      <c r="D2018" s="5" t="s">
        <v>5587</v>
      </c>
      <c r="E2018" s="5">
        <v>2021</v>
      </c>
      <c r="F2018" s="8" t="str">
        <f t="shared" si="62"/>
        <v>June</v>
      </c>
      <c r="G2018" s="7">
        <f t="shared" si="63"/>
        <v>44348</v>
      </c>
      <c r="H2018" s="5" t="s">
        <v>4569</v>
      </c>
      <c r="I2018" s="5" t="s">
        <v>11</v>
      </c>
      <c r="J2018" s="10">
        <v>2090000</v>
      </c>
      <c r="K2018" s="10"/>
      <c r="L2018" s="11">
        <v>4180000</v>
      </c>
    </row>
    <row r="2019" spans="1:12" x14ac:dyDescent="0.25">
      <c r="A2019" s="5" t="s">
        <v>158</v>
      </c>
      <c r="B2019" s="3" t="s">
        <v>159</v>
      </c>
      <c r="C2019" s="5" t="s">
        <v>5589</v>
      </c>
      <c r="D2019" s="5" t="s">
        <v>5593</v>
      </c>
      <c r="E2019" s="5">
        <v>2021</v>
      </c>
      <c r="F2019" s="8" t="str">
        <f t="shared" si="62"/>
        <v>June</v>
      </c>
      <c r="G2019" s="7">
        <f t="shared" si="63"/>
        <v>44369</v>
      </c>
      <c r="H2019" s="5" t="s">
        <v>4568</v>
      </c>
      <c r="I2019" s="5" t="s">
        <v>11</v>
      </c>
      <c r="J2019" s="10">
        <v>2090000</v>
      </c>
      <c r="K2019" s="10"/>
      <c r="L2019" s="11">
        <v>6270000</v>
      </c>
    </row>
    <row r="2020" spans="1:12" x14ac:dyDescent="0.25">
      <c r="A2020" s="5" t="s">
        <v>158</v>
      </c>
      <c r="B2020" s="3" t="s">
        <v>159</v>
      </c>
      <c r="C2020" s="5" t="s">
        <v>5592</v>
      </c>
      <c r="D2020" s="5" t="s">
        <v>5610</v>
      </c>
      <c r="E2020" s="5">
        <v>2021</v>
      </c>
      <c r="F2020" s="8" t="str">
        <f t="shared" si="62"/>
        <v>July</v>
      </c>
      <c r="G2020" s="7">
        <f t="shared" si="63"/>
        <v>44407</v>
      </c>
      <c r="H2020" s="5" t="s">
        <v>4567</v>
      </c>
      <c r="I2020" s="5" t="s">
        <v>11</v>
      </c>
      <c r="J2020" s="10">
        <v>2090000</v>
      </c>
      <c r="K2020" s="10"/>
      <c r="L2020" s="11">
        <v>8360000</v>
      </c>
    </row>
    <row r="2021" spans="1:12" x14ac:dyDescent="0.25">
      <c r="A2021" s="5" t="s">
        <v>158</v>
      </c>
      <c r="B2021" s="3" t="s">
        <v>159</v>
      </c>
      <c r="C2021" s="5" t="s">
        <v>5590</v>
      </c>
      <c r="D2021" s="5" t="s">
        <v>5588</v>
      </c>
      <c r="E2021" s="5">
        <v>2021</v>
      </c>
      <c r="F2021" s="8" t="str">
        <f t="shared" si="62"/>
        <v>August</v>
      </c>
      <c r="G2021" s="7">
        <f t="shared" si="63"/>
        <v>44411</v>
      </c>
      <c r="H2021" s="5" t="s">
        <v>3247</v>
      </c>
      <c r="I2021" s="5" t="s">
        <v>13</v>
      </c>
      <c r="J2021" s="10"/>
      <c r="K2021" s="10">
        <v>5000000</v>
      </c>
      <c r="L2021" s="11">
        <v>3360000</v>
      </c>
    </row>
    <row r="2022" spans="1:12" x14ac:dyDescent="0.25">
      <c r="A2022" s="5" t="s">
        <v>158</v>
      </c>
      <c r="B2022" s="3" t="s">
        <v>159</v>
      </c>
      <c r="C2022" s="5" t="s">
        <v>5605</v>
      </c>
      <c r="D2022" s="5" t="s">
        <v>5587</v>
      </c>
      <c r="E2022" s="5">
        <v>2021</v>
      </c>
      <c r="F2022" s="8" t="str">
        <f t="shared" si="62"/>
        <v>September</v>
      </c>
      <c r="G2022" s="7">
        <f t="shared" si="63"/>
        <v>44440</v>
      </c>
      <c r="H2022" s="5" t="s">
        <v>4566</v>
      </c>
      <c r="I2022" s="5" t="s">
        <v>11</v>
      </c>
      <c r="J2022" s="10">
        <v>2090000</v>
      </c>
      <c r="K2022" s="10"/>
      <c r="L2022" s="11">
        <v>5450000</v>
      </c>
    </row>
    <row r="2023" spans="1:12" x14ac:dyDescent="0.25">
      <c r="A2023" s="5" t="s">
        <v>158</v>
      </c>
      <c r="B2023" s="3" t="s">
        <v>159</v>
      </c>
      <c r="C2023" s="5" t="s">
        <v>5605</v>
      </c>
      <c r="D2023" s="5" t="s">
        <v>5599</v>
      </c>
      <c r="E2023" s="5">
        <v>2021</v>
      </c>
      <c r="F2023" s="8" t="str">
        <f t="shared" si="62"/>
        <v>September</v>
      </c>
      <c r="G2023" s="7">
        <f t="shared" si="63"/>
        <v>44455</v>
      </c>
      <c r="H2023" s="5" t="s">
        <v>3247</v>
      </c>
      <c r="I2023" s="5" t="s">
        <v>13</v>
      </c>
      <c r="J2023" s="10"/>
      <c r="K2023" s="10">
        <v>5450000</v>
      </c>
      <c r="L2023" s="11">
        <v>0</v>
      </c>
    </row>
    <row r="2024" spans="1:12" x14ac:dyDescent="0.25">
      <c r="A2024" s="5" t="s">
        <v>158</v>
      </c>
      <c r="B2024" s="3" t="s">
        <v>159</v>
      </c>
      <c r="C2024" s="5" t="s">
        <v>5605</v>
      </c>
      <c r="D2024" s="5" t="s">
        <v>5609</v>
      </c>
      <c r="E2024" s="5">
        <v>2021</v>
      </c>
      <c r="F2024" s="8" t="str">
        <f t="shared" si="62"/>
        <v>September</v>
      </c>
      <c r="G2024" s="7">
        <f t="shared" si="63"/>
        <v>44462</v>
      </c>
      <c r="H2024" s="5" t="s">
        <v>4565</v>
      </c>
      <c r="I2024" s="5" t="s">
        <v>11</v>
      </c>
      <c r="J2024" s="10">
        <v>2090000</v>
      </c>
      <c r="K2024" s="10"/>
      <c r="L2024" s="11">
        <v>2090000</v>
      </c>
    </row>
    <row r="2025" spans="1:12" x14ac:dyDescent="0.25">
      <c r="A2025" s="5" t="s">
        <v>158</v>
      </c>
      <c r="B2025" s="3" t="s">
        <v>159</v>
      </c>
      <c r="C2025" s="5" t="s">
        <v>5606</v>
      </c>
      <c r="D2025" s="5" t="s">
        <v>5615</v>
      </c>
      <c r="E2025" s="5">
        <v>2021</v>
      </c>
      <c r="F2025" s="8" t="str">
        <f t="shared" si="62"/>
        <v>October</v>
      </c>
      <c r="G2025" s="7">
        <f t="shared" si="63"/>
        <v>44496</v>
      </c>
      <c r="H2025" s="5" t="s">
        <v>4564</v>
      </c>
      <c r="I2025" s="5" t="s">
        <v>11</v>
      </c>
      <c r="J2025" s="10">
        <v>2090000</v>
      </c>
      <c r="K2025" s="10"/>
      <c r="L2025" s="11">
        <v>4180000</v>
      </c>
    </row>
    <row r="2026" spans="1:12" x14ac:dyDescent="0.25">
      <c r="A2026" s="5" t="s">
        <v>158</v>
      </c>
      <c r="B2026" s="3" t="s">
        <v>159</v>
      </c>
      <c r="C2026" s="5" t="s">
        <v>5607</v>
      </c>
      <c r="D2026" s="5" t="s">
        <v>5588</v>
      </c>
      <c r="E2026" s="5">
        <v>2021</v>
      </c>
      <c r="F2026" s="8" t="str">
        <f t="shared" si="62"/>
        <v>December</v>
      </c>
      <c r="G2026" s="7">
        <f t="shared" si="63"/>
        <v>44533</v>
      </c>
      <c r="H2026" s="5" t="s">
        <v>4563</v>
      </c>
      <c r="I2026" s="5" t="s">
        <v>11</v>
      </c>
      <c r="J2026" s="10">
        <v>2090000</v>
      </c>
      <c r="K2026" s="10"/>
      <c r="L2026" s="11">
        <v>6270000</v>
      </c>
    </row>
    <row r="2027" spans="1:12" x14ac:dyDescent="0.25">
      <c r="A2027" s="5" t="s">
        <v>175</v>
      </c>
      <c r="B2027" s="3" t="s">
        <v>176</v>
      </c>
      <c r="C2027" s="7"/>
      <c r="D2027" s="7"/>
      <c r="E2027" s="7"/>
      <c r="F2027" s="8" t="str">
        <f t="shared" si="62"/>
        <v>January</v>
      </c>
      <c r="G2027" s="7" t="str">
        <f t="shared" si="63"/>
        <v/>
      </c>
      <c r="H2027" s="5" t="s">
        <v>28</v>
      </c>
      <c r="I2027" s="5" t="s">
        <v>29</v>
      </c>
      <c r="J2027" s="10"/>
      <c r="K2027" s="10"/>
      <c r="L2027" s="11">
        <v>0</v>
      </c>
    </row>
    <row r="2028" spans="1:12" x14ac:dyDescent="0.25">
      <c r="A2028" s="5" t="s">
        <v>179</v>
      </c>
      <c r="B2028" s="3" t="s">
        <v>180</v>
      </c>
      <c r="C2028" s="5" t="s">
        <v>5589</v>
      </c>
      <c r="D2028" s="5" t="s">
        <v>5609</v>
      </c>
      <c r="E2028" s="5">
        <v>2021</v>
      </c>
      <c r="F2028" s="8" t="str">
        <f t="shared" si="62"/>
        <v>June</v>
      </c>
      <c r="G2028" s="7">
        <f t="shared" si="63"/>
        <v>44370</v>
      </c>
      <c r="H2028" s="5" t="s">
        <v>4562</v>
      </c>
      <c r="I2028" s="5" t="s">
        <v>11</v>
      </c>
      <c r="J2028" s="10">
        <v>1029102.77</v>
      </c>
      <c r="K2028" s="10"/>
      <c r="L2028" s="11">
        <v>1029102.77</v>
      </c>
    </row>
    <row r="2029" spans="1:12" x14ac:dyDescent="0.25">
      <c r="A2029" s="5" t="s">
        <v>179</v>
      </c>
      <c r="B2029" s="3" t="s">
        <v>180</v>
      </c>
      <c r="C2029" s="5" t="s">
        <v>5592</v>
      </c>
      <c r="D2029" s="5" t="s">
        <v>5590</v>
      </c>
      <c r="E2029" s="5">
        <v>2021</v>
      </c>
      <c r="F2029" s="8" t="str">
        <f t="shared" si="62"/>
        <v>July</v>
      </c>
      <c r="G2029" s="7">
        <f t="shared" si="63"/>
        <v>44385</v>
      </c>
      <c r="H2029" s="5" t="s">
        <v>4561</v>
      </c>
      <c r="I2029" s="5" t="s">
        <v>11</v>
      </c>
      <c r="J2029" s="10">
        <v>357007.5</v>
      </c>
      <c r="K2029" s="10"/>
      <c r="L2029" s="11">
        <v>1386110.27</v>
      </c>
    </row>
    <row r="2030" spans="1:12" x14ac:dyDescent="0.25">
      <c r="A2030" s="5" t="s">
        <v>179</v>
      </c>
      <c r="B2030" s="3" t="s">
        <v>180</v>
      </c>
      <c r="C2030" s="5" t="s">
        <v>5592</v>
      </c>
      <c r="D2030" s="5" t="s">
        <v>5614</v>
      </c>
      <c r="E2030" s="5">
        <v>2021</v>
      </c>
      <c r="F2030" s="8" t="str">
        <f t="shared" si="62"/>
        <v>July</v>
      </c>
      <c r="G2030" s="7">
        <f t="shared" si="63"/>
        <v>44403</v>
      </c>
      <c r="H2030" s="5" t="s">
        <v>3196</v>
      </c>
      <c r="I2030" s="5" t="s">
        <v>13</v>
      </c>
      <c r="J2030" s="10"/>
      <c r="K2030" s="10">
        <v>1029102.77</v>
      </c>
      <c r="L2030" s="11">
        <v>357007.5</v>
      </c>
    </row>
    <row r="2031" spans="1:12" x14ac:dyDescent="0.25">
      <c r="A2031" s="5" t="s">
        <v>179</v>
      </c>
      <c r="B2031" s="3" t="s">
        <v>180</v>
      </c>
      <c r="C2031" s="5" t="s">
        <v>5590</v>
      </c>
      <c r="D2031" s="5" t="s">
        <v>5608</v>
      </c>
      <c r="E2031" s="5">
        <v>2021</v>
      </c>
      <c r="F2031" s="8" t="str">
        <f t="shared" si="62"/>
        <v>August</v>
      </c>
      <c r="G2031" s="7">
        <f t="shared" si="63"/>
        <v>44433</v>
      </c>
      <c r="H2031" s="5" t="s">
        <v>3193</v>
      </c>
      <c r="I2031" s="5" t="s">
        <v>13</v>
      </c>
      <c r="J2031" s="10"/>
      <c r="K2031" s="10">
        <v>357007.5</v>
      </c>
      <c r="L2031" s="11">
        <v>0</v>
      </c>
    </row>
    <row r="2032" spans="1:12" x14ac:dyDescent="0.25">
      <c r="A2032" s="5" t="s">
        <v>179</v>
      </c>
      <c r="B2032" s="3" t="s">
        <v>180</v>
      </c>
      <c r="C2032" s="5" t="s">
        <v>5605</v>
      </c>
      <c r="D2032" s="5" t="s">
        <v>5587</v>
      </c>
      <c r="E2032" s="5">
        <v>2021</v>
      </c>
      <c r="F2032" s="8" t="str">
        <f t="shared" si="62"/>
        <v>September</v>
      </c>
      <c r="G2032" s="7">
        <f t="shared" si="63"/>
        <v>44440</v>
      </c>
      <c r="H2032" s="5" t="s">
        <v>4560</v>
      </c>
      <c r="I2032" s="5" t="s">
        <v>11</v>
      </c>
      <c r="J2032" s="10">
        <v>332638.21999999997</v>
      </c>
      <c r="K2032" s="10"/>
      <c r="L2032" s="11">
        <v>332638.21999999997</v>
      </c>
    </row>
    <row r="2033" spans="1:12" x14ac:dyDescent="0.25">
      <c r="A2033" s="5" t="s">
        <v>179</v>
      </c>
      <c r="B2033" s="3" t="s">
        <v>180</v>
      </c>
      <c r="C2033" s="5" t="s">
        <v>5605</v>
      </c>
      <c r="D2033" s="5" t="s">
        <v>5602</v>
      </c>
      <c r="E2033" s="5">
        <v>2021</v>
      </c>
      <c r="F2033" s="8" t="str">
        <f t="shared" si="62"/>
        <v>September</v>
      </c>
      <c r="G2033" s="7">
        <f t="shared" si="63"/>
        <v>44463</v>
      </c>
      <c r="H2033" s="5" t="s">
        <v>3358</v>
      </c>
      <c r="I2033" s="5" t="s">
        <v>13</v>
      </c>
      <c r="J2033" s="10"/>
      <c r="K2033" s="10">
        <v>332638.21999999997</v>
      </c>
      <c r="L2033" s="11">
        <v>0</v>
      </c>
    </row>
    <row r="2034" spans="1:12" x14ac:dyDescent="0.25">
      <c r="A2034" s="5" t="s">
        <v>179</v>
      </c>
      <c r="B2034" s="3" t="s">
        <v>180</v>
      </c>
      <c r="C2034" s="5" t="s">
        <v>5606</v>
      </c>
      <c r="D2034" s="5" t="s">
        <v>5614</v>
      </c>
      <c r="E2034" s="5">
        <v>2021</v>
      </c>
      <c r="F2034" s="8" t="str">
        <f t="shared" si="62"/>
        <v>October</v>
      </c>
      <c r="G2034" s="7">
        <f t="shared" si="63"/>
        <v>44495</v>
      </c>
      <c r="H2034" s="5" t="s">
        <v>4559</v>
      </c>
      <c r="I2034" s="5" t="s">
        <v>11</v>
      </c>
      <c r="J2034" s="10">
        <v>385665.07</v>
      </c>
      <c r="K2034" s="10"/>
      <c r="L2034" s="11">
        <v>385665.07</v>
      </c>
    </row>
    <row r="2035" spans="1:12" x14ac:dyDescent="0.25">
      <c r="A2035" s="5" t="s">
        <v>179</v>
      </c>
      <c r="B2035" s="3" t="s">
        <v>180</v>
      </c>
      <c r="C2035" s="5" t="s">
        <v>5607</v>
      </c>
      <c r="D2035" s="5" t="s">
        <v>5587</v>
      </c>
      <c r="E2035" s="5">
        <v>2021</v>
      </c>
      <c r="F2035" s="8" t="str">
        <f t="shared" si="62"/>
        <v>December</v>
      </c>
      <c r="G2035" s="7">
        <f t="shared" si="63"/>
        <v>44531</v>
      </c>
      <c r="H2035" s="5" t="s">
        <v>3498</v>
      </c>
      <c r="I2035" s="5" t="s">
        <v>13</v>
      </c>
      <c r="J2035" s="10"/>
      <c r="K2035" s="10">
        <v>385665.07</v>
      </c>
      <c r="L2035" s="11">
        <v>0</v>
      </c>
    </row>
    <row r="2036" spans="1:12" x14ac:dyDescent="0.25">
      <c r="A2036" s="5" t="s">
        <v>179</v>
      </c>
      <c r="B2036" s="3" t="s">
        <v>180</v>
      </c>
      <c r="C2036" s="5" t="s">
        <v>5607</v>
      </c>
      <c r="D2036" s="5" t="s">
        <v>5587</v>
      </c>
      <c r="E2036" s="5">
        <v>2021</v>
      </c>
      <c r="F2036" s="8" t="str">
        <f t="shared" si="62"/>
        <v>December</v>
      </c>
      <c r="G2036" s="7">
        <f t="shared" si="63"/>
        <v>44531</v>
      </c>
      <c r="H2036" s="5" t="s">
        <v>4558</v>
      </c>
      <c r="I2036" s="5" t="s">
        <v>11</v>
      </c>
      <c r="J2036" s="10">
        <v>810</v>
      </c>
      <c r="K2036" s="10"/>
      <c r="L2036" s="11">
        <v>810</v>
      </c>
    </row>
    <row r="2037" spans="1:12" x14ac:dyDescent="0.25">
      <c r="A2037" s="5" t="s">
        <v>179</v>
      </c>
      <c r="B2037" s="3" t="s">
        <v>180</v>
      </c>
      <c r="C2037" s="5" t="s">
        <v>5607</v>
      </c>
      <c r="D2037" s="5" t="s">
        <v>5603</v>
      </c>
      <c r="E2037" s="5">
        <v>2021</v>
      </c>
      <c r="F2037" s="8" t="str">
        <f t="shared" si="62"/>
        <v>December</v>
      </c>
      <c r="G2037" s="7">
        <f t="shared" si="63"/>
        <v>44559</v>
      </c>
      <c r="H2037" s="5" t="s">
        <v>3258</v>
      </c>
      <c r="I2037" s="5" t="s">
        <v>13</v>
      </c>
      <c r="J2037" s="10"/>
      <c r="K2037" s="10">
        <v>810</v>
      </c>
      <c r="L2037" s="11">
        <v>0</v>
      </c>
    </row>
    <row r="2038" spans="1:12" x14ac:dyDescent="0.25">
      <c r="A2038" s="5" t="s">
        <v>181</v>
      </c>
      <c r="B2038" s="3" t="s">
        <v>182</v>
      </c>
      <c r="C2038" s="7"/>
      <c r="D2038" s="7"/>
      <c r="E2038" s="7"/>
      <c r="F2038" s="8" t="str">
        <f t="shared" si="62"/>
        <v>January</v>
      </c>
      <c r="G2038" s="7" t="str">
        <f t="shared" si="63"/>
        <v/>
      </c>
      <c r="H2038" s="5" t="s">
        <v>28</v>
      </c>
      <c r="I2038" s="5" t="s">
        <v>29</v>
      </c>
      <c r="J2038" s="10"/>
      <c r="K2038" s="10"/>
      <c r="L2038" s="11">
        <v>0</v>
      </c>
    </row>
    <row r="2039" spans="1:12" x14ac:dyDescent="0.25">
      <c r="A2039" s="5" t="s">
        <v>183</v>
      </c>
      <c r="B2039" s="3" t="s">
        <v>184</v>
      </c>
      <c r="C2039" s="5" t="s">
        <v>5587</v>
      </c>
      <c r="D2039" s="5" t="s">
        <v>5587</v>
      </c>
      <c r="E2039" s="5">
        <v>2021</v>
      </c>
      <c r="F2039" s="8" t="str">
        <f t="shared" si="62"/>
        <v>January</v>
      </c>
      <c r="G2039" s="7">
        <f t="shared" si="63"/>
        <v>44197</v>
      </c>
      <c r="H2039" s="5" t="s">
        <v>36</v>
      </c>
      <c r="I2039" s="5" t="s">
        <v>29</v>
      </c>
      <c r="J2039" s="10"/>
      <c r="K2039" s="10"/>
      <c r="L2039" s="11">
        <v>-2.4</v>
      </c>
    </row>
    <row r="2040" spans="1:12" x14ac:dyDescent="0.25">
      <c r="A2040" s="5" t="s">
        <v>183</v>
      </c>
      <c r="B2040" s="3" t="s">
        <v>184</v>
      </c>
      <c r="C2040" s="5" t="s">
        <v>5587</v>
      </c>
      <c r="D2040" s="5" t="s">
        <v>5587</v>
      </c>
      <c r="E2040" s="5">
        <v>2021</v>
      </c>
      <c r="F2040" s="8" t="str">
        <f t="shared" si="62"/>
        <v>January</v>
      </c>
      <c r="G2040" s="7">
        <f t="shared" si="63"/>
        <v>44197</v>
      </c>
      <c r="H2040" s="5" t="s">
        <v>4557</v>
      </c>
      <c r="I2040" s="5" t="s">
        <v>11</v>
      </c>
      <c r="J2040" s="10">
        <v>217648.8</v>
      </c>
      <c r="K2040" s="10"/>
      <c r="L2040" s="11">
        <v>217646.4</v>
      </c>
    </row>
    <row r="2041" spans="1:12" x14ac:dyDescent="0.25">
      <c r="A2041" s="5" t="s">
        <v>183</v>
      </c>
      <c r="B2041" s="3" t="s">
        <v>184</v>
      </c>
      <c r="C2041" s="5" t="s">
        <v>5587</v>
      </c>
      <c r="D2041" s="5" t="s">
        <v>5594</v>
      </c>
      <c r="E2041" s="5">
        <v>2021</v>
      </c>
      <c r="F2041" s="8" t="str">
        <f t="shared" si="62"/>
        <v>January</v>
      </c>
      <c r="G2041" s="7">
        <f t="shared" si="63"/>
        <v>44207</v>
      </c>
      <c r="H2041" s="5" t="s">
        <v>3341</v>
      </c>
      <c r="I2041" s="5" t="s">
        <v>13</v>
      </c>
      <c r="J2041" s="10"/>
      <c r="K2041" s="10">
        <v>217648.8</v>
      </c>
      <c r="L2041" s="11">
        <v>-2.4</v>
      </c>
    </row>
    <row r="2042" spans="1:12" x14ac:dyDescent="0.25">
      <c r="A2042" s="5" t="s">
        <v>183</v>
      </c>
      <c r="B2042" s="3" t="s">
        <v>184</v>
      </c>
      <c r="C2042" s="5" t="s">
        <v>5598</v>
      </c>
      <c r="D2042" s="5" t="s">
        <v>5587</v>
      </c>
      <c r="E2042" s="5">
        <v>2021</v>
      </c>
      <c r="F2042" s="8" t="str">
        <f t="shared" si="62"/>
        <v>February</v>
      </c>
      <c r="G2042" s="7">
        <f t="shared" si="63"/>
        <v>44228</v>
      </c>
      <c r="H2042" s="5" t="s">
        <v>4556</v>
      </c>
      <c r="I2042" s="5" t="s">
        <v>11</v>
      </c>
      <c r="J2042" s="10">
        <v>217648.8</v>
      </c>
      <c r="K2042" s="10"/>
      <c r="L2042" s="11">
        <v>217646.4</v>
      </c>
    </row>
    <row r="2043" spans="1:12" x14ac:dyDescent="0.25">
      <c r="A2043" s="5" t="s">
        <v>183</v>
      </c>
      <c r="B2043" s="3" t="s">
        <v>184</v>
      </c>
      <c r="C2043" s="5" t="s">
        <v>5598</v>
      </c>
      <c r="D2043" s="5" t="s">
        <v>5594</v>
      </c>
      <c r="E2043" s="5">
        <v>2021</v>
      </c>
      <c r="F2043" s="8" t="str">
        <f t="shared" si="62"/>
        <v>February</v>
      </c>
      <c r="G2043" s="7">
        <f t="shared" si="63"/>
        <v>44238</v>
      </c>
      <c r="H2043" s="5" t="s">
        <v>3379</v>
      </c>
      <c r="I2043" s="5" t="s">
        <v>13</v>
      </c>
      <c r="J2043" s="10"/>
      <c r="K2043" s="10">
        <v>217648.8</v>
      </c>
      <c r="L2043" s="11">
        <v>-2.4</v>
      </c>
    </row>
    <row r="2044" spans="1:12" x14ac:dyDescent="0.25">
      <c r="A2044" s="5" t="s">
        <v>183</v>
      </c>
      <c r="B2044" s="3" t="s">
        <v>184</v>
      </c>
      <c r="C2044" s="5" t="s">
        <v>5598</v>
      </c>
      <c r="D2044" s="5" t="s">
        <v>5614</v>
      </c>
      <c r="E2044" s="5">
        <v>2021</v>
      </c>
      <c r="F2044" s="8" t="str">
        <f t="shared" si="62"/>
        <v>February</v>
      </c>
      <c r="G2044" s="7">
        <f t="shared" si="63"/>
        <v>44253</v>
      </c>
      <c r="H2044" s="5" t="s">
        <v>4555</v>
      </c>
      <c r="I2044" s="5" t="s">
        <v>11</v>
      </c>
      <c r="J2044" s="10">
        <v>217648.8</v>
      </c>
      <c r="K2044" s="10"/>
      <c r="L2044" s="11">
        <v>217646.4</v>
      </c>
    </row>
    <row r="2045" spans="1:12" x14ac:dyDescent="0.25">
      <c r="A2045" s="5" t="s">
        <v>183</v>
      </c>
      <c r="B2045" s="3" t="s">
        <v>184</v>
      </c>
      <c r="C2045" s="5" t="s">
        <v>5588</v>
      </c>
      <c r="D2045" s="5" t="s">
        <v>5593</v>
      </c>
      <c r="E2045" s="5">
        <v>2021</v>
      </c>
      <c r="F2045" s="8" t="str">
        <f t="shared" si="62"/>
        <v>March</v>
      </c>
      <c r="G2045" s="7">
        <f t="shared" si="63"/>
        <v>44277</v>
      </c>
      <c r="H2045" s="5" t="s">
        <v>4554</v>
      </c>
      <c r="I2045" s="5" t="s">
        <v>11</v>
      </c>
      <c r="J2045" s="10">
        <v>217648.8</v>
      </c>
      <c r="K2045" s="10"/>
      <c r="L2045" s="11">
        <v>435295.2</v>
      </c>
    </row>
    <row r="2046" spans="1:12" x14ac:dyDescent="0.25">
      <c r="A2046" s="5" t="s">
        <v>183</v>
      </c>
      <c r="B2046" s="3" t="s">
        <v>184</v>
      </c>
      <c r="C2046" s="5" t="s">
        <v>5596</v>
      </c>
      <c r="D2046" s="5" t="s">
        <v>5587</v>
      </c>
      <c r="E2046" s="5">
        <v>2021</v>
      </c>
      <c r="F2046" s="8" t="str">
        <f t="shared" si="62"/>
        <v>April</v>
      </c>
      <c r="G2046" s="7">
        <f t="shared" si="63"/>
        <v>44287</v>
      </c>
      <c r="H2046" s="5" t="s">
        <v>4553</v>
      </c>
      <c r="I2046" s="5" t="s">
        <v>13</v>
      </c>
      <c r="J2046" s="10"/>
      <c r="K2046" s="10">
        <v>217648.8</v>
      </c>
      <c r="L2046" s="11">
        <v>217646.4</v>
      </c>
    </row>
    <row r="2047" spans="1:12" x14ac:dyDescent="0.25">
      <c r="A2047" s="5" t="s">
        <v>183</v>
      </c>
      <c r="B2047" s="3" t="s">
        <v>184</v>
      </c>
      <c r="C2047" s="5" t="s">
        <v>5596</v>
      </c>
      <c r="D2047" s="5" t="s">
        <v>5615</v>
      </c>
      <c r="E2047" s="5">
        <v>2021</v>
      </c>
      <c r="F2047" s="8" t="str">
        <f t="shared" si="62"/>
        <v>April</v>
      </c>
      <c r="G2047" s="7">
        <f t="shared" si="63"/>
        <v>44313</v>
      </c>
      <c r="H2047" s="5" t="s">
        <v>3205</v>
      </c>
      <c r="I2047" s="5" t="s">
        <v>13</v>
      </c>
      <c r="J2047" s="10"/>
      <c r="K2047" s="10">
        <v>217648.8</v>
      </c>
      <c r="L2047" s="11">
        <v>-2.4</v>
      </c>
    </row>
    <row r="2048" spans="1:12" x14ac:dyDescent="0.25">
      <c r="A2048" s="5" t="s">
        <v>183</v>
      </c>
      <c r="B2048" s="3" t="s">
        <v>184</v>
      </c>
      <c r="C2048" s="5" t="s">
        <v>5597</v>
      </c>
      <c r="D2048" s="5" t="s">
        <v>5587</v>
      </c>
      <c r="E2048" s="5">
        <v>2021</v>
      </c>
      <c r="F2048" s="8" t="str">
        <f t="shared" si="62"/>
        <v>May</v>
      </c>
      <c r="G2048" s="7">
        <f t="shared" si="63"/>
        <v>44317</v>
      </c>
      <c r="H2048" s="5" t="s">
        <v>4552</v>
      </c>
      <c r="I2048" s="5" t="s">
        <v>11</v>
      </c>
      <c r="J2048" s="10">
        <v>217648.8</v>
      </c>
      <c r="K2048" s="10"/>
      <c r="L2048" s="11">
        <v>217646.4</v>
      </c>
    </row>
    <row r="2049" spans="1:12" x14ac:dyDescent="0.25">
      <c r="A2049" s="5" t="s">
        <v>183</v>
      </c>
      <c r="B2049" s="3" t="s">
        <v>184</v>
      </c>
      <c r="C2049" s="5" t="s">
        <v>5597</v>
      </c>
      <c r="D2049" s="5" t="s">
        <v>5596</v>
      </c>
      <c r="E2049" s="5">
        <v>2021</v>
      </c>
      <c r="F2049" s="8" t="str">
        <f t="shared" si="62"/>
        <v>May</v>
      </c>
      <c r="G2049" s="7">
        <f t="shared" si="63"/>
        <v>44320</v>
      </c>
      <c r="H2049" s="5" t="s">
        <v>3366</v>
      </c>
      <c r="I2049" s="5" t="s">
        <v>13</v>
      </c>
      <c r="J2049" s="10">
        <v>2.4</v>
      </c>
      <c r="K2049" s="10"/>
      <c r="L2049" s="11">
        <v>217648.8</v>
      </c>
    </row>
    <row r="2050" spans="1:12" x14ac:dyDescent="0.25">
      <c r="A2050" s="5" t="s">
        <v>183</v>
      </c>
      <c r="B2050" s="3" t="s">
        <v>184</v>
      </c>
      <c r="C2050" s="5" t="s">
        <v>5597</v>
      </c>
      <c r="D2050" s="5" t="s">
        <v>5595</v>
      </c>
      <c r="E2050" s="5">
        <v>2021</v>
      </c>
      <c r="F2050" s="8" t="str">
        <f t="shared" si="62"/>
        <v>May</v>
      </c>
      <c r="G2050" s="7">
        <f t="shared" si="63"/>
        <v>44347</v>
      </c>
      <c r="H2050" s="5" t="s">
        <v>4551</v>
      </c>
      <c r="I2050" s="5" t="s">
        <v>13</v>
      </c>
      <c r="J2050" s="10"/>
      <c r="K2050" s="10">
        <v>217648.8</v>
      </c>
      <c r="L2050" s="11">
        <v>0</v>
      </c>
    </row>
    <row r="2051" spans="1:12" x14ac:dyDescent="0.25">
      <c r="A2051" s="5" t="s">
        <v>183</v>
      </c>
      <c r="B2051" s="3" t="s">
        <v>184</v>
      </c>
      <c r="C2051" s="5" t="s">
        <v>5589</v>
      </c>
      <c r="D2051" s="5" t="s">
        <v>5587</v>
      </c>
      <c r="E2051" s="5">
        <v>2021</v>
      </c>
      <c r="F2051" s="8" t="str">
        <f t="shared" ref="F2051:F2114" si="64">TEXT(C2051*28, "mmmm")</f>
        <v>June</v>
      </c>
      <c r="G2051" s="7">
        <f t="shared" ref="G2051:G2114" si="65">IFERROR(DATEVALUE(CONCATENATE(C2051,"-",D2051,"-",E2051)), "")</f>
        <v>44348</v>
      </c>
      <c r="H2051" s="5" t="s">
        <v>4550</v>
      </c>
      <c r="I2051" s="5" t="s">
        <v>11</v>
      </c>
      <c r="J2051" s="10">
        <v>217648.8</v>
      </c>
      <c r="K2051" s="10"/>
      <c r="L2051" s="11">
        <v>217648.8</v>
      </c>
    </row>
    <row r="2052" spans="1:12" x14ac:dyDescent="0.25">
      <c r="A2052" s="5" t="s">
        <v>183</v>
      </c>
      <c r="B2052" s="3" t="s">
        <v>184</v>
      </c>
      <c r="C2052" s="5" t="s">
        <v>5589</v>
      </c>
      <c r="D2052" s="5" t="s">
        <v>5598</v>
      </c>
      <c r="E2052" s="5">
        <v>2021</v>
      </c>
      <c r="F2052" s="8" t="str">
        <f t="shared" si="64"/>
        <v>June</v>
      </c>
      <c r="G2052" s="7">
        <f t="shared" si="65"/>
        <v>44349</v>
      </c>
      <c r="H2052" s="5" t="s">
        <v>4549</v>
      </c>
      <c r="I2052" s="5" t="s">
        <v>11</v>
      </c>
      <c r="J2052" s="10"/>
      <c r="K2052" s="10">
        <v>13058.93</v>
      </c>
      <c r="L2052" s="11">
        <v>204589.87</v>
      </c>
    </row>
    <row r="2053" spans="1:12" x14ac:dyDescent="0.25">
      <c r="A2053" s="5" t="s">
        <v>183</v>
      </c>
      <c r="B2053" s="3" t="s">
        <v>184</v>
      </c>
      <c r="C2053" s="5" t="s">
        <v>5589</v>
      </c>
      <c r="D2053" s="5" t="s">
        <v>5593</v>
      </c>
      <c r="E2053" s="5">
        <v>2021</v>
      </c>
      <c r="F2053" s="8" t="str">
        <f t="shared" si="64"/>
        <v>June</v>
      </c>
      <c r="G2053" s="7">
        <f t="shared" si="65"/>
        <v>44369</v>
      </c>
      <c r="H2053" s="5" t="s">
        <v>4548</v>
      </c>
      <c r="I2053" s="5" t="s">
        <v>11</v>
      </c>
      <c r="J2053" s="10">
        <v>217648.8</v>
      </c>
      <c r="K2053" s="10"/>
      <c r="L2053" s="11">
        <v>422238.67</v>
      </c>
    </row>
    <row r="2054" spans="1:12" x14ac:dyDescent="0.25">
      <c r="A2054" s="5" t="s">
        <v>183</v>
      </c>
      <c r="B2054" s="3" t="s">
        <v>184</v>
      </c>
      <c r="C2054" s="5" t="s">
        <v>5592</v>
      </c>
      <c r="D2054" s="5" t="s">
        <v>5592</v>
      </c>
      <c r="E2054" s="5">
        <v>2021</v>
      </c>
      <c r="F2054" s="8" t="str">
        <f t="shared" si="64"/>
        <v>July</v>
      </c>
      <c r="G2054" s="7">
        <f t="shared" si="65"/>
        <v>44384</v>
      </c>
      <c r="H2054" s="5" t="s">
        <v>3279</v>
      </c>
      <c r="I2054" s="5" t="s">
        <v>13</v>
      </c>
      <c r="J2054" s="10"/>
      <c r="K2054" s="10">
        <v>204590.67</v>
      </c>
      <c r="L2054" s="11">
        <v>217648</v>
      </c>
    </row>
    <row r="2055" spans="1:12" x14ac:dyDescent="0.25">
      <c r="A2055" s="5" t="s">
        <v>183</v>
      </c>
      <c r="B2055" s="3" t="s">
        <v>184</v>
      </c>
      <c r="C2055" s="5" t="s">
        <v>5590</v>
      </c>
      <c r="D2055" s="5" t="s">
        <v>5587</v>
      </c>
      <c r="E2055" s="5">
        <v>2021</v>
      </c>
      <c r="F2055" s="8" t="str">
        <f t="shared" si="64"/>
        <v>August</v>
      </c>
      <c r="G2055" s="7">
        <f t="shared" si="65"/>
        <v>44409</v>
      </c>
      <c r="H2055" s="5" t="s">
        <v>4547</v>
      </c>
      <c r="I2055" s="5" t="s">
        <v>11</v>
      </c>
      <c r="J2055" s="10">
        <v>217648.8</v>
      </c>
      <c r="K2055" s="10"/>
      <c r="L2055" s="11">
        <v>435296.8</v>
      </c>
    </row>
    <row r="2056" spans="1:12" x14ac:dyDescent="0.25">
      <c r="A2056" s="5" t="s">
        <v>183</v>
      </c>
      <c r="B2056" s="3" t="s">
        <v>184</v>
      </c>
      <c r="C2056" s="5" t="s">
        <v>5590</v>
      </c>
      <c r="D2056" s="5" t="s">
        <v>5617</v>
      </c>
      <c r="E2056" s="5">
        <v>2021</v>
      </c>
      <c r="F2056" s="8" t="str">
        <f t="shared" si="64"/>
        <v>August</v>
      </c>
      <c r="G2056" s="7">
        <f t="shared" si="65"/>
        <v>44427</v>
      </c>
      <c r="H2056" s="5" t="s">
        <v>3196</v>
      </c>
      <c r="I2056" s="5" t="s">
        <v>13</v>
      </c>
      <c r="J2056" s="10"/>
      <c r="K2056" s="10">
        <v>217648.8</v>
      </c>
      <c r="L2056" s="11">
        <v>217648</v>
      </c>
    </row>
    <row r="2057" spans="1:12" x14ac:dyDescent="0.25">
      <c r="A2057" s="5" t="s">
        <v>183</v>
      </c>
      <c r="B2057" s="3" t="s">
        <v>184</v>
      </c>
      <c r="C2057" s="5" t="s">
        <v>5605</v>
      </c>
      <c r="D2057" s="5" t="s">
        <v>5587</v>
      </c>
      <c r="E2057" s="5">
        <v>2021</v>
      </c>
      <c r="F2057" s="8" t="str">
        <f t="shared" si="64"/>
        <v>September</v>
      </c>
      <c r="G2057" s="7">
        <f t="shared" si="65"/>
        <v>44440</v>
      </c>
      <c r="H2057" s="5" t="s">
        <v>4546</v>
      </c>
      <c r="I2057" s="5" t="s">
        <v>11</v>
      </c>
      <c r="J2057" s="10">
        <v>258000</v>
      </c>
      <c r="K2057" s="10"/>
      <c r="L2057" s="11">
        <v>475648</v>
      </c>
    </row>
    <row r="2058" spans="1:12" x14ac:dyDescent="0.25">
      <c r="A2058" s="5" t="s">
        <v>183</v>
      </c>
      <c r="B2058" s="3" t="s">
        <v>184</v>
      </c>
      <c r="C2058" s="5" t="s">
        <v>5606</v>
      </c>
      <c r="D2058" s="5" t="s">
        <v>5587</v>
      </c>
      <c r="E2058" s="5">
        <v>2021</v>
      </c>
      <c r="F2058" s="8" t="str">
        <f t="shared" si="64"/>
        <v>October</v>
      </c>
      <c r="G2058" s="7">
        <f t="shared" si="65"/>
        <v>44470</v>
      </c>
      <c r="H2058" s="5" t="s">
        <v>4545</v>
      </c>
      <c r="I2058" s="5" t="s">
        <v>11</v>
      </c>
      <c r="J2058" s="10">
        <v>258000</v>
      </c>
      <c r="K2058" s="10"/>
      <c r="L2058" s="11">
        <v>733648</v>
      </c>
    </row>
    <row r="2059" spans="1:12" x14ac:dyDescent="0.25">
      <c r="A2059" s="5" t="s">
        <v>183</v>
      </c>
      <c r="B2059" s="3" t="s">
        <v>184</v>
      </c>
      <c r="C2059" s="5" t="s">
        <v>5606</v>
      </c>
      <c r="D2059" s="5" t="s">
        <v>5587</v>
      </c>
      <c r="E2059" s="5">
        <v>2021</v>
      </c>
      <c r="F2059" s="8" t="str">
        <f t="shared" si="64"/>
        <v>October</v>
      </c>
      <c r="G2059" s="7">
        <f t="shared" si="65"/>
        <v>44470</v>
      </c>
      <c r="H2059" s="5" t="s">
        <v>4544</v>
      </c>
      <c r="I2059" s="5" t="s">
        <v>11</v>
      </c>
      <c r="J2059" s="10"/>
      <c r="K2059" s="10">
        <v>15480</v>
      </c>
      <c r="L2059" s="11">
        <v>718168</v>
      </c>
    </row>
    <row r="2060" spans="1:12" x14ac:dyDescent="0.25">
      <c r="A2060" s="5" t="s">
        <v>183</v>
      </c>
      <c r="B2060" s="3" t="s">
        <v>184</v>
      </c>
      <c r="C2060" s="5" t="s">
        <v>5606</v>
      </c>
      <c r="D2060" s="5" t="s">
        <v>5597</v>
      </c>
      <c r="E2060" s="5">
        <v>2021</v>
      </c>
      <c r="F2060" s="8" t="str">
        <f t="shared" si="64"/>
        <v>October</v>
      </c>
      <c r="G2060" s="7">
        <f t="shared" si="65"/>
        <v>44474</v>
      </c>
      <c r="H2060" s="5" t="s">
        <v>3803</v>
      </c>
      <c r="I2060" s="5" t="s">
        <v>13</v>
      </c>
      <c r="J2060" s="10"/>
      <c r="K2060" s="10">
        <v>217648.8</v>
      </c>
      <c r="L2060" s="11">
        <v>500519.2</v>
      </c>
    </row>
    <row r="2061" spans="1:12" x14ac:dyDescent="0.25">
      <c r="A2061" s="5" t="s">
        <v>185</v>
      </c>
      <c r="B2061" s="3" t="s">
        <v>186</v>
      </c>
      <c r="C2061" s="5" t="s">
        <v>5598</v>
      </c>
      <c r="D2061" s="5" t="s">
        <v>5590</v>
      </c>
      <c r="E2061" s="5">
        <v>2021</v>
      </c>
      <c r="F2061" s="8" t="str">
        <f t="shared" si="64"/>
        <v>February</v>
      </c>
      <c r="G2061" s="7">
        <f t="shared" si="65"/>
        <v>44235</v>
      </c>
      <c r="H2061" s="5" t="s">
        <v>4543</v>
      </c>
      <c r="I2061" s="5" t="s">
        <v>11</v>
      </c>
      <c r="J2061" s="10">
        <v>2112000</v>
      </c>
      <c r="K2061" s="10"/>
      <c r="L2061" s="11">
        <v>2112000</v>
      </c>
    </row>
    <row r="2062" spans="1:12" x14ac:dyDescent="0.25">
      <c r="A2062" s="5" t="s">
        <v>185</v>
      </c>
      <c r="B2062" s="3" t="s">
        <v>186</v>
      </c>
      <c r="C2062" s="5" t="s">
        <v>5588</v>
      </c>
      <c r="D2062" s="5" t="s">
        <v>5587</v>
      </c>
      <c r="E2062" s="5">
        <v>2021</v>
      </c>
      <c r="F2062" s="8" t="str">
        <f t="shared" si="64"/>
        <v>March</v>
      </c>
      <c r="G2062" s="7">
        <f t="shared" si="65"/>
        <v>44256</v>
      </c>
      <c r="H2062" s="5" t="s">
        <v>3408</v>
      </c>
      <c r="I2062" s="5" t="s">
        <v>13</v>
      </c>
      <c r="J2062" s="10"/>
      <c r="K2062" s="10">
        <v>2112000</v>
      </c>
      <c r="L2062" s="11">
        <v>0</v>
      </c>
    </row>
    <row r="2063" spans="1:12" x14ac:dyDescent="0.25">
      <c r="A2063" s="5" t="s">
        <v>187</v>
      </c>
      <c r="B2063" s="3" t="s">
        <v>188</v>
      </c>
      <c r="C2063" s="5" t="s">
        <v>5587</v>
      </c>
      <c r="D2063" s="5" t="s">
        <v>5587</v>
      </c>
      <c r="E2063" s="5">
        <v>2021</v>
      </c>
      <c r="F2063" s="8" t="str">
        <f t="shared" si="64"/>
        <v>January</v>
      </c>
      <c r="G2063" s="7">
        <f t="shared" si="65"/>
        <v>44197</v>
      </c>
      <c r="H2063" s="5" t="s">
        <v>36</v>
      </c>
      <c r="I2063" s="5" t="s">
        <v>29</v>
      </c>
      <c r="J2063" s="10"/>
      <c r="K2063" s="10"/>
      <c r="L2063" s="11">
        <v>-0.33</v>
      </c>
    </row>
    <row r="2064" spans="1:12" x14ac:dyDescent="0.25">
      <c r="A2064" s="5" t="s">
        <v>187</v>
      </c>
      <c r="B2064" s="3" t="s">
        <v>188</v>
      </c>
      <c r="C2064" s="5" t="s">
        <v>5587</v>
      </c>
      <c r="D2064" s="5" t="s">
        <v>5590</v>
      </c>
      <c r="E2064" s="5">
        <v>2021</v>
      </c>
      <c r="F2064" s="8" t="str">
        <f t="shared" si="64"/>
        <v>January</v>
      </c>
      <c r="G2064" s="7">
        <f t="shared" si="65"/>
        <v>44204</v>
      </c>
      <c r="H2064" s="5" t="s">
        <v>4542</v>
      </c>
      <c r="I2064" s="5" t="s">
        <v>11</v>
      </c>
      <c r="J2064" s="10">
        <v>2346666.67</v>
      </c>
      <c r="K2064" s="10"/>
      <c r="L2064" s="11">
        <v>2346666.34</v>
      </c>
    </row>
    <row r="2065" spans="1:12" x14ac:dyDescent="0.25">
      <c r="A2065" s="5" t="s">
        <v>187</v>
      </c>
      <c r="B2065" s="3" t="s">
        <v>188</v>
      </c>
      <c r="C2065" s="5" t="s">
        <v>5587</v>
      </c>
      <c r="D2065" s="5" t="s">
        <v>5616</v>
      </c>
      <c r="E2065" s="5">
        <v>2021</v>
      </c>
      <c r="F2065" s="8" t="str">
        <f t="shared" si="64"/>
        <v>January</v>
      </c>
      <c r="G2065" s="7">
        <f t="shared" si="65"/>
        <v>44211</v>
      </c>
      <c r="H2065" s="5" t="s">
        <v>3213</v>
      </c>
      <c r="I2065" s="5" t="s">
        <v>13</v>
      </c>
      <c r="J2065" s="10"/>
      <c r="K2065" s="10">
        <v>2346666.67</v>
      </c>
      <c r="L2065" s="11">
        <v>-0.33</v>
      </c>
    </row>
    <row r="2066" spans="1:12" x14ac:dyDescent="0.25">
      <c r="A2066" s="5" t="s">
        <v>187</v>
      </c>
      <c r="B2066" s="3" t="s">
        <v>188</v>
      </c>
      <c r="C2066" s="5" t="s">
        <v>5587</v>
      </c>
      <c r="D2066" s="5" t="s">
        <v>5612</v>
      </c>
      <c r="E2066" s="5">
        <v>2021</v>
      </c>
      <c r="F2066" s="8" t="str">
        <f t="shared" si="64"/>
        <v>January</v>
      </c>
      <c r="G2066" s="7">
        <f t="shared" si="65"/>
        <v>44216</v>
      </c>
      <c r="H2066" s="5" t="s">
        <v>4541</v>
      </c>
      <c r="I2066" s="5" t="s">
        <v>11</v>
      </c>
      <c r="J2066" s="10">
        <v>2346666.67</v>
      </c>
      <c r="K2066" s="10"/>
      <c r="L2066" s="11">
        <v>2346666.34</v>
      </c>
    </row>
    <row r="2067" spans="1:12" x14ac:dyDescent="0.25">
      <c r="A2067" s="5" t="s">
        <v>187</v>
      </c>
      <c r="B2067" s="3" t="s">
        <v>188</v>
      </c>
      <c r="C2067" s="5" t="s">
        <v>5587</v>
      </c>
      <c r="D2067" s="5" t="s">
        <v>5603</v>
      </c>
      <c r="E2067" s="5">
        <v>2021</v>
      </c>
      <c r="F2067" s="8" t="str">
        <f t="shared" si="64"/>
        <v>January</v>
      </c>
      <c r="G2067" s="7">
        <f t="shared" si="65"/>
        <v>44225</v>
      </c>
      <c r="H2067" s="5" t="s">
        <v>3210</v>
      </c>
      <c r="I2067" s="5" t="s">
        <v>13</v>
      </c>
      <c r="J2067" s="10"/>
      <c r="K2067" s="10">
        <v>2346666.67</v>
      </c>
      <c r="L2067" s="11">
        <v>-0.33</v>
      </c>
    </row>
    <row r="2068" spans="1:12" x14ac:dyDescent="0.25">
      <c r="A2068" s="5" t="s">
        <v>187</v>
      </c>
      <c r="B2068" s="3" t="s">
        <v>188</v>
      </c>
      <c r="C2068" s="5" t="s">
        <v>5598</v>
      </c>
      <c r="D2068" s="5" t="s">
        <v>5593</v>
      </c>
      <c r="E2068" s="5">
        <v>2021</v>
      </c>
      <c r="F2068" s="8" t="str">
        <f t="shared" si="64"/>
        <v>February</v>
      </c>
      <c r="G2068" s="7">
        <f t="shared" si="65"/>
        <v>44249</v>
      </c>
      <c r="H2068" s="5" t="s">
        <v>4540</v>
      </c>
      <c r="I2068" s="5" t="s">
        <v>11</v>
      </c>
      <c r="J2068" s="10">
        <v>2346666.67</v>
      </c>
      <c r="K2068" s="10"/>
      <c r="L2068" s="11">
        <v>2346666.34</v>
      </c>
    </row>
    <row r="2069" spans="1:12" x14ac:dyDescent="0.25">
      <c r="A2069" s="5" t="s">
        <v>187</v>
      </c>
      <c r="B2069" s="3" t="s">
        <v>188</v>
      </c>
      <c r="C2069" s="5" t="s">
        <v>5588</v>
      </c>
      <c r="D2069" s="5" t="s">
        <v>5607</v>
      </c>
      <c r="E2069" s="5">
        <v>2021</v>
      </c>
      <c r="F2069" s="8" t="str">
        <f t="shared" si="64"/>
        <v>March</v>
      </c>
      <c r="G2069" s="7">
        <f t="shared" si="65"/>
        <v>44267</v>
      </c>
      <c r="H2069" s="5" t="s">
        <v>4538</v>
      </c>
      <c r="I2069" s="5" t="s">
        <v>13</v>
      </c>
      <c r="J2069" s="10"/>
      <c r="K2069" s="10">
        <v>2346666.67</v>
      </c>
      <c r="L2069" s="11">
        <v>-0.33</v>
      </c>
    </row>
    <row r="2070" spans="1:12" x14ac:dyDescent="0.25">
      <c r="A2070" s="5" t="s">
        <v>187</v>
      </c>
      <c r="B2070" s="3" t="s">
        <v>188</v>
      </c>
      <c r="C2070" s="5" t="s">
        <v>5588</v>
      </c>
      <c r="D2070" s="5" t="s">
        <v>5602</v>
      </c>
      <c r="E2070" s="5">
        <v>2021</v>
      </c>
      <c r="F2070" s="8" t="str">
        <f t="shared" si="64"/>
        <v>March</v>
      </c>
      <c r="G2070" s="7">
        <f t="shared" si="65"/>
        <v>44279</v>
      </c>
      <c r="H2070" s="5" t="s">
        <v>4539</v>
      </c>
      <c r="I2070" s="5" t="s">
        <v>11</v>
      </c>
      <c r="J2070" s="10">
        <v>24260</v>
      </c>
      <c r="K2070" s="10"/>
      <c r="L2070" s="11">
        <v>24259.67</v>
      </c>
    </row>
    <row r="2071" spans="1:12" x14ac:dyDescent="0.25">
      <c r="A2071" s="5" t="s">
        <v>187</v>
      </c>
      <c r="B2071" s="3" t="s">
        <v>188</v>
      </c>
      <c r="C2071" s="5" t="s">
        <v>5588</v>
      </c>
      <c r="D2071" s="5" t="s">
        <v>5602</v>
      </c>
      <c r="E2071" s="5">
        <v>2021</v>
      </c>
      <c r="F2071" s="8" t="str">
        <f t="shared" si="64"/>
        <v>March</v>
      </c>
      <c r="G2071" s="7">
        <f t="shared" si="65"/>
        <v>44279</v>
      </c>
      <c r="H2071" s="5" t="s">
        <v>4538</v>
      </c>
      <c r="I2071" s="5" t="s">
        <v>13</v>
      </c>
      <c r="J2071" s="10"/>
      <c r="K2071" s="10">
        <v>24260</v>
      </c>
      <c r="L2071" s="11">
        <v>-0.33</v>
      </c>
    </row>
    <row r="2072" spans="1:12" x14ac:dyDescent="0.25">
      <c r="A2072" s="5" t="s">
        <v>187</v>
      </c>
      <c r="B2072" s="3" t="s">
        <v>188</v>
      </c>
      <c r="C2072" s="5" t="s">
        <v>5596</v>
      </c>
      <c r="D2072" s="5" t="s">
        <v>5607</v>
      </c>
      <c r="E2072" s="5">
        <v>2021</v>
      </c>
      <c r="F2072" s="8" t="str">
        <f t="shared" si="64"/>
        <v>April</v>
      </c>
      <c r="G2072" s="7">
        <f t="shared" si="65"/>
        <v>44298</v>
      </c>
      <c r="H2072" s="5" t="s">
        <v>4537</v>
      </c>
      <c r="I2072" s="5" t="s">
        <v>11</v>
      </c>
      <c r="J2072" s="10">
        <v>2346666.67</v>
      </c>
      <c r="K2072" s="10"/>
      <c r="L2072" s="11">
        <v>2346666.34</v>
      </c>
    </row>
    <row r="2073" spans="1:12" x14ac:dyDescent="0.25">
      <c r="A2073" s="5" t="s">
        <v>187</v>
      </c>
      <c r="B2073" s="3" t="s">
        <v>188</v>
      </c>
      <c r="C2073" s="5" t="s">
        <v>5596</v>
      </c>
      <c r="D2073" s="5" t="s">
        <v>5609</v>
      </c>
      <c r="E2073" s="5">
        <v>2021</v>
      </c>
      <c r="F2073" s="8" t="str">
        <f t="shared" si="64"/>
        <v>April</v>
      </c>
      <c r="G2073" s="7">
        <f t="shared" si="65"/>
        <v>44309</v>
      </c>
      <c r="H2073" s="5" t="s">
        <v>3205</v>
      </c>
      <c r="I2073" s="5" t="s">
        <v>13</v>
      </c>
      <c r="J2073" s="10"/>
      <c r="K2073" s="10">
        <v>2346666.67</v>
      </c>
      <c r="L2073" s="11">
        <v>-0.33</v>
      </c>
    </row>
    <row r="2074" spans="1:12" x14ac:dyDescent="0.25">
      <c r="A2074" s="5" t="s">
        <v>187</v>
      </c>
      <c r="B2074" s="3" t="s">
        <v>188</v>
      </c>
      <c r="C2074" s="5" t="s">
        <v>5596</v>
      </c>
      <c r="D2074" s="5" t="s">
        <v>5614</v>
      </c>
      <c r="E2074" s="5">
        <v>2021</v>
      </c>
      <c r="F2074" s="8" t="str">
        <f t="shared" si="64"/>
        <v>April</v>
      </c>
      <c r="G2074" s="7">
        <f t="shared" si="65"/>
        <v>44312</v>
      </c>
      <c r="H2074" s="5" t="s">
        <v>4536</v>
      </c>
      <c r="I2074" s="5" t="s">
        <v>11</v>
      </c>
      <c r="J2074" s="10">
        <v>2346666.67</v>
      </c>
      <c r="K2074" s="10"/>
      <c r="L2074" s="11">
        <v>2346666.34</v>
      </c>
    </row>
    <row r="2075" spans="1:12" x14ac:dyDescent="0.25">
      <c r="A2075" s="5" t="s">
        <v>187</v>
      </c>
      <c r="B2075" s="3" t="s">
        <v>188</v>
      </c>
      <c r="C2075" s="5" t="s">
        <v>5597</v>
      </c>
      <c r="D2075" s="5" t="s">
        <v>5596</v>
      </c>
      <c r="E2075" s="5">
        <v>2021</v>
      </c>
      <c r="F2075" s="8" t="str">
        <f t="shared" si="64"/>
        <v>May</v>
      </c>
      <c r="G2075" s="7">
        <f t="shared" si="65"/>
        <v>44320</v>
      </c>
      <c r="H2075" s="5" t="s">
        <v>3366</v>
      </c>
      <c r="I2075" s="5" t="s">
        <v>13</v>
      </c>
      <c r="J2075" s="10">
        <v>0.33</v>
      </c>
      <c r="K2075" s="10"/>
      <c r="L2075" s="11">
        <v>2346666.67</v>
      </c>
    </row>
    <row r="2076" spans="1:12" x14ac:dyDescent="0.25">
      <c r="A2076" s="5" t="s">
        <v>187</v>
      </c>
      <c r="B2076" s="3" t="s">
        <v>188</v>
      </c>
      <c r="C2076" s="5" t="s">
        <v>5597</v>
      </c>
      <c r="D2076" s="5" t="s">
        <v>5592</v>
      </c>
      <c r="E2076" s="5">
        <v>2021</v>
      </c>
      <c r="F2076" s="8" t="str">
        <f t="shared" si="64"/>
        <v>May</v>
      </c>
      <c r="G2076" s="7">
        <f t="shared" si="65"/>
        <v>44323</v>
      </c>
      <c r="H2076" s="5" t="s">
        <v>3202</v>
      </c>
      <c r="I2076" s="5" t="s">
        <v>13</v>
      </c>
      <c r="J2076" s="10"/>
      <c r="K2076" s="10">
        <v>2346666.67</v>
      </c>
      <c r="L2076" s="11">
        <v>0</v>
      </c>
    </row>
    <row r="2077" spans="1:12" x14ac:dyDescent="0.25">
      <c r="A2077" s="5" t="s">
        <v>187</v>
      </c>
      <c r="B2077" s="3" t="s">
        <v>188</v>
      </c>
      <c r="C2077" s="5" t="s">
        <v>5589</v>
      </c>
      <c r="D2077" s="5" t="s">
        <v>5587</v>
      </c>
      <c r="E2077" s="5">
        <v>2021</v>
      </c>
      <c r="F2077" s="8" t="str">
        <f t="shared" si="64"/>
        <v>June</v>
      </c>
      <c r="G2077" s="7">
        <f t="shared" si="65"/>
        <v>44348</v>
      </c>
      <c r="H2077" s="5" t="s">
        <v>4535</v>
      </c>
      <c r="I2077" s="5" t="s">
        <v>11</v>
      </c>
      <c r="J2077" s="10">
        <v>2346666.67</v>
      </c>
      <c r="K2077" s="10"/>
      <c r="L2077" s="11">
        <v>2346666.67</v>
      </c>
    </row>
    <row r="2078" spans="1:12" x14ac:dyDescent="0.25">
      <c r="A2078" s="5" t="s">
        <v>187</v>
      </c>
      <c r="B2078" s="3" t="s">
        <v>188</v>
      </c>
      <c r="C2078" s="5" t="s">
        <v>5589</v>
      </c>
      <c r="D2078" s="5" t="s">
        <v>5598</v>
      </c>
      <c r="E2078" s="5">
        <v>2021</v>
      </c>
      <c r="F2078" s="8" t="str">
        <f t="shared" si="64"/>
        <v>June</v>
      </c>
      <c r="G2078" s="7">
        <f t="shared" si="65"/>
        <v>44349</v>
      </c>
      <c r="H2078" s="5" t="s">
        <v>4534</v>
      </c>
      <c r="I2078" s="5" t="s">
        <v>11</v>
      </c>
      <c r="J2078" s="10"/>
      <c r="K2078" s="10">
        <v>93866.67</v>
      </c>
      <c r="L2078" s="11">
        <v>2252800</v>
      </c>
    </row>
    <row r="2079" spans="1:12" x14ac:dyDescent="0.25">
      <c r="A2079" s="5" t="s">
        <v>187</v>
      </c>
      <c r="B2079" s="3" t="s">
        <v>188</v>
      </c>
      <c r="C2079" s="5" t="s">
        <v>5589</v>
      </c>
      <c r="D2079" s="5" t="s">
        <v>5596</v>
      </c>
      <c r="E2079" s="5">
        <v>2021</v>
      </c>
      <c r="F2079" s="8" t="str">
        <f t="shared" si="64"/>
        <v>June</v>
      </c>
      <c r="G2079" s="7">
        <f t="shared" si="65"/>
        <v>44351</v>
      </c>
      <c r="H2079" s="5" t="s">
        <v>3279</v>
      </c>
      <c r="I2079" s="5" t="s">
        <v>13</v>
      </c>
      <c r="J2079" s="10"/>
      <c r="K2079" s="10">
        <v>2346666.67</v>
      </c>
      <c r="L2079" s="11">
        <v>-93866.67</v>
      </c>
    </row>
    <row r="2080" spans="1:12" x14ac:dyDescent="0.25">
      <c r="A2080" s="5" t="s">
        <v>187</v>
      </c>
      <c r="B2080" s="3" t="s">
        <v>188</v>
      </c>
      <c r="C2080" s="5" t="s">
        <v>5592</v>
      </c>
      <c r="D2080" s="5" t="s">
        <v>5609</v>
      </c>
      <c r="E2080" s="5">
        <v>2021</v>
      </c>
      <c r="F2080" s="8" t="str">
        <f t="shared" si="64"/>
        <v>July</v>
      </c>
      <c r="G2080" s="7">
        <f t="shared" si="65"/>
        <v>44400</v>
      </c>
      <c r="H2080" s="5" t="s">
        <v>4533</v>
      </c>
      <c r="I2080" s="5" t="s">
        <v>11</v>
      </c>
      <c r="J2080" s="10">
        <v>2346666.67</v>
      </c>
      <c r="K2080" s="10"/>
      <c r="L2080" s="11">
        <v>2252800</v>
      </c>
    </row>
    <row r="2081" spans="1:12" x14ac:dyDescent="0.25">
      <c r="A2081" s="5" t="s">
        <v>187</v>
      </c>
      <c r="B2081" s="3" t="s">
        <v>188</v>
      </c>
      <c r="C2081" s="5" t="s">
        <v>5592</v>
      </c>
      <c r="D2081" s="5" t="s">
        <v>5603</v>
      </c>
      <c r="E2081" s="5">
        <v>2021</v>
      </c>
      <c r="F2081" s="8" t="str">
        <f t="shared" si="64"/>
        <v>July</v>
      </c>
      <c r="G2081" s="7">
        <f t="shared" si="65"/>
        <v>44406</v>
      </c>
      <c r="H2081" s="5" t="s">
        <v>4532</v>
      </c>
      <c r="I2081" s="5" t="s">
        <v>11</v>
      </c>
      <c r="J2081" s="10">
        <v>2346666.67</v>
      </c>
      <c r="K2081" s="10"/>
      <c r="L2081" s="11">
        <v>4599466.67</v>
      </c>
    </row>
    <row r="2082" spans="1:12" x14ac:dyDescent="0.25">
      <c r="A2082" s="5" t="s">
        <v>187</v>
      </c>
      <c r="B2082" s="3" t="s">
        <v>188</v>
      </c>
      <c r="C2082" s="5" t="s">
        <v>5592</v>
      </c>
      <c r="D2082" s="5" t="s">
        <v>5610</v>
      </c>
      <c r="E2082" s="5">
        <v>2021</v>
      </c>
      <c r="F2082" s="8" t="str">
        <f t="shared" si="64"/>
        <v>July</v>
      </c>
      <c r="G2082" s="7">
        <f t="shared" si="65"/>
        <v>44407</v>
      </c>
      <c r="H2082" s="5" t="s">
        <v>3196</v>
      </c>
      <c r="I2082" s="5" t="s">
        <v>13</v>
      </c>
      <c r="J2082" s="10"/>
      <c r="K2082" s="10">
        <v>2252800</v>
      </c>
      <c r="L2082" s="11">
        <v>2346666.67</v>
      </c>
    </row>
    <row r="2083" spans="1:12" x14ac:dyDescent="0.25">
      <c r="A2083" s="5" t="s">
        <v>187</v>
      </c>
      <c r="B2083" s="3" t="s">
        <v>188</v>
      </c>
      <c r="C2083" s="5" t="s">
        <v>5590</v>
      </c>
      <c r="D2083" s="5" t="s">
        <v>5589</v>
      </c>
      <c r="E2083" s="5">
        <v>2021</v>
      </c>
      <c r="F2083" s="8" t="str">
        <f t="shared" si="64"/>
        <v>August</v>
      </c>
      <c r="G2083" s="7">
        <f t="shared" si="65"/>
        <v>44414</v>
      </c>
      <c r="H2083" s="5" t="s">
        <v>3193</v>
      </c>
      <c r="I2083" s="5" t="s">
        <v>13</v>
      </c>
      <c r="J2083" s="10"/>
      <c r="K2083" s="10">
        <v>2346666.67</v>
      </c>
      <c r="L2083" s="11">
        <v>0</v>
      </c>
    </row>
    <row r="2084" spans="1:12" x14ac:dyDescent="0.25">
      <c r="A2084" s="5" t="s">
        <v>187</v>
      </c>
      <c r="B2084" s="3" t="s">
        <v>188</v>
      </c>
      <c r="C2084" s="5" t="s">
        <v>5605</v>
      </c>
      <c r="D2084" s="5" t="s">
        <v>5587</v>
      </c>
      <c r="E2084" s="5">
        <v>2021</v>
      </c>
      <c r="F2084" s="8" t="str">
        <f t="shared" si="64"/>
        <v>September</v>
      </c>
      <c r="G2084" s="7">
        <f t="shared" si="65"/>
        <v>44440</v>
      </c>
      <c r="H2084" s="5" t="s">
        <v>4531</v>
      </c>
      <c r="I2084" s="5" t="s">
        <v>11</v>
      </c>
      <c r="J2084" s="10">
        <v>2346666.67</v>
      </c>
      <c r="K2084" s="10"/>
      <c r="L2084" s="11">
        <v>2346666.67</v>
      </c>
    </row>
    <row r="2085" spans="1:12" x14ac:dyDescent="0.25">
      <c r="A2085" s="5" t="s">
        <v>187</v>
      </c>
      <c r="B2085" s="3" t="s">
        <v>188</v>
      </c>
      <c r="C2085" s="5" t="s">
        <v>5605</v>
      </c>
      <c r="D2085" s="5" t="s">
        <v>5601</v>
      </c>
      <c r="E2085" s="5">
        <v>2021</v>
      </c>
      <c r="F2085" s="8" t="str">
        <f t="shared" si="64"/>
        <v>September</v>
      </c>
      <c r="G2085" s="7">
        <f t="shared" si="65"/>
        <v>44456</v>
      </c>
      <c r="H2085" s="5" t="s">
        <v>3275</v>
      </c>
      <c r="I2085" s="5" t="s">
        <v>13</v>
      </c>
      <c r="J2085" s="10"/>
      <c r="K2085" s="10">
        <v>2346666.67</v>
      </c>
      <c r="L2085" s="11">
        <v>0</v>
      </c>
    </row>
    <row r="2086" spans="1:12" x14ac:dyDescent="0.25">
      <c r="A2086" s="5" t="s">
        <v>187</v>
      </c>
      <c r="B2086" s="3" t="s">
        <v>188</v>
      </c>
      <c r="C2086" s="5" t="s">
        <v>5606</v>
      </c>
      <c r="D2086" s="5" t="s">
        <v>5590</v>
      </c>
      <c r="E2086" s="5">
        <v>2021</v>
      </c>
      <c r="F2086" s="8" t="str">
        <f t="shared" si="64"/>
        <v>October</v>
      </c>
      <c r="G2086" s="7">
        <f t="shared" si="65"/>
        <v>44477</v>
      </c>
      <c r="H2086" s="5" t="s">
        <v>4530</v>
      </c>
      <c r="I2086" s="5" t="s">
        <v>11</v>
      </c>
      <c r="J2086" s="10">
        <v>2346666.67</v>
      </c>
      <c r="K2086" s="10"/>
      <c r="L2086" s="11">
        <v>2346666.67</v>
      </c>
    </row>
    <row r="2087" spans="1:12" x14ac:dyDescent="0.25">
      <c r="A2087" s="5" t="s">
        <v>187</v>
      </c>
      <c r="B2087" s="3" t="s">
        <v>188</v>
      </c>
      <c r="C2087" s="5" t="s">
        <v>5606</v>
      </c>
      <c r="D2087" s="5" t="s">
        <v>5590</v>
      </c>
      <c r="E2087" s="5">
        <v>2021</v>
      </c>
      <c r="F2087" s="8" t="str">
        <f t="shared" si="64"/>
        <v>October</v>
      </c>
      <c r="G2087" s="7">
        <f t="shared" si="65"/>
        <v>44477</v>
      </c>
      <c r="H2087" s="5" t="s">
        <v>4529</v>
      </c>
      <c r="I2087" s="5" t="s">
        <v>11</v>
      </c>
      <c r="J2087" s="10">
        <v>1292000</v>
      </c>
      <c r="K2087" s="10"/>
      <c r="L2087" s="11">
        <v>3638666.67</v>
      </c>
    </row>
    <row r="2088" spans="1:12" x14ac:dyDescent="0.25">
      <c r="A2088" s="5" t="s">
        <v>187</v>
      </c>
      <c r="B2088" s="3" t="s">
        <v>188</v>
      </c>
      <c r="C2088" s="5" t="s">
        <v>5606</v>
      </c>
      <c r="D2088" s="5" t="s">
        <v>5594</v>
      </c>
      <c r="E2088" s="5">
        <v>2021</v>
      </c>
      <c r="F2088" s="8" t="str">
        <f t="shared" si="64"/>
        <v>October</v>
      </c>
      <c r="G2088" s="7">
        <f t="shared" si="65"/>
        <v>44480</v>
      </c>
      <c r="H2088" s="5" t="s">
        <v>4528</v>
      </c>
      <c r="I2088" s="5" t="s">
        <v>11</v>
      </c>
      <c r="J2088" s="10">
        <v>350000</v>
      </c>
      <c r="K2088" s="10"/>
      <c r="L2088" s="11">
        <v>3988666.67</v>
      </c>
    </row>
    <row r="2089" spans="1:12" x14ac:dyDescent="0.25">
      <c r="A2089" s="5" t="s">
        <v>187</v>
      </c>
      <c r="B2089" s="3" t="s">
        <v>188</v>
      </c>
      <c r="C2089" s="5" t="s">
        <v>5606</v>
      </c>
      <c r="D2089" s="5" t="s">
        <v>5616</v>
      </c>
      <c r="E2089" s="5">
        <v>2021</v>
      </c>
      <c r="F2089" s="8" t="str">
        <f t="shared" si="64"/>
        <v>October</v>
      </c>
      <c r="G2089" s="7">
        <f t="shared" si="65"/>
        <v>44484</v>
      </c>
      <c r="H2089" s="5" t="s">
        <v>3324</v>
      </c>
      <c r="I2089" s="5" t="s">
        <v>13</v>
      </c>
      <c r="J2089" s="10"/>
      <c r="K2089" s="10">
        <v>2346666.67</v>
      </c>
      <c r="L2089" s="11">
        <v>1642000</v>
      </c>
    </row>
    <row r="2090" spans="1:12" x14ac:dyDescent="0.25">
      <c r="A2090" s="5" t="s">
        <v>187</v>
      </c>
      <c r="B2090" s="3" t="s">
        <v>188</v>
      </c>
      <c r="C2090" s="5" t="s">
        <v>5606</v>
      </c>
      <c r="D2090" s="5" t="s">
        <v>5616</v>
      </c>
      <c r="E2090" s="5">
        <v>2021</v>
      </c>
      <c r="F2090" s="8" t="str">
        <f t="shared" si="64"/>
        <v>October</v>
      </c>
      <c r="G2090" s="7">
        <f t="shared" si="65"/>
        <v>44484</v>
      </c>
      <c r="H2090" s="5" t="s">
        <v>4527</v>
      </c>
      <c r="I2090" s="5" t="s">
        <v>13</v>
      </c>
      <c r="J2090" s="10"/>
      <c r="K2090" s="10">
        <v>350000</v>
      </c>
      <c r="L2090" s="11">
        <v>1292000</v>
      </c>
    </row>
    <row r="2091" spans="1:12" x14ac:dyDescent="0.25">
      <c r="A2091" s="5" t="s">
        <v>187</v>
      </c>
      <c r="B2091" s="3" t="s">
        <v>188</v>
      </c>
      <c r="C2091" s="5" t="s">
        <v>5606</v>
      </c>
      <c r="D2091" s="5" t="s">
        <v>5600</v>
      </c>
      <c r="E2091" s="5">
        <v>2021</v>
      </c>
      <c r="F2091" s="8" t="str">
        <f t="shared" si="64"/>
        <v>October</v>
      </c>
      <c r="G2091" s="7">
        <f t="shared" si="65"/>
        <v>44497</v>
      </c>
      <c r="H2091" s="5" t="s">
        <v>4526</v>
      </c>
      <c r="I2091" s="5" t="s">
        <v>11</v>
      </c>
      <c r="J2091" s="10">
        <v>2346666.67</v>
      </c>
      <c r="K2091" s="10"/>
      <c r="L2091" s="11">
        <v>3638666.67</v>
      </c>
    </row>
    <row r="2092" spans="1:12" x14ac:dyDescent="0.25">
      <c r="A2092" s="5" t="s">
        <v>187</v>
      </c>
      <c r="B2092" s="3" t="s">
        <v>188</v>
      </c>
      <c r="C2092" s="5" t="s">
        <v>5606</v>
      </c>
      <c r="D2092" s="5" t="s">
        <v>5603</v>
      </c>
      <c r="E2092" s="5">
        <v>2021</v>
      </c>
      <c r="F2092" s="8" t="str">
        <f t="shared" si="64"/>
        <v>October</v>
      </c>
      <c r="G2092" s="7">
        <f t="shared" si="65"/>
        <v>44498</v>
      </c>
      <c r="H2092" s="5" t="s">
        <v>4525</v>
      </c>
      <c r="I2092" s="5" t="s">
        <v>13</v>
      </c>
      <c r="J2092" s="10"/>
      <c r="K2092" s="10">
        <v>1292000</v>
      </c>
      <c r="L2092" s="11">
        <v>2346666.67</v>
      </c>
    </row>
    <row r="2093" spans="1:12" x14ac:dyDescent="0.25">
      <c r="A2093" s="5" t="s">
        <v>187</v>
      </c>
      <c r="B2093" s="3" t="s">
        <v>188</v>
      </c>
      <c r="C2093" s="5" t="s">
        <v>5594</v>
      </c>
      <c r="D2093" s="5" t="s">
        <v>5601</v>
      </c>
      <c r="E2093" s="5">
        <v>2021</v>
      </c>
      <c r="F2093" s="8" t="str">
        <f t="shared" si="64"/>
        <v>November</v>
      </c>
      <c r="G2093" s="7">
        <f t="shared" si="65"/>
        <v>44517</v>
      </c>
      <c r="H2093" s="5" t="s">
        <v>4524</v>
      </c>
      <c r="I2093" s="5" t="s">
        <v>11</v>
      </c>
      <c r="J2093" s="10">
        <v>2346666.67</v>
      </c>
      <c r="K2093" s="10"/>
      <c r="L2093" s="11">
        <v>4693333.34</v>
      </c>
    </row>
    <row r="2094" spans="1:12" x14ac:dyDescent="0.25">
      <c r="A2094" s="5" t="s">
        <v>187</v>
      </c>
      <c r="B2094" s="3" t="s">
        <v>188</v>
      </c>
      <c r="C2094" s="5" t="s">
        <v>5594</v>
      </c>
      <c r="D2094" s="5" t="s">
        <v>5614</v>
      </c>
      <c r="E2094" s="5">
        <v>2021</v>
      </c>
      <c r="F2094" s="8" t="str">
        <f t="shared" si="64"/>
        <v>November</v>
      </c>
      <c r="G2094" s="7">
        <f t="shared" si="65"/>
        <v>44526</v>
      </c>
      <c r="H2094" s="5" t="s">
        <v>3356</v>
      </c>
      <c r="I2094" s="5" t="s">
        <v>13</v>
      </c>
      <c r="J2094" s="10"/>
      <c r="K2094" s="10">
        <v>2346666.67</v>
      </c>
      <c r="L2094" s="11">
        <v>2346666.67</v>
      </c>
    </row>
    <row r="2095" spans="1:12" x14ac:dyDescent="0.25">
      <c r="A2095" s="5" t="s">
        <v>187</v>
      </c>
      <c r="B2095" s="3" t="s">
        <v>188</v>
      </c>
      <c r="C2095" s="5" t="s">
        <v>5594</v>
      </c>
      <c r="D2095" s="5" t="s">
        <v>5614</v>
      </c>
      <c r="E2095" s="5">
        <v>2021</v>
      </c>
      <c r="F2095" s="8" t="str">
        <f t="shared" si="64"/>
        <v>November</v>
      </c>
      <c r="G2095" s="7">
        <f t="shared" si="65"/>
        <v>44526</v>
      </c>
      <c r="H2095" s="5" t="s">
        <v>3346</v>
      </c>
      <c r="I2095" s="5" t="s">
        <v>13</v>
      </c>
      <c r="J2095" s="10"/>
      <c r="K2095" s="10">
        <v>2346666.67</v>
      </c>
      <c r="L2095" s="11">
        <v>0</v>
      </c>
    </row>
    <row r="2096" spans="1:12" x14ac:dyDescent="0.25">
      <c r="A2096" s="5" t="s">
        <v>205</v>
      </c>
      <c r="B2096" s="3" t="s">
        <v>206</v>
      </c>
      <c r="C2096" s="7"/>
      <c r="D2096" s="7"/>
      <c r="E2096" s="7"/>
      <c r="F2096" s="8" t="str">
        <f t="shared" si="64"/>
        <v>January</v>
      </c>
      <c r="G2096" s="7" t="str">
        <f t="shared" si="65"/>
        <v/>
      </c>
      <c r="H2096" s="5" t="s">
        <v>28</v>
      </c>
      <c r="I2096" s="5" t="s">
        <v>29</v>
      </c>
      <c r="J2096" s="10"/>
      <c r="K2096" s="10"/>
      <c r="L2096" s="11">
        <v>0</v>
      </c>
    </row>
    <row r="2097" spans="1:12" x14ac:dyDescent="0.25">
      <c r="A2097" s="5" t="s">
        <v>208</v>
      </c>
      <c r="B2097" s="3" t="s">
        <v>209</v>
      </c>
      <c r="C2097" s="5" t="s">
        <v>5606</v>
      </c>
      <c r="D2097" s="5" t="s">
        <v>5602</v>
      </c>
      <c r="E2097" s="5">
        <v>2021</v>
      </c>
      <c r="F2097" s="8" t="str">
        <f t="shared" si="64"/>
        <v>October</v>
      </c>
      <c r="G2097" s="7">
        <f t="shared" si="65"/>
        <v>44493</v>
      </c>
      <c r="H2097" s="5" t="s">
        <v>4523</v>
      </c>
      <c r="I2097" s="5" t="s">
        <v>11</v>
      </c>
      <c r="J2097" s="10">
        <v>198875</v>
      </c>
      <c r="K2097" s="10"/>
      <c r="L2097" s="11">
        <v>198875</v>
      </c>
    </row>
    <row r="2098" spans="1:12" x14ac:dyDescent="0.25">
      <c r="A2098" s="5" t="s">
        <v>208</v>
      </c>
      <c r="B2098" s="3" t="s">
        <v>209</v>
      </c>
      <c r="C2098" s="5" t="s">
        <v>5606</v>
      </c>
      <c r="D2098" s="5" t="s">
        <v>5602</v>
      </c>
      <c r="E2098" s="5">
        <v>2021</v>
      </c>
      <c r="F2098" s="8" t="str">
        <f t="shared" si="64"/>
        <v>October</v>
      </c>
      <c r="G2098" s="7">
        <f t="shared" si="65"/>
        <v>44493</v>
      </c>
      <c r="H2098" s="5" t="s">
        <v>3216</v>
      </c>
      <c r="I2098" s="5" t="s">
        <v>13</v>
      </c>
      <c r="J2098" s="10"/>
      <c r="K2098" s="10">
        <v>198875</v>
      </c>
      <c r="L2098" s="11">
        <v>0</v>
      </c>
    </row>
    <row r="2099" spans="1:12" x14ac:dyDescent="0.25">
      <c r="A2099" s="5" t="s">
        <v>210</v>
      </c>
      <c r="B2099" s="3" t="s">
        <v>211</v>
      </c>
      <c r="C2099" s="7"/>
      <c r="D2099" s="7"/>
      <c r="E2099" s="7"/>
      <c r="F2099" s="8" t="str">
        <f t="shared" si="64"/>
        <v>January</v>
      </c>
      <c r="G2099" s="7" t="str">
        <f t="shared" si="65"/>
        <v/>
      </c>
      <c r="H2099" s="5" t="s">
        <v>28</v>
      </c>
      <c r="I2099" s="5" t="s">
        <v>29</v>
      </c>
      <c r="J2099" s="10"/>
      <c r="K2099" s="10"/>
      <c r="L2099" s="11">
        <v>0</v>
      </c>
    </row>
    <row r="2100" spans="1:12" x14ac:dyDescent="0.25">
      <c r="A2100" s="5" t="s">
        <v>212</v>
      </c>
      <c r="B2100" s="3" t="s">
        <v>213</v>
      </c>
      <c r="C2100" s="7"/>
      <c r="D2100" s="7"/>
      <c r="E2100" s="7"/>
      <c r="F2100" s="8" t="str">
        <f t="shared" si="64"/>
        <v>January</v>
      </c>
      <c r="G2100" s="7" t="str">
        <f t="shared" si="65"/>
        <v/>
      </c>
      <c r="H2100" s="5" t="s">
        <v>28</v>
      </c>
      <c r="I2100" s="5" t="s">
        <v>29</v>
      </c>
      <c r="J2100" s="10"/>
      <c r="K2100" s="10"/>
      <c r="L2100" s="11">
        <v>0</v>
      </c>
    </row>
    <row r="2101" spans="1:12" x14ac:dyDescent="0.25">
      <c r="A2101" s="5" t="s">
        <v>214</v>
      </c>
      <c r="B2101" s="3" t="s">
        <v>215</v>
      </c>
      <c r="C2101" s="7"/>
      <c r="D2101" s="7"/>
      <c r="E2101" s="7"/>
      <c r="F2101" s="8" t="str">
        <f t="shared" si="64"/>
        <v>January</v>
      </c>
      <c r="G2101" s="7" t="str">
        <f t="shared" si="65"/>
        <v/>
      </c>
      <c r="H2101" s="5" t="s">
        <v>28</v>
      </c>
      <c r="I2101" s="5" t="s">
        <v>29</v>
      </c>
      <c r="J2101" s="10"/>
      <c r="K2101" s="10"/>
      <c r="L2101" s="11">
        <v>0</v>
      </c>
    </row>
    <row r="2102" spans="1:12" x14ac:dyDescent="0.25">
      <c r="A2102" s="5" t="s">
        <v>221</v>
      </c>
      <c r="B2102" s="3" t="s">
        <v>222</v>
      </c>
      <c r="C2102" s="7"/>
      <c r="D2102" s="7"/>
      <c r="E2102" s="7"/>
      <c r="F2102" s="8" t="str">
        <f t="shared" si="64"/>
        <v>January</v>
      </c>
      <c r="G2102" s="7" t="str">
        <f t="shared" si="65"/>
        <v/>
      </c>
      <c r="H2102" s="5" t="s">
        <v>28</v>
      </c>
      <c r="I2102" s="5" t="s">
        <v>29</v>
      </c>
      <c r="J2102" s="10"/>
      <c r="K2102" s="10"/>
      <c r="L2102" s="11">
        <v>0</v>
      </c>
    </row>
    <row r="2103" spans="1:12" x14ac:dyDescent="0.25">
      <c r="A2103" s="5" t="s">
        <v>223</v>
      </c>
      <c r="B2103" s="3" t="s">
        <v>224</v>
      </c>
      <c r="C2103" s="5" t="s">
        <v>5596</v>
      </c>
      <c r="D2103" s="5" t="s">
        <v>5604</v>
      </c>
      <c r="E2103" s="5">
        <v>2021</v>
      </c>
      <c r="F2103" s="8" t="str">
        <f t="shared" si="64"/>
        <v>April</v>
      </c>
      <c r="G2103" s="7">
        <f t="shared" si="65"/>
        <v>44299</v>
      </c>
      <c r="H2103" s="5" t="s">
        <v>4522</v>
      </c>
      <c r="I2103" s="5" t="s">
        <v>11</v>
      </c>
      <c r="J2103" s="10">
        <v>800000</v>
      </c>
      <c r="K2103" s="10"/>
      <c r="L2103" s="11">
        <v>800000</v>
      </c>
    </row>
    <row r="2104" spans="1:12" x14ac:dyDescent="0.25">
      <c r="A2104" s="5" t="s">
        <v>223</v>
      </c>
      <c r="B2104" s="3" t="s">
        <v>224</v>
      </c>
      <c r="C2104" s="5" t="s">
        <v>5596</v>
      </c>
      <c r="D2104" s="5" t="s">
        <v>5604</v>
      </c>
      <c r="E2104" s="5">
        <v>2021</v>
      </c>
      <c r="F2104" s="8" t="str">
        <f t="shared" si="64"/>
        <v>April</v>
      </c>
      <c r="G2104" s="7">
        <f t="shared" si="65"/>
        <v>44299</v>
      </c>
      <c r="H2104" s="5" t="s">
        <v>3344</v>
      </c>
      <c r="I2104" s="5" t="s">
        <v>13</v>
      </c>
      <c r="J2104" s="10"/>
      <c r="K2104" s="10">
        <v>800000</v>
      </c>
      <c r="L2104" s="11">
        <v>0</v>
      </c>
    </row>
    <row r="2105" spans="1:12" x14ac:dyDescent="0.25">
      <c r="A2105" s="5" t="s">
        <v>225</v>
      </c>
      <c r="B2105" s="3" t="s">
        <v>226</v>
      </c>
      <c r="C2105" s="7"/>
      <c r="D2105" s="7"/>
      <c r="E2105" s="7"/>
      <c r="F2105" s="8" t="str">
        <f t="shared" si="64"/>
        <v>January</v>
      </c>
      <c r="G2105" s="7" t="str">
        <f t="shared" si="65"/>
        <v/>
      </c>
      <c r="H2105" s="5" t="s">
        <v>28</v>
      </c>
      <c r="I2105" s="5" t="s">
        <v>29</v>
      </c>
      <c r="J2105" s="10"/>
      <c r="K2105" s="10"/>
      <c r="L2105" s="11">
        <v>0</v>
      </c>
    </row>
    <row r="2106" spans="1:12" x14ac:dyDescent="0.25">
      <c r="A2106" s="5" t="s">
        <v>236</v>
      </c>
      <c r="B2106" s="3" t="s">
        <v>237</v>
      </c>
      <c r="C2106" s="7"/>
      <c r="D2106" s="7"/>
      <c r="E2106" s="7"/>
      <c r="F2106" s="8" t="str">
        <f t="shared" si="64"/>
        <v>January</v>
      </c>
      <c r="G2106" s="7" t="str">
        <f t="shared" si="65"/>
        <v/>
      </c>
      <c r="H2106" s="5" t="s">
        <v>28</v>
      </c>
      <c r="I2106" s="5" t="s">
        <v>29</v>
      </c>
      <c r="J2106" s="10"/>
      <c r="K2106" s="10"/>
      <c r="L2106" s="11">
        <v>0</v>
      </c>
    </row>
    <row r="2107" spans="1:12" x14ac:dyDescent="0.25">
      <c r="A2107" s="5" t="s">
        <v>238</v>
      </c>
      <c r="B2107" s="3" t="s">
        <v>239</v>
      </c>
      <c r="C2107" s="5" t="s">
        <v>5587</v>
      </c>
      <c r="D2107" s="5" t="s">
        <v>5587</v>
      </c>
      <c r="E2107" s="5">
        <v>2021</v>
      </c>
      <c r="F2107" s="8" t="str">
        <f t="shared" si="64"/>
        <v>January</v>
      </c>
      <c r="G2107" s="7">
        <f t="shared" si="65"/>
        <v>44197</v>
      </c>
      <c r="H2107" s="5" t="s">
        <v>36</v>
      </c>
      <c r="I2107" s="5" t="s">
        <v>29</v>
      </c>
      <c r="J2107" s="10"/>
      <c r="K2107" s="10"/>
      <c r="L2107" s="11">
        <v>1512106.41</v>
      </c>
    </row>
    <row r="2108" spans="1:12" x14ac:dyDescent="0.25">
      <c r="A2108" s="5" t="s">
        <v>240</v>
      </c>
      <c r="B2108" s="3" t="s">
        <v>241</v>
      </c>
      <c r="C2108" s="7"/>
      <c r="D2108" s="7"/>
      <c r="E2108" s="7"/>
      <c r="F2108" s="8" t="str">
        <f t="shared" si="64"/>
        <v>January</v>
      </c>
      <c r="G2108" s="7" t="str">
        <f t="shared" si="65"/>
        <v/>
      </c>
      <c r="H2108" s="5" t="s">
        <v>28</v>
      </c>
      <c r="I2108" s="5" t="s">
        <v>29</v>
      </c>
      <c r="J2108" s="10"/>
      <c r="K2108" s="10"/>
      <c r="L2108" s="11">
        <v>0</v>
      </c>
    </row>
    <row r="2109" spans="1:12" x14ac:dyDescent="0.25">
      <c r="A2109" s="5" t="s">
        <v>242</v>
      </c>
      <c r="B2109" s="3" t="s">
        <v>243</v>
      </c>
      <c r="C2109" s="5" t="s">
        <v>5587</v>
      </c>
      <c r="D2109" s="5" t="s">
        <v>5587</v>
      </c>
      <c r="E2109" s="5">
        <v>2021</v>
      </c>
      <c r="F2109" s="8" t="str">
        <f t="shared" si="64"/>
        <v>January</v>
      </c>
      <c r="G2109" s="7">
        <f t="shared" si="65"/>
        <v>44197</v>
      </c>
      <c r="H2109" s="5" t="s">
        <v>4521</v>
      </c>
      <c r="I2109" s="5" t="s">
        <v>11</v>
      </c>
      <c r="J2109" s="10">
        <v>990000</v>
      </c>
      <c r="K2109" s="10"/>
      <c r="L2109" s="11">
        <v>990000</v>
      </c>
    </row>
    <row r="2110" spans="1:12" x14ac:dyDescent="0.25">
      <c r="A2110" s="5" t="s">
        <v>242</v>
      </c>
      <c r="B2110" s="3" t="s">
        <v>243</v>
      </c>
      <c r="C2110" s="5" t="s">
        <v>5587</v>
      </c>
      <c r="D2110" s="5" t="s">
        <v>5593</v>
      </c>
      <c r="E2110" s="5">
        <v>2021</v>
      </c>
      <c r="F2110" s="8" t="str">
        <f t="shared" si="64"/>
        <v>January</v>
      </c>
      <c r="G2110" s="7">
        <f t="shared" si="65"/>
        <v>44218</v>
      </c>
      <c r="H2110" s="5" t="s">
        <v>3300</v>
      </c>
      <c r="I2110" s="5" t="s">
        <v>13</v>
      </c>
      <c r="J2110" s="10"/>
      <c r="K2110" s="10">
        <v>940500</v>
      </c>
      <c r="L2110" s="11">
        <v>49500</v>
      </c>
    </row>
    <row r="2111" spans="1:12" x14ac:dyDescent="0.25">
      <c r="A2111" s="5" t="s">
        <v>242</v>
      </c>
      <c r="B2111" s="3" t="s">
        <v>243</v>
      </c>
      <c r="C2111" s="5" t="s">
        <v>5587</v>
      </c>
      <c r="D2111" s="5" t="s">
        <v>5593</v>
      </c>
      <c r="E2111" s="5">
        <v>2021</v>
      </c>
      <c r="F2111" s="8" t="str">
        <f t="shared" si="64"/>
        <v>January</v>
      </c>
      <c r="G2111" s="7">
        <f t="shared" si="65"/>
        <v>44218</v>
      </c>
      <c r="H2111" s="5" t="s">
        <v>3299</v>
      </c>
      <c r="I2111" s="5" t="s">
        <v>13</v>
      </c>
      <c r="J2111" s="10"/>
      <c r="K2111" s="10">
        <v>49500</v>
      </c>
      <c r="L2111" s="11">
        <v>0</v>
      </c>
    </row>
    <row r="2112" spans="1:12" x14ac:dyDescent="0.25">
      <c r="A2112" s="5" t="s">
        <v>242</v>
      </c>
      <c r="B2112" s="3" t="s">
        <v>243</v>
      </c>
      <c r="C2112" s="5" t="s">
        <v>5588</v>
      </c>
      <c r="D2112" s="5" t="s">
        <v>5609</v>
      </c>
      <c r="E2112" s="5">
        <v>2021</v>
      </c>
      <c r="F2112" s="8" t="str">
        <f t="shared" si="64"/>
        <v>March</v>
      </c>
      <c r="G2112" s="7">
        <f t="shared" si="65"/>
        <v>44278</v>
      </c>
      <c r="H2112" s="5" t="s">
        <v>4520</v>
      </c>
      <c r="I2112" s="5" t="s">
        <v>11</v>
      </c>
      <c r="J2112" s="10">
        <v>990000</v>
      </c>
      <c r="K2112" s="10"/>
      <c r="L2112" s="11">
        <v>990000</v>
      </c>
    </row>
    <row r="2113" spans="1:12" x14ac:dyDescent="0.25">
      <c r="A2113" s="5" t="s">
        <v>242</v>
      </c>
      <c r="B2113" s="3" t="s">
        <v>243</v>
      </c>
      <c r="C2113" s="5" t="s">
        <v>5596</v>
      </c>
      <c r="D2113" s="5" t="s">
        <v>5599</v>
      </c>
      <c r="E2113" s="5">
        <v>2021</v>
      </c>
      <c r="F2113" s="8" t="str">
        <f t="shared" si="64"/>
        <v>April</v>
      </c>
      <c r="G2113" s="7">
        <f t="shared" si="65"/>
        <v>44302</v>
      </c>
      <c r="H2113" s="5" t="s">
        <v>3296</v>
      </c>
      <c r="I2113" s="5" t="s">
        <v>13</v>
      </c>
      <c r="J2113" s="10"/>
      <c r="K2113" s="10">
        <v>940500</v>
      </c>
      <c r="L2113" s="11">
        <v>49500</v>
      </c>
    </row>
    <row r="2114" spans="1:12" x14ac:dyDescent="0.25">
      <c r="A2114" s="5" t="s">
        <v>242</v>
      </c>
      <c r="B2114" s="3" t="s">
        <v>243</v>
      </c>
      <c r="C2114" s="5" t="s">
        <v>5596</v>
      </c>
      <c r="D2114" s="5" t="s">
        <v>5599</v>
      </c>
      <c r="E2114" s="5">
        <v>2021</v>
      </c>
      <c r="F2114" s="8" t="str">
        <f t="shared" si="64"/>
        <v>April</v>
      </c>
      <c r="G2114" s="7">
        <f t="shared" si="65"/>
        <v>44302</v>
      </c>
      <c r="H2114" s="5" t="s">
        <v>3306</v>
      </c>
      <c r="I2114" s="5" t="s">
        <v>13</v>
      </c>
      <c r="J2114" s="10"/>
      <c r="K2114" s="10">
        <v>49500</v>
      </c>
      <c r="L2114" s="11">
        <v>0</v>
      </c>
    </row>
    <row r="2115" spans="1:12" x14ac:dyDescent="0.25">
      <c r="A2115" s="5" t="s">
        <v>242</v>
      </c>
      <c r="B2115" s="3" t="s">
        <v>243</v>
      </c>
      <c r="C2115" s="5" t="s">
        <v>5592</v>
      </c>
      <c r="D2115" s="5" t="s">
        <v>5587</v>
      </c>
      <c r="E2115" s="5">
        <v>2021</v>
      </c>
      <c r="F2115" s="8" t="str">
        <f t="shared" ref="F2115:F2178" si="66">TEXT(C2115*28, "mmmm")</f>
        <v>July</v>
      </c>
      <c r="G2115" s="7">
        <f t="shared" ref="G2115:G2178" si="67">IFERROR(DATEVALUE(CONCATENATE(C2115,"-",D2115,"-",E2115)), "")</f>
        <v>44378</v>
      </c>
      <c r="H2115" s="5" t="s">
        <v>4519</v>
      </c>
      <c r="I2115" s="5" t="s">
        <v>11</v>
      </c>
      <c r="J2115" s="10">
        <v>990000</v>
      </c>
      <c r="K2115" s="10"/>
      <c r="L2115" s="11">
        <v>990000</v>
      </c>
    </row>
    <row r="2116" spans="1:12" x14ac:dyDescent="0.25">
      <c r="A2116" s="5" t="s">
        <v>242</v>
      </c>
      <c r="B2116" s="3" t="s">
        <v>243</v>
      </c>
      <c r="C2116" s="5" t="s">
        <v>5592</v>
      </c>
      <c r="D2116" s="5" t="s">
        <v>5587</v>
      </c>
      <c r="E2116" s="5">
        <v>2021</v>
      </c>
      <c r="F2116" s="8" t="str">
        <f t="shared" si="66"/>
        <v>July</v>
      </c>
      <c r="G2116" s="7">
        <f t="shared" si="67"/>
        <v>44378</v>
      </c>
      <c r="H2116" s="5" t="s">
        <v>4518</v>
      </c>
      <c r="I2116" s="5" t="s">
        <v>11</v>
      </c>
      <c r="J2116" s="10"/>
      <c r="K2116" s="10">
        <v>19800</v>
      </c>
      <c r="L2116" s="11">
        <v>970200</v>
      </c>
    </row>
    <row r="2117" spans="1:12" x14ac:dyDescent="0.25">
      <c r="A2117" s="5" t="s">
        <v>242</v>
      </c>
      <c r="B2117" s="3" t="s">
        <v>243</v>
      </c>
      <c r="C2117" s="5" t="s">
        <v>5592</v>
      </c>
      <c r="D2117" s="5" t="s">
        <v>5610</v>
      </c>
      <c r="E2117" s="5">
        <v>2021</v>
      </c>
      <c r="F2117" s="8" t="str">
        <f t="shared" si="66"/>
        <v>July</v>
      </c>
      <c r="G2117" s="7">
        <f t="shared" si="67"/>
        <v>44407</v>
      </c>
      <c r="H2117" s="5" t="s">
        <v>3293</v>
      </c>
      <c r="I2117" s="5" t="s">
        <v>13</v>
      </c>
      <c r="J2117" s="10"/>
      <c r="K2117" s="10">
        <v>921690</v>
      </c>
      <c r="L2117" s="11">
        <v>48510</v>
      </c>
    </row>
    <row r="2118" spans="1:12" x14ac:dyDescent="0.25">
      <c r="A2118" s="5" t="s">
        <v>242</v>
      </c>
      <c r="B2118" s="3" t="s">
        <v>243</v>
      </c>
      <c r="C2118" s="5" t="s">
        <v>5592</v>
      </c>
      <c r="D2118" s="5" t="s">
        <v>5610</v>
      </c>
      <c r="E2118" s="5">
        <v>2021</v>
      </c>
      <c r="F2118" s="8" t="str">
        <f t="shared" si="66"/>
        <v>July</v>
      </c>
      <c r="G2118" s="7">
        <f t="shared" si="67"/>
        <v>44407</v>
      </c>
      <c r="H2118" s="5" t="s">
        <v>3304</v>
      </c>
      <c r="I2118" s="5" t="s">
        <v>13</v>
      </c>
      <c r="J2118" s="10"/>
      <c r="K2118" s="10">
        <v>49500</v>
      </c>
      <c r="L2118" s="11">
        <v>-990</v>
      </c>
    </row>
    <row r="2119" spans="1:12" x14ac:dyDescent="0.25">
      <c r="A2119" s="5" t="s">
        <v>242</v>
      </c>
      <c r="B2119" s="3" t="s">
        <v>243</v>
      </c>
      <c r="C2119" s="5" t="s">
        <v>5605</v>
      </c>
      <c r="D2119" s="5" t="s">
        <v>5609</v>
      </c>
      <c r="E2119" s="5">
        <v>2021</v>
      </c>
      <c r="F2119" s="8" t="str">
        <f t="shared" si="66"/>
        <v>September</v>
      </c>
      <c r="G2119" s="7">
        <f t="shared" si="67"/>
        <v>44462</v>
      </c>
      <c r="H2119" s="5" t="s">
        <v>4517</v>
      </c>
      <c r="I2119" s="5" t="s">
        <v>11</v>
      </c>
      <c r="J2119" s="10">
        <v>990000</v>
      </c>
      <c r="K2119" s="10"/>
      <c r="L2119" s="11">
        <v>989010</v>
      </c>
    </row>
    <row r="2120" spans="1:12" x14ac:dyDescent="0.25">
      <c r="A2120" s="5" t="s">
        <v>242</v>
      </c>
      <c r="B2120" s="3" t="s">
        <v>243</v>
      </c>
      <c r="C2120" s="5" t="s">
        <v>5594</v>
      </c>
      <c r="D2120" s="5" t="s">
        <v>5607</v>
      </c>
      <c r="E2120" s="5">
        <v>2021</v>
      </c>
      <c r="F2120" s="8" t="str">
        <f t="shared" si="66"/>
        <v>November</v>
      </c>
      <c r="G2120" s="7">
        <f t="shared" si="67"/>
        <v>44512</v>
      </c>
      <c r="H2120" s="5" t="s">
        <v>3291</v>
      </c>
      <c r="I2120" s="5" t="s">
        <v>13</v>
      </c>
      <c r="J2120" s="10"/>
      <c r="K2120" s="10">
        <v>940500</v>
      </c>
      <c r="L2120" s="11">
        <v>48510</v>
      </c>
    </row>
    <row r="2121" spans="1:12" x14ac:dyDescent="0.25">
      <c r="A2121" s="5" t="s">
        <v>242</v>
      </c>
      <c r="B2121" s="3" t="s">
        <v>243</v>
      </c>
      <c r="C2121" s="5" t="s">
        <v>5594</v>
      </c>
      <c r="D2121" s="5" t="s">
        <v>5607</v>
      </c>
      <c r="E2121" s="5">
        <v>2021</v>
      </c>
      <c r="F2121" s="8" t="str">
        <f t="shared" si="66"/>
        <v>November</v>
      </c>
      <c r="G2121" s="7">
        <f t="shared" si="67"/>
        <v>44512</v>
      </c>
      <c r="H2121" s="5" t="s">
        <v>3290</v>
      </c>
      <c r="I2121" s="5" t="s">
        <v>13</v>
      </c>
      <c r="J2121" s="10"/>
      <c r="K2121" s="10">
        <v>49500</v>
      </c>
      <c r="L2121" s="11">
        <v>-990</v>
      </c>
    </row>
    <row r="2122" spans="1:12" x14ac:dyDescent="0.25">
      <c r="A2122" s="5" t="s">
        <v>244</v>
      </c>
      <c r="B2122" s="3" t="s">
        <v>245</v>
      </c>
      <c r="C2122" s="7"/>
      <c r="D2122" s="7"/>
      <c r="E2122" s="7"/>
      <c r="F2122" s="8" t="str">
        <f t="shared" si="66"/>
        <v>January</v>
      </c>
      <c r="G2122" s="7" t="str">
        <f t="shared" si="67"/>
        <v/>
      </c>
      <c r="H2122" s="5" t="s">
        <v>28</v>
      </c>
      <c r="I2122" s="5" t="s">
        <v>29</v>
      </c>
      <c r="J2122" s="10"/>
      <c r="K2122" s="10"/>
      <c r="L2122" s="11">
        <v>0</v>
      </c>
    </row>
    <row r="2123" spans="1:12" x14ac:dyDescent="0.25">
      <c r="A2123" s="5" t="s">
        <v>246</v>
      </c>
      <c r="B2123" s="3" t="s">
        <v>247</v>
      </c>
      <c r="C2123" s="5" t="s">
        <v>5587</v>
      </c>
      <c r="D2123" s="5" t="s">
        <v>5587</v>
      </c>
      <c r="E2123" s="5">
        <v>2021</v>
      </c>
      <c r="F2123" s="8" t="str">
        <f t="shared" si="66"/>
        <v>January</v>
      </c>
      <c r="G2123" s="7">
        <f t="shared" si="67"/>
        <v>44197</v>
      </c>
      <c r="H2123" s="5" t="s">
        <v>36</v>
      </c>
      <c r="I2123" s="5" t="s">
        <v>29</v>
      </c>
      <c r="J2123" s="10"/>
      <c r="K2123" s="10"/>
      <c r="L2123" s="11">
        <v>53250</v>
      </c>
    </row>
    <row r="2124" spans="1:12" x14ac:dyDescent="0.25">
      <c r="A2124" s="5" t="s">
        <v>246</v>
      </c>
      <c r="B2124" s="3" t="s">
        <v>247</v>
      </c>
      <c r="C2124" s="5" t="s">
        <v>5587</v>
      </c>
      <c r="D2124" s="5" t="s">
        <v>5592</v>
      </c>
      <c r="E2124" s="5">
        <v>2021</v>
      </c>
      <c r="F2124" s="8" t="str">
        <f t="shared" si="66"/>
        <v>January</v>
      </c>
      <c r="G2124" s="7">
        <f t="shared" si="67"/>
        <v>44203</v>
      </c>
      <c r="H2124" s="5" t="s">
        <v>3341</v>
      </c>
      <c r="I2124" s="5" t="s">
        <v>13</v>
      </c>
      <c r="J2124" s="10"/>
      <c r="K2124" s="10">
        <v>53750</v>
      </c>
      <c r="L2124" s="11">
        <v>-500</v>
      </c>
    </row>
    <row r="2125" spans="1:12" x14ac:dyDescent="0.25">
      <c r="A2125" s="5" t="s">
        <v>246</v>
      </c>
      <c r="B2125" s="3" t="s">
        <v>247</v>
      </c>
      <c r="C2125" s="5" t="s">
        <v>5598</v>
      </c>
      <c r="D2125" s="5" t="s">
        <v>5587</v>
      </c>
      <c r="E2125" s="5">
        <v>2021</v>
      </c>
      <c r="F2125" s="8" t="str">
        <f t="shared" si="66"/>
        <v>February</v>
      </c>
      <c r="G2125" s="7">
        <f t="shared" si="67"/>
        <v>44228</v>
      </c>
      <c r="H2125" s="5" t="s">
        <v>4516</v>
      </c>
      <c r="I2125" s="5" t="s">
        <v>11</v>
      </c>
      <c r="J2125" s="10">
        <v>53750</v>
      </c>
      <c r="K2125" s="10"/>
      <c r="L2125" s="11">
        <v>53250</v>
      </c>
    </row>
    <row r="2126" spans="1:12" x14ac:dyDescent="0.25">
      <c r="A2126" s="5" t="s">
        <v>246</v>
      </c>
      <c r="B2126" s="3" t="s">
        <v>247</v>
      </c>
      <c r="C2126" s="5" t="s">
        <v>5598</v>
      </c>
      <c r="D2126" s="5" t="s">
        <v>5605</v>
      </c>
      <c r="E2126" s="5">
        <v>2021</v>
      </c>
      <c r="F2126" s="8" t="str">
        <f t="shared" si="66"/>
        <v>February</v>
      </c>
      <c r="G2126" s="7">
        <f t="shared" si="67"/>
        <v>44236</v>
      </c>
      <c r="H2126" s="5" t="s">
        <v>3210</v>
      </c>
      <c r="I2126" s="5" t="s">
        <v>13</v>
      </c>
      <c r="J2126" s="10"/>
      <c r="K2126" s="10">
        <v>53250</v>
      </c>
      <c r="L2126" s="11">
        <v>0</v>
      </c>
    </row>
    <row r="2127" spans="1:12" x14ac:dyDescent="0.25">
      <c r="A2127" s="5" t="s">
        <v>246</v>
      </c>
      <c r="B2127" s="3" t="s">
        <v>247</v>
      </c>
      <c r="C2127" s="5" t="s">
        <v>5598</v>
      </c>
      <c r="D2127" s="5" t="s">
        <v>5605</v>
      </c>
      <c r="E2127" s="5">
        <v>2021</v>
      </c>
      <c r="F2127" s="8" t="str">
        <f t="shared" si="66"/>
        <v>February</v>
      </c>
      <c r="G2127" s="7">
        <f t="shared" si="67"/>
        <v>44236</v>
      </c>
      <c r="H2127" s="5" t="s">
        <v>4515</v>
      </c>
      <c r="I2127" s="5" t="s">
        <v>13</v>
      </c>
      <c r="J2127" s="10"/>
      <c r="K2127" s="10">
        <v>537.5</v>
      </c>
      <c r="L2127" s="11">
        <v>-537.5</v>
      </c>
    </row>
    <row r="2128" spans="1:12" x14ac:dyDescent="0.25">
      <c r="A2128" s="5" t="s">
        <v>246</v>
      </c>
      <c r="B2128" s="3" t="s">
        <v>247</v>
      </c>
      <c r="C2128" s="5" t="s">
        <v>5588</v>
      </c>
      <c r="D2128" s="5" t="s">
        <v>5587</v>
      </c>
      <c r="E2128" s="5">
        <v>2021</v>
      </c>
      <c r="F2128" s="8" t="str">
        <f t="shared" si="66"/>
        <v>March</v>
      </c>
      <c r="G2128" s="7">
        <f t="shared" si="67"/>
        <v>44256</v>
      </c>
      <c r="H2128" s="5" t="s">
        <v>4514</v>
      </c>
      <c r="I2128" s="5" t="s">
        <v>11</v>
      </c>
      <c r="J2128" s="10">
        <v>53750</v>
      </c>
      <c r="K2128" s="10"/>
      <c r="L2128" s="11">
        <v>53212.5</v>
      </c>
    </row>
    <row r="2129" spans="1:12" x14ac:dyDescent="0.25">
      <c r="A2129" s="5" t="s">
        <v>246</v>
      </c>
      <c r="B2129" s="3" t="s">
        <v>247</v>
      </c>
      <c r="C2129" s="5" t="s">
        <v>5588</v>
      </c>
      <c r="D2129" s="5" t="s">
        <v>5597</v>
      </c>
      <c r="E2129" s="5">
        <v>2021</v>
      </c>
      <c r="F2129" s="8" t="str">
        <f t="shared" si="66"/>
        <v>March</v>
      </c>
      <c r="G2129" s="7">
        <f t="shared" si="67"/>
        <v>44260</v>
      </c>
      <c r="H2129" s="5" t="s">
        <v>4513</v>
      </c>
      <c r="I2129" s="5" t="s">
        <v>13</v>
      </c>
      <c r="J2129" s="10"/>
      <c r="K2129" s="10">
        <v>53250</v>
      </c>
      <c r="L2129" s="11">
        <v>-37.5</v>
      </c>
    </row>
    <row r="2130" spans="1:12" x14ac:dyDescent="0.25">
      <c r="A2130" s="5" t="s">
        <v>246</v>
      </c>
      <c r="B2130" s="3" t="s">
        <v>247</v>
      </c>
      <c r="C2130" s="5" t="s">
        <v>5596</v>
      </c>
      <c r="D2130" s="5" t="s">
        <v>5587</v>
      </c>
      <c r="E2130" s="5">
        <v>2021</v>
      </c>
      <c r="F2130" s="8" t="str">
        <f t="shared" si="66"/>
        <v>April</v>
      </c>
      <c r="G2130" s="7">
        <f t="shared" si="67"/>
        <v>44287</v>
      </c>
      <c r="H2130" s="5" t="s">
        <v>4512</v>
      </c>
      <c r="I2130" s="5" t="s">
        <v>11</v>
      </c>
      <c r="J2130" s="10">
        <v>53750</v>
      </c>
      <c r="K2130" s="10"/>
      <c r="L2130" s="11">
        <v>53712.5</v>
      </c>
    </row>
    <row r="2131" spans="1:12" x14ac:dyDescent="0.25">
      <c r="A2131" s="5" t="s">
        <v>246</v>
      </c>
      <c r="B2131" s="3" t="s">
        <v>247</v>
      </c>
      <c r="C2131" s="5" t="s">
        <v>5596</v>
      </c>
      <c r="D2131" s="5" t="s">
        <v>5590</v>
      </c>
      <c r="E2131" s="5">
        <v>2021</v>
      </c>
      <c r="F2131" s="8" t="str">
        <f t="shared" si="66"/>
        <v>April</v>
      </c>
      <c r="G2131" s="7">
        <f t="shared" si="67"/>
        <v>44294</v>
      </c>
      <c r="H2131" s="5" t="s">
        <v>3205</v>
      </c>
      <c r="I2131" s="5" t="s">
        <v>13</v>
      </c>
      <c r="J2131" s="10"/>
      <c r="K2131" s="10">
        <v>53750</v>
      </c>
      <c r="L2131" s="11">
        <v>-37.5</v>
      </c>
    </row>
    <row r="2132" spans="1:12" x14ac:dyDescent="0.25">
      <c r="A2132" s="5" t="s">
        <v>246</v>
      </c>
      <c r="B2132" s="3" t="s">
        <v>247</v>
      </c>
      <c r="C2132" s="5" t="s">
        <v>5596</v>
      </c>
      <c r="D2132" s="5" t="s">
        <v>5613</v>
      </c>
      <c r="E2132" s="5">
        <v>2021</v>
      </c>
      <c r="F2132" s="8" t="str">
        <f t="shared" si="66"/>
        <v>April</v>
      </c>
      <c r="G2132" s="7">
        <f t="shared" si="67"/>
        <v>44307</v>
      </c>
      <c r="H2132" s="5" t="s">
        <v>3366</v>
      </c>
      <c r="I2132" s="5" t="s">
        <v>13</v>
      </c>
      <c r="J2132" s="10">
        <v>37.5</v>
      </c>
      <c r="K2132" s="10"/>
      <c r="L2132" s="11">
        <v>0</v>
      </c>
    </row>
    <row r="2133" spans="1:12" x14ac:dyDescent="0.25">
      <c r="A2133" s="5" t="s">
        <v>246</v>
      </c>
      <c r="B2133" s="3" t="s">
        <v>247</v>
      </c>
      <c r="C2133" s="5" t="s">
        <v>5597</v>
      </c>
      <c r="D2133" s="5" t="s">
        <v>5587</v>
      </c>
      <c r="E2133" s="5">
        <v>2021</v>
      </c>
      <c r="F2133" s="8" t="str">
        <f t="shared" si="66"/>
        <v>May</v>
      </c>
      <c r="G2133" s="7">
        <f t="shared" si="67"/>
        <v>44317</v>
      </c>
      <c r="H2133" s="5" t="s">
        <v>4511</v>
      </c>
      <c r="I2133" s="5" t="s">
        <v>11</v>
      </c>
      <c r="J2133" s="10">
        <v>53750</v>
      </c>
      <c r="K2133" s="10"/>
      <c r="L2133" s="11">
        <v>53750</v>
      </c>
    </row>
    <row r="2134" spans="1:12" x14ac:dyDescent="0.25">
      <c r="A2134" s="5" t="s">
        <v>246</v>
      </c>
      <c r="B2134" s="3" t="s">
        <v>247</v>
      </c>
      <c r="C2134" s="5" t="s">
        <v>5597</v>
      </c>
      <c r="D2134" s="5" t="s">
        <v>5606</v>
      </c>
      <c r="E2134" s="5">
        <v>2021</v>
      </c>
      <c r="F2134" s="8" t="str">
        <f t="shared" si="66"/>
        <v>May</v>
      </c>
      <c r="G2134" s="7">
        <f t="shared" si="67"/>
        <v>44326</v>
      </c>
      <c r="H2134" s="5" t="s">
        <v>3202</v>
      </c>
      <c r="I2134" s="5" t="s">
        <v>13</v>
      </c>
      <c r="J2134" s="10"/>
      <c r="K2134" s="10">
        <v>53750</v>
      </c>
      <c r="L2134" s="11">
        <v>0</v>
      </c>
    </row>
    <row r="2135" spans="1:12" x14ac:dyDescent="0.25">
      <c r="A2135" s="5" t="s">
        <v>246</v>
      </c>
      <c r="B2135" s="3" t="s">
        <v>247</v>
      </c>
      <c r="C2135" s="5" t="s">
        <v>5589</v>
      </c>
      <c r="D2135" s="5" t="s">
        <v>5587</v>
      </c>
      <c r="E2135" s="5">
        <v>2021</v>
      </c>
      <c r="F2135" s="8" t="str">
        <f t="shared" si="66"/>
        <v>June</v>
      </c>
      <c r="G2135" s="7">
        <f t="shared" si="67"/>
        <v>44348</v>
      </c>
      <c r="H2135" s="5" t="s">
        <v>4510</v>
      </c>
      <c r="I2135" s="5" t="s">
        <v>11</v>
      </c>
      <c r="J2135" s="10">
        <v>53750</v>
      </c>
      <c r="K2135" s="10"/>
      <c r="L2135" s="11">
        <v>53750</v>
      </c>
    </row>
    <row r="2136" spans="1:12" x14ac:dyDescent="0.25">
      <c r="A2136" s="5" t="s">
        <v>246</v>
      </c>
      <c r="B2136" s="3" t="s">
        <v>247</v>
      </c>
      <c r="C2136" s="5" t="s">
        <v>5589</v>
      </c>
      <c r="D2136" s="5" t="s">
        <v>5592</v>
      </c>
      <c r="E2136" s="5">
        <v>2021</v>
      </c>
      <c r="F2136" s="8" t="str">
        <f t="shared" si="66"/>
        <v>June</v>
      </c>
      <c r="G2136" s="7">
        <f t="shared" si="67"/>
        <v>44354</v>
      </c>
      <c r="H2136" s="5" t="s">
        <v>3279</v>
      </c>
      <c r="I2136" s="5" t="s">
        <v>13</v>
      </c>
      <c r="J2136" s="10"/>
      <c r="K2136" s="10">
        <v>53500</v>
      </c>
      <c r="L2136" s="11">
        <v>250</v>
      </c>
    </row>
    <row r="2137" spans="1:12" x14ac:dyDescent="0.25">
      <c r="A2137" s="5" t="s">
        <v>246</v>
      </c>
      <c r="B2137" s="3" t="s">
        <v>247</v>
      </c>
      <c r="C2137" s="5" t="s">
        <v>5589</v>
      </c>
      <c r="D2137" s="5" t="s">
        <v>5600</v>
      </c>
      <c r="E2137" s="5">
        <v>2021</v>
      </c>
      <c r="F2137" s="8" t="str">
        <f t="shared" si="66"/>
        <v>June</v>
      </c>
      <c r="G2137" s="7">
        <f t="shared" si="67"/>
        <v>44375</v>
      </c>
      <c r="H2137" s="5" t="s">
        <v>4509</v>
      </c>
      <c r="I2137" s="5" t="s">
        <v>11</v>
      </c>
      <c r="J2137" s="10">
        <v>53750</v>
      </c>
      <c r="K2137" s="10"/>
      <c r="L2137" s="11">
        <v>54000</v>
      </c>
    </row>
    <row r="2138" spans="1:12" x14ac:dyDescent="0.25">
      <c r="A2138" s="5" t="s">
        <v>246</v>
      </c>
      <c r="B2138" s="3" t="s">
        <v>247</v>
      </c>
      <c r="C2138" s="5" t="s">
        <v>5592</v>
      </c>
      <c r="D2138" s="5" t="s">
        <v>5598</v>
      </c>
      <c r="E2138" s="5">
        <v>2021</v>
      </c>
      <c r="F2138" s="8" t="str">
        <f t="shared" si="66"/>
        <v>July</v>
      </c>
      <c r="G2138" s="7">
        <f t="shared" si="67"/>
        <v>44379</v>
      </c>
      <c r="H2138" s="5" t="s">
        <v>3196</v>
      </c>
      <c r="I2138" s="5" t="s">
        <v>13</v>
      </c>
      <c r="J2138" s="10"/>
      <c r="K2138" s="10">
        <v>53500</v>
      </c>
      <c r="L2138" s="11">
        <v>500</v>
      </c>
    </row>
    <row r="2139" spans="1:12" x14ac:dyDescent="0.25">
      <c r="A2139" s="5" t="s">
        <v>246</v>
      </c>
      <c r="B2139" s="3" t="s">
        <v>247</v>
      </c>
      <c r="C2139" s="5" t="s">
        <v>5590</v>
      </c>
      <c r="D2139" s="5" t="s">
        <v>5587</v>
      </c>
      <c r="E2139" s="5">
        <v>2021</v>
      </c>
      <c r="F2139" s="8" t="str">
        <f t="shared" si="66"/>
        <v>August</v>
      </c>
      <c r="G2139" s="7">
        <f t="shared" si="67"/>
        <v>44409</v>
      </c>
      <c r="H2139" s="5" t="s">
        <v>4508</v>
      </c>
      <c r="I2139" s="5" t="s">
        <v>11</v>
      </c>
      <c r="J2139" s="10">
        <v>53750</v>
      </c>
      <c r="K2139" s="10"/>
      <c r="L2139" s="11">
        <v>54250</v>
      </c>
    </row>
    <row r="2140" spans="1:12" x14ac:dyDescent="0.25">
      <c r="A2140" s="5" t="s">
        <v>246</v>
      </c>
      <c r="B2140" s="3" t="s">
        <v>247</v>
      </c>
      <c r="C2140" s="5" t="s">
        <v>5590</v>
      </c>
      <c r="D2140" s="5" t="s">
        <v>5596</v>
      </c>
      <c r="E2140" s="5">
        <v>2021</v>
      </c>
      <c r="F2140" s="8" t="str">
        <f t="shared" si="66"/>
        <v>August</v>
      </c>
      <c r="G2140" s="7">
        <f t="shared" si="67"/>
        <v>44412</v>
      </c>
      <c r="H2140" s="5" t="s">
        <v>3247</v>
      </c>
      <c r="I2140" s="5" t="s">
        <v>13</v>
      </c>
      <c r="J2140" s="10"/>
      <c r="K2140" s="10">
        <v>54250</v>
      </c>
      <c r="L2140" s="11">
        <v>0</v>
      </c>
    </row>
    <row r="2141" spans="1:12" x14ac:dyDescent="0.25">
      <c r="A2141" s="5" t="s">
        <v>246</v>
      </c>
      <c r="B2141" s="3" t="s">
        <v>247</v>
      </c>
      <c r="C2141" s="5" t="s">
        <v>5605</v>
      </c>
      <c r="D2141" s="5" t="s">
        <v>5587</v>
      </c>
      <c r="E2141" s="5">
        <v>2021</v>
      </c>
      <c r="F2141" s="8" t="str">
        <f t="shared" si="66"/>
        <v>September</v>
      </c>
      <c r="G2141" s="7">
        <f t="shared" si="67"/>
        <v>44440</v>
      </c>
      <c r="H2141" s="5" t="s">
        <v>4507</v>
      </c>
      <c r="I2141" s="5" t="s">
        <v>11</v>
      </c>
      <c r="J2141" s="10">
        <v>53750</v>
      </c>
      <c r="K2141" s="10"/>
      <c r="L2141" s="11">
        <v>53750</v>
      </c>
    </row>
    <row r="2142" spans="1:12" x14ac:dyDescent="0.25">
      <c r="A2142" s="5" t="s">
        <v>246</v>
      </c>
      <c r="B2142" s="3" t="s">
        <v>247</v>
      </c>
      <c r="C2142" s="5" t="s">
        <v>5605</v>
      </c>
      <c r="D2142" s="5" t="s">
        <v>5592</v>
      </c>
      <c r="E2142" s="5">
        <v>2021</v>
      </c>
      <c r="F2142" s="8" t="str">
        <f t="shared" si="66"/>
        <v>September</v>
      </c>
      <c r="G2142" s="7">
        <f t="shared" si="67"/>
        <v>44446</v>
      </c>
      <c r="H2142" s="5" t="s">
        <v>3275</v>
      </c>
      <c r="I2142" s="5" t="s">
        <v>13</v>
      </c>
      <c r="J2142" s="10"/>
      <c r="K2142" s="10">
        <v>54250</v>
      </c>
      <c r="L2142" s="11">
        <v>-500</v>
      </c>
    </row>
    <row r="2143" spans="1:12" x14ac:dyDescent="0.25">
      <c r="A2143" s="5" t="s">
        <v>246</v>
      </c>
      <c r="B2143" s="3" t="s">
        <v>247</v>
      </c>
      <c r="C2143" s="5" t="s">
        <v>5605</v>
      </c>
      <c r="D2143" s="5" t="s">
        <v>5609</v>
      </c>
      <c r="E2143" s="5">
        <v>2021</v>
      </c>
      <c r="F2143" s="8" t="str">
        <f t="shared" si="66"/>
        <v>September</v>
      </c>
      <c r="G2143" s="7">
        <f t="shared" si="67"/>
        <v>44462</v>
      </c>
      <c r="H2143" s="5" t="s">
        <v>4506</v>
      </c>
      <c r="I2143" s="5" t="s">
        <v>11</v>
      </c>
      <c r="J2143" s="10">
        <v>43346.77</v>
      </c>
      <c r="K2143" s="10"/>
      <c r="L2143" s="11">
        <v>42846.77</v>
      </c>
    </row>
    <row r="2144" spans="1:12" x14ac:dyDescent="0.25">
      <c r="A2144" s="5" t="s">
        <v>246</v>
      </c>
      <c r="B2144" s="3" t="s">
        <v>247</v>
      </c>
      <c r="C2144" s="5" t="s">
        <v>5605</v>
      </c>
      <c r="D2144" s="5" t="s">
        <v>5615</v>
      </c>
      <c r="E2144" s="5">
        <v>2021</v>
      </c>
      <c r="F2144" s="8" t="str">
        <f t="shared" si="66"/>
        <v>September</v>
      </c>
      <c r="G2144" s="7">
        <f t="shared" si="67"/>
        <v>44466</v>
      </c>
      <c r="H2144" s="5" t="s">
        <v>3358</v>
      </c>
      <c r="I2144" s="5" t="s">
        <v>13</v>
      </c>
      <c r="J2144" s="10"/>
      <c r="K2144" s="10">
        <v>43346.77</v>
      </c>
      <c r="L2144" s="11">
        <v>-500</v>
      </c>
    </row>
    <row r="2145" spans="1:12" x14ac:dyDescent="0.25">
      <c r="A2145" s="5" t="s">
        <v>246</v>
      </c>
      <c r="B2145" s="3" t="s">
        <v>247</v>
      </c>
      <c r="C2145" s="5" t="s">
        <v>5594</v>
      </c>
      <c r="D2145" s="5" t="s">
        <v>5587</v>
      </c>
      <c r="E2145" s="5">
        <v>2021</v>
      </c>
      <c r="F2145" s="8" t="str">
        <f t="shared" si="66"/>
        <v>November</v>
      </c>
      <c r="G2145" s="7">
        <f t="shared" si="67"/>
        <v>44501</v>
      </c>
      <c r="H2145" s="5" t="s">
        <v>4505</v>
      </c>
      <c r="I2145" s="5" t="s">
        <v>11</v>
      </c>
      <c r="J2145" s="10">
        <v>53750</v>
      </c>
      <c r="K2145" s="10"/>
      <c r="L2145" s="11">
        <v>53250</v>
      </c>
    </row>
    <row r="2146" spans="1:12" x14ac:dyDescent="0.25">
      <c r="A2146" s="5" t="s">
        <v>246</v>
      </c>
      <c r="B2146" s="3" t="s">
        <v>247</v>
      </c>
      <c r="C2146" s="5" t="s">
        <v>5594</v>
      </c>
      <c r="D2146" s="5" t="s">
        <v>5598</v>
      </c>
      <c r="E2146" s="5">
        <v>2021</v>
      </c>
      <c r="F2146" s="8" t="str">
        <f t="shared" si="66"/>
        <v>November</v>
      </c>
      <c r="G2146" s="7">
        <f t="shared" si="67"/>
        <v>44502</v>
      </c>
      <c r="H2146" s="5" t="s">
        <v>3356</v>
      </c>
      <c r="I2146" s="5" t="s">
        <v>13</v>
      </c>
      <c r="J2146" s="10"/>
      <c r="K2146" s="10">
        <v>53750</v>
      </c>
      <c r="L2146" s="11">
        <v>-500</v>
      </c>
    </row>
    <row r="2147" spans="1:12" x14ac:dyDescent="0.25">
      <c r="A2147" s="5" t="s">
        <v>248</v>
      </c>
      <c r="B2147" s="3" t="s">
        <v>249</v>
      </c>
      <c r="C2147" s="7"/>
      <c r="D2147" s="7"/>
      <c r="E2147" s="7"/>
      <c r="F2147" s="8" t="str">
        <f t="shared" si="66"/>
        <v>January</v>
      </c>
      <c r="G2147" s="7" t="str">
        <f t="shared" si="67"/>
        <v/>
      </c>
      <c r="H2147" s="5" t="s">
        <v>28</v>
      </c>
      <c r="I2147" s="5" t="s">
        <v>29</v>
      </c>
      <c r="J2147" s="10"/>
      <c r="K2147" s="10"/>
      <c r="L2147" s="11">
        <v>0</v>
      </c>
    </row>
    <row r="2148" spans="1:12" x14ac:dyDescent="0.25">
      <c r="A2148" s="5" t="s">
        <v>250</v>
      </c>
      <c r="B2148" s="3" t="s">
        <v>251</v>
      </c>
      <c r="C2148" s="5" t="s">
        <v>5587</v>
      </c>
      <c r="D2148" s="5" t="s">
        <v>5587</v>
      </c>
      <c r="E2148" s="5">
        <v>2021</v>
      </c>
      <c r="F2148" s="8" t="str">
        <f t="shared" si="66"/>
        <v>January</v>
      </c>
      <c r="G2148" s="7">
        <f t="shared" si="67"/>
        <v>44197</v>
      </c>
      <c r="H2148" s="5" t="s">
        <v>4504</v>
      </c>
      <c r="I2148" s="5" t="s">
        <v>11</v>
      </c>
      <c r="J2148" s="10">
        <v>268750</v>
      </c>
      <c r="K2148" s="10"/>
      <c r="L2148" s="11">
        <v>268750</v>
      </c>
    </row>
    <row r="2149" spans="1:12" x14ac:dyDescent="0.25">
      <c r="A2149" s="5" t="s">
        <v>250</v>
      </c>
      <c r="B2149" s="3" t="s">
        <v>251</v>
      </c>
      <c r="C2149" s="5" t="s">
        <v>5598</v>
      </c>
      <c r="D2149" s="5" t="s">
        <v>5587</v>
      </c>
      <c r="E2149" s="5">
        <v>2021</v>
      </c>
      <c r="F2149" s="8" t="str">
        <f t="shared" si="66"/>
        <v>February</v>
      </c>
      <c r="G2149" s="7">
        <f t="shared" si="67"/>
        <v>44228</v>
      </c>
      <c r="H2149" s="5" t="s">
        <v>4503</v>
      </c>
      <c r="I2149" s="5" t="s">
        <v>11</v>
      </c>
      <c r="J2149" s="10">
        <v>268750</v>
      </c>
      <c r="K2149" s="10"/>
      <c r="L2149" s="11">
        <v>537500</v>
      </c>
    </row>
    <row r="2150" spans="1:12" x14ac:dyDescent="0.25">
      <c r="A2150" s="5" t="s">
        <v>250</v>
      </c>
      <c r="B2150" s="3" t="s">
        <v>251</v>
      </c>
      <c r="C2150" s="5" t="s">
        <v>5598</v>
      </c>
      <c r="D2150" s="5" t="s">
        <v>5608</v>
      </c>
      <c r="E2150" s="5">
        <v>2021</v>
      </c>
      <c r="F2150" s="8" t="str">
        <f t="shared" si="66"/>
        <v>February</v>
      </c>
      <c r="G2150" s="7">
        <f t="shared" si="67"/>
        <v>44252</v>
      </c>
      <c r="H2150" s="5" t="s">
        <v>4502</v>
      </c>
      <c r="I2150" s="5" t="s">
        <v>13</v>
      </c>
      <c r="J2150" s="10"/>
      <c r="K2150" s="10">
        <v>537500</v>
      </c>
      <c r="L2150" s="11">
        <v>0</v>
      </c>
    </row>
    <row r="2151" spans="1:12" x14ac:dyDescent="0.25">
      <c r="A2151" s="5" t="s">
        <v>250</v>
      </c>
      <c r="B2151" s="3" t="s">
        <v>251</v>
      </c>
      <c r="C2151" s="5" t="s">
        <v>5598</v>
      </c>
      <c r="D2151" s="5" t="s">
        <v>5614</v>
      </c>
      <c r="E2151" s="5">
        <v>2021</v>
      </c>
      <c r="F2151" s="8" t="str">
        <f t="shared" si="66"/>
        <v>February</v>
      </c>
      <c r="G2151" s="7">
        <f t="shared" si="67"/>
        <v>44253</v>
      </c>
      <c r="H2151" s="5" t="s">
        <v>4501</v>
      </c>
      <c r="I2151" s="5" t="s">
        <v>11</v>
      </c>
      <c r="J2151" s="10">
        <v>268750</v>
      </c>
      <c r="K2151" s="10"/>
      <c r="L2151" s="11">
        <v>268750</v>
      </c>
    </row>
    <row r="2152" spans="1:12" x14ac:dyDescent="0.25">
      <c r="A2152" s="5" t="s">
        <v>250</v>
      </c>
      <c r="B2152" s="3" t="s">
        <v>251</v>
      </c>
      <c r="C2152" s="5" t="s">
        <v>5596</v>
      </c>
      <c r="D2152" s="5" t="s">
        <v>5587</v>
      </c>
      <c r="E2152" s="5">
        <v>2021</v>
      </c>
      <c r="F2152" s="8" t="str">
        <f t="shared" si="66"/>
        <v>April</v>
      </c>
      <c r="G2152" s="7">
        <f t="shared" si="67"/>
        <v>44287</v>
      </c>
      <c r="H2152" s="5" t="s">
        <v>4500</v>
      </c>
      <c r="I2152" s="5" t="s">
        <v>11</v>
      </c>
      <c r="J2152" s="10">
        <v>268750</v>
      </c>
      <c r="K2152" s="10"/>
      <c r="L2152" s="11">
        <v>537500</v>
      </c>
    </row>
    <row r="2153" spans="1:12" x14ac:dyDescent="0.25">
      <c r="A2153" s="5" t="s">
        <v>250</v>
      </c>
      <c r="B2153" s="3" t="s">
        <v>251</v>
      </c>
      <c r="C2153" s="5" t="s">
        <v>5596</v>
      </c>
      <c r="D2153" s="5" t="s">
        <v>5590</v>
      </c>
      <c r="E2153" s="5">
        <v>2021</v>
      </c>
      <c r="F2153" s="8" t="str">
        <f t="shared" si="66"/>
        <v>April</v>
      </c>
      <c r="G2153" s="7">
        <f t="shared" si="67"/>
        <v>44294</v>
      </c>
      <c r="H2153" s="5" t="s">
        <v>3239</v>
      </c>
      <c r="I2153" s="5" t="s">
        <v>13</v>
      </c>
      <c r="J2153" s="10"/>
      <c r="K2153" s="10">
        <v>268750</v>
      </c>
      <c r="L2153" s="11">
        <v>268750</v>
      </c>
    </row>
    <row r="2154" spans="1:12" x14ac:dyDescent="0.25">
      <c r="A2154" s="5" t="s">
        <v>250</v>
      </c>
      <c r="B2154" s="3" t="s">
        <v>251</v>
      </c>
      <c r="C2154" s="5" t="s">
        <v>5596</v>
      </c>
      <c r="D2154" s="5" t="s">
        <v>5603</v>
      </c>
      <c r="E2154" s="5">
        <v>2021</v>
      </c>
      <c r="F2154" s="8" t="str">
        <f t="shared" si="66"/>
        <v>April</v>
      </c>
      <c r="G2154" s="7">
        <f t="shared" si="67"/>
        <v>44315</v>
      </c>
      <c r="H2154" s="5" t="s">
        <v>3205</v>
      </c>
      <c r="I2154" s="5" t="s">
        <v>13</v>
      </c>
      <c r="J2154" s="10"/>
      <c r="K2154" s="10">
        <v>268750</v>
      </c>
      <c r="L2154" s="11">
        <v>0</v>
      </c>
    </row>
    <row r="2155" spans="1:12" x14ac:dyDescent="0.25">
      <c r="A2155" s="5" t="s">
        <v>250</v>
      </c>
      <c r="B2155" s="3" t="s">
        <v>251</v>
      </c>
      <c r="C2155" s="5" t="s">
        <v>5597</v>
      </c>
      <c r="D2155" s="5" t="s">
        <v>5587</v>
      </c>
      <c r="E2155" s="5">
        <v>2021</v>
      </c>
      <c r="F2155" s="8" t="str">
        <f t="shared" si="66"/>
        <v>May</v>
      </c>
      <c r="G2155" s="7">
        <f t="shared" si="67"/>
        <v>44317</v>
      </c>
      <c r="H2155" s="5" t="s">
        <v>4499</v>
      </c>
      <c r="I2155" s="5" t="s">
        <v>11</v>
      </c>
      <c r="J2155" s="10">
        <v>268750</v>
      </c>
      <c r="K2155" s="10"/>
      <c r="L2155" s="11">
        <v>268750</v>
      </c>
    </row>
    <row r="2156" spans="1:12" x14ac:dyDescent="0.25">
      <c r="A2156" s="5" t="s">
        <v>250</v>
      </c>
      <c r="B2156" s="3" t="s">
        <v>251</v>
      </c>
      <c r="C2156" s="5" t="s">
        <v>5589</v>
      </c>
      <c r="D2156" s="5" t="s">
        <v>5587</v>
      </c>
      <c r="E2156" s="5">
        <v>2021</v>
      </c>
      <c r="F2156" s="8" t="str">
        <f t="shared" si="66"/>
        <v>June</v>
      </c>
      <c r="G2156" s="7">
        <f t="shared" si="67"/>
        <v>44348</v>
      </c>
      <c r="H2156" s="5" t="s">
        <v>4498</v>
      </c>
      <c r="I2156" s="5" t="s">
        <v>11</v>
      </c>
      <c r="J2156" s="10">
        <v>268750</v>
      </c>
      <c r="K2156" s="10"/>
      <c r="L2156" s="11">
        <v>537500</v>
      </c>
    </row>
    <row r="2157" spans="1:12" x14ac:dyDescent="0.25">
      <c r="A2157" s="5" t="s">
        <v>250</v>
      </c>
      <c r="B2157" s="3" t="s">
        <v>251</v>
      </c>
      <c r="C2157" s="5" t="s">
        <v>5589</v>
      </c>
      <c r="D2157" s="5" t="s">
        <v>5598</v>
      </c>
      <c r="E2157" s="5">
        <v>2021</v>
      </c>
      <c r="F2157" s="8" t="str">
        <f t="shared" si="66"/>
        <v>June</v>
      </c>
      <c r="G2157" s="7">
        <f t="shared" si="67"/>
        <v>44349</v>
      </c>
      <c r="H2157" s="5" t="s">
        <v>4497</v>
      </c>
      <c r="I2157" s="5" t="s">
        <v>11</v>
      </c>
      <c r="J2157" s="10"/>
      <c r="K2157" s="10">
        <v>8062.5</v>
      </c>
      <c r="L2157" s="11">
        <v>529437.5</v>
      </c>
    </row>
    <row r="2158" spans="1:12" x14ac:dyDescent="0.25">
      <c r="A2158" s="5" t="s">
        <v>250</v>
      </c>
      <c r="B2158" s="3" t="s">
        <v>251</v>
      </c>
      <c r="C2158" s="5" t="s">
        <v>5589</v>
      </c>
      <c r="D2158" s="5" t="s">
        <v>5602</v>
      </c>
      <c r="E2158" s="5">
        <v>2021</v>
      </c>
      <c r="F2158" s="8" t="str">
        <f t="shared" si="66"/>
        <v>June</v>
      </c>
      <c r="G2158" s="7">
        <f t="shared" si="67"/>
        <v>44371</v>
      </c>
      <c r="H2158" s="5" t="s">
        <v>4496</v>
      </c>
      <c r="I2158" s="5" t="s">
        <v>11</v>
      </c>
      <c r="J2158" s="10">
        <v>268750</v>
      </c>
      <c r="K2158" s="10"/>
      <c r="L2158" s="11">
        <v>798187.5</v>
      </c>
    </row>
    <row r="2159" spans="1:12" x14ac:dyDescent="0.25">
      <c r="A2159" s="5" t="s">
        <v>250</v>
      </c>
      <c r="B2159" s="3" t="s">
        <v>251</v>
      </c>
      <c r="C2159" s="5" t="s">
        <v>5589</v>
      </c>
      <c r="D2159" s="5" t="s">
        <v>5610</v>
      </c>
      <c r="E2159" s="5">
        <v>2021</v>
      </c>
      <c r="F2159" s="8" t="str">
        <f t="shared" si="66"/>
        <v>June</v>
      </c>
      <c r="G2159" s="7">
        <f t="shared" si="67"/>
        <v>44377</v>
      </c>
      <c r="H2159" s="5" t="s">
        <v>3202</v>
      </c>
      <c r="I2159" s="5" t="s">
        <v>13</v>
      </c>
      <c r="J2159" s="10"/>
      <c r="K2159" s="10">
        <v>260687.5</v>
      </c>
      <c r="L2159" s="11">
        <v>537500</v>
      </c>
    </row>
    <row r="2160" spans="1:12" x14ac:dyDescent="0.25">
      <c r="A2160" s="5" t="s">
        <v>250</v>
      </c>
      <c r="B2160" s="3" t="s">
        <v>251</v>
      </c>
      <c r="C2160" s="5" t="s">
        <v>5590</v>
      </c>
      <c r="D2160" s="5" t="s">
        <v>5587</v>
      </c>
      <c r="E2160" s="5">
        <v>2021</v>
      </c>
      <c r="F2160" s="8" t="str">
        <f t="shared" si="66"/>
        <v>August</v>
      </c>
      <c r="G2160" s="7">
        <f t="shared" si="67"/>
        <v>44409</v>
      </c>
      <c r="H2160" s="5" t="s">
        <v>4495</v>
      </c>
      <c r="I2160" s="5" t="s">
        <v>11</v>
      </c>
      <c r="J2160" s="10">
        <v>268750</v>
      </c>
      <c r="K2160" s="10"/>
      <c r="L2160" s="11">
        <v>806250</v>
      </c>
    </row>
    <row r="2161" spans="1:12" x14ac:dyDescent="0.25">
      <c r="A2161" s="5" t="s">
        <v>250</v>
      </c>
      <c r="B2161" s="3" t="s">
        <v>251</v>
      </c>
      <c r="C2161" s="5" t="s">
        <v>5590</v>
      </c>
      <c r="D2161" s="5" t="s">
        <v>5598</v>
      </c>
      <c r="E2161" s="5">
        <v>2021</v>
      </c>
      <c r="F2161" s="8" t="str">
        <f t="shared" si="66"/>
        <v>August</v>
      </c>
      <c r="G2161" s="7">
        <f t="shared" si="67"/>
        <v>44410</v>
      </c>
      <c r="H2161" s="5" t="s">
        <v>3279</v>
      </c>
      <c r="I2161" s="5" t="s">
        <v>13</v>
      </c>
      <c r="J2161" s="10"/>
      <c r="K2161" s="10">
        <v>268750</v>
      </c>
      <c r="L2161" s="11">
        <v>537500</v>
      </c>
    </row>
    <row r="2162" spans="1:12" x14ac:dyDescent="0.25">
      <c r="A2162" s="5" t="s">
        <v>250</v>
      </c>
      <c r="B2162" s="3" t="s">
        <v>251</v>
      </c>
      <c r="C2162" s="5" t="s">
        <v>5605</v>
      </c>
      <c r="D2162" s="5" t="s">
        <v>5587</v>
      </c>
      <c r="E2162" s="5">
        <v>2021</v>
      </c>
      <c r="F2162" s="8" t="str">
        <f t="shared" si="66"/>
        <v>September</v>
      </c>
      <c r="G2162" s="7">
        <f t="shared" si="67"/>
        <v>44440</v>
      </c>
      <c r="H2162" s="5" t="s">
        <v>4494</v>
      </c>
      <c r="I2162" s="5" t="s">
        <v>11</v>
      </c>
      <c r="J2162" s="10">
        <v>268750</v>
      </c>
      <c r="K2162" s="10"/>
      <c r="L2162" s="11">
        <v>806250</v>
      </c>
    </row>
    <row r="2163" spans="1:12" x14ac:dyDescent="0.25">
      <c r="A2163" s="5" t="s">
        <v>250</v>
      </c>
      <c r="B2163" s="3" t="s">
        <v>251</v>
      </c>
      <c r="C2163" s="5" t="s">
        <v>5605</v>
      </c>
      <c r="D2163" s="5" t="s">
        <v>5611</v>
      </c>
      <c r="E2163" s="5">
        <v>2021</v>
      </c>
      <c r="F2163" s="8" t="str">
        <f t="shared" si="66"/>
        <v>September</v>
      </c>
      <c r="G2163" s="7">
        <f t="shared" si="67"/>
        <v>44453</v>
      </c>
      <c r="H2163" s="5" t="s">
        <v>3196</v>
      </c>
      <c r="I2163" s="5" t="s">
        <v>13</v>
      </c>
      <c r="J2163" s="10"/>
      <c r="K2163" s="10">
        <v>268750</v>
      </c>
      <c r="L2163" s="11">
        <v>537500</v>
      </c>
    </row>
    <row r="2164" spans="1:12" x14ac:dyDescent="0.25">
      <c r="A2164" s="5" t="s">
        <v>250</v>
      </c>
      <c r="B2164" s="3" t="s">
        <v>251</v>
      </c>
      <c r="C2164" s="5" t="s">
        <v>5605</v>
      </c>
      <c r="D2164" s="5" t="s">
        <v>5609</v>
      </c>
      <c r="E2164" s="5">
        <v>2021</v>
      </c>
      <c r="F2164" s="8" t="str">
        <f t="shared" si="66"/>
        <v>September</v>
      </c>
      <c r="G2164" s="7">
        <f t="shared" si="67"/>
        <v>44462</v>
      </c>
      <c r="H2164" s="5" t="s">
        <v>4493</v>
      </c>
      <c r="I2164" s="5" t="s">
        <v>11</v>
      </c>
      <c r="J2164" s="10">
        <v>216733.87</v>
      </c>
      <c r="K2164" s="10"/>
      <c r="L2164" s="11">
        <v>754233.87</v>
      </c>
    </row>
    <row r="2165" spans="1:12" x14ac:dyDescent="0.25">
      <c r="A2165" s="5" t="s">
        <v>250</v>
      </c>
      <c r="B2165" s="3" t="s">
        <v>251</v>
      </c>
      <c r="C2165" s="5" t="s">
        <v>5605</v>
      </c>
      <c r="D2165" s="5" t="s">
        <v>5602</v>
      </c>
      <c r="E2165" s="5">
        <v>2021</v>
      </c>
      <c r="F2165" s="8" t="str">
        <f t="shared" si="66"/>
        <v>September</v>
      </c>
      <c r="G2165" s="7">
        <f t="shared" si="67"/>
        <v>44463</v>
      </c>
      <c r="H2165" s="5" t="s">
        <v>3247</v>
      </c>
      <c r="I2165" s="5" t="s">
        <v>13</v>
      </c>
      <c r="J2165" s="10"/>
      <c r="K2165" s="10">
        <v>150000</v>
      </c>
      <c r="L2165" s="11">
        <v>604233.87</v>
      </c>
    </row>
    <row r="2166" spans="1:12" x14ac:dyDescent="0.25">
      <c r="A2166" s="5" t="s">
        <v>250</v>
      </c>
      <c r="B2166" s="3" t="s">
        <v>251</v>
      </c>
      <c r="C2166" s="5" t="s">
        <v>5594</v>
      </c>
      <c r="D2166" s="5" t="s">
        <v>5587</v>
      </c>
      <c r="E2166" s="5">
        <v>2021</v>
      </c>
      <c r="F2166" s="8" t="str">
        <f t="shared" si="66"/>
        <v>November</v>
      </c>
      <c r="G2166" s="7">
        <f t="shared" si="67"/>
        <v>44501</v>
      </c>
      <c r="H2166" s="5" t="s">
        <v>4492</v>
      </c>
      <c r="I2166" s="5" t="s">
        <v>11</v>
      </c>
      <c r="J2166" s="10">
        <v>268750</v>
      </c>
      <c r="K2166" s="10"/>
      <c r="L2166" s="11">
        <v>872983.87</v>
      </c>
    </row>
    <row r="2167" spans="1:12" x14ac:dyDescent="0.25">
      <c r="A2167" s="5" t="s">
        <v>250</v>
      </c>
      <c r="B2167" s="3" t="s">
        <v>251</v>
      </c>
      <c r="C2167" s="5" t="s">
        <v>5594</v>
      </c>
      <c r="D2167" s="5" t="s">
        <v>5587</v>
      </c>
      <c r="E2167" s="5">
        <v>2021</v>
      </c>
      <c r="F2167" s="8" t="str">
        <f t="shared" si="66"/>
        <v>November</v>
      </c>
      <c r="G2167" s="7">
        <f t="shared" si="67"/>
        <v>44501</v>
      </c>
      <c r="H2167" s="5" t="s">
        <v>4491</v>
      </c>
      <c r="I2167" s="5" t="s">
        <v>11</v>
      </c>
      <c r="J2167" s="10"/>
      <c r="K2167" s="10">
        <v>8062.5</v>
      </c>
      <c r="L2167" s="11">
        <v>864921.37</v>
      </c>
    </row>
    <row r="2168" spans="1:12" x14ac:dyDescent="0.25">
      <c r="A2168" s="5" t="s">
        <v>250</v>
      </c>
      <c r="B2168" s="3" t="s">
        <v>251</v>
      </c>
      <c r="C2168" s="5" t="s">
        <v>5594</v>
      </c>
      <c r="D2168" s="5" t="s">
        <v>5593</v>
      </c>
      <c r="E2168" s="5">
        <v>2021</v>
      </c>
      <c r="F2168" s="8" t="str">
        <f t="shared" si="66"/>
        <v>November</v>
      </c>
      <c r="G2168" s="7">
        <f t="shared" si="67"/>
        <v>44522</v>
      </c>
      <c r="H2168" s="5" t="s">
        <v>3247</v>
      </c>
      <c r="I2168" s="5" t="s">
        <v>13</v>
      </c>
      <c r="J2168" s="10"/>
      <c r="K2168" s="10">
        <v>485483.87</v>
      </c>
      <c r="L2168" s="11">
        <v>379437.5</v>
      </c>
    </row>
    <row r="2169" spans="1:12" x14ac:dyDescent="0.25">
      <c r="A2169" s="5" t="s">
        <v>250</v>
      </c>
      <c r="B2169" s="3" t="s">
        <v>251</v>
      </c>
      <c r="C2169" s="5" t="s">
        <v>5607</v>
      </c>
      <c r="D2169" s="5" t="s">
        <v>5588</v>
      </c>
      <c r="E2169" s="5">
        <v>2021</v>
      </c>
      <c r="F2169" s="8" t="str">
        <f t="shared" si="66"/>
        <v>December</v>
      </c>
      <c r="G2169" s="7">
        <f t="shared" si="67"/>
        <v>44533</v>
      </c>
      <c r="H2169" s="5" t="s">
        <v>4490</v>
      </c>
      <c r="I2169" s="5" t="s">
        <v>11</v>
      </c>
      <c r="J2169" s="10">
        <v>268750</v>
      </c>
      <c r="K2169" s="10"/>
      <c r="L2169" s="11">
        <v>648187.5</v>
      </c>
    </row>
    <row r="2170" spans="1:12" x14ac:dyDescent="0.25">
      <c r="A2170" s="5" t="s">
        <v>252</v>
      </c>
      <c r="B2170" s="3" t="s">
        <v>253</v>
      </c>
      <c r="C2170" s="7"/>
      <c r="D2170" s="7"/>
      <c r="E2170" s="7"/>
      <c r="F2170" s="8" t="str">
        <f t="shared" si="66"/>
        <v>January</v>
      </c>
      <c r="G2170" s="7" t="str">
        <f t="shared" si="67"/>
        <v/>
      </c>
      <c r="H2170" s="5" t="s">
        <v>28</v>
      </c>
      <c r="I2170" s="5" t="s">
        <v>29</v>
      </c>
      <c r="J2170" s="10"/>
      <c r="K2170" s="10"/>
      <c r="L2170" s="11">
        <v>0</v>
      </c>
    </row>
    <row r="2171" spans="1:12" x14ac:dyDescent="0.25">
      <c r="A2171" s="5" t="s">
        <v>254</v>
      </c>
      <c r="B2171" s="3" t="s">
        <v>255</v>
      </c>
      <c r="C2171" s="7"/>
      <c r="D2171" s="7"/>
      <c r="E2171" s="7"/>
      <c r="F2171" s="8" t="str">
        <f t="shared" si="66"/>
        <v>January</v>
      </c>
      <c r="G2171" s="7" t="str">
        <f t="shared" si="67"/>
        <v/>
      </c>
      <c r="H2171" s="5" t="s">
        <v>28</v>
      </c>
      <c r="I2171" s="5" t="s">
        <v>29</v>
      </c>
      <c r="J2171" s="10"/>
      <c r="K2171" s="10"/>
      <c r="L2171" s="11">
        <v>0</v>
      </c>
    </row>
    <row r="2172" spans="1:12" x14ac:dyDescent="0.25">
      <c r="A2172" s="5" t="s">
        <v>266</v>
      </c>
      <c r="B2172" s="3" t="s">
        <v>267</v>
      </c>
      <c r="C2172" s="5" t="s">
        <v>5587</v>
      </c>
      <c r="D2172" s="5" t="s">
        <v>5587</v>
      </c>
      <c r="E2172" s="5">
        <v>2021</v>
      </c>
      <c r="F2172" s="8" t="str">
        <f t="shared" si="66"/>
        <v>January</v>
      </c>
      <c r="G2172" s="7">
        <f t="shared" si="67"/>
        <v>44197</v>
      </c>
      <c r="H2172" s="5" t="s">
        <v>36</v>
      </c>
      <c r="I2172" s="5" t="s">
        <v>29</v>
      </c>
      <c r="J2172" s="10"/>
      <c r="K2172" s="10"/>
      <c r="L2172" s="11">
        <v>4743571.49</v>
      </c>
    </row>
    <row r="2173" spans="1:12" x14ac:dyDescent="0.25">
      <c r="A2173" s="5" t="s">
        <v>266</v>
      </c>
      <c r="B2173" s="3" t="s">
        <v>267</v>
      </c>
      <c r="C2173" s="5" t="s">
        <v>5587</v>
      </c>
      <c r="D2173" s="5" t="s">
        <v>5607</v>
      </c>
      <c r="E2173" s="5">
        <v>2021</v>
      </c>
      <c r="F2173" s="8" t="str">
        <f t="shared" si="66"/>
        <v>January</v>
      </c>
      <c r="G2173" s="7">
        <f t="shared" si="67"/>
        <v>44208</v>
      </c>
      <c r="H2173" s="5" t="s">
        <v>4489</v>
      </c>
      <c r="I2173" s="5" t="s">
        <v>13</v>
      </c>
      <c r="J2173" s="10"/>
      <c r="K2173" s="10">
        <v>4743571.49</v>
      </c>
      <c r="L2173" s="11">
        <v>0</v>
      </c>
    </row>
    <row r="2174" spans="1:12" x14ac:dyDescent="0.25">
      <c r="A2174" s="5" t="s">
        <v>266</v>
      </c>
      <c r="B2174" s="3" t="s">
        <v>267</v>
      </c>
      <c r="C2174" s="5" t="s">
        <v>5587</v>
      </c>
      <c r="D2174" s="5" t="s">
        <v>5616</v>
      </c>
      <c r="E2174" s="5">
        <v>2021</v>
      </c>
      <c r="F2174" s="8" t="str">
        <f t="shared" si="66"/>
        <v>January</v>
      </c>
      <c r="G2174" s="7">
        <f t="shared" si="67"/>
        <v>44211</v>
      </c>
      <c r="H2174" s="5" t="s">
        <v>4488</v>
      </c>
      <c r="I2174" s="5" t="s">
        <v>11</v>
      </c>
      <c r="J2174" s="10">
        <v>66390.28</v>
      </c>
      <c r="K2174" s="10"/>
      <c r="L2174" s="11">
        <v>66390.28</v>
      </c>
    </row>
    <row r="2175" spans="1:12" x14ac:dyDescent="0.25">
      <c r="A2175" s="5" t="s">
        <v>266</v>
      </c>
      <c r="B2175" s="3" t="s">
        <v>267</v>
      </c>
      <c r="C2175" s="5" t="s">
        <v>5587</v>
      </c>
      <c r="D2175" s="5" t="s">
        <v>5616</v>
      </c>
      <c r="E2175" s="5">
        <v>2021</v>
      </c>
      <c r="F2175" s="8" t="str">
        <f t="shared" si="66"/>
        <v>January</v>
      </c>
      <c r="G2175" s="7">
        <f t="shared" si="67"/>
        <v>44211</v>
      </c>
      <c r="H2175" s="5" t="s">
        <v>4487</v>
      </c>
      <c r="I2175" s="5" t="s">
        <v>11</v>
      </c>
      <c r="J2175" s="10">
        <v>66390.28</v>
      </c>
      <c r="K2175" s="10"/>
      <c r="L2175" s="11">
        <v>132780.56</v>
      </c>
    </row>
    <row r="2176" spans="1:12" x14ac:dyDescent="0.25">
      <c r="A2176" s="5" t="s">
        <v>266</v>
      </c>
      <c r="B2176" s="3" t="s">
        <v>267</v>
      </c>
      <c r="C2176" s="5" t="s">
        <v>5587</v>
      </c>
      <c r="D2176" s="5" t="s">
        <v>5616</v>
      </c>
      <c r="E2176" s="5">
        <v>2021</v>
      </c>
      <c r="F2176" s="8" t="str">
        <f t="shared" si="66"/>
        <v>January</v>
      </c>
      <c r="G2176" s="7">
        <f t="shared" si="67"/>
        <v>44211</v>
      </c>
      <c r="H2176" s="5" t="s">
        <v>4486</v>
      </c>
      <c r="I2176" s="5" t="s">
        <v>11</v>
      </c>
      <c r="J2176" s="10">
        <v>1120335.98</v>
      </c>
      <c r="K2176" s="10"/>
      <c r="L2176" s="11">
        <v>1253116.54</v>
      </c>
    </row>
    <row r="2177" spans="1:12" x14ac:dyDescent="0.25">
      <c r="A2177" s="5" t="s">
        <v>266</v>
      </c>
      <c r="B2177" s="3" t="s">
        <v>267</v>
      </c>
      <c r="C2177" s="5" t="s">
        <v>5587</v>
      </c>
      <c r="D2177" s="5" t="s">
        <v>5616</v>
      </c>
      <c r="E2177" s="5">
        <v>2021</v>
      </c>
      <c r="F2177" s="8" t="str">
        <f t="shared" si="66"/>
        <v>January</v>
      </c>
      <c r="G2177" s="7">
        <f t="shared" si="67"/>
        <v>44211</v>
      </c>
      <c r="H2177" s="5" t="s">
        <v>4485</v>
      </c>
      <c r="I2177" s="5" t="s">
        <v>11</v>
      </c>
      <c r="J2177" s="10">
        <v>518715.56</v>
      </c>
      <c r="K2177" s="10"/>
      <c r="L2177" s="11">
        <v>1771832.1</v>
      </c>
    </row>
    <row r="2178" spans="1:12" x14ac:dyDescent="0.25">
      <c r="A2178" s="5" t="s">
        <v>266</v>
      </c>
      <c r="B2178" s="3" t="s">
        <v>267</v>
      </c>
      <c r="C2178" s="5" t="s">
        <v>5587</v>
      </c>
      <c r="D2178" s="5" t="s">
        <v>5616</v>
      </c>
      <c r="E2178" s="5">
        <v>2021</v>
      </c>
      <c r="F2178" s="8" t="str">
        <f t="shared" si="66"/>
        <v>January</v>
      </c>
      <c r="G2178" s="7">
        <f t="shared" si="67"/>
        <v>44211</v>
      </c>
      <c r="H2178" s="5" t="s">
        <v>4484</v>
      </c>
      <c r="I2178" s="5" t="s">
        <v>11</v>
      </c>
      <c r="J2178" s="10">
        <v>66390.28</v>
      </c>
      <c r="K2178" s="10"/>
      <c r="L2178" s="11">
        <v>1838222.38</v>
      </c>
    </row>
    <row r="2179" spans="1:12" x14ac:dyDescent="0.25">
      <c r="A2179" s="5" t="s">
        <v>266</v>
      </c>
      <c r="B2179" s="3" t="s">
        <v>267</v>
      </c>
      <c r="C2179" s="5" t="s">
        <v>5587</v>
      </c>
      <c r="D2179" s="5" t="s">
        <v>5616</v>
      </c>
      <c r="E2179" s="5">
        <v>2021</v>
      </c>
      <c r="F2179" s="8" t="str">
        <f t="shared" ref="F2179:F2242" si="68">TEXT(C2179*28, "mmmm")</f>
        <v>January</v>
      </c>
      <c r="G2179" s="7">
        <f t="shared" ref="G2179:G2242" si="69">IFERROR(DATEVALUE(CONCATENATE(C2179,"-",D2179,"-",E2179)), "")</f>
        <v>44211</v>
      </c>
      <c r="H2179" s="5" t="s">
        <v>4483</v>
      </c>
      <c r="I2179" s="5" t="s">
        <v>11</v>
      </c>
      <c r="J2179" s="10">
        <v>562703.27</v>
      </c>
      <c r="K2179" s="10"/>
      <c r="L2179" s="11">
        <v>2400925.65</v>
      </c>
    </row>
    <row r="2180" spans="1:12" x14ac:dyDescent="0.25">
      <c r="A2180" s="5" t="s">
        <v>266</v>
      </c>
      <c r="B2180" s="3" t="s">
        <v>267</v>
      </c>
      <c r="C2180" s="5" t="s">
        <v>5587</v>
      </c>
      <c r="D2180" s="5" t="s">
        <v>5616</v>
      </c>
      <c r="E2180" s="5">
        <v>2021</v>
      </c>
      <c r="F2180" s="8" t="str">
        <f t="shared" si="68"/>
        <v>January</v>
      </c>
      <c r="G2180" s="7">
        <f t="shared" si="69"/>
        <v>44211</v>
      </c>
      <c r="H2180" s="5" t="s">
        <v>4482</v>
      </c>
      <c r="I2180" s="5" t="s">
        <v>11</v>
      </c>
      <c r="J2180" s="10">
        <v>312241.78999999998</v>
      </c>
      <c r="K2180" s="10"/>
      <c r="L2180" s="11">
        <v>2713167.44</v>
      </c>
    </row>
    <row r="2181" spans="1:12" x14ac:dyDescent="0.25">
      <c r="A2181" s="5" t="s">
        <v>266</v>
      </c>
      <c r="B2181" s="3" t="s">
        <v>267</v>
      </c>
      <c r="C2181" s="5" t="s">
        <v>5587</v>
      </c>
      <c r="D2181" s="5" t="s">
        <v>5616</v>
      </c>
      <c r="E2181" s="5">
        <v>2021</v>
      </c>
      <c r="F2181" s="8" t="str">
        <f t="shared" si="68"/>
        <v>January</v>
      </c>
      <c r="G2181" s="7">
        <f t="shared" si="69"/>
        <v>44211</v>
      </c>
      <c r="H2181" s="5" t="s">
        <v>4481</v>
      </c>
      <c r="I2181" s="5" t="s">
        <v>11</v>
      </c>
      <c r="J2181" s="10">
        <v>995854.2</v>
      </c>
      <c r="K2181" s="10"/>
      <c r="L2181" s="11">
        <v>3709021.64</v>
      </c>
    </row>
    <row r="2182" spans="1:12" x14ac:dyDescent="0.25">
      <c r="A2182" s="5" t="s">
        <v>266</v>
      </c>
      <c r="B2182" s="3" t="s">
        <v>267</v>
      </c>
      <c r="C2182" s="5" t="s">
        <v>5587</v>
      </c>
      <c r="D2182" s="5" t="s">
        <v>5616</v>
      </c>
      <c r="E2182" s="5">
        <v>2021</v>
      </c>
      <c r="F2182" s="8" t="str">
        <f t="shared" si="68"/>
        <v>January</v>
      </c>
      <c r="G2182" s="7">
        <f t="shared" si="69"/>
        <v>44211</v>
      </c>
      <c r="H2182" s="5" t="s">
        <v>4480</v>
      </c>
      <c r="I2182" s="5" t="s">
        <v>11</v>
      </c>
      <c r="J2182" s="10">
        <v>746890.65</v>
      </c>
      <c r="K2182" s="10"/>
      <c r="L2182" s="11">
        <v>4455912.29</v>
      </c>
    </row>
    <row r="2183" spans="1:12" x14ac:dyDescent="0.25">
      <c r="A2183" s="5" t="s">
        <v>266</v>
      </c>
      <c r="B2183" s="3" t="s">
        <v>267</v>
      </c>
      <c r="C2183" s="5" t="s">
        <v>5598</v>
      </c>
      <c r="D2183" s="5" t="s">
        <v>5596</v>
      </c>
      <c r="E2183" s="5">
        <v>2021</v>
      </c>
      <c r="F2183" s="8" t="str">
        <f t="shared" si="68"/>
        <v>February</v>
      </c>
      <c r="G2183" s="7">
        <f t="shared" si="69"/>
        <v>44231</v>
      </c>
      <c r="H2183" s="5" t="s">
        <v>4445</v>
      </c>
      <c r="I2183" s="5" t="s">
        <v>13</v>
      </c>
      <c r="J2183" s="10"/>
      <c r="K2183" s="10">
        <v>4455912.29</v>
      </c>
      <c r="L2183" s="11">
        <v>0</v>
      </c>
    </row>
    <row r="2184" spans="1:12" x14ac:dyDescent="0.25">
      <c r="A2184" s="5" t="s">
        <v>266</v>
      </c>
      <c r="B2184" s="3" t="s">
        <v>267</v>
      </c>
      <c r="C2184" s="5" t="s">
        <v>5598</v>
      </c>
      <c r="D2184" s="5" t="s">
        <v>5599</v>
      </c>
      <c r="E2184" s="5">
        <v>2021</v>
      </c>
      <c r="F2184" s="8" t="str">
        <f t="shared" si="68"/>
        <v>February</v>
      </c>
      <c r="G2184" s="7">
        <f t="shared" si="69"/>
        <v>44243</v>
      </c>
      <c r="H2184" s="5" t="s">
        <v>4479</v>
      </c>
      <c r="I2184" s="5" t="s">
        <v>11</v>
      </c>
      <c r="J2184" s="10">
        <v>66048</v>
      </c>
      <c r="K2184" s="10"/>
      <c r="L2184" s="11">
        <v>66048</v>
      </c>
    </row>
    <row r="2185" spans="1:12" x14ac:dyDescent="0.25">
      <c r="A2185" s="5" t="s">
        <v>266</v>
      </c>
      <c r="B2185" s="3" t="s">
        <v>267</v>
      </c>
      <c r="C2185" s="5" t="s">
        <v>5598</v>
      </c>
      <c r="D2185" s="5" t="s">
        <v>5599</v>
      </c>
      <c r="E2185" s="5">
        <v>2021</v>
      </c>
      <c r="F2185" s="8" t="str">
        <f t="shared" si="68"/>
        <v>February</v>
      </c>
      <c r="G2185" s="7">
        <f t="shared" si="69"/>
        <v>44243</v>
      </c>
      <c r="H2185" s="5" t="s">
        <v>4478</v>
      </c>
      <c r="I2185" s="5" t="s">
        <v>11</v>
      </c>
      <c r="J2185" s="10">
        <v>66048</v>
      </c>
      <c r="K2185" s="10"/>
      <c r="L2185" s="11">
        <v>132096</v>
      </c>
    </row>
    <row r="2186" spans="1:12" x14ac:dyDescent="0.25">
      <c r="A2186" s="5" t="s">
        <v>266</v>
      </c>
      <c r="B2186" s="3" t="s">
        <v>267</v>
      </c>
      <c r="C2186" s="5" t="s">
        <v>5598</v>
      </c>
      <c r="D2186" s="5" t="s">
        <v>5599</v>
      </c>
      <c r="E2186" s="5">
        <v>2021</v>
      </c>
      <c r="F2186" s="8" t="str">
        <f t="shared" si="68"/>
        <v>February</v>
      </c>
      <c r="G2186" s="7">
        <f t="shared" si="69"/>
        <v>44243</v>
      </c>
      <c r="H2186" s="5" t="s">
        <v>4477</v>
      </c>
      <c r="I2186" s="5" t="s">
        <v>11</v>
      </c>
      <c r="J2186" s="10">
        <v>1114560</v>
      </c>
      <c r="K2186" s="10"/>
      <c r="L2186" s="11">
        <v>1246656</v>
      </c>
    </row>
    <row r="2187" spans="1:12" x14ac:dyDescent="0.25">
      <c r="A2187" s="5" t="s">
        <v>266</v>
      </c>
      <c r="B2187" s="3" t="s">
        <v>267</v>
      </c>
      <c r="C2187" s="5" t="s">
        <v>5598</v>
      </c>
      <c r="D2187" s="5" t="s">
        <v>5599</v>
      </c>
      <c r="E2187" s="5">
        <v>2021</v>
      </c>
      <c r="F2187" s="8" t="str">
        <f t="shared" si="68"/>
        <v>February</v>
      </c>
      <c r="G2187" s="7">
        <f t="shared" si="69"/>
        <v>44243</v>
      </c>
      <c r="H2187" s="5" t="s">
        <v>4476</v>
      </c>
      <c r="I2187" s="5" t="s">
        <v>11</v>
      </c>
      <c r="J2187" s="10">
        <v>516041.28</v>
      </c>
      <c r="K2187" s="10"/>
      <c r="L2187" s="11">
        <v>1762697.28</v>
      </c>
    </row>
    <row r="2188" spans="1:12" x14ac:dyDescent="0.25">
      <c r="A2188" s="5" t="s">
        <v>266</v>
      </c>
      <c r="B2188" s="3" t="s">
        <v>267</v>
      </c>
      <c r="C2188" s="5" t="s">
        <v>5598</v>
      </c>
      <c r="D2188" s="5" t="s">
        <v>5599</v>
      </c>
      <c r="E2188" s="5">
        <v>2021</v>
      </c>
      <c r="F2188" s="8" t="str">
        <f t="shared" si="68"/>
        <v>February</v>
      </c>
      <c r="G2188" s="7">
        <f t="shared" si="69"/>
        <v>44243</v>
      </c>
      <c r="H2188" s="5" t="s">
        <v>4475</v>
      </c>
      <c r="I2188" s="5" t="s">
        <v>11</v>
      </c>
      <c r="J2188" s="10">
        <v>66048</v>
      </c>
      <c r="K2188" s="10"/>
      <c r="L2188" s="11">
        <v>1828745.28</v>
      </c>
    </row>
    <row r="2189" spans="1:12" x14ac:dyDescent="0.25">
      <c r="A2189" s="5" t="s">
        <v>266</v>
      </c>
      <c r="B2189" s="3" t="s">
        <v>267</v>
      </c>
      <c r="C2189" s="5" t="s">
        <v>5598</v>
      </c>
      <c r="D2189" s="5" t="s">
        <v>5599</v>
      </c>
      <c r="E2189" s="5">
        <v>2021</v>
      </c>
      <c r="F2189" s="8" t="str">
        <f t="shared" si="68"/>
        <v>February</v>
      </c>
      <c r="G2189" s="7">
        <f t="shared" si="69"/>
        <v>44243</v>
      </c>
      <c r="H2189" s="5" t="s">
        <v>4474</v>
      </c>
      <c r="I2189" s="5" t="s">
        <v>11</v>
      </c>
      <c r="J2189" s="10">
        <v>559802.21</v>
      </c>
      <c r="K2189" s="10"/>
      <c r="L2189" s="11">
        <v>2388547.4900000002</v>
      </c>
    </row>
    <row r="2190" spans="1:12" x14ac:dyDescent="0.25">
      <c r="A2190" s="5" t="s">
        <v>266</v>
      </c>
      <c r="B2190" s="3" t="s">
        <v>267</v>
      </c>
      <c r="C2190" s="5" t="s">
        <v>5598</v>
      </c>
      <c r="D2190" s="5" t="s">
        <v>5599</v>
      </c>
      <c r="E2190" s="5">
        <v>2021</v>
      </c>
      <c r="F2190" s="8" t="str">
        <f t="shared" si="68"/>
        <v>February</v>
      </c>
      <c r="G2190" s="7">
        <f t="shared" si="69"/>
        <v>44243</v>
      </c>
      <c r="H2190" s="5" t="s">
        <v>4473</v>
      </c>
      <c r="I2190" s="5" t="s">
        <v>11</v>
      </c>
      <c r="J2190" s="10">
        <v>310632</v>
      </c>
      <c r="K2190" s="10"/>
      <c r="L2190" s="11">
        <v>2699179.49</v>
      </c>
    </row>
    <row r="2191" spans="1:12" x14ac:dyDescent="0.25">
      <c r="A2191" s="5" t="s">
        <v>266</v>
      </c>
      <c r="B2191" s="3" t="s">
        <v>267</v>
      </c>
      <c r="C2191" s="5" t="s">
        <v>5598</v>
      </c>
      <c r="D2191" s="5" t="s">
        <v>5599</v>
      </c>
      <c r="E2191" s="5">
        <v>2021</v>
      </c>
      <c r="F2191" s="8" t="str">
        <f t="shared" si="68"/>
        <v>February</v>
      </c>
      <c r="G2191" s="7">
        <f t="shared" si="69"/>
        <v>44243</v>
      </c>
      <c r="H2191" s="5" t="s">
        <v>4472</v>
      </c>
      <c r="I2191" s="5" t="s">
        <v>11</v>
      </c>
      <c r="J2191" s="10">
        <v>990720</v>
      </c>
      <c r="K2191" s="10"/>
      <c r="L2191" s="11">
        <v>3689899.49</v>
      </c>
    </row>
    <row r="2192" spans="1:12" x14ac:dyDescent="0.25">
      <c r="A2192" s="5" t="s">
        <v>266</v>
      </c>
      <c r="B2192" s="3" t="s">
        <v>267</v>
      </c>
      <c r="C2192" s="5" t="s">
        <v>5598</v>
      </c>
      <c r="D2192" s="5" t="s">
        <v>5599</v>
      </c>
      <c r="E2192" s="5">
        <v>2021</v>
      </c>
      <c r="F2192" s="8" t="str">
        <f t="shared" si="68"/>
        <v>February</v>
      </c>
      <c r="G2192" s="7">
        <f t="shared" si="69"/>
        <v>44243</v>
      </c>
      <c r="H2192" s="5" t="s">
        <v>4471</v>
      </c>
      <c r="I2192" s="5" t="s">
        <v>11</v>
      </c>
      <c r="J2192" s="10">
        <v>743040</v>
      </c>
      <c r="K2192" s="10"/>
      <c r="L2192" s="11">
        <v>4432939.49</v>
      </c>
    </row>
    <row r="2193" spans="1:12" x14ac:dyDescent="0.25">
      <c r="A2193" s="5" t="s">
        <v>266</v>
      </c>
      <c r="B2193" s="3" t="s">
        <v>267</v>
      </c>
      <c r="C2193" s="5" t="s">
        <v>5598</v>
      </c>
      <c r="D2193" s="5" t="s">
        <v>5599</v>
      </c>
      <c r="E2193" s="5">
        <v>2021</v>
      </c>
      <c r="F2193" s="8" t="str">
        <f t="shared" si="68"/>
        <v>February</v>
      </c>
      <c r="G2193" s="7">
        <f t="shared" si="69"/>
        <v>44243</v>
      </c>
      <c r="H2193" s="5" t="s">
        <v>4470</v>
      </c>
      <c r="I2193" s="5" t="s">
        <v>11</v>
      </c>
      <c r="J2193" s="10">
        <v>82560</v>
      </c>
      <c r="K2193" s="10"/>
      <c r="L2193" s="11">
        <v>4515499.49</v>
      </c>
    </row>
    <row r="2194" spans="1:12" x14ac:dyDescent="0.25">
      <c r="A2194" s="5" t="s">
        <v>266</v>
      </c>
      <c r="B2194" s="3" t="s">
        <v>267</v>
      </c>
      <c r="C2194" s="5" t="s">
        <v>5588</v>
      </c>
      <c r="D2194" s="5" t="s">
        <v>5587</v>
      </c>
      <c r="E2194" s="5">
        <v>2021</v>
      </c>
      <c r="F2194" s="8" t="str">
        <f t="shared" si="68"/>
        <v>March</v>
      </c>
      <c r="G2194" s="7">
        <f t="shared" si="69"/>
        <v>44256</v>
      </c>
      <c r="H2194" s="5" t="s">
        <v>4469</v>
      </c>
      <c r="I2194" s="5" t="s">
        <v>11</v>
      </c>
      <c r="J2194" s="10">
        <v>66048</v>
      </c>
      <c r="K2194" s="10"/>
      <c r="L2194" s="11">
        <v>4581547.49</v>
      </c>
    </row>
    <row r="2195" spans="1:12" x14ac:dyDescent="0.25">
      <c r="A2195" s="5" t="s">
        <v>266</v>
      </c>
      <c r="B2195" s="3" t="s">
        <v>267</v>
      </c>
      <c r="C2195" s="5" t="s">
        <v>5588</v>
      </c>
      <c r="D2195" s="5" t="s">
        <v>5587</v>
      </c>
      <c r="E2195" s="5">
        <v>2021</v>
      </c>
      <c r="F2195" s="8" t="str">
        <f t="shared" si="68"/>
        <v>March</v>
      </c>
      <c r="G2195" s="7">
        <f t="shared" si="69"/>
        <v>44256</v>
      </c>
      <c r="H2195" s="5" t="s">
        <v>4468</v>
      </c>
      <c r="I2195" s="5" t="s">
        <v>11</v>
      </c>
      <c r="J2195" s="10">
        <v>66048</v>
      </c>
      <c r="K2195" s="10"/>
      <c r="L2195" s="11">
        <v>4647595.49</v>
      </c>
    </row>
    <row r="2196" spans="1:12" x14ac:dyDescent="0.25">
      <c r="A2196" s="5" t="s">
        <v>266</v>
      </c>
      <c r="B2196" s="3" t="s">
        <v>267</v>
      </c>
      <c r="C2196" s="5" t="s">
        <v>5588</v>
      </c>
      <c r="D2196" s="5" t="s">
        <v>5587</v>
      </c>
      <c r="E2196" s="5">
        <v>2021</v>
      </c>
      <c r="F2196" s="8" t="str">
        <f t="shared" si="68"/>
        <v>March</v>
      </c>
      <c r="G2196" s="7">
        <f t="shared" si="69"/>
        <v>44256</v>
      </c>
      <c r="H2196" s="5" t="s">
        <v>4467</v>
      </c>
      <c r="I2196" s="5" t="s">
        <v>11</v>
      </c>
      <c r="J2196" s="10">
        <v>1114560</v>
      </c>
      <c r="K2196" s="10"/>
      <c r="L2196" s="11">
        <v>5762155.4900000002</v>
      </c>
    </row>
    <row r="2197" spans="1:12" x14ac:dyDescent="0.25">
      <c r="A2197" s="5" t="s">
        <v>266</v>
      </c>
      <c r="B2197" s="3" t="s">
        <v>267</v>
      </c>
      <c r="C2197" s="5" t="s">
        <v>5588</v>
      </c>
      <c r="D2197" s="5" t="s">
        <v>5587</v>
      </c>
      <c r="E2197" s="5">
        <v>2021</v>
      </c>
      <c r="F2197" s="8" t="str">
        <f t="shared" si="68"/>
        <v>March</v>
      </c>
      <c r="G2197" s="7">
        <f t="shared" si="69"/>
        <v>44256</v>
      </c>
      <c r="H2197" s="5" t="s">
        <v>4466</v>
      </c>
      <c r="I2197" s="5" t="s">
        <v>11</v>
      </c>
      <c r="J2197" s="10">
        <v>516041.28</v>
      </c>
      <c r="K2197" s="10"/>
      <c r="L2197" s="11">
        <v>6278196.7699999996</v>
      </c>
    </row>
    <row r="2198" spans="1:12" x14ac:dyDescent="0.25">
      <c r="A2198" s="5" t="s">
        <v>266</v>
      </c>
      <c r="B2198" s="3" t="s">
        <v>267</v>
      </c>
      <c r="C2198" s="5" t="s">
        <v>5588</v>
      </c>
      <c r="D2198" s="5" t="s">
        <v>5587</v>
      </c>
      <c r="E2198" s="5">
        <v>2021</v>
      </c>
      <c r="F2198" s="8" t="str">
        <f t="shared" si="68"/>
        <v>March</v>
      </c>
      <c r="G2198" s="7">
        <f t="shared" si="69"/>
        <v>44256</v>
      </c>
      <c r="H2198" s="5" t="s">
        <v>4465</v>
      </c>
      <c r="I2198" s="5" t="s">
        <v>11</v>
      </c>
      <c r="J2198" s="10">
        <v>66048</v>
      </c>
      <c r="K2198" s="10"/>
      <c r="L2198" s="11">
        <v>6344244.7699999996</v>
      </c>
    </row>
    <row r="2199" spans="1:12" x14ac:dyDescent="0.25">
      <c r="A2199" s="5" t="s">
        <v>266</v>
      </c>
      <c r="B2199" s="3" t="s">
        <v>267</v>
      </c>
      <c r="C2199" s="5" t="s">
        <v>5588</v>
      </c>
      <c r="D2199" s="5" t="s">
        <v>5587</v>
      </c>
      <c r="E2199" s="5">
        <v>2021</v>
      </c>
      <c r="F2199" s="8" t="str">
        <f t="shared" si="68"/>
        <v>March</v>
      </c>
      <c r="G2199" s="7">
        <f t="shared" si="69"/>
        <v>44256</v>
      </c>
      <c r="H2199" s="5" t="s">
        <v>4464</v>
      </c>
      <c r="I2199" s="5" t="s">
        <v>11</v>
      </c>
      <c r="J2199" s="10">
        <v>559802.21</v>
      </c>
      <c r="K2199" s="10"/>
      <c r="L2199" s="11">
        <v>6904046.9800000004</v>
      </c>
    </row>
    <row r="2200" spans="1:12" x14ac:dyDescent="0.25">
      <c r="A2200" s="5" t="s">
        <v>266</v>
      </c>
      <c r="B2200" s="3" t="s">
        <v>267</v>
      </c>
      <c r="C2200" s="5" t="s">
        <v>5588</v>
      </c>
      <c r="D2200" s="5" t="s">
        <v>5587</v>
      </c>
      <c r="E2200" s="5">
        <v>2021</v>
      </c>
      <c r="F2200" s="8" t="str">
        <f t="shared" si="68"/>
        <v>March</v>
      </c>
      <c r="G2200" s="7">
        <f t="shared" si="69"/>
        <v>44256</v>
      </c>
      <c r="H2200" s="5" t="s">
        <v>4463</v>
      </c>
      <c r="I2200" s="5" t="s">
        <v>11</v>
      </c>
      <c r="J2200" s="10">
        <v>310632</v>
      </c>
      <c r="K2200" s="10"/>
      <c r="L2200" s="11">
        <v>7214678.9800000004</v>
      </c>
    </row>
    <row r="2201" spans="1:12" x14ac:dyDescent="0.25">
      <c r="A2201" s="5" t="s">
        <v>266</v>
      </c>
      <c r="B2201" s="3" t="s">
        <v>267</v>
      </c>
      <c r="C2201" s="5" t="s">
        <v>5588</v>
      </c>
      <c r="D2201" s="5" t="s">
        <v>5587</v>
      </c>
      <c r="E2201" s="5">
        <v>2021</v>
      </c>
      <c r="F2201" s="8" t="str">
        <f t="shared" si="68"/>
        <v>March</v>
      </c>
      <c r="G2201" s="7">
        <f t="shared" si="69"/>
        <v>44256</v>
      </c>
      <c r="H2201" s="5" t="s">
        <v>4462</v>
      </c>
      <c r="I2201" s="5" t="s">
        <v>11</v>
      </c>
      <c r="J2201" s="10">
        <v>990720</v>
      </c>
      <c r="K2201" s="10"/>
      <c r="L2201" s="11">
        <v>8205398.9800000004</v>
      </c>
    </row>
    <row r="2202" spans="1:12" x14ac:dyDescent="0.25">
      <c r="A2202" s="5" t="s">
        <v>266</v>
      </c>
      <c r="B2202" s="3" t="s">
        <v>267</v>
      </c>
      <c r="C2202" s="5" t="s">
        <v>5588</v>
      </c>
      <c r="D2202" s="5" t="s">
        <v>5587</v>
      </c>
      <c r="E2202" s="5">
        <v>2021</v>
      </c>
      <c r="F2202" s="8" t="str">
        <f t="shared" si="68"/>
        <v>March</v>
      </c>
      <c r="G2202" s="7">
        <f t="shared" si="69"/>
        <v>44256</v>
      </c>
      <c r="H2202" s="5" t="s">
        <v>4461</v>
      </c>
      <c r="I2202" s="5" t="s">
        <v>11</v>
      </c>
      <c r="J2202" s="10">
        <v>743040</v>
      </c>
      <c r="K2202" s="10"/>
      <c r="L2202" s="11">
        <v>8948438.9800000004</v>
      </c>
    </row>
    <row r="2203" spans="1:12" x14ac:dyDescent="0.25">
      <c r="A2203" s="5" t="s">
        <v>266</v>
      </c>
      <c r="B2203" s="3" t="s">
        <v>267</v>
      </c>
      <c r="C2203" s="5" t="s">
        <v>5588</v>
      </c>
      <c r="D2203" s="5" t="s">
        <v>5598</v>
      </c>
      <c r="E2203" s="5">
        <v>2021</v>
      </c>
      <c r="F2203" s="8" t="str">
        <f t="shared" si="68"/>
        <v>March</v>
      </c>
      <c r="G2203" s="7">
        <f t="shared" si="69"/>
        <v>44257</v>
      </c>
      <c r="H2203" s="5" t="s">
        <v>4445</v>
      </c>
      <c r="I2203" s="5" t="s">
        <v>13</v>
      </c>
      <c r="J2203" s="10"/>
      <c r="K2203" s="10">
        <v>4515499.49</v>
      </c>
      <c r="L2203" s="11">
        <v>4432939.49</v>
      </c>
    </row>
    <row r="2204" spans="1:12" x14ac:dyDescent="0.25">
      <c r="A2204" s="5" t="s">
        <v>266</v>
      </c>
      <c r="B2204" s="3" t="s">
        <v>267</v>
      </c>
      <c r="C2204" s="5" t="s">
        <v>5596</v>
      </c>
      <c r="D2204" s="5" t="s">
        <v>5592</v>
      </c>
      <c r="E2204" s="5">
        <v>2021</v>
      </c>
      <c r="F2204" s="8" t="str">
        <f t="shared" si="68"/>
        <v>April</v>
      </c>
      <c r="G2204" s="7">
        <f t="shared" si="69"/>
        <v>44293</v>
      </c>
      <c r="H2204" s="5" t="s">
        <v>4445</v>
      </c>
      <c r="I2204" s="5" t="s">
        <v>13</v>
      </c>
      <c r="J2204" s="10"/>
      <c r="K2204" s="10">
        <v>4432939.49</v>
      </c>
      <c r="L2204" s="11">
        <v>0</v>
      </c>
    </row>
    <row r="2205" spans="1:12" x14ac:dyDescent="0.25">
      <c r="A2205" s="5" t="s">
        <v>266</v>
      </c>
      <c r="B2205" s="3" t="s">
        <v>267</v>
      </c>
      <c r="C2205" s="5" t="s">
        <v>5596</v>
      </c>
      <c r="D2205" s="5" t="s">
        <v>5592</v>
      </c>
      <c r="E2205" s="5">
        <v>2021</v>
      </c>
      <c r="F2205" s="8" t="str">
        <f t="shared" si="68"/>
        <v>April</v>
      </c>
      <c r="G2205" s="7">
        <f t="shared" si="69"/>
        <v>44293</v>
      </c>
      <c r="H2205" s="5" t="s">
        <v>4460</v>
      </c>
      <c r="I2205" s="5" t="s">
        <v>11</v>
      </c>
      <c r="J2205" s="10">
        <v>7818292.3600000003</v>
      </c>
      <c r="K2205" s="10"/>
      <c r="L2205" s="11">
        <v>7818292.3600000003</v>
      </c>
    </row>
    <row r="2206" spans="1:12" x14ac:dyDescent="0.25">
      <c r="A2206" s="5" t="s">
        <v>266</v>
      </c>
      <c r="B2206" s="3" t="s">
        <v>267</v>
      </c>
      <c r="C2206" s="5" t="s">
        <v>5596</v>
      </c>
      <c r="D2206" s="5" t="s">
        <v>5610</v>
      </c>
      <c r="E2206" s="5">
        <v>2021</v>
      </c>
      <c r="F2206" s="8" t="str">
        <f t="shared" si="68"/>
        <v>April</v>
      </c>
      <c r="G2206" s="7">
        <f t="shared" si="69"/>
        <v>44316</v>
      </c>
      <c r="H2206" s="5" t="s">
        <v>4459</v>
      </c>
      <c r="I2206" s="5" t="s">
        <v>11</v>
      </c>
      <c r="J2206" s="10"/>
      <c r="K2206" s="10">
        <v>3702300</v>
      </c>
      <c r="L2206" s="11">
        <v>4115992.36</v>
      </c>
    </row>
    <row r="2207" spans="1:12" x14ac:dyDescent="0.25">
      <c r="A2207" s="5" t="s">
        <v>266</v>
      </c>
      <c r="B2207" s="3" t="s">
        <v>267</v>
      </c>
      <c r="C2207" s="5" t="s">
        <v>5596</v>
      </c>
      <c r="D2207" s="5" t="s">
        <v>5610</v>
      </c>
      <c r="E2207" s="5">
        <v>2021</v>
      </c>
      <c r="F2207" s="8" t="str">
        <f t="shared" si="68"/>
        <v>April</v>
      </c>
      <c r="G2207" s="7">
        <f t="shared" si="69"/>
        <v>44316</v>
      </c>
      <c r="H2207" s="5" t="s">
        <v>4458</v>
      </c>
      <c r="I2207" s="5" t="s">
        <v>11</v>
      </c>
      <c r="J2207" s="10"/>
      <c r="K2207" s="10">
        <v>7713.13</v>
      </c>
      <c r="L2207" s="11">
        <v>4108279.23</v>
      </c>
    </row>
    <row r="2208" spans="1:12" x14ac:dyDescent="0.25">
      <c r="A2208" s="5" t="s">
        <v>266</v>
      </c>
      <c r="B2208" s="3" t="s">
        <v>267</v>
      </c>
      <c r="C2208" s="5" t="s">
        <v>5597</v>
      </c>
      <c r="D2208" s="5" t="s">
        <v>5606</v>
      </c>
      <c r="E2208" s="5">
        <v>2021</v>
      </c>
      <c r="F2208" s="8" t="str">
        <f t="shared" si="68"/>
        <v>May</v>
      </c>
      <c r="G2208" s="7">
        <f t="shared" si="69"/>
        <v>44326</v>
      </c>
      <c r="H2208" s="5" t="s">
        <v>4457</v>
      </c>
      <c r="I2208" s="5" t="s">
        <v>11</v>
      </c>
      <c r="J2208" s="10">
        <v>4731940.4800000004</v>
      </c>
      <c r="K2208" s="10"/>
      <c r="L2208" s="11">
        <v>8840219.7100000009</v>
      </c>
    </row>
    <row r="2209" spans="1:12" x14ac:dyDescent="0.25">
      <c r="A2209" s="5" t="s">
        <v>266</v>
      </c>
      <c r="B2209" s="3" t="s">
        <v>267</v>
      </c>
      <c r="C2209" s="5" t="s">
        <v>5597</v>
      </c>
      <c r="D2209" s="5" t="s">
        <v>5611</v>
      </c>
      <c r="E2209" s="5">
        <v>2021</v>
      </c>
      <c r="F2209" s="8" t="str">
        <f t="shared" si="68"/>
        <v>May</v>
      </c>
      <c r="G2209" s="7">
        <f t="shared" si="69"/>
        <v>44330</v>
      </c>
      <c r="H2209" s="5" t="s">
        <v>4456</v>
      </c>
      <c r="I2209" s="5" t="s">
        <v>13</v>
      </c>
      <c r="J2209" s="10"/>
      <c r="K2209" s="10">
        <v>8840219.7100000009</v>
      </c>
      <c r="L2209" s="11">
        <v>0</v>
      </c>
    </row>
    <row r="2210" spans="1:12" x14ac:dyDescent="0.25">
      <c r="A2210" s="5" t="s">
        <v>266</v>
      </c>
      <c r="B2210" s="3" t="s">
        <v>267</v>
      </c>
      <c r="C2210" s="5" t="s">
        <v>5589</v>
      </c>
      <c r="D2210" s="5" t="s">
        <v>5587</v>
      </c>
      <c r="E2210" s="5">
        <v>2021</v>
      </c>
      <c r="F2210" s="8" t="str">
        <f t="shared" si="68"/>
        <v>June</v>
      </c>
      <c r="G2210" s="7">
        <f t="shared" si="69"/>
        <v>44348</v>
      </c>
      <c r="H2210" s="5" t="s">
        <v>4455</v>
      </c>
      <c r="I2210" s="5" t="s">
        <v>11</v>
      </c>
      <c r="J2210" s="10">
        <v>4731940.4800000004</v>
      </c>
      <c r="K2210" s="10"/>
      <c r="L2210" s="11">
        <v>4731940.4800000004</v>
      </c>
    </row>
    <row r="2211" spans="1:12" x14ac:dyDescent="0.25">
      <c r="A2211" s="5" t="s">
        <v>266</v>
      </c>
      <c r="B2211" s="3" t="s">
        <v>267</v>
      </c>
      <c r="C2211" s="5" t="s">
        <v>5589</v>
      </c>
      <c r="D2211" s="5" t="s">
        <v>5608</v>
      </c>
      <c r="E2211" s="5">
        <v>2021</v>
      </c>
      <c r="F2211" s="8" t="str">
        <f t="shared" si="68"/>
        <v>June</v>
      </c>
      <c r="G2211" s="7">
        <f t="shared" si="69"/>
        <v>44372</v>
      </c>
      <c r="H2211" s="5" t="s">
        <v>4445</v>
      </c>
      <c r="I2211" s="5" t="s">
        <v>13</v>
      </c>
      <c r="J2211" s="10"/>
      <c r="K2211" s="10">
        <v>4731940.4800000004</v>
      </c>
      <c r="L2211" s="11">
        <v>0</v>
      </c>
    </row>
    <row r="2212" spans="1:12" x14ac:dyDescent="0.25">
      <c r="A2212" s="5" t="s">
        <v>266</v>
      </c>
      <c r="B2212" s="3" t="s">
        <v>267</v>
      </c>
      <c r="C2212" s="5" t="s">
        <v>5592</v>
      </c>
      <c r="D2212" s="5" t="s">
        <v>5598</v>
      </c>
      <c r="E2212" s="5">
        <v>2021</v>
      </c>
      <c r="F2212" s="8" t="str">
        <f t="shared" si="68"/>
        <v>July</v>
      </c>
      <c r="G2212" s="7">
        <f t="shared" si="69"/>
        <v>44379</v>
      </c>
      <c r="H2212" s="5" t="s">
        <v>4454</v>
      </c>
      <c r="I2212" s="5" t="s">
        <v>11</v>
      </c>
      <c r="J2212" s="10">
        <v>8503504.3499999996</v>
      </c>
      <c r="K2212" s="10"/>
      <c r="L2212" s="11">
        <v>8503504.3499999996</v>
      </c>
    </row>
    <row r="2213" spans="1:12" x14ac:dyDescent="0.25">
      <c r="A2213" s="5" t="s">
        <v>266</v>
      </c>
      <c r="B2213" s="3" t="s">
        <v>267</v>
      </c>
      <c r="C2213" s="5" t="s">
        <v>5592</v>
      </c>
      <c r="D2213" s="5" t="s">
        <v>5604</v>
      </c>
      <c r="E2213" s="5">
        <v>2021</v>
      </c>
      <c r="F2213" s="8" t="str">
        <f t="shared" si="68"/>
        <v>July</v>
      </c>
      <c r="G2213" s="7">
        <f t="shared" si="69"/>
        <v>44390</v>
      </c>
      <c r="H2213" s="5" t="s">
        <v>4453</v>
      </c>
      <c r="I2213" s="5" t="s">
        <v>11</v>
      </c>
      <c r="J2213" s="10">
        <v>2291900</v>
      </c>
      <c r="K2213" s="10"/>
      <c r="L2213" s="11">
        <v>10795404.35</v>
      </c>
    </row>
    <row r="2214" spans="1:12" x14ac:dyDescent="0.25">
      <c r="A2214" s="5" t="s">
        <v>266</v>
      </c>
      <c r="B2214" s="3" t="s">
        <v>267</v>
      </c>
      <c r="C2214" s="5" t="s">
        <v>5592</v>
      </c>
      <c r="D2214" s="5" t="s">
        <v>5614</v>
      </c>
      <c r="E2214" s="5">
        <v>2021</v>
      </c>
      <c r="F2214" s="8" t="str">
        <f t="shared" si="68"/>
        <v>July</v>
      </c>
      <c r="G2214" s="7">
        <f t="shared" si="69"/>
        <v>44403</v>
      </c>
      <c r="H2214" s="5" t="s">
        <v>4443</v>
      </c>
      <c r="I2214" s="5" t="s">
        <v>13</v>
      </c>
      <c r="J2214" s="10"/>
      <c r="K2214" s="10">
        <v>10795404.35</v>
      </c>
      <c r="L2214" s="11">
        <v>0</v>
      </c>
    </row>
    <row r="2215" spans="1:12" x14ac:dyDescent="0.25">
      <c r="A2215" s="5" t="s">
        <v>266</v>
      </c>
      <c r="B2215" s="3" t="s">
        <v>267</v>
      </c>
      <c r="C2215" s="5" t="s">
        <v>5590</v>
      </c>
      <c r="D2215" s="5" t="s">
        <v>5588</v>
      </c>
      <c r="E2215" s="5">
        <v>2021</v>
      </c>
      <c r="F2215" s="8" t="str">
        <f t="shared" si="68"/>
        <v>August</v>
      </c>
      <c r="G2215" s="7">
        <f t="shared" si="69"/>
        <v>44411</v>
      </c>
      <c r="H2215" s="5" t="s">
        <v>4452</v>
      </c>
      <c r="I2215" s="5" t="s">
        <v>11</v>
      </c>
      <c r="J2215" s="10">
        <v>5877185.2800000003</v>
      </c>
      <c r="K2215" s="10"/>
      <c r="L2215" s="11">
        <v>5877185.2800000003</v>
      </c>
    </row>
    <row r="2216" spans="1:12" x14ac:dyDescent="0.25">
      <c r="A2216" s="5" t="s">
        <v>266</v>
      </c>
      <c r="B2216" s="3" t="s">
        <v>267</v>
      </c>
      <c r="C2216" s="5" t="s">
        <v>5590</v>
      </c>
      <c r="D2216" s="5" t="s">
        <v>5608</v>
      </c>
      <c r="E2216" s="5">
        <v>2021</v>
      </c>
      <c r="F2216" s="8" t="str">
        <f t="shared" si="68"/>
        <v>August</v>
      </c>
      <c r="G2216" s="7">
        <f t="shared" si="69"/>
        <v>44433</v>
      </c>
      <c r="H2216" s="5" t="s">
        <v>4445</v>
      </c>
      <c r="I2216" s="5" t="s">
        <v>13</v>
      </c>
      <c r="J2216" s="10"/>
      <c r="K2216" s="10">
        <v>5877185.2800000003</v>
      </c>
      <c r="L2216" s="11">
        <v>0</v>
      </c>
    </row>
    <row r="2217" spans="1:12" x14ac:dyDescent="0.25">
      <c r="A2217" s="5" t="s">
        <v>266</v>
      </c>
      <c r="B2217" s="3" t="s">
        <v>267</v>
      </c>
      <c r="C2217" s="5" t="s">
        <v>5605</v>
      </c>
      <c r="D2217" s="5" t="s">
        <v>5598</v>
      </c>
      <c r="E2217" s="5">
        <v>2021</v>
      </c>
      <c r="F2217" s="8" t="str">
        <f t="shared" si="68"/>
        <v>September</v>
      </c>
      <c r="G2217" s="7">
        <f t="shared" si="69"/>
        <v>44441</v>
      </c>
      <c r="H2217" s="5" t="s">
        <v>4451</v>
      </c>
      <c r="I2217" s="5" t="s">
        <v>11</v>
      </c>
      <c r="J2217" s="10">
        <v>6626460.2800000003</v>
      </c>
      <c r="K2217" s="10"/>
      <c r="L2217" s="11">
        <v>6626460.2800000003</v>
      </c>
    </row>
    <row r="2218" spans="1:12" x14ac:dyDescent="0.25">
      <c r="A2218" s="5" t="s">
        <v>266</v>
      </c>
      <c r="B2218" s="3" t="s">
        <v>267</v>
      </c>
      <c r="C2218" s="5" t="s">
        <v>5605</v>
      </c>
      <c r="D2218" s="5" t="s">
        <v>5598</v>
      </c>
      <c r="E2218" s="5">
        <v>2021</v>
      </c>
      <c r="F2218" s="8" t="str">
        <f t="shared" si="68"/>
        <v>September</v>
      </c>
      <c r="G2218" s="7">
        <f t="shared" si="69"/>
        <v>44441</v>
      </c>
      <c r="H2218" s="5" t="s">
        <v>4450</v>
      </c>
      <c r="I2218" s="5" t="s">
        <v>11</v>
      </c>
      <c r="J2218" s="10"/>
      <c r="K2218" s="10">
        <v>15867</v>
      </c>
      <c r="L2218" s="11">
        <v>6610593.2800000003</v>
      </c>
    </row>
    <row r="2219" spans="1:12" x14ac:dyDescent="0.25">
      <c r="A2219" s="5" t="s">
        <v>266</v>
      </c>
      <c r="B2219" s="3" t="s">
        <v>267</v>
      </c>
      <c r="C2219" s="5" t="s">
        <v>5605</v>
      </c>
      <c r="D2219" s="5" t="s">
        <v>5598</v>
      </c>
      <c r="E2219" s="5">
        <v>2021</v>
      </c>
      <c r="F2219" s="8" t="str">
        <f t="shared" si="68"/>
        <v>September</v>
      </c>
      <c r="G2219" s="7">
        <f t="shared" si="69"/>
        <v>44441</v>
      </c>
      <c r="H2219" s="5" t="s">
        <v>4449</v>
      </c>
      <c r="I2219" s="5" t="s">
        <v>11</v>
      </c>
      <c r="J2219" s="10"/>
      <c r="K2219" s="10">
        <v>19366.560000000001</v>
      </c>
      <c r="L2219" s="11">
        <v>6591226.7199999997</v>
      </c>
    </row>
    <row r="2220" spans="1:12" x14ac:dyDescent="0.25">
      <c r="A2220" s="5" t="s">
        <v>266</v>
      </c>
      <c r="B2220" s="3" t="s">
        <v>267</v>
      </c>
      <c r="C2220" s="5" t="s">
        <v>5605</v>
      </c>
      <c r="D2220" s="5" t="s">
        <v>5598</v>
      </c>
      <c r="E2220" s="5">
        <v>2021</v>
      </c>
      <c r="F2220" s="8" t="str">
        <f t="shared" si="68"/>
        <v>September</v>
      </c>
      <c r="G2220" s="7">
        <f t="shared" si="69"/>
        <v>44441</v>
      </c>
      <c r="H2220" s="5" t="s">
        <v>4448</v>
      </c>
      <c r="I2220" s="5" t="s">
        <v>11</v>
      </c>
      <c r="J2220" s="10"/>
      <c r="K2220" s="10">
        <v>3966.75</v>
      </c>
      <c r="L2220" s="11">
        <v>6587259.9699999997</v>
      </c>
    </row>
    <row r="2221" spans="1:12" x14ac:dyDescent="0.25">
      <c r="A2221" s="5" t="s">
        <v>266</v>
      </c>
      <c r="B2221" s="3" t="s">
        <v>267</v>
      </c>
      <c r="C2221" s="5" t="s">
        <v>5605</v>
      </c>
      <c r="D2221" s="5" t="s">
        <v>5600</v>
      </c>
      <c r="E2221" s="5">
        <v>2021</v>
      </c>
      <c r="F2221" s="8" t="str">
        <f t="shared" si="68"/>
        <v>September</v>
      </c>
      <c r="G2221" s="7">
        <f t="shared" si="69"/>
        <v>44467</v>
      </c>
      <c r="H2221" s="5" t="s">
        <v>4445</v>
      </c>
      <c r="I2221" s="5" t="s">
        <v>13</v>
      </c>
      <c r="J2221" s="10"/>
      <c r="K2221" s="10">
        <v>6455031.7999999998</v>
      </c>
      <c r="L2221" s="11">
        <v>132228.17000000001</v>
      </c>
    </row>
    <row r="2222" spans="1:12" x14ac:dyDescent="0.25">
      <c r="A2222" s="5" t="s">
        <v>266</v>
      </c>
      <c r="B2222" s="3" t="s">
        <v>267</v>
      </c>
      <c r="C2222" s="5" t="s">
        <v>5606</v>
      </c>
      <c r="D2222" s="5" t="s">
        <v>5596</v>
      </c>
      <c r="E2222" s="5">
        <v>2021</v>
      </c>
      <c r="F2222" s="8" t="str">
        <f t="shared" si="68"/>
        <v>October</v>
      </c>
      <c r="G2222" s="7">
        <f t="shared" si="69"/>
        <v>44473</v>
      </c>
      <c r="H2222" s="5" t="s">
        <v>4447</v>
      </c>
      <c r="I2222" s="5" t="s">
        <v>11</v>
      </c>
      <c r="J2222" s="10">
        <v>6009410.2800000003</v>
      </c>
      <c r="K2222" s="10"/>
      <c r="L2222" s="11">
        <v>6141638.4500000002</v>
      </c>
    </row>
    <row r="2223" spans="1:12" x14ac:dyDescent="0.25">
      <c r="A2223" s="5" t="s">
        <v>266</v>
      </c>
      <c r="B2223" s="3" t="s">
        <v>267</v>
      </c>
      <c r="C2223" s="5" t="s">
        <v>5606</v>
      </c>
      <c r="D2223" s="5" t="s">
        <v>5593</v>
      </c>
      <c r="E2223" s="5">
        <v>2021</v>
      </c>
      <c r="F2223" s="8" t="str">
        <f t="shared" si="68"/>
        <v>October</v>
      </c>
      <c r="G2223" s="7">
        <f t="shared" si="69"/>
        <v>44491</v>
      </c>
      <c r="H2223" s="5" t="s">
        <v>4445</v>
      </c>
      <c r="I2223" s="5" t="s">
        <v>13</v>
      </c>
      <c r="J2223" s="10"/>
      <c r="K2223" s="10">
        <v>6141638.4500000002</v>
      </c>
      <c r="L2223" s="11">
        <v>0</v>
      </c>
    </row>
    <row r="2224" spans="1:12" x14ac:dyDescent="0.25">
      <c r="A2224" s="5" t="s">
        <v>266</v>
      </c>
      <c r="B2224" s="3" t="s">
        <v>267</v>
      </c>
      <c r="C2224" s="5" t="s">
        <v>5594</v>
      </c>
      <c r="D2224" s="5" t="s">
        <v>5587</v>
      </c>
      <c r="E2224" s="5">
        <v>2021</v>
      </c>
      <c r="F2224" s="8" t="str">
        <f t="shared" si="68"/>
        <v>November</v>
      </c>
      <c r="G2224" s="7">
        <f t="shared" si="69"/>
        <v>44501</v>
      </c>
      <c r="H2224" s="5" t="s">
        <v>4446</v>
      </c>
      <c r="I2224" s="5" t="s">
        <v>11</v>
      </c>
      <c r="J2224" s="10">
        <v>5982965.2800000003</v>
      </c>
      <c r="K2224" s="10"/>
      <c r="L2224" s="11">
        <v>5982965.2800000003</v>
      </c>
    </row>
    <row r="2225" spans="1:12" x14ac:dyDescent="0.25">
      <c r="A2225" s="5" t="s">
        <v>266</v>
      </c>
      <c r="B2225" s="3" t="s">
        <v>267</v>
      </c>
      <c r="C2225" s="5" t="s">
        <v>5594</v>
      </c>
      <c r="D2225" s="5" t="s">
        <v>5588</v>
      </c>
      <c r="E2225" s="5">
        <v>2021</v>
      </c>
      <c r="F2225" s="8" t="str">
        <f t="shared" si="68"/>
        <v>November</v>
      </c>
      <c r="G2225" s="7">
        <f t="shared" si="69"/>
        <v>44503</v>
      </c>
      <c r="H2225" s="5" t="s">
        <v>4445</v>
      </c>
      <c r="I2225" s="5" t="s">
        <v>13</v>
      </c>
      <c r="J2225" s="10"/>
      <c r="K2225" s="10">
        <v>5982965.2800000003</v>
      </c>
      <c r="L2225" s="11">
        <v>0</v>
      </c>
    </row>
    <row r="2226" spans="1:12" x14ac:dyDescent="0.25">
      <c r="A2226" s="5" t="s">
        <v>266</v>
      </c>
      <c r="B2226" s="3" t="s">
        <v>267</v>
      </c>
      <c r="C2226" s="5" t="s">
        <v>5594</v>
      </c>
      <c r="D2226" s="5" t="s">
        <v>5610</v>
      </c>
      <c r="E2226" s="5">
        <v>2021</v>
      </c>
      <c r="F2226" s="8" t="str">
        <f t="shared" si="68"/>
        <v>November</v>
      </c>
      <c r="G2226" s="7">
        <f t="shared" si="69"/>
        <v>44530</v>
      </c>
      <c r="H2226" s="5" t="s">
        <v>4444</v>
      </c>
      <c r="I2226" s="5" t="s">
        <v>11</v>
      </c>
      <c r="J2226" s="10">
        <v>5982965.2800000003</v>
      </c>
      <c r="K2226" s="10"/>
      <c r="L2226" s="11">
        <v>5982965.2800000003</v>
      </c>
    </row>
    <row r="2227" spans="1:12" x14ac:dyDescent="0.25">
      <c r="A2227" s="5" t="s">
        <v>266</v>
      </c>
      <c r="B2227" s="3" t="s">
        <v>267</v>
      </c>
      <c r="C2227" s="5" t="s">
        <v>5607</v>
      </c>
      <c r="D2227" s="5" t="s">
        <v>5587</v>
      </c>
      <c r="E2227" s="5">
        <v>2021</v>
      </c>
      <c r="F2227" s="8" t="str">
        <f t="shared" si="68"/>
        <v>December</v>
      </c>
      <c r="G2227" s="7">
        <f t="shared" si="69"/>
        <v>44531</v>
      </c>
      <c r="H2227" s="5" t="s">
        <v>4443</v>
      </c>
      <c r="I2227" s="5" t="s">
        <v>13</v>
      </c>
      <c r="J2227" s="10"/>
      <c r="K2227" s="10">
        <v>5982965.2800000003</v>
      </c>
      <c r="L2227" s="11">
        <v>0</v>
      </c>
    </row>
    <row r="2228" spans="1:12" x14ac:dyDescent="0.25">
      <c r="A2228" s="5" t="s">
        <v>270</v>
      </c>
      <c r="B2228" s="3" t="s">
        <v>271</v>
      </c>
      <c r="C2228" s="7"/>
      <c r="D2228" s="7"/>
      <c r="E2228" s="7"/>
      <c r="F2228" s="8" t="str">
        <f t="shared" si="68"/>
        <v>January</v>
      </c>
      <c r="G2228" s="7" t="str">
        <f t="shared" si="69"/>
        <v/>
      </c>
      <c r="H2228" s="5" t="s">
        <v>28</v>
      </c>
      <c r="I2228" s="5" t="s">
        <v>29</v>
      </c>
      <c r="J2228" s="10"/>
      <c r="K2228" s="10"/>
      <c r="L2228" s="11">
        <v>0</v>
      </c>
    </row>
    <row r="2229" spans="1:12" x14ac:dyDescent="0.25">
      <c r="A2229" s="5" t="s">
        <v>275</v>
      </c>
      <c r="B2229" s="3" t="s">
        <v>276</v>
      </c>
      <c r="C2229" s="7"/>
      <c r="D2229" s="7"/>
      <c r="E2229" s="7"/>
      <c r="F2229" s="8" t="str">
        <f t="shared" si="68"/>
        <v>January</v>
      </c>
      <c r="G2229" s="7" t="str">
        <f t="shared" si="69"/>
        <v/>
      </c>
      <c r="H2229" s="5" t="s">
        <v>28</v>
      </c>
      <c r="I2229" s="5" t="s">
        <v>29</v>
      </c>
      <c r="J2229" s="10"/>
      <c r="K2229" s="10"/>
      <c r="L2229" s="11">
        <v>0</v>
      </c>
    </row>
    <row r="2230" spans="1:12" x14ac:dyDescent="0.25">
      <c r="A2230" s="5" t="s">
        <v>297</v>
      </c>
      <c r="B2230" s="3" t="s">
        <v>298</v>
      </c>
      <c r="C2230" s="7"/>
      <c r="D2230" s="7"/>
      <c r="E2230" s="7"/>
      <c r="F2230" s="8" t="str">
        <f t="shared" si="68"/>
        <v>January</v>
      </c>
      <c r="G2230" s="7" t="str">
        <f t="shared" si="69"/>
        <v/>
      </c>
      <c r="H2230" s="5" t="s">
        <v>28</v>
      </c>
      <c r="I2230" s="5" t="s">
        <v>29</v>
      </c>
      <c r="J2230" s="10"/>
      <c r="K2230" s="10"/>
      <c r="L2230" s="11">
        <v>0</v>
      </c>
    </row>
    <row r="2231" spans="1:12" x14ac:dyDescent="0.25">
      <c r="A2231" s="5" t="s">
        <v>299</v>
      </c>
      <c r="B2231" s="3" t="s">
        <v>300</v>
      </c>
      <c r="C2231" s="7"/>
      <c r="D2231" s="7"/>
      <c r="E2231" s="7"/>
      <c r="F2231" s="8" t="str">
        <f t="shared" si="68"/>
        <v>January</v>
      </c>
      <c r="G2231" s="7" t="str">
        <f t="shared" si="69"/>
        <v/>
      </c>
      <c r="H2231" s="5" t="s">
        <v>28</v>
      </c>
      <c r="I2231" s="5" t="s">
        <v>29</v>
      </c>
      <c r="J2231" s="10"/>
      <c r="K2231" s="10"/>
      <c r="L2231" s="11">
        <v>0</v>
      </c>
    </row>
    <row r="2232" spans="1:12" x14ac:dyDescent="0.25">
      <c r="A2232" s="5" t="s">
        <v>301</v>
      </c>
      <c r="B2232" s="3" t="s">
        <v>302</v>
      </c>
      <c r="C2232" s="7"/>
      <c r="D2232" s="7"/>
      <c r="E2232" s="7"/>
      <c r="F2232" s="8" t="str">
        <f t="shared" si="68"/>
        <v>January</v>
      </c>
      <c r="G2232" s="7" t="str">
        <f t="shared" si="69"/>
        <v/>
      </c>
      <c r="H2232" s="5" t="s">
        <v>28</v>
      </c>
      <c r="I2232" s="5" t="s">
        <v>29</v>
      </c>
      <c r="J2232" s="10"/>
      <c r="K2232" s="10"/>
      <c r="L2232" s="11">
        <v>0</v>
      </c>
    </row>
    <row r="2233" spans="1:12" x14ac:dyDescent="0.25">
      <c r="A2233" s="5" t="s">
        <v>315</v>
      </c>
      <c r="B2233" s="3" t="s">
        <v>316</v>
      </c>
      <c r="C2233" s="5" t="s">
        <v>5594</v>
      </c>
      <c r="D2233" s="5" t="s">
        <v>5593</v>
      </c>
      <c r="E2233" s="5">
        <v>2021</v>
      </c>
      <c r="F2233" s="8" t="str">
        <f t="shared" si="68"/>
        <v>November</v>
      </c>
      <c r="G2233" s="7">
        <f t="shared" si="69"/>
        <v>44522</v>
      </c>
      <c r="H2233" s="5" t="s">
        <v>4442</v>
      </c>
      <c r="I2233" s="5" t="s">
        <v>11</v>
      </c>
      <c r="J2233" s="10">
        <v>166324</v>
      </c>
      <c r="K2233" s="10"/>
      <c r="L2233" s="11">
        <v>166324</v>
      </c>
    </row>
    <row r="2234" spans="1:12" x14ac:dyDescent="0.25">
      <c r="A2234" s="5" t="s">
        <v>315</v>
      </c>
      <c r="B2234" s="3" t="s">
        <v>316</v>
      </c>
      <c r="C2234" s="5" t="s">
        <v>5594</v>
      </c>
      <c r="D2234" s="5" t="s">
        <v>5593</v>
      </c>
      <c r="E2234" s="5">
        <v>2021</v>
      </c>
      <c r="F2234" s="8" t="str">
        <f t="shared" si="68"/>
        <v>November</v>
      </c>
      <c r="G2234" s="7">
        <f t="shared" si="69"/>
        <v>44522</v>
      </c>
      <c r="H2234" s="5" t="s">
        <v>3604</v>
      </c>
      <c r="I2234" s="5" t="s">
        <v>13</v>
      </c>
      <c r="J2234" s="10"/>
      <c r="K2234" s="10">
        <v>137600</v>
      </c>
      <c r="L2234" s="11">
        <v>28724</v>
      </c>
    </row>
    <row r="2235" spans="1:12" x14ac:dyDescent="0.25">
      <c r="A2235" s="5" t="s">
        <v>315</v>
      </c>
      <c r="B2235" s="3" t="s">
        <v>316</v>
      </c>
      <c r="C2235" s="5" t="s">
        <v>5607</v>
      </c>
      <c r="D2235" s="5" t="s">
        <v>5603</v>
      </c>
      <c r="E2235" s="5">
        <v>2021</v>
      </c>
      <c r="F2235" s="8" t="str">
        <f t="shared" si="68"/>
        <v>December</v>
      </c>
      <c r="G2235" s="7">
        <f t="shared" si="69"/>
        <v>44559</v>
      </c>
      <c r="H2235" s="5" t="s">
        <v>4441</v>
      </c>
      <c r="I2235" s="5" t="s">
        <v>11</v>
      </c>
      <c r="J2235" s="10">
        <v>64516.639999999999</v>
      </c>
      <c r="K2235" s="10"/>
      <c r="L2235" s="11">
        <v>93240.639999999999</v>
      </c>
    </row>
    <row r="2236" spans="1:12" x14ac:dyDescent="0.25">
      <c r="A2236" s="5" t="s">
        <v>317</v>
      </c>
      <c r="B2236" s="3" t="s">
        <v>318</v>
      </c>
      <c r="C2236" s="5" t="s">
        <v>5605</v>
      </c>
      <c r="D2236" s="5" t="s">
        <v>5603</v>
      </c>
      <c r="E2236" s="5">
        <v>2021</v>
      </c>
      <c r="F2236" s="8" t="str">
        <f t="shared" si="68"/>
        <v>September</v>
      </c>
      <c r="G2236" s="7">
        <f t="shared" si="69"/>
        <v>44468</v>
      </c>
      <c r="H2236" s="5" t="s">
        <v>4440</v>
      </c>
      <c r="I2236" s="5" t="s">
        <v>11</v>
      </c>
      <c r="J2236" s="10">
        <v>1745241</v>
      </c>
      <c r="K2236" s="10"/>
      <c r="L2236" s="11">
        <v>1745241</v>
      </c>
    </row>
    <row r="2237" spans="1:12" x14ac:dyDescent="0.25">
      <c r="A2237" s="5" t="s">
        <v>317</v>
      </c>
      <c r="B2237" s="3" t="s">
        <v>318</v>
      </c>
      <c r="C2237" s="5" t="s">
        <v>5605</v>
      </c>
      <c r="D2237" s="5" t="s">
        <v>5603</v>
      </c>
      <c r="E2237" s="5">
        <v>2021</v>
      </c>
      <c r="F2237" s="8" t="str">
        <f t="shared" si="68"/>
        <v>September</v>
      </c>
      <c r="G2237" s="7">
        <f t="shared" si="69"/>
        <v>44468</v>
      </c>
      <c r="H2237" s="5" t="s">
        <v>4439</v>
      </c>
      <c r="I2237" s="5" t="s">
        <v>13</v>
      </c>
      <c r="J2237" s="10"/>
      <c r="K2237" s="10">
        <v>1623480</v>
      </c>
      <c r="L2237" s="11">
        <v>121761</v>
      </c>
    </row>
    <row r="2238" spans="1:12" x14ac:dyDescent="0.25">
      <c r="A2238" s="5" t="s">
        <v>319</v>
      </c>
      <c r="B2238" s="3" t="s">
        <v>320</v>
      </c>
      <c r="C2238" s="5" t="s">
        <v>5587</v>
      </c>
      <c r="D2238" s="5" t="s">
        <v>5587</v>
      </c>
      <c r="E2238" s="5">
        <v>2021</v>
      </c>
      <c r="F2238" s="8" t="str">
        <f t="shared" si="68"/>
        <v>January</v>
      </c>
      <c r="G2238" s="7">
        <f t="shared" si="69"/>
        <v>44197</v>
      </c>
      <c r="H2238" s="5" t="s">
        <v>36</v>
      </c>
      <c r="I2238" s="5" t="s">
        <v>29</v>
      </c>
      <c r="J2238" s="10"/>
      <c r="K2238" s="10"/>
      <c r="L2238" s="11">
        <v>118250</v>
      </c>
    </row>
    <row r="2239" spans="1:12" x14ac:dyDescent="0.25">
      <c r="A2239" s="5" t="s">
        <v>319</v>
      </c>
      <c r="B2239" s="3" t="s">
        <v>320</v>
      </c>
      <c r="C2239" s="5" t="s">
        <v>5587</v>
      </c>
      <c r="D2239" s="5" t="s">
        <v>5589</v>
      </c>
      <c r="E2239" s="5">
        <v>2021</v>
      </c>
      <c r="F2239" s="8" t="str">
        <f t="shared" si="68"/>
        <v>January</v>
      </c>
      <c r="G2239" s="7">
        <f t="shared" si="69"/>
        <v>44202</v>
      </c>
      <c r="H2239" s="5" t="s">
        <v>3384</v>
      </c>
      <c r="I2239" s="5" t="s">
        <v>13</v>
      </c>
      <c r="J2239" s="10"/>
      <c r="K2239" s="10">
        <v>118250</v>
      </c>
      <c r="L2239" s="11">
        <v>0</v>
      </c>
    </row>
    <row r="2240" spans="1:12" x14ac:dyDescent="0.25">
      <c r="A2240" s="5" t="s">
        <v>319</v>
      </c>
      <c r="B2240" s="3" t="s">
        <v>320</v>
      </c>
      <c r="C2240" s="5" t="s">
        <v>5587</v>
      </c>
      <c r="D2240" s="5" t="s">
        <v>5591</v>
      </c>
      <c r="E2240" s="5">
        <v>2021</v>
      </c>
      <c r="F2240" s="8" t="str">
        <f t="shared" si="68"/>
        <v>January</v>
      </c>
      <c r="G2240" s="7">
        <f t="shared" si="69"/>
        <v>44214</v>
      </c>
      <c r="H2240" s="5" t="s">
        <v>4438</v>
      </c>
      <c r="I2240" s="5" t="s">
        <v>11</v>
      </c>
      <c r="J2240" s="10">
        <v>118250</v>
      </c>
      <c r="K2240" s="10"/>
      <c r="L2240" s="11">
        <v>118250</v>
      </c>
    </row>
    <row r="2241" spans="1:12" x14ac:dyDescent="0.25">
      <c r="A2241" s="5" t="s">
        <v>319</v>
      </c>
      <c r="B2241" s="3" t="s">
        <v>320</v>
      </c>
      <c r="C2241" s="5" t="s">
        <v>5598</v>
      </c>
      <c r="D2241" s="5" t="s">
        <v>5607</v>
      </c>
      <c r="E2241" s="5">
        <v>2021</v>
      </c>
      <c r="F2241" s="8" t="str">
        <f t="shared" si="68"/>
        <v>February</v>
      </c>
      <c r="G2241" s="7">
        <f t="shared" si="69"/>
        <v>44239</v>
      </c>
      <c r="H2241" s="5" t="s">
        <v>4437</v>
      </c>
      <c r="I2241" s="5" t="s">
        <v>11</v>
      </c>
      <c r="J2241" s="10">
        <v>141137.09</v>
      </c>
      <c r="K2241" s="10"/>
      <c r="L2241" s="11">
        <v>259387.09</v>
      </c>
    </row>
    <row r="2242" spans="1:12" x14ac:dyDescent="0.25">
      <c r="A2242" s="5" t="s">
        <v>319</v>
      </c>
      <c r="B2242" s="3" t="s">
        <v>320</v>
      </c>
      <c r="C2242" s="5" t="s">
        <v>5598</v>
      </c>
      <c r="D2242" s="5" t="s">
        <v>5616</v>
      </c>
      <c r="E2242" s="5">
        <v>2021</v>
      </c>
      <c r="F2242" s="8" t="str">
        <f t="shared" si="68"/>
        <v>February</v>
      </c>
      <c r="G2242" s="7">
        <f t="shared" si="69"/>
        <v>44242</v>
      </c>
      <c r="H2242" s="5" t="s">
        <v>3213</v>
      </c>
      <c r="I2242" s="5" t="s">
        <v>13</v>
      </c>
      <c r="J2242" s="10"/>
      <c r="K2242" s="10">
        <v>118250</v>
      </c>
      <c r="L2242" s="11">
        <v>141137.09</v>
      </c>
    </row>
    <row r="2243" spans="1:12" x14ac:dyDescent="0.25">
      <c r="A2243" s="5" t="s">
        <v>319</v>
      </c>
      <c r="B2243" s="3" t="s">
        <v>320</v>
      </c>
      <c r="C2243" s="5" t="s">
        <v>5588</v>
      </c>
      <c r="D2243" s="5" t="s">
        <v>5609</v>
      </c>
      <c r="E2243" s="5">
        <v>2021</v>
      </c>
      <c r="F2243" s="8" t="str">
        <f t="shared" ref="F2243:F2306" si="70">TEXT(C2243*28, "mmmm")</f>
        <v>March</v>
      </c>
      <c r="G2243" s="7">
        <f t="shared" ref="G2243:G2306" si="71">IFERROR(DATEVALUE(CONCATENATE(C2243,"-",D2243,"-",E2243)), "")</f>
        <v>44278</v>
      </c>
      <c r="H2243" s="5" t="s">
        <v>4436</v>
      </c>
      <c r="I2243" s="5" t="s">
        <v>13</v>
      </c>
      <c r="J2243" s="10"/>
      <c r="K2243" s="10">
        <v>141137.09</v>
      </c>
      <c r="L2243" s="11">
        <v>0</v>
      </c>
    </row>
    <row r="2244" spans="1:12" x14ac:dyDescent="0.25">
      <c r="A2244" s="5" t="s">
        <v>321</v>
      </c>
      <c r="B2244" s="3" t="s">
        <v>322</v>
      </c>
      <c r="C2244" s="7"/>
      <c r="D2244" s="7"/>
      <c r="E2244" s="7"/>
      <c r="F2244" s="8" t="str">
        <f t="shared" si="70"/>
        <v>January</v>
      </c>
      <c r="G2244" s="7" t="str">
        <f t="shared" si="71"/>
        <v/>
      </c>
      <c r="H2244" s="5" t="s">
        <v>28</v>
      </c>
      <c r="I2244" s="5" t="s">
        <v>29</v>
      </c>
      <c r="J2244" s="10"/>
      <c r="K2244" s="10"/>
      <c r="L2244" s="11">
        <v>0</v>
      </c>
    </row>
    <row r="2245" spans="1:12" x14ac:dyDescent="0.25">
      <c r="A2245" s="5" t="s">
        <v>323</v>
      </c>
      <c r="B2245" s="3" t="s">
        <v>324</v>
      </c>
      <c r="C2245" s="5" t="s">
        <v>5587</v>
      </c>
      <c r="D2245" s="5" t="s">
        <v>5587</v>
      </c>
      <c r="E2245" s="5">
        <v>2021</v>
      </c>
      <c r="F2245" s="8" t="str">
        <f t="shared" si="70"/>
        <v>January</v>
      </c>
      <c r="G2245" s="7">
        <f t="shared" si="71"/>
        <v>44197</v>
      </c>
      <c r="H2245" s="5" t="s">
        <v>36</v>
      </c>
      <c r="I2245" s="5" t="s">
        <v>29</v>
      </c>
      <c r="J2245" s="10"/>
      <c r="K2245" s="10"/>
      <c r="L2245" s="11">
        <v>650548.39</v>
      </c>
    </row>
    <row r="2246" spans="1:12" x14ac:dyDescent="0.25">
      <c r="A2246" s="5" t="s">
        <v>323</v>
      </c>
      <c r="B2246" s="3" t="s">
        <v>324</v>
      </c>
      <c r="C2246" s="5" t="s">
        <v>5596</v>
      </c>
      <c r="D2246" s="5" t="s">
        <v>5607</v>
      </c>
      <c r="E2246" s="5">
        <v>2021</v>
      </c>
      <c r="F2246" s="8" t="str">
        <f t="shared" si="70"/>
        <v>April</v>
      </c>
      <c r="G2246" s="7">
        <f t="shared" si="71"/>
        <v>44298</v>
      </c>
      <c r="H2246" s="5" t="s">
        <v>3247</v>
      </c>
      <c r="I2246" s="5" t="s">
        <v>13</v>
      </c>
      <c r="J2246" s="10"/>
      <c r="K2246" s="10">
        <v>200000</v>
      </c>
      <c r="L2246" s="11">
        <v>450548.39</v>
      </c>
    </row>
    <row r="2247" spans="1:12" x14ac:dyDescent="0.25">
      <c r="A2247" s="5" t="s">
        <v>325</v>
      </c>
      <c r="B2247" s="3" t="s">
        <v>324</v>
      </c>
      <c r="C2247" s="7"/>
      <c r="D2247" s="7"/>
      <c r="E2247" s="7"/>
      <c r="F2247" s="8" t="str">
        <f t="shared" si="70"/>
        <v>January</v>
      </c>
      <c r="G2247" s="7" t="str">
        <f t="shared" si="71"/>
        <v/>
      </c>
      <c r="H2247" s="5" t="s">
        <v>28</v>
      </c>
      <c r="I2247" s="5" t="s">
        <v>29</v>
      </c>
      <c r="J2247" s="10"/>
      <c r="K2247" s="10"/>
      <c r="L2247" s="11">
        <v>0</v>
      </c>
    </row>
    <row r="2248" spans="1:12" x14ac:dyDescent="0.25">
      <c r="A2248" s="5" t="s">
        <v>326</v>
      </c>
      <c r="B2248" s="3" t="s">
        <v>327</v>
      </c>
      <c r="C2248" s="5" t="s">
        <v>5587</v>
      </c>
      <c r="D2248" s="5" t="s">
        <v>5587</v>
      </c>
      <c r="E2248" s="5">
        <v>2021</v>
      </c>
      <c r="F2248" s="8" t="str">
        <f t="shared" si="70"/>
        <v>January</v>
      </c>
      <c r="G2248" s="7">
        <f t="shared" si="71"/>
        <v>44197</v>
      </c>
      <c r="H2248" s="5" t="s">
        <v>36</v>
      </c>
      <c r="I2248" s="5" t="s">
        <v>29</v>
      </c>
      <c r="J2248" s="10"/>
      <c r="K2248" s="10"/>
      <c r="L2248" s="11">
        <v>87075</v>
      </c>
    </row>
    <row r="2249" spans="1:12" x14ac:dyDescent="0.25">
      <c r="A2249" s="5" t="s">
        <v>326</v>
      </c>
      <c r="B2249" s="3" t="s">
        <v>327</v>
      </c>
      <c r="C2249" s="5" t="s">
        <v>5588</v>
      </c>
      <c r="D2249" s="5" t="s">
        <v>5597</v>
      </c>
      <c r="E2249" s="5">
        <v>2021</v>
      </c>
      <c r="F2249" s="8" t="str">
        <f t="shared" si="70"/>
        <v>March</v>
      </c>
      <c r="G2249" s="7">
        <f t="shared" si="71"/>
        <v>44260</v>
      </c>
      <c r="H2249" s="5" t="s">
        <v>4435</v>
      </c>
      <c r="I2249" s="5" t="s">
        <v>13</v>
      </c>
      <c r="J2249" s="10"/>
      <c r="K2249" s="10">
        <v>87050</v>
      </c>
      <c r="L2249" s="11">
        <v>25</v>
      </c>
    </row>
    <row r="2250" spans="1:12" x14ac:dyDescent="0.25">
      <c r="A2250" s="5" t="s">
        <v>326</v>
      </c>
      <c r="B2250" s="3" t="s">
        <v>327</v>
      </c>
      <c r="C2250" s="5" t="s">
        <v>5596</v>
      </c>
      <c r="D2250" s="5" t="s">
        <v>5613</v>
      </c>
      <c r="E2250" s="5">
        <v>2021</v>
      </c>
      <c r="F2250" s="8" t="str">
        <f t="shared" si="70"/>
        <v>April</v>
      </c>
      <c r="G2250" s="7">
        <f t="shared" si="71"/>
        <v>44307</v>
      </c>
      <c r="H2250" s="5" t="s">
        <v>3366</v>
      </c>
      <c r="I2250" s="5" t="s">
        <v>13</v>
      </c>
      <c r="J2250" s="10"/>
      <c r="K2250" s="10">
        <v>25</v>
      </c>
      <c r="L2250" s="11">
        <v>0</v>
      </c>
    </row>
    <row r="2251" spans="1:12" x14ac:dyDescent="0.25">
      <c r="A2251" s="5" t="s">
        <v>328</v>
      </c>
      <c r="B2251" s="3" t="s">
        <v>329</v>
      </c>
      <c r="C2251" s="5" t="s">
        <v>5588</v>
      </c>
      <c r="D2251" s="5" t="s">
        <v>5607</v>
      </c>
      <c r="E2251" s="5">
        <v>2021</v>
      </c>
      <c r="F2251" s="8" t="str">
        <f t="shared" si="70"/>
        <v>March</v>
      </c>
      <c r="G2251" s="7">
        <f t="shared" si="71"/>
        <v>44267</v>
      </c>
      <c r="H2251" s="5" t="s">
        <v>4434</v>
      </c>
      <c r="I2251" s="5" t="s">
        <v>11</v>
      </c>
      <c r="J2251" s="10">
        <v>3465047.5</v>
      </c>
      <c r="K2251" s="10"/>
      <c r="L2251" s="11">
        <v>3465047.5</v>
      </c>
    </row>
    <row r="2252" spans="1:12" x14ac:dyDescent="0.25">
      <c r="A2252" s="5" t="s">
        <v>328</v>
      </c>
      <c r="B2252" s="3" t="s">
        <v>329</v>
      </c>
      <c r="C2252" s="5" t="s">
        <v>5588</v>
      </c>
      <c r="D2252" s="5" t="s">
        <v>5607</v>
      </c>
      <c r="E2252" s="5">
        <v>2021</v>
      </c>
      <c r="F2252" s="8" t="str">
        <f t="shared" si="70"/>
        <v>March</v>
      </c>
      <c r="G2252" s="7">
        <f t="shared" si="71"/>
        <v>44267</v>
      </c>
      <c r="H2252" s="5" t="s">
        <v>4319</v>
      </c>
      <c r="I2252" s="5" t="s">
        <v>13</v>
      </c>
      <c r="J2252" s="10"/>
      <c r="K2252" s="10">
        <v>3465200</v>
      </c>
      <c r="L2252" s="11">
        <v>-152.5</v>
      </c>
    </row>
    <row r="2253" spans="1:12" x14ac:dyDescent="0.25">
      <c r="A2253" s="5" t="s">
        <v>328</v>
      </c>
      <c r="B2253" s="3" t="s">
        <v>329</v>
      </c>
      <c r="C2253" s="5" t="s">
        <v>5596</v>
      </c>
      <c r="D2253" s="5" t="s">
        <v>5613</v>
      </c>
      <c r="E2253" s="5">
        <v>2021</v>
      </c>
      <c r="F2253" s="8" t="str">
        <f t="shared" si="70"/>
        <v>April</v>
      </c>
      <c r="G2253" s="7">
        <f t="shared" si="71"/>
        <v>44307</v>
      </c>
      <c r="H2253" s="5" t="s">
        <v>3366</v>
      </c>
      <c r="I2253" s="5" t="s">
        <v>13</v>
      </c>
      <c r="J2253" s="10">
        <v>152.5</v>
      </c>
      <c r="K2253" s="10"/>
      <c r="L2253" s="11">
        <v>0</v>
      </c>
    </row>
    <row r="2254" spans="1:12" x14ac:dyDescent="0.25">
      <c r="A2254" s="5" t="s">
        <v>330</v>
      </c>
      <c r="B2254" s="3" t="s">
        <v>331</v>
      </c>
      <c r="C2254" s="5" t="s">
        <v>5587</v>
      </c>
      <c r="D2254" s="5" t="s">
        <v>5587</v>
      </c>
      <c r="E2254" s="5">
        <v>2021</v>
      </c>
      <c r="F2254" s="8" t="str">
        <f t="shared" si="70"/>
        <v>January</v>
      </c>
      <c r="G2254" s="7">
        <f t="shared" si="71"/>
        <v>44197</v>
      </c>
      <c r="H2254" s="5" t="s">
        <v>36</v>
      </c>
      <c r="I2254" s="5" t="s">
        <v>29</v>
      </c>
      <c r="J2254" s="10"/>
      <c r="K2254" s="10"/>
      <c r="L2254" s="11">
        <v>129000.52</v>
      </c>
    </row>
    <row r="2255" spans="1:12" x14ac:dyDescent="0.25">
      <c r="A2255" s="5" t="s">
        <v>330</v>
      </c>
      <c r="B2255" s="3" t="s">
        <v>331</v>
      </c>
      <c r="C2255" s="5" t="s">
        <v>5587</v>
      </c>
      <c r="D2255" s="5" t="s">
        <v>5587</v>
      </c>
      <c r="E2255" s="5">
        <v>2021</v>
      </c>
      <c r="F2255" s="8" t="str">
        <f t="shared" si="70"/>
        <v>January</v>
      </c>
      <c r="G2255" s="7">
        <f t="shared" si="71"/>
        <v>44197</v>
      </c>
      <c r="H2255" s="5" t="s">
        <v>4433</v>
      </c>
      <c r="I2255" s="5" t="s">
        <v>11</v>
      </c>
      <c r="J2255" s="10">
        <v>129000</v>
      </c>
      <c r="K2255" s="10"/>
      <c r="L2255" s="11">
        <v>258000.52</v>
      </c>
    </row>
    <row r="2256" spans="1:12" x14ac:dyDescent="0.25">
      <c r="A2256" s="5" t="s">
        <v>330</v>
      </c>
      <c r="B2256" s="3" t="s">
        <v>331</v>
      </c>
      <c r="C2256" s="5" t="s">
        <v>5587</v>
      </c>
      <c r="D2256" s="5" t="s">
        <v>5592</v>
      </c>
      <c r="E2256" s="5">
        <v>2021</v>
      </c>
      <c r="F2256" s="8" t="str">
        <f t="shared" si="70"/>
        <v>January</v>
      </c>
      <c r="G2256" s="7">
        <f t="shared" si="71"/>
        <v>44203</v>
      </c>
      <c r="H2256" s="5" t="s">
        <v>3370</v>
      </c>
      <c r="I2256" s="5" t="s">
        <v>13</v>
      </c>
      <c r="J2256" s="10"/>
      <c r="K2256" s="10">
        <v>258000</v>
      </c>
      <c r="L2256" s="11">
        <v>0.52</v>
      </c>
    </row>
    <row r="2257" spans="1:12" x14ac:dyDescent="0.25">
      <c r="A2257" s="5" t="s">
        <v>330</v>
      </c>
      <c r="B2257" s="3" t="s">
        <v>331</v>
      </c>
      <c r="C2257" s="5" t="s">
        <v>5598</v>
      </c>
      <c r="D2257" s="5" t="s">
        <v>5597</v>
      </c>
      <c r="E2257" s="5">
        <v>2021</v>
      </c>
      <c r="F2257" s="8" t="str">
        <f t="shared" si="70"/>
        <v>February</v>
      </c>
      <c r="G2257" s="7">
        <f t="shared" si="71"/>
        <v>44232</v>
      </c>
      <c r="H2257" s="5" t="s">
        <v>4432</v>
      </c>
      <c r="I2257" s="5" t="s">
        <v>11</v>
      </c>
      <c r="J2257" s="10">
        <v>129000</v>
      </c>
      <c r="K2257" s="10"/>
      <c r="L2257" s="11">
        <v>129000.52</v>
      </c>
    </row>
    <row r="2258" spans="1:12" x14ac:dyDescent="0.25">
      <c r="A2258" s="5" t="s">
        <v>330</v>
      </c>
      <c r="B2258" s="3" t="s">
        <v>331</v>
      </c>
      <c r="C2258" s="5" t="s">
        <v>5598</v>
      </c>
      <c r="D2258" s="5" t="s">
        <v>5602</v>
      </c>
      <c r="E2258" s="5">
        <v>2021</v>
      </c>
      <c r="F2258" s="8" t="str">
        <f t="shared" si="70"/>
        <v>February</v>
      </c>
      <c r="G2258" s="7">
        <f t="shared" si="71"/>
        <v>44251</v>
      </c>
      <c r="H2258" s="5" t="s">
        <v>4431</v>
      </c>
      <c r="I2258" s="5" t="s">
        <v>11</v>
      </c>
      <c r="J2258" s="10">
        <v>129000</v>
      </c>
      <c r="K2258" s="10"/>
      <c r="L2258" s="11">
        <v>258000.52</v>
      </c>
    </row>
    <row r="2259" spans="1:12" x14ac:dyDescent="0.25">
      <c r="A2259" s="5" t="s">
        <v>330</v>
      </c>
      <c r="B2259" s="3" t="s">
        <v>331</v>
      </c>
      <c r="C2259" s="5" t="s">
        <v>5598</v>
      </c>
      <c r="D2259" s="5" t="s">
        <v>5608</v>
      </c>
      <c r="E2259" s="5">
        <v>2021</v>
      </c>
      <c r="F2259" s="8" t="str">
        <f t="shared" si="70"/>
        <v>February</v>
      </c>
      <c r="G2259" s="7">
        <f t="shared" si="71"/>
        <v>44252</v>
      </c>
      <c r="H2259" s="5" t="s">
        <v>4430</v>
      </c>
      <c r="I2259" s="5" t="s">
        <v>13</v>
      </c>
      <c r="J2259" s="10"/>
      <c r="K2259" s="10">
        <v>258000</v>
      </c>
      <c r="L2259" s="11">
        <v>0.52</v>
      </c>
    </row>
    <row r="2260" spans="1:12" x14ac:dyDescent="0.25">
      <c r="A2260" s="5" t="s">
        <v>330</v>
      </c>
      <c r="B2260" s="3" t="s">
        <v>331</v>
      </c>
      <c r="C2260" s="5" t="s">
        <v>5596</v>
      </c>
      <c r="D2260" s="5" t="s">
        <v>5587</v>
      </c>
      <c r="E2260" s="5">
        <v>2021</v>
      </c>
      <c r="F2260" s="8" t="str">
        <f t="shared" si="70"/>
        <v>April</v>
      </c>
      <c r="G2260" s="7">
        <f t="shared" si="71"/>
        <v>44287</v>
      </c>
      <c r="H2260" s="5" t="s">
        <v>4429</v>
      </c>
      <c r="I2260" s="5" t="s">
        <v>11</v>
      </c>
      <c r="J2260" s="10">
        <v>129000</v>
      </c>
      <c r="K2260" s="10"/>
      <c r="L2260" s="11">
        <v>129000.52</v>
      </c>
    </row>
    <row r="2261" spans="1:12" x14ac:dyDescent="0.25">
      <c r="A2261" s="5" t="s">
        <v>330</v>
      </c>
      <c r="B2261" s="3" t="s">
        <v>331</v>
      </c>
      <c r="C2261" s="5" t="s">
        <v>5596</v>
      </c>
      <c r="D2261" s="5" t="s">
        <v>5605</v>
      </c>
      <c r="E2261" s="5">
        <v>2021</v>
      </c>
      <c r="F2261" s="8" t="str">
        <f t="shared" si="70"/>
        <v>April</v>
      </c>
      <c r="G2261" s="7">
        <f t="shared" si="71"/>
        <v>44295</v>
      </c>
      <c r="H2261" s="5" t="s">
        <v>3205</v>
      </c>
      <c r="I2261" s="5" t="s">
        <v>13</v>
      </c>
      <c r="J2261" s="10"/>
      <c r="K2261" s="10">
        <v>129000</v>
      </c>
      <c r="L2261" s="11">
        <v>0.52</v>
      </c>
    </row>
    <row r="2262" spans="1:12" x14ac:dyDescent="0.25">
      <c r="A2262" s="5" t="s">
        <v>330</v>
      </c>
      <c r="B2262" s="3" t="s">
        <v>331</v>
      </c>
      <c r="C2262" s="5" t="s">
        <v>5596</v>
      </c>
      <c r="D2262" s="5" t="s">
        <v>5613</v>
      </c>
      <c r="E2262" s="5">
        <v>2021</v>
      </c>
      <c r="F2262" s="8" t="str">
        <f t="shared" si="70"/>
        <v>April</v>
      </c>
      <c r="G2262" s="7">
        <f t="shared" si="71"/>
        <v>44307</v>
      </c>
      <c r="H2262" s="5" t="s">
        <v>3366</v>
      </c>
      <c r="I2262" s="5" t="s">
        <v>13</v>
      </c>
      <c r="J2262" s="10"/>
      <c r="K2262" s="10">
        <v>0.52</v>
      </c>
      <c r="L2262" s="11">
        <v>0</v>
      </c>
    </row>
    <row r="2263" spans="1:12" x14ac:dyDescent="0.25">
      <c r="A2263" s="5" t="s">
        <v>330</v>
      </c>
      <c r="B2263" s="3" t="s">
        <v>331</v>
      </c>
      <c r="C2263" s="5" t="s">
        <v>5597</v>
      </c>
      <c r="D2263" s="5" t="s">
        <v>5587</v>
      </c>
      <c r="E2263" s="5">
        <v>2021</v>
      </c>
      <c r="F2263" s="8" t="str">
        <f t="shared" si="70"/>
        <v>May</v>
      </c>
      <c r="G2263" s="7">
        <f t="shared" si="71"/>
        <v>44317</v>
      </c>
      <c r="H2263" s="5" t="s">
        <v>4428</v>
      </c>
      <c r="I2263" s="5" t="s">
        <v>11</v>
      </c>
      <c r="J2263" s="10">
        <v>129000</v>
      </c>
      <c r="K2263" s="10"/>
      <c r="L2263" s="11">
        <v>129000</v>
      </c>
    </row>
    <row r="2264" spans="1:12" x14ac:dyDescent="0.25">
      <c r="A2264" s="5" t="s">
        <v>330</v>
      </c>
      <c r="B2264" s="3" t="s">
        <v>331</v>
      </c>
      <c r="C2264" s="5" t="s">
        <v>5597</v>
      </c>
      <c r="D2264" s="5" t="s">
        <v>5594</v>
      </c>
      <c r="E2264" s="5">
        <v>2021</v>
      </c>
      <c r="F2264" s="8" t="str">
        <f t="shared" si="70"/>
        <v>May</v>
      </c>
      <c r="G2264" s="7">
        <f t="shared" si="71"/>
        <v>44327</v>
      </c>
      <c r="H2264" s="5" t="s">
        <v>3202</v>
      </c>
      <c r="I2264" s="5" t="s">
        <v>13</v>
      </c>
      <c r="J2264" s="10"/>
      <c r="K2264" s="10">
        <v>120000</v>
      </c>
      <c r="L2264" s="11">
        <v>9000</v>
      </c>
    </row>
    <row r="2265" spans="1:12" x14ac:dyDescent="0.25">
      <c r="A2265" s="5" t="s">
        <v>330</v>
      </c>
      <c r="B2265" s="3" t="s">
        <v>331</v>
      </c>
      <c r="C2265" s="5" t="s">
        <v>5589</v>
      </c>
      <c r="D2265" s="5" t="s">
        <v>5587</v>
      </c>
      <c r="E2265" s="5">
        <v>2021</v>
      </c>
      <c r="F2265" s="8" t="str">
        <f t="shared" si="70"/>
        <v>June</v>
      </c>
      <c r="G2265" s="7">
        <f t="shared" si="71"/>
        <v>44348</v>
      </c>
      <c r="H2265" s="5" t="s">
        <v>4427</v>
      </c>
      <c r="I2265" s="5" t="s">
        <v>11</v>
      </c>
      <c r="J2265" s="10">
        <v>60200</v>
      </c>
      <c r="K2265" s="10"/>
      <c r="L2265" s="11">
        <v>69200</v>
      </c>
    </row>
    <row r="2266" spans="1:12" x14ac:dyDescent="0.25">
      <c r="A2266" s="5" t="s">
        <v>330</v>
      </c>
      <c r="B2266" s="3" t="s">
        <v>331</v>
      </c>
      <c r="C2266" s="5" t="s">
        <v>5589</v>
      </c>
      <c r="D2266" s="5" t="s">
        <v>5598</v>
      </c>
      <c r="E2266" s="5">
        <v>2021</v>
      </c>
      <c r="F2266" s="8" t="str">
        <f t="shared" si="70"/>
        <v>June</v>
      </c>
      <c r="G2266" s="7">
        <f t="shared" si="71"/>
        <v>44349</v>
      </c>
      <c r="H2266" s="5" t="s">
        <v>4120</v>
      </c>
      <c r="I2266" s="5" t="s">
        <v>13</v>
      </c>
      <c r="J2266" s="10"/>
      <c r="K2266" s="10">
        <v>69200</v>
      </c>
      <c r="L2266" s="11">
        <v>0</v>
      </c>
    </row>
    <row r="2267" spans="1:12" x14ac:dyDescent="0.25">
      <c r="A2267" s="5" t="s">
        <v>330</v>
      </c>
      <c r="B2267" s="3" t="s">
        <v>331</v>
      </c>
      <c r="C2267" s="5" t="s">
        <v>5589</v>
      </c>
      <c r="D2267" s="5" t="s">
        <v>5598</v>
      </c>
      <c r="E2267" s="5">
        <v>2021</v>
      </c>
      <c r="F2267" s="8" t="str">
        <f t="shared" si="70"/>
        <v>June</v>
      </c>
      <c r="G2267" s="7">
        <f t="shared" si="71"/>
        <v>44349</v>
      </c>
      <c r="H2267" s="5" t="s">
        <v>4426</v>
      </c>
      <c r="I2267" s="5" t="s">
        <v>13</v>
      </c>
      <c r="J2267" s="10"/>
      <c r="K2267" s="10">
        <v>59800</v>
      </c>
      <c r="L2267" s="11">
        <v>-59800</v>
      </c>
    </row>
    <row r="2268" spans="1:12" x14ac:dyDescent="0.25">
      <c r="A2268" s="5" t="s">
        <v>330</v>
      </c>
      <c r="B2268" s="3" t="s">
        <v>331</v>
      </c>
      <c r="C2268" s="5" t="s">
        <v>5605</v>
      </c>
      <c r="D2268" s="5" t="s">
        <v>5587</v>
      </c>
      <c r="E2268" s="5">
        <v>2021</v>
      </c>
      <c r="F2268" s="8" t="str">
        <f t="shared" si="70"/>
        <v>September</v>
      </c>
      <c r="G2268" s="7">
        <f t="shared" si="71"/>
        <v>44440</v>
      </c>
      <c r="H2268" s="5" t="s">
        <v>4425</v>
      </c>
      <c r="I2268" s="5" t="s">
        <v>11</v>
      </c>
      <c r="J2268" s="10">
        <v>129000</v>
      </c>
      <c r="K2268" s="10"/>
      <c r="L2268" s="11">
        <v>69200</v>
      </c>
    </row>
    <row r="2269" spans="1:12" x14ac:dyDescent="0.25">
      <c r="A2269" s="5" t="s">
        <v>330</v>
      </c>
      <c r="B2269" s="3" t="s">
        <v>331</v>
      </c>
      <c r="C2269" s="5" t="s">
        <v>5605</v>
      </c>
      <c r="D2269" s="5" t="s">
        <v>5609</v>
      </c>
      <c r="E2269" s="5">
        <v>2021</v>
      </c>
      <c r="F2269" s="8" t="str">
        <f t="shared" si="70"/>
        <v>September</v>
      </c>
      <c r="G2269" s="7">
        <f t="shared" si="71"/>
        <v>44462</v>
      </c>
      <c r="H2269" s="5" t="s">
        <v>4424</v>
      </c>
      <c r="I2269" s="5" t="s">
        <v>11</v>
      </c>
      <c r="J2269" s="10">
        <v>129000</v>
      </c>
      <c r="K2269" s="10"/>
      <c r="L2269" s="11">
        <v>198200</v>
      </c>
    </row>
    <row r="2270" spans="1:12" x14ac:dyDescent="0.25">
      <c r="A2270" s="5" t="s">
        <v>330</v>
      </c>
      <c r="B2270" s="3" t="s">
        <v>331</v>
      </c>
      <c r="C2270" s="5" t="s">
        <v>5594</v>
      </c>
      <c r="D2270" s="5" t="s">
        <v>5587</v>
      </c>
      <c r="E2270" s="5">
        <v>2021</v>
      </c>
      <c r="F2270" s="8" t="str">
        <f t="shared" si="70"/>
        <v>November</v>
      </c>
      <c r="G2270" s="7">
        <f t="shared" si="71"/>
        <v>44501</v>
      </c>
      <c r="H2270" s="5" t="s">
        <v>4423</v>
      </c>
      <c r="I2270" s="5" t="s">
        <v>11</v>
      </c>
      <c r="J2270" s="10">
        <v>120400</v>
      </c>
      <c r="K2270" s="10"/>
      <c r="L2270" s="11">
        <v>318600</v>
      </c>
    </row>
    <row r="2271" spans="1:12" x14ac:dyDescent="0.25">
      <c r="A2271" s="5" t="s">
        <v>330</v>
      </c>
      <c r="B2271" s="3" t="s">
        <v>331</v>
      </c>
      <c r="C2271" s="5" t="s">
        <v>5594</v>
      </c>
      <c r="D2271" s="5" t="s">
        <v>5597</v>
      </c>
      <c r="E2271" s="5">
        <v>2021</v>
      </c>
      <c r="F2271" s="8" t="str">
        <f t="shared" si="70"/>
        <v>November</v>
      </c>
      <c r="G2271" s="7">
        <f t="shared" si="71"/>
        <v>44505</v>
      </c>
      <c r="H2271" s="5" t="s">
        <v>4422</v>
      </c>
      <c r="I2271" s="5" t="s">
        <v>11</v>
      </c>
      <c r="J2271" s="10">
        <v>451500</v>
      </c>
      <c r="K2271" s="10"/>
      <c r="L2271" s="11">
        <v>770100</v>
      </c>
    </row>
    <row r="2272" spans="1:12" x14ac:dyDescent="0.25">
      <c r="A2272" s="5" t="s">
        <v>330</v>
      </c>
      <c r="B2272" s="3" t="s">
        <v>331</v>
      </c>
      <c r="C2272" s="5" t="s">
        <v>5594</v>
      </c>
      <c r="D2272" s="5" t="s">
        <v>5597</v>
      </c>
      <c r="E2272" s="5">
        <v>2021</v>
      </c>
      <c r="F2272" s="8" t="str">
        <f t="shared" si="70"/>
        <v>November</v>
      </c>
      <c r="G2272" s="7">
        <f t="shared" si="71"/>
        <v>44505</v>
      </c>
      <c r="H2272" s="5" t="s">
        <v>3486</v>
      </c>
      <c r="I2272" s="5" t="s">
        <v>13</v>
      </c>
      <c r="J2272" s="10"/>
      <c r="K2272" s="10">
        <v>451500</v>
      </c>
      <c r="L2272" s="11">
        <v>318600</v>
      </c>
    </row>
    <row r="2273" spans="1:12" x14ac:dyDescent="0.25">
      <c r="A2273" s="5" t="s">
        <v>330</v>
      </c>
      <c r="B2273" s="3" t="s">
        <v>331</v>
      </c>
      <c r="C2273" s="5" t="s">
        <v>5594</v>
      </c>
      <c r="D2273" s="5" t="s">
        <v>5603</v>
      </c>
      <c r="E2273" s="5">
        <v>2021</v>
      </c>
      <c r="F2273" s="8" t="str">
        <f t="shared" si="70"/>
        <v>November</v>
      </c>
      <c r="G2273" s="7">
        <f t="shared" si="71"/>
        <v>44529</v>
      </c>
      <c r="H2273" s="5" t="s">
        <v>4421</v>
      </c>
      <c r="I2273" s="5" t="s">
        <v>11</v>
      </c>
      <c r="J2273" s="10">
        <v>70741.929999999993</v>
      </c>
      <c r="K2273" s="10"/>
      <c r="L2273" s="11">
        <v>389341.93</v>
      </c>
    </row>
    <row r="2274" spans="1:12" x14ac:dyDescent="0.25">
      <c r="A2274" s="5" t="s">
        <v>330</v>
      </c>
      <c r="B2274" s="3" t="s">
        <v>331</v>
      </c>
      <c r="C2274" s="5" t="s">
        <v>5607</v>
      </c>
      <c r="D2274" s="5" t="s">
        <v>5587</v>
      </c>
      <c r="E2274" s="5">
        <v>2021</v>
      </c>
      <c r="F2274" s="8" t="str">
        <f t="shared" si="70"/>
        <v>December</v>
      </c>
      <c r="G2274" s="7">
        <f t="shared" si="71"/>
        <v>44531</v>
      </c>
      <c r="H2274" s="5" t="s">
        <v>4420</v>
      </c>
      <c r="I2274" s="5" t="s">
        <v>11</v>
      </c>
      <c r="J2274" s="10">
        <v>129000</v>
      </c>
      <c r="K2274" s="10"/>
      <c r="L2274" s="11">
        <v>518341.93</v>
      </c>
    </row>
    <row r="2275" spans="1:12" x14ac:dyDescent="0.25">
      <c r="A2275" s="5" t="s">
        <v>332</v>
      </c>
      <c r="B2275" s="3" t="s">
        <v>333</v>
      </c>
      <c r="C2275" s="5" t="s">
        <v>5596</v>
      </c>
      <c r="D2275" s="5" t="s">
        <v>5613</v>
      </c>
      <c r="E2275" s="5">
        <v>2021</v>
      </c>
      <c r="F2275" s="8" t="str">
        <f t="shared" si="70"/>
        <v>April</v>
      </c>
      <c r="G2275" s="7">
        <f t="shared" si="71"/>
        <v>44307</v>
      </c>
      <c r="H2275" s="5" t="s">
        <v>4419</v>
      </c>
      <c r="I2275" s="5" t="s">
        <v>11</v>
      </c>
      <c r="J2275" s="10">
        <v>215000</v>
      </c>
      <c r="K2275" s="10"/>
      <c r="L2275" s="11">
        <v>215000</v>
      </c>
    </row>
    <row r="2276" spans="1:12" x14ac:dyDescent="0.25">
      <c r="A2276" s="5" t="s">
        <v>332</v>
      </c>
      <c r="B2276" s="3" t="s">
        <v>333</v>
      </c>
      <c r="C2276" s="5" t="s">
        <v>5596</v>
      </c>
      <c r="D2276" s="5" t="s">
        <v>5613</v>
      </c>
      <c r="E2276" s="5">
        <v>2021</v>
      </c>
      <c r="F2276" s="8" t="str">
        <f t="shared" si="70"/>
        <v>April</v>
      </c>
      <c r="G2276" s="7">
        <f t="shared" si="71"/>
        <v>44307</v>
      </c>
      <c r="H2276" s="5" t="s">
        <v>3344</v>
      </c>
      <c r="I2276" s="5" t="s">
        <v>13</v>
      </c>
      <c r="J2276" s="10"/>
      <c r="K2276" s="10">
        <v>205000</v>
      </c>
      <c r="L2276" s="11">
        <v>10000</v>
      </c>
    </row>
    <row r="2277" spans="1:12" x14ac:dyDescent="0.25">
      <c r="A2277" s="5" t="s">
        <v>332</v>
      </c>
      <c r="B2277" s="3" t="s">
        <v>333</v>
      </c>
      <c r="C2277" s="5" t="s">
        <v>5596</v>
      </c>
      <c r="D2277" s="5" t="s">
        <v>5613</v>
      </c>
      <c r="E2277" s="5">
        <v>2021</v>
      </c>
      <c r="F2277" s="8" t="str">
        <f t="shared" si="70"/>
        <v>April</v>
      </c>
      <c r="G2277" s="7">
        <f t="shared" si="71"/>
        <v>44307</v>
      </c>
      <c r="H2277" s="5" t="s">
        <v>3794</v>
      </c>
      <c r="I2277" s="5" t="s">
        <v>13</v>
      </c>
      <c r="J2277" s="10"/>
      <c r="K2277" s="10">
        <v>10000</v>
      </c>
      <c r="L2277" s="11">
        <v>0</v>
      </c>
    </row>
    <row r="2278" spans="1:12" x14ac:dyDescent="0.25">
      <c r="A2278" s="5" t="s">
        <v>332</v>
      </c>
      <c r="B2278" s="3" t="s">
        <v>333</v>
      </c>
      <c r="C2278" s="5" t="s">
        <v>5589</v>
      </c>
      <c r="D2278" s="5" t="s">
        <v>5589</v>
      </c>
      <c r="E2278" s="5">
        <v>2021</v>
      </c>
      <c r="F2278" s="8" t="str">
        <f t="shared" si="70"/>
        <v>June</v>
      </c>
      <c r="G2278" s="7">
        <f t="shared" si="71"/>
        <v>44353</v>
      </c>
      <c r="H2278" s="5" t="s">
        <v>4418</v>
      </c>
      <c r="I2278" s="5" t="s">
        <v>11</v>
      </c>
      <c r="J2278" s="10">
        <v>591250</v>
      </c>
      <c r="K2278" s="10"/>
      <c r="L2278" s="11">
        <v>591250</v>
      </c>
    </row>
    <row r="2279" spans="1:12" x14ac:dyDescent="0.25">
      <c r="A2279" s="5" t="s">
        <v>332</v>
      </c>
      <c r="B2279" s="3" t="s">
        <v>333</v>
      </c>
      <c r="C2279" s="5" t="s">
        <v>5589</v>
      </c>
      <c r="D2279" s="5" t="s">
        <v>5603</v>
      </c>
      <c r="E2279" s="5">
        <v>2021</v>
      </c>
      <c r="F2279" s="8" t="str">
        <f t="shared" si="70"/>
        <v>June</v>
      </c>
      <c r="G2279" s="7">
        <f t="shared" si="71"/>
        <v>44376</v>
      </c>
      <c r="H2279" s="5" t="s">
        <v>4417</v>
      </c>
      <c r="I2279" s="5" t="s">
        <v>11</v>
      </c>
      <c r="J2279" s="10">
        <v>591250</v>
      </c>
      <c r="K2279" s="10"/>
      <c r="L2279" s="11">
        <v>1182500</v>
      </c>
    </row>
    <row r="2280" spans="1:12" x14ac:dyDescent="0.25">
      <c r="A2280" s="5" t="s">
        <v>332</v>
      </c>
      <c r="B2280" s="3" t="s">
        <v>333</v>
      </c>
      <c r="C2280" s="5" t="s">
        <v>5590</v>
      </c>
      <c r="D2280" s="5" t="s">
        <v>5587</v>
      </c>
      <c r="E2280" s="5">
        <v>2021</v>
      </c>
      <c r="F2280" s="8" t="str">
        <f t="shared" si="70"/>
        <v>August</v>
      </c>
      <c r="G2280" s="7">
        <f t="shared" si="71"/>
        <v>44409</v>
      </c>
      <c r="H2280" s="5" t="s">
        <v>4416</v>
      </c>
      <c r="I2280" s="5" t="s">
        <v>11</v>
      </c>
      <c r="J2280" s="10">
        <v>495887.09</v>
      </c>
      <c r="K2280" s="10"/>
      <c r="L2280" s="11">
        <v>1678387.09</v>
      </c>
    </row>
    <row r="2281" spans="1:12" x14ac:dyDescent="0.25">
      <c r="A2281" s="5" t="s">
        <v>332</v>
      </c>
      <c r="B2281" s="3" t="s">
        <v>333</v>
      </c>
      <c r="C2281" s="5" t="s">
        <v>5590</v>
      </c>
      <c r="D2281" s="5" t="s">
        <v>5617</v>
      </c>
      <c r="E2281" s="5">
        <v>2021</v>
      </c>
      <c r="F2281" s="8" t="str">
        <f t="shared" si="70"/>
        <v>August</v>
      </c>
      <c r="G2281" s="7">
        <f t="shared" si="71"/>
        <v>44427</v>
      </c>
      <c r="H2281" s="5" t="s">
        <v>3254</v>
      </c>
      <c r="I2281" s="5" t="s">
        <v>13</v>
      </c>
      <c r="J2281" s="10"/>
      <c r="K2281" s="10">
        <v>78064.52</v>
      </c>
      <c r="L2281" s="11">
        <v>1600322.57</v>
      </c>
    </row>
    <row r="2282" spans="1:12" x14ac:dyDescent="0.25">
      <c r="A2282" s="5" t="s">
        <v>332</v>
      </c>
      <c r="B2282" s="3" t="s">
        <v>333</v>
      </c>
      <c r="C2282" s="5" t="s">
        <v>5590</v>
      </c>
      <c r="D2282" s="5" t="s">
        <v>5617</v>
      </c>
      <c r="E2282" s="5">
        <v>2021</v>
      </c>
      <c r="F2282" s="8" t="str">
        <f t="shared" si="70"/>
        <v>August</v>
      </c>
      <c r="G2282" s="7">
        <f t="shared" si="71"/>
        <v>44427</v>
      </c>
      <c r="H2282" s="5" t="s">
        <v>3247</v>
      </c>
      <c r="I2282" s="5" t="s">
        <v>13</v>
      </c>
      <c r="J2282" s="10"/>
      <c r="K2282" s="10">
        <v>1588790.32</v>
      </c>
      <c r="L2282" s="11">
        <v>11532.25</v>
      </c>
    </row>
    <row r="2283" spans="1:12" x14ac:dyDescent="0.25">
      <c r="A2283" s="5" t="s">
        <v>332</v>
      </c>
      <c r="B2283" s="3" t="s">
        <v>333</v>
      </c>
      <c r="C2283" s="5" t="s">
        <v>5605</v>
      </c>
      <c r="D2283" s="5" t="s">
        <v>5587</v>
      </c>
      <c r="E2283" s="5">
        <v>2021</v>
      </c>
      <c r="F2283" s="8" t="str">
        <f t="shared" si="70"/>
        <v>September</v>
      </c>
      <c r="G2283" s="7">
        <f t="shared" si="71"/>
        <v>44440</v>
      </c>
      <c r="H2283" s="5" t="s">
        <v>4415</v>
      </c>
      <c r="I2283" s="5" t="s">
        <v>11</v>
      </c>
      <c r="J2283" s="10">
        <v>591250</v>
      </c>
      <c r="K2283" s="10"/>
      <c r="L2283" s="11">
        <v>602782.25</v>
      </c>
    </row>
    <row r="2284" spans="1:12" x14ac:dyDescent="0.25">
      <c r="A2284" s="5" t="s">
        <v>332</v>
      </c>
      <c r="B2284" s="3" t="s">
        <v>333</v>
      </c>
      <c r="C2284" s="5" t="s">
        <v>5605</v>
      </c>
      <c r="D2284" s="5" t="s">
        <v>5601</v>
      </c>
      <c r="E2284" s="5">
        <v>2021</v>
      </c>
      <c r="F2284" s="8" t="str">
        <f t="shared" si="70"/>
        <v>September</v>
      </c>
      <c r="G2284" s="7">
        <f t="shared" si="71"/>
        <v>44456</v>
      </c>
      <c r="H2284" s="5" t="s">
        <v>3327</v>
      </c>
      <c r="I2284" s="5" t="s">
        <v>13</v>
      </c>
      <c r="J2284" s="10"/>
      <c r="K2284" s="10">
        <v>27500</v>
      </c>
      <c r="L2284" s="11">
        <v>575282.25</v>
      </c>
    </row>
    <row r="2285" spans="1:12" x14ac:dyDescent="0.25">
      <c r="A2285" s="5" t="s">
        <v>332</v>
      </c>
      <c r="B2285" s="3" t="s">
        <v>333</v>
      </c>
      <c r="C2285" s="5" t="s">
        <v>5605</v>
      </c>
      <c r="D2285" s="5" t="s">
        <v>5601</v>
      </c>
      <c r="E2285" s="5">
        <v>2021</v>
      </c>
      <c r="F2285" s="8" t="str">
        <f t="shared" si="70"/>
        <v>September</v>
      </c>
      <c r="G2285" s="7">
        <f t="shared" si="71"/>
        <v>44456</v>
      </c>
      <c r="H2285" s="5" t="s">
        <v>3275</v>
      </c>
      <c r="I2285" s="5" t="s">
        <v>13</v>
      </c>
      <c r="J2285" s="10">
        <v>0.01</v>
      </c>
      <c r="K2285" s="10">
        <v>0.01</v>
      </c>
      <c r="L2285" s="11">
        <v>575282.25</v>
      </c>
    </row>
    <row r="2286" spans="1:12" x14ac:dyDescent="0.25">
      <c r="A2286" s="5" t="s">
        <v>332</v>
      </c>
      <c r="B2286" s="3" t="s">
        <v>333</v>
      </c>
      <c r="C2286" s="5" t="s">
        <v>5605</v>
      </c>
      <c r="D2286" s="5" t="s">
        <v>5601</v>
      </c>
      <c r="E2286" s="5">
        <v>2021</v>
      </c>
      <c r="F2286" s="8" t="str">
        <f t="shared" si="70"/>
        <v>September</v>
      </c>
      <c r="G2286" s="7">
        <f t="shared" si="71"/>
        <v>44456</v>
      </c>
      <c r="H2286" s="5" t="s">
        <v>3275</v>
      </c>
      <c r="I2286" s="5" t="s">
        <v>13</v>
      </c>
      <c r="J2286" s="10"/>
      <c r="K2286" s="10">
        <v>575282.25</v>
      </c>
      <c r="L2286" s="11">
        <v>0</v>
      </c>
    </row>
    <row r="2287" spans="1:12" x14ac:dyDescent="0.25">
      <c r="A2287" s="5" t="s">
        <v>332</v>
      </c>
      <c r="B2287" s="3" t="s">
        <v>333</v>
      </c>
      <c r="C2287" s="5" t="s">
        <v>5605</v>
      </c>
      <c r="D2287" s="5" t="s">
        <v>5609</v>
      </c>
      <c r="E2287" s="5">
        <v>2021</v>
      </c>
      <c r="F2287" s="8" t="str">
        <f t="shared" si="70"/>
        <v>September</v>
      </c>
      <c r="G2287" s="7">
        <f t="shared" si="71"/>
        <v>44462</v>
      </c>
      <c r="H2287" s="5" t="s">
        <v>4414</v>
      </c>
      <c r="I2287" s="5" t="s">
        <v>11</v>
      </c>
      <c r="J2287" s="10">
        <v>591250</v>
      </c>
      <c r="K2287" s="10"/>
      <c r="L2287" s="11">
        <v>591250</v>
      </c>
    </row>
    <row r="2288" spans="1:12" x14ac:dyDescent="0.25">
      <c r="A2288" s="5" t="s">
        <v>332</v>
      </c>
      <c r="B2288" s="3" t="s">
        <v>333</v>
      </c>
      <c r="C2288" s="5" t="s">
        <v>5606</v>
      </c>
      <c r="D2288" s="5" t="s">
        <v>5608</v>
      </c>
      <c r="E2288" s="5">
        <v>2021</v>
      </c>
      <c r="F2288" s="8" t="str">
        <f t="shared" si="70"/>
        <v>October</v>
      </c>
      <c r="G2288" s="7">
        <f t="shared" si="71"/>
        <v>44494</v>
      </c>
      <c r="H2288" s="5" t="s">
        <v>3579</v>
      </c>
      <c r="I2288" s="5" t="s">
        <v>13</v>
      </c>
      <c r="J2288" s="10"/>
      <c r="K2288" s="10">
        <v>27500</v>
      </c>
      <c r="L2288" s="11">
        <v>563750</v>
      </c>
    </row>
    <row r="2289" spans="1:12" x14ac:dyDescent="0.25">
      <c r="A2289" s="5" t="s">
        <v>332</v>
      </c>
      <c r="B2289" s="3" t="s">
        <v>333</v>
      </c>
      <c r="C2289" s="5" t="s">
        <v>5606</v>
      </c>
      <c r="D2289" s="5" t="s">
        <v>5608</v>
      </c>
      <c r="E2289" s="5">
        <v>2021</v>
      </c>
      <c r="F2289" s="8" t="str">
        <f t="shared" si="70"/>
        <v>October</v>
      </c>
      <c r="G2289" s="7">
        <f t="shared" si="71"/>
        <v>44494</v>
      </c>
      <c r="H2289" s="5" t="s">
        <v>3358</v>
      </c>
      <c r="I2289" s="5" t="s">
        <v>13</v>
      </c>
      <c r="J2289" s="10"/>
      <c r="K2289" s="10">
        <v>563750</v>
      </c>
      <c r="L2289" s="11">
        <v>0</v>
      </c>
    </row>
    <row r="2290" spans="1:12" x14ac:dyDescent="0.25">
      <c r="A2290" s="5" t="s">
        <v>332</v>
      </c>
      <c r="B2290" s="3" t="s">
        <v>333</v>
      </c>
      <c r="C2290" s="5" t="s">
        <v>5606</v>
      </c>
      <c r="D2290" s="5" t="s">
        <v>5603</v>
      </c>
      <c r="E2290" s="5">
        <v>2021</v>
      </c>
      <c r="F2290" s="8" t="str">
        <f t="shared" si="70"/>
        <v>October</v>
      </c>
      <c r="G2290" s="7">
        <f t="shared" si="71"/>
        <v>44498</v>
      </c>
      <c r="H2290" s="5" t="s">
        <v>4413</v>
      </c>
      <c r="I2290" s="5" t="s">
        <v>11</v>
      </c>
      <c r="J2290" s="10">
        <v>591250</v>
      </c>
      <c r="K2290" s="10"/>
      <c r="L2290" s="11">
        <v>591250</v>
      </c>
    </row>
    <row r="2291" spans="1:12" x14ac:dyDescent="0.25">
      <c r="A2291" s="5" t="s">
        <v>332</v>
      </c>
      <c r="B2291" s="3" t="s">
        <v>333</v>
      </c>
      <c r="C2291" s="5" t="s">
        <v>5594</v>
      </c>
      <c r="D2291" s="5" t="s">
        <v>5593</v>
      </c>
      <c r="E2291" s="5">
        <v>2021</v>
      </c>
      <c r="F2291" s="8" t="str">
        <f t="shared" si="70"/>
        <v>November</v>
      </c>
      <c r="G2291" s="7">
        <f t="shared" si="71"/>
        <v>44522</v>
      </c>
      <c r="H2291" s="5" t="s">
        <v>3356</v>
      </c>
      <c r="I2291" s="5" t="s">
        <v>13</v>
      </c>
      <c r="J2291" s="10"/>
      <c r="K2291" s="10">
        <v>563750</v>
      </c>
      <c r="L2291" s="11">
        <v>27500</v>
      </c>
    </row>
    <row r="2292" spans="1:12" x14ac:dyDescent="0.25">
      <c r="A2292" s="5" t="s">
        <v>332</v>
      </c>
      <c r="B2292" s="3" t="s">
        <v>333</v>
      </c>
      <c r="C2292" s="5" t="s">
        <v>5594</v>
      </c>
      <c r="D2292" s="5" t="s">
        <v>5593</v>
      </c>
      <c r="E2292" s="5">
        <v>2021</v>
      </c>
      <c r="F2292" s="8" t="str">
        <f t="shared" si="70"/>
        <v>November</v>
      </c>
      <c r="G2292" s="7">
        <f t="shared" si="71"/>
        <v>44522</v>
      </c>
      <c r="H2292" s="5" t="s">
        <v>3619</v>
      </c>
      <c r="I2292" s="5" t="s">
        <v>13</v>
      </c>
      <c r="J2292" s="10"/>
      <c r="K2292" s="10">
        <v>27500</v>
      </c>
      <c r="L2292" s="11">
        <v>0</v>
      </c>
    </row>
    <row r="2293" spans="1:12" x14ac:dyDescent="0.25">
      <c r="A2293" s="5" t="s">
        <v>332</v>
      </c>
      <c r="B2293" s="3" t="s">
        <v>333</v>
      </c>
      <c r="C2293" s="5" t="s">
        <v>5607</v>
      </c>
      <c r="D2293" s="5" t="s">
        <v>5588</v>
      </c>
      <c r="E2293" s="5">
        <v>2021</v>
      </c>
      <c r="F2293" s="8" t="str">
        <f t="shared" si="70"/>
        <v>December</v>
      </c>
      <c r="G2293" s="7">
        <f t="shared" si="71"/>
        <v>44533</v>
      </c>
      <c r="H2293" s="5" t="s">
        <v>4412</v>
      </c>
      <c r="I2293" s="5" t="s">
        <v>11</v>
      </c>
      <c r="J2293" s="10">
        <v>591250</v>
      </c>
      <c r="K2293" s="10"/>
      <c r="L2293" s="11">
        <v>591250</v>
      </c>
    </row>
    <row r="2294" spans="1:12" x14ac:dyDescent="0.25">
      <c r="A2294" s="5" t="s">
        <v>332</v>
      </c>
      <c r="B2294" s="3" t="s">
        <v>333</v>
      </c>
      <c r="C2294" s="5" t="s">
        <v>5607</v>
      </c>
      <c r="D2294" s="5" t="s">
        <v>5611</v>
      </c>
      <c r="E2294" s="5">
        <v>2021</v>
      </c>
      <c r="F2294" s="8" t="str">
        <f t="shared" si="70"/>
        <v>December</v>
      </c>
      <c r="G2294" s="7">
        <f t="shared" si="71"/>
        <v>44544</v>
      </c>
      <c r="H2294" s="5" t="s">
        <v>4411</v>
      </c>
      <c r="I2294" s="5" t="s">
        <v>13</v>
      </c>
      <c r="J2294" s="10"/>
      <c r="K2294" s="10">
        <v>563750</v>
      </c>
      <c r="L2294" s="11">
        <v>27500</v>
      </c>
    </row>
    <row r="2295" spans="1:12" x14ac:dyDescent="0.25">
      <c r="A2295" s="5" t="s">
        <v>332</v>
      </c>
      <c r="B2295" s="3" t="s">
        <v>333</v>
      </c>
      <c r="C2295" s="5" t="s">
        <v>5607</v>
      </c>
      <c r="D2295" s="5" t="s">
        <v>5611</v>
      </c>
      <c r="E2295" s="5">
        <v>2021</v>
      </c>
      <c r="F2295" s="8" t="str">
        <f t="shared" si="70"/>
        <v>December</v>
      </c>
      <c r="G2295" s="7">
        <f t="shared" si="71"/>
        <v>44544</v>
      </c>
      <c r="H2295" s="5" t="s">
        <v>3490</v>
      </c>
      <c r="I2295" s="5" t="s">
        <v>13</v>
      </c>
      <c r="J2295" s="10"/>
      <c r="K2295" s="10">
        <v>27500</v>
      </c>
      <c r="L2295" s="11">
        <v>0</v>
      </c>
    </row>
    <row r="2296" spans="1:12" x14ac:dyDescent="0.25">
      <c r="A2296" s="5" t="s">
        <v>334</v>
      </c>
      <c r="B2296" s="3" t="s">
        <v>335</v>
      </c>
      <c r="C2296" s="5" t="s">
        <v>5587</v>
      </c>
      <c r="D2296" s="5" t="s">
        <v>5587</v>
      </c>
      <c r="E2296" s="5">
        <v>2021</v>
      </c>
      <c r="F2296" s="8" t="str">
        <f t="shared" si="70"/>
        <v>January</v>
      </c>
      <c r="G2296" s="7">
        <f t="shared" si="71"/>
        <v>44197</v>
      </c>
      <c r="H2296" s="5" t="s">
        <v>36</v>
      </c>
      <c r="I2296" s="5" t="s">
        <v>29</v>
      </c>
      <c r="J2296" s="10"/>
      <c r="K2296" s="10"/>
      <c r="L2296" s="11">
        <v>-5000</v>
      </c>
    </row>
    <row r="2297" spans="1:12" x14ac:dyDescent="0.25">
      <c r="A2297" s="5" t="s">
        <v>334</v>
      </c>
      <c r="B2297" s="3" t="s">
        <v>335</v>
      </c>
      <c r="C2297" s="5" t="s">
        <v>5587</v>
      </c>
      <c r="D2297" s="5" t="s">
        <v>5587</v>
      </c>
      <c r="E2297" s="5">
        <v>2021</v>
      </c>
      <c r="F2297" s="8" t="str">
        <f t="shared" si="70"/>
        <v>January</v>
      </c>
      <c r="G2297" s="7">
        <f t="shared" si="71"/>
        <v>44197</v>
      </c>
      <c r="H2297" s="5" t="s">
        <v>4410</v>
      </c>
      <c r="I2297" s="5" t="s">
        <v>11</v>
      </c>
      <c r="J2297" s="10">
        <v>107500</v>
      </c>
      <c r="K2297" s="10"/>
      <c r="L2297" s="11">
        <v>102500</v>
      </c>
    </row>
    <row r="2298" spans="1:12" x14ac:dyDescent="0.25">
      <c r="A2298" s="5" t="s">
        <v>334</v>
      </c>
      <c r="B2298" s="3" t="s">
        <v>335</v>
      </c>
      <c r="C2298" s="5" t="s">
        <v>5587</v>
      </c>
      <c r="D2298" s="5" t="s">
        <v>5591</v>
      </c>
      <c r="E2298" s="5">
        <v>2021</v>
      </c>
      <c r="F2298" s="8" t="str">
        <f t="shared" si="70"/>
        <v>January</v>
      </c>
      <c r="G2298" s="7">
        <f t="shared" si="71"/>
        <v>44214</v>
      </c>
      <c r="H2298" s="5" t="s">
        <v>3213</v>
      </c>
      <c r="I2298" s="5" t="s">
        <v>13</v>
      </c>
      <c r="J2298" s="10"/>
      <c r="K2298" s="10">
        <v>102500</v>
      </c>
      <c r="L2298" s="11">
        <v>0</v>
      </c>
    </row>
    <row r="2299" spans="1:12" x14ac:dyDescent="0.25">
      <c r="A2299" s="5" t="s">
        <v>334</v>
      </c>
      <c r="B2299" s="3" t="s">
        <v>335</v>
      </c>
      <c r="C2299" s="5" t="s">
        <v>5598</v>
      </c>
      <c r="D2299" s="5" t="s">
        <v>5587</v>
      </c>
      <c r="E2299" s="5">
        <v>2021</v>
      </c>
      <c r="F2299" s="8" t="str">
        <f t="shared" si="70"/>
        <v>February</v>
      </c>
      <c r="G2299" s="7">
        <f t="shared" si="71"/>
        <v>44228</v>
      </c>
      <c r="H2299" s="5" t="s">
        <v>4409</v>
      </c>
      <c r="I2299" s="5" t="s">
        <v>11</v>
      </c>
      <c r="J2299" s="10">
        <v>107500</v>
      </c>
      <c r="K2299" s="10"/>
      <c r="L2299" s="11">
        <v>107500</v>
      </c>
    </row>
    <row r="2300" spans="1:12" x14ac:dyDescent="0.25">
      <c r="A2300" s="5" t="s">
        <v>334</v>
      </c>
      <c r="B2300" s="3" t="s">
        <v>335</v>
      </c>
      <c r="C2300" s="5" t="s">
        <v>5598</v>
      </c>
      <c r="D2300" s="5" t="s">
        <v>5605</v>
      </c>
      <c r="E2300" s="5">
        <v>2021</v>
      </c>
      <c r="F2300" s="8" t="str">
        <f t="shared" si="70"/>
        <v>February</v>
      </c>
      <c r="G2300" s="7">
        <f t="shared" si="71"/>
        <v>44236</v>
      </c>
      <c r="H2300" s="5" t="s">
        <v>3210</v>
      </c>
      <c r="I2300" s="5" t="s">
        <v>13</v>
      </c>
      <c r="J2300" s="10"/>
      <c r="K2300" s="10">
        <v>102500</v>
      </c>
      <c r="L2300" s="11">
        <v>5000</v>
      </c>
    </row>
    <row r="2301" spans="1:12" x14ac:dyDescent="0.25">
      <c r="A2301" s="5" t="s">
        <v>334</v>
      </c>
      <c r="B2301" s="3" t="s">
        <v>335</v>
      </c>
      <c r="C2301" s="5" t="s">
        <v>5598</v>
      </c>
      <c r="D2301" s="5" t="s">
        <v>5605</v>
      </c>
      <c r="E2301" s="5">
        <v>2021</v>
      </c>
      <c r="F2301" s="8" t="str">
        <f t="shared" si="70"/>
        <v>February</v>
      </c>
      <c r="G2301" s="7">
        <f t="shared" si="71"/>
        <v>44236</v>
      </c>
      <c r="H2301" s="5" t="s">
        <v>3209</v>
      </c>
      <c r="I2301" s="5" t="s">
        <v>13</v>
      </c>
      <c r="J2301" s="10"/>
      <c r="K2301" s="10">
        <v>5000</v>
      </c>
      <c r="L2301" s="11">
        <v>0</v>
      </c>
    </row>
    <row r="2302" spans="1:12" x14ac:dyDescent="0.25">
      <c r="A2302" s="5" t="s">
        <v>334</v>
      </c>
      <c r="B2302" s="3" t="s">
        <v>335</v>
      </c>
      <c r="C2302" s="5" t="s">
        <v>5588</v>
      </c>
      <c r="D2302" s="5" t="s">
        <v>5587</v>
      </c>
      <c r="E2302" s="5">
        <v>2021</v>
      </c>
      <c r="F2302" s="8" t="str">
        <f t="shared" si="70"/>
        <v>March</v>
      </c>
      <c r="G2302" s="7">
        <f t="shared" si="71"/>
        <v>44256</v>
      </c>
      <c r="H2302" s="5" t="s">
        <v>4408</v>
      </c>
      <c r="I2302" s="5" t="s">
        <v>11</v>
      </c>
      <c r="J2302" s="10">
        <v>107500</v>
      </c>
      <c r="K2302" s="10"/>
      <c r="L2302" s="11">
        <v>107500</v>
      </c>
    </row>
    <row r="2303" spans="1:12" x14ac:dyDescent="0.25">
      <c r="A2303" s="5" t="s">
        <v>334</v>
      </c>
      <c r="B2303" s="3" t="s">
        <v>335</v>
      </c>
      <c r="C2303" s="5" t="s">
        <v>5596</v>
      </c>
      <c r="D2303" s="5" t="s">
        <v>5587</v>
      </c>
      <c r="E2303" s="5">
        <v>2021</v>
      </c>
      <c r="F2303" s="8" t="str">
        <f t="shared" si="70"/>
        <v>April</v>
      </c>
      <c r="G2303" s="7">
        <f t="shared" si="71"/>
        <v>44287</v>
      </c>
      <c r="H2303" s="5" t="s">
        <v>4407</v>
      </c>
      <c r="I2303" s="5" t="s">
        <v>11</v>
      </c>
      <c r="J2303" s="10">
        <v>107500</v>
      </c>
      <c r="K2303" s="10"/>
      <c r="L2303" s="11">
        <v>215000</v>
      </c>
    </row>
    <row r="2304" spans="1:12" x14ac:dyDescent="0.25">
      <c r="A2304" s="5" t="s">
        <v>334</v>
      </c>
      <c r="B2304" s="3" t="s">
        <v>335</v>
      </c>
      <c r="C2304" s="5" t="s">
        <v>5596</v>
      </c>
      <c r="D2304" s="5" t="s">
        <v>5604</v>
      </c>
      <c r="E2304" s="5">
        <v>2021</v>
      </c>
      <c r="F2304" s="8" t="str">
        <f t="shared" si="70"/>
        <v>April</v>
      </c>
      <c r="G2304" s="7">
        <f t="shared" si="71"/>
        <v>44299</v>
      </c>
      <c r="H2304" s="5" t="s">
        <v>3239</v>
      </c>
      <c r="I2304" s="5" t="s">
        <v>13</v>
      </c>
      <c r="J2304" s="10"/>
      <c r="K2304" s="10">
        <v>102500</v>
      </c>
      <c r="L2304" s="11">
        <v>112500</v>
      </c>
    </row>
    <row r="2305" spans="1:12" x14ac:dyDescent="0.25">
      <c r="A2305" s="5" t="s">
        <v>334</v>
      </c>
      <c r="B2305" s="3" t="s">
        <v>335</v>
      </c>
      <c r="C2305" s="5" t="s">
        <v>5596</v>
      </c>
      <c r="D2305" s="5" t="s">
        <v>5604</v>
      </c>
      <c r="E2305" s="5">
        <v>2021</v>
      </c>
      <c r="F2305" s="8" t="str">
        <f t="shared" si="70"/>
        <v>April</v>
      </c>
      <c r="G2305" s="7">
        <f t="shared" si="71"/>
        <v>44299</v>
      </c>
      <c r="H2305" s="5" t="s">
        <v>3240</v>
      </c>
      <c r="I2305" s="5" t="s">
        <v>13</v>
      </c>
      <c r="J2305" s="10"/>
      <c r="K2305" s="10">
        <v>5000</v>
      </c>
      <c r="L2305" s="11">
        <v>107500</v>
      </c>
    </row>
    <row r="2306" spans="1:12" x14ac:dyDescent="0.25">
      <c r="A2306" s="5" t="s">
        <v>334</v>
      </c>
      <c r="B2306" s="3" t="s">
        <v>335</v>
      </c>
      <c r="C2306" s="5" t="s">
        <v>5597</v>
      </c>
      <c r="D2306" s="5" t="s">
        <v>5587</v>
      </c>
      <c r="E2306" s="5">
        <v>2021</v>
      </c>
      <c r="F2306" s="8" t="str">
        <f t="shared" si="70"/>
        <v>May</v>
      </c>
      <c r="G2306" s="7">
        <f t="shared" si="71"/>
        <v>44317</v>
      </c>
      <c r="H2306" s="5" t="s">
        <v>4406</v>
      </c>
      <c r="I2306" s="5" t="s">
        <v>11</v>
      </c>
      <c r="J2306" s="10">
        <v>107500</v>
      </c>
      <c r="K2306" s="10"/>
      <c r="L2306" s="11">
        <v>215000</v>
      </c>
    </row>
    <row r="2307" spans="1:12" x14ac:dyDescent="0.25">
      <c r="A2307" s="5" t="s">
        <v>334</v>
      </c>
      <c r="B2307" s="3" t="s">
        <v>335</v>
      </c>
      <c r="C2307" s="5" t="s">
        <v>5597</v>
      </c>
      <c r="D2307" s="5" t="s">
        <v>5590</v>
      </c>
      <c r="E2307" s="5">
        <v>2021</v>
      </c>
      <c r="F2307" s="8" t="str">
        <f t="shared" ref="F2307:F2370" si="72">TEXT(C2307*28, "mmmm")</f>
        <v>May</v>
      </c>
      <c r="G2307" s="7">
        <f t="shared" ref="G2307:G2370" si="73">IFERROR(DATEVALUE(CONCATENATE(C2307,"-",D2307,"-",E2307)), "")</f>
        <v>44324</v>
      </c>
      <c r="H2307" s="5" t="s">
        <v>3205</v>
      </c>
      <c r="I2307" s="5" t="s">
        <v>13</v>
      </c>
      <c r="J2307" s="10"/>
      <c r="K2307" s="10">
        <v>102500</v>
      </c>
      <c r="L2307" s="11">
        <v>112500</v>
      </c>
    </row>
    <row r="2308" spans="1:12" x14ac:dyDescent="0.25">
      <c r="A2308" s="5" t="s">
        <v>334</v>
      </c>
      <c r="B2308" s="3" t="s">
        <v>335</v>
      </c>
      <c r="C2308" s="5" t="s">
        <v>5597</v>
      </c>
      <c r="D2308" s="5" t="s">
        <v>5590</v>
      </c>
      <c r="E2308" s="5">
        <v>2021</v>
      </c>
      <c r="F2308" s="8" t="str">
        <f t="shared" si="72"/>
        <v>May</v>
      </c>
      <c r="G2308" s="7">
        <f t="shared" si="73"/>
        <v>44324</v>
      </c>
      <c r="H2308" s="5" t="s">
        <v>3204</v>
      </c>
      <c r="I2308" s="5" t="s">
        <v>13</v>
      </c>
      <c r="J2308" s="10"/>
      <c r="K2308" s="10">
        <v>5000</v>
      </c>
      <c r="L2308" s="11">
        <v>107500</v>
      </c>
    </row>
    <row r="2309" spans="1:12" x14ac:dyDescent="0.25">
      <c r="A2309" s="5" t="s">
        <v>334</v>
      </c>
      <c r="B2309" s="3" t="s">
        <v>335</v>
      </c>
      <c r="C2309" s="5" t="s">
        <v>5597</v>
      </c>
      <c r="D2309" s="5" t="s">
        <v>5615</v>
      </c>
      <c r="E2309" s="5">
        <v>2021</v>
      </c>
      <c r="F2309" s="8" t="str">
        <f t="shared" si="72"/>
        <v>May</v>
      </c>
      <c r="G2309" s="7">
        <f t="shared" si="73"/>
        <v>44343</v>
      </c>
      <c r="H2309" s="5" t="s">
        <v>4405</v>
      </c>
      <c r="I2309" s="5" t="s">
        <v>13</v>
      </c>
      <c r="J2309" s="10"/>
      <c r="K2309" s="10">
        <v>5000</v>
      </c>
      <c r="L2309" s="11">
        <v>102500</v>
      </c>
    </row>
    <row r="2310" spans="1:12" x14ac:dyDescent="0.25">
      <c r="A2310" s="5" t="s">
        <v>334</v>
      </c>
      <c r="B2310" s="3" t="s">
        <v>335</v>
      </c>
      <c r="C2310" s="5" t="s">
        <v>5597</v>
      </c>
      <c r="D2310" s="5" t="s">
        <v>5615</v>
      </c>
      <c r="E2310" s="5">
        <v>2021</v>
      </c>
      <c r="F2310" s="8" t="str">
        <f t="shared" si="72"/>
        <v>May</v>
      </c>
      <c r="G2310" s="7">
        <f t="shared" si="73"/>
        <v>44343</v>
      </c>
      <c r="H2310" s="5" t="s">
        <v>4404</v>
      </c>
      <c r="I2310" s="5" t="s">
        <v>13</v>
      </c>
      <c r="J2310" s="10"/>
      <c r="K2310" s="10">
        <v>102500</v>
      </c>
      <c r="L2310" s="11">
        <v>0</v>
      </c>
    </row>
    <row r="2311" spans="1:12" x14ac:dyDescent="0.25">
      <c r="A2311" s="5" t="s">
        <v>334</v>
      </c>
      <c r="B2311" s="3" t="s">
        <v>335</v>
      </c>
      <c r="C2311" s="5" t="s">
        <v>5589</v>
      </c>
      <c r="D2311" s="5" t="s">
        <v>5587</v>
      </c>
      <c r="E2311" s="5">
        <v>2021</v>
      </c>
      <c r="F2311" s="8" t="str">
        <f t="shared" si="72"/>
        <v>June</v>
      </c>
      <c r="G2311" s="7">
        <f t="shared" si="73"/>
        <v>44348</v>
      </c>
      <c r="H2311" s="5" t="s">
        <v>4403</v>
      </c>
      <c r="I2311" s="5" t="s">
        <v>11</v>
      </c>
      <c r="J2311" s="10">
        <v>107500</v>
      </c>
      <c r="K2311" s="10"/>
      <c r="L2311" s="11">
        <v>107500</v>
      </c>
    </row>
    <row r="2312" spans="1:12" x14ac:dyDescent="0.25">
      <c r="A2312" s="5" t="s">
        <v>334</v>
      </c>
      <c r="B2312" s="3" t="s">
        <v>335</v>
      </c>
      <c r="C2312" s="5" t="s">
        <v>5589</v>
      </c>
      <c r="D2312" s="5" t="s">
        <v>5600</v>
      </c>
      <c r="E2312" s="5">
        <v>2021</v>
      </c>
      <c r="F2312" s="8" t="str">
        <f t="shared" si="72"/>
        <v>June</v>
      </c>
      <c r="G2312" s="7">
        <f t="shared" si="73"/>
        <v>44375</v>
      </c>
      <c r="H2312" s="5" t="s">
        <v>4402</v>
      </c>
      <c r="I2312" s="5" t="s">
        <v>11</v>
      </c>
      <c r="J2312" s="10">
        <v>107500</v>
      </c>
      <c r="K2312" s="10"/>
      <c r="L2312" s="11">
        <v>215000</v>
      </c>
    </row>
    <row r="2313" spans="1:12" x14ac:dyDescent="0.25">
      <c r="A2313" s="5" t="s">
        <v>334</v>
      </c>
      <c r="B2313" s="3" t="s">
        <v>335</v>
      </c>
      <c r="C2313" s="5" t="s">
        <v>5592</v>
      </c>
      <c r="D2313" s="5" t="s">
        <v>5598</v>
      </c>
      <c r="E2313" s="5">
        <v>2021</v>
      </c>
      <c r="F2313" s="8" t="str">
        <f t="shared" si="72"/>
        <v>July</v>
      </c>
      <c r="G2313" s="7">
        <f t="shared" si="73"/>
        <v>44379</v>
      </c>
      <c r="H2313" s="5" t="s">
        <v>3279</v>
      </c>
      <c r="I2313" s="5" t="s">
        <v>13</v>
      </c>
      <c r="J2313" s="10"/>
      <c r="K2313" s="10">
        <v>102500</v>
      </c>
      <c r="L2313" s="11">
        <v>112500</v>
      </c>
    </row>
    <row r="2314" spans="1:12" x14ac:dyDescent="0.25">
      <c r="A2314" s="5" t="s">
        <v>334</v>
      </c>
      <c r="B2314" s="3" t="s">
        <v>335</v>
      </c>
      <c r="C2314" s="5" t="s">
        <v>5592</v>
      </c>
      <c r="D2314" s="5" t="s">
        <v>5598</v>
      </c>
      <c r="E2314" s="5">
        <v>2021</v>
      </c>
      <c r="F2314" s="8" t="str">
        <f t="shared" si="72"/>
        <v>July</v>
      </c>
      <c r="G2314" s="7">
        <f t="shared" si="73"/>
        <v>44379</v>
      </c>
      <c r="H2314" s="5" t="s">
        <v>3331</v>
      </c>
      <c r="I2314" s="5" t="s">
        <v>13</v>
      </c>
      <c r="J2314" s="10"/>
      <c r="K2314" s="10">
        <v>5000</v>
      </c>
      <c r="L2314" s="11">
        <v>107500</v>
      </c>
    </row>
    <row r="2315" spans="1:12" x14ac:dyDescent="0.25">
      <c r="A2315" s="5" t="s">
        <v>334</v>
      </c>
      <c r="B2315" s="3" t="s">
        <v>335</v>
      </c>
      <c r="C2315" s="5" t="s">
        <v>5590</v>
      </c>
      <c r="D2315" s="5" t="s">
        <v>5587</v>
      </c>
      <c r="E2315" s="5">
        <v>2021</v>
      </c>
      <c r="F2315" s="8" t="str">
        <f t="shared" si="72"/>
        <v>August</v>
      </c>
      <c r="G2315" s="7">
        <f t="shared" si="73"/>
        <v>44409</v>
      </c>
      <c r="H2315" s="5" t="s">
        <v>4401</v>
      </c>
      <c r="I2315" s="5" t="s">
        <v>11</v>
      </c>
      <c r="J2315" s="10">
        <v>107500</v>
      </c>
      <c r="K2315" s="10"/>
      <c r="L2315" s="11">
        <v>215000</v>
      </c>
    </row>
    <row r="2316" spans="1:12" x14ac:dyDescent="0.25">
      <c r="A2316" s="5" t="s">
        <v>334</v>
      </c>
      <c r="B2316" s="3" t="s">
        <v>335</v>
      </c>
      <c r="C2316" s="5" t="s">
        <v>5605</v>
      </c>
      <c r="D2316" s="5" t="s">
        <v>5587</v>
      </c>
      <c r="E2316" s="5">
        <v>2021</v>
      </c>
      <c r="F2316" s="8" t="str">
        <f t="shared" si="72"/>
        <v>September</v>
      </c>
      <c r="G2316" s="7">
        <f t="shared" si="73"/>
        <v>44440</v>
      </c>
      <c r="H2316" s="5" t="s">
        <v>4400</v>
      </c>
      <c r="I2316" s="5" t="s">
        <v>11</v>
      </c>
      <c r="J2316" s="10">
        <v>107500</v>
      </c>
      <c r="K2316" s="10"/>
      <c r="L2316" s="11">
        <v>322500</v>
      </c>
    </row>
    <row r="2317" spans="1:12" x14ac:dyDescent="0.25">
      <c r="A2317" s="5" t="s">
        <v>334</v>
      </c>
      <c r="B2317" s="3" t="s">
        <v>335</v>
      </c>
      <c r="C2317" s="5" t="s">
        <v>5605</v>
      </c>
      <c r="D2317" s="5" t="s">
        <v>5591</v>
      </c>
      <c r="E2317" s="5">
        <v>2021</v>
      </c>
      <c r="F2317" s="8" t="str">
        <f t="shared" si="72"/>
        <v>September</v>
      </c>
      <c r="G2317" s="7">
        <f t="shared" si="73"/>
        <v>44457</v>
      </c>
      <c r="H2317" s="5" t="s">
        <v>3247</v>
      </c>
      <c r="I2317" s="5" t="s">
        <v>13</v>
      </c>
      <c r="J2317" s="10"/>
      <c r="K2317" s="10">
        <v>307500</v>
      </c>
      <c r="L2317" s="11">
        <v>15000</v>
      </c>
    </row>
    <row r="2318" spans="1:12" x14ac:dyDescent="0.25">
      <c r="A2318" s="5" t="s">
        <v>334</v>
      </c>
      <c r="B2318" s="3" t="s">
        <v>335</v>
      </c>
      <c r="C2318" s="5" t="s">
        <v>5605</v>
      </c>
      <c r="D2318" s="5" t="s">
        <v>5591</v>
      </c>
      <c r="E2318" s="5">
        <v>2021</v>
      </c>
      <c r="F2318" s="8" t="str">
        <f t="shared" si="72"/>
        <v>September</v>
      </c>
      <c r="G2318" s="7">
        <f t="shared" si="73"/>
        <v>44457</v>
      </c>
      <c r="H2318" s="5" t="s">
        <v>4399</v>
      </c>
      <c r="I2318" s="5" t="s">
        <v>13</v>
      </c>
      <c r="J2318" s="10"/>
      <c r="K2318" s="10">
        <v>15000</v>
      </c>
      <c r="L2318" s="11">
        <v>0</v>
      </c>
    </row>
    <row r="2319" spans="1:12" x14ac:dyDescent="0.25">
      <c r="A2319" s="5" t="s">
        <v>334</v>
      </c>
      <c r="B2319" s="3" t="s">
        <v>335</v>
      </c>
      <c r="C2319" s="5" t="s">
        <v>5605</v>
      </c>
      <c r="D2319" s="5" t="s">
        <v>5609</v>
      </c>
      <c r="E2319" s="5">
        <v>2021</v>
      </c>
      <c r="F2319" s="8" t="str">
        <f t="shared" si="72"/>
        <v>September</v>
      </c>
      <c r="G2319" s="7">
        <f t="shared" si="73"/>
        <v>44462</v>
      </c>
      <c r="H2319" s="5" t="s">
        <v>4398</v>
      </c>
      <c r="I2319" s="5" t="s">
        <v>11</v>
      </c>
      <c r="J2319" s="10">
        <v>90161.29</v>
      </c>
      <c r="K2319" s="10"/>
      <c r="L2319" s="11">
        <v>90161.29</v>
      </c>
    </row>
    <row r="2320" spans="1:12" x14ac:dyDescent="0.25">
      <c r="A2320" s="5" t="s">
        <v>334</v>
      </c>
      <c r="B2320" s="3" t="s">
        <v>335</v>
      </c>
      <c r="C2320" s="5" t="s">
        <v>5606</v>
      </c>
      <c r="D2320" s="5" t="s">
        <v>5600</v>
      </c>
      <c r="E2320" s="5">
        <v>2021</v>
      </c>
      <c r="F2320" s="8" t="str">
        <f t="shared" si="72"/>
        <v>October</v>
      </c>
      <c r="G2320" s="7">
        <f t="shared" si="73"/>
        <v>44497</v>
      </c>
      <c r="H2320" s="5" t="s">
        <v>4397</v>
      </c>
      <c r="I2320" s="5" t="s">
        <v>11</v>
      </c>
      <c r="J2320" s="10">
        <v>107500</v>
      </c>
      <c r="K2320" s="10"/>
      <c r="L2320" s="11">
        <v>197661.29</v>
      </c>
    </row>
    <row r="2321" spans="1:12" x14ac:dyDescent="0.25">
      <c r="A2321" s="5" t="s">
        <v>334</v>
      </c>
      <c r="B2321" s="3" t="s">
        <v>335</v>
      </c>
      <c r="C2321" s="5" t="s">
        <v>5594</v>
      </c>
      <c r="D2321" s="5" t="s">
        <v>5596</v>
      </c>
      <c r="E2321" s="5">
        <v>2021</v>
      </c>
      <c r="F2321" s="8" t="str">
        <f t="shared" si="72"/>
        <v>November</v>
      </c>
      <c r="G2321" s="7">
        <f t="shared" si="73"/>
        <v>44504</v>
      </c>
      <c r="H2321" s="5" t="s">
        <v>3493</v>
      </c>
      <c r="I2321" s="5" t="s">
        <v>13</v>
      </c>
      <c r="J2321" s="10"/>
      <c r="K2321" s="10">
        <v>102500</v>
      </c>
      <c r="L2321" s="11">
        <v>95161.29</v>
      </c>
    </row>
    <row r="2322" spans="1:12" x14ac:dyDescent="0.25">
      <c r="A2322" s="5" t="s">
        <v>334</v>
      </c>
      <c r="B2322" s="3" t="s">
        <v>335</v>
      </c>
      <c r="C2322" s="5" t="s">
        <v>5594</v>
      </c>
      <c r="D2322" s="5" t="s">
        <v>5596</v>
      </c>
      <c r="E2322" s="5">
        <v>2021</v>
      </c>
      <c r="F2322" s="8" t="str">
        <f t="shared" si="72"/>
        <v>November</v>
      </c>
      <c r="G2322" s="7">
        <f t="shared" si="73"/>
        <v>44504</v>
      </c>
      <c r="H2322" s="5" t="s">
        <v>4396</v>
      </c>
      <c r="I2322" s="5" t="s">
        <v>13</v>
      </c>
      <c r="J2322" s="10"/>
      <c r="K2322" s="10">
        <v>5000</v>
      </c>
      <c r="L2322" s="11">
        <v>90161.29</v>
      </c>
    </row>
    <row r="2323" spans="1:12" x14ac:dyDescent="0.25">
      <c r="A2323" s="5" t="s">
        <v>334</v>
      </c>
      <c r="B2323" s="3" t="s">
        <v>335</v>
      </c>
      <c r="C2323" s="5" t="s">
        <v>5594</v>
      </c>
      <c r="D2323" s="5" t="s">
        <v>5606</v>
      </c>
      <c r="E2323" s="5">
        <v>2021</v>
      </c>
      <c r="F2323" s="8" t="str">
        <f t="shared" si="72"/>
        <v>November</v>
      </c>
      <c r="G2323" s="7">
        <f t="shared" si="73"/>
        <v>44510</v>
      </c>
      <c r="H2323" s="5" t="s">
        <v>3324</v>
      </c>
      <c r="I2323" s="5" t="s">
        <v>13</v>
      </c>
      <c r="J2323" s="10"/>
      <c r="K2323" s="10">
        <v>85967.74</v>
      </c>
      <c r="L2323" s="11">
        <v>4193.55</v>
      </c>
    </row>
    <row r="2324" spans="1:12" x14ac:dyDescent="0.25">
      <c r="A2324" s="5" t="s">
        <v>334</v>
      </c>
      <c r="B2324" s="3" t="s">
        <v>335</v>
      </c>
      <c r="C2324" s="5" t="s">
        <v>5594</v>
      </c>
      <c r="D2324" s="5" t="s">
        <v>5606</v>
      </c>
      <c r="E2324" s="5">
        <v>2021</v>
      </c>
      <c r="F2324" s="8" t="str">
        <f t="shared" si="72"/>
        <v>November</v>
      </c>
      <c r="G2324" s="7">
        <f t="shared" si="73"/>
        <v>44510</v>
      </c>
      <c r="H2324" s="5" t="s">
        <v>3323</v>
      </c>
      <c r="I2324" s="5" t="s">
        <v>13</v>
      </c>
      <c r="J2324" s="10"/>
      <c r="K2324" s="10">
        <v>4193.55</v>
      </c>
      <c r="L2324" s="11">
        <v>0</v>
      </c>
    </row>
    <row r="2325" spans="1:12" x14ac:dyDescent="0.25">
      <c r="A2325" s="5" t="s">
        <v>334</v>
      </c>
      <c r="B2325" s="3" t="s">
        <v>335</v>
      </c>
      <c r="C2325" s="5" t="s">
        <v>5607</v>
      </c>
      <c r="D2325" s="5" t="s">
        <v>5588</v>
      </c>
      <c r="E2325" s="5">
        <v>2021</v>
      </c>
      <c r="F2325" s="8" t="str">
        <f t="shared" si="72"/>
        <v>December</v>
      </c>
      <c r="G2325" s="7">
        <f t="shared" si="73"/>
        <v>44533</v>
      </c>
      <c r="H2325" s="5" t="s">
        <v>4395</v>
      </c>
      <c r="I2325" s="5" t="s">
        <v>11</v>
      </c>
      <c r="J2325" s="10">
        <v>107500</v>
      </c>
      <c r="K2325" s="10"/>
      <c r="L2325" s="11">
        <v>107500</v>
      </c>
    </row>
    <row r="2326" spans="1:12" x14ac:dyDescent="0.25">
      <c r="A2326" s="5" t="s">
        <v>336</v>
      </c>
      <c r="B2326" s="3" t="s">
        <v>337</v>
      </c>
      <c r="C2326" s="5" t="s">
        <v>5587</v>
      </c>
      <c r="D2326" s="5" t="s">
        <v>5597</v>
      </c>
      <c r="E2326" s="5">
        <v>2021</v>
      </c>
      <c r="F2326" s="8" t="str">
        <f t="shared" si="72"/>
        <v>January</v>
      </c>
      <c r="G2326" s="7">
        <f t="shared" si="73"/>
        <v>44201</v>
      </c>
      <c r="H2326" s="5" t="s">
        <v>4394</v>
      </c>
      <c r="I2326" s="5" t="s">
        <v>11</v>
      </c>
      <c r="J2326" s="10">
        <v>1182500</v>
      </c>
      <c r="K2326" s="10"/>
      <c r="L2326" s="11">
        <v>1182500</v>
      </c>
    </row>
    <row r="2327" spans="1:12" x14ac:dyDescent="0.25">
      <c r="A2327" s="5" t="s">
        <v>336</v>
      </c>
      <c r="B2327" s="3" t="s">
        <v>337</v>
      </c>
      <c r="C2327" s="5" t="s">
        <v>5587</v>
      </c>
      <c r="D2327" s="5" t="s">
        <v>5593</v>
      </c>
      <c r="E2327" s="5">
        <v>2021</v>
      </c>
      <c r="F2327" s="8" t="str">
        <f t="shared" si="72"/>
        <v>January</v>
      </c>
      <c r="G2327" s="7">
        <f t="shared" si="73"/>
        <v>44218</v>
      </c>
      <c r="H2327" s="5" t="s">
        <v>4393</v>
      </c>
      <c r="I2327" s="5" t="s">
        <v>11</v>
      </c>
      <c r="J2327" s="10">
        <v>1182500</v>
      </c>
      <c r="K2327" s="10"/>
      <c r="L2327" s="11">
        <v>2365000</v>
      </c>
    </row>
    <row r="2328" spans="1:12" x14ac:dyDescent="0.25">
      <c r="A2328" s="5" t="s">
        <v>336</v>
      </c>
      <c r="B2328" s="3" t="s">
        <v>337</v>
      </c>
      <c r="C2328" s="5" t="s">
        <v>5598</v>
      </c>
      <c r="D2328" s="5" t="s">
        <v>5601</v>
      </c>
      <c r="E2328" s="5">
        <v>2021</v>
      </c>
      <c r="F2328" s="8" t="str">
        <f t="shared" si="72"/>
        <v>February</v>
      </c>
      <c r="G2328" s="7">
        <f t="shared" si="73"/>
        <v>44244</v>
      </c>
      <c r="H2328" s="5" t="s">
        <v>4392</v>
      </c>
      <c r="I2328" s="5" t="s">
        <v>11</v>
      </c>
      <c r="J2328" s="10">
        <v>1182500</v>
      </c>
      <c r="K2328" s="10"/>
      <c r="L2328" s="11">
        <v>3547500</v>
      </c>
    </row>
    <row r="2329" spans="1:12" x14ac:dyDescent="0.25">
      <c r="A2329" s="5" t="s">
        <v>336</v>
      </c>
      <c r="B2329" s="3" t="s">
        <v>337</v>
      </c>
      <c r="C2329" s="5" t="s">
        <v>5588</v>
      </c>
      <c r="D2329" s="5" t="s">
        <v>5598</v>
      </c>
      <c r="E2329" s="5">
        <v>2021</v>
      </c>
      <c r="F2329" s="8" t="str">
        <f t="shared" si="72"/>
        <v>March</v>
      </c>
      <c r="G2329" s="7">
        <f t="shared" si="73"/>
        <v>44257</v>
      </c>
      <c r="H2329" s="5" t="s">
        <v>4391</v>
      </c>
      <c r="I2329" s="5" t="s">
        <v>11</v>
      </c>
      <c r="J2329" s="10">
        <v>1182500</v>
      </c>
      <c r="K2329" s="10"/>
      <c r="L2329" s="11">
        <v>4730000</v>
      </c>
    </row>
    <row r="2330" spans="1:12" x14ac:dyDescent="0.25">
      <c r="A2330" s="5" t="s">
        <v>336</v>
      </c>
      <c r="B2330" s="3" t="s">
        <v>337</v>
      </c>
      <c r="C2330" s="5" t="s">
        <v>5596</v>
      </c>
      <c r="D2330" s="5" t="s">
        <v>5599</v>
      </c>
      <c r="E2330" s="5">
        <v>2021</v>
      </c>
      <c r="F2330" s="8" t="str">
        <f t="shared" si="72"/>
        <v>April</v>
      </c>
      <c r="G2330" s="7">
        <f t="shared" si="73"/>
        <v>44302</v>
      </c>
      <c r="H2330" s="5" t="s">
        <v>4390</v>
      </c>
      <c r="I2330" s="5" t="s">
        <v>11</v>
      </c>
      <c r="J2330" s="10">
        <v>1182500</v>
      </c>
      <c r="K2330" s="10"/>
      <c r="L2330" s="11">
        <v>5912500</v>
      </c>
    </row>
    <row r="2331" spans="1:12" x14ac:dyDescent="0.25">
      <c r="A2331" s="5" t="s">
        <v>336</v>
      </c>
      <c r="B2331" s="3" t="s">
        <v>337</v>
      </c>
      <c r="C2331" s="5" t="s">
        <v>5597</v>
      </c>
      <c r="D2331" s="5" t="s">
        <v>5596</v>
      </c>
      <c r="E2331" s="5">
        <v>2021</v>
      </c>
      <c r="F2331" s="8" t="str">
        <f t="shared" si="72"/>
        <v>May</v>
      </c>
      <c r="G2331" s="7">
        <f t="shared" si="73"/>
        <v>44320</v>
      </c>
      <c r="H2331" s="5" t="s">
        <v>4389</v>
      </c>
      <c r="I2331" s="5" t="s">
        <v>11</v>
      </c>
      <c r="J2331" s="10">
        <v>1182500</v>
      </c>
      <c r="K2331" s="10"/>
      <c r="L2331" s="11">
        <v>7095000</v>
      </c>
    </row>
    <row r="2332" spans="1:12" x14ac:dyDescent="0.25">
      <c r="A2332" s="5" t="s">
        <v>336</v>
      </c>
      <c r="B2332" s="3" t="s">
        <v>337</v>
      </c>
      <c r="C2332" s="5" t="s">
        <v>5589</v>
      </c>
      <c r="D2332" s="5" t="s">
        <v>5587</v>
      </c>
      <c r="E2332" s="5">
        <v>2021</v>
      </c>
      <c r="F2332" s="8" t="str">
        <f t="shared" si="72"/>
        <v>June</v>
      </c>
      <c r="G2332" s="7">
        <f t="shared" si="73"/>
        <v>44348</v>
      </c>
      <c r="H2332" s="5" t="s">
        <v>4388</v>
      </c>
      <c r="I2332" s="5" t="s">
        <v>11</v>
      </c>
      <c r="J2332" s="10">
        <v>1182500</v>
      </c>
      <c r="K2332" s="10"/>
      <c r="L2332" s="11">
        <v>8277500</v>
      </c>
    </row>
    <row r="2333" spans="1:12" x14ac:dyDescent="0.25">
      <c r="A2333" s="5" t="s">
        <v>336</v>
      </c>
      <c r="B2333" s="3" t="s">
        <v>337</v>
      </c>
      <c r="C2333" s="5" t="s">
        <v>5589</v>
      </c>
      <c r="D2333" s="5" t="s">
        <v>5603</v>
      </c>
      <c r="E2333" s="5">
        <v>2021</v>
      </c>
      <c r="F2333" s="8" t="str">
        <f t="shared" si="72"/>
        <v>June</v>
      </c>
      <c r="G2333" s="7">
        <f t="shared" si="73"/>
        <v>44376</v>
      </c>
      <c r="H2333" s="5" t="s">
        <v>4387</v>
      </c>
      <c r="I2333" s="5" t="s">
        <v>11</v>
      </c>
      <c r="J2333" s="10">
        <v>1182500</v>
      </c>
      <c r="K2333" s="10"/>
      <c r="L2333" s="11">
        <v>9460000</v>
      </c>
    </row>
    <row r="2334" spans="1:12" x14ac:dyDescent="0.25">
      <c r="A2334" s="5" t="s">
        <v>336</v>
      </c>
      <c r="B2334" s="3" t="s">
        <v>337</v>
      </c>
      <c r="C2334" s="5" t="s">
        <v>5590</v>
      </c>
      <c r="D2334" s="5" t="s">
        <v>5587</v>
      </c>
      <c r="E2334" s="5">
        <v>2021</v>
      </c>
      <c r="F2334" s="8" t="str">
        <f t="shared" si="72"/>
        <v>August</v>
      </c>
      <c r="G2334" s="7">
        <f t="shared" si="73"/>
        <v>44409</v>
      </c>
      <c r="H2334" s="5" t="s">
        <v>4386</v>
      </c>
      <c r="I2334" s="5" t="s">
        <v>11</v>
      </c>
      <c r="J2334" s="10">
        <v>1182500</v>
      </c>
      <c r="K2334" s="10"/>
      <c r="L2334" s="11">
        <v>10642500</v>
      </c>
    </row>
    <row r="2335" spans="1:12" x14ac:dyDescent="0.25">
      <c r="A2335" s="5" t="s">
        <v>336</v>
      </c>
      <c r="B2335" s="3" t="s">
        <v>337</v>
      </c>
      <c r="C2335" s="5" t="s">
        <v>5605</v>
      </c>
      <c r="D2335" s="5" t="s">
        <v>5587</v>
      </c>
      <c r="E2335" s="5">
        <v>2021</v>
      </c>
      <c r="F2335" s="8" t="str">
        <f t="shared" si="72"/>
        <v>September</v>
      </c>
      <c r="G2335" s="7">
        <f t="shared" si="73"/>
        <v>44440</v>
      </c>
      <c r="H2335" s="5" t="s">
        <v>4385</v>
      </c>
      <c r="I2335" s="5" t="s">
        <v>11</v>
      </c>
      <c r="J2335" s="10">
        <v>1182500</v>
      </c>
      <c r="K2335" s="10"/>
      <c r="L2335" s="11">
        <v>11825000</v>
      </c>
    </row>
    <row r="2336" spans="1:12" x14ac:dyDescent="0.25">
      <c r="A2336" s="5" t="s">
        <v>336</v>
      </c>
      <c r="B2336" s="3" t="s">
        <v>337</v>
      </c>
      <c r="C2336" s="5" t="s">
        <v>5606</v>
      </c>
      <c r="D2336" s="5" t="s">
        <v>5593</v>
      </c>
      <c r="E2336" s="5">
        <v>2021</v>
      </c>
      <c r="F2336" s="8" t="str">
        <f t="shared" si="72"/>
        <v>October</v>
      </c>
      <c r="G2336" s="7">
        <f t="shared" si="73"/>
        <v>44491</v>
      </c>
      <c r="H2336" s="5" t="s">
        <v>4384</v>
      </c>
      <c r="I2336" s="5" t="s">
        <v>11</v>
      </c>
      <c r="J2336" s="10">
        <v>1182500</v>
      </c>
      <c r="K2336" s="10"/>
      <c r="L2336" s="11">
        <v>13007500</v>
      </c>
    </row>
    <row r="2337" spans="1:12" x14ac:dyDescent="0.25">
      <c r="A2337" s="5" t="s">
        <v>336</v>
      </c>
      <c r="B2337" s="3" t="s">
        <v>337</v>
      </c>
      <c r="C2337" s="5" t="s">
        <v>5594</v>
      </c>
      <c r="D2337" s="5" t="s">
        <v>5593</v>
      </c>
      <c r="E2337" s="5">
        <v>2021</v>
      </c>
      <c r="F2337" s="8" t="str">
        <f t="shared" si="72"/>
        <v>November</v>
      </c>
      <c r="G2337" s="7">
        <f t="shared" si="73"/>
        <v>44522</v>
      </c>
      <c r="H2337" s="5" t="s">
        <v>4383</v>
      </c>
      <c r="I2337" s="5" t="s">
        <v>11</v>
      </c>
      <c r="J2337" s="10">
        <v>1182500</v>
      </c>
      <c r="K2337" s="10"/>
      <c r="L2337" s="11">
        <v>14190000</v>
      </c>
    </row>
    <row r="2338" spans="1:12" x14ac:dyDescent="0.25">
      <c r="A2338" s="5" t="s">
        <v>336</v>
      </c>
      <c r="B2338" s="3" t="s">
        <v>337</v>
      </c>
      <c r="C2338" s="5" t="s">
        <v>5607</v>
      </c>
      <c r="D2338" s="5" t="s">
        <v>5593</v>
      </c>
      <c r="E2338" s="5">
        <v>2021</v>
      </c>
      <c r="F2338" s="8" t="str">
        <f t="shared" si="72"/>
        <v>December</v>
      </c>
      <c r="G2338" s="7">
        <f t="shared" si="73"/>
        <v>44552</v>
      </c>
      <c r="H2338" s="5" t="s">
        <v>4382</v>
      </c>
      <c r="I2338" s="5" t="s">
        <v>11</v>
      </c>
      <c r="J2338" s="10">
        <v>381451.61</v>
      </c>
      <c r="K2338" s="10"/>
      <c r="L2338" s="11">
        <v>14571451.609999999</v>
      </c>
    </row>
    <row r="2339" spans="1:12" x14ac:dyDescent="0.25">
      <c r="A2339" s="5" t="s">
        <v>349</v>
      </c>
      <c r="B2339" s="3" t="s">
        <v>350</v>
      </c>
      <c r="C2339" s="5" t="s">
        <v>5587</v>
      </c>
      <c r="D2339" s="5" t="s">
        <v>5587</v>
      </c>
      <c r="E2339" s="5">
        <v>2021</v>
      </c>
      <c r="F2339" s="8" t="str">
        <f t="shared" si="72"/>
        <v>January</v>
      </c>
      <c r="G2339" s="7">
        <f t="shared" si="73"/>
        <v>44197</v>
      </c>
      <c r="H2339" s="5" t="s">
        <v>36</v>
      </c>
      <c r="I2339" s="5" t="s">
        <v>29</v>
      </c>
      <c r="J2339" s="10"/>
      <c r="K2339" s="10"/>
      <c r="L2339" s="11">
        <v>20806.45</v>
      </c>
    </row>
    <row r="2340" spans="1:12" x14ac:dyDescent="0.25">
      <c r="A2340" s="5" t="s">
        <v>349</v>
      </c>
      <c r="B2340" s="3" t="s">
        <v>350</v>
      </c>
      <c r="C2340" s="5" t="s">
        <v>5587</v>
      </c>
      <c r="D2340" s="5" t="s">
        <v>5587</v>
      </c>
      <c r="E2340" s="5">
        <v>2021</v>
      </c>
      <c r="F2340" s="8" t="str">
        <f t="shared" si="72"/>
        <v>January</v>
      </c>
      <c r="G2340" s="7">
        <f t="shared" si="73"/>
        <v>44197</v>
      </c>
      <c r="H2340" s="5" t="s">
        <v>4381</v>
      </c>
      <c r="I2340" s="5" t="s">
        <v>11</v>
      </c>
      <c r="J2340" s="10">
        <v>357437.5</v>
      </c>
      <c r="K2340" s="10"/>
      <c r="L2340" s="11">
        <v>378243.95</v>
      </c>
    </row>
    <row r="2341" spans="1:12" x14ac:dyDescent="0.25">
      <c r="A2341" s="5" t="s">
        <v>349</v>
      </c>
      <c r="B2341" s="3" t="s">
        <v>350</v>
      </c>
      <c r="C2341" s="5" t="s">
        <v>5587</v>
      </c>
      <c r="D2341" s="5" t="s">
        <v>5604</v>
      </c>
      <c r="E2341" s="5">
        <v>2021</v>
      </c>
      <c r="F2341" s="8" t="str">
        <f t="shared" si="72"/>
        <v>January</v>
      </c>
      <c r="G2341" s="7">
        <f t="shared" si="73"/>
        <v>44209</v>
      </c>
      <c r="H2341" s="5" t="s">
        <v>3341</v>
      </c>
      <c r="I2341" s="5" t="s">
        <v>13</v>
      </c>
      <c r="J2341" s="10"/>
      <c r="K2341" s="10">
        <v>357437.5</v>
      </c>
      <c r="L2341" s="11">
        <v>20806.45</v>
      </c>
    </row>
    <row r="2342" spans="1:12" x14ac:dyDescent="0.25">
      <c r="A2342" s="5" t="s">
        <v>349</v>
      </c>
      <c r="B2342" s="3" t="s">
        <v>350</v>
      </c>
      <c r="C2342" s="5" t="s">
        <v>5598</v>
      </c>
      <c r="D2342" s="5" t="s">
        <v>5594</v>
      </c>
      <c r="E2342" s="5">
        <v>2021</v>
      </c>
      <c r="F2342" s="8" t="str">
        <f t="shared" si="72"/>
        <v>February</v>
      </c>
      <c r="G2342" s="7">
        <f t="shared" si="73"/>
        <v>44238</v>
      </c>
      <c r="H2342" s="5" t="s">
        <v>4380</v>
      </c>
      <c r="I2342" s="5" t="s">
        <v>11</v>
      </c>
      <c r="J2342" s="10">
        <v>357437.5</v>
      </c>
      <c r="K2342" s="10"/>
      <c r="L2342" s="11">
        <v>378243.95</v>
      </c>
    </row>
    <row r="2343" spans="1:12" x14ac:dyDescent="0.25">
      <c r="A2343" s="5" t="s">
        <v>349</v>
      </c>
      <c r="B2343" s="3" t="s">
        <v>350</v>
      </c>
      <c r="C2343" s="5" t="s">
        <v>5598</v>
      </c>
      <c r="D2343" s="5" t="s">
        <v>5599</v>
      </c>
      <c r="E2343" s="5">
        <v>2021</v>
      </c>
      <c r="F2343" s="8" t="str">
        <f t="shared" si="72"/>
        <v>February</v>
      </c>
      <c r="G2343" s="7">
        <f t="shared" si="73"/>
        <v>44243</v>
      </c>
      <c r="H2343" s="5" t="s">
        <v>3559</v>
      </c>
      <c r="I2343" s="5" t="s">
        <v>13</v>
      </c>
      <c r="J2343" s="10"/>
      <c r="K2343" s="10">
        <v>378243</v>
      </c>
      <c r="L2343" s="11">
        <v>0.95</v>
      </c>
    </row>
    <row r="2344" spans="1:12" x14ac:dyDescent="0.25">
      <c r="A2344" s="5" t="s">
        <v>349</v>
      </c>
      <c r="B2344" s="3" t="s">
        <v>350</v>
      </c>
      <c r="C2344" s="5" t="s">
        <v>5588</v>
      </c>
      <c r="D2344" s="5" t="s">
        <v>5598</v>
      </c>
      <c r="E2344" s="5">
        <v>2021</v>
      </c>
      <c r="F2344" s="8" t="str">
        <f t="shared" si="72"/>
        <v>March</v>
      </c>
      <c r="G2344" s="7">
        <f t="shared" si="73"/>
        <v>44257</v>
      </c>
      <c r="H2344" s="5" t="s">
        <v>4379</v>
      </c>
      <c r="I2344" s="5" t="s">
        <v>11</v>
      </c>
      <c r="J2344" s="10">
        <v>357437.5</v>
      </c>
      <c r="K2344" s="10"/>
      <c r="L2344" s="11">
        <v>357438.45</v>
      </c>
    </row>
    <row r="2345" spans="1:12" x14ac:dyDescent="0.25">
      <c r="A2345" s="5" t="s">
        <v>349</v>
      </c>
      <c r="B2345" s="3" t="s">
        <v>350</v>
      </c>
      <c r="C2345" s="5" t="s">
        <v>5588</v>
      </c>
      <c r="D2345" s="5" t="s">
        <v>5591</v>
      </c>
      <c r="E2345" s="5">
        <v>2021</v>
      </c>
      <c r="F2345" s="8" t="str">
        <f t="shared" si="72"/>
        <v>March</v>
      </c>
      <c r="G2345" s="7">
        <f t="shared" si="73"/>
        <v>44273</v>
      </c>
      <c r="H2345" s="5" t="s">
        <v>4378</v>
      </c>
      <c r="I2345" s="5" t="s">
        <v>13</v>
      </c>
      <c r="J2345" s="10"/>
      <c r="K2345" s="10">
        <v>357438.45</v>
      </c>
      <c r="L2345" s="11">
        <v>0</v>
      </c>
    </row>
    <row r="2346" spans="1:12" x14ac:dyDescent="0.25">
      <c r="A2346" s="5" t="s">
        <v>349</v>
      </c>
      <c r="B2346" s="3" t="s">
        <v>350</v>
      </c>
      <c r="C2346" s="5" t="s">
        <v>5596</v>
      </c>
      <c r="D2346" s="5" t="s">
        <v>5592</v>
      </c>
      <c r="E2346" s="5">
        <v>2021</v>
      </c>
      <c r="F2346" s="8" t="str">
        <f t="shared" si="72"/>
        <v>April</v>
      </c>
      <c r="G2346" s="7">
        <f t="shared" si="73"/>
        <v>44293</v>
      </c>
      <c r="H2346" s="5" t="s">
        <v>4377</v>
      </c>
      <c r="I2346" s="5" t="s">
        <v>11</v>
      </c>
      <c r="J2346" s="10">
        <v>357437.5</v>
      </c>
      <c r="K2346" s="10"/>
      <c r="L2346" s="11">
        <v>357437.5</v>
      </c>
    </row>
    <row r="2347" spans="1:12" x14ac:dyDescent="0.25">
      <c r="A2347" s="5" t="s">
        <v>349</v>
      </c>
      <c r="B2347" s="3" t="s">
        <v>350</v>
      </c>
      <c r="C2347" s="5" t="s">
        <v>5596</v>
      </c>
      <c r="D2347" s="5" t="s">
        <v>5611</v>
      </c>
      <c r="E2347" s="5">
        <v>2021</v>
      </c>
      <c r="F2347" s="8" t="str">
        <f t="shared" si="72"/>
        <v>April</v>
      </c>
      <c r="G2347" s="7">
        <f t="shared" si="73"/>
        <v>44300</v>
      </c>
      <c r="H2347" s="5" t="s">
        <v>3205</v>
      </c>
      <c r="I2347" s="5" t="s">
        <v>13</v>
      </c>
      <c r="J2347" s="10"/>
      <c r="K2347" s="10">
        <v>357437.5</v>
      </c>
      <c r="L2347" s="11">
        <v>0</v>
      </c>
    </row>
    <row r="2348" spans="1:12" x14ac:dyDescent="0.25">
      <c r="A2348" s="5" t="s">
        <v>349</v>
      </c>
      <c r="B2348" s="3" t="s">
        <v>350</v>
      </c>
      <c r="C2348" s="5" t="s">
        <v>5597</v>
      </c>
      <c r="D2348" s="5" t="s">
        <v>5596</v>
      </c>
      <c r="E2348" s="5">
        <v>2021</v>
      </c>
      <c r="F2348" s="8" t="str">
        <f t="shared" si="72"/>
        <v>May</v>
      </c>
      <c r="G2348" s="7">
        <f t="shared" si="73"/>
        <v>44320</v>
      </c>
      <c r="H2348" s="5" t="s">
        <v>4376</v>
      </c>
      <c r="I2348" s="5" t="s">
        <v>11</v>
      </c>
      <c r="J2348" s="10">
        <v>357437.5</v>
      </c>
      <c r="K2348" s="10"/>
      <c r="L2348" s="11">
        <v>357437.5</v>
      </c>
    </row>
    <row r="2349" spans="1:12" x14ac:dyDescent="0.25">
      <c r="A2349" s="5" t="s">
        <v>349</v>
      </c>
      <c r="B2349" s="3" t="s">
        <v>350</v>
      </c>
      <c r="C2349" s="5" t="s">
        <v>5597</v>
      </c>
      <c r="D2349" s="5" t="s">
        <v>5608</v>
      </c>
      <c r="E2349" s="5">
        <v>2021</v>
      </c>
      <c r="F2349" s="8" t="str">
        <f t="shared" si="72"/>
        <v>May</v>
      </c>
      <c r="G2349" s="7">
        <f t="shared" si="73"/>
        <v>44341</v>
      </c>
      <c r="H2349" s="5" t="s">
        <v>4375</v>
      </c>
      <c r="I2349" s="5" t="s">
        <v>11</v>
      </c>
      <c r="J2349" s="10">
        <v>357437.5</v>
      </c>
      <c r="K2349" s="10"/>
      <c r="L2349" s="11">
        <v>714875</v>
      </c>
    </row>
    <row r="2350" spans="1:12" x14ac:dyDescent="0.25">
      <c r="A2350" s="5" t="s">
        <v>349</v>
      </c>
      <c r="B2350" s="3" t="s">
        <v>350</v>
      </c>
      <c r="C2350" s="5" t="s">
        <v>5597</v>
      </c>
      <c r="D2350" s="5" t="s">
        <v>5608</v>
      </c>
      <c r="E2350" s="5">
        <v>2021</v>
      </c>
      <c r="F2350" s="8" t="str">
        <f t="shared" si="72"/>
        <v>May</v>
      </c>
      <c r="G2350" s="7">
        <f t="shared" si="73"/>
        <v>44341</v>
      </c>
      <c r="H2350" s="5" t="s">
        <v>3202</v>
      </c>
      <c r="I2350" s="5" t="s">
        <v>13</v>
      </c>
      <c r="J2350" s="10"/>
      <c r="K2350" s="10">
        <v>357437.5</v>
      </c>
      <c r="L2350" s="11">
        <v>357437.5</v>
      </c>
    </row>
    <row r="2351" spans="1:12" x14ac:dyDescent="0.25">
      <c r="A2351" s="5" t="s">
        <v>349</v>
      </c>
      <c r="B2351" s="3" t="s">
        <v>350</v>
      </c>
      <c r="C2351" s="5" t="s">
        <v>5589</v>
      </c>
      <c r="D2351" s="5" t="s">
        <v>5606</v>
      </c>
      <c r="E2351" s="5">
        <v>2021</v>
      </c>
      <c r="F2351" s="8" t="str">
        <f t="shared" si="72"/>
        <v>June</v>
      </c>
      <c r="G2351" s="7">
        <f t="shared" si="73"/>
        <v>44357</v>
      </c>
      <c r="H2351" s="5" t="s">
        <v>3279</v>
      </c>
      <c r="I2351" s="5" t="s">
        <v>13</v>
      </c>
      <c r="J2351" s="10"/>
      <c r="K2351" s="10">
        <v>357437.5</v>
      </c>
      <c r="L2351" s="11">
        <v>0</v>
      </c>
    </row>
    <row r="2352" spans="1:12" x14ac:dyDescent="0.25">
      <c r="A2352" s="5" t="s">
        <v>349</v>
      </c>
      <c r="B2352" s="3" t="s">
        <v>350</v>
      </c>
      <c r="C2352" s="5" t="s">
        <v>5590</v>
      </c>
      <c r="D2352" s="5" t="s">
        <v>5595</v>
      </c>
      <c r="E2352" s="5">
        <v>2021</v>
      </c>
      <c r="F2352" s="8" t="str">
        <f t="shared" si="72"/>
        <v>August</v>
      </c>
      <c r="G2352" s="7">
        <f t="shared" si="73"/>
        <v>44439</v>
      </c>
      <c r="H2352" s="5" t="s">
        <v>4374</v>
      </c>
      <c r="I2352" s="5" t="s">
        <v>11</v>
      </c>
      <c r="J2352" s="10">
        <v>357437.5</v>
      </c>
      <c r="K2352" s="10"/>
      <c r="L2352" s="11">
        <v>357437.5</v>
      </c>
    </row>
    <row r="2353" spans="1:12" x14ac:dyDescent="0.25">
      <c r="A2353" s="5" t="s">
        <v>349</v>
      </c>
      <c r="B2353" s="3" t="s">
        <v>350</v>
      </c>
      <c r="C2353" s="5" t="s">
        <v>5606</v>
      </c>
      <c r="D2353" s="5" t="s">
        <v>5587</v>
      </c>
      <c r="E2353" s="5">
        <v>2021</v>
      </c>
      <c r="F2353" s="8" t="str">
        <f t="shared" si="72"/>
        <v>October</v>
      </c>
      <c r="G2353" s="7">
        <f t="shared" si="73"/>
        <v>44470</v>
      </c>
      <c r="H2353" s="5" t="s">
        <v>4373</v>
      </c>
      <c r="I2353" s="5" t="s">
        <v>11</v>
      </c>
      <c r="J2353" s="10">
        <v>357437.5</v>
      </c>
      <c r="K2353" s="10"/>
      <c r="L2353" s="11">
        <v>714875</v>
      </c>
    </row>
    <row r="2354" spans="1:12" x14ac:dyDescent="0.25">
      <c r="A2354" s="5" t="s">
        <v>349</v>
      </c>
      <c r="B2354" s="3" t="s">
        <v>350</v>
      </c>
      <c r="C2354" s="5" t="s">
        <v>5594</v>
      </c>
      <c r="D2354" s="5" t="s">
        <v>5587</v>
      </c>
      <c r="E2354" s="5">
        <v>2021</v>
      </c>
      <c r="F2354" s="8" t="str">
        <f t="shared" si="72"/>
        <v>November</v>
      </c>
      <c r="G2354" s="7">
        <f t="shared" si="73"/>
        <v>44501</v>
      </c>
      <c r="H2354" s="5" t="s">
        <v>4372</v>
      </c>
      <c r="I2354" s="5" t="s">
        <v>11</v>
      </c>
      <c r="J2354" s="10">
        <v>357437.5</v>
      </c>
      <c r="K2354" s="10"/>
      <c r="L2354" s="11">
        <v>1072312.5</v>
      </c>
    </row>
    <row r="2355" spans="1:12" x14ac:dyDescent="0.25">
      <c r="A2355" s="5" t="s">
        <v>349</v>
      </c>
      <c r="B2355" s="3" t="s">
        <v>350</v>
      </c>
      <c r="C2355" s="5" t="s">
        <v>5594</v>
      </c>
      <c r="D2355" s="5" t="s">
        <v>5587</v>
      </c>
      <c r="E2355" s="5">
        <v>2021</v>
      </c>
      <c r="F2355" s="8" t="str">
        <f t="shared" si="72"/>
        <v>November</v>
      </c>
      <c r="G2355" s="7">
        <f t="shared" si="73"/>
        <v>44501</v>
      </c>
      <c r="H2355" s="5" t="s">
        <v>4371</v>
      </c>
      <c r="I2355" s="5" t="s">
        <v>11</v>
      </c>
      <c r="J2355" s="10"/>
      <c r="K2355" s="10">
        <v>21446.25</v>
      </c>
      <c r="L2355" s="11">
        <v>1050866.25</v>
      </c>
    </row>
    <row r="2356" spans="1:12" x14ac:dyDescent="0.25">
      <c r="A2356" s="5" t="s">
        <v>349</v>
      </c>
      <c r="B2356" s="3" t="s">
        <v>350</v>
      </c>
      <c r="C2356" s="5" t="s">
        <v>5594</v>
      </c>
      <c r="D2356" s="5" t="s">
        <v>5587</v>
      </c>
      <c r="E2356" s="5">
        <v>2021</v>
      </c>
      <c r="F2356" s="8" t="str">
        <f t="shared" si="72"/>
        <v>November</v>
      </c>
      <c r="G2356" s="7">
        <f t="shared" si="73"/>
        <v>44501</v>
      </c>
      <c r="H2356" s="5" t="s">
        <v>4370</v>
      </c>
      <c r="I2356" s="5" t="s">
        <v>11</v>
      </c>
      <c r="J2356" s="10"/>
      <c r="K2356" s="10">
        <v>10723.13</v>
      </c>
      <c r="L2356" s="11">
        <v>1040143.12</v>
      </c>
    </row>
    <row r="2357" spans="1:12" x14ac:dyDescent="0.25">
      <c r="A2357" s="5" t="s">
        <v>349</v>
      </c>
      <c r="B2357" s="3" t="s">
        <v>350</v>
      </c>
      <c r="C2357" s="5" t="s">
        <v>5594</v>
      </c>
      <c r="D2357" s="5" t="s">
        <v>5599</v>
      </c>
      <c r="E2357" s="5">
        <v>2021</v>
      </c>
      <c r="F2357" s="8" t="str">
        <f t="shared" si="72"/>
        <v>November</v>
      </c>
      <c r="G2357" s="7">
        <f t="shared" si="73"/>
        <v>44516</v>
      </c>
      <c r="H2357" s="5" t="s">
        <v>3247</v>
      </c>
      <c r="I2357" s="5" t="s">
        <v>13</v>
      </c>
      <c r="J2357" s="10"/>
      <c r="K2357" s="10">
        <v>1040143.12</v>
      </c>
      <c r="L2357" s="11">
        <v>0</v>
      </c>
    </row>
    <row r="2358" spans="1:12" x14ac:dyDescent="0.25">
      <c r="A2358" s="5" t="s">
        <v>349</v>
      </c>
      <c r="B2358" s="3" t="s">
        <v>350</v>
      </c>
      <c r="C2358" s="5" t="s">
        <v>5607</v>
      </c>
      <c r="D2358" s="5" t="s">
        <v>5588</v>
      </c>
      <c r="E2358" s="5">
        <v>2021</v>
      </c>
      <c r="F2358" s="8" t="str">
        <f t="shared" si="72"/>
        <v>December</v>
      </c>
      <c r="G2358" s="7">
        <f t="shared" si="73"/>
        <v>44533</v>
      </c>
      <c r="H2358" s="5" t="s">
        <v>4369</v>
      </c>
      <c r="I2358" s="5" t="s">
        <v>11</v>
      </c>
      <c r="J2358" s="10">
        <v>357437.5</v>
      </c>
      <c r="K2358" s="10"/>
      <c r="L2358" s="11">
        <v>357437.5</v>
      </c>
    </row>
    <row r="2359" spans="1:12" x14ac:dyDescent="0.25">
      <c r="A2359" s="5" t="s">
        <v>349</v>
      </c>
      <c r="B2359" s="3" t="s">
        <v>350</v>
      </c>
      <c r="C2359" s="5" t="s">
        <v>5607</v>
      </c>
      <c r="D2359" s="5" t="s">
        <v>5590</v>
      </c>
      <c r="E2359" s="5">
        <v>2021</v>
      </c>
      <c r="F2359" s="8" t="str">
        <f t="shared" si="72"/>
        <v>December</v>
      </c>
      <c r="G2359" s="7">
        <f t="shared" si="73"/>
        <v>44538</v>
      </c>
      <c r="H2359" s="5" t="s">
        <v>3346</v>
      </c>
      <c r="I2359" s="5" t="s">
        <v>13</v>
      </c>
      <c r="J2359" s="10"/>
      <c r="K2359" s="10">
        <v>357437.5</v>
      </c>
      <c r="L2359" s="11">
        <v>0</v>
      </c>
    </row>
    <row r="2360" spans="1:12" x14ac:dyDescent="0.25">
      <c r="A2360" s="5" t="s">
        <v>351</v>
      </c>
      <c r="B2360" s="3" t="s">
        <v>352</v>
      </c>
      <c r="C2360" s="7"/>
      <c r="D2360" s="7"/>
      <c r="E2360" s="7"/>
      <c r="F2360" s="8" t="str">
        <f t="shared" si="72"/>
        <v>January</v>
      </c>
      <c r="G2360" s="7" t="str">
        <f t="shared" si="73"/>
        <v/>
      </c>
      <c r="H2360" s="5" t="s">
        <v>28</v>
      </c>
      <c r="I2360" s="5" t="s">
        <v>29</v>
      </c>
      <c r="J2360" s="10"/>
      <c r="K2360" s="10"/>
      <c r="L2360" s="11">
        <v>0</v>
      </c>
    </row>
    <row r="2361" spans="1:12" x14ac:dyDescent="0.25">
      <c r="A2361" s="5" t="s">
        <v>353</v>
      </c>
      <c r="B2361" s="3" t="s">
        <v>354</v>
      </c>
      <c r="C2361" s="5" t="s">
        <v>5587</v>
      </c>
      <c r="D2361" s="5" t="s">
        <v>5587</v>
      </c>
      <c r="E2361" s="5">
        <v>2021</v>
      </c>
      <c r="F2361" s="8" t="str">
        <f t="shared" si="72"/>
        <v>January</v>
      </c>
      <c r="G2361" s="7">
        <f t="shared" si="73"/>
        <v>44197</v>
      </c>
      <c r="H2361" s="5" t="s">
        <v>36</v>
      </c>
      <c r="I2361" s="5" t="s">
        <v>29</v>
      </c>
      <c r="J2361" s="10"/>
      <c r="K2361" s="10"/>
      <c r="L2361" s="11">
        <v>369892.48</v>
      </c>
    </row>
    <row r="2362" spans="1:12" x14ac:dyDescent="0.25">
      <c r="A2362" s="5" t="s">
        <v>353</v>
      </c>
      <c r="B2362" s="3" t="s">
        <v>354</v>
      </c>
      <c r="C2362" s="5" t="s">
        <v>5592</v>
      </c>
      <c r="D2362" s="5" t="s">
        <v>5592</v>
      </c>
      <c r="E2362" s="5">
        <v>2021</v>
      </c>
      <c r="F2362" s="8" t="str">
        <f t="shared" si="72"/>
        <v>July</v>
      </c>
      <c r="G2362" s="7">
        <f t="shared" si="73"/>
        <v>44384</v>
      </c>
      <c r="H2362" s="5" t="s">
        <v>3384</v>
      </c>
      <c r="I2362" s="5" t="s">
        <v>13</v>
      </c>
      <c r="J2362" s="10"/>
      <c r="K2362" s="10">
        <v>344086.03</v>
      </c>
      <c r="L2362" s="11">
        <v>25806.45</v>
      </c>
    </row>
    <row r="2363" spans="1:12" x14ac:dyDescent="0.25">
      <c r="A2363" s="5" t="s">
        <v>353</v>
      </c>
      <c r="B2363" s="3" t="s">
        <v>354</v>
      </c>
      <c r="C2363" s="5" t="s">
        <v>5592</v>
      </c>
      <c r="D2363" s="5" t="s">
        <v>5592</v>
      </c>
      <c r="E2363" s="5">
        <v>2021</v>
      </c>
      <c r="F2363" s="8" t="str">
        <f t="shared" si="72"/>
        <v>July</v>
      </c>
      <c r="G2363" s="7">
        <f t="shared" si="73"/>
        <v>44384</v>
      </c>
      <c r="H2363" s="5" t="s">
        <v>4368</v>
      </c>
      <c r="I2363" s="5" t="s">
        <v>13</v>
      </c>
      <c r="J2363" s="10"/>
      <c r="K2363" s="10">
        <v>25806.45</v>
      </c>
      <c r="L2363" s="11">
        <v>0</v>
      </c>
    </row>
    <row r="2364" spans="1:12" x14ac:dyDescent="0.25">
      <c r="A2364" s="5" t="s">
        <v>357</v>
      </c>
      <c r="B2364" s="3" t="s">
        <v>358</v>
      </c>
      <c r="C2364" s="7"/>
      <c r="D2364" s="7"/>
      <c r="E2364" s="7"/>
      <c r="F2364" s="8" t="str">
        <f t="shared" si="72"/>
        <v>January</v>
      </c>
      <c r="G2364" s="7" t="str">
        <f t="shared" si="73"/>
        <v/>
      </c>
      <c r="H2364" s="5" t="s">
        <v>28</v>
      </c>
      <c r="I2364" s="5" t="s">
        <v>29</v>
      </c>
      <c r="J2364" s="10"/>
      <c r="K2364" s="10"/>
      <c r="L2364" s="11">
        <v>0</v>
      </c>
    </row>
    <row r="2365" spans="1:12" x14ac:dyDescent="0.25">
      <c r="A2365" s="5" t="s">
        <v>359</v>
      </c>
      <c r="B2365" s="3" t="s">
        <v>360</v>
      </c>
      <c r="C2365" s="5" t="s">
        <v>5597</v>
      </c>
      <c r="D2365" s="5" t="s">
        <v>5594</v>
      </c>
      <c r="E2365" s="5">
        <v>2021</v>
      </c>
      <c r="F2365" s="8" t="str">
        <f t="shared" si="72"/>
        <v>May</v>
      </c>
      <c r="G2365" s="7">
        <f t="shared" si="73"/>
        <v>44327</v>
      </c>
      <c r="H2365" s="5" t="s">
        <v>4367</v>
      </c>
      <c r="I2365" s="5" t="s">
        <v>11</v>
      </c>
      <c r="J2365" s="10">
        <v>830785.8</v>
      </c>
      <c r="K2365" s="10"/>
      <c r="L2365" s="11">
        <v>830785.8</v>
      </c>
    </row>
    <row r="2366" spans="1:12" x14ac:dyDescent="0.25">
      <c r="A2366" s="5" t="s">
        <v>359</v>
      </c>
      <c r="B2366" s="3" t="s">
        <v>360</v>
      </c>
      <c r="C2366" s="5" t="s">
        <v>5597</v>
      </c>
      <c r="D2366" s="5" t="s">
        <v>5594</v>
      </c>
      <c r="E2366" s="5">
        <v>2021</v>
      </c>
      <c r="F2366" s="8" t="str">
        <f t="shared" si="72"/>
        <v>May</v>
      </c>
      <c r="G2366" s="7">
        <f t="shared" si="73"/>
        <v>44327</v>
      </c>
      <c r="H2366" s="5" t="s">
        <v>4366</v>
      </c>
      <c r="I2366" s="5" t="s">
        <v>13</v>
      </c>
      <c r="J2366" s="10"/>
      <c r="K2366" s="10">
        <v>830785.8</v>
      </c>
      <c r="L2366" s="11">
        <v>0</v>
      </c>
    </row>
    <row r="2367" spans="1:12" x14ac:dyDescent="0.25">
      <c r="A2367" s="5" t="s">
        <v>359</v>
      </c>
      <c r="B2367" s="3" t="s">
        <v>360</v>
      </c>
      <c r="C2367" s="5" t="s">
        <v>5589</v>
      </c>
      <c r="D2367" s="5" t="s">
        <v>5603</v>
      </c>
      <c r="E2367" s="5">
        <v>2021</v>
      </c>
      <c r="F2367" s="8" t="str">
        <f t="shared" si="72"/>
        <v>June</v>
      </c>
      <c r="G2367" s="7">
        <f t="shared" si="73"/>
        <v>44376</v>
      </c>
      <c r="H2367" s="5" t="s">
        <v>4365</v>
      </c>
      <c r="I2367" s="5" t="s">
        <v>11</v>
      </c>
      <c r="J2367" s="10">
        <v>217648.8</v>
      </c>
      <c r="K2367" s="10"/>
      <c r="L2367" s="11">
        <v>217648.8</v>
      </c>
    </row>
    <row r="2368" spans="1:12" x14ac:dyDescent="0.25">
      <c r="A2368" s="5" t="s">
        <v>359</v>
      </c>
      <c r="B2368" s="3" t="s">
        <v>360</v>
      </c>
      <c r="C2368" s="5" t="s">
        <v>5592</v>
      </c>
      <c r="D2368" s="5" t="s">
        <v>5589</v>
      </c>
      <c r="E2368" s="5">
        <v>2021</v>
      </c>
      <c r="F2368" s="8" t="str">
        <f t="shared" si="72"/>
        <v>July</v>
      </c>
      <c r="G2368" s="7">
        <f t="shared" si="73"/>
        <v>44383</v>
      </c>
      <c r="H2368" s="5" t="s">
        <v>3196</v>
      </c>
      <c r="I2368" s="5" t="s">
        <v>13</v>
      </c>
      <c r="J2368" s="10"/>
      <c r="K2368" s="10">
        <v>192340.8</v>
      </c>
      <c r="L2368" s="11">
        <v>25308</v>
      </c>
    </row>
    <row r="2369" spans="1:12" x14ac:dyDescent="0.25">
      <c r="A2369" s="5" t="s">
        <v>359</v>
      </c>
      <c r="B2369" s="3" t="s">
        <v>360</v>
      </c>
      <c r="C2369" s="5" t="s">
        <v>5592</v>
      </c>
      <c r="D2369" s="5" t="s">
        <v>5589</v>
      </c>
      <c r="E2369" s="5">
        <v>2021</v>
      </c>
      <c r="F2369" s="8" t="str">
        <f t="shared" si="72"/>
        <v>July</v>
      </c>
      <c r="G2369" s="7">
        <f t="shared" si="73"/>
        <v>44383</v>
      </c>
      <c r="H2369" s="5" t="s">
        <v>4360</v>
      </c>
      <c r="I2369" s="5" t="s">
        <v>13</v>
      </c>
      <c r="J2369" s="10"/>
      <c r="K2369" s="10">
        <v>15184.8</v>
      </c>
      <c r="L2369" s="11">
        <v>10123.200000000001</v>
      </c>
    </row>
    <row r="2370" spans="1:12" x14ac:dyDescent="0.25">
      <c r="A2370" s="5" t="s">
        <v>359</v>
      </c>
      <c r="B2370" s="3" t="s">
        <v>360</v>
      </c>
      <c r="C2370" s="5" t="s">
        <v>5592</v>
      </c>
      <c r="D2370" s="5" t="s">
        <v>5589</v>
      </c>
      <c r="E2370" s="5">
        <v>2021</v>
      </c>
      <c r="F2370" s="8" t="str">
        <f t="shared" si="72"/>
        <v>July</v>
      </c>
      <c r="G2370" s="7">
        <f t="shared" si="73"/>
        <v>44383</v>
      </c>
      <c r="H2370" s="5" t="s">
        <v>4364</v>
      </c>
      <c r="I2370" s="5" t="s">
        <v>13</v>
      </c>
      <c r="J2370" s="10"/>
      <c r="K2370" s="10">
        <v>10123.200000000001</v>
      </c>
      <c r="L2370" s="11">
        <v>0</v>
      </c>
    </row>
    <row r="2371" spans="1:12" x14ac:dyDescent="0.25">
      <c r="A2371" s="5" t="s">
        <v>359</v>
      </c>
      <c r="B2371" s="3" t="s">
        <v>360</v>
      </c>
      <c r="C2371" s="5" t="s">
        <v>5590</v>
      </c>
      <c r="D2371" s="5" t="s">
        <v>5587</v>
      </c>
      <c r="E2371" s="5">
        <v>2021</v>
      </c>
      <c r="F2371" s="8" t="str">
        <f t="shared" ref="F2371:F2434" si="74">TEXT(C2371*28, "mmmm")</f>
        <v>August</v>
      </c>
      <c r="G2371" s="7">
        <f t="shared" ref="G2371:G2434" si="75">IFERROR(DATEVALUE(CONCATENATE(C2371,"-",D2371,"-",E2371)), "")</f>
        <v>44409</v>
      </c>
      <c r="H2371" s="5" t="s">
        <v>4363</v>
      </c>
      <c r="I2371" s="5" t="s">
        <v>11</v>
      </c>
      <c r="J2371" s="10">
        <v>217648.8</v>
      </c>
      <c r="K2371" s="10"/>
      <c r="L2371" s="11">
        <v>217648.8</v>
      </c>
    </row>
    <row r="2372" spans="1:12" x14ac:dyDescent="0.25">
      <c r="A2372" s="5" t="s">
        <v>359</v>
      </c>
      <c r="B2372" s="3" t="s">
        <v>360</v>
      </c>
      <c r="C2372" s="5" t="s">
        <v>5590</v>
      </c>
      <c r="D2372" s="5" t="s">
        <v>5597</v>
      </c>
      <c r="E2372" s="5">
        <v>2021</v>
      </c>
      <c r="F2372" s="8" t="str">
        <f t="shared" si="74"/>
        <v>August</v>
      </c>
      <c r="G2372" s="7">
        <f t="shared" si="75"/>
        <v>44413</v>
      </c>
      <c r="H2372" s="5" t="s">
        <v>3803</v>
      </c>
      <c r="I2372" s="5" t="s">
        <v>13</v>
      </c>
      <c r="J2372" s="10"/>
      <c r="K2372" s="10">
        <v>192340.8</v>
      </c>
      <c r="L2372" s="11">
        <v>25308</v>
      </c>
    </row>
    <row r="2373" spans="1:12" x14ac:dyDescent="0.25">
      <c r="A2373" s="5" t="s">
        <v>359</v>
      </c>
      <c r="B2373" s="3" t="s">
        <v>360</v>
      </c>
      <c r="C2373" s="5" t="s">
        <v>5590</v>
      </c>
      <c r="D2373" s="5" t="s">
        <v>5597</v>
      </c>
      <c r="E2373" s="5">
        <v>2021</v>
      </c>
      <c r="F2373" s="8" t="str">
        <f t="shared" si="74"/>
        <v>August</v>
      </c>
      <c r="G2373" s="7">
        <f t="shared" si="75"/>
        <v>44413</v>
      </c>
      <c r="H2373" s="5" t="s">
        <v>4360</v>
      </c>
      <c r="I2373" s="5" t="s">
        <v>13</v>
      </c>
      <c r="J2373" s="10"/>
      <c r="K2373" s="10">
        <v>15184.8</v>
      </c>
      <c r="L2373" s="11">
        <v>10123.200000000001</v>
      </c>
    </row>
    <row r="2374" spans="1:12" x14ac:dyDescent="0.25">
      <c r="A2374" s="5" t="s">
        <v>359</v>
      </c>
      <c r="B2374" s="3" t="s">
        <v>360</v>
      </c>
      <c r="C2374" s="5" t="s">
        <v>5590</v>
      </c>
      <c r="D2374" s="5" t="s">
        <v>5597</v>
      </c>
      <c r="E2374" s="5">
        <v>2021</v>
      </c>
      <c r="F2374" s="8" t="str">
        <f t="shared" si="74"/>
        <v>August</v>
      </c>
      <c r="G2374" s="7">
        <f t="shared" si="75"/>
        <v>44413</v>
      </c>
      <c r="H2374" s="5" t="s">
        <v>4362</v>
      </c>
      <c r="I2374" s="5" t="s">
        <v>13</v>
      </c>
      <c r="J2374" s="10"/>
      <c r="K2374" s="10">
        <v>10123.200000000001</v>
      </c>
      <c r="L2374" s="11">
        <v>0</v>
      </c>
    </row>
    <row r="2375" spans="1:12" x14ac:dyDescent="0.25">
      <c r="A2375" s="5" t="s">
        <v>359</v>
      </c>
      <c r="B2375" s="3" t="s">
        <v>360</v>
      </c>
      <c r="C2375" s="5" t="s">
        <v>5605</v>
      </c>
      <c r="D2375" s="5" t="s">
        <v>5587</v>
      </c>
      <c r="E2375" s="5">
        <v>2021</v>
      </c>
      <c r="F2375" s="8" t="str">
        <f t="shared" si="74"/>
        <v>September</v>
      </c>
      <c r="G2375" s="7">
        <f t="shared" si="75"/>
        <v>44440</v>
      </c>
      <c r="H2375" s="5" t="s">
        <v>4361</v>
      </c>
      <c r="I2375" s="5" t="s">
        <v>11</v>
      </c>
      <c r="J2375" s="10">
        <v>217648.8</v>
      </c>
      <c r="K2375" s="10"/>
      <c r="L2375" s="11">
        <v>217648.8</v>
      </c>
    </row>
    <row r="2376" spans="1:12" x14ac:dyDescent="0.25">
      <c r="A2376" s="5" t="s">
        <v>359</v>
      </c>
      <c r="B2376" s="3" t="s">
        <v>360</v>
      </c>
      <c r="C2376" s="5" t="s">
        <v>5605</v>
      </c>
      <c r="D2376" s="5" t="s">
        <v>5605</v>
      </c>
      <c r="E2376" s="5">
        <v>2021</v>
      </c>
      <c r="F2376" s="8" t="str">
        <f t="shared" si="74"/>
        <v>September</v>
      </c>
      <c r="G2376" s="7">
        <f t="shared" si="75"/>
        <v>44448</v>
      </c>
      <c r="H2376" s="5" t="s">
        <v>3275</v>
      </c>
      <c r="I2376" s="5" t="s">
        <v>13</v>
      </c>
      <c r="J2376" s="10"/>
      <c r="K2376" s="10">
        <v>192340.8</v>
      </c>
      <c r="L2376" s="11">
        <v>25308</v>
      </c>
    </row>
    <row r="2377" spans="1:12" x14ac:dyDescent="0.25">
      <c r="A2377" s="5" t="s">
        <v>359</v>
      </c>
      <c r="B2377" s="3" t="s">
        <v>360</v>
      </c>
      <c r="C2377" s="5" t="s">
        <v>5605</v>
      </c>
      <c r="D2377" s="5" t="s">
        <v>5605</v>
      </c>
      <c r="E2377" s="5">
        <v>2021</v>
      </c>
      <c r="F2377" s="8" t="str">
        <f t="shared" si="74"/>
        <v>September</v>
      </c>
      <c r="G2377" s="7">
        <f t="shared" si="75"/>
        <v>44448</v>
      </c>
      <c r="H2377" s="5" t="s">
        <v>4360</v>
      </c>
      <c r="I2377" s="5" t="s">
        <v>13</v>
      </c>
      <c r="J2377" s="10"/>
      <c r="K2377" s="10">
        <v>15184.8</v>
      </c>
      <c r="L2377" s="11">
        <v>10123.200000000001</v>
      </c>
    </row>
    <row r="2378" spans="1:12" x14ac:dyDescent="0.25">
      <c r="A2378" s="5" t="s">
        <v>359</v>
      </c>
      <c r="B2378" s="3" t="s">
        <v>360</v>
      </c>
      <c r="C2378" s="5" t="s">
        <v>5605</v>
      </c>
      <c r="D2378" s="5" t="s">
        <v>5605</v>
      </c>
      <c r="E2378" s="5">
        <v>2021</v>
      </c>
      <c r="F2378" s="8" t="str">
        <f t="shared" si="74"/>
        <v>September</v>
      </c>
      <c r="G2378" s="7">
        <f t="shared" si="75"/>
        <v>44448</v>
      </c>
      <c r="H2378" s="5" t="s">
        <v>3327</v>
      </c>
      <c r="I2378" s="5" t="s">
        <v>13</v>
      </c>
      <c r="J2378" s="10"/>
      <c r="K2378" s="10">
        <v>10123.200000000001</v>
      </c>
      <c r="L2378" s="11">
        <v>0</v>
      </c>
    </row>
    <row r="2379" spans="1:12" x14ac:dyDescent="0.25">
      <c r="A2379" s="5" t="s">
        <v>359</v>
      </c>
      <c r="B2379" s="3" t="s">
        <v>360</v>
      </c>
      <c r="C2379" s="5" t="s">
        <v>5605</v>
      </c>
      <c r="D2379" s="5" t="s">
        <v>5602</v>
      </c>
      <c r="E2379" s="5">
        <v>2021</v>
      </c>
      <c r="F2379" s="8" t="str">
        <f t="shared" si="74"/>
        <v>September</v>
      </c>
      <c r="G2379" s="7">
        <f t="shared" si="75"/>
        <v>44463</v>
      </c>
      <c r="H2379" s="5" t="s">
        <v>4359</v>
      </c>
      <c r="I2379" s="5" t="s">
        <v>11</v>
      </c>
      <c r="J2379" s="10">
        <v>168502.29</v>
      </c>
      <c r="K2379" s="10"/>
      <c r="L2379" s="11">
        <v>168502.29</v>
      </c>
    </row>
    <row r="2380" spans="1:12" x14ac:dyDescent="0.25">
      <c r="A2380" s="5" t="s">
        <v>359</v>
      </c>
      <c r="B2380" s="3" t="s">
        <v>360</v>
      </c>
      <c r="C2380" s="5" t="s">
        <v>5606</v>
      </c>
      <c r="D2380" s="5" t="s">
        <v>5590</v>
      </c>
      <c r="E2380" s="5">
        <v>2021</v>
      </c>
      <c r="F2380" s="8" t="str">
        <f t="shared" si="74"/>
        <v>October</v>
      </c>
      <c r="G2380" s="7">
        <f t="shared" si="75"/>
        <v>44477</v>
      </c>
      <c r="H2380" s="5" t="s">
        <v>3324</v>
      </c>
      <c r="I2380" s="5" t="s">
        <v>13</v>
      </c>
      <c r="J2380" s="10"/>
      <c r="K2380" s="10">
        <v>148909</v>
      </c>
      <c r="L2380" s="11">
        <v>19593.29</v>
      </c>
    </row>
    <row r="2381" spans="1:12" x14ac:dyDescent="0.25">
      <c r="A2381" s="5" t="s">
        <v>359</v>
      </c>
      <c r="B2381" s="3" t="s">
        <v>360</v>
      </c>
      <c r="C2381" s="5" t="s">
        <v>5606</v>
      </c>
      <c r="D2381" s="5" t="s">
        <v>5590</v>
      </c>
      <c r="E2381" s="5">
        <v>2021</v>
      </c>
      <c r="F2381" s="8" t="str">
        <f t="shared" si="74"/>
        <v>October</v>
      </c>
      <c r="G2381" s="7">
        <f t="shared" si="75"/>
        <v>44477</v>
      </c>
      <c r="H2381" s="5" t="s">
        <v>3323</v>
      </c>
      <c r="I2381" s="5" t="s">
        <v>13</v>
      </c>
      <c r="J2381" s="10"/>
      <c r="K2381" s="10">
        <v>7837.32</v>
      </c>
      <c r="L2381" s="11">
        <v>11755.97</v>
      </c>
    </row>
    <row r="2382" spans="1:12" x14ac:dyDescent="0.25">
      <c r="A2382" s="5" t="s">
        <v>359</v>
      </c>
      <c r="B2382" s="3" t="s">
        <v>360</v>
      </c>
      <c r="C2382" s="5" t="s">
        <v>5606</v>
      </c>
      <c r="D2382" s="5" t="s">
        <v>5590</v>
      </c>
      <c r="E2382" s="5">
        <v>2021</v>
      </c>
      <c r="F2382" s="8" t="str">
        <f t="shared" si="74"/>
        <v>October</v>
      </c>
      <c r="G2382" s="7">
        <f t="shared" si="75"/>
        <v>44477</v>
      </c>
      <c r="H2382" s="5" t="s">
        <v>4358</v>
      </c>
      <c r="I2382" s="5" t="s">
        <v>13</v>
      </c>
      <c r="J2382" s="10"/>
      <c r="K2382" s="10">
        <v>11755.97</v>
      </c>
      <c r="L2382" s="11">
        <v>0</v>
      </c>
    </row>
    <row r="2383" spans="1:12" x14ac:dyDescent="0.25">
      <c r="A2383" s="5" t="s">
        <v>359</v>
      </c>
      <c r="B2383" s="3" t="s">
        <v>360</v>
      </c>
      <c r="C2383" s="5" t="s">
        <v>5594</v>
      </c>
      <c r="D2383" s="5" t="s">
        <v>5587</v>
      </c>
      <c r="E2383" s="5">
        <v>2021</v>
      </c>
      <c r="F2383" s="8" t="str">
        <f t="shared" si="74"/>
        <v>November</v>
      </c>
      <c r="G2383" s="7">
        <f t="shared" si="75"/>
        <v>44501</v>
      </c>
      <c r="H2383" s="5" t="s">
        <v>4357</v>
      </c>
      <c r="I2383" s="5" t="s">
        <v>11</v>
      </c>
      <c r="J2383" s="10">
        <v>217648.8</v>
      </c>
      <c r="K2383" s="10"/>
      <c r="L2383" s="11">
        <v>217648.8</v>
      </c>
    </row>
    <row r="2384" spans="1:12" x14ac:dyDescent="0.25">
      <c r="A2384" s="5" t="s">
        <v>359</v>
      </c>
      <c r="B2384" s="3" t="s">
        <v>360</v>
      </c>
      <c r="C2384" s="5" t="s">
        <v>5594</v>
      </c>
      <c r="D2384" s="5" t="s">
        <v>5605</v>
      </c>
      <c r="E2384" s="5">
        <v>2021</v>
      </c>
      <c r="F2384" s="8" t="str">
        <f t="shared" si="74"/>
        <v>November</v>
      </c>
      <c r="G2384" s="7">
        <f t="shared" si="75"/>
        <v>44509</v>
      </c>
      <c r="H2384" s="5" t="s">
        <v>3356</v>
      </c>
      <c r="I2384" s="5" t="s">
        <v>13</v>
      </c>
      <c r="J2384" s="10"/>
      <c r="K2384" s="10">
        <v>192340.8</v>
      </c>
      <c r="L2384" s="11">
        <v>25308</v>
      </c>
    </row>
    <row r="2385" spans="1:12" x14ac:dyDescent="0.25">
      <c r="A2385" s="5" t="s">
        <v>359</v>
      </c>
      <c r="B2385" s="3" t="s">
        <v>360</v>
      </c>
      <c r="C2385" s="5" t="s">
        <v>5594</v>
      </c>
      <c r="D2385" s="5" t="s">
        <v>5605</v>
      </c>
      <c r="E2385" s="5">
        <v>2021</v>
      </c>
      <c r="F2385" s="8" t="str">
        <f t="shared" si="74"/>
        <v>November</v>
      </c>
      <c r="G2385" s="7">
        <f t="shared" si="75"/>
        <v>44509</v>
      </c>
      <c r="H2385" s="5" t="s">
        <v>4356</v>
      </c>
      <c r="I2385" s="5" t="s">
        <v>13</v>
      </c>
      <c r="J2385" s="10"/>
      <c r="K2385" s="10">
        <v>15184.8</v>
      </c>
      <c r="L2385" s="11">
        <v>10123.200000000001</v>
      </c>
    </row>
    <row r="2386" spans="1:12" x14ac:dyDescent="0.25">
      <c r="A2386" s="5" t="s">
        <v>359</v>
      </c>
      <c r="B2386" s="3" t="s">
        <v>360</v>
      </c>
      <c r="C2386" s="5" t="s">
        <v>5594</v>
      </c>
      <c r="D2386" s="5" t="s">
        <v>5606</v>
      </c>
      <c r="E2386" s="5">
        <v>2021</v>
      </c>
      <c r="F2386" s="8" t="str">
        <f t="shared" si="74"/>
        <v>November</v>
      </c>
      <c r="G2386" s="7">
        <f t="shared" si="75"/>
        <v>44510</v>
      </c>
      <c r="H2386" s="5" t="s">
        <v>3619</v>
      </c>
      <c r="I2386" s="5" t="s">
        <v>13</v>
      </c>
      <c r="J2386" s="10"/>
      <c r="K2386" s="10">
        <v>10123.200000000001</v>
      </c>
      <c r="L2386" s="11">
        <v>0</v>
      </c>
    </row>
    <row r="2387" spans="1:12" x14ac:dyDescent="0.25">
      <c r="A2387" s="5" t="s">
        <v>359</v>
      </c>
      <c r="B2387" s="3" t="s">
        <v>360</v>
      </c>
      <c r="C2387" s="5" t="s">
        <v>5607</v>
      </c>
      <c r="D2387" s="5" t="s">
        <v>5588</v>
      </c>
      <c r="E2387" s="5">
        <v>2021</v>
      </c>
      <c r="F2387" s="8" t="str">
        <f t="shared" si="74"/>
        <v>December</v>
      </c>
      <c r="G2387" s="7">
        <f t="shared" si="75"/>
        <v>44533</v>
      </c>
      <c r="H2387" s="5" t="s">
        <v>4355</v>
      </c>
      <c r="I2387" s="5" t="s">
        <v>11</v>
      </c>
      <c r="J2387" s="10">
        <v>217648.8</v>
      </c>
      <c r="K2387" s="10"/>
      <c r="L2387" s="11">
        <v>217648.8</v>
      </c>
    </row>
    <row r="2388" spans="1:12" x14ac:dyDescent="0.25">
      <c r="A2388" s="5" t="s">
        <v>359</v>
      </c>
      <c r="B2388" s="3" t="s">
        <v>360</v>
      </c>
      <c r="C2388" s="5" t="s">
        <v>5607</v>
      </c>
      <c r="D2388" s="5" t="s">
        <v>5606</v>
      </c>
      <c r="E2388" s="5">
        <v>2021</v>
      </c>
      <c r="F2388" s="8" t="str">
        <f t="shared" si="74"/>
        <v>December</v>
      </c>
      <c r="G2388" s="7">
        <f t="shared" si="75"/>
        <v>44540</v>
      </c>
      <c r="H2388" s="5" t="s">
        <v>4354</v>
      </c>
      <c r="I2388" s="5" t="s">
        <v>13</v>
      </c>
      <c r="J2388" s="10"/>
      <c r="K2388" s="10">
        <v>192340.8</v>
      </c>
      <c r="L2388" s="11">
        <v>25308</v>
      </c>
    </row>
    <row r="2389" spans="1:12" x14ac:dyDescent="0.25">
      <c r="A2389" s="5" t="s">
        <v>359</v>
      </c>
      <c r="B2389" s="3" t="s">
        <v>360</v>
      </c>
      <c r="C2389" s="5" t="s">
        <v>5607</v>
      </c>
      <c r="D2389" s="5" t="s">
        <v>5606</v>
      </c>
      <c r="E2389" s="5">
        <v>2021</v>
      </c>
      <c r="F2389" s="8" t="str">
        <f t="shared" si="74"/>
        <v>December</v>
      </c>
      <c r="G2389" s="7">
        <f t="shared" si="75"/>
        <v>44540</v>
      </c>
      <c r="H2389" s="5" t="s">
        <v>4353</v>
      </c>
      <c r="I2389" s="5" t="s">
        <v>13</v>
      </c>
      <c r="J2389" s="10"/>
      <c r="K2389" s="10">
        <v>15184.8</v>
      </c>
      <c r="L2389" s="11">
        <v>10123.200000000001</v>
      </c>
    </row>
    <row r="2390" spans="1:12" x14ac:dyDescent="0.25">
      <c r="A2390" s="5" t="s">
        <v>359</v>
      </c>
      <c r="B2390" s="3" t="s">
        <v>360</v>
      </c>
      <c r="C2390" s="5" t="s">
        <v>5607</v>
      </c>
      <c r="D2390" s="5" t="s">
        <v>5606</v>
      </c>
      <c r="E2390" s="5">
        <v>2021</v>
      </c>
      <c r="F2390" s="8" t="str">
        <f t="shared" si="74"/>
        <v>December</v>
      </c>
      <c r="G2390" s="7">
        <f t="shared" si="75"/>
        <v>44540</v>
      </c>
      <c r="H2390" s="5" t="s">
        <v>3318</v>
      </c>
      <c r="I2390" s="5" t="s">
        <v>13</v>
      </c>
      <c r="J2390" s="10"/>
      <c r="K2390" s="10">
        <v>10123.200000000001</v>
      </c>
      <c r="L2390" s="11">
        <v>0</v>
      </c>
    </row>
    <row r="2391" spans="1:12" x14ac:dyDescent="0.25">
      <c r="A2391" s="5" t="s">
        <v>361</v>
      </c>
      <c r="B2391" s="3" t="s">
        <v>362</v>
      </c>
      <c r="C2391" s="5" t="s">
        <v>5587</v>
      </c>
      <c r="D2391" s="5" t="s">
        <v>5587</v>
      </c>
      <c r="E2391" s="5">
        <v>2021</v>
      </c>
      <c r="F2391" s="8" t="str">
        <f t="shared" si="74"/>
        <v>January</v>
      </c>
      <c r="G2391" s="7">
        <f t="shared" si="75"/>
        <v>44197</v>
      </c>
      <c r="H2391" s="5" t="s">
        <v>36</v>
      </c>
      <c r="I2391" s="5" t="s">
        <v>29</v>
      </c>
      <c r="J2391" s="10"/>
      <c r="K2391" s="10"/>
      <c r="L2391" s="11">
        <v>382458.33</v>
      </c>
    </row>
    <row r="2392" spans="1:12" x14ac:dyDescent="0.25">
      <c r="A2392" s="5" t="s">
        <v>363</v>
      </c>
      <c r="B2392" s="3" t="s">
        <v>364</v>
      </c>
      <c r="C2392" s="5" t="s">
        <v>5587</v>
      </c>
      <c r="D2392" s="5" t="s">
        <v>5587</v>
      </c>
      <c r="E2392" s="5">
        <v>2021</v>
      </c>
      <c r="F2392" s="8" t="str">
        <f t="shared" si="74"/>
        <v>January</v>
      </c>
      <c r="G2392" s="7">
        <f t="shared" si="75"/>
        <v>44197</v>
      </c>
      <c r="H2392" s="5" t="s">
        <v>36</v>
      </c>
      <c r="I2392" s="5" t="s">
        <v>29</v>
      </c>
      <c r="J2392" s="10"/>
      <c r="K2392" s="10"/>
      <c r="L2392" s="11">
        <v>554973.78</v>
      </c>
    </row>
    <row r="2393" spans="1:12" x14ac:dyDescent="0.25">
      <c r="A2393" s="5" t="s">
        <v>363</v>
      </c>
      <c r="B2393" s="3" t="s">
        <v>364</v>
      </c>
      <c r="C2393" s="5" t="s">
        <v>5587</v>
      </c>
      <c r="D2393" s="5" t="s">
        <v>5587</v>
      </c>
      <c r="E2393" s="5">
        <v>2021</v>
      </c>
      <c r="F2393" s="8" t="str">
        <f t="shared" si="74"/>
        <v>January</v>
      </c>
      <c r="G2393" s="7">
        <f t="shared" si="75"/>
        <v>44197</v>
      </c>
      <c r="H2393" s="5" t="s">
        <v>4352</v>
      </c>
      <c r="I2393" s="5" t="s">
        <v>11</v>
      </c>
      <c r="J2393" s="10">
        <v>1276562.5</v>
      </c>
      <c r="K2393" s="10"/>
      <c r="L2393" s="11">
        <v>1831536.28</v>
      </c>
    </row>
    <row r="2394" spans="1:12" x14ac:dyDescent="0.25">
      <c r="A2394" s="5" t="s">
        <v>363</v>
      </c>
      <c r="B2394" s="3" t="s">
        <v>364</v>
      </c>
      <c r="C2394" s="5" t="s">
        <v>5598</v>
      </c>
      <c r="D2394" s="5" t="s">
        <v>5596</v>
      </c>
      <c r="E2394" s="5">
        <v>2021</v>
      </c>
      <c r="F2394" s="8" t="str">
        <f t="shared" si="74"/>
        <v>February</v>
      </c>
      <c r="G2394" s="7">
        <f t="shared" si="75"/>
        <v>44231</v>
      </c>
      <c r="H2394" s="5" t="s">
        <v>3463</v>
      </c>
      <c r="I2394" s="5" t="s">
        <v>13</v>
      </c>
      <c r="J2394" s="10"/>
      <c r="K2394" s="10">
        <v>400000</v>
      </c>
      <c r="L2394" s="11">
        <v>1431536.28</v>
      </c>
    </row>
    <row r="2395" spans="1:12" x14ac:dyDescent="0.25">
      <c r="A2395" s="5" t="s">
        <v>363</v>
      </c>
      <c r="B2395" s="3" t="s">
        <v>364</v>
      </c>
      <c r="C2395" s="5" t="s">
        <v>5598</v>
      </c>
      <c r="D2395" s="5" t="s">
        <v>5591</v>
      </c>
      <c r="E2395" s="5">
        <v>2021</v>
      </c>
      <c r="F2395" s="8" t="str">
        <f t="shared" si="74"/>
        <v>February</v>
      </c>
      <c r="G2395" s="7">
        <f t="shared" si="75"/>
        <v>44245</v>
      </c>
      <c r="H2395" s="5" t="s">
        <v>3247</v>
      </c>
      <c r="I2395" s="5" t="s">
        <v>13</v>
      </c>
      <c r="J2395" s="10"/>
      <c r="K2395" s="10">
        <v>215768.14</v>
      </c>
      <c r="L2395" s="11">
        <v>1215768.1399999999</v>
      </c>
    </row>
    <row r="2396" spans="1:12" x14ac:dyDescent="0.25">
      <c r="A2396" s="5" t="s">
        <v>363</v>
      </c>
      <c r="B2396" s="3" t="s">
        <v>364</v>
      </c>
      <c r="C2396" s="5" t="s">
        <v>5598</v>
      </c>
      <c r="D2396" s="5" t="s">
        <v>5591</v>
      </c>
      <c r="E2396" s="5">
        <v>2021</v>
      </c>
      <c r="F2396" s="8" t="str">
        <f t="shared" si="74"/>
        <v>February</v>
      </c>
      <c r="G2396" s="7">
        <f t="shared" si="75"/>
        <v>44245</v>
      </c>
      <c r="H2396" s="5" t="s">
        <v>3247</v>
      </c>
      <c r="I2396" s="5" t="s">
        <v>13</v>
      </c>
      <c r="J2396" s="10"/>
      <c r="K2396" s="10">
        <v>500000</v>
      </c>
      <c r="L2396" s="11">
        <v>715768.14</v>
      </c>
    </row>
    <row r="2397" spans="1:12" x14ac:dyDescent="0.25">
      <c r="A2397" s="5" t="s">
        <v>363</v>
      </c>
      <c r="B2397" s="3" t="s">
        <v>364</v>
      </c>
      <c r="C2397" s="5" t="s">
        <v>5588</v>
      </c>
      <c r="D2397" s="5" t="s">
        <v>5609</v>
      </c>
      <c r="E2397" s="5">
        <v>2021</v>
      </c>
      <c r="F2397" s="8" t="str">
        <f t="shared" si="74"/>
        <v>March</v>
      </c>
      <c r="G2397" s="7">
        <f t="shared" si="75"/>
        <v>44278</v>
      </c>
      <c r="H2397" s="5" t="s">
        <v>4351</v>
      </c>
      <c r="I2397" s="5" t="s">
        <v>11</v>
      </c>
      <c r="J2397" s="10">
        <v>1612500</v>
      </c>
      <c r="K2397" s="10"/>
      <c r="L2397" s="11">
        <v>2328268.14</v>
      </c>
    </row>
    <row r="2398" spans="1:12" x14ac:dyDescent="0.25">
      <c r="A2398" s="5" t="s">
        <v>363</v>
      </c>
      <c r="B2398" s="3" t="s">
        <v>364</v>
      </c>
      <c r="C2398" s="5" t="s">
        <v>5596</v>
      </c>
      <c r="D2398" s="5" t="s">
        <v>5590</v>
      </c>
      <c r="E2398" s="5">
        <v>2021</v>
      </c>
      <c r="F2398" s="8" t="str">
        <f t="shared" si="74"/>
        <v>April</v>
      </c>
      <c r="G2398" s="7">
        <f t="shared" si="75"/>
        <v>44294</v>
      </c>
      <c r="H2398" s="5" t="s">
        <v>3300</v>
      </c>
      <c r="I2398" s="5" t="s">
        <v>13</v>
      </c>
      <c r="J2398" s="10"/>
      <c r="K2398" s="10">
        <v>715768.14</v>
      </c>
      <c r="L2398" s="11">
        <v>1612500</v>
      </c>
    </row>
    <row r="2399" spans="1:12" x14ac:dyDescent="0.25">
      <c r="A2399" s="5" t="s">
        <v>363</v>
      </c>
      <c r="B2399" s="3" t="s">
        <v>364</v>
      </c>
      <c r="C2399" s="5" t="s">
        <v>5592</v>
      </c>
      <c r="D2399" s="5" t="s">
        <v>5587</v>
      </c>
      <c r="E2399" s="5">
        <v>2021</v>
      </c>
      <c r="F2399" s="8" t="str">
        <f t="shared" si="74"/>
        <v>July</v>
      </c>
      <c r="G2399" s="7">
        <f t="shared" si="75"/>
        <v>44378</v>
      </c>
      <c r="H2399" s="5" t="s">
        <v>4350</v>
      </c>
      <c r="I2399" s="5" t="s">
        <v>11</v>
      </c>
      <c r="J2399" s="10">
        <v>1612500</v>
      </c>
      <c r="K2399" s="10"/>
      <c r="L2399" s="11">
        <v>3225000</v>
      </c>
    </row>
    <row r="2400" spans="1:12" x14ac:dyDescent="0.25">
      <c r="A2400" s="5" t="s">
        <v>363</v>
      </c>
      <c r="B2400" s="3" t="s">
        <v>364</v>
      </c>
      <c r="C2400" s="5" t="s">
        <v>5592</v>
      </c>
      <c r="D2400" s="5" t="s">
        <v>5598</v>
      </c>
      <c r="E2400" s="5">
        <v>2021</v>
      </c>
      <c r="F2400" s="8" t="str">
        <f t="shared" si="74"/>
        <v>July</v>
      </c>
      <c r="G2400" s="7">
        <f t="shared" si="75"/>
        <v>44379</v>
      </c>
      <c r="H2400" s="5" t="s">
        <v>4349</v>
      </c>
      <c r="I2400" s="5" t="s">
        <v>11</v>
      </c>
      <c r="J2400" s="10"/>
      <c r="K2400" s="10">
        <v>32250</v>
      </c>
      <c r="L2400" s="11">
        <v>3192750</v>
      </c>
    </row>
    <row r="2401" spans="1:12" x14ac:dyDescent="0.25">
      <c r="A2401" s="5" t="s">
        <v>363</v>
      </c>
      <c r="B2401" s="3" t="s">
        <v>364</v>
      </c>
      <c r="C2401" s="5" t="s">
        <v>5592</v>
      </c>
      <c r="D2401" s="5" t="s">
        <v>5604</v>
      </c>
      <c r="E2401" s="5">
        <v>2021</v>
      </c>
      <c r="F2401" s="8" t="str">
        <f t="shared" si="74"/>
        <v>July</v>
      </c>
      <c r="G2401" s="7">
        <f t="shared" si="75"/>
        <v>44390</v>
      </c>
      <c r="H2401" s="5" t="s">
        <v>3247</v>
      </c>
      <c r="I2401" s="5" t="s">
        <v>13</v>
      </c>
      <c r="J2401" s="10"/>
      <c r="K2401" s="10">
        <v>1000000</v>
      </c>
      <c r="L2401" s="11">
        <v>2192750</v>
      </c>
    </row>
    <row r="2402" spans="1:12" x14ac:dyDescent="0.25">
      <c r="A2402" s="5" t="s">
        <v>363</v>
      </c>
      <c r="B2402" s="3" t="s">
        <v>364</v>
      </c>
      <c r="C2402" s="5" t="s">
        <v>5606</v>
      </c>
      <c r="D2402" s="5" t="s">
        <v>5587</v>
      </c>
      <c r="E2402" s="5">
        <v>2021</v>
      </c>
      <c r="F2402" s="8" t="str">
        <f t="shared" si="74"/>
        <v>October</v>
      </c>
      <c r="G2402" s="7">
        <f t="shared" si="75"/>
        <v>44470</v>
      </c>
      <c r="H2402" s="5" t="s">
        <v>4348</v>
      </c>
      <c r="I2402" s="5" t="s">
        <v>11</v>
      </c>
      <c r="J2402" s="10">
        <v>470919.36</v>
      </c>
      <c r="K2402" s="10"/>
      <c r="L2402" s="11">
        <v>2663669.36</v>
      </c>
    </row>
    <row r="2403" spans="1:12" x14ac:dyDescent="0.25">
      <c r="A2403" s="5" t="s">
        <v>363</v>
      </c>
      <c r="B2403" s="3" t="s">
        <v>364</v>
      </c>
      <c r="C2403" s="5" t="s">
        <v>5606</v>
      </c>
      <c r="D2403" s="5" t="s">
        <v>5589</v>
      </c>
      <c r="E2403" s="5">
        <v>2021</v>
      </c>
      <c r="F2403" s="8" t="str">
        <f t="shared" si="74"/>
        <v>October</v>
      </c>
      <c r="G2403" s="7">
        <f t="shared" si="75"/>
        <v>44475</v>
      </c>
      <c r="H2403" s="5" t="s">
        <v>3247</v>
      </c>
      <c r="I2403" s="5" t="s">
        <v>13</v>
      </c>
      <c r="J2403" s="10"/>
      <c r="K2403" s="10">
        <v>1462500</v>
      </c>
      <c r="L2403" s="11">
        <v>1201169.3600000001</v>
      </c>
    </row>
    <row r="2404" spans="1:12" x14ac:dyDescent="0.25">
      <c r="A2404" s="5" t="s">
        <v>363</v>
      </c>
      <c r="B2404" s="3" t="s">
        <v>364</v>
      </c>
      <c r="C2404" s="5" t="s">
        <v>5594</v>
      </c>
      <c r="D2404" s="5" t="s">
        <v>5587</v>
      </c>
      <c r="E2404" s="5">
        <v>2021</v>
      </c>
      <c r="F2404" s="8" t="str">
        <f t="shared" si="74"/>
        <v>November</v>
      </c>
      <c r="G2404" s="7">
        <f t="shared" si="75"/>
        <v>44501</v>
      </c>
      <c r="H2404" s="5" t="s">
        <v>4347</v>
      </c>
      <c r="I2404" s="5" t="s">
        <v>11</v>
      </c>
      <c r="J2404" s="10">
        <v>537500</v>
      </c>
      <c r="K2404" s="10"/>
      <c r="L2404" s="11">
        <v>1738669.36</v>
      </c>
    </row>
    <row r="2405" spans="1:12" x14ac:dyDescent="0.25">
      <c r="A2405" s="5" t="s">
        <v>363</v>
      </c>
      <c r="B2405" s="3" t="s">
        <v>364</v>
      </c>
      <c r="C2405" s="5" t="s">
        <v>5607</v>
      </c>
      <c r="D2405" s="5" t="s">
        <v>5588</v>
      </c>
      <c r="E2405" s="5">
        <v>2021</v>
      </c>
      <c r="F2405" s="8" t="str">
        <f t="shared" si="74"/>
        <v>December</v>
      </c>
      <c r="G2405" s="7">
        <f t="shared" si="75"/>
        <v>44533</v>
      </c>
      <c r="H2405" s="5" t="s">
        <v>4346</v>
      </c>
      <c r="I2405" s="5" t="s">
        <v>11</v>
      </c>
      <c r="J2405" s="10">
        <v>537500</v>
      </c>
      <c r="K2405" s="10"/>
      <c r="L2405" s="11">
        <v>2276169.36</v>
      </c>
    </row>
    <row r="2406" spans="1:12" x14ac:dyDescent="0.25">
      <c r="A2406" s="5" t="s">
        <v>365</v>
      </c>
      <c r="B2406" s="3" t="s">
        <v>366</v>
      </c>
      <c r="C2406" s="5" t="s">
        <v>5587</v>
      </c>
      <c r="D2406" s="5" t="s">
        <v>5591</v>
      </c>
      <c r="E2406" s="5">
        <v>2021</v>
      </c>
      <c r="F2406" s="8" t="str">
        <f t="shared" si="74"/>
        <v>January</v>
      </c>
      <c r="G2406" s="7">
        <f t="shared" si="75"/>
        <v>44214</v>
      </c>
      <c r="H2406" s="5" t="s">
        <v>4345</v>
      </c>
      <c r="I2406" s="5" t="s">
        <v>11</v>
      </c>
      <c r="J2406" s="10">
        <v>900000</v>
      </c>
      <c r="K2406" s="10"/>
      <c r="L2406" s="11">
        <v>900000</v>
      </c>
    </row>
    <row r="2407" spans="1:12" x14ac:dyDescent="0.25">
      <c r="A2407" s="5" t="s">
        <v>365</v>
      </c>
      <c r="B2407" s="3" t="s">
        <v>366</v>
      </c>
      <c r="C2407" s="5" t="s">
        <v>5598</v>
      </c>
      <c r="D2407" s="5" t="s">
        <v>5605</v>
      </c>
      <c r="E2407" s="5">
        <v>2021</v>
      </c>
      <c r="F2407" s="8" t="str">
        <f t="shared" si="74"/>
        <v>February</v>
      </c>
      <c r="G2407" s="7">
        <f t="shared" si="75"/>
        <v>44236</v>
      </c>
      <c r="H2407" s="5" t="s">
        <v>3300</v>
      </c>
      <c r="I2407" s="5" t="s">
        <v>13</v>
      </c>
      <c r="J2407" s="10"/>
      <c r="K2407" s="10">
        <v>900000</v>
      </c>
      <c r="L2407" s="11">
        <v>0</v>
      </c>
    </row>
    <row r="2408" spans="1:12" x14ac:dyDescent="0.25">
      <c r="A2408" s="5" t="s">
        <v>365</v>
      </c>
      <c r="B2408" s="3" t="s">
        <v>366</v>
      </c>
      <c r="C2408" s="5" t="s">
        <v>5596</v>
      </c>
      <c r="D2408" s="5" t="s">
        <v>5592</v>
      </c>
      <c r="E2408" s="5">
        <v>2021</v>
      </c>
      <c r="F2408" s="8" t="str">
        <f t="shared" si="74"/>
        <v>April</v>
      </c>
      <c r="G2408" s="7">
        <f t="shared" si="75"/>
        <v>44293</v>
      </c>
      <c r="H2408" s="5" t="s">
        <v>4344</v>
      </c>
      <c r="I2408" s="5" t="s">
        <v>11</v>
      </c>
      <c r="J2408" s="10">
        <v>900000</v>
      </c>
      <c r="K2408" s="10"/>
      <c r="L2408" s="11">
        <v>900000</v>
      </c>
    </row>
    <row r="2409" spans="1:12" x14ac:dyDescent="0.25">
      <c r="A2409" s="5" t="s">
        <v>365</v>
      </c>
      <c r="B2409" s="3" t="s">
        <v>366</v>
      </c>
      <c r="C2409" s="5" t="s">
        <v>5596</v>
      </c>
      <c r="D2409" s="5" t="s">
        <v>5590</v>
      </c>
      <c r="E2409" s="5">
        <v>2021</v>
      </c>
      <c r="F2409" s="8" t="str">
        <f t="shared" si="74"/>
        <v>April</v>
      </c>
      <c r="G2409" s="7">
        <f t="shared" si="75"/>
        <v>44294</v>
      </c>
      <c r="H2409" s="5" t="s">
        <v>3296</v>
      </c>
      <c r="I2409" s="5" t="s">
        <v>13</v>
      </c>
      <c r="J2409" s="10"/>
      <c r="K2409" s="10">
        <v>900000</v>
      </c>
      <c r="L2409" s="11">
        <v>0</v>
      </c>
    </row>
    <row r="2410" spans="1:12" x14ac:dyDescent="0.25">
      <c r="A2410" s="5" t="s">
        <v>365</v>
      </c>
      <c r="B2410" s="3" t="s">
        <v>366</v>
      </c>
      <c r="C2410" s="5" t="s">
        <v>5589</v>
      </c>
      <c r="D2410" s="5" t="s">
        <v>5603</v>
      </c>
      <c r="E2410" s="5">
        <v>2021</v>
      </c>
      <c r="F2410" s="8" t="str">
        <f t="shared" si="74"/>
        <v>June</v>
      </c>
      <c r="G2410" s="7">
        <f t="shared" si="75"/>
        <v>44376</v>
      </c>
      <c r="H2410" s="5" t="s">
        <v>4343</v>
      </c>
      <c r="I2410" s="5" t="s">
        <v>11</v>
      </c>
      <c r="J2410" s="10">
        <v>900000</v>
      </c>
      <c r="K2410" s="10"/>
      <c r="L2410" s="11">
        <v>900000</v>
      </c>
    </row>
    <row r="2411" spans="1:12" x14ac:dyDescent="0.25">
      <c r="A2411" s="5" t="s">
        <v>365</v>
      </c>
      <c r="B2411" s="3" t="s">
        <v>366</v>
      </c>
      <c r="C2411" s="5" t="s">
        <v>5592</v>
      </c>
      <c r="D2411" s="5" t="s">
        <v>5598</v>
      </c>
      <c r="E2411" s="5">
        <v>2021</v>
      </c>
      <c r="F2411" s="8" t="str">
        <f t="shared" si="74"/>
        <v>July</v>
      </c>
      <c r="G2411" s="7">
        <f t="shared" si="75"/>
        <v>44379</v>
      </c>
      <c r="H2411" s="5" t="s">
        <v>3293</v>
      </c>
      <c r="I2411" s="5" t="s">
        <v>13</v>
      </c>
      <c r="J2411" s="10"/>
      <c r="K2411" s="10">
        <v>900000</v>
      </c>
      <c r="L2411" s="11">
        <v>0</v>
      </c>
    </row>
    <row r="2412" spans="1:12" x14ac:dyDescent="0.25">
      <c r="A2412" s="5" t="s">
        <v>365</v>
      </c>
      <c r="B2412" s="3" t="s">
        <v>366</v>
      </c>
      <c r="C2412" s="5" t="s">
        <v>5605</v>
      </c>
      <c r="D2412" s="5" t="s">
        <v>5602</v>
      </c>
      <c r="E2412" s="5">
        <v>2021</v>
      </c>
      <c r="F2412" s="8" t="str">
        <f t="shared" si="74"/>
        <v>September</v>
      </c>
      <c r="G2412" s="7">
        <f t="shared" si="75"/>
        <v>44463</v>
      </c>
      <c r="H2412" s="5" t="s">
        <v>4342</v>
      </c>
      <c r="I2412" s="5" t="s">
        <v>11</v>
      </c>
      <c r="J2412" s="10">
        <v>77419.360000000001</v>
      </c>
      <c r="K2412" s="10"/>
      <c r="L2412" s="11">
        <v>77419.360000000001</v>
      </c>
    </row>
    <row r="2413" spans="1:12" x14ac:dyDescent="0.25">
      <c r="A2413" s="5" t="s">
        <v>365</v>
      </c>
      <c r="B2413" s="3" t="s">
        <v>366</v>
      </c>
      <c r="C2413" s="5" t="s">
        <v>5605</v>
      </c>
      <c r="D2413" s="5" t="s">
        <v>5602</v>
      </c>
      <c r="E2413" s="5">
        <v>2021</v>
      </c>
      <c r="F2413" s="8" t="str">
        <f t="shared" si="74"/>
        <v>September</v>
      </c>
      <c r="G2413" s="7">
        <f t="shared" si="75"/>
        <v>44463</v>
      </c>
      <c r="H2413" s="5" t="s">
        <v>4341</v>
      </c>
      <c r="I2413" s="5" t="s">
        <v>11</v>
      </c>
      <c r="J2413" s="10">
        <v>900000</v>
      </c>
      <c r="K2413" s="10"/>
      <c r="L2413" s="11">
        <v>977419.36</v>
      </c>
    </row>
    <row r="2414" spans="1:12" x14ac:dyDescent="0.25">
      <c r="A2414" s="5" t="s">
        <v>365</v>
      </c>
      <c r="B2414" s="3" t="s">
        <v>366</v>
      </c>
      <c r="C2414" s="5" t="s">
        <v>5605</v>
      </c>
      <c r="D2414" s="5" t="s">
        <v>5600</v>
      </c>
      <c r="E2414" s="5">
        <v>2021</v>
      </c>
      <c r="F2414" s="8" t="str">
        <f t="shared" si="74"/>
        <v>September</v>
      </c>
      <c r="G2414" s="7">
        <f t="shared" si="75"/>
        <v>44467</v>
      </c>
      <c r="H2414" s="5" t="s">
        <v>3358</v>
      </c>
      <c r="I2414" s="5" t="s">
        <v>13</v>
      </c>
      <c r="J2414" s="10"/>
      <c r="K2414" s="10">
        <v>77419.360000000001</v>
      </c>
      <c r="L2414" s="11">
        <v>900000</v>
      </c>
    </row>
    <row r="2415" spans="1:12" x14ac:dyDescent="0.25">
      <c r="A2415" s="5" t="s">
        <v>365</v>
      </c>
      <c r="B2415" s="3" t="s">
        <v>366</v>
      </c>
      <c r="C2415" s="5" t="s">
        <v>5605</v>
      </c>
      <c r="D2415" s="5" t="s">
        <v>5600</v>
      </c>
      <c r="E2415" s="5">
        <v>2021</v>
      </c>
      <c r="F2415" s="8" t="str">
        <f t="shared" si="74"/>
        <v>September</v>
      </c>
      <c r="G2415" s="7">
        <f t="shared" si="75"/>
        <v>44467</v>
      </c>
      <c r="H2415" s="5" t="s">
        <v>3291</v>
      </c>
      <c r="I2415" s="5" t="s">
        <v>13</v>
      </c>
      <c r="J2415" s="10"/>
      <c r="K2415" s="10">
        <v>900000</v>
      </c>
      <c r="L2415" s="11">
        <v>0</v>
      </c>
    </row>
    <row r="2416" spans="1:12" x14ac:dyDescent="0.25">
      <c r="A2416" s="5" t="s">
        <v>367</v>
      </c>
      <c r="B2416" s="3" t="s">
        <v>368</v>
      </c>
      <c r="C2416" s="5" t="s">
        <v>5588</v>
      </c>
      <c r="D2416" s="5" t="s">
        <v>5607</v>
      </c>
      <c r="E2416" s="5">
        <v>2021</v>
      </c>
      <c r="F2416" s="8" t="str">
        <f t="shared" si="74"/>
        <v>March</v>
      </c>
      <c r="G2416" s="7">
        <f t="shared" si="75"/>
        <v>44267</v>
      </c>
      <c r="H2416" s="5" t="s">
        <v>4340</v>
      </c>
      <c r="I2416" s="5" t="s">
        <v>11</v>
      </c>
      <c r="J2416" s="10">
        <v>2340000</v>
      </c>
      <c r="K2416" s="10"/>
      <c r="L2416" s="11">
        <v>2340000</v>
      </c>
    </row>
    <row r="2417" spans="1:12" x14ac:dyDescent="0.25">
      <c r="A2417" s="5" t="s">
        <v>367</v>
      </c>
      <c r="B2417" s="3" t="s">
        <v>368</v>
      </c>
      <c r="C2417" s="5" t="s">
        <v>5588</v>
      </c>
      <c r="D2417" s="5" t="s">
        <v>5601</v>
      </c>
      <c r="E2417" s="5">
        <v>2021</v>
      </c>
      <c r="F2417" s="8" t="str">
        <f t="shared" si="74"/>
        <v>March</v>
      </c>
      <c r="G2417" s="7">
        <f t="shared" si="75"/>
        <v>44272</v>
      </c>
      <c r="H2417" s="5" t="s">
        <v>3296</v>
      </c>
      <c r="I2417" s="5" t="s">
        <v>13</v>
      </c>
      <c r="J2417" s="10"/>
      <c r="K2417" s="10">
        <v>2340000</v>
      </c>
      <c r="L2417" s="11">
        <v>0</v>
      </c>
    </row>
    <row r="2418" spans="1:12" x14ac:dyDescent="0.25">
      <c r="A2418" s="5" t="s">
        <v>367</v>
      </c>
      <c r="B2418" s="3" t="s">
        <v>368</v>
      </c>
      <c r="C2418" s="5" t="s">
        <v>5589</v>
      </c>
      <c r="D2418" s="5" t="s">
        <v>5603</v>
      </c>
      <c r="E2418" s="5">
        <v>2021</v>
      </c>
      <c r="F2418" s="8" t="str">
        <f t="shared" si="74"/>
        <v>June</v>
      </c>
      <c r="G2418" s="7">
        <f t="shared" si="75"/>
        <v>44376</v>
      </c>
      <c r="H2418" s="5" t="s">
        <v>4339</v>
      </c>
      <c r="I2418" s="5" t="s">
        <v>11</v>
      </c>
      <c r="J2418" s="10">
        <v>2340000</v>
      </c>
      <c r="K2418" s="10"/>
      <c r="L2418" s="11">
        <v>2340000</v>
      </c>
    </row>
    <row r="2419" spans="1:12" x14ac:dyDescent="0.25">
      <c r="A2419" s="5" t="s">
        <v>367</v>
      </c>
      <c r="B2419" s="3" t="s">
        <v>368</v>
      </c>
      <c r="C2419" s="5" t="s">
        <v>5592</v>
      </c>
      <c r="D2419" s="5" t="s">
        <v>5587</v>
      </c>
      <c r="E2419" s="5">
        <v>2021</v>
      </c>
      <c r="F2419" s="8" t="str">
        <f t="shared" si="74"/>
        <v>July</v>
      </c>
      <c r="G2419" s="7">
        <f t="shared" si="75"/>
        <v>44378</v>
      </c>
      <c r="H2419" s="5" t="s">
        <v>3293</v>
      </c>
      <c r="I2419" s="5" t="s">
        <v>13</v>
      </c>
      <c r="J2419" s="10"/>
      <c r="K2419" s="10">
        <v>2340000</v>
      </c>
      <c r="L2419" s="11">
        <v>0</v>
      </c>
    </row>
    <row r="2420" spans="1:12" x14ac:dyDescent="0.25">
      <c r="A2420" s="5" t="s">
        <v>367</v>
      </c>
      <c r="B2420" s="3" t="s">
        <v>368</v>
      </c>
      <c r="C2420" s="5" t="s">
        <v>5605</v>
      </c>
      <c r="D2420" s="5" t="s">
        <v>5602</v>
      </c>
      <c r="E2420" s="5">
        <v>2021</v>
      </c>
      <c r="F2420" s="8" t="str">
        <f t="shared" si="74"/>
        <v>September</v>
      </c>
      <c r="G2420" s="7">
        <f t="shared" si="75"/>
        <v>44463</v>
      </c>
      <c r="H2420" s="5" t="s">
        <v>4338</v>
      </c>
      <c r="I2420" s="5" t="s">
        <v>11</v>
      </c>
      <c r="J2420" s="10">
        <v>2340000</v>
      </c>
      <c r="K2420" s="10"/>
      <c r="L2420" s="11">
        <v>2340000</v>
      </c>
    </row>
    <row r="2421" spans="1:12" x14ac:dyDescent="0.25">
      <c r="A2421" s="5" t="s">
        <v>367</v>
      </c>
      <c r="B2421" s="3" t="s">
        <v>368</v>
      </c>
      <c r="C2421" s="5" t="s">
        <v>5605</v>
      </c>
      <c r="D2421" s="5" t="s">
        <v>5615</v>
      </c>
      <c r="E2421" s="5">
        <v>2021</v>
      </c>
      <c r="F2421" s="8" t="str">
        <f t="shared" si="74"/>
        <v>September</v>
      </c>
      <c r="G2421" s="7">
        <f t="shared" si="75"/>
        <v>44466</v>
      </c>
      <c r="H2421" s="5" t="s">
        <v>3291</v>
      </c>
      <c r="I2421" s="5" t="s">
        <v>13</v>
      </c>
      <c r="J2421" s="10"/>
      <c r="K2421" s="10">
        <v>2340000</v>
      </c>
      <c r="L2421" s="11">
        <v>0</v>
      </c>
    </row>
    <row r="2422" spans="1:12" x14ac:dyDescent="0.25">
      <c r="A2422" s="5" t="s">
        <v>369</v>
      </c>
      <c r="B2422" s="3" t="s">
        <v>370</v>
      </c>
      <c r="C2422" s="5" t="s">
        <v>5587</v>
      </c>
      <c r="D2422" s="5" t="s">
        <v>5587</v>
      </c>
      <c r="E2422" s="5">
        <v>2021</v>
      </c>
      <c r="F2422" s="8" t="str">
        <f t="shared" si="74"/>
        <v>January</v>
      </c>
      <c r="G2422" s="7">
        <f t="shared" si="75"/>
        <v>44197</v>
      </c>
      <c r="H2422" s="5" t="s">
        <v>36</v>
      </c>
      <c r="I2422" s="5" t="s">
        <v>29</v>
      </c>
      <c r="J2422" s="10"/>
      <c r="K2422" s="10"/>
      <c r="L2422" s="11">
        <v>430005.38</v>
      </c>
    </row>
    <row r="2423" spans="1:12" x14ac:dyDescent="0.25">
      <c r="A2423" s="5" t="s">
        <v>371</v>
      </c>
      <c r="B2423" s="3" t="s">
        <v>372</v>
      </c>
      <c r="C2423" s="5" t="s">
        <v>5588</v>
      </c>
      <c r="D2423" s="5" t="s">
        <v>5616</v>
      </c>
      <c r="E2423" s="5">
        <v>2021</v>
      </c>
      <c r="F2423" s="8" t="str">
        <f t="shared" si="74"/>
        <v>March</v>
      </c>
      <c r="G2423" s="7">
        <f t="shared" si="75"/>
        <v>44270</v>
      </c>
      <c r="H2423" s="5" t="s">
        <v>4337</v>
      </c>
      <c r="I2423" s="5" t="s">
        <v>11</v>
      </c>
      <c r="J2423" s="10">
        <v>59125</v>
      </c>
      <c r="K2423" s="10"/>
      <c r="L2423" s="11">
        <v>59125</v>
      </c>
    </row>
    <row r="2424" spans="1:12" x14ac:dyDescent="0.25">
      <c r="A2424" s="5" t="s">
        <v>371</v>
      </c>
      <c r="B2424" s="3" t="s">
        <v>372</v>
      </c>
      <c r="C2424" s="5" t="s">
        <v>5596</v>
      </c>
      <c r="D2424" s="5" t="s">
        <v>5616</v>
      </c>
      <c r="E2424" s="5">
        <v>2021</v>
      </c>
      <c r="F2424" s="8" t="str">
        <f t="shared" si="74"/>
        <v>April</v>
      </c>
      <c r="G2424" s="7">
        <f t="shared" si="75"/>
        <v>44301</v>
      </c>
      <c r="H2424" s="5" t="s">
        <v>4336</v>
      </c>
      <c r="I2424" s="5" t="s">
        <v>11</v>
      </c>
      <c r="J2424" s="10">
        <v>59125</v>
      </c>
      <c r="K2424" s="10"/>
      <c r="L2424" s="11">
        <v>118250</v>
      </c>
    </row>
    <row r="2425" spans="1:12" x14ac:dyDescent="0.25">
      <c r="A2425" s="5" t="s">
        <v>371</v>
      </c>
      <c r="B2425" s="3" t="s">
        <v>372</v>
      </c>
      <c r="C2425" s="5" t="s">
        <v>5597</v>
      </c>
      <c r="D2425" s="5" t="s">
        <v>5616</v>
      </c>
      <c r="E2425" s="5">
        <v>2021</v>
      </c>
      <c r="F2425" s="8" t="str">
        <f t="shared" si="74"/>
        <v>May</v>
      </c>
      <c r="G2425" s="7">
        <f t="shared" si="75"/>
        <v>44331</v>
      </c>
      <c r="H2425" s="5" t="s">
        <v>4335</v>
      </c>
      <c r="I2425" s="5" t="s">
        <v>11</v>
      </c>
      <c r="J2425" s="10">
        <v>59125</v>
      </c>
      <c r="K2425" s="10"/>
      <c r="L2425" s="11">
        <v>177375</v>
      </c>
    </row>
    <row r="2426" spans="1:12" x14ac:dyDescent="0.25">
      <c r="A2426" s="5" t="s">
        <v>371</v>
      </c>
      <c r="B2426" s="3" t="s">
        <v>372</v>
      </c>
      <c r="C2426" s="5" t="s">
        <v>5589</v>
      </c>
      <c r="D2426" s="5" t="s">
        <v>5616</v>
      </c>
      <c r="E2426" s="5">
        <v>2021</v>
      </c>
      <c r="F2426" s="8" t="str">
        <f t="shared" si="74"/>
        <v>June</v>
      </c>
      <c r="G2426" s="7">
        <f t="shared" si="75"/>
        <v>44362</v>
      </c>
      <c r="H2426" s="5" t="s">
        <v>4334</v>
      </c>
      <c r="I2426" s="5" t="s">
        <v>11</v>
      </c>
      <c r="J2426" s="10">
        <v>59125</v>
      </c>
      <c r="K2426" s="10"/>
      <c r="L2426" s="11">
        <v>236500</v>
      </c>
    </row>
    <row r="2427" spans="1:12" x14ac:dyDescent="0.25">
      <c r="A2427" s="5" t="s">
        <v>371</v>
      </c>
      <c r="B2427" s="3" t="s">
        <v>372</v>
      </c>
      <c r="C2427" s="5" t="s">
        <v>5592</v>
      </c>
      <c r="D2427" s="5" t="s">
        <v>5616</v>
      </c>
      <c r="E2427" s="5">
        <v>2021</v>
      </c>
      <c r="F2427" s="8" t="str">
        <f t="shared" si="74"/>
        <v>July</v>
      </c>
      <c r="G2427" s="7">
        <f t="shared" si="75"/>
        <v>44392</v>
      </c>
      <c r="H2427" s="5" t="s">
        <v>4333</v>
      </c>
      <c r="I2427" s="5" t="s">
        <v>11</v>
      </c>
      <c r="J2427" s="10">
        <v>59125</v>
      </c>
      <c r="K2427" s="10"/>
      <c r="L2427" s="11">
        <v>295625</v>
      </c>
    </row>
    <row r="2428" spans="1:12" x14ac:dyDescent="0.25">
      <c r="A2428" s="5" t="s">
        <v>373</v>
      </c>
      <c r="B2428" s="3" t="s">
        <v>374</v>
      </c>
      <c r="C2428" s="5" t="s">
        <v>5587</v>
      </c>
      <c r="D2428" s="5" t="s">
        <v>5587</v>
      </c>
      <c r="E2428" s="5">
        <v>2021</v>
      </c>
      <c r="F2428" s="8" t="str">
        <f t="shared" si="74"/>
        <v>January</v>
      </c>
      <c r="G2428" s="7">
        <f t="shared" si="75"/>
        <v>44197</v>
      </c>
      <c r="H2428" s="5" t="s">
        <v>36</v>
      </c>
      <c r="I2428" s="5" t="s">
        <v>29</v>
      </c>
      <c r="J2428" s="10"/>
      <c r="K2428" s="10"/>
      <c r="L2428" s="11">
        <v>1197500</v>
      </c>
    </row>
    <row r="2429" spans="1:12" x14ac:dyDescent="0.25">
      <c r="A2429" s="5" t="s">
        <v>373</v>
      </c>
      <c r="B2429" s="3" t="s">
        <v>374</v>
      </c>
      <c r="C2429" s="5" t="s">
        <v>5590</v>
      </c>
      <c r="D2429" s="5" t="s">
        <v>5588</v>
      </c>
      <c r="E2429" s="5">
        <v>2021</v>
      </c>
      <c r="F2429" s="8" t="str">
        <f t="shared" si="74"/>
        <v>August</v>
      </c>
      <c r="G2429" s="7">
        <f t="shared" si="75"/>
        <v>44411</v>
      </c>
      <c r="H2429" s="5" t="s">
        <v>3247</v>
      </c>
      <c r="I2429" s="5" t="s">
        <v>13</v>
      </c>
      <c r="J2429" s="10"/>
      <c r="K2429" s="10">
        <v>200000</v>
      </c>
      <c r="L2429" s="11">
        <v>997500</v>
      </c>
    </row>
    <row r="2430" spans="1:12" x14ac:dyDescent="0.25">
      <c r="A2430" s="5" t="s">
        <v>373</v>
      </c>
      <c r="B2430" s="3" t="s">
        <v>374</v>
      </c>
      <c r="C2430" s="5" t="s">
        <v>5605</v>
      </c>
      <c r="D2430" s="5" t="s">
        <v>5600</v>
      </c>
      <c r="E2430" s="5">
        <v>2021</v>
      </c>
      <c r="F2430" s="8" t="str">
        <f t="shared" si="74"/>
        <v>September</v>
      </c>
      <c r="G2430" s="7">
        <f t="shared" si="75"/>
        <v>44467</v>
      </c>
      <c r="H2430" s="5" t="s">
        <v>3247</v>
      </c>
      <c r="I2430" s="5" t="s">
        <v>13</v>
      </c>
      <c r="J2430" s="10"/>
      <c r="K2430" s="10">
        <v>200000</v>
      </c>
      <c r="L2430" s="11">
        <v>797500</v>
      </c>
    </row>
    <row r="2431" spans="1:12" x14ac:dyDescent="0.25">
      <c r="A2431" s="5" t="s">
        <v>373</v>
      </c>
      <c r="B2431" s="3" t="s">
        <v>374</v>
      </c>
      <c r="C2431" s="5" t="s">
        <v>5605</v>
      </c>
      <c r="D2431" s="5" t="s">
        <v>5600</v>
      </c>
      <c r="E2431" s="5">
        <v>2021</v>
      </c>
      <c r="F2431" s="8" t="str">
        <f t="shared" si="74"/>
        <v>September</v>
      </c>
      <c r="G2431" s="7">
        <f t="shared" si="75"/>
        <v>44467</v>
      </c>
      <c r="H2431" s="5" t="s">
        <v>3254</v>
      </c>
      <c r="I2431" s="5" t="s">
        <v>13</v>
      </c>
      <c r="J2431" s="10"/>
      <c r="K2431" s="10">
        <v>75000</v>
      </c>
      <c r="L2431" s="11">
        <v>722500</v>
      </c>
    </row>
    <row r="2432" spans="1:12" x14ac:dyDescent="0.25">
      <c r="A2432" s="5" t="s">
        <v>373</v>
      </c>
      <c r="B2432" s="3" t="s">
        <v>374</v>
      </c>
      <c r="C2432" s="5" t="s">
        <v>5606</v>
      </c>
      <c r="D2432" s="5" t="s">
        <v>5603</v>
      </c>
      <c r="E2432" s="5">
        <v>2021</v>
      </c>
      <c r="F2432" s="8" t="str">
        <f t="shared" si="74"/>
        <v>October</v>
      </c>
      <c r="G2432" s="7">
        <f t="shared" si="75"/>
        <v>44498</v>
      </c>
      <c r="H2432" s="5" t="s">
        <v>3247</v>
      </c>
      <c r="I2432" s="5" t="s">
        <v>13</v>
      </c>
      <c r="J2432" s="10"/>
      <c r="K2432" s="10">
        <v>200000</v>
      </c>
      <c r="L2432" s="11">
        <v>522500</v>
      </c>
    </row>
    <row r="2433" spans="1:12" x14ac:dyDescent="0.25">
      <c r="A2433" s="5" t="s">
        <v>373</v>
      </c>
      <c r="B2433" s="3" t="s">
        <v>374</v>
      </c>
      <c r="C2433" s="5" t="s">
        <v>5607</v>
      </c>
      <c r="D2433" s="5" t="s">
        <v>5587</v>
      </c>
      <c r="E2433" s="5">
        <v>2021</v>
      </c>
      <c r="F2433" s="8" t="str">
        <f t="shared" si="74"/>
        <v>December</v>
      </c>
      <c r="G2433" s="7">
        <f t="shared" si="75"/>
        <v>44531</v>
      </c>
      <c r="H2433" s="5" t="s">
        <v>3247</v>
      </c>
      <c r="I2433" s="5" t="s">
        <v>13</v>
      </c>
      <c r="J2433" s="10"/>
      <c r="K2433" s="10">
        <v>263333.33</v>
      </c>
      <c r="L2433" s="11">
        <v>259166.67</v>
      </c>
    </row>
    <row r="2434" spans="1:12" x14ac:dyDescent="0.25">
      <c r="A2434" s="5" t="s">
        <v>373</v>
      </c>
      <c r="B2434" s="3" t="s">
        <v>374</v>
      </c>
      <c r="C2434" s="5" t="s">
        <v>5607</v>
      </c>
      <c r="D2434" s="5" t="s">
        <v>5587</v>
      </c>
      <c r="E2434" s="5">
        <v>2021</v>
      </c>
      <c r="F2434" s="8" t="str">
        <f t="shared" si="74"/>
        <v>December</v>
      </c>
      <c r="G2434" s="7">
        <f t="shared" si="75"/>
        <v>44531</v>
      </c>
      <c r="H2434" s="5" t="s">
        <v>4332</v>
      </c>
      <c r="I2434" s="5" t="s">
        <v>11</v>
      </c>
      <c r="J2434" s="10"/>
      <c r="K2434" s="10">
        <v>259166.67</v>
      </c>
      <c r="L2434" s="11">
        <v>0</v>
      </c>
    </row>
    <row r="2435" spans="1:12" x14ac:dyDescent="0.25">
      <c r="A2435" s="5" t="s">
        <v>376</v>
      </c>
      <c r="B2435" s="3" t="s">
        <v>377</v>
      </c>
      <c r="C2435" s="5" t="s">
        <v>5607</v>
      </c>
      <c r="D2435" s="5" t="s">
        <v>5598</v>
      </c>
      <c r="E2435" s="5">
        <v>2021</v>
      </c>
      <c r="F2435" s="8" t="str">
        <f t="shared" ref="F2435:F2498" si="76">TEXT(C2435*28, "mmmm")</f>
        <v>December</v>
      </c>
      <c r="G2435" s="7">
        <f t="shared" ref="G2435:G2498" si="77">IFERROR(DATEVALUE(CONCATENATE(C2435,"-",D2435,"-",E2435)), "")</f>
        <v>44532</v>
      </c>
      <c r="H2435" s="5" t="s">
        <v>4331</v>
      </c>
      <c r="I2435" s="5" t="s">
        <v>11</v>
      </c>
      <c r="J2435" s="10">
        <v>620275</v>
      </c>
      <c r="K2435" s="10"/>
      <c r="L2435" s="11">
        <v>620275</v>
      </c>
    </row>
    <row r="2436" spans="1:12" x14ac:dyDescent="0.25">
      <c r="A2436" s="5" t="s">
        <v>376</v>
      </c>
      <c r="B2436" s="3" t="s">
        <v>377</v>
      </c>
      <c r="C2436" s="5" t="s">
        <v>5607</v>
      </c>
      <c r="D2436" s="5" t="s">
        <v>5598</v>
      </c>
      <c r="E2436" s="5">
        <v>2021</v>
      </c>
      <c r="F2436" s="8" t="str">
        <f t="shared" si="76"/>
        <v>December</v>
      </c>
      <c r="G2436" s="7">
        <f t="shared" si="77"/>
        <v>44532</v>
      </c>
      <c r="H2436" s="5" t="s">
        <v>3344</v>
      </c>
      <c r="I2436" s="5" t="s">
        <v>13</v>
      </c>
      <c r="J2436" s="10"/>
      <c r="K2436" s="10">
        <v>620275</v>
      </c>
      <c r="L2436" s="11">
        <v>0</v>
      </c>
    </row>
    <row r="2437" spans="1:12" x14ac:dyDescent="0.25">
      <c r="A2437" s="5" t="s">
        <v>378</v>
      </c>
      <c r="B2437" s="3" t="s">
        <v>379</v>
      </c>
      <c r="C2437" s="5" t="s">
        <v>5587</v>
      </c>
      <c r="D2437" s="5" t="s">
        <v>5587</v>
      </c>
      <c r="E2437" s="5">
        <v>2021</v>
      </c>
      <c r="F2437" s="8" t="str">
        <f t="shared" si="76"/>
        <v>January</v>
      </c>
      <c r="G2437" s="7">
        <f t="shared" si="77"/>
        <v>44197</v>
      </c>
      <c r="H2437" s="5" t="s">
        <v>36</v>
      </c>
      <c r="I2437" s="5" t="s">
        <v>29</v>
      </c>
      <c r="J2437" s="10"/>
      <c r="K2437" s="10"/>
      <c r="L2437" s="11">
        <v>4380249.93</v>
      </c>
    </row>
    <row r="2438" spans="1:12" x14ac:dyDescent="0.25">
      <c r="A2438" s="5" t="s">
        <v>378</v>
      </c>
      <c r="B2438" s="3" t="s">
        <v>379</v>
      </c>
      <c r="C2438" s="5" t="s">
        <v>5587</v>
      </c>
      <c r="D2438" s="5" t="s">
        <v>5587</v>
      </c>
      <c r="E2438" s="5">
        <v>2021</v>
      </c>
      <c r="F2438" s="8" t="str">
        <f t="shared" si="76"/>
        <v>January</v>
      </c>
      <c r="G2438" s="7">
        <f t="shared" si="77"/>
        <v>44197</v>
      </c>
      <c r="H2438" s="5" t="s">
        <v>4330</v>
      </c>
      <c r="I2438" s="5" t="s">
        <v>11</v>
      </c>
      <c r="J2438" s="10"/>
      <c r="K2438" s="10">
        <v>866250</v>
      </c>
      <c r="L2438" s="11">
        <v>3513999.93</v>
      </c>
    </row>
    <row r="2439" spans="1:12" x14ac:dyDescent="0.25">
      <c r="A2439" s="5" t="s">
        <v>378</v>
      </c>
      <c r="B2439" s="3" t="s">
        <v>379</v>
      </c>
      <c r="C2439" s="5" t="s">
        <v>5587</v>
      </c>
      <c r="D2439" s="5" t="s">
        <v>5587</v>
      </c>
      <c r="E2439" s="5">
        <v>2021</v>
      </c>
      <c r="F2439" s="8" t="str">
        <f t="shared" si="76"/>
        <v>January</v>
      </c>
      <c r="G2439" s="7">
        <f t="shared" si="77"/>
        <v>44197</v>
      </c>
      <c r="H2439" s="5" t="s">
        <v>4329</v>
      </c>
      <c r="I2439" s="5" t="s">
        <v>11</v>
      </c>
      <c r="J2439" s="10"/>
      <c r="K2439" s="10">
        <v>915249.93</v>
      </c>
      <c r="L2439" s="11">
        <v>2598750</v>
      </c>
    </row>
    <row r="2440" spans="1:12" x14ac:dyDescent="0.25">
      <c r="A2440" s="5" t="s">
        <v>378</v>
      </c>
      <c r="B2440" s="3" t="s">
        <v>379</v>
      </c>
      <c r="C2440" s="5" t="s">
        <v>5587</v>
      </c>
      <c r="D2440" s="5" t="s">
        <v>5587</v>
      </c>
      <c r="E2440" s="5">
        <v>2021</v>
      </c>
      <c r="F2440" s="8" t="str">
        <f t="shared" si="76"/>
        <v>January</v>
      </c>
      <c r="G2440" s="7">
        <f t="shared" si="77"/>
        <v>44197</v>
      </c>
      <c r="H2440" s="5" t="s">
        <v>4328</v>
      </c>
      <c r="I2440" s="5" t="s">
        <v>11</v>
      </c>
      <c r="J2440" s="10"/>
      <c r="K2440" s="10">
        <v>866250</v>
      </c>
      <c r="L2440" s="11">
        <v>1732500</v>
      </c>
    </row>
    <row r="2441" spans="1:12" x14ac:dyDescent="0.25">
      <c r="A2441" s="5" t="s">
        <v>378</v>
      </c>
      <c r="B2441" s="3" t="s">
        <v>379</v>
      </c>
      <c r="C2441" s="5" t="s">
        <v>5587</v>
      </c>
      <c r="D2441" s="5" t="s">
        <v>5587</v>
      </c>
      <c r="E2441" s="5">
        <v>2021</v>
      </c>
      <c r="F2441" s="8" t="str">
        <f t="shared" si="76"/>
        <v>January</v>
      </c>
      <c r="G2441" s="7">
        <f t="shared" si="77"/>
        <v>44197</v>
      </c>
      <c r="H2441" s="5" t="s">
        <v>4327</v>
      </c>
      <c r="I2441" s="5" t="s">
        <v>11</v>
      </c>
      <c r="J2441" s="10"/>
      <c r="K2441" s="10">
        <v>866250</v>
      </c>
      <c r="L2441" s="11">
        <v>866250</v>
      </c>
    </row>
    <row r="2442" spans="1:12" x14ac:dyDescent="0.25">
      <c r="A2442" s="5" t="s">
        <v>378</v>
      </c>
      <c r="B2442" s="3" t="s">
        <v>379</v>
      </c>
      <c r="C2442" s="5" t="s">
        <v>5587</v>
      </c>
      <c r="D2442" s="5" t="s">
        <v>5587</v>
      </c>
      <c r="E2442" s="5">
        <v>2021</v>
      </c>
      <c r="F2442" s="8" t="str">
        <f t="shared" si="76"/>
        <v>January</v>
      </c>
      <c r="G2442" s="7">
        <f t="shared" si="77"/>
        <v>44197</v>
      </c>
      <c r="H2442" s="5" t="s">
        <v>4326</v>
      </c>
      <c r="I2442" s="5" t="s">
        <v>11</v>
      </c>
      <c r="J2442" s="10"/>
      <c r="K2442" s="10">
        <v>866250</v>
      </c>
      <c r="L2442" s="11">
        <v>0</v>
      </c>
    </row>
    <row r="2443" spans="1:12" x14ac:dyDescent="0.25">
      <c r="A2443" s="5" t="s">
        <v>378</v>
      </c>
      <c r="B2443" s="3" t="s">
        <v>379</v>
      </c>
      <c r="C2443" s="5" t="s">
        <v>5598</v>
      </c>
      <c r="D2443" s="5" t="s">
        <v>5593</v>
      </c>
      <c r="E2443" s="5">
        <v>2021</v>
      </c>
      <c r="F2443" s="8" t="str">
        <f t="shared" si="76"/>
        <v>February</v>
      </c>
      <c r="G2443" s="7">
        <f t="shared" si="77"/>
        <v>44249</v>
      </c>
      <c r="H2443" s="5" t="s">
        <v>4325</v>
      </c>
      <c r="I2443" s="5" t="s">
        <v>11</v>
      </c>
      <c r="J2443" s="10">
        <v>1881250</v>
      </c>
      <c r="K2443" s="10"/>
      <c r="L2443" s="11">
        <v>1881250</v>
      </c>
    </row>
    <row r="2444" spans="1:12" x14ac:dyDescent="0.25">
      <c r="A2444" s="5" t="s">
        <v>378</v>
      </c>
      <c r="B2444" s="3" t="s">
        <v>379</v>
      </c>
      <c r="C2444" s="5" t="s">
        <v>5589</v>
      </c>
      <c r="D2444" s="5" t="s">
        <v>5605</v>
      </c>
      <c r="E2444" s="5">
        <v>2021</v>
      </c>
      <c r="F2444" s="8" t="str">
        <f t="shared" si="76"/>
        <v>June</v>
      </c>
      <c r="G2444" s="7">
        <f t="shared" si="77"/>
        <v>44356</v>
      </c>
      <c r="H2444" s="5" t="s">
        <v>4324</v>
      </c>
      <c r="I2444" s="5" t="s">
        <v>13</v>
      </c>
      <c r="J2444" s="10"/>
      <c r="K2444" s="10">
        <v>1627281.25</v>
      </c>
      <c r="L2444" s="11">
        <v>253968.75</v>
      </c>
    </row>
    <row r="2445" spans="1:12" x14ac:dyDescent="0.25">
      <c r="A2445" s="5" t="s">
        <v>378</v>
      </c>
      <c r="B2445" s="3" t="s">
        <v>379</v>
      </c>
      <c r="C2445" s="5" t="s">
        <v>5589</v>
      </c>
      <c r="D2445" s="5" t="s">
        <v>5605</v>
      </c>
      <c r="E2445" s="5">
        <v>2021</v>
      </c>
      <c r="F2445" s="8" t="str">
        <f t="shared" si="76"/>
        <v>June</v>
      </c>
      <c r="G2445" s="7">
        <f t="shared" si="77"/>
        <v>44356</v>
      </c>
      <c r="H2445" s="5" t="s">
        <v>4323</v>
      </c>
      <c r="I2445" s="5" t="s">
        <v>13</v>
      </c>
      <c r="J2445" s="10"/>
      <c r="K2445" s="10">
        <v>141093.75</v>
      </c>
      <c r="L2445" s="11">
        <v>112875</v>
      </c>
    </row>
    <row r="2446" spans="1:12" x14ac:dyDescent="0.25">
      <c r="A2446" s="5" t="s">
        <v>378</v>
      </c>
      <c r="B2446" s="3" t="s">
        <v>379</v>
      </c>
      <c r="C2446" s="5" t="s">
        <v>5589</v>
      </c>
      <c r="D2446" s="5" t="s">
        <v>5605</v>
      </c>
      <c r="E2446" s="5">
        <v>2021</v>
      </c>
      <c r="F2446" s="8" t="str">
        <f t="shared" si="76"/>
        <v>June</v>
      </c>
      <c r="G2446" s="7">
        <f t="shared" si="77"/>
        <v>44356</v>
      </c>
      <c r="H2446" s="5" t="s">
        <v>4322</v>
      </c>
      <c r="I2446" s="5" t="s">
        <v>13</v>
      </c>
      <c r="J2446" s="10"/>
      <c r="K2446" s="10">
        <v>112875</v>
      </c>
      <c r="L2446" s="11">
        <v>0</v>
      </c>
    </row>
    <row r="2447" spans="1:12" x14ac:dyDescent="0.25">
      <c r="A2447" s="5" t="s">
        <v>378</v>
      </c>
      <c r="B2447" s="3" t="s">
        <v>379</v>
      </c>
      <c r="C2447" s="5" t="s">
        <v>5594</v>
      </c>
      <c r="D2447" s="5" t="s">
        <v>5587</v>
      </c>
      <c r="E2447" s="5">
        <v>2021</v>
      </c>
      <c r="F2447" s="8" t="str">
        <f t="shared" si="76"/>
        <v>November</v>
      </c>
      <c r="G2447" s="7">
        <f t="shared" si="77"/>
        <v>44501</v>
      </c>
      <c r="H2447" s="5" t="s">
        <v>4321</v>
      </c>
      <c r="I2447" s="5" t="s">
        <v>11</v>
      </c>
      <c r="J2447" s="10">
        <v>662558.32999999996</v>
      </c>
      <c r="K2447" s="10"/>
      <c r="L2447" s="11">
        <v>662558.32999999996</v>
      </c>
    </row>
    <row r="2448" spans="1:12" x14ac:dyDescent="0.25">
      <c r="A2448" s="5" t="s">
        <v>378</v>
      </c>
      <c r="B2448" s="3" t="s">
        <v>379</v>
      </c>
      <c r="C2448" s="5" t="s">
        <v>5607</v>
      </c>
      <c r="D2448" s="5" t="s">
        <v>5610</v>
      </c>
      <c r="E2448" s="5">
        <v>2021</v>
      </c>
      <c r="F2448" s="8" t="str">
        <f t="shared" si="76"/>
        <v>December</v>
      </c>
      <c r="G2448" s="7">
        <f t="shared" si="77"/>
        <v>44560</v>
      </c>
      <c r="H2448" s="5" t="s">
        <v>3657</v>
      </c>
      <c r="I2448" s="5" t="s">
        <v>13</v>
      </c>
      <c r="J2448" s="10"/>
      <c r="K2448" s="10">
        <v>662558.32999999996</v>
      </c>
      <c r="L2448" s="11">
        <v>0</v>
      </c>
    </row>
    <row r="2449" spans="1:12" x14ac:dyDescent="0.25">
      <c r="A2449" s="5" t="s">
        <v>380</v>
      </c>
      <c r="B2449" s="3" t="s">
        <v>381</v>
      </c>
      <c r="C2449" s="5" t="s">
        <v>5606</v>
      </c>
      <c r="D2449" s="5" t="s">
        <v>5613</v>
      </c>
      <c r="E2449" s="5">
        <v>2021</v>
      </c>
      <c r="F2449" s="8" t="str">
        <f t="shared" si="76"/>
        <v>October</v>
      </c>
      <c r="G2449" s="7">
        <f t="shared" si="77"/>
        <v>44490</v>
      </c>
      <c r="H2449" s="5" t="s">
        <v>4320</v>
      </c>
      <c r="I2449" s="5" t="s">
        <v>11</v>
      </c>
      <c r="J2449" s="10">
        <v>1584804</v>
      </c>
      <c r="K2449" s="10"/>
      <c r="L2449" s="11">
        <v>1584804</v>
      </c>
    </row>
    <row r="2450" spans="1:12" x14ac:dyDescent="0.25">
      <c r="A2450" s="5" t="s">
        <v>380</v>
      </c>
      <c r="B2450" s="3" t="s">
        <v>381</v>
      </c>
      <c r="C2450" s="5" t="s">
        <v>5606</v>
      </c>
      <c r="D2450" s="5" t="s">
        <v>5613</v>
      </c>
      <c r="E2450" s="5">
        <v>2021</v>
      </c>
      <c r="F2450" s="8" t="str">
        <f t="shared" si="76"/>
        <v>October</v>
      </c>
      <c r="G2450" s="7">
        <f t="shared" si="77"/>
        <v>44490</v>
      </c>
      <c r="H2450" s="5" t="s">
        <v>4319</v>
      </c>
      <c r="I2450" s="5" t="s">
        <v>13</v>
      </c>
      <c r="J2450" s="10"/>
      <c r="K2450" s="10">
        <v>1584804</v>
      </c>
      <c r="L2450" s="11">
        <v>0</v>
      </c>
    </row>
    <row r="2451" spans="1:12" x14ac:dyDescent="0.25">
      <c r="A2451" s="5" t="s">
        <v>382</v>
      </c>
      <c r="B2451" s="3" t="s">
        <v>383</v>
      </c>
      <c r="C2451" s="5" t="s">
        <v>5597</v>
      </c>
      <c r="D2451" s="5" t="s">
        <v>5594</v>
      </c>
      <c r="E2451" s="5">
        <v>2021</v>
      </c>
      <c r="F2451" s="8" t="str">
        <f t="shared" si="76"/>
        <v>May</v>
      </c>
      <c r="G2451" s="7">
        <f t="shared" si="77"/>
        <v>44327</v>
      </c>
      <c r="H2451" s="5" t="s">
        <v>4318</v>
      </c>
      <c r="I2451" s="5" t="s">
        <v>11</v>
      </c>
      <c r="J2451" s="10">
        <v>6450000</v>
      </c>
      <c r="K2451" s="10"/>
      <c r="L2451" s="11">
        <v>6450000</v>
      </c>
    </row>
    <row r="2452" spans="1:12" x14ac:dyDescent="0.25">
      <c r="A2452" s="5" t="s">
        <v>382</v>
      </c>
      <c r="B2452" s="3" t="s">
        <v>383</v>
      </c>
      <c r="C2452" s="5" t="s">
        <v>5597</v>
      </c>
      <c r="D2452" s="5" t="s">
        <v>5594</v>
      </c>
      <c r="E2452" s="5">
        <v>2021</v>
      </c>
      <c r="F2452" s="8" t="str">
        <f t="shared" si="76"/>
        <v>May</v>
      </c>
      <c r="G2452" s="7">
        <f t="shared" si="77"/>
        <v>44327</v>
      </c>
      <c r="H2452" s="5" t="s">
        <v>4317</v>
      </c>
      <c r="I2452" s="5" t="s">
        <v>11</v>
      </c>
      <c r="J2452" s="10">
        <v>1000000</v>
      </c>
      <c r="K2452" s="10"/>
      <c r="L2452" s="11">
        <v>7450000</v>
      </c>
    </row>
    <row r="2453" spans="1:12" x14ac:dyDescent="0.25">
      <c r="A2453" s="5" t="s">
        <v>382</v>
      </c>
      <c r="B2453" s="3" t="s">
        <v>383</v>
      </c>
      <c r="C2453" s="5" t="s">
        <v>5597</v>
      </c>
      <c r="D2453" s="5" t="s">
        <v>5607</v>
      </c>
      <c r="E2453" s="5">
        <v>2021</v>
      </c>
      <c r="F2453" s="8" t="str">
        <f t="shared" si="76"/>
        <v>May</v>
      </c>
      <c r="G2453" s="7">
        <f t="shared" si="77"/>
        <v>44328</v>
      </c>
      <c r="H2453" s="5" t="s">
        <v>4316</v>
      </c>
      <c r="I2453" s="5" t="s">
        <v>13</v>
      </c>
      <c r="J2453" s="10"/>
      <c r="K2453" s="10">
        <v>6450000</v>
      </c>
      <c r="L2453" s="11">
        <v>1000000</v>
      </c>
    </row>
    <row r="2454" spans="1:12" x14ac:dyDescent="0.25">
      <c r="A2454" s="5" t="s">
        <v>382</v>
      </c>
      <c r="B2454" s="3" t="s">
        <v>383</v>
      </c>
      <c r="C2454" s="5" t="s">
        <v>5597</v>
      </c>
      <c r="D2454" s="5" t="s">
        <v>5610</v>
      </c>
      <c r="E2454" s="5">
        <v>2021</v>
      </c>
      <c r="F2454" s="8" t="str">
        <f t="shared" si="76"/>
        <v>May</v>
      </c>
      <c r="G2454" s="7">
        <f t="shared" si="77"/>
        <v>44346</v>
      </c>
      <c r="H2454" s="5" t="s">
        <v>4315</v>
      </c>
      <c r="I2454" s="5" t="s">
        <v>13</v>
      </c>
      <c r="J2454" s="10"/>
      <c r="K2454" s="10">
        <v>1000000</v>
      </c>
      <c r="L2454" s="11">
        <v>0</v>
      </c>
    </row>
    <row r="2455" spans="1:12" x14ac:dyDescent="0.25">
      <c r="A2455" s="5" t="s">
        <v>382</v>
      </c>
      <c r="B2455" s="3" t="s">
        <v>383</v>
      </c>
      <c r="C2455" s="5" t="s">
        <v>5606</v>
      </c>
      <c r="D2455" s="5" t="s">
        <v>5613</v>
      </c>
      <c r="E2455" s="5">
        <v>2021</v>
      </c>
      <c r="F2455" s="8" t="str">
        <f t="shared" si="76"/>
        <v>October</v>
      </c>
      <c r="G2455" s="7">
        <f t="shared" si="77"/>
        <v>44490</v>
      </c>
      <c r="H2455" s="5" t="s">
        <v>4314</v>
      </c>
      <c r="I2455" s="5" t="s">
        <v>11</v>
      </c>
      <c r="J2455" s="10">
        <v>6639307.5</v>
      </c>
      <c r="K2455" s="10"/>
      <c r="L2455" s="11">
        <v>6639307.5</v>
      </c>
    </row>
    <row r="2456" spans="1:12" x14ac:dyDescent="0.25">
      <c r="A2456" s="5" t="s">
        <v>382</v>
      </c>
      <c r="B2456" s="3" t="s">
        <v>383</v>
      </c>
      <c r="C2456" s="5" t="s">
        <v>5606</v>
      </c>
      <c r="D2456" s="5" t="s">
        <v>5613</v>
      </c>
      <c r="E2456" s="5">
        <v>2021</v>
      </c>
      <c r="F2456" s="8" t="str">
        <f t="shared" si="76"/>
        <v>October</v>
      </c>
      <c r="G2456" s="7">
        <f t="shared" si="77"/>
        <v>44490</v>
      </c>
      <c r="H2456" s="5" t="s">
        <v>3247</v>
      </c>
      <c r="I2456" s="5" t="s">
        <v>13</v>
      </c>
      <c r="J2456" s="10"/>
      <c r="K2456" s="10">
        <v>4000000</v>
      </c>
      <c r="L2456" s="11">
        <v>2639307.5</v>
      </c>
    </row>
    <row r="2457" spans="1:12" x14ac:dyDescent="0.25">
      <c r="A2457" s="5" t="s">
        <v>384</v>
      </c>
      <c r="B2457" s="3" t="s">
        <v>385</v>
      </c>
      <c r="C2457" s="5" t="s">
        <v>5598</v>
      </c>
      <c r="D2457" s="5" t="s">
        <v>5587</v>
      </c>
      <c r="E2457" s="5">
        <v>2021</v>
      </c>
      <c r="F2457" s="8" t="str">
        <f t="shared" si="76"/>
        <v>February</v>
      </c>
      <c r="G2457" s="7">
        <f t="shared" si="77"/>
        <v>44228</v>
      </c>
      <c r="H2457" s="5" t="s">
        <v>4313</v>
      </c>
      <c r="I2457" s="5" t="s">
        <v>11</v>
      </c>
      <c r="J2457" s="10">
        <v>645000</v>
      </c>
      <c r="K2457" s="10"/>
      <c r="L2457" s="11">
        <v>645000</v>
      </c>
    </row>
    <row r="2458" spans="1:12" x14ac:dyDescent="0.25">
      <c r="A2458" s="5" t="s">
        <v>384</v>
      </c>
      <c r="B2458" s="3" t="s">
        <v>385</v>
      </c>
      <c r="C2458" s="5" t="s">
        <v>5598</v>
      </c>
      <c r="D2458" s="5" t="s">
        <v>5616</v>
      </c>
      <c r="E2458" s="5">
        <v>2021</v>
      </c>
      <c r="F2458" s="8" t="str">
        <f t="shared" si="76"/>
        <v>February</v>
      </c>
      <c r="G2458" s="7">
        <f t="shared" si="77"/>
        <v>44242</v>
      </c>
      <c r="H2458" s="5" t="s">
        <v>3300</v>
      </c>
      <c r="I2458" s="5" t="s">
        <v>13</v>
      </c>
      <c r="J2458" s="10"/>
      <c r="K2458" s="10">
        <v>585000</v>
      </c>
      <c r="L2458" s="11">
        <v>60000</v>
      </c>
    </row>
    <row r="2459" spans="1:12" x14ac:dyDescent="0.25">
      <c r="A2459" s="5" t="s">
        <v>384</v>
      </c>
      <c r="B2459" s="3" t="s">
        <v>385</v>
      </c>
      <c r="C2459" s="5" t="s">
        <v>5598</v>
      </c>
      <c r="D2459" s="5" t="s">
        <v>5616</v>
      </c>
      <c r="E2459" s="5">
        <v>2021</v>
      </c>
      <c r="F2459" s="8" t="str">
        <f t="shared" si="76"/>
        <v>February</v>
      </c>
      <c r="G2459" s="7">
        <f t="shared" si="77"/>
        <v>44242</v>
      </c>
      <c r="H2459" s="5" t="s">
        <v>3299</v>
      </c>
      <c r="I2459" s="5" t="s">
        <v>13</v>
      </c>
      <c r="J2459" s="10"/>
      <c r="K2459" s="10">
        <v>60000</v>
      </c>
      <c r="L2459" s="11">
        <v>0</v>
      </c>
    </row>
    <row r="2460" spans="1:12" x14ac:dyDescent="0.25">
      <c r="A2460" s="5" t="s">
        <v>384</v>
      </c>
      <c r="B2460" s="3" t="s">
        <v>385</v>
      </c>
      <c r="C2460" s="5" t="s">
        <v>5597</v>
      </c>
      <c r="D2460" s="5" t="s">
        <v>5587</v>
      </c>
      <c r="E2460" s="5">
        <v>2021</v>
      </c>
      <c r="F2460" s="8" t="str">
        <f t="shared" si="76"/>
        <v>May</v>
      </c>
      <c r="G2460" s="7">
        <f t="shared" si="77"/>
        <v>44317</v>
      </c>
      <c r="H2460" s="5" t="s">
        <v>4312</v>
      </c>
      <c r="I2460" s="5" t="s">
        <v>11</v>
      </c>
      <c r="J2460" s="10">
        <v>645000</v>
      </c>
      <c r="K2460" s="10"/>
      <c r="L2460" s="11">
        <v>645000</v>
      </c>
    </row>
    <row r="2461" spans="1:12" x14ac:dyDescent="0.25">
      <c r="A2461" s="5" t="s">
        <v>384</v>
      </c>
      <c r="B2461" s="3" t="s">
        <v>385</v>
      </c>
      <c r="C2461" s="5" t="s">
        <v>5597</v>
      </c>
      <c r="D2461" s="5" t="s">
        <v>5613</v>
      </c>
      <c r="E2461" s="5">
        <v>2021</v>
      </c>
      <c r="F2461" s="8" t="str">
        <f t="shared" si="76"/>
        <v>May</v>
      </c>
      <c r="G2461" s="7">
        <f t="shared" si="77"/>
        <v>44337</v>
      </c>
      <c r="H2461" s="5" t="s">
        <v>3296</v>
      </c>
      <c r="I2461" s="5" t="s">
        <v>13</v>
      </c>
      <c r="J2461" s="10"/>
      <c r="K2461" s="10">
        <v>645000</v>
      </c>
      <c r="L2461" s="11">
        <v>0</v>
      </c>
    </row>
    <row r="2462" spans="1:12" x14ac:dyDescent="0.25">
      <c r="A2462" s="5" t="s">
        <v>384</v>
      </c>
      <c r="B2462" s="3" t="s">
        <v>385</v>
      </c>
      <c r="C2462" s="5" t="s">
        <v>5590</v>
      </c>
      <c r="D2462" s="5" t="s">
        <v>5587</v>
      </c>
      <c r="E2462" s="5">
        <v>2021</v>
      </c>
      <c r="F2462" s="8" t="str">
        <f t="shared" si="76"/>
        <v>August</v>
      </c>
      <c r="G2462" s="7">
        <f t="shared" si="77"/>
        <v>44409</v>
      </c>
      <c r="H2462" s="5" t="s">
        <v>4311</v>
      </c>
      <c r="I2462" s="5" t="s">
        <v>11</v>
      </c>
      <c r="J2462" s="10">
        <v>645000</v>
      </c>
      <c r="K2462" s="10"/>
      <c r="L2462" s="11">
        <v>645000</v>
      </c>
    </row>
    <row r="2463" spans="1:12" x14ac:dyDescent="0.25">
      <c r="A2463" s="5" t="s">
        <v>384</v>
      </c>
      <c r="B2463" s="3" t="s">
        <v>385</v>
      </c>
      <c r="C2463" s="5" t="s">
        <v>5605</v>
      </c>
      <c r="D2463" s="5" t="s">
        <v>5601</v>
      </c>
      <c r="E2463" s="5">
        <v>2021</v>
      </c>
      <c r="F2463" s="8" t="str">
        <f t="shared" si="76"/>
        <v>September</v>
      </c>
      <c r="G2463" s="7">
        <f t="shared" si="77"/>
        <v>44456</v>
      </c>
      <c r="H2463" s="5" t="s">
        <v>3293</v>
      </c>
      <c r="I2463" s="5" t="s">
        <v>13</v>
      </c>
      <c r="J2463" s="10"/>
      <c r="K2463" s="10">
        <v>645000</v>
      </c>
      <c r="L2463" s="11">
        <v>0</v>
      </c>
    </row>
    <row r="2464" spans="1:12" x14ac:dyDescent="0.25">
      <c r="A2464" s="5" t="s">
        <v>384</v>
      </c>
      <c r="B2464" s="3" t="s">
        <v>385</v>
      </c>
      <c r="C2464" s="5" t="s">
        <v>5594</v>
      </c>
      <c r="D2464" s="5" t="s">
        <v>5587</v>
      </c>
      <c r="E2464" s="5">
        <v>2021</v>
      </c>
      <c r="F2464" s="8" t="str">
        <f t="shared" si="76"/>
        <v>November</v>
      </c>
      <c r="G2464" s="7">
        <f t="shared" si="77"/>
        <v>44501</v>
      </c>
      <c r="H2464" s="5" t="s">
        <v>4310</v>
      </c>
      <c r="I2464" s="5" t="s">
        <v>11</v>
      </c>
      <c r="J2464" s="10">
        <v>645000</v>
      </c>
      <c r="K2464" s="10"/>
      <c r="L2464" s="11">
        <v>645000</v>
      </c>
    </row>
    <row r="2465" spans="1:12" x14ac:dyDescent="0.25">
      <c r="A2465" s="5" t="s">
        <v>389</v>
      </c>
      <c r="B2465" s="3" t="s">
        <v>390</v>
      </c>
      <c r="C2465" s="7"/>
      <c r="D2465" s="7"/>
      <c r="E2465" s="7"/>
      <c r="F2465" s="8" t="str">
        <f t="shared" si="76"/>
        <v>January</v>
      </c>
      <c r="G2465" s="7" t="str">
        <f t="shared" si="77"/>
        <v/>
      </c>
      <c r="H2465" s="5" t="s">
        <v>28</v>
      </c>
      <c r="I2465" s="5" t="s">
        <v>29</v>
      </c>
      <c r="J2465" s="10"/>
      <c r="K2465" s="10"/>
      <c r="L2465" s="11">
        <v>0</v>
      </c>
    </row>
    <row r="2466" spans="1:12" x14ac:dyDescent="0.25">
      <c r="A2466" s="5" t="s">
        <v>420</v>
      </c>
      <c r="B2466" s="3" t="s">
        <v>421</v>
      </c>
      <c r="C2466" s="7"/>
      <c r="D2466" s="7"/>
      <c r="E2466" s="7"/>
      <c r="F2466" s="8" t="str">
        <f t="shared" si="76"/>
        <v>January</v>
      </c>
      <c r="G2466" s="7" t="str">
        <f t="shared" si="77"/>
        <v/>
      </c>
      <c r="H2466" s="5" t="s">
        <v>28</v>
      </c>
      <c r="I2466" s="5" t="s">
        <v>29</v>
      </c>
      <c r="J2466" s="10"/>
      <c r="K2466" s="10"/>
      <c r="L2466" s="11">
        <v>0</v>
      </c>
    </row>
    <row r="2467" spans="1:12" x14ac:dyDescent="0.25">
      <c r="A2467" s="5" t="s">
        <v>422</v>
      </c>
      <c r="B2467" s="3" t="s">
        <v>423</v>
      </c>
      <c r="C2467" s="5" t="s">
        <v>5587</v>
      </c>
      <c r="D2467" s="5" t="s">
        <v>5587</v>
      </c>
      <c r="E2467" s="5">
        <v>2021</v>
      </c>
      <c r="F2467" s="8" t="str">
        <f t="shared" si="76"/>
        <v>January</v>
      </c>
      <c r="G2467" s="7">
        <f t="shared" si="77"/>
        <v>44197</v>
      </c>
      <c r="H2467" s="5" t="s">
        <v>36</v>
      </c>
      <c r="I2467" s="5" t="s">
        <v>29</v>
      </c>
      <c r="J2467" s="10"/>
      <c r="K2467" s="10"/>
      <c r="L2467" s="11">
        <v>571331.25</v>
      </c>
    </row>
    <row r="2468" spans="1:12" x14ac:dyDescent="0.25">
      <c r="A2468" s="5" t="s">
        <v>422</v>
      </c>
      <c r="B2468" s="3" t="s">
        <v>423</v>
      </c>
      <c r="C2468" s="5" t="s">
        <v>5592</v>
      </c>
      <c r="D2468" s="5" t="s">
        <v>5595</v>
      </c>
      <c r="E2468" s="5">
        <v>2021</v>
      </c>
      <c r="F2468" s="8" t="str">
        <f t="shared" si="76"/>
        <v>July</v>
      </c>
      <c r="G2468" s="7">
        <f t="shared" si="77"/>
        <v>44408</v>
      </c>
      <c r="H2468" s="5" t="s">
        <v>4309</v>
      </c>
      <c r="I2468" s="5" t="s">
        <v>11</v>
      </c>
      <c r="J2468" s="10">
        <v>26500</v>
      </c>
      <c r="K2468" s="10"/>
      <c r="L2468" s="11">
        <v>597831.25</v>
      </c>
    </row>
    <row r="2469" spans="1:12" x14ac:dyDescent="0.25">
      <c r="A2469" s="5" t="s">
        <v>422</v>
      </c>
      <c r="B2469" s="3" t="s">
        <v>423</v>
      </c>
      <c r="C2469" s="5" t="s">
        <v>5590</v>
      </c>
      <c r="D2469" s="5" t="s">
        <v>5587</v>
      </c>
      <c r="E2469" s="5">
        <v>2021</v>
      </c>
      <c r="F2469" s="8" t="str">
        <f t="shared" si="76"/>
        <v>August</v>
      </c>
      <c r="G2469" s="7">
        <f t="shared" si="77"/>
        <v>44409</v>
      </c>
      <c r="H2469" s="5" t="s">
        <v>4308</v>
      </c>
      <c r="I2469" s="5" t="s">
        <v>11</v>
      </c>
      <c r="J2469" s="10">
        <v>468145.17</v>
      </c>
      <c r="K2469" s="10"/>
      <c r="L2469" s="11">
        <v>1065976.42</v>
      </c>
    </row>
    <row r="2470" spans="1:12" x14ac:dyDescent="0.25">
      <c r="A2470" s="5" t="s">
        <v>422</v>
      </c>
      <c r="B2470" s="3" t="s">
        <v>423</v>
      </c>
      <c r="C2470" s="5" t="s">
        <v>5590</v>
      </c>
      <c r="D2470" s="5" t="s">
        <v>5605</v>
      </c>
      <c r="E2470" s="5">
        <v>2021</v>
      </c>
      <c r="F2470" s="8" t="str">
        <f t="shared" si="76"/>
        <v>August</v>
      </c>
      <c r="G2470" s="7">
        <f t="shared" si="77"/>
        <v>44417</v>
      </c>
      <c r="H2470" s="5" t="s">
        <v>4307</v>
      </c>
      <c r="I2470" s="5" t="s">
        <v>13</v>
      </c>
      <c r="J2470" s="10"/>
      <c r="K2470" s="10">
        <v>225000</v>
      </c>
      <c r="L2470" s="11">
        <v>840976.42</v>
      </c>
    </row>
    <row r="2471" spans="1:12" x14ac:dyDescent="0.25">
      <c r="A2471" s="5" t="s">
        <v>422</v>
      </c>
      <c r="B2471" s="3" t="s">
        <v>423</v>
      </c>
      <c r="C2471" s="5" t="s">
        <v>5590</v>
      </c>
      <c r="D2471" s="5" t="s">
        <v>5605</v>
      </c>
      <c r="E2471" s="5">
        <v>2021</v>
      </c>
      <c r="F2471" s="8" t="str">
        <f t="shared" si="76"/>
        <v>August</v>
      </c>
      <c r="G2471" s="7">
        <f t="shared" si="77"/>
        <v>44417</v>
      </c>
      <c r="H2471" s="5" t="s">
        <v>4306</v>
      </c>
      <c r="I2471" s="5" t="s">
        <v>13</v>
      </c>
      <c r="J2471" s="10"/>
      <c r="K2471" s="10">
        <v>150000</v>
      </c>
      <c r="L2471" s="11">
        <v>690976.42</v>
      </c>
    </row>
    <row r="2472" spans="1:12" x14ac:dyDescent="0.25">
      <c r="A2472" s="5" t="s">
        <v>424</v>
      </c>
      <c r="B2472" s="3" t="s">
        <v>425</v>
      </c>
      <c r="C2472" s="5" t="s">
        <v>5587</v>
      </c>
      <c r="D2472" s="5" t="s">
        <v>5587</v>
      </c>
      <c r="E2472" s="5">
        <v>2021</v>
      </c>
      <c r="F2472" s="8" t="str">
        <f t="shared" si="76"/>
        <v>January</v>
      </c>
      <c r="G2472" s="7">
        <f t="shared" si="77"/>
        <v>44197</v>
      </c>
      <c r="H2472" s="5" t="s">
        <v>36</v>
      </c>
      <c r="I2472" s="5" t="s">
        <v>29</v>
      </c>
      <c r="J2472" s="10"/>
      <c r="K2472" s="10"/>
      <c r="L2472" s="11">
        <v>0.05</v>
      </c>
    </row>
    <row r="2473" spans="1:12" x14ac:dyDescent="0.25">
      <c r="A2473" s="5" t="s">
        <v>441</v>
      </c>
      <c r="B2473" s="3" t="s">
        <v>442</v>
      </c>
      <c r="C2473" s="7"/>
      <c r="D2473" s="7"/>
      <c r="E2473" s="7"/>
      <c r="F2473" s="8" t="str">
        <f t="shared" si="76"/>
        <v>January</v>
      </c>
      <c r="G2473" s="7" t="str">
        <f t="shared" si="77"/>
        <v/>
      </c>
      <c r="H2473" s="5" t="s">
        <v>28</v>
      </c>
      <c r="I2473" s="5" t="s">
        <v>29</v>
      </c>
      <c r="J2473" s="10"/>
      <c r="K2473" s="10"/>
      <c r="L2473" s="11">
        <v>0</v>
      </c>
    </row>
    <row r="2474" spans="1:12" x14ac:dyDescent="0.25">
      <c r="A2474" s="5" t="s">
        <v>444</v>
      </c>
      <c r="B2474" s="3" t="s">
        <v>445</v>
      </c>
      <c r="C2474" s="5" t="s">
        <v>5587</v>
      </c>
      <c r="D2474" s="5" t="s">
        <v>5587</v>
      </c>
      <c r="E2474" s="5">
        <v>2021</v>
      </c>
      <c r="F2474" s="8" t="str">
        <f t="shared" si="76"/>
        <v>January</v>
      </c>
      <c r="G2474" s="7">
        <f t="shared" si="77"/>
        <v>44197</v>
      </c>
      <c r="H2474" s="5" t="s">
        <v>36</v>
      </c>
      <c r="I2474" s="5" t="s">
        <v>29</v>
      </c>
      <c r="J2474" s="10"/>
      <c r="K2474" s="10"/>
      <c r="L2474" s="11">
        <v>7286640</v>
      </c>
    </row>
    <row r="2475" spans="1:12" x14ac:dyDescent="0.25">
      <c r="A2475" s="5" t="s">
        <v>446</v>
      </c>
      <c r="B2475" s="3" t="s">
        <v>447</v>
      </c>
      <c r="C2475" s="5" t="s">
        <v>5592</v>
      </c>
      <c r="D2475" s="5" t="s">
        <v>5587</v>
      </c>
      <c r="E2475" s="5">
        <v>2021</v>
      </c>
      <c r="F2475" s="8" t="str">
        <f t="shared" si="76"/>
        <v>July</v>
      </c>
      <c r="G2475" s="7">
        <f t="shared" si="77"/>
        <v>44378</v>
      </c>
      <c r="H2475" s="5" t="s">
        <v>4305</v>
      </c>
      <c r="I2475" s="5" t="s">
        <v>11</v>
      </c>
      <c r="J2475" s="10">
        <v>1295375</v>
      </c>
      <c r="K2475" s="10"/>
      <c r="L2475" s="11">
        <v>1295375</v>
      </c>
    </row>
    <row r="2476" spans="1:12" x14ac:dyDescent="0.25">
      <c r="A2476" s="5" t="s">
        <v>446</v>
      </c>
      <c r="B2476" s="3" t="s">
        <v>447</v>
      </c>
      <c r="C2476" s="5" t="s">
        <v>5606</v>
      </c>
      <c r="D2476" s="5" t="s">
        <v>5600</v>
      </c>
      <c r="E2476" s="5">
        <v>2021</v>
      </c>
      <c r="F2476" s="8" t="str">
        <f t="shared" si="76"/>
        <v>October</v>
      </c>
      <c r="G2476" s="7">
        <f t="shared" si="77"/>
        <v>44497</v>
      </c>
      <c r="H2476" s="5" t="s">
        <v>3300</v>
      </c>
      <c r="I2476" s="5" t="s">
        <v>13</v>
      </c>
      <c r="J2476" s="10"/>
      <c r="K2476" s="10">
        <v>1223075</v>
      </c>
      <c r="L2476" s="11">
        <v>72300</v>
      </c>
    </row>
    <row r="2477" spans="1:12" x14ac:dyDescent="0.25">
      <c r="A2477" s="5" t="s">
        <v>446</v>
      </c>
      <c r="B2477" s="3" t="s">
        <v>447</v>
      </c>
      <c r="C2477" s="5" t="s">
        <v>5606</v>
      </c>
      <c r="D2477" s="5" t="s">
        <v>5600</v>
      </c>
      <c r="E2477" s="5">
        <v>2021</v>
      </c>
      <c r="F2477" s="8" t="str">
        <f t="shared" si="76"/>
        <v>October</v>
      </c>
      <c r="G2477" s="7">
        <f t="shared" si="77"/>
        <v>44497</v>
      </c>
      <c r="H2477" s="5" t="s">
        <v>4304</v>
      </c>
      <c r="I2477" s="5" t="s">
        <v>13</v>
      </c>
      <c r="J2477" s="10"/>
      <c r="K2477" s="10">
        <v>60250</v>
      </c>
      <c r="L2477" s="11">
        <v>12050</v>
      </c>
    </row>
    <row r="2478" spans="1:12" x14ac:dyDescent="0.25">
      <c r="A2478" s="5" t="s">
        <v>446</v>
      </c>
      <c r="B2478" s="3" t="s">
        <v>447</v>
      </c>
      <c r="C2478" s="5" t="s">
        <v>5606</v>
      </c>
      <c r="D2478" s="5" t="s">
        <v>5600</v>
      </c>
      <c r="E2478" s="5">
        <v>2021</v>
      </c>
      <c r="F2478" s="8" t="str">
        <f t="shared" si="76"/>
        <v>October</v>
      </c>
      <c r="G2478" s="7">
        <f t="shared" si="77"/>
        <v>44497</v>
      </c>
      <c r="H2478" s="5" t="s">
        <v>4303</v>
      </c>
      <c r="I2478" s="5" t="s">
        <v>13</v>
      </c>
      <c r="J2478" s="10"/>
      <c r="K2478" s="10">
        <v>12050</v>
      </c>
      <c r="L2478" s="11">
        <v>0</v>
      </c>
    </row>
    <row r="2479" spans="1:12" x14ac:dyDescent="0.25">
      <c r="A2479" s="5" t="s">
        <v>446</v>
      </c>
      <c r="B2479" s="3" t="s">
        <v>447</v>
      </c>
      <c r="C2479" s="5" t="s">
        <v>5607</v>
      </c>
      <c r="D2479" s="5" t="s">
        <v>5588</v>
      </c>
      <c r="E2479" s="5">
        <v>2021</v>
      </c>
      <c r="F2479" s="8" t="str">
        <f t="shared" si="76"/>
        <v>December</v>
      </c>
      <c r="G2479" s="7">
        <f t="shared" si="77"/>
        <v>44533</v>
      </c>
      <c r="H2479" s="5" t="s">
        <v>4302</v>
      </c>
      <c r="I2479" s="5" t="s">
        <v>11</v>
      </c>
      <c r="J2479" s="10">
        <v>1033213.68</v>
      </c>
      <c r="K2479" s="10"/>
      <c r="L2479" s="11">
        <v>1033213.68</v>
      </c>
    </row>
    <row r="2480" spans="1:12" x14ac:dyDescent="0.25">
      <c r="A2480" s="5" t="s">
        <v>458</v>
      </c>
      <c r="B2480" s="3" t="s">
        <v>459</v>
      </c>
      <c r="C2480" s="5" t="s">
        <v>5587</v>
      </c>
      <c r="D2480" s="5" t="s">
        <v>5587</v>
      </c>
      <c r="E2480" s="5">
        <v>2021</v>
      </c>
      <c r="F2480" s="8" t="str">
        <f t="shared" si="76"/>
        <v>January</v>
      </c>
      <c r="G2480" s="7">
        <f t="shared" si="77"/>
        <v>44197</v>
      </c>
      <c r="H2480" s="5" t="s">
        <v>36</v>
      </c>
      <c r="I2480" s="5" t="s">
        <v>29</v>
      </c>
      <c r="J2480" s="10"/>
      <c r="K2480" s="10"/>
      <c r="L2480" s="11">
        <v>544326.24</v>
      </c>
    </row>
    <row r="2481" spans="1:12" x14ac:dyDescent="0.25">
      <c r="A2481" s="5" t="s">
        <v>460</v>
      </c>
      <c r="B2481" s="3" t="s">
        <v>461</v>
      </c>
      <c r="C2481" s="7"/>
      <c r="D2481" s="7"/>
      <c r="E2481" s="7"/>
      <c r="F2481" s="8" t="str">
        <f t="shared" si="76"/>
        <v>January</v>
      </c>
      <c r="G2481" s="7" t="str">
        <f t="shared" si="77"/>
        <v/>
      </c>
      <c r="H2481" s="5" t="s">
        <v>28</v>
      </c>
      <c r="I2481" s="5" t="s">
        <v>29</v>
      </c>
      <c r="J2481" s="10"/>
      <c r="K2481" s="10"/>
      <c r="L2481" s="11">
        <v>0</v>
      </c>
    </row>
    <row r="2482" spans="1:12" x14ac:dyDescent="0.25">
      <c r="A2482" s="5" t="s">
        <v>462</v>
      </c>
      <c r="B2482" s="3" t="s">
        <v>463</v>
      </c>
      <c r="C2482" s="7"/>
      <c r="D2482" s="7"/>
      <c r="E2482" s="7"/>
      <c r="F2482" s="8" t="str">
        <f t="shared" si="76"/>
        <v>January</v>
      </c>
      <c r="G2482" s="7" t="str">
        <f t="shared" si="77"/>
        <v/>
      </c>
      <c r="H2482" s="5" t="s">
        <v>28</v>
      </c>
      <c r="I2482" s="5" t="s">
        <v>29</v>
      </c>
      <c r="J2482" s="10"/>
      <c r="K2482" s="10"/>
      <c r="L2482" s="11">
        <v>0</v>
      </c>
    </row>
    <row r="2483" spans="1:12" x14ac:dyDescent="0.25">
      <c r="A2483" s="5" t="s">
        <v>466</v>
      </c>
      <c r="B2483" s="3" t="s">
        <v>463</v>
      </c>
      <c r="C2483" s="7"/>
      <c r="D2483" s="7"/>
      <c r="E2483" s="7"/>
      <c r="F2483" s="8" t="str">
        <f t="shared" si="76"/>
        <v>January</v>
      </c>
      <c r="G2483" s="7" t="str">
        <f t="shared" si="77"/>
        <v/>
      </c>
      <c r="H2483" s="5" t="s">
        <v>28</v>
      </c>
      <c r="I2483" s="5" t="s">
        <v>29</v>
      </c>
      <c r="J2483" s="10"/>
      <c r="K2483" s="10"/>
      <c r="L2483" s="11">
        <v>0</v>
      </c>
    </row>
    <row r="2484" spans="1:12" x14ac:dyDescent="0.25">
      <c r="A2484" s="5" t="s">
        <v>467</v>
      </c>
      <c r="B2484" s="3" t="s">
        <v>468</v>
      </c>
      <c r="C2484" s="5" t="s">
        <v>5587</v>
      </c>
      <c r="D2484" s="5" t="s">
        <v>5587</v>
      </c>
      <c r="E2484" s="5">
        <v>2021</v>
      </c>
      <c r="F2484" s="8" t="str">
        <f t="shared" si="76"/>
        <v>January</v>
      </c>
      <c r="G2484" s="7">
        <f t="shared" si="77"/>
        <v>44197</v>
      </c>
      <c r="H2484" s="5" t="s">
        <v>36</v>
      </c>
      <c r="I2484" s="5" t="s">
        <v>29</v>
      </c>
      <c r="J2484" s="10"/>
      <c r="K2484" s="10"/>
      <c r="L2484" s="11">
        <v>14351393.83</v>
      </c>
    </row>
    <row r="2485" spans="1:12" x14ac:dyDescent="0.25">
      <c r="A2485" s="5" t="s">
        <v>467</v>
      </c>
      <c r="B2485" s="3" t="s">
        <v>468</v>
      </c>
      <c r="C2485" s="5" t="s">
        <v>5587</v>
      </c>
      <c r="D2485" s="5" t="s">
        <v>5596</v>
      </c>
      <c r="E2485" s="5">
        <v>2021</v>
      </c>
      <c r="F2485" s="8" t="str">
        <f t="shared" si="76"/>
        <v>January</v>
      </c>
      <c r="G2485" s="7">
        <f t="shared" si="77"/>
        <v>44200</v>
      </c>
      <c r="H2485" s="5" t="s">
        <v>4301</v>
      </c>
      <c r="I2485" s="5" t="s">
        <v>13</v>
      </c>
      <c r="J2485" s="10"/>
      <c r="K2485" s="10">
        <v>14351393.83</v>
      </c>
      <c r="L2485" s="11">
        <v>0</v>
      </c>
    </row>
    <row r="2486" spans="1:12" x14ac:dyDescent="0.25">
      <c r="A2486" s="5" t="s">
        <v>467</v>
      </c>
      <c r="B2486" s="3" t="s">
        <v>468</v>
      </c>
      <c r="C2486" s="5" t="s">
        <v>5587</v>
      </c>
      <c r="D2486" s="5" t="s">
        <v>5616</v>
      </c>
      <c r="E2486" s="5">
        <v>2021</v>
      </c>
      <c r="F2486" s="8" t="str">
        <f t="shared" si="76"/>
        <v>January</v>
      </c>
      <c r="G2486" s="7">
        <f t="shared" si="77"/>
        <v>44211</v>
      </c>
      <c r="H2486" s="5" t="s">
        <v>4300</v>
      </c>
      <c r="I2486" s="5" t="s">
        <v>11</v>
      </c>
      <c r="J2486" s="10">
        <v>295645.18</v>
      </c>
      <c r="K2486" s="10"/>
      <c r="L2486" s="11">
        <v>295645.18</v>
      </c>
    </row>
    <row r="2487" spans="1:12" x14ac:dyDescent="0.25">
      <c r="A2487" s="5" t="s">
        <v>467</v>
      </c>
      <c r="B2487" s="3" t="s">
        <v>468</v>
      </c>
      <c r="C2487" s="5" t="s">
        <v>5587</v>
      </c>
      <c r="D2487" s="5" t="s">
        <v>5616</v>
      </c>
      <c r="E2487" s="5">
        <v>2021</v>
      </c>
      <c r="F2487" s="8" t="str">
        <f t="shared" si="76"/>
        <v>January</v>
      </c>
      <c r="G2487" s="7">
        <f t="shared" si="77"/>
        <v>44211</v>
      </c>
      <c r="H2487" s="5" t="s">
        <v>4299</v>
      </c>
      <c r="I2487" s="5" t="s">
        <v>11</v>
      </c>
      <c r="J2487" s="10">
        <v>337486.68</v>
      </c>
      <c r="K2487" s="10"/>
      <c r="L2487" s="11">
        <v>633131.86</v>
      </c>
    </row>
    <row r="2488" spans="1:12" x14ac:dyDescent="0.25">
      <c r="A2488" s="5" t="s">
        <v>467</v>
      </c>
      <c r="B2488" s="3" t="s">
        <v>468</v>
      </c>
      <c r="C2488" s="5" t="s">
        <v>5587</v>
      </c>
      <c r="D2488" s="5" t="s">
        <v>5616</v>
      </c>
      <c r="E2488" s="5">
        <v>2021</v>
      </c>
      <c r="F2488" s="8" t="str">
        <f t="shared" si="76"/>
        <v>January</v>
      </c>
      <c r="G2488" s="7">
        <f t="shared" si="77"/>
        <v>44211</v>
      </c>
      <c r="H2488" s="5" t="s">
        <v>4298</v>
      </c>
      <c r="I2488" s="5" t="s">
        <v>11</v>
      </c>
      <c r="J2488" s="10">
        <v>709546.12</v>
      </c>
      <c r="K2488" s="10"/>
      <c r="L2488" s="11">
        <v>1342677.98</v>
      </c>
    </row>
    <row r="2489" spans="1:12" x14ac:dyDescent="0.25">
      <c r="A2489" s="5" t="s">
        <v>467</v>
      </c>
      <c r="B2489" s="3" t="s">
        <v>468</v>
      </c>
      <c r="C2489" s="5" t="s">
        <v>5587</v>
      </c>
      <c r="D2489" s="5" t="s">
        <v>5616</v>
      </c>
      <c r="E2489" s="5">
        <v>2021</v>
      </c>
      <c r="F2489" s="8" t="str">
        <f t="shared" si="76"/>
        <v>January</v>
      </c>
      <c r="G2489" s="7">
        <f t="shared" si="77"/>
        <v>44211</v>
      </c>
      <c r="H2489" s="5" t="s">
        <v>4297</v>
      </c>
      <c r="I2489" s="5" t="s">
        <v>11</v>
      </c>
      <c r="J2489" s="10">
        <v>27664</v>
      </c>
      <c r="K2489" s="10"/>
      <c r="L2489" s="11">
        <v>1370341.98</v>
      </c>
    </row>
    <row r="2490" spans="1:12" x14ac:dyDescent="0.25">
      <c r="A2490" s="5" t="s">
        <v>467</v>
      </c>
      <c r="B2490" s="3" t="s">
        <v>468</v>
      </c>
      <c r="C2490" s="5" t="s">
        <v>5587</v>
      </c>
      <c r="D2490" s="5" t="s">
        <v>5616</v>
      </c>
      <c r="E2490" s="5">
        <v>2021</v>
      </c>
      <c r="F2490" s="8" t="str">
        <f t="shared" si="76"/>
        <v>January</v>
      </c>
      <c r="G2490" s="7">
        <f t="shared" si="77"/>
        <v>44211</v>
      </c>
      <c r="H2490" s="5" t="s">
        <v>4296</v>
      </c>
      <c r="I2490" s="5" t="s">
        <v>11</v>
      </c>
      <c r="J2490" s="10">
        <v>62240.89</v>
      </c>
      <c r="K2490" s="10"/>
      <c r="L2490" s="11">
        <v>1432582.87</v>
      </c>
    </row>
    <row r="2491" spans="1:12" x14ac:dyDescent="0.25">
      <c r="A2491" s="5" t="s">
        <v>467</v>
      </c>
      <c r="B2491" s="3" t="s">
        <v>468</v>
      </c>
      <c r="C2491" s="5" t="s">
        <v>5587</v>
      </c>
      <c r="D2491" s="5" t="s">
        <v>5616</v>
      </c>
      <c r="E2491" s="5">
        <v>2021</v>
      </c>
      <c r="F2491" s="8" t="str">
        <f t="shared" si="76"/>
        <v>January</v>
      </c>
      <c r="G2491" s="7">
        <f t="shared" si="77"/>
        <v>44211</v>
      </c>
      <c r="H2491" s="5" t="s">
        <v>4295</v>
      </c>
      <c r="I2491" s="5" t="s">
        <v>11</v>
      </c>
      <c r="J2491" s="10">
        <v>27663.9</v>
      </c>
      <c r="K2491" s="10"/>
      <c r="L2491" s="11">
        <v>1460246.77</v>
      </c>
    </row>
    <row r="2492" spans="1:12" x14ac:dyDescent="0.25">
      <c r="A2492" s="5" t="s">
        <v>467</v>
      </c>
      <c r="B2492" s="3" t="s">
        <v>468</v>
      </c>
      <c r="C2492" s="5" t="s">
        <v>5587</v>
      </c>
      <c r="D2492" s="5" t="s">
        <v>5616</v>
      </c>
      <c r="E2492" s="5">
        <v>2021</v>
      </c>
      <c r="F2492" s="8" t="str">
        <f t="shared" si="76"/>
        <v>January</v>
      </c>
      <c r="G2492" s="7">
        <f t="shared" si="77"/>
        <v>44211</v>
      </c>
      <c r="H2492" s="5" t="s">
        <v>4294</v>
      </c>
      <c r="I2492" s="5" t="s">
        <v>11</v>
      </c>
      <c r="J2492" s="10">
        <v>1099589.01</v>
      </c>
      <c r="K2492" s="10"/>
      <c r="L2492" s="11">
        <v>2559835.7799999998</v>
      </c>
    </row>
    <row r="2493" spans="1:12" x14ac:dyDescent="0.25">
      <c r="A2493" s="5" t="s">
        <v>467</v>
      </c>
      <c r="B2493" s="3" t="s">
        <v>468</v>
      </c>
      <c r="C2493" s="5" t="s">
        <v>5587</v>
      </c>
      <c r="D2493" s="5" t="s">
        <v>5616</v>
      </c>
      <c r="E2493" s="5">
        <v>2021</v>
      </c>
      <c r="F2493" s="8" t="str">
        <f t="shared" si="76"/>
        <v>January</v>
      </c>
      <c r="G2493" s="7">
        <f t="shared" si="77"/>
        <v>44211</v>
      </c>
      <c r="H2493" s="5" t="s">
        <v>4293</v>
      </c>
      <c r="I2493" s="5" t="s">
        <v>11</v>
      </c>
      <c r="J2493" s="10">
        <v>62240.89</v>
      </c>
      <c r="K2493" s="10"/>
      <c r="L2493" s="11">
        <v>2622076.67</v>
      </c>
    </row>
    <row r="2494" spans="1:12" x14ac:dyDescent="0.25">
      <c r="A2494" s="5" t="s">
        <v>467</v>
      </c>
      <c r="B2494" s="3" t="s">
        <v>468</v>
      </c>
      <c r="C2494" s="5" t="s">
        <v>5587</v>
      </c>
      <c r="D2494" s="5" t="s">
        <v>5616</v>
      </c>
      <c r="E2494" s="5">
        <v>2021</v>
      </c>
      <c r="F2494" s="8" t="str">
        <f t="shared" si="76"/>
        <v>January</v>
      </c>
      <c r="G2494" s="7">
        <f t="shared" si="77"/>
        <v>44211</v>
      </c>
      <c r="H2494" s="5" t="s">
        <v>4292</v>
      </c>
      <c r="I2494" s="5" t="s">
        <v>11</v>
      </c>
      <c r="J2494" s="10">
        <v>62240.89</v>
      </c>
      <c r="K2494" s="10"/>
      <c r="L2494" s="11">
        <v>2684317.56</v>
      </c>
    </row>
    <row r="2495" spans="1:12" x14ac:dyDescent="0.25">
      <c r="A2495" s="5" t="s">
        <v>467</v>
      </c>
      <c r="B2495" s="3" t="s">
        <v>468</v>
      </c>
      <c r="C2495" s="5" t="s">
        <v>5587</v>
      </c>
      <c r="D2495" s="5" t="s">
        <v>5616</v>
      </c>
      <c r="E2495" s="5">
        <v>2021</v>
      </c>
      <c r="F2495" s="8" t="str">
        <f t="shared" si="76"/>
        <v>January</v>
      </c>
      <c r="G2495" s="7">
        <f t="shared" si="77"/>
        <v>44211</v>
      </c>
      <c r="H2495" s="5" t="s">
        <v>4291</v>
      </c>
      <c r="I2495" s="5" t="s">
        <v>11</v>
      </c>
      <c r="J2495" s="10">
        <v>292534.11</v>
      </c>
      <c r="K2495" s="10"/>
      <c r="L2495" s="11">
        <v>2976851.67</v>
      </c>
    </row>
    <row r="2496" spans="1:12" x14ac:dyDescent="0.25">
      <c r="A2496" s="5" t="s">
        <v>467</v>
      </c>
      <c r="B2496" s="3" t="s">
        <v>468</v>
      </c>
      <c r="C2496" s="5" t="s">
        <v>5587</v>
      </c>
      <c r="D2496" s="5" t="s">
        <v>5616</v>
      </c>
      <c r="E2496" s="5">
        <v>2021</v>
      </c>
      <c r="F2496" s="8" t="str">
        <f t="shared" si="76"/>
        <v>January</v>
      </c>
      <c r="G2496" s="7">
        <f t="shared" si="77"/>
        <v>44211</v>
      </c>
      <c r="H2496" s="5" t="s">
        <v>4290</v>
      </c>
      <c r="I2496" s="5" t="s">
        <v>11</v>
      </c>
      <c r="J2496" s="10">
        <v>158715.23000000001</v>
      </c>
      <c r="K2496" s="10"/>
      <c r="L2496" s="11">
        <v>3135566.9</v>
      </c>
    </row>
    <row r="2497" spans="1:12" x14ac:dyDescent="0.25">
      <c r="A2497" s="5" t="s">
        <v>467</v>
      </c>
      <c r="B2497" s="3" t="s">
        <v>468</v>
      </c>
      <c r="C2497" s="5" t="s">
        <v>5587</v>
      </c>
      <c r="D2497" s="5" t="s">
        <v>5616</v>
      </c>
      <c r="E2497" s="5">
        <v>2021</v>
      </c>
      <c r="F2497" s="8" t="str">
        <f t="shared" si="76"/>
        <v>January</v>
      </c>
      <c r="G2497" s="7">
        <f t="shared" si="77"/>
        <v>44211</v>
      </c>
      <c r="H2497" s="5" t="s">
        <v>4289</v>
      </c>
      <c r="I2497" s="5" t="s">
        <v>11</v>
      </c>
      <c r="J2497" s="10">
        <v>27663.9</v>
      </c>
      <c r="K2497" s="10"/>
      <c r="L2497" s="11">
        <v>3163230.8</v>
      </c>
    </row>
    <row r="2498" spans="1:12" x14ac:dyDescent="0.25">
      <c r="A2498" s="5" t="s">
        <v>467</v>
      </c>
      <c r="B2498" s="3" t="s">
        <v>468</v>
      </c>
      <c r="C2498" s="5" t="s">
        <v>5587</v>
      </c>
      <c r="D2498" s="5" t="s">
        <v>5616</v>
      </c>
      <c r="E2498" s="5">
        <v>2021</v>
      </c>
      <c r="F2498" s="8" t="str">
        <f t="shared" si="76"/>
        <v>January</v>
      </c>
      <c r="G2498" s="7">
        <f t="shared" si="77"/>
        <v>44211</v>
      </c>
      <c r="H2498" s="5" t="s">
        <v>4288</v>
      </c>
      <c r="I2498" s="5" t="s">
        <v>11</v>
      </c>
      <c r="J2498" s="10">
        <v>229254.9</v>
      </c>
      <c r="K2498" s="10"/>
      <c r="L2498" s="11">
        <v>3392485.7</v>
      </c>
    </row>
    <row r="2499" spans="1:12" x14ac:dyDescent="0.25">
      <c r="A2499" s="5" t="s">
        <v>467</v>
      </c>
      <c r="B2499" s="3" t="s">
        <v>468</v>
      </c>
      <c r="C2499" s="5" t="s">
        <v>5587</v>
      </c>
      <c r="D2499" s="5" t="s">
        <v>5616</v>
      </c>
      <c r="E2499" s="5">
        <v>2021</v>
      </c>
      <c r="F2499" s="8" t="str">
        <f t="shared" ref="F2499:F2562" si="78">TEXT(C2499*28, "mmmm")</f>
        <v>January</v>
      </c>
      <c r="G2499" s="7">
        <f t="shared" ref="G2499:G2562" si="79">IFERROR(DATEVALUE(CONCATENATE(C2499,"-",D2499,"-",E2499)), "")</f>
        <v>44211</v>
      </c>
      <c r="H2499" s="5" t="s">
        <v>4287</v>
      </c>
      <c r="I2499" s="5" t="s">
        <v>11</v>
      </c>
      <c r="J2499" s="10">
        <v>27663.9</v>
      </c>
      <c r="K2499" s="10"/>
      <c r="L2499" s="11">
        <v>3420149.6</v>
      </c>
    </row>
    <row r="2500" spans="1:12" x14ac:dyDescent="0.25">
      <c r="A2500" s="5" t="s">
        <v>467</v>
      </c>
      <c r="B2500" s="3" t="s">
        <v>468</v>
      </c>
      <c r="C2500" s="5" t="s">
        <v>5587</v>
      </c>
      <c r="D2500" s="5" t="s">
        <v>5616</v>
      </c>
      <c r="E2500" s="5">
        <v>2021</v>
      </c>
      <c r="F2500" s="8" t="str">
        <f t="shared" si="78"/>
        <v>January</v>
      </c>
      <c r="G2500" s="7">
        <f t="shared" si="79"/>
        <v>44211</v>
      </c>
      <c r="H2500" s="5" t="s">
        <v>4286</v>
      </c>
      <c r="I2500" s="5" t="s">
        <v>11</v>
      </c>
      <c r="J2500" s="10">
        <v>27663.9</v>
      </c>
      <c r="K2500" s="10"/>
      <c r="L2500" s="11">
        <v>3447813.5</v>
      </c>
    </row>
    <row r="2501" spans="1:12" x14ac:dyDescent="0.25">
      <c r="A2501" s="5" t="s">
        <v>467</v>
      </c>
      <c r="B2501" s="3" t="s">
        <v>468</v>
      </c>
      <c r="C2501" s="5" t="s">
        <v>5587</v>
      </c>
      <c r="D2501" s="5" t="s">
        <v>5616</v>
      </c>
      <c r="E2501" s="5">
        <v>2021</v>
      </c>
      <c r="F2501" s="8" t="str">
        <f t="shared" si="78"/>
        <v>January</v>
      </c>
      <c r="G2501" s="7">
        <f t="shared" si="79"/>
        <v>44211</v>
      </c>
      <c r="H2501" s="5" t="s">
        <v>4285</v>
      </c>
      <c r="I2501" s="5" t="s">
        <v>11</v>
      </c>
      <c r="J2501" s="10">
        <v>62240.89</v>
      </c>
      <c r="K2501" s="10"/>
      <c r="L2501" s="11">
        <v>3510054.39</v>
      </c>
    </row>
    <row r="2502" spans="1:12" x14ac:dyDescent="0.25">
      <c r="A2502" s="5" t="s">
        <v>467</v>
      </c>
      <c r="B2502" s="3" t="s">
        <v>468</v>
      </c>
      <c r="C2502" s="5" t="s">
        <v>5587</v>
      </c>
      <c r="D2502" s="5" t="s">
        <v>5616</v>
      </c>
      <c r="E2502" s="5">
        <v>2021</v>
      </c>
      <c r="F2502" s="8" t="str">
        <f t="shared" si="78"/>
        <v>January</v>
      </c>
      <c r="G2502" s="7">
        <f t="shared" si="79"/>
        <v>44211</v>
      </c>
      <c r="H2502" s="5" t="s">
        <v>4284</v>
      </c>
      <c r="I2502" s="5" t="s">
        <v>11</v>
      </c>
      <c r="J2502" s="10">
        <v>6592173.0499999998</v>
      </c>
      <c r="K2502" s="10"/>
      <c r="L2502" s="11">
        <v>10102227.439999999</v>
      </c>
    </row>
    <row r="2503" spans="1:12" x14ac:dyDescent="0.25">
      <c r="A2503" s="5" t="s">
        <v>467</v>
      </c>
      <c r="B2503" s="3" t="s">
        <v>468</v>
      </c>
      <c r="C2503" s="5" t="s">
        <v>5587</v>
      </c>
      <c r="D2503" s="5" t="s">
        <v>5616</v>
      </c>
      <c r="E2503" s="5">
        <v>2021</v>
      </c>
      <c r="F2503" s="8" t="str">
        <f t="shared" si="78"/>
        <v>January</v>
      </c>
      <c r="G2503" s="7">
        <f t="shared" si="79"/>
        <v>44211</v>
      </c>
      <c r="H2503" s="5" t="s">
        <v>4283</v>
      </c>
      <c r="I2503" s="5" t="s">
        <v>11</v>
      </c>
      <c r="J2503" s="10">
        <v>1307058.6399999999</v>
      </c>
      <c r="K2503" s="10"/>
      <c r="L2503" s="11">
        <v>11409286.08</v>
      </c>
    </row>
    <row r="2504" spans="1:12" x14ac:dyDescent="0.25">
      <c r="A2504" s="5" t="s">
        <v>467</v>
      </c>
      <c r="B2504" s="3" t="s">
        <v>468</v>
      </c>
      <c r="C2504" s="5" t="s">
        <v>5587</v>
      </c>
      <c r="D2504" s="5" t="s">
        <v>5616</v>
      </c>
      <c r="E2504" s="5">
        <v>2021</v>
      </c>
      <c r="F2504" s="8" t="str">
        <f t="shared" si="78"/>
        <v>January</v>
      </c>
      <c r="G2504" s="7">
        <f t="shared" si="79"/>
        <v>44211</v>
      </c>
      <c r="H2504" s="5" t="s">
        <v>4282</v>
      </c>
      <c r="I2504" s="5" t="s">
        <v>11</v>
      </c>
      <c r="J2504" s="10">
        <v>4695556.29</v>
      </c>
      <c r="K2504" s="10"/>
      <c r="L2504" s="11">
        <v>16104842.369999999</v>
      </c>
    </row>
    <row r="2505" spans="1:12" x14ac:dyDescent="0.25">
      <c r="A2505" s="5" t="s">
        <v>467</v>
      </c>
      <c r="B2505" s="3" t="s">
        <v>468</v>
      </c>
      <c r="C2505" s="5" t="s">
        <v>5587</v>
      </c>
      <c r="D2505" s="5" t="s">
        <v>5616</v>
      </c>
      <c r="E2505" s="5">
        <v>2021</v>
      </c>
      <c r="F2505" s="8" t="str">
        <f t="shared" si="78"/>
        <v>January</v>
      </c>
      <c r="G2505" s="7">
        <f t="shared" si="79"/>
        <v>44211</v>
      </c>
      <c r="H2505" s="5" t="s">
        <v>4281</v>
      </c>
      <c r="I2505" s="5" t="s">
        <v>11</v>
      </c>
      <c r="J2505" s="10">
        <v>331968</v>
      </c>
      <c r="K2505" s="10"/>
      <c r="L2505" s="11">
        <v>16436810.369999999</v>
      </c>
    </row>
    <row r="2506" spans="1:12" x14ac:dyDescent="0.25">
      <c r="A2506" s="5" t="s">
        <v>467</v>
      </c>
      <c r="B2506" s="3" t="s">
        <v>468</v>
      </c>
      <c r="C2506" s="5" t="s">
        <v>5587</v>
      </c>
      <c r="D2506" s="5" t="s">
        <v>5616</v>
      </c>
      <c r="E2506" s="5">
        <v>2021</v>
      </c>
      <c r="F2506" s="8" t="str">
        <f t="shared" si="78"/>
        <v>January</v>
      </c>
      <c r="G2506" s="7">
        <f t="shared" si="79"/>
        <v>44211</v>
      </c>
      <c r="H2506" s="5" t="s">
        <v>4280</v>
      </c>
      <c r="I2506" s="5" t="s">
        <v>11</v>
      </c>
      <c r="J2506" s="10">
        <v>9436963.3599999994</v>
      </c>
      <c r="K2506" s="10"/>
      <c r="L2506" s="11">
        <v>25873773.73</v>
      </c>
    </row>
    <row r="2507" spans="1:12" x14ac:dyDescent="0.25">
      <c r="A2507" s="5" t="s">
        <v>467</v>
      </c>
      <c r="B2507" s="3" t="s">
        <v>468</v>
      </c>
      <c r="C2507" s="5" t="s">
        <v>5587</v>
      </c>
      <c r="D2507" s="5" t="s">
        <v>5616</v>
      </c>
      <c r="E2507" s="5">
        <v>2021</v>
      </c>
      <c r="F2507" s="8" t="str">
        <f t="shared" si="78"/>
        <v>January</v>
      </c>
      <c r="G2507" s="7">
        <f t="shared" si="79"/>
        <v>44211</v>
      </c>
      <c r="H2507" s="5" t="s">
        <v>4279</v>
      </c>
      <c r="I2507" s="5" t="s">
        <v>11</v>
      </c>
      <c r="J2507" s="10">
        <v>622408.88</v>
      </c>
      <c r="K2507" s="10"/>
      <c r="L2507" s="11">
        <v>26496182.609999999</v>
      </c>
    </row>
    <row r="2508" spans="1:12" x14ac:dyDescent="0.25">
      <c r="A2508" s="5" t="s">
        <v>467</v>
      </c>
      <c r="B2508" s="3" t="s">
        <v>468</v>
      </c>
      <c r="C2508" s="5" t="s">
        <v>5587</v>
      </c>
      <c r="D2508" s="5" t="s">
        <v>5616</v>
      </c>
      <c r="E2508" s="5">
        <v>2021</v>
      </c>
      <c r="F2508" s="8" t="str">
        <f t="shared" si="78"/>
        <v>January</v>
      </c>
      <c r="G2508" s="7">
        <f t="shared" si="79"/>
        <v>44211</v>
      </c>
      <c r="H2508" s="5" t="s">
        <v>4278</v>
      </c>
      <c r="I2508" s="5" t="s">
        <v>11</v>
      </c>
      <c r="J2508" s="10">
        <v>1742744.85</v>
      </c>
      <c r="K2508" s="10"/>
      <c r="L2508" s="11">
        <v>28238927.460000001</v>
      </c>
    </row>
    <row r="2509" spans="1:12" x14ac:dyDescent="0.25">
      <c r="A2509" s="5" t="s">
        <v>467</v>
      </c>
      <c r="B2509" s="3" t="s">
        <v>468</v>
      </c>
      <c r="C2509" s="5" t="s">
        <v>5587</v>
      </c>
      <c r="D2509" s="5" t="s">
        <v>5616</v>
      </c>
      <c r="E2509" s="5">
        <v>2021</v>
      </c>
      <c r="F2509" s="8" t="str">
        <f t="shared" si="78"/>
        <v>January</v>
      </c>
      <c r="G2509" s="7">
        <f t="shared" si="79"/>
        <v>44211</v>
      </c>
      <c r="H2509" s="5" t="s">
        <v>4277</v>
      </c>
      <c r="I2509" s="5" t="s">
        <v>11</v>
      </c>
      <c r="J2509" s="10"/>
      <c r="K2509" s="10">
        <v>27664</v>
      </c>
      <c r="L2509" s="11">
        <v>28211263.460000001</v>
      </c>
    </row>
    <row r="2510" spans="1:12" x14ac:dyDescent="0.25">
      <c r="A2510" s="5" t="s">
        <v>467</v>
      </c>
      <c r="B2510" s="3" t="s">
        <v>468</v>
      </c>
      <c r="C2510" s="5" t="s">
        <v>5587</v>
      </c>
      <c r="D2510" s="5" t="s">
        <v>5616</v>
      </c>
      <c r="E2510" s="5">
        <v>2021</v>
      </c>
      <c r="F2510" s="8" t="str">
        <f t="shared" si="78"/>
        <v>January</v>
      </c>
      <c r="G2510" s="7">
        <f t="shared" si="79"/>
        <v>44211</v>
      </c>
      <c r="H2510" s="5" t="s">
        <v>4276</v>
      </c>
      <c r="I2510" s="5" t="s">
        <v>11</v>
      </c>
      <c r="J2510" s="10"/>
      <c r="K2510" s="10">
        <v>9436963.3599999994</v>
      </c>
      <c r="L2510" s="11">
        <v>18774300.100000001</v>
      </c>
    </row>
    <row r="2511" spans="1:12" x14ac:dyDescent="0.25">
      <c r="A2511" s="5" t="s">
        <v>467</v>
      </c>
      <c r="B2511" s="3" t="s">
        <v>468</v>
      </c>
      <c r="C2511" s="5" t="s">
        <v>5587</v>
      </c>
      <c r="D2511" s="5" t="s">
        <v>5616</v>
      </c>
      <c r="E2511" s="5">
        <v>2021</v>
      </c>
      <c r="F2511" s="8" t="str">
        <f t="shared" si="78"/>
        <v>January</v>
      </c>
      <c r="G2511" s="7">
        <f t="shared" si="79"/>
        <v>44211</v>
      </c>
      <c r="H2511" s="5" t="s">
        <v>4275</v>
      </c>
      <c r="I2511" s="5" t="s">
        <v>11</v>
      </c>
      <c r="J2511" s="10"/>
      <c r="K2511" s="10">
        <v>331968</v>
      </c>
      <c r="L2511" s="11">
        <v>18442332.100000001</v>
      </c>
    </row>
    <row r="2512" spans="1:12" x14ac:dyDescent="0.25">
      <c r="A2512" s="5" t="s">
        <v>467</v>
      </c>
      <c r="B2512" s="3" t="s">
        <v>468</v>
      </c>
      <c r="C2512" s="5" t="s">
        <v>5587</v>
      </c>
      <c r="D2512" s="5" t="s">
        <v>5616</v>
      </c>
      <c r="E2512" s="5">
        <v>2021</v>
      </c>
      <c r="F2512" s="8" t="str">
        <f t="shared" si="78"/>
        <v>January</v>
      </c>
      <c r="G2512" s="7">
        <f t="shared" si="79"/>
        <v>44211</v>
      </c>
      <c r="H2512" s="5" t="s">
        <v>4274</v>
      </c>
      <c r="I2512" s="5" t="s">
        <v>11</v>
      </c>
      <c r="J2512" s="10"/>
      <c r="K2512" s="10">
        <v>219917.8</v>
      </c>
      <c r="L2512" s="11">
        <v>18222414.300000001</v>
      </c>
    </row>
    <row r="2513" spans="1:12" x14ac:dyDescent="0.25">
      <c r="A2513" s="5" t="s">
        <v>467</v>
      </c>
      <c r="B2513" s="3" t="s">
        <v>468</v>
      </c>
      <c r="C2513" s="5" t="s">
        <v>5587</v>
      </c>
      <c r="D2513" s="5" t="s">
        <v>5616</v>
      </c>
      <c r="E2513" s="5">
        <v>2021</v>
      </c>
      <c r="F2513" s="8" t="str">
        <f t="shared" si="78"/>
        <v>January</v>
      </c>
      <c r="G2513" s="7">
        <f t="shared" si="79"/>
        <v>44211</v>
      </c>
      <c r="H2513" s="5" t="s">
        <v>4273</v>
      </c>
      <c r="I2513" s="5" t="s">
        <v>13</v>
      </c>
      <c r="J2513" s="10"/>
      <c r="K2513" s="10">
        <v>741100.8</v>
      </c>
      <c r="L2513" s="11">
        <v>17481313.5</v>
      </c>
    </row>
    <row r="2514" spans="1:12" x14ac:dyDescent="0.25">
      <c r="A2514" s="5" t="s">
        <v>467</v>
      </c>
      <c r="B2514" s="3" t="s">
        <v>468</v>
      </c>
      <c r="C2514" s="5" t="s">
        <v>5598</v>
      </c>
      <c r="D2514" s="5" t="s">
        <v>5587</v>
      </c>
      <c r="E2514" s="5">
        <v>2021</v>
      </c>
      <c r="F2514" s="8" t="str">
        <f t="shared" si="78"/>
        <v>February</v>
      </c>
      <c r="G2514" s="7">
        <f t="shared" si="79"/>
        <v>44228</v>
      </c>
      <c r="H2514" s="5" t="s">
        <v>4272</v>
      </c>
      <c r="I2514" s="5" t="s">
        <v>13</v>
      </c>
      <c r="J2514" s="10"/>
      <c r="K2514" s="10">
        <v>10163838.5</v>
      </c>
      <c r="L2514" s="11">
        <v>7317475</v>
      </c>
    </row>
    <row r="2515" spans="1:12" x14ac:dyDescent="0.25">
      <c r="A2515" s="5" t="s">
        <v>467</v>
      </c>
      <c r="B2515" s="3" t="s">
        <v>468</v>
      </c>
      <c r="C2515" s="5" t="s">
        <v>5598</v>
      </c>
      <c r="D2515" s="5" t="s">
        <v>5599</v>
      </c>
      <c r="E2515" s="5">
        <v>2021</v>
      </c>
      <c r="F2515" s="8" t="str">
        <f t="shared" si="78"/>
        <v>February</v>
      </c>
      <c r="G2515" s="7">
        <f t="shared" si="79"/>
        <v>44243</v>
      </c>
      <c r="H2515" s="5" t="s">
        <v>4271</v>
      </c>
      <c r="I2515" s="5" t="s">
        <v>11</v>
      </c>
      <c r="J2515" s="10">
        <v>295644.21999999997</v>
      </c>
      <c r="K2515" s="10"/>
      <c r="L2515" s="11">
        <v>7613119.2199999997</v>
      </c>
    </row>
    <row r="2516" spans="1:12" x14ac:dyDescent="0.25">
      <c r="A2516" s="5" t="s">
        <v>467</v>
      </c>
      <c r="B2516" s="3" t="s">
        <v>468</v>
      </c>
      <c r="C2516" s="5" t="s">
        <v>5598</v>
      </c>
      <c r="D2516" s="5" t="s">
        <v>5599</v>
      </c>
      <c r="E2516" s="5">
        <v>2021</v>
      </c>
      <c r="F2516" s="8" t="str">
        <f t="shared" si="78"/>
        <v>February</v>
      </c>
      <c r="G2516" s="7">
        <f t="shared" si="79"/>
        <v>44243</v>
      </c>
      <c r="H2516" s="5" t="s">
        <v>4270</v>
      </c>
      <c r="I2516" s="5" t="s">
        <v>11</v>
      </c>
      <c r="J2516" s="10">
        <v>6592189.6399999997</v>
      </c>
      <c r="K2516" s="10"/>
      <c r="L2516" s="11">
        <v>14205308.859999999</v>
      </c>
    </row>
    <row r="2517" spans="1:12" x14ac:dyDescent="0.25">
      <c r="A2517" s="5" t="s">
        <v>467</v>
      </c>
      <c r="B2517" s="3" t="s">
        <v>468</v>
      </c>
      <c r="C2517" s="5" t="s">
        <v>5598</v>
      </c>
      <c r="D2517" s="5" t="s">
        <v>5601</v>
      </c>
      <c r="E2517" s="5">
        <v>2021</v>
      </c>
      <c r="F2517" s="8" t="str">
        <f t="shared" si="78"/>
        <v>February</v>
      </c>
      <c r="G2517" s="7">
        <f t="shared" si="79"/>
        <v>44244</v>
      </c>
      <c r="H2517" s="5" t="s">
        <v>4269</v>
      </c>
      <c r="I2517" s="5" t="s">
        <v>11</v>
      </c>
      <c r="J2517" s="10">
        <v>337486.68</v>
      </c>
      <c r="K2517" s="10"/>
      <c r="L2517" s="11">
        <v>14542795.539999999</v>
      </c>
    </row>
    <row r="2518" spans="1:12" x14ac:dyDescent="0.25">
      <c r="A2518" s="5" t="s">
        <v>467</v>
      </c>
      <c r="B2518" s="3" t="s">
        <v>468</v>
      </c>
      <c r="C2518" s="5" t="s">
        <v>5598</v>
      </c>
      <c r="D2518" s="5" t="s">
        <v>5601</v>
      </c>
      <c r="E2518" s="5">
        <v>2021</v>
      </c>
      <c r="F2518" s="8" t="str">
        <f t="shared" si="78"/>
        <v>February</v>
      </c>
      <c r="G2518" s="7">
        <f t="shared" si="79"/>
        <v>44244</v>
      </c>
      <c r="H2518" s="5" t="s">
        <v>4268</v>
      </c>
      <c r="I2518" s="5" t="s">
        <v>11</v>
      </c>
      <c r="J2518" s="10">
        <v>709546.12</v>
      </c>
      <c r="K2518" s="10"/>
      <c r="L2518" s="11">
        <v>15252341.66</v>
      </c>
    </row>
    <row r="2519" spans="1:12" x14ac:dyDescent="0.25">
      <c r="A2519" s="5" t="s">
        <v>467</v>
      </c>
      <c r="B2519" s="3" t="s">
        <v>468</v>
      </c>
      <c r="C2519" s="5" t="s">
        <v>5598</v>
      </c>
      <c r="D2519" s="5" t="s">
        <v>5601</v>
      </c>
      <c r="E2519" s="5">
        <v>2021</v>
      </c>
      <c r="F2519" s="8" t="str">
        <f t="shared" si="78"/>
        <v>February</v>
      </c>
      <c r="G2519" s="7">
        <f t="shared" si="79"/>
        <v>44244</v>
      </c>
      <c r="H2519" s="5" t="s">
        <v>4267</v>
      </c>
      <c r="I2519" s="5" t="s">
        <v>11</v>
      </c>
      <c r="J2519" s="10">
        <v>27664</v>
      </c>
      <c r="K2519" s="10"/>
      <c r="L2519" s="11">
        <v>15280005.66</v>
      </c>
    </row>
    <row r="2520" spans="1:12" x14ac:dyDescent="0.25">
      <c r="A2520" s="5" t="s">
        <v>467</v>
      </c>
      <c r="B2520" s="3" t="s">
        <v>468</v>
      </c>
      <c r="C2520" s="5" t="s">
        <v>5598</v>
      </c>
      <c r="D2520" s="5" t="s">
        <v>5601</v>
      </c>
      <c r="E2520" s="5">
        <v>2021</v>
      </c>
      <c r="F2520" s="8" t="str">
        <f t="shared" si="78"/>
        <v>February</v>
      </c>
      <c r="G2520" s="7">
        <f t="shared" si="79"/>
        <v>44244</v>
      </c>
      <c r="H2520" s="5" t="s">
        <v>4266</v>
      </c>
      <c r="I2520" s="5" t="s">
        <v>11</v>
      </c>
      <c r="J2520" s="10">
        <v>62240.89</v>
      </c>
      <c r="K2520" s="10"/>
      <c r="L2520" s="11">
        <v>15342246.550000001</v>
      </c>
    </row>
    <row r="2521" spans="1:12" x14ac:dyDescent="0.25">
      <c r="A2521" s="5" t="s">
        <v>467</v>
      </c>
      <c r="B2521" s="3" t="s">
        <v>468</v>
      </c>
      <c r="C2521" s="5" t="s">
        <v>5598</v>
      </c>
      <c r="D2521" s="5" t="s">
        <v>5601</v>
      </c>
      <c r="E2521" s="5">
        <v>2021</v>
      </c>
      <c r="F2521" s="8" t="str">
        <f t="shared" si="78"/>
        <v>February</v>
      </c>
      <c r="G2521" s="7">
        <f t="shared" si="79"/>
        <v>44244</v>
      </c>
      <c r="H2521" s="5" t="s">
        <v>4265</v>
      </c>
      <c r="I2521" s="5" t="s">
        <v>11</v>
      </c>
      <c r="J2521" s="10">
        <v>27664</v>
      </c>
      <c r="K2521" s="10"/>
      <c r="L2521" s="11">
        <v>15369910.550000001</v>
      </c>
    </row>
    <row r="2522" spans="1:12" x14ac:dyDescent="0.25">
      <c r="A2522" s="5" t="s">
        <v>467</v>
      </c>
      <c r="B2522" s="3" t="s">
        <v>468</v>
      </c>
      <c r="C2522" s="5" t="s">
        <v>5598</v>
      </c>
      <c r="D2522" s="5" t="s">
        <v>5601</v>
      </c>
      <c r="E2522" s="5">
        <v>2021</v>
      </c>
      <c r="F2522" s="8" t="str">
        <f t="shared" si="78"/>
        <v>February</v>
      </c>
      <c r="G2522" s="7">
        <f t="shared" si="79"/>
        <v>44244</v>
      </c>
      <c r="H2522" s="5" t="s">
        <v>4264</v>
      </c>
      <c r="I2522" s="5" t="s">
        <v>11</v>
      </c>
      <c r="J2522" s="10">
        <v>1099589.01</v>
      </c>
      <c r="K2522" s="10"/>
      <c r="L2522" s="11">
        <v>16469499.560000001</v>
      </c>
    </row>
    <row r="2523" spans="1:12" x14ac:dyDescent="0.25">
      <c r="A2523" s="5" t="s">
        <v>467</v>
      </c>
      <c r="B2523" s="3" t="s">
        <v>468</v>
      </c>
      <c r="C2523" s="5" t="s">
        <v>5598</v>
      </c>
      <c r="D2523" s="5" t="s">
        <v>5601</v>
      </c>
      <c r="E2523" s="5">
        <v>2021</v>
      </c>
      <c r="F2523" s="8" t="str">
        <f t="shared" si="78"/>
        <v>February</v>
      </c>
      <c r="G2523" s="7">
        <f t="shared" si="79"/>
        <v>44244</v>
      </c>
      <c r="H2523" s="5" t="s">
        <v>4263</v>
      </c>
      <c r="I2523" s="5" t="s">
        <v>11</v>
      </c>
      <c r="J2523" s="10">
        <v>62240.89</v>
      </c>
      <c r="K2523" s="10"/>
      <c r="L2523" s="11">
        <v>16531740.449999999</v>
      </c>
    </row>
    <row r="2524" spans="1:12" x14ac:dyDescent="0.25">
      <c r="A2524" s="5" t="s">
        <v>467</v>
      </c>
      <c r="B2524" s="3" t="s">
        <v>468</v>
      </c>
      <c r="C2524" s="5" t="s">
        <v>5598</v>
      </c>
      <c r="D2524" s="5" t="s">
        <v>5601</v>
      </c>
      <c r="E2524" s="5">
        <v>2021</v>
      </c>
      <c r="F2524" s="8" t="str">
        <f t="shared" si="78"/>
        <v>February</v>
      </c>
      <c r="G2524" s="7">
        <f t="shared" si="79"/>
        <v>44244</v>
      </c>
      <c r="H2524" s="5" t="s">
        <v>4262</v>
      </c>
      <c r="I2524" s="5" t="s">
        <v>11</v>
      </c>
      <c r="J2524" s="10">
        <v>62240.89</v>
      </c>
      <c r="K2524" s="10"/>
      <c r="L2524" s="11">
        <v>16593981.34</v>
      </c>
    </row>
    <row r="2525" spans="1:12" x14ac:dyDescent="0.25">
      <c r="A2525" s="5" t="s">
        <v>467</v>
      </c>
      <c r="B2525" s="3" t="s">
        <v>468</v>
      </c>
      <c r="C2525" s="5" t="s">
        <v>5598</v>
      </c>
      <c r="D2525" s="5" t="s">
        <v>5601</v>
      </c>
      <c r="E2525" s="5">
        <v>2021</v>
      </c>
      <c r="F2525" s="8" t="str">
        <f t="shared" si="78"/>
        <v>February</v>
      </c>
      <c r="G2525" s="7">
        <f t="shared" si="79"/>
        <v>44244</v>
      </c>
      <c r="H2525" s="5" t="s">
        <v>4261</v>
      </c>
      <c r="I2525" s="5" t="s">
        <v>11</v>
      </c>
      <c r="J2525" s="10">
        <v>292532.17</v>
      </c>
      <c r="K2525" s="10"/>
      <c r="L2525" s="11">
        <v>16886513.510000002</v>
      </c>
    </row>
    <row r="2526" spans="1:12" x14ac:dyDescent="0.25">
      <c r="A2526" s="5" t="s">
        <v>467</v>
      </c>
      <c r="B2526" s="3" t="s">
        <v>468</v>
      </c>
      <c r="C2526" s="5" t="s">
        <v>5598</v>
      </c>
      <c r="D2526" s="5" t="s">
        <v>5601</v>
      </c>
      <c r="E2526" s="5">
        <v>2021</v>
      </c>
      <c r="F2526" s="8" t="str">
        <f t="shared" si="78"/>
        <v>February</v>
      </c>
      <c r="G2526" s="7">
        <f t="shared" si="79"/>
        <v>44244</v>
      </c>
      <c r="H2526" s="5" t="s">
        <v>4260</v>
      </c>
      <c r="I2526" s="5" t="s">
        <v>11</v>
      </c>
      <c r="J2526" s="10">
        <v>158714.26</v>
      </c>
      <c r="K2526" s="10"/>
      <c r="L2526" s="11">
        <v>17045227.77</v>
      </c>
    </row>
    <row r="2527" spans="1:12" x14ac:dyDescent="0.25">
      <c r="A2527" s="5" t="s">
        <v>467</v>
      </c>
      <c r="B2527" s="3" t="s">
        <v>468</v>
      </c>
      <c r="C2527" s="5" t="s">
        <v>5598</v>
      </c>
      <c r="D2527" s="5" t="s">
        <v>5601</v>
      </c>
      <c r="E2527" s="5">
        <v>2021</v>
      </c>
      <c r="F2527" s="8" t="str">
        <f t="shared" si="78"/>
        <v>February</v>
      </c>
      <c r="G2527" s="7">
        <f t="shared" si="79"/>
        <v>44244</v>
      </c>
      <c r="H2527" s="5" t="s">
        <v>4259</v>
      </c>
      <c r="I2527" s="5" t="s">
        <v>11</v>
      </c>
      <c r="J2527" s="10">
        <v>27664</v>
      </c>
      <c r="K2527" s="10"/>
      <c r="L2527" s="11">
        <v>17072891.77</v>
      </c>
    </row>
    <row r="2528" spans="1:12" x14ac:dyDescent="0.25">
      <c r="A2528" s="5" t="s">
        <v>467</v>
      </c>
      <c r="B2528" s="3" t="s">
        <v>468</v>
      </c>
      <c r="C2528" s="5" t="s">
        <v>5598</v>
      </c>
      <c r="D2528" s="5" t="s">
        <v>5601</v>
      </c>
      <c r="E2528" s="5">
        <v>2021</v>
      </c>
      <c r="F2528" s="8" t="str">
        <f t="shared" si="78"/>
        <v>February</v>
      </c>
      <c r="G2528" s="7">
        <f t="shared" si="79"/>
        <v>44244</v>
      </c>
      <c r="H2528" s="5" t="s">
        <v>4258</v>
      </c>
      <c r="I2528" s="5" t="s">
        <v>11</v>
      </c>
      <c r="J2528" s="10">
        <v>229253.93</v>
      </c>
      <c r="K2528" s="10"/>
      <c r="L2528" s="11">
        <v>17302145.699999999</v>
      </c>
    </row>
    <row r="2529" spans="1:12" x14ac:dyDescent="0.25">
      <c r="A2529" s="5" t="s">
        <v>467</v>
      </c>
      <c r="B2529" s="3" t="s">
        <v>468</v>
      </c>
      <c r="C2529" s="5" t="s">
        <v>5598</v>
      </c>
      <c r="D2529" s="5" t="s">
        <v>5601</v>
      </c>
      <c r="E2529" s="5">
        <v>2021</v>
      </c>
      <c r="F2529" s="8" t="str">
        <f t="shared" si="78"/>
        <v>February</v>
      </c>
      <c r="G2529" s="7">
        <f t="shared" si="79"/>
        <v>44244</v>
      </c>
      <c r="H2529" s="5" t="s">
        <v>4257</v>
      </c>
      <c r="I2529" s="5" t="s">
        <v>11</v>
      </c>
      <c r="J2529" s="10">
        <v>27664</v>
      </c>
      <c r="K2529" s="10"/>
      <c r="L2529" s="11">
        <v>17329809.699999999</v>
      </c>
    </row>
    <row r="2530" spans="1:12" x14ac:dyDescent="0.25">
      <c r="A2530" s="5" t="s">
        <v>467</v>
      </c>
      <c r="B2530" s="3" t="s">
        <v>468</v>
      </c>
      <c r="C2530" s="5" t="s">
        <v>5598</v>
      </c>
      <c r="D2530" s="5" t="s">
        <v>5601</v>
      </c>
      <c r="E2530" s="5">
        <v>2021</v>
      </c>
      <c r="F2530" s="8" t="str">
        <f t="shared" si="78"/>
        <v>February</v>
      </c>
      <c r="G2530" s="7">
        <f t="shared" si="79"/>
        <v>44244</v>
      </c>
      <c r="H2530" s="5" t="s">
        <v>4256</v>
      </c>
      <c r="I2530" s="5" t="s">
        <v>11</v>
      </c>
      <c r="J2530" s="10">
        <v>27664</v>
      </c>
      <c r="K2530" s="10"/>
      <c r="L2530" s="11">
        <v>17357473.699999999</v>
      </c>
    </row>
    <row r="2531" spans="1:12" x14ac:dyDescent="0.25">
      <c r="A2531" s="5" t="s">
        <v>467</v>
      </c>
      <c r="B2531" s="3" t="s">
        <v>468</v>
      </c>
      <c r="C2531" s="5" t="s">
        <v>5598</v>
      </c>
      <c r="D2531" s="5" t="s">
        <v>5601</v>
      </c>
      <c r="E2531" s="5">
        <v>2021</v>
      </c>
      <c r="F2531" s="8" t="str">
        <f t="shared" si="78"/>
        <v>February</v>
      </c>
      <c r="G2531" s="7">
        <f t="shared" si="79"/>
        <v>44244</v>
      </c>
      <c r="H2531" s="5" t="s">
        <v>4255</v>
      </c>
      <c r="I2531" s="5" t="s">
        <v>11</v>
      </c>
      <c r="J2531" s="10">
        <v>62240.89</v>
      </c>
      <c r="K2531" s="10"/>
      <c r="L2531" s="11">
        <v>17419714.59</v>
      </c>
    </row>
    <row r="2532" spans="1:12" x14ac:dyDescent="0.25">
      <c r="A2532" s="5" t="s">
        <v>467</v>
      </c>
      <c r="B2532" s="3" t="s">
        <v>468</v>
      </c>
      <c r="C2532" s="5" t="s">
        <v>5598</v>
      </c>
      <c r="D2532" s="5" t="s">
        <v>5601</v>
      </c>
      <c r="E2532" s="5">
        <v>2021</v>
      </c>
      <c r="F2532" s="8" t="str">
        <f t="shared" si="78"/>
        <v>February</v>
      </c>
      <c r="G2532" s="7">
        <f t="shared" si="79"/>
        <v>44244</v>
      </c>
      <c r="H2532" s="5" t="s">
        <v>4254</v>
      </c>
      <c r="I2532" s="5" t="s">
        <v>13</v>
      </c>
      <c r="J2532" s="10"/>
      <c r="K2532" s="10">
        <v>741100.8</v>
      </c>
      <c r="L2532" s="11">
        <v>16678613.789999999</v>
      </c>
    </row>
    <row r="2533" spans="1:12" x14ac:dyDescent="0.25">
      <c r="A2533" s="5" t="s">
        <v>467</v>
      </c>
      <c r="B2533" s="3" t="s">
        <v>468</v>
      </c>
      <c r="C2533" s="5" t="s">
        <v>5588</v>
      </c>
      <c r="D2533" s="5" t="s">
        <v>5587</v>
      </c>
      <c r="E2533" s="5">
        <v>2021</v>
      </c>
      <c r="F2533" s="8" t="str">
        <f t="shared" si="78"/>
        <v>March</v>
      </c>
      <c r="G2533" s="7">
        <f t="shared" si="79"/>
        <v>44256</v>
      </c>
      <c r="H2533" s="5" t="s">
        <v>4253</v>
      </c>
      <c r="I2533" s="5" t="s">
        <v>11</v>
      </c>
      <c r="J2533" s="10">
        <v>295644.21999999997</v>
      </c>
      <c r="K2533" s="10"/>
      <c r="L2533" s="11">
        <v>16974258.010000002</v>
      </c>
    </row>
    <row r="2534" spans="1:12" x14ac:dyDescent="0.25">
      <c r="A2534" s="5" t="s">
        <v>467</v>
      </c>
      <c r="B2534" s="3" t="s">
        <v>468</v>
      </c>
      <c r="C2534" s="5" t="s">
        <v>5588</v>
      </c>
      <c r="D2534" s="5" t="s">
        <v>5587</v>
      </c>
      <c r="E2534" s="5">
        <v>2021</v>
      </c>
      <c r="F2534" s="8" t="str">
        <f t="shared" si="78"/>
        <v>March</v>
      </c>
      <c r="G2534" s="7">
        <f t="shared" si="79"/>
        <v>44256</v>
      </c>
      <c r="H2534" s="5" t="s">
        <v>4252</v>
      </c>
      <c r="I2534" s="5" t="s">
        <v>11</v>
      </c>
      <c r="J2534" s="10">
        <v>337486.68</v>
      </c>
      <c r="K2534" s="10"/>
      <c r="L2534" s="11">
        <v>17311744.690000001</v>
      </c>
    </row>
    <row r="2535" spans="1:12" x14ac:dyDescent="0.25">
      <c r="A2535" s="5" t="s">
        <v>467</v>
      </c>
      <c r="B2535" s="3" t="s">
        <v>468</v>
      </c>
      <c r="C2535" s="5" t="s">
        <v>5588</v>
      </c>
      <c r="D2535" s="5" t="s">
        <v>5587</v>
      </c>
      <c r="E2535" s="5">
        <v>2021</v>
      </c>
      <c r="F2535" s="8" t="str">
        <f t="shared" si="78"/>
        <v>March</v>
      </c>
      <c r="G2535" s="7">
        <f t="shared" si="79"/>
        <v>44256</v>
      </c>
      <c r="H2535" s="5" t="s">
        <v>4251</v>
      </c>
      <c r="I2535" s="5" t="s">
        <v>11</v>
      </c>
      <c r="J2535" s="10">
        <v>709546.12</v>
      </c>
      <c r="K2535" s="10"/>
      <c r="L2535" s="11">
        <v>18021290.809999999</v>
      </c>
    </row>
    <row r="2536" spans="1:12" x14ac:dyDescent="0.25">
      <c r="A2536" s="5" t="s">
        <v>467</v>
      </c>
      <c r="B2536" s="3" t="s">
        <v>468</v>
      </c>
      <c r="C2536" s="5" t="s">
        <v>5588</v>
      </c>
      <c r="D2536" s="5" t="s">
        <v>5587</v>
      </c>
      <c r="E2536" s="5">
        <v>2021</v>
      </c>
      <c r="F2536" s="8" t="str">
        <f t="shared" si="78"/>
        <v>March</v>
      </c>
      <c r="G2536" s="7">
        <f t="shared" si="79"/>
        <v>44256</v>
      </c>
      <c r="H2536" s="5" t="s">
        <v>4250</v>
      </c>
      <c r="I2536" s="5" t="s">
        <v>11</v>
      </c>
      <c r="J2536" s="10">
        <v>62240.89</v>
      </c>
      <c r="K2536" s="10"/>
      <c r="L2536" s="11">
        <v>18083531.699999999</v>
      </c>
    </row>
    <row r="2537" spans="1:12" x14ac:dyDescent="0.25">
      <c r="A2537" s="5" t="s">
        <v>467</v>
      </c>
      <c r="B2537" s="3" t="s">
        <v>468</v>
      </c>
      <c r="C2537" s="5" t="s">
        <v>5588</v>
      </c>
      <c r="D2537" s="5" t="s">
        <v>5587</v>
      </c>
      <c r="E2537" s="5">
        <v>2021</v>
      </c>
      <c r="F2537" s="8" t="str">
        <f t="shared" si="78"/>
        <v>March</v>
      </c>
      <c r="G2537" s="7">
        <f t="shared" si="79"/>
        <v>44256</v>
      </c>
      <c r="H2537" s="5" t="s">
        <v>4249</v>
      </c>
      <c r="I2537" s="5" t="s">
        <v>11</v>
      </c>
      <c r="J2537" s="10">
        <v>27664</v>
      </c>
      <c r="K2537" s="10"/>
      <c r="L2537" s="11">
        <v>18111195.699999999</v>
      </c>
    </row>
    <row r="2538" spans="1:12" x14ac:dyDescent="0.25">
      <c r="A2538" s="5" t="s">
        <v>467</v>
      </c>
      <c r="B2538" s="3" t="s">
        <v>468</v>
      </c>
      <c r="C2538" s="5" t="s">
        <v>5588</v>
      </c>
      <c r="D2538" s="5" t="s">
        <v>5587</v>
      </c>
      <c r="E2538" s="5">
        <v>2021</v>
      </c>
      <c r="F2538" s="8" t="str">
        <f t="shared" si="78"/>
        <v>March</v>
      </c>
      <c r="G2538" s="7">
        <f t="shared" si="79"/>
        <v>44256</v>
      </c>
      <c r="H2538" s="5" t="s">
        <v>4248</v>
      </c>
      <c r="I2538" s="5" t="s">
        <v>11</v>
      </c>
      <c r="J2538" s="10">
        <v>1099589.01</v>
      </c>
      <c r="K2538" s="10"/>
      <c r="L2538" s="11">
        <v>19210784.710000001</v>
      </c>
    </row>
    <row r="2539" spans="1:12" x14ac:dyDescent="0.25">
      <c r="A2539" s="5" t="s">
        <v>467</v>
      </c>
      <c r="B2539" s="3" t="s">
        <v>468</v>
      </c>
      <c r="C2539" s="5" t="s">
        <v>5588</v>
      </c>
      <c r="D2539" s="5" t="s">
        <v>5587</v>
      </c>
      <c r="E2539" s="5">
        <v>2021</v>
      </c>
      <c r="F2539" s="8" t="str">
        <f t="shared" si="78"/>
        <v>March</v>
      </c>
      <c r="G2539" s="7">
        <f t="shared" si="79"/>
        <v>44256</v>
      </c>
      <c r="H2539" s="5" t="s">
        <v>4247</v>
      </c>
      <c r="I2539" s="5" t="s">
        <v>11</v>
      </c>
      <c r="J2539" s="10">
        <v>62240.89</v>
      </c>
      <c r="K2539" s="10"/>
      <c r="L2539" s="11">
        <v>19273025.600000001</v>
      </c>
    </row>
    <row r="2540" spans="1:12" x14ac:dyDescent="0.25">
      <c r="A2540" s="5" t="s">
        <v>467</v>
      </c>
      <c r="B2540" s="3" t="s">
        <v>468</v>
      </c>
      <c r="C2540" s="5" t="s">
        <v>5588</v>
      </c>
      <c r="D2540" s="5" t="s">
        <v>5587</v>
      </c>
      <c r="E2540" s="5">
        <v>2021</v>
      </c>
      <c r="F2540" s="8" t="str">
        <f t="shared" si="78"/>
        <v>March</v>
      </c>
      <c r="G2540" s="7">
        <f t="shared" si="79"/>
        <v>44256</v>
      </c>
      <c r="H2540" s="5" t="s">
        <v>4246</v>
      </c>
      <c r="I2540" s="5" t="s">
        <v>11</v>
      </c>
      <c r="J2540" s="10">
        <v>62240.89</v>
      </c>
      <c r="K2540" s="10"/>
      <c r="L2540" s="11">
        <v>19335266.489999998</v>
      </c>
    </row>
    <row r="2541" spans="1:12" x14ac:dyDescent="0.25">
      <c r="A2541" s="5" t="s">
        <v>467</v>
      </c>
      <c r="B2541" s="3" t="s">
        <v>468</v>
      </c>
      <c r="C2541" s="5" t="s">
        <v>5588</v>
      </c>
      <c r="D2541" s="5" t="s">
        <v>5587</v>
      </c>
      <c r="E2541" s="5">
        <v>2021</v>
      </c>
      <c r="F2541" s="8" t="str">
        <f t="shared" si="78"/>
        <v>March</v>
      </c>
      <c r="G2541" s="7">
        <f t="shared" si="79"/>
        <v>44256</v>
      </c>
      <c r="H2541" s="5" t="s">
        <v>4245</v>
      </c>
      <c r="I2541" s="5" t="s">
        <v>11</v>
      </c>
      <c r="J2541" s="10">
        <v>292532.17</v>
      </c>
      <c r="K2541" s="10"/>
      <c r="L2541" s="11">
        <v>19627798.66</v>
      </c>
    </row>
    <row r="2542" spans="1:12" x14ac:dyDescent="0.25">
      <c r="A2542" s="5" t="s">
        <v>467</v>
      </c>
      <c r="B2542" s="3" t="s">
        <v>468</v>
      </c>
      <c r="C2542" s="5" t="s">
        <v>5588</v>
      </c>
      <c r="D2542" s="5" t="s">
        <v>5587</v>
      </c>
      <c r="E2542" s="5">
        <v>2021</v>
      </c>
      <c r="F2542" s="8" t="str">
        <f t="shared" si="78"/>
        <v>March</v>
      </c>
      <c r="G2542" s="7">
        <f t="shared" si="79"/>
        <v>44256</v>
      </c>
      <c r="H2542" s="5" t="s">
        <v>4244</v>
      </c>
      <c r="I2542" s="5" t="s">
        <v>11</v>
      </c>
      <c r="J2542" s="10">
        <v>158714.26</v>
      </c>
      <c r="K2542" s="10"/>
      <c r="L2542" s="11">
        <v>19786512.920000002</v>
      </c>
    </row>
    <row r="2543" spans="1:12" x14ac:dyDescent="0.25">
      <c r="A2543" s="5" t="s">
        <v>467</v>
      </c>
      <c r="B2543" s="3" t="s">
        <v>468</v>
      </c>
      <c r="C2543" s="5" t="s">
        <v>5588</v>
      </c>
      <c r="D2543" s="5" t="s">
        <v>5587</v>
      </c>
      <c r="E2543" s="5">
        <v>2021</v>
      </c>
      <c r="F2543" s="8" t="str">
        <f t="shared" si="78"/>
        <v>March</v>
      </c>
      <c r="G2543" s="7">
        <f t="shared" si="79"/>
        <v>44256</v>
      </c>
      <c r="H2543" s="5" t="s">
        <v>4243</v>
      </c>
      <c r="I2543" s="5" t="s">
        <v>11</v>
      </c>
      <c r="J2543" s="10">
        <v>27664</v>
      </c>
      <c r="K2543" s="10"/>
      <c r="L2543" s="11">
        <v>19814176.920000002</v>
      </c>
    </row>
    <row r="2544" spans="1:12" x14ac:dyDescent="0.25">
      <c r="A2544" s="5" t="s">
        <v>467</v>
      </c>
      <c r="B2544" s="3" t="s">
        <v>468</v>
      </c>
      <c r="C2544" s="5" t="s">
        <v>5588</v>
      </c>
      <c r="D2544" s="5" t="s">
        <v>5587</v>
      </c>
      <c r="E2544" s="5">
        <v>2021</v>
      </c>
      <c r="F2544" s="8" t="str">
        <f t="shared" si="78"/>
        <v>March</v>
      </c>
      <c r="G2544" s="7">
        <f t="shared" si="79"/>
        <v>44256</v>
      </c>
      <c r="H2544" s="5" t="s">
        <v>4242</v>
      </c>
      <c r="I2544" s="5" t="s">
        <v>11</v>
      </c>
      <c r="J2544" s="10">
        <v>229253.93</v>
      </c>
      <c r="K2544" s="10"/>
      <c r="L2544" s="11">
        <v>20043430.850000001</v>
      </c>
    </row>
    <row r="2545" spans="1:12" x14ac:dyDescent="0.25">
      <c r="A2545" s="5" t="s">
        <v>467</v>
      </c>
      <c r="B2545" s="3" t="s">
        <v>468</v>
      </c>
      <c r="C2545" s="5" t="s">
        <v>5588</v>
      </c>
      <c r="D2545" s="5" t="s">
        <v>5587</v>
      </c>
      <c r="E2545" s="5">
        <v>2021</v>
      </c>
      <c r="F2545" s="8" t="str">
        <f t="shared" si="78"/>
        <v>March</v>
      </c>
      <c r="G2545" s="7">
        <f t="shared" si="79"/>
        <v>44256</v>
      </c>
      <c r="H2545" s="5" t="s">
        <v>4241</v>
      </c>
      <c r="I2545" s="5" t="s">
        <v>11</v>
      </c>
      <c r="J2545" s="10">
        <v>27664</v>
      </c>
      <c r="K2545" s="10"/>
      <c r="L2545" s="11">
        <v>20071094.850000001</v>
      </c>
    </row>
    <row r="2546" spans="1:12" x14ac:dyDescent="0.25">
      <c r="A2546" s="5" t="s">
        <v>467</v>
      </c>
      <c r="B2546" s="3" t="s">
        <v>468</v>
      </c>
      <c r="C2546" s="5" t="s">
        <v>5588</v>
      </c>
      <c r="D2546" s="5" t="s">
        <v>5587</v>
      </c>
      <c r="E2546" s="5">
        <v>2021</v>
      </c>
      <c r="F2546" s="8" t="str">
        <f t="shared" si="78"/>
        <v>March</v>
      </c>
      <c r="G2546" s="7">
        <f t="shared" si="79"/>
        <v>44256</v>
      </c>
      <c r="H2546" s="5" t="s">
        <v>4240</v>
      </c>
      <c r="I2546" s="5" t="s">
        <v>11</v>
      </c>
      <c r="J2546" s="10">
        <v>27664</v>
      </c>
      <c r="K2546" s="10"/>
      <c r="L2546" s="11">
        <v>20098758.850000001</v>
      </c>
    </row>
    <row r="2547" spans="1:12" x14ac:dyDescent="0.25">
      <c r="A2547" s="5" t="s">
        <v>467</v>
      </c>
      <c r="B2547" s="3" t="s">
        <v>468</v>
      </c>
      <c r="C2547" s="5" t="s">
        <v>5588</v>
      </c>
      <c r="D2547" s="5" t="s">
        <v>5587</v>
      </c>
      <c r="E2547" s="5">
        <v>2021</v>
      </c>
      <c r="F2547" s="8" t="str">
        <f t="shared" si="78"/>
        <v>March</v>
      </c>
      <c r="G2547" s="7">
        <f t="shared" si="79"/>
        <v>44256</v>
      </c>
      <c r="H2547" s="5" t="s">
        <v>4239</v>
      </c>
      <c r="I2547" s="5" t="s">
        <v>11</v>
      </c>
      <c r="J2547" s="10">
        <v>62240.89</v>
      </c>
      <c r="K2547" s="10"/>
      <c r="L2547" s="11">
        <v>20160999.739999998</v>
      </c>
    </row>
    <row r="2548" spans="1:12" x14ac:dyDescent="0.25">
      <c r="A2548" s="5" t="s">
        <v>467</v>
      </c>
      <c r="B2548" s="3" t="s">
        <v>468</v>
      </c>
      <c r="C2548" s="5" t="s">
        <v>5588</v>
      </c>
      <c r="D2548" s="5" t="s">
        <v>5587</v>
      </c>
      <c r="E2548" s="5">
        <v>2021</v>
      </c>
      <c r="F2548" s="8" t="str">
        <f t="shared" si="78"/>
        <v>March</v>
      </c>
      <c r="G2548" s="7">
        <f t="shared" si="79"/>
        <v>44256</v>
      </c>
      <c r="H2548" s="5" t="s">
        <v>4238</v>
      </c>
      <c r="I2548" s="5" t="s">
        <v>11</v>
      </c>
      <c r="J2548" s="10">
        <v>6446960.9000000004</v>
      </c>
      <c r="K2548" s="10"/>
      <c r="L2548" s="11">
        <v>26607960.640000001</v>
      </c>
    </row>
    <row r="2549" spans="1:12" x14ac:dyDescent="0.25">
      <c r="A2549" s="5" t="s">
        <v>467</v>
      </c>
      <c r="B2549" s="3" t="s">
        <v>468</v>
      </c>
      <c r="C2549" s="5" t="s">
        <v>5588</v>
      </c>
      <c r="D2549" s="5" t="s">
        <v>5587</v>
      </c>
      <c r="E2549" s="5">
        <v>2021</v>
      </c>
      <c r="F2549" s="8" t="str">
        <f t="shared" si="78"/>
        <v>March</v>
      </c>
      <c r="G2549" s="7">
        <f t="shared" si="79"/>
        <v>44256</v>
      </c>
      <c r="H2549" s="5" t="s">
        <v>4237</v>
      </c>
      <c r="I2549" s="5" t="s">
        <v>11</v>
      </c>
      <c r="J2549" s="10">
        <v>1006227.68</v>
      </c>
      <c r="K2549" s="10"/>
      <c r="L2549" s="11">
        <v>27614188.32</v>
      </c>
    </row>
    <row r="2550" spans="1:12" x14ac:dyDescent="0.25">
      <c r="A2550" s="5" t="s">
        <v>467</v>
      </c>
      <c r="B2550" s="3" t="s">
        <v>468</v>
      </c>
      <c r="C2550" s="5" t="s">
        <v>5588</v>
      </c>
      <c r="D2550" s="5" t="s">
        <v>5587</v>
      </c>
      <c r="E2550" s="5">
        <v>2021</v>
      </c>
      <c r="F2550" s="8" t="str">
        <f t="shared" si="78"/>
        <v>March</v>
      </c>
      <c r="G2550" s="7">
        <f t="shared" si="79"/>
        <v>44256</v>
      </c>
      <c r="H2550" s="5" t="s">
        <v>4236</v>
      </c>
      <c r="I2550" s="5" t="s">
        <v>11</v>
      </c>
      <c r="J2550" s="10">
        <v>4097525.09</v>
      </c>
      <c r="K2550" s="10"/>
      <c r="L2550" s="11">
        <v>31711713.41</v>
      </c>
    </row>
    <row r="2551" spans="1:12" x14ac:dyDescent="0.25">
      <c r="A2551" s="5" t="s">
        <v>467</v>
      </c>
      <c r="B2551" s="3" t="s">
        <v>468</v>
      </c>
      <c r="C2551" s="5" t="s">
        <v>5588</v>
      </c>
      <c r="D2551" s="5" t="s">
        <v>5590</v>
      </c>
      <c r="E2551" s="5">
        <v>2021</v>
      </c>
      <c r="F2551" s="8" t="str">
        <f t="shared" si="78"/>
        <v>March</v>
      </c>
      <c r="G2551" s="7">
        <f t="shared" si="79"/>
        <v>44263</v>
      </c>
      <c r="H2551" s="5" t="s">
        <v>4164</v>
      </c>
      <c r="I2551" s="5" t="s">
        <v>13</v>
      </c>
      <c r="J2551" s="10"/>
      <c r="K2551" s="10">
        <v>9001521.8699999992</v>
      </c>
      <c r="L2551" s="11">
        <v>22710191.539999999</v>
      </c>
    </row>
    <row r="2552" spans="1:12" x14ac:dyDescent="0.25">
      <c r="A2552" s="5" t="s">
        <v>467</v>
      </c>
      <c r="B2552" s="3" t="s">
        <v>468</v>
      </c>
      <c r="C2552" s="5" t="s">
        <v>5588</v>
      </c>
      <c r="D2552" s="5" t="s">
        <v>5590</v>
      </c>
      <c r="E2552" s="5">
        <v>2021</v>
      </c>
      <c r="F2552" s="8" t="str">
        <f t="shared" si="78"/>
        <v>March</v>
      </c>
      <c r="G2552" s="7">
        <f t="shared" si="79"/>
        <v>44263</v>
      </c>
      <c r="H2552" s="5" t="s">
        <v>4235</v>
      </c>
      <c r="I2552" s="5" t="s">
        <v>11</v>
      </c>
      <c r="J2552" s="10"/>
      <c r="K2552" s="10">
        <v>219917.8</v>
      </c>
      <c r="L2552" s="11">
        <v>22490273.739999998</v>
      </c>
    </row>
    <row r="2553" spans="1:12" x14ac:dyDescent="0.25">
      <c r="A2553" s="5" t="s">
        <v>467</v>
      </c>
      <c r="B2553" s="3" t="s">
        <v>468</v>
      </c>
      <c r="C2553" s="5" t="s">
        <v>5588</v>
      </c>
      <c r="D2553" s="5" t="s">
        <v>5590</v>
      </c>
      <c r="E2553" s="5">
        <v>2021</v>
      </c>
      <c r="F2553" s="8" t="str">
        <f t="shared" si="78"/>
        <v>March</v>
      </c>
      <c r="G2553" s="7">
        <f t="shared" si="79"/>
        <v>44263</v>
      </c>
      <c r="H2553" s="5" t="s">
        <v>4234</v>
      </c>
      <c r="I2553" s="5" t="s">
        <v>11</v>
      </c>
      <c r="J2553" s="10"/>
      <c r="K2553" s="10">
        <v>27664</v>
      </c>
      <c r="L2553" s="11">
        <v>22462609.739999998</v>
      </c>
    </row>
    <row r="2554" spans="1:12" x14ac:dyDescent="0.25">
      <c r="A2554" s="5" t="s">
        <v>467</v>
      </c>
      <c r="B2554" s="3" t="s">
        <v>468</v>
      </c>
      <c r="C2554" s="5" t="s">
        <v>5588</v>
      </c>
      <c r="D2554" s="5" t="s">
        <v>5591</v>
      </c>
      <c r="E2554" s="5">
        <v>2021</v>
      </c>
      <c r="F2554" s="8" t="str">
        <f t="shared" si="78"/>
        <v>March</v>
      </c>
      <c r="G2554" s="7">
        <f t="shared" si="79"/>
        <v>44273</v>
      </c>
      <c r="H2554" s="5" t="s">
        <v>4233</v>
      </c>
      <c r="I2554" s="5" t="s">
        <v>13</v>
      </c>
      <c r="J2554" s="10"/>
      <c r="K2554" s="10">
        <v>741100.8</v>
      </c>
      <c r="L2554" s="11">
        <v>21721508.940000001</v>
      </c>
    </row>
    <row r="2555" spans="1:12" x14ac:dyDescent="0.25">
      <c r="A2555" s="5" t="s">
        <v>467</v>
      </c>
      <c r="B2555" s="3" t="s">
        <v>468</v>
      </c>
      <c r="C2555" s="5" t="s">
        <v>5588</v>
      </c>
      <c r="D2555" s="5" t="s">
        <v>5591</v>
      </c>
      <c r="E2555" s="5">
        <v>2021</v>
      </c>
      <c r="F2555" s="8" t="str">
        <f t="shared" si="78"/>
        <v>March</v>
      </c>
      <c r="G2555" s="7">
        <f t="shared" si="79"/>
        <v>44273</v>
      </c>
      <c r="H2555" s="5" t="s">
        <v>4164</v>
      </c>
      <c r="I2555" s="5" t="s">
        <v>13</v>
      </c>
      <c r="J2555" s="10"/>
      <c r="K2555" s="10">
        <v>12798216</v>
      </c>
      <c r="L2555" s="11">
        <v>8923292.9399999995</v>
      </c>
    </row>
    <row r="2556" spans="1:12" x14ac:dyDescent="0.25">
      <c r="A2556" s="5" t="s">
        <v>467</v>
      </c>
      <c r="B2556" s="3" t="s">
        <v>468</v>
      </c>
      <c r="C2556" s="5" t="s">
        <v>5588</v>
      </c>
      <c r="D2556" s="5" t="s">
        <v>5591</v>
      </c>
      <c r="E2556" s="5">
        <v>2021</v>
      </c>
      <c r="F2556" s="8" t="str">
        <f t="shared" si="78"/>
        <v>March</v>
      </c>
      <c r="G2556" s="7">
        <f t="shared" si="79"/>
        <v>44273</v>
      </c>
      <c r="H2556" s="5" t="s">
        <v>4232</v>
      </c>
      <c r="I2556" s="5" t="s">
        <v>11</v>
      </c>
      <c r="J2556" s="10"/>
      <c r="K2556" s="10">
        <v>74689.070000000007</v>
      </c>
      <c r="L2556" s="11">
        <v>8848603.8699999992</v>
      </c>
    </row>
    <row r="2557" spans="1:12" x14ac:dyDescent="0.25">
      <c r="A2557" s="5" t="s">
        <v>467</v>
      </c>
      <c r="B2557" s="3" t="s">
        <v>468</v>
      </c>
      <c r="C2557" s="5" t="s">
        <v>5596</v>
      </c>
      <c r="D2557" s="5" t="s">
        <v>5589</v>
      </c>
      <c r="E2557" s="5">
        <v>2021</v>
      </c>
      <c r="F2557" s="8" t="str">
        <f t="shared" si="78"/>
        <v>April</v>
      </c>
      <c r="G2557" s="7">
        <f t="shared" si="79"/>
        <v>44292</v>
      </c>
      <c r="H2557" s="5" t="s">
        <v>4231</v>
      </c>
      <c r="I2557" s="5" t="s">
        <v>11</v>
      </c>
      <c r="J2557" s="10">
        <v>294886.90999999997</v>
      </c>
      <c r="K2557" s="10"/>
      <c r="L2557" s="11">
        <v>9143490.7799999993</v>
      </c>
    </row>
    <row r="2558" spans="1:12" x14ac:dyDescent="0.25">
      <c r="A2558" s="5" t="s">
        <v>467</v>
      </c>
      <c r="B2558" s="3" t="s">
        <v>468</v>
      </c>
      <c r="C2558" s="5" t="s">
        <v>5596</v>
      </c>
      <c r="D2558" s="5" t="s">
        <v>5589</v>
      </c>
      <c r="E2558" s="5">
        <v>2021</v>
      </c>
      <c r="F2558" s="8" t="str">
        <f t="shared" si="78"/>
        <v>April</v>
      </c>
      <c r="G2558" s="7">
        <f t="shared" si="79"/>
        <v>44292</v>
      </c>
      <c r="H2558" s="5" t="s">
        <v>4230</v>
      </c>
      <c r="I2558" s="5" t="s">
        <v>11</v>
      </c>
      <c r="J2558" s="10">
        <v>336621.09</v>
      </c>
      <c r="K2558" s="10"/>
      <c r="L2558" s="11">
        <v>9480111.8699999992</v>
      </c>
    </row>
    <row r="2559" spans="1:12" x14ac:dyDescent="0.25">
      <c r="A2559" s="5" t="s">
        <v>467</v>
      </c>
      <c r="B2559" s="3" t="s">
        <v>468</v>
      </c>
      <c r="C2559" s="5" t="s">
        <v>5596</v>
      </c>
      <c r="D2559" s="5" t="s">
        <v>5589</v>
      </c>
      <c r="E2559" s="5">
        <v>2021</v>
      </c>
      <c r="F2559" s="8" t="str">
        <f t="shared" si="78"/>
        <v>April</v>
      </c>
      <c r="G2559" s="7">
        <f t="shared" si="79"/>
        <v>44292</v>
      </c>
      <c r="H2559" s="5" t="s">
        <v>4229</v>
      </c>
      <c r="I2559" s="5" t="s">
        <v>11</v>
      </c>
      <c r="J2559" s="10">
        <v>707726.25</v>
      </c>
      <c r="K2559" s="10"/>
      <c r="L2559" s="11">
        <v>10187838.119999999</v>
      </c>
    </row>
    <row r="2560" spans="1:12" x14ac:dyDescent="0.25">
      <c r="A2560" s="5" t="s">
        <v>467</v>
      </c>
      <c r="B2560" s="3" t="s">
        <v>468</v>
      </c>
      <c r="C2560" s="5" t="s">
        <v>5596</v>
      </c>
      <c r="D2560" s="5" t="s">
        <v>5589</v>
      </c>
      <c r="E2560" s="5">
        <v>2021</v>
      </c>
      <c r="F2560" s="8" t="str">
        <f t="shared" si="78"/>
        <v>April</v>
      </c>
      <c r="G2560" s="7">
        <f t="shared" si="79"/>
        <v>44292</v>
      </c>
      <c r="H2560" s="5" t="s">
        <v>4228</v>
      </c>
      <c r="I2560" s="5" t="s">
        <v>11</v>
      </c>
      <c r="J2560" s="10">
        <v>62081.25</v>
      </c>
      <c r="K2560" s="10"/>
      <c r="L2560" s="11">
        <v>10249919.369999999</v>
      </c>
    </row>
    <row r="2561" spans="1:12" x14ac:dyDescent="0.25">
      <c r="A2561" s="5" t="s">
        <v>467</v>
      </c>
      <c r="B2561" s="3" t="s">
        <v>468</v>
      </c>
      <c r="C2561" s="5" t="s">
        <v>5596</v>
      </c>
      <c r="D2561" s="5" t="s">
        <v>5589</v>
      </c>
      <c r="E2561" s="5">
        <v>2021</v>
      </c>
      <c r="F2561" s="8" t="str">
        <f t="shared" si="78"/>
        <v>April</v>
      </c>
      <c r="G2561" s="7">
        <f t="shared" si="79"/>
        <v>44292</v>
      </c>
      <c r="H2561" s="5" t="s">
        <v>4227</v>
      </c>
      <c r="I2561" s="5" t="s">
        <v>11</v>
      </c>
      <c r="J2561" s="10">
        <v>27592.95</v>
      </c>
      <c r="K2561" s="10"/>
      <c r="L2561" s="11">
        <v>10277512.32</v>
      </c>
    </row>
    <row r="2562" spans="1:12" x14ac:dyDescent="0.25">
      <c r="A2562" s="5" t="s">
        <v>467</v>
      </c>
      <c r="B2562" s="3" t="s">
        <v>468</v>
      </c>
      <c r="C2562" s="5" t="s">
        <v>5596</v>
      </c>
      <c r="D2562" s="5" t="s">
        <v>5589</v>
      </c>
      <c r="E2562" s="5">
        <v>2021</v>
      </c>
      <c r="F2562" s="8" t="str">
        <f t="shared" si="78"/>
        <v>April</v>
      </c>
      <c r="G2562" s="7">
        <f t="shared" si="79"/>
        <v>44292</v>
      </c>
      <c r="H2562" s="5" t="s">
        <v>4226</v>
      </c>
      <c r="I2562" s="5" t="s">
        <v>11</v>
      </c>
      <c r="J2562" s="10">
        <v>1096768.75</v>
      </c>
      <c r="K2562" s="10"/>
      <c r="L2562" s="11">
        <v>11374281.07</v>
      </c>
    </row>
    <row r="2563" spans="1:12" x14ac:dyDescent="0.25">
      <c r="A2563" s="5" t="s">
        <v>467</v>
      </c>
      <c r="B2563" s="3" t="s">
        <v>468</v>
      </c>
      <c r="C2563" s="5" t="s">
        <v>5596</v>
      </c>
      <c r="D2563" s="5" t="s">
        <v>5589</v>
      </c>
      <c r="E2563" s="5">
        <v>2021</v>
      </c>
      <c r="F2563" s="8" t="str">
        <f t="shared" ref="F2563:F2626" si="80">TEXT(C2563*28, "mmmm")</f>
        <v>April</v>
      </c>
      <c r="G2563" s="7">
        <f t="shared" ref="G2563:G2626" si="81">IFERROR(DATEVALUE(CONCATENATE(C2563,"-",D2563,"-",E2563)), "")</f>
        <v>44292</v>
      </c>
      <c r="H2563" s="5" t="s">
        <v>4225</v>
      </c>
      <c r="I2563" s="5" t="s">
        <v>11</v>
      </c>
      <c r="J2563" s="10">
        <v>62081.25</v>
      </c>
      <c r="K2563" s="10"/>
      <c r="L2563" s="11">
        <v>11436362.32</v>
      </c>
    </row>
    <row r="2564" spans="1:12" x14ac:dyDescent="0.25">
      <c r="A2564" s="5" t="s">
        <v>467</v>
      </c>
      <c r="B2564" s="3" t="s">
        <v>468</v>
      </c>
      <c r="C2564" s="5" t="s">
        <v>5596</v>
      </c>
      <c r="D2564" s="5" t="s">
        <v>5589</v>
      </c>
      <c r="E2564" s="5">
        <v>2021</v>
      </c>
      <c r="F2564" s="8" t="str">
        <f t="shared" si="80"/>
        <v>April</v>
      </c>
      <c r="G2564" s="7">
        <f t="shared" si="81"/>
        <v>44292</v>
      </c>
      <c r="H2564" s="5" t="s">
        <v>4224</v>
      </c>
      <c r="I2564" s="5" t="s">
        <v>11</v>
      </c>
      <c r="J2564" s="10">
        <v>62081.25</v>
      </c>
      <c r="K2564" s="10"/>
      <c r="L2564" s="11">
        <v>11498443.57</v>
      </c>
    </row>
    <row r="2565" spans="1:12" x14ac:dyDescent="0.25">
      <c r="A2565" s="5" t="s">
        <v>467</v>
      </c>
      <c r="B2565" s="3" t="s">
        <v>468</v>
      </c>
      <c r="C2565" s="5" t="s">
        <v>5596</v>
      </c>
      <c r="D2565" s="5" t="s">
        <v>5589</v>
      </c>
      <c r="E2565" s="5">
        <v>2021</v>
      </c>
      <c r="F2565" s="8" t="str">
        <f t="shared" si="80"/>
        <v>April</v>
      </c>
      <c r="G2565" s="7">
        <f t="shared" si="81"/>
        <v>44292</v>
      </c>
      <c r="H2565" s="5" t="s">
        <v>4223</v>
      </c>
      <c r="I2565" s="5" t="s">
        <v>11</v>
      </c>
      <c r="J2565" s="10">
        <v>291783.8</v>
      </c>
      <c r="K2565" s="10"/>
      <c r="L2565" s="11">
        <v>11790227.369999999</v>
      </c>
    </row>
    <row r="2566" spans="1:12" x14ac:dyDescent="0.25">
      <c r="A2566" s="5" t="s">
        <v>467</v>
      </c>
      <c r="B2566" s="3" t="s">
        <v>468</v>
      </c>
      <c r="C2566" s="5" t="s">
        <v>5596</v>
      </c>
      <c r="D2566" s="5" t="s">
        <v>5589</v>
      </c>
      <c r="E2566" s="5">
        <v>2021</v>
      </c>
      <c r="F2566" s="8" t="str">
        <f t="shared" si="80"/>
        <v>April</v>
      </c>
      <c r="G2566" s="7">
        <f t="shared" si="81"/>
        <v>44292</v>
      </c>
      <c r="H2566" s="5" t="s">
        <v>4222</v>
      </c>
      <c r="I2566" s="5" t="s">
        <v>11</v>
      </c>
      <c r="J2566" s="10">
        <v>158308.16</v>
      </c>
      <c r="K2566" s="10"/>
      <c r="L2566" s="11">
        <v>11948535.529999999</v>
      </c>
    </row>
    <row r="2567" spans="1:12" x14ac:dyDescent="0.25">
      <c r="A2567" s="5" t="s">
        <v>467</v>
      </c>
      <c r="B2567" s="3" t="s">
        <v>468</v>
      </c>
      <c r="C2567" s="5" t="s">
        <v>5596</v>
      </c>
      <c r="D2567" s="5" t="s">
        <v>5589</v>
      </c>
      <c r="E2567" s="5">
        <v>2021</v>
      </c>
      <c r="F2567" s="8" t="str">
        <f t="shared" si="80"/>
        <v>April</v>
      </c>
      <c r="G2567" s="7">
        <f t="shared" si="81"/>
        <v>44292</v>
      </c>
      <c r="H2567" s="5" t="s">
        <v>4221</v>
      </c>
      <c r="I2567" s="5" t="s">
        <v>11</v>
      </c>
      <c r="J2567" s="10">
        <v>27592.95</v>
      </c>
      <c r="K2567" s="10"/>
      <c r="L2567" s="11">
        <v>11976128.48</v>
      </c>
    </row>
    <row r="2568" spans="1:12" x14ac:dyDescent="0.25">
      <c r="A2568" s="5" t="s">
        <v>467</v>
      </c>
      <c r="B2568" s="3" t="s">
        <v>468</v>
      </c>
      <c r="C2568" s="5" t="s">
        <v>5596</v>
      </c>
      <c r="D2568" s="5" t="s">
        <v>5589</v>
      </c>
      <c r="E2568" s="5">
        <v>2021</v>
      </c>
      <c r="F2568" s="8" t="str">
        <f t="shared" si="80"/>
        <v>April</v>
      </c>
      <c r="G2568" s="7">
        <f t="shared" si="81"/>
        <v>44292</v>
      </c>
      <c r="H2568" s="5" t="s">
        <v>4220</v>
      </c>
      <c r="I2568" s="5" t="s">
        <v>11</v>
      </c>
      <c r="J2568" s="10">
        <v>228459</v>
      </c>
      <c r="K2568" s="10"/>
      <c r="L2568" s="11">
        <v>12204587.48</v>
      </c>
    </row>
    <row r="2569" spans="1:12" x14ac:dyDescent="0.25">
      <c r="A2569" s="5" t="s">
        <v>467</v>
      </c>
      <c r="B2569" s="3" t="s">
        <v>468</v>
      </c>
      <c r="C2569" s="5" t="s">
        <v>5596</v>
      </c>
      <c r="D2569" s="5" t="s">
        <v>5589</v>
      </c>
      <c r="E2569" s="5">
        <v>2021</v>
      </c>
      <c r="F2569" s="8" t="str">
        <f t="shared" si="80"/>
        <v>April</v>
      </c>
      <c r="G2569" s="7">
        <f t="shared" si="81"/>
        <v>44292</v>
      </c>
      <c r="H2569" s="5" t="s">
        <v>4219</v>
      </c>
      <c r="I2569" s="5" t="s">
        <v>11</v>
      </c>
      <c r="J2569" s="10">
        <v>27592.95</v>
      </c>
      <c r="K2569" s="10"/>
      <c r="L2569" s="11">
        <v>12232180.43</v>
      </c>
    </row>
    <row r="2570" spans="1:12" x14ac:dyDescent="0.25">
      <c r="A2570" s="5" t="s">
        <v>467</v>
      </c>
      <c r="B2570" s="3" t="s">
        <v>468</v>
      </c>
      <c r="C2570" s="5" t="s">
        <v>5596</v>
      </c>
      <c r="D2570" s="5" t="s">
        <v>5589</v>
      </c>
      <c r="E2570" s="5">
        <v>2021</v>
      </c>
      <c r="F2570" s="8" t="str">
        <f t="shared" si="80"/>
        <v>April</v>
      </c>
      <c r="G2570" s="7">
        <f t="shared" si="81"/>
        <v>44292</v>
      </c>
      <c r="H2570" s="5" t="s">
        <v>4218</v>
      </c>
      <c r="I2570" s="5" t="s">
        <v>11</v>
      </c>
      <c r="J2570" s="10">
        <v>27592.95</v>
      </c>
      <c r="K2570" s="10"/>
      <c r="L2570" s="11">
        <v>12259773.380000001</v>
      </c>
    </row>
    <row r="2571" spans="1:12" x14ac:dyDescent="0.25">
      <c r="A2571" s="5" t="s">
        <v>467</v>
      </c>
      <c r="B2571" s="3" t="s">
        <v>468</v>
      </c>
      <c r="C2571" s="5" t="s">
        <v>5596</v>
      </c>
      <c r="D2571" s="5" t="s">
        <v>5589</v>
      </c>
      <c r="E2571" s="5">
        <v>2021</v>
      </c>
      <c r="F2571" s="8" t="str">
        <f t="shared" si="80"/>
        <v>April</v>
      </c>
      <c r="G2571" s="7">
        <f t="shared" si="81"/>
        <v>44292</v>
      </c>
      <c r="H2571" s="5" t="s">
        <v>4217</v>
      </c>
      <c r="I2571" s="5" t="s">
        <v>11</v>
      </c>
      <c r="J2571" s="10">
        <v>62081.25</v>
      </c>
      <c r="K2571" s="10"/>
      <c r="L2571" s="11">
        <v>12321854.630000001</v>
      </c>
    </row>
    <row r="2572" spans="1:12" x14ac:dyDescent="0.25">
      <c r="A2572" s="5" t="s">
        <v>467</v>
      </c>
      <c r="B2572" s="3" t="s">
        <v>468</v>
      </c>
      <c r="C2572" s="5" t="s">
        <v>5596</v>
      </c>
      <c r="D2572" s="5" t="s">
        <v>5589</v>
      </c>
      <c r="E2572" s="5">
        <v>2021</v>
      </c>
      <c r="F2572" s="8" t="str">
        <f t="shared" si="80"/>
        <v>April</v>
      </c>
      <c r="G2572" s="7">
        <f t="shared" si="81"/>
        <v>44292</v>
      </c>
      <c r="H2572" s="5" t="s">
        <v>4216</v>
      </c>
      <c r="I2572" s="5" t="s">
        <v>11</v>
      </c>
      <c r="J2572" s="10">
        <v>6430147.9500000002</v>
      </c>
      <c r="K2572" s="10"/>
      <c r="L2572" s="11">
        <v>18752002.579999998</v>
      </c>
    </row>
    <row r="2573" spans="1:12" x14ac:dyDescent="0.25">
      <c r="A2573" s="5" t="s">
        <v>467</v>
      </c>
      <c r="B2573" s="3" t="s">
        <v>468</v>
      </c>
      <c r="C2573" s="5" t="s">
        <v>5596</v>
      </c>
      <c r="D2573" s="5" t="s">
        <v>5589</v>
      </c>
      <c r="E2573" s="5">
        <v>2021</v>
      </c>
      <c r="F2573" s="8" t="str">
        <f t="shared" si="80"/>
        <v>April</v>
      </c>
      <c r="G2573" s="7">
        <f t="shared" si="81"/>
        <v>44292</v>
      </c>
      <c r="H2573" s="5" t="s">
        <v>4215</v>
      </c>
      <c r="I2573" s="5" t="s">
        <v>11</v>
      </c>
      <c r="J2573" s="10">
        <v>308000</v>
      </c>
      <c r="K2573" s="10"/>
      <c r="L2573" s="11">
        <v>19060002.579999998</v>
      </c>
    </row>
    <row r="2574" spans="1:12" x14ac:dyDescent="0.25">
      <c r="A2574" s="5" t="s">
        <v>467</v>
      </c>
      <c r="B2574" s="3" t="s">
        <v>468</v>
      </c>
      <c r="C2574" s="5" t="s">
        <v>5596</v>
      </c>
      <c r="D2574" s="5" t="s">
        <v>5589</v>
      </c>
      <c r="E2574" s="5">
        <v>2021</v>
      </c>
      <c r="F2574" s="8" t="str">
        <f t="shared" si="80"/>
        <v>April</v>
      </c>
      <c r="G2574" s="7">
        <f t="shared" si="81"/>
        <v>44292</v>
      </c>
      <c r="H2574" s="5" t="s">
        <v>4214</v>
      </c>
      <c r="I2574" s="5" t="s">
        <v>13</v>
      </c>
      <c r="J2574" s="10"/>
      <c r="K2574" s="10">
        <v>741100.08</v>
      </c>
      <c r="L2574" s="11">
        <v>18318902.5</v>
      </c>
    </row>
    <row r="2575" spans="1:12" x14ac:dyDescent="0.25">
      <c r="A2575" s="5" t="s">
        <v>467</v>
      </c>
      <c r="B2575" s="3" t="s">
        <v>468</v>
      </c>
      <c r="C2575" s="5" t="s">
        <v>5596</v>
      </c>
      <c r="D2575" s="5" t="s">
        <v>5593</v>
      </c>
      <c r="E2575" s="5">
        <v>2021</v>
      </c>
      <c r="F2575" s="8" t="str">
        <f t="shared" si="80"/>
        <v>April</v>
      </c>
      <c r="G2575" s="7">
        <f t="shared" si="81"/>
        <v>44308</v>
      </c>
      <c r="H2575" s="5" t="s">
        <v>4213</v>
      </c>
      <c r="I2575" s="5" t="s">
        <v>13</v>
      </c>
      <c r="J2575" s="10"/>
      <c r="K2575" s="10">
        <v>7674248.71</v>
      </c>
      <c r="L2575" s="11">
        <v>10644653.789999999</v>
      </c>
    </row>
    <row r="2576" spans="1:12" x14ac:dyDescent="0.25">
      <c r="A2576" s="5" t="s">
        <v>467</v>
      </c>
      <c r="B2576" s="3" t="s">
        <v>468</v>
      </c>
      <c r="C2576" s="5" t="s">
        <v>5596</v>
      </c>
      <c r="D2576" s="5" t="s">
        <v>5593</v>
      </c>
      <c r="E2576" s="5">
        <v>2021</v>
      </c>
      <c r="F2576" s="8" t="str">
        <f t="shared" si="80"/>
        <v>April</v>
      </c>
      <c r="G2576" s="7">
        <f t="shared" si="81"/>
        <v>44308</v>
      </c>
      <c r="H2576" s="5" t="s">
        <v>4212</v>
      </c>
      <c r="I2576" s="5" t="s">
        <v>11</v>
      </c>
      <c r="J2576" s="10"/>
      <c r="K2576" s="10">
        <v>308000</v>
      </c>
      <c r="L2576" s="11">
        <v>10336653.789999999</v>
      </c>
    </row>
    <row r="2577" spans="1:12" x14ac:dyDescent="0.25">
      <c r="A2577" s="5" t="s">
        <v>467</v>
      </c>
      <c r="B2577" s="3" t="s">
        <v>468</v>
      </c>
      <c r="C2577" s="5" t="s">
        <v>5596</v>
      </c>
      <c r="D2577" s="5" t="s">
        <v>5593</v>
      </c>
      <c r="E2577" s="5">
        <v>2021</v>
      </c>
      <c r="F2577" s="8" t="str">
        <f t="shared" si="80"/>
        <v>April</v>
      </c>
      <c r="G2577" s="7">
        <f t="shared" si="81"/>
        <v>44308</v>
      </c>
      <c r="H2577" s="5" t="s">
        <v>4211</v>
      </c>
      <c r="I2577" s="5" t="s">
        <v>11</v>
      </c>
      <c r="J2577" s="10"/>
      <c r="K2577" s="10">
        <v>74689.070000000007</v>
      </c>
      <c r="L2577" s="11">
        <v>10261964.720000001</v>
      </c>
    </row>
    <row r="2578" spans="1:12" x14ac:dyDescent="0.25">
      <c r="A2578" s="5" t="s">
        <v>467</v>
      </c>
      <c r="B2578" s="3" t="s">
        <v>468</v>
      </c>
      <c r="C2578" s="5" t="s">
        <v>5597</v>
      </c>
      <c r="D2578" s="5" t="s">
        <v>5589</v>
      </c>
      <c r="E2578" s="5">
        <v>2021</v>
      </c>
      <c r="F2578" s="8" t="str">
        <f t="shared" si="80"/>
        <v>May</v>
      </c>
      <c r="G2578" s="7">
        <f t="shared" si="81"/>
        <v>44322</v>
      </c>
      <c r="H2578" s="5" t="s">
        <v>4210</v>
      </c>
      <c r="I2578" s="5" t="s">
        <v>11</v>
      </c>
      <c r="J2578" s="10">
        <v>6768355.3300000001</v>
      </c>
      <c r="K2578" s="10"/>
      <c r="L2578" s="11">
        <v>17030320.050000001</v>
      </c>
    </row>
    <row r="2579" spans="1:12" x14ac:dyDescent="0.25">
      <c r="A2579" s="5" t="s">
        <v>467</v>
      </c>
      <c r="B2579" s="3" t="s">
        <v>468</v>
      </c>
      <c r="C2579" s="5" t="s">
        <v>5597</v>
      </c>
      <c r="D2579" s="5" t="s">
        <v>5592</v>
      </c>
      <c r="E2579" s="5">
        <v>2021</v>
      </c>
      <c r="F2579" s="8" t="str">
        <f t="shared" si="80"/>
        <v>May</v>
      </c>
      <c r="G2579" s="7">
        <f t="shared" si="81"/>
        <v>44323</v>
      </c>
      <c r="H2579" s="5" t="s">
        <v>4209</v>
      </c>
      <c r="I2579" s="5" t="s">
        <v>11</v>
      </c>
      <c r="J2579" s="10">
        <v>313814</v>
      </c>
      <c r="K2579" s="10"/>
      <c r="L2579" s="11">
        <v>17344134.050000001</v>
      </c>
    </row>
    <row r="2580" spans="1:12" x14ac:dyDescent="0.25">
      <c r="A2580" s="5" t="s">
        <v>467</v>
      </c>
      <c r="B2580" s="3" t="s">
        <v>468</v>
      </c>
      <c r="C2580" s="5" t="s">
        <v>5597</v>
      </c>
      <c r="D2580" s="5" t="s">
        <v>5592</v>
      </c>
      <c r="E2580" s="5">
        <v>2021</v>
      </c>
      <c r="F2580" s="8" t="str">
        <f t="shared" si="80"/>
        <v>May</v>
      </c>
      <c r="G2580" s="7">
        <f t="shared" si="81"/>
        <v>44323</v>
      </c>
      <c r="H2580" s="5" t="s">
        <v>4208</v>
      </c>
      <c r="I2580" s="5" t="s">
        <v>11</v>
      </c>
      <c r="J2580" s="10">
        <v>358479.61</v>
      </c>
      <c r="K2580" s="10"/>
      <c r="L2580" s="11">
        <v>17702613.66</v>
      </c>
    </row>
    <row r="2581" spans="1:12" x14ac:dyDescent="0.25">
      <c r="A2581" s="5" t="s">
        <v>467</v>
      </c>
      <c r="B2581" s="3" t="s">
        <v>468</v>
      </c>
      <c r="C2581" s="5" t="s">
        <v>5597</v>
      </c>
      <c r="D2581" s="5" t="s">
        <v>5592</v>
      </c>
      <c r="E2581" s="5">
        <v>2021</v>
      </c>
      <c r="F2581" s="8" t="str">
        <f t="shared" si="80"/>
        <v>May</v>
      </c>
      <c r="G2581" s="7">
        <f t="shared" si="81"/>
        <v>44323</v>
      </c>
      <c r="H2581" s="5" t="s">
        <v>4207</v>
      </c>
      <c r="I2581" s="5" t="s">
        <v>11</v>
      </c>
      <c r="J2581" s="10">
        <v>753682.5</v>
      </c>
      <c r="K2581" s="10"/>
      <c r="L2581" s="11">
        <v>18456296.16</v>
      </c>
    </row>
    <row r="2582" spans="1:12" x14ac:dyDescent="0.25">
      <c r="A2582" s="5" t="s">
        <v>467</v>
      </c>
      <c r="B2582" s="3" t="s">
        <v>468</v>
      </c>
      <c r="C2582" s="5" t="s">
        <v>5597</v>
      </c>
      <c r="D2582" s="5" t="s">
        <v>5592</v>
      </c>
      <c r="E2582" s="5">
        <v>2021</v>
      </c>
      <c r="F2582" s="8" t="str">
        <f t="shared" si="80"/>
        <v>May</v>
      </c>
      <c r="G2582" s="7">
        <f t="shared" si="81"/>
        <v>44323</v>
      </c>
      <c r="H2582" s="5" t="s">
        <v>4206</v>
      </c>
      <c r="I2582" s="5" t="s">
        <v>11</v>
      </c>
      <c r="J2582" s="10">
        <v>66112.5</v>
      </c>
      <c r="K2582" s="10"/>
      <c r="L2582" s="11">
        <v>18522408.66</v>
      </c>
    </row>
    <row r="2583" spans="1:12" x14ac:dyDescent="0.25">
      <c r="A2583" s="5" t="s">
        <v>467</v>
      </c>
      <c r="B2583" s="3" t="s">
        <v>468</v>
      </c>
      <c r="C2583" s="5" t="s">
        <v>5597</v>
      </c>
      <c r="D2583" s="5" t="s">
        <v>5592</v>
      </c>
      <c r="E2583" s="5">
        <v>2021</v>
      </c>
      <c r="F2583" s="8" t="str">
        <f t="shared" si="80"/>
        <v>May</v>
      </c>
      <c r="G2583" s="7">
        <f t="shared" si="81"/>
        <v>44323</v>
      </c>
      <c r="H2583" s="5" t="s">
        <v>4205</v>
      </c>
      <c r="I2583" s="5" t="s">
        <v>11</v>
      </c>
      <c r="J2583" s="10">
        <v>29384.7</v>
      </c>
      <c r="K2583" s="10"/>
      <c r="L2583" s="11">
        <v>18551793.359999999</v>
      </c>
    </row>
    <row r="2584" spans="1:12" x14ac:dyDescent="0.25">
      <c r="A2584" s="5" t="s">
        <v>467</v>
      </c>
      <c r="B2584" s="3" t="s">
        <v>468</v>
      </c>
      <c r="C2584" s="5" t="s">
        <v>5597</v>
      </c>
      <c r="D2584" s="5" t="s">
        <v>5592</v>
      </c>
      <c r="E2584" s="5">
        <v>2021</v>
      </c>
      <c r="F2584" s="8" t="str">
        <f t="shared" si="80"/>
        <v>May</v>
      </c>
      <c r="G2584" s="7">
        <f t="shared" si="81"/>
        <v>44323</v>
      </c>
      <c r="H2584" s="5" t="s">
        <v>4204</v>
      </c>
      <c r="I2584" s="5" t="s">
        <v>11</v>
      </c>
      <c r="J2584" s="10">
        <v>1167987.5</v>
      </c>
      <c r="K2584" s="10"/>
      <c r="L2584" s="11">
        <v>19719780.859999999</v>
      </c>
    </row>
    <row r="2585" spans="1:12" x14ac:dyDescent="0.25">
      <c r="A2585" s="5" t="s">
        <v>467</v>
      </c>
      <c r="B2585" s="3" t="s">
        <v>468</v>
      </c>
      <c r="C2585" s="5" t="s">
        <v>5597</v>
      </c>
      <c r="D2585" s="5" t="s">
        <v>5592</v>
      </c>
      <c r="E2585" s="5">
        <v>2021</v>
      </c>
      <c r="F2585" s="8" t="str">
        <f t="shared" si="80"/>
        <v>May</v>
      </c>
      <c r="G2585" s="7">
        <f t="shared" si="81"/>
        <v>44323</v>
      </c>
      <c r="H2585" s="5" t="s">
        <v>4203</v>
      </c>
      <c r="I2585" s="5" t="s">
        <v>11</v>
      </c>
      <c r="J2585" s="10">
        <v>66112.5</v>
      </c>
      <c r="K2585" s="10"/>
      <c r="L2585" s="11">
        <v>19785893.359999999</v>
      </c>
    </row>
    <row r="2586" spans="1:12" x14ac:dyDescent="0.25">
      <c r="A2586" s="5" t="s">
        <v>467</v>
      </c>
      <c r="B2586" s="3" t="s">
        <v>468</v>
      </c>
      <c r="C2586" s="5" t="s">
        <v>5597</v>
      </c>
      <c r="D2586" s="5" t="s">
        <v>5592</v>
      </c>
      <c r="E2586" s="5">
        <v>2021</v>
      </c>
      <c r="F2586" s="8" t="str">
        <f t="shared" si="80"/>
        <v>May</v>
      </c>
      <c r="G2586" s="7">
        <f t="shared" si="81"/>
        <v>44323</v>
      </c>
      <c r="H2586" s="5" t="s">
        <v>4202</v>
      </c>
      <c r="I2586" s="5" t="s">
        <v>11</v>
      </c>
      <c r="J2586" s="10">
        <v>66112.5</v>
      </c>
      <c r="K2586" s="10"/>
      <c r="L2586" s="11">
        <v>19852005.859999999</v>
      </c>
    </row>
    <row r="2587" spans="1:12" x14ac:dyDescent="0.25">
      <c r="A2587" s="5" t="s">
        <v>467</v>
      </c>
      <c r="B2587" s="3" t="s">
        <v>468</v>
      </c>
      <c r="C2587" s="5" t="s">
        <v>5597</v>
      </c>
      <c r="D2587" s="5" t="s">
        <v>5592</v>
      </c>
      <c r="E2587" s="5">
        <v>2021</v>
      </c>
      <c r="F2587" s="8" t="str">
        <f t="shared" si="80"/>
        <v>May</v>
      </c>
      <c r="G2587" s="7">
        <f t="shared" si="81"/>
        <v>44323</v>
      </c>
      <c r="H2587" s="5" t="s">
        <v>4201</v>
      </c>
      <c r="I2587" s="5" t="s">
        <v>11</v>
      </c>
      <c r="J2587" s="10">
        <v>310728.75</v>
      </c>
      <c r="K2587" s="10"/>
      <c r="L2587" s="11">
        <v>20162734.609999999</v>
      </c>
    </row>
    <row r="2588" spans="1:12" x14ac:dyDescent="0.25">
      <c r="A2588" s="5" t="s">
        <v>467</v>
      </c>
      <c r="B2588" s="3" t="s">
        <v>468</v>
      </c>
      <c r="C2588" s="5" t="s">
        <v>5597</v>
      </c>
      <c r="D2588" s="5" t="s">
        <v>5592</v>
      </c>
      <c r="E2588" s="5">
        <v>2021</v>
      </c>
      <c r="F2588" s="8" t="str">
        <f t="shared" si="80"/>
        <v>May</v>
      </c>
      <c r="G2588" s="7">
        <f t="shared" si="81"/>
        <v>44323</v>
      </c>
      <c r="H2588" s="5" t="s">
        <v>4200</v>
      </c>
      <c r="I2588" s="5" t="s">
        <v>11</v>
      </c>
      <c r="J2588" s="10">
        <v>168366.5</v>
      </c>
      <c r="K2588" s="10"/>
      <c r="L2588" s="11">
        <v>20331101.109999999</v>
      </c>
    </row>
    <row r="2589" spans="1:12" x14ac:dyDescent="0.25">
      <c r="A2589" s="5" t="s">
        <v>467</v>
      </c>
      <c r="B2589" s="3" t="s">
        <v>468</v>
      </c>
      <c r="C2589" s="5" t="s">
        <v>5597</v>
      </c>
      <c r="D2589" s="5" t="s">
        <v>5592</v>
      </c>
      <c r="E2589" s="5">
        <v>2021</v>
      </c>
      <c r="F2589" s="8" t="str">
        <f t="shared" si="80"/>
        <v>May</v>
      </c>
      <c r="G2589" s="7">
        <f t="shared" si="81"/>
        <v>44323</v>
      </c>
      <c r="H2589" s="5" t="s">
        <v>4199</v>
      </c>
      <c r="I2589" s="5" t="s">
        <v>11</v>
      </c>
      <c r="J2589" s="10">
        <v>29384.799999999999</v>
      </c>
      <c r="K2589" s="10"/>
      <c r="L2589" s="11">
        <v>20360485.91</v>
      </c>
    </row>
    <row r="2590" spans="1:12" x14ac:dyDescent="0.25">
      <c r="A2590" s="5" t="s">
        <v>467</v>
      </c>
      <c r="B2590" s="3" t="s">
        <v>468</v>
      </c>
      <c r="C2590" s="5" t="s">
        <v>5597</v>
      </c>
      <c r="D2590" s="5" t="s">
        <v>5592</v>
      </c>
      <c r="E2590" s="5">
        <v>2021</v>
      </c>
      <c r="F2590" s="8" t="str">
        <f t="shared" si="80"/>
        <v>May</v>
      </c>
      <c r="G2590" s="7">
        <f t="shared" si="81"/>
        <v>44323</v>
      </c>
      <c r="H2590" s="5" t="s">
        <v>4198</v>
      </c>
      <c r="I2590" s="5" t="s">
        <v>11</v>
      </c>
      <c r="J2590" s="10">
        <v>243294</v>
      </c>
      <c r="K2590" s="10"/>
      <c r="L2590" s="11">
        <v>20603779.91</v>
      </c>
    </row>
    <row r="2591" spans="1:12" x14ac:dyDescent="0.25">
      <c r="A2591" s="5" t="s">
        <v>467</v>
      </c>
      <c r="B2591" s="3" t="s">
        <v>468</v>
      </c>
      <c r="C2591" s="5" t="s">
        <v>5597</v>
      </c>
      <c r="D2591" s="5" t="s">
        <v>5592</v>
      </c>
      <c r="E2591" s="5">
        <v>2021</v>
      </c>
      <c r="F2591" s="8" t="str">
        <f t="shared" si="80"/>
        <v>May</v>
      </c>
      <c r="G2591" s="7">
        <f t="shared" si="81"/>
        <v>44323</v>
      </c>
      <c r="H2591" s="5" t="s">
        <v>4197</v>
      </c>
      <c r="I2591" s="5" t="s">
        <v>11</v>
      </c>
      <c r="J2591" s="10">
        <v>29384.799999999999</v>
      </c>
      <c r="K2591" s="10"/>
      <c r="L2591" s="11">
        <v>20633164.710000001</v>
      </c>
    </row>
    <row r="2592" spans="1:12" x14ac:dyDescent="0.25">
      <c r="A2592" s="5" t="s">
        <v>467</v>
      </c>
      <c r="B2592" s="3" t="s">
        <v>468</v>
      </c>
      <c r="C2592" s="5" t="s">
        <v>5597</v>
      </c>
      <c r="D2592" s="5" t="s">
        <v>5592</v>
      </c>
      <c r="E2592" s="5">
        <v>2021</v>
      </c>
      <c r="F2592" s="8" t="str">
        <f t="shared" si="80"/>
        <v>May</v>
      </c>
      <c r="G2592" s="7">
        <f t="shared" si="81"/>
        <v>44323</v>
      </c>
      <c r="H2592" s="5" t="s">
        <v>4196</v>
      </c>
      <c r="I2592" s="5" t="s">
        <v>11</v>
      </c>
      <c r="J2592" s="10">
        <v>29384.799999999999</v>
      </c>
      <c r="K2592" s="10"/>
      <c r="L2592" s="11">
        <v>20662549.510000002</v>
      </c>
    </row>
    <row r="2593" spans="1:12" x14ac:dyDescent="0.25">
      <c r="A2593" s="5" t="s">
        <v>467</v>
      </c>
      <c r="B2593" s="3" t="s">
        <v>468</v>
      </c>
      <c r="C2593" s="5" t="s">
        <v>5597</v>
      </c>
      <c r="D2593" s="5" t="s">
        <v>5592</v>
      </c>
      <c r="E2593" s="5">
        <v>2021</v>
      </c>
      <c r="F2593" s="8" t="str">
        <f t="shared" si="80"/>
        <v>May</v>
      </c>
      <c r="G2593" s="7">
        <f t="shared" si="81"/>
        <v>44323</v>
      </c>
      <c r="H2593" s="5" t="s">
        <v>4195</v>
      </c>
      <c r="I2593" s="5" t="s">
        <v>11</v>
      </c>
      <c r="J2593" s="10">
        <v>66112.5</v>
      </c>
      <c r="K2593" s="10"/>
      <c r="L2593" s="11">
        <v>20728662.010000002</v>
      </c>
    </row>
    <row r="2594" spans="1:12" x14ac:dyDescent="0.25">
      <c r="A2594" s="5" t="s">
        <v>467</v>
      </c>
      <c r="B2594" s="3" t="s">
        <v>468</v>
      </c>
      <c r="C2594" s="5" t="s">
        <v>5597</v>
      </c>
      <c r="D2594" s="5" t="s">
        <v>5592</v>
      </c>
      <c r="E2594" s="5">
        <v>2021</v>
      </c>
      <c r="F2594" s="8" t="str">
        <f t="shared" si="80"/>
        <v>May</v>
      </c>
      <c r="G2594" s="7">
        <f t="shared" si="81"/>
        <v>44323</v>
      </c>
      <c r="H2594" s="5" t="s">
        <v>4194</v>
      </c>
      <c r="I2594" s="5" t="s">
        <v>11</v>
      </c>
      <c r="J2594" s="10">
        <v>903537.5</v>
      </c>
      <c r="K2594" s="10"/>
      <c r="L2594" s="11">
        <v>21632199.510000002</v>
      </c>
    </row>
    <row r="2595" spans="1:12" x14ac:dyDescent="0.25">
      <c r="A2595" s="5" t="s">
        <v>467</v>
      </c>
      <c r="B2595" s="3" t="s">
        <v>468</v>
      </c>
      <c r="C2595" s="5" t="s">
        <v>5597</v>
      </c>
      <c r="D2595" s="5" t="s">
        <v>5592</v>
      </c>
      <c r="E2595" s="5">
        <v>2021</v>
      </c>
      <c r="F2595" s="8" t="str">
        <f t="shared" si="80"/>
        <v>May</v>
      </c>
      <c r="G2595" s="7">
        <f t="shared" si="81"/>
        <v>44323</v>
      </c>
      <c r="H2595" s="5" t="s">
        <v>4193</v>
      </c>
      <c r="I2595" s="5" t="s">
        <v>13</v>
      </c>
      <c r="J2595" s="10"/>
      <c r="K2595" s="10">
        <v>779000</v>
      </c>
      <c r="L2595" s="11">
        <v>20853199.510000002</v>
      </c>
    </row>
    <row r="2596" spans="1:12" x14ac:dyDescent="0.25">
      <c r="A2596" s="5" t="s">
        <v>467</v>
      </c>
      <c r="B2596" s="3" t="s">
        <v>468</v>
      </c>
      <c r="C2596" s="5" t="s">
        <v>5597</v>
      </c>
      <c r="D2596" s="5" t="s">
        <v>5592</v>
      </c>
      <c r="E2596" s="5">
        <v>2021</v>
      </c>
      <c r="F2596" s="8" t="str">
        <f t="shared" si="80"/>
        <v>May</v>
      </c>
      <c r="G2596" s="7">
        <f t="shared" si="81"/>
        <v>44323</v>
      </c>
      <c r="H2596" s="5" t="s">
        <v>4192</v>
      </c>
      <c r="I2596" s="5" t="s">
        <v>11</v>
      </c>
      <c r="J2596" s="10">
        <v>292081.40000000002</v>
      </c>
      <c r="K2596" s="10"/>
      <c r="L2596" s="11">
        <v>21145280.91</v>
      </c>
    </row>
    <row r="2597" spans="1:12" x14ac:dyDescent="0.25">
      <c r="A2597" s="5" t="s">
        <v>467</v>
      </c>
      <c r="B2597" s="3" t="s">
        <v>468</v>
      </c>
      <c r="C2597" s="5" t="s">
        <v>5597</v>
      </c>
      <c r="D2597" s="5" t="s">
        <v>5613</v>
      </c>
      <c r="E2597" s="5">
        <v>2021</v>
      </c>
      <c r="F2597" s="8" t="str">
        <f t="shared" si="80"/>
        <v>May</v>
      </c>
      <c r="G2597" s="7">
        <f t="shared" si="81"/>
        <v>44337</v>
      </c>
      <c r="H2597" s="5" t="s">
        <v>4191</v>
      </c>
      <c r="I2597" s="5" t="s">
        <v>13</v>
      </c>
      <c r="J2597" s="10"/>
      <c r="K2597" s="10">
        <v>15578872.48</v>
      </c>
      <c r="L2597" s="11">
        <v>5566408.4299999997</v>
      </c>
    </row>
    <row r="2598" spans="1:12" x14ac:dyDescent="0.25">
      <c r="A2598" s="5" t="s">
        <v>467</v>
      </c>
      <c r="B2598" s="3" t="s">
        <v>468</v>
      </c>
      <c r="C2598" s="5" t="s">
        <v>5589</v>
      </c>
      <c r="D2598" s="5" t="s">
        <v>5587</v>
      </c>
      <c r="E2598" s="5">
        <v>2021</v>
      </c>
      <c r="F2598" s="8" t="str">
        <f t="shared" si="80"/>
        <v>June</v>
      </c>
      <c r="G2598" s="7">
        <f t="shared" si="81"/>
        <v>44348</v>
      </c>
      <c r="H2598" s="5" t="s">
        <v>4190</v>
      </c>
      <c r="I2598" s="5" t="s">
        <v>11</v>
      </c>
      <c r="J2598" s="10">
        <v>6768355.3300000001</v>
      </c>
      <c r="K2598" s="10"/>
      <c r="L2598" s="11">
        <v>12334763.76</v>
      </c>
    </row>
    <row r="2599" spans="1:12" x14ac:dyDescent="0.25">
      <c r="A2599" s="5" t="s">
        <v>467</v>
      </c>
      <c r="B2599" s="3" t="s">
        <v>468</v>
      </c>
      <c r="C2599" s="5" t="s">
        <v>5589</v>
      </c>
      <c r="D2599" s="5" t="s">
        <v>5587</v>
      </c>
      <c r="E2599" s="5">
        <v>2021</v>
      </c>
      <c r="F2599" s="8" t="str">
        <f t="shared" si="80"/>
        <v>June</v>
      </c>
      <c r="G2599" s="7">
        <f t="shared" si="81"/>
        <v>44348</v>
      </c>
      <c r="H2599" s="5" t="s">
        <v>4189</v>
      </c>
      <c r="I2599" s="5" t="s">
        <v>11</v>
      </c>
      <c r="J2599" s="10">
        <v>314034.36</v>
      </c>
      <c r="K2599" s="10"/>
      <c r="L2599" s="11">
        <v>12648798.119999999</v>
      </c>
    </row>
    <row r="2600" spans="1:12" x14ac:dyDescent="0.25">
      <c r="A2600" s="5" t="s">
        <v>467</v>
      </c>
      <c r="B2600" s="3" t="s">
        <v>468</v>
      </c>
      <c r="C2600" s="5" t="s">
        <v>5589</v>
      </c>
      <c r="D2600" s="5" t="s">
        <v>5587</v>
      </c>
      <c r="E2600" s="5">
        <v>2021</v>
      </c>
      <c r="F2600" s="8" t="str">
        <f t="shared" si="80"/>
        <v>June</v>
      </c>
      <c r="G2600" s="7">
        <f t="shared" si="81"/>
        <v>44348</v>
      </c>
      <c r="H2600" s="5" t="s">
        <v>4188</v>
      </c>
      <c r="I2600" s="5" t="s">
        <v>11</v>
      </c>
      <c r="J2600" s="10">
        <v>358479.61</v>
      </c>
      <c r="K2600" s="10"/>
      <c r="L2600" s="11">
        <v>13007277.73</v>
      </c>
    </row>
    <row r="2601" spans="1:12" x14ac:dyDescent="0.25">
      <c r="A2601" s="5" t="s">
        <v>467</v>
      </c>
      <c r="B2601" s="3" t="s">
        <v>468</v>
      </c>
      <c r="C2601" s="5" t="s">
        <v>5589</v>
      </c>
      <c r="D2601" s="5" t="s">
        <v>5587</v>
      </c>
      <c r="E2601" s="5">
        <v>2021</v>
      </c>
      <c r="F2601" s="8" t="str">
        <f t="shared" si="80"/>
        <v>June</v>
      </c>
      <c r="G2601" s="7">
        <f t="shared" si="81"/>
        <v>44348</v>
      </c>
      <c r="H2601" s="5" t="s">
        <v>4187</v>
      </c>
      <c r="I2601" s="5" t="s">
        <v>11</v>
      </c>
      <c r="J2601" s="10">
        <v>753682.5</v>
      </c>
      <c r="K2601" s="10"/>
      <c r="L2601" s="11">
        <v>13760960.23</v>
      </c>
    </row>
    <row r="2602" spans="1:12" x14ac:dyDescent="0.25">
      <c r="A2602" s="5" t="s">
        <v>467</v>
      </c>
      <c r="B2602" s="3" t="s">
        <v>468</v>
      </c>
      <c r="C2602" s="5" t="s">
        <v>5589</v>
      </c>
      <c r="D2602" s="5" t="s">
        <v>5587</v>
      </c>
      <c r="E2602" s="5">
        <v>2021</v>
      </c>
      <c r="F2602" s="8" t="str">
        <f t="shared" si="80"/>
        <v>June</v>
      </c>
      <c r="G2602" s="7">
        <f t="shared" si="81"/>
        <v>44348</v>
      </c>
      <c r="H2602" s="5" t="s">
        <v>4186</v>
      </c>
      <c r="I2602" s="5" t="s">
        <v>11</v>
      </c>
      <c r="J2602" s="10">
        <v>66112.5</v>
      </c>
      <c r="K2602" s="10"/>
      <c r="L2602" s="11">
        <v>13827072.73</v>
      </c>
    </row>
    <row r="2603" spans="1:12" x14ac:dyDescent="0.25">
      <c r="A2603" s="5" t="s">
        <v>467</v>
      </c>
      <c r="B2603" s="3" t="s">
        <v>468</v>
      </c>
      <c r="C2603" s="5" t="s">
        <v>5589</v>
      </c>
      <c r="D2603" s="5" t="s">
        <v>5587</v>
      </c>
      <c r="E2603" s="5">
        <v>2021</v>
      </c>
      <c r="F2603" s="8" t="str">
        <f t="shared" si="80"/>
        <v>June</v>
      </c>
      <c r="G2603" s="7">
        <f t="shared" si="81"/>
        <v>44348</v>
      </c>
      <c r="H2603" s="5" t="s">
        <v>4185</v>
      </c>
      <c r="I2603" s="5" t="s">
        <v>11</v>
      </c>
      <c r="J2603" s="10">
        <v>29384.7</v>
      </c>
      <c r="K2603" s="10"/>
      <c r="L2603" s="11">
        <v>13856457.43</v>
      </c>
    </row>
    <row r="2604" spans="1:12" x14ac:dyDescent="0.25">
      <c r="A2604" s="5" t="s">
        <v>467</v>
      </c>
      <c r="B2604" s="3" t="s">
        <v>468</v>
      </c>
      <c r="C2604" s="5" t="s">
        <v>5589</v>
      </c>
      <c r="D2604" s="5" t="s">
        <v>5587</v>
      </c>
      <c r="E2604" s="5">
        <v>2021</v>
      </c>
      <c r="F2604" s="8" t="str">
        <f t="shared" si="80"/>
        <v>June</v>
      </c>
      <c r="G2604" s="7">
        <f t="shared" si="81"/>
        <v>44348</v>
      </c>
      <c r="H2604" s="5" t="s">
        <v>4184</v>
      </c>
      <c r="I2604" s="5" t="s">
        <v>11</v>
      </c>
      <c r="J2604" s="10">
        <v>1167987.5</v>
      </c>
      <c r="K2604" s="10"/>
      <c r="L2604" s="11">
        <v>15024444.93</v>
      </c>
    </row>
    <row r="2605" spans="1:12" x14ac:dyDescent="0.25">
      <c r="A2605" s="5" t="s">
        <v>467</v>
      </c>
      <c r="B2605" s="3" t="s">
        <v>468</v>
      </c>
      <c r="C2605" s="5" t="s">
        <v>5589</v>
      </c>
      <c r="D2605" s="5" t="s">
        <v>5587</v>
      </c>
      <c r="E2605" s="5">
        <v>2021</v>
      </c>
      <c r="F2605" s="8" t="str">
        <f t="shared" si="80"/>
        <v>June</v>
      </c>
      <c r="G2605" s="7">
        <f t="shared" si="81"/>
        <v>44348</v>
      </c>
      <c r="H2605" s="5" t="s">
        <v>4183</v>
      </c>
      <c r="I2605" s="5" t="s">
        <v>11</v>
      </c>
      <c r="J2605" s="10">
        <v>66112.5</v>
      </c>
      <c r="K2605" s="10"/>
      <c r="L2605" s="11">
        <v>15090557.43</v>
      </c>
    </row>
    <row r="2606" spans="1:12" x14ac:dyDescent="0.25">
      <c r="A2606" s="5" t="s">
        <v>467</v>
      </c>
      <c r="B2606" s="3" t="s">
        <v>468</v>
      </c>
      <c r="C2606" s="5" t="s">
        <v>5589</v>
      </c>
      <c r="D2606" s="5" t="s">
        <v>5587</v>
      </c>
      <c r="E2606" s="5">
        <v>2021</v>
      </c>
      <c r="F2606" s="8" t="str">
        <f t="shared" si="80"/>
        <v>June</v>
      </c>
      <c r="G2606" s="7">
        <f t="shared" si="81"/>
        <v>44348</v>
      </c>
      <c r="H2606" s="5" t="s">
        <v>4182</v>
      </c>
      <c r="I2606" s="5" t="s">
        <v>11</v>
      </c>
      <c r="J2606" s="10">
        <v>66112.5</v>
      </c>
      <c r="K2606" s="10"/>
      <c r="L2606" s="11">
        <v>15156669.93</v>
      </c>
    </row>
    <row r="2607" spans="1:12" x14ac:dyDescent="0.25">
      <c r="A2607" s="5" t="s">
        <v>467</v>
      </c>
      <c r="B2607" s="3" t="s">
        <v>468</v>
      </c>
      <c r="C2607" s="5" t="s">
        <v>5589</v>
      </c>
      <c r="D2607" s="5" t="s">
        <v>5587</v>
      </c>
      <c r="E2607" s="5">
        <v>2021</v>
      </c>
      <c r="F2607" s="8" t="str">
        <f t="shared" si="80"/>
        <v>June</v>
      </c>
      <c r="G2607" s="7">
        <f t="shared" si="81"/>
        <v>44348</v>
      </c>
      <c r="H2607" s="5" t="s">
        <v>4181</v>
      </c>
      <c r="I2607" s="5" t="s">
        <v>11</v>
      </c>
      <c r="J2607" s="10">
        <v>310728.75</v>
      </c>
      <c r="K2607" s="10"/>
      <c r="L2607" s="11">
        <v>15467398.68</v>
      </c>
    </row>
    <row r="2608" spans="1:12" x14ac:dyDescent="0.25">
      <c r="A2608" s="5" t="s">
        <v>467</v>
      </c>
      <c r="B2608" s="3" t="s">
        <v>468</v>
      </c>
      <c r="C2608" s="5" t="s">
        <v>5589</v>
      </c>
      <c r="D2608" s="5" t="s">
        <v>5587</v>
      </c>
      <c r="E2608" s="5">
        <v>2021</v>
      </c>
      <c r="F2608" s="8" t="str">
        <f t="shared" si="80"/>
        <v>June</v>
      </c>
      <c r="G2608" s="7">
        <f t="shared" si="81"/>
        <v>44348</v>
      </c>
      <c r="H2608" s="5" t="s">
        <v>4180</v>
      </c>
      <c r="I2608" s="5" t="s">
        <v>11</v>
      </c>
      <c r="J2608" s="10">
        <v>168366.5</v>
      </c>
      <c r="K2608" s="10"/>
      <c r="L2608" s="11">
        <v>15635765.18</v>
      </c>
    </row>
    <row r="2609" spans="1:12" x14ac:dyDescent="0.25">
      <c r="A2609" s="5" t="s">
        <v>467</v>
      </c>
      <c r="B2609" s="3" t="s">
        <v>468</v>
      </c>
      <c r="C2609" s="5" t="s">
        <v>5589</v>
      </c>
      <c r="D2609" s="5" t="s">
        <v>5587</v>
      </c>
      <c r="E2609" s="5">
        <v>2021</v>
      </c>
      <c r="F2609" s="8" t="str">
        <f t="shared" si="80"/>
        <v>June</v>
      </c>
      <c r="G2609" s="7">
        <f t="shared" si="81"/>
        <v>44348</v>
      </c>
      <c r="H2609" s="5" t="s">
        <v>4179</v>
      </c>
      <c r="I2609" s="5" t="s">
        <v>11</v>
      </c>
      <c r="J2609" s="10">
        <v>29384.799999999999</v>
      </c>
      <c r="K2609" s="10"/>
      <c r="L2609" s="11">
        <v>15665149.98</v>
      </c>
    </row>
    <row r="2610" spans="1:12" x14ac:dyDescent="0.25">
      <c r="A2610" s="5" t="s">
        <v>467</v>
      </c>
      <c r="B2610" s="3" t="s">
        <v>468</v>
      </c>
      <c r="C2610" s="5" t="s">
        <v>5589</v>
      </c>
      <c r="D2610" s="5" t="s">
        <v>5587</v>
      </c>
      <c r="E2610" s="5">
        <v>2021</v>
      </c>
      <c r="F2610" s="8" t="str">
        <f t="shared" si="80"/>
        <v>June</v>
      </c>
      <c r="G2610" s="7">
        <f t="shared" si="81"/>
        <v>44348</v>
      </c>
      <c r="H2610" s="5" t="s">
        <v>4178</v>
      </c>
      <c r="I2610" s="5" t="s">
        <v>11</v>
      </c>
      <c r="J2610" s="10">
        <v>243294</v>
      </c>
      <c r="K2610" s="10"/>
      <c r="L2610" s="11">
        <v>15908443.98</v>
      </c>
    </row>
    <row r="2611" spans="1:12" x14ac:dyDescent="0.25">
      <c r="A2611" s="5" t="s">
        <v>467</v>
      </c>
      <c r="B2611" s="3" t="s">
        <v>468</v>
      </c>
      <c r="C2611" s="5" t="s">
        <v>5589</v>
      </c>
      <c r="D2611" s="5" t="s">
        <v>5587</v>
      </c>
      <c r="E2611" s="5">
        <v>2021</v>
      </c>
      <c r="F2611" s="8" t="str">
        <f t="shared" si="80"/>
        <v>June</v>
      </c>
      <c r="G2611" s="7">
        <f t="shared" si="81"/>
        <v>44348</v>
      </c>
      <c r="H2611" s="5" t="s">
        <v>4177</v>
      </c>
      <c r="I2611" s="5" t="s">
        <v>11</v>
      </c>
      <c r="J2611" s="10">
        <v>29384.799999999999</v>
      </c>
      <c r="K2611" s="10"/>
      <c r="L2611" s="11">
        <v>15937828.779999999</v>
      </c>
    </row>
    <row r="2612" spans="1:12" x14ac:dyDescent="0.25">
      <c r="A2612" s="5" t="s">
        <v>467</v>
      </c>
      <c r="B2612" s="3" t="s">
        <v>468</v>
      </c>
      <c r="C2612" s="5" t="s">
        <v>5589</v>
      </c>
      <c r="D2612" s="5" t="s">
        <v>5587</v>
      </c>
      <c r="E2612" s="5">
        <v>2021</v>
      </c>
      <c r="F2612" s="8" t="str">
        <f t="shared" si="80"/>
        <v>June</v>
      </c>
      <c r="G2612" s="7">
        <f t="shared" si="81"/>
        <v>44348</v>
      </c>
      <c r="H2612" s="5" t="s">
        <v>4176</v>
      </c>
      <c r="I2612" s="5" t="s">
        <v>11</v>
      </c>
      <c r="J2612" s="10">
        <v>29384.799999999999</v>
      </c>
      <c r="K2612" s="10"/>
      <c r="L2612" s="11">
        <v>15967213.58</v>
      </c>
    </row>
    <row r="2613" spans="1:12" x14ac:dyDescent="0.25">
      <c r="A2613" s="5" t="s">
        <v>467</v>
      </c>
      <c r="B2613" s="3" t="s">
        <v>468</v>
      </c>
      <c r="C2613" s="5" t="s">
        <v>5589</v>
      </c>
      <c r="D2613" s="5" t="s">
        <v>5587</v>
      </c>
      <c r="E2613" s="5">
        <v>2021</v>
      </c>
      <c r="F2613" s="8" t="str">
        <f t="shared" si="80"/>
        <v>June</v>
      </c>
      <c r="G2613" s="7">
        <f t="shared" si="81"/>
        <v>44348</v>
      </c>
      <c r="H2613" s="5" t="s">
        <v>4175</v>
      </c>
      <c r="I2613" s="5" t="s">
        <v>11</v>
      </c>
      <c r="J2613" s="10">
        <v>66112.5</v>
      </c>
      <c r="K2613" s="10"/>
      <c r="L2613" s="11">
        <v>16033326.08</v>
      </c>
    </row>
    <row r="2614" spans="1:12" x14ac:dyDescent="0.25">
      <c r="A2614" s="5" t="s">
        <v>467</v>
      </c>
      <c r="B2614" s="3" t="s">
        <v>468</v>
      </c>
      <c r="C2614" s="5" t="s">
        <v>5589</v>
      </c>
      <c r="D2614" s="5" t="s">
        <v>5587</v>
      </c>
      <c r="E2614" s="5">
        <v>2021</v>
      </c>
      <c r="F2614" s="8" t="str">
        <f t="shared" si="80"/>
        <v>June</v>
      </c>
      <c r="G2614" s="7">
        <f t="shared" si="81"/>
        <v>44348</v>
      </c>
      <c r="H2614" s="5" t="s">
        <v>4174</v>
      </c>
      <c r="I2614" s="5" t="s">
        <v>11</v>
      </c>
      <c r="J2614" s="10">
        <v>66112.5</v>
      </c>
      <c r="K2614" s="10"/>
      <c r="L2614" s="11">
        <v>16099438.58</v>
      </c>
    </row>
    <row r="2615" spans="1:12" x14ac:dyDescent="0.25">
      <c r="A2615" s="5" t="s">
        <v>467</v>
      </c>
      <c r="B2615" s="3" t="s">
        <v>468</v>
      </c>
      <c r="C2615" s="5" t="s">
        <v>5589</v>
      </c>
      <c r="D2615" s="5" t="s">
        <v>5587</v>
      </c>
      <c r="E2615" s="5">
        <v>2021</v>
      </c>
      <c r="F2615" s="8" t="str">
        <f t="shared" si="80"/>
        <v>June</v>
      </c>
      <c r="G2615" s="7">
        <f t="shared" si="81"/>
        <v>44348</v>
      </c>
      <c r="H2615" s="5" t="s">
        <v>4173</v>
      </c>
      <c r="I2615" s="5" t="s">
        <v>11</v>
      </c>
      <c r="J2615" s="10">
        <v>4352406.25</v>
      </c>
      <c r="K2615" s="10"/>
      <c r="L2615" s="11">
        <v>20451844.829999998</v>
      </c>
    </row>
    <row r="2616" spans="1:12" x14ac:dyDescent="0.25">
      <c r="A2616" s="5" t="s">
        <v>467</v>
      </c>
      <c r="B2616" s="3" t="s">
        <v>468</v>
      </c>
      <c r="C2616" s="5" t="s">
        <v>5589</v>
      </c>
      <c r="D2616" s="5" t="s">
        <v>5587</v>
      </c>
      <c r="E2616" s="5">
        <v>2021</v>
      </c>
      <c r="F2616" s="8" t="str">
        <f t="shared" si="80"/>
        <v>June</v>
      </c>
      <c r="G2616" s="7">
        <f t="shared" si="81"/>
        <v>44348</v>
      </c>
      <c r="H2616" s="5" t="s">
        <v>4172</v>
      </c>
      <c r="I2616" s="5" t="s">
        <v>11</v>
      </c>
      <c r="J2616" s="10">
        <v>1068818.75</v>
      </c>
      <c r="K2616" s="10"/>
      <c r="L2616" s="11">
        <v>21520663.579999998</v>
      </c>
    </row>
    <row r="2617" spans="1:12" x14ac:dyDescent="0.25">
      <c r="A2617" s="5" t="s">
        <v>467</v>
      </c>
      <c r="B2617" s="3" t="s">
        <v>468</v>
      </c>
      <c r="C2617" s="5" t="s">
        <v>5589</v>
      </c>
      <c r="D2617" s="5" t="s">
        <v>5587</v>
      </c>
      <c r="E2617" s="5">
        <v>2021</v>
      </c>
      <c r="F2617" s="8" t="str">
        <f t="shared" si="80"/>
        <v>June</v>
      </c>
      <c r="G2617" s="7">
        <f t="shared" si="81"/>
        <v>44348</v>
      </c>
      <c r="H2617" s="5" t="s">
        <v>4171</v>
      </c>
      <c r="I2617" s="5" t="s">
        <v>11</v>
      </c>
      <c r="J2617" s="10">
        <v>351956.89</v>
      </c>
      <c r="K2617" s="10"/>
      <c r="L2617" s="11">
        <v>21872620.469999999</v>
      </c>
    </row>
    <row r="2618" spans="1:12" x14ac:dyDescent="0.25">
      <c r="A2618" s="5" t="s">
        <v>467</v>
      </c>
      <c r="B2618" s="3" t="s">
        <v>468</v>
      </c>
      <c r="C2618" s="5" t="s">
        <v>5589</v>
      </c>
      <c r="D2618" s="5" t="s">
        <v>5592</v>
      </c>
      <c r="E2618" s="5">
        <v>2021</v>
      </c>
      <c r="F2618" s="8" t="str">
        <f t="shared" si="80"/>
        <v>June</v>
      </c>
      <c r="G2618" s="7">
        <f t="shared" si="81"/>
        <v>44354</v>
      </c>
      <c r="H2618" s="5" t="s">
        <v>2290</v>
      </c>
      <c r="I2618" s="5" t="s">
        <v>13</v>
      </c>
      <c r="J2618" s="10"/>
      <c r="K2618" s="10">
        <v>787200</v>
      </c>
      <c r="L2618" s="11">
        <v>21085420.469999999</v>
      </c>
    </row>
    <row r="2619" spans="1:12" x14ac:dyDescent="0.25">
      <c r="A2619" s="5" t="s">
        <v>467</v>
      </c>
      <c r="B2619" s="3" t="s">
        <v>468</v>
      </c>
      <c r="C2619" s="5" t="s">
        <v>5592</v>
      </c>
      <c r="D2619" s="5" t="s">
        <v>5589</v>
      </c>
      <c r="E2619" s="5">
        <v>2021</v>
      </c>
      <c r="F2619" s="8" t="str">
        <f t="shared" si="80"/>
        <v>July</v>
      </c>
      <c r="G2619" s="7">
        <f t="shared" si="81"/>
        <v>44383</v>
      </c>
      <c r="H2619" s="5" t="s">
        <v>4170</v>
      </c>
      <c r="I2619" s="5" t="s">
        <v>13</v>
      </c>
      <c r="J2619" s="10"/>
      <c r="K2619" s="10">
        <v>21173576.73</v>
      </c>
      <c r="L2619" s="11">
        <v>-88156.26</v>
      </c>
    </row>
    <row r="2620" spans="1:12" x14ac:dyDescent="0.25">
      <c r="A2620" s="5" t="s">
        <v>467</v>
      </c>
      <c r="B2620" s="3" t="s">
        <v>468</v>
      </c>
      <c r="C2620" s="5" t="s">
        <v>5592</v>
      </c>
      <c r="D2620" s="5" t="s">
        <v>5590</v>
      </c>
      <c r="E2620" s="5">
        <v>2021</v>
      </c>
      <c r="F2620" s="8" t="str">
        <f t="shared" si="80"/>
        <v>July</v>
      </c>
      <c r="G2620" s="7">
        <f t="shared" si="81"/>
        <v>44385</v>
      </c>
      <c r="H2620" s="5" t="s">
        <v>4169</v>
      </c>
      <c r="I2620" s="5" t="s">
        <v>11</v>
      </c>
      <c r="J2620" s="10">
        <v>11209736.310000001</v>
      </c>
      <c r="K2620" s="10"/>
      <c r="L2620" s="11">
        <v>11121580.050000001</v>
      </c>
    </row>
    <row r="2621" spans="1:12" x14ac:dyDescent="0.25">
      <c r="A2621" s="5" t="s">
        <v>467</v>
      </c>
      <c r="B2621" s="3" t="s">
        <v>468</v>
      </c>
      <c r="C2621" s="5" t="s">
        <v>5592</v>
      </c>
      <c r="D2621" s="5" t="s">
        <v>5609</v>
      </c>
      <c r="E2621" s="5">
        <v>2021</v>
      </c>
      <c r="F2621" s="8" t="str">
        <f t="shared" si="80"/>
        <v>July</v>
      </c>
      <c r="G2621" s="7">
        <f t="shared" si="81"/>
        <v>44400</v>
      </c>
      <c r="H2621" s="5" t="s">
        <v>4168</v>
      </c>
      <c r="I2621" s="5" t="s">
        <v>13</v>
      </c>
      <c r="J2621" s="10"/>
      <c r="K2621" s="10">
        <v>787200</v>
      </c>
      <c r="L2621" s="11">
        <v>10334380.050000001</v>
      </c>
    </row>
    <row r="2622" spans="1:12" x14ac:dyDescent="0.25">
      <c r="A2622" s="5" t="s">
        <v>467</v>
      </c>
      <c r="B2622" s="3" t="s">
        <v>468</v>
      </c>
      <c r="C2622" s="5" t="s">
        <v>5592</v>
      </c>
      <c r="D2622" s="5" t="s">
        <v>5609</v>
      </c>
      <c r="E2622" s="5">
        <v>2021</v>
      </c>
      <c r="F2622" s="8" t="str">
        <f t="shared" si="80"/>
        <v>July</v>
      </c>
      <c r="G2622" s="7">
        <f t="shared" si="81"/>
        <v>44400</v>
      </c>
      <c r="H2622" s="5" t="s">
        <v>4167</v>
      </c>
      <c r="I2622" s="5" t="s">
        <v>13</v>
      </c>
      <c r="J2622" s="10"/>
      <c r="K2622" s="10">
        <v>10422536.310000001</v>
      </c>
      <c r="L2622" s="11">
        <v>-88156.26</v>
      </c>
    </row>
    <row r="2623" spans="1:12" x14ac:dyDescent="0.25">
      <c r="A2623" s="5" t="s">
        <v>467</v>
      </c>
      <c r="B2623" s="3" t="s">
        <v>468</v>
      </c>
      <c r="C2623" s="5" t="s">
        <v>5592</v>
      </c>
      <c r="D2623" s="5" t="s">
        <v>5615</v>
      </c>
      <c r="E2623" s="5">
        <v>2021</v>
      </c>
      <c r="F2623" s="8" t="str">
        <f t="shared" si="80"/>
        <v>July</v>
      </c>
      <c r="G2623" s="7">
        <f t="shared" si="81"/>
        <v>44404</v>
      </c>
      <c r="H2623" s="5" t="s">
        <v>4166</v>
      </c>
      <c r="I2623" s="5" t="s">
        <v>11</v>
      </c>
      <c r="J2623" s="10">
        <v>88150</v>
      </c>
      <c r="K2623" s="10"/>
      <c r="L2623" s="11">
        <v>-6.26</v>
      </c>
    </row>
    <row r="2624" spans="1:12" x14ac:dyDescent="0.25">
      <c r="A2624" s="5" t="s">
        <v>467</v>
      </c>
      <c r="B2624" s="3" t="s">
        <v>468</v>
      </c>
      <c r="C2624" s="5" t="s">
        <v>5590</v>
      </c>
      <c r="D2624" s="5" t="s">
        <v>5588</v>
      </c>
      <c r="E2624" s="5">
        <v>2021</v>
      </c>
      <c r="F2624" s="8" t="str">
        <f t="shared" si="80"/>
        <v>August</v>
      </c>
      <c r="G2624" s="7">
        <f t="shared" si="81"/>
        <v>44411</v>
      </c>
      <c r="H2624" s="5" t="s">
        <v>4165</v>
      </c>
      <c r="I2624" s="5" t="s">
        <v>11</v>
      </c>
      <c r="J2624" s="10">
        <v>10315203.34</v>
      </c>
      <c r="K2624" s="10"/>
      <c r="L2624" s="11">
        <v>10315197.08</v>
      </c>
    </row>
    <row r="2625" spans="1:12" x14ac:dyDescent="0.25">
      <c r="A2625" s="5" t="s">
        <v>467</v>
      </c>
      <c r="B2625" s="3" t="s">
        <v>468</v>
      </c>
      <c r="C2625" s="5" t="s">
        <v>5590</v>
      </c>
      <c r="D2625" s="5" t="s">
        <v>5599</v>
      </c>
      <c r="E2625" s="5">
        <v>2021</v>
      </c>
      <c r="F2625" s="8" t="str">
        <f t="shared" si="80"/>
        <v>August</v>
      </c>
      <c r="G2625" s="7">
        <f t="shared" si="81"/>
        <v>44424</v>
      </c>
      <c r="H2625" s="5" t="s">
        <v>4164</v>
      </c>
      <c r="I2625" s="5" t="s">
        <v>13</v>
      </c>
      <c r="J2625" s="10"/>
      <c r="K2625" s="10">
        <v>9616153.3399999999</v>
      </c>
      <c r="L2625" s="11">
        <v>699043.74</v>
      </c>
    </row>
    <row r="2626" spans="1:12" x14ac:dyDescent="0.25">
      <c r="A2626" s="5" t="s">
        <v>467</v>
      </c>
      <c r="B2626" s="3" t="s">
        <v>468</v>
      </c>
      <c r="C2626" s="5" t="s">
        <v>5590</v>
      </c>
      <c r="D2626" s="5" t="s">
        <v>5599</v>
      </c>
      <c r="E2626" s="5">
        <v>2021</v>
      </c>
      <c r="F2626" s="8" t="str">
        <f t="shared" si="80"/>
        <v>August</v>
      </c>
      <c r="G2626" s="7">
        <f t="shared" si="81"/>
        <v>44424</v>
      </c>
      <c r="H2626" s="5" t="s">
        <v>2290</v>
      </c>
      <c r="I2626" s="5" t="s">
        <v>13</v>
      </c>
      <c r="J2626" s="10"/>
      <c r="K2626" s="10">
        <v>787200</v>
      </c>
      <c r="L2626" s="11">
        <v>-88156.26</v>
      </c>
    </row>
    <row r="2627" spans="1:12" x14ac:dyDescent="0.25">
      <c r="A2627" s="5" t="s">
        <v>467</v>
      </c>
      <c r="B2627" s="3" t="s">
        <v>468</v>
      </c>
      <c r="C2627" s="5" t="s">
        <v>5605</v>
      </c>
      <c r="D2627" s="5" t="s">
        <v>5598</v>
      </c>
      <c r="E2627" s="5">
        <v>2021</v>
      </c>
      <c r="F2627" s="8" t="str">
        <f t="shared" ref="F2627:F2690" si="82">TEXT(C2627*28, "mmmm")</f>
        <v>September</v>
      </c>
      <c r="G2627" s="7">
        <f t="shared" ref="G2627:G2690" si="83">IFERROR(DATEVALUE(CONCATENATE(C2627,"-",D2627,"-",E2627)), "")</f>
        <v>44441</v>
      </c>
      <c r="H2627" s="5" t="s">
        <v>4163</v>
      </c>
      <c r="I2627" s="5" t="s">
        <v>11</v>
      </c>
      <c r="J2627" s="10">
        <v>15670324.65</v>
      </c>
      <c r="K2627" s="10"/>
      <c r="L2627" s="11">
        <v>15582168.390000001</v>
      </c>
    </row>
    <row r="2628" spans="1:12" x14ac:dyDescent="0.25">
      <c r="A2628" s="5" t="s">
        <v>467</v>
      </c>
      <c r="B2628" s="3" t="s">
        <v>468</v>
      </c>
      <c r="C2628" s="5" t="s">
        <v>5605</v>
      </c>
      <c r="D2628" s="5" t="s">
        <v>5616</v>
      </c>
      <c r="E2628" s="5">
        <v>2021</v>
      </c>
      <c r="F2628" s="8" t="str">
        <f t="shared" si="82"/>
        <v>September</v>
      </c>
      <c r="G2628" s="7">
        <f t="shared" si="83"/>
        <v>44454</v>
      </c>
      <c r="H2628" s="5" t="s">
        <v>4162</v>
      </c>
      <c r="I2628" s="5" t="s">
        <v>11</v>
      </c>
      <c r="J2628" s="10"/>
      <c r="K2628" s="10">
        <v>47601</v>
      </c>
      <c r="L2628" s="11">
        <v>15534567.390000001</v>
      </c>
    </row>
    <row r="2629" spans="1:12" x14ac:dyDescent="0.25">
      <c r="A2629" s="5" t="s">
        <v>467</v>
      </c>
      <c r="B2629" s="3" t="s">
        <v>468</v>
      </c>
      <c r="C2629" s="5" t="s">
        <v>5605</v>
      </c>
      <c r="D2629" s="5" t="s">
        <v>5612</v>
      </c>
      <c r="E2629" s="5">
        <v>2021</v>
      </c>
      <c r="F2629" s="8" t="str">
        <f t="shared" si="82"/>
        <v>September</v>
      </c>
      <c r="G2629" s="7">
        <f t="shared" si="83"/>
        <v>44459</v>
      </c>
      <c r="H2629" s="5" t="s">
        <v>4161</v>
      </c>
      <c r="I2629" s="5" t="s">
        <v>13</v>
      </c>
      <c r="J2629" s="10"/>
      <c r="K2629" s="10">
        <v>787200</v>
      </c>
      <c r="L2629" s="11">
        <v>14747367.390000001</v>
      </c>
    </row>
    <row r="2630" spans="1:12" x14ac:dyDescent="0.25">
      <c r="A2630" s="5" t="s">
        <v>467</v>
      </c>
      <c r="B2630" s="3" t="s">
        <v>468</v>
      </c>
      <c r="C2630" s="5" t="s">
        <v>5605</v>
      </c>
      <c r="D2630" s="5" t="s">
        <v>5612</v>
      </c>
      <c r="E2630" s="5">
        <v>2021</v>
      </c>
      <c r="F2630" s="8" t="str">
        <f t="shared" si="82"/>
        <v>September</v>
      </c>
      <c r="G2630" s="7">
        <f t="shared" si="83"/>
        <v>44459</v>
      </c>
      <c r="H2630" s="5" t="s">
        <v>4157</v>
      </c>
      <c r="I2630" s="5" t="s">
        <v>13</v>
      </c>
      <c r="J2630" s="10"/>
      <c r="K2630" s="10">
        <v>14883124.65</v>
      </c>
      <c r="L2630" s="11">
        <v>-135757.26</v>
      </c>
    </row>
    <row r="2631" spans="1:12" x14ac:dyDescent="0.25">
      <c r="A2631" s="5" t="s">
        <v>467</v>
      </c>
      <c r="B2631" s="3" t="s">
        <v>468</v>
      </c>
      <c r="C2631" s="5" t="s">
        <v>5606</v>
      </c>
      <c r="D2631" s="5" t="s">
        <v>5596</v>
      </c>
      <c r="E2631" s="5">
        <v>2021</v>
      </c>
      <c r="F2631" s="8" t="str">
        <f t="shared" si="82"/>
        <v>October</v>
      </c>
      <c r="G2631" s="7">
        <f t="shared" si="83"/>
        <v>44473</v>
      </c>
      <c r="H2631" s="5" t="s">
        <v>4160</v>
      </c>
      <c r="I2631" s="5" t="s">
        <v>11</v>
      </c>
      <c r="J2631" s="10">
        <v>10239415.859999999</v>
      </c>
      <c r="K2631" s="10"/>
      <c r="L2631" s="11">
        <v>10103658.6</v>
      </c>
    </row>
    <row r="2632" spans="1:12" x14ac:dyDescent="0.25">
      <c r="A2632" s="5" t="s">
        <v>467</v>
      </c>
      <c r="B2632" s="3" t="s">
        <v>468</v>
      </c>
      <c r="C2632" s="5" t="s">
        <v>5606</v>
      </c>
      <c r="D2632" s="5" t="s">
        <v>5591</v>
      </c>
      <c r="E2632" s="5">
        <v>2021</v>
      </c>
      <c r="F2632" s="8" t="str">
        <f t="shared" si="82"/>
        <v>October</v>
      </c>
      <c r="G2632" s="7">
        <f t="shared" si="83"/>
        <v>44487</v>
      </c>
      <c r="H2632" s="5" t="s">
        <v>4159</v>
      </c>
      <c r="I2632" s="5" t="s">
        <v>11</v>
      </c>
      <c r="J2632" s="10">
        <v>1344997.11</v>
      </c>
      <c r="K2632" s="10"/>
      <c r="L2632" s="11">
        <v>11448655.710000001</v>
      </c>
    </row>
    <row r="2633" spans="1:12" x14ac:dyDescent="0.25">
      <c r="A2633" s="5" t="s">
        <v>467</v>
      </c>
      <c r="B2633" s="3" t="s">
        <v>468</v>
      </c>
      <c r="C2633" s="5" t="s">
        <v>5606</v>
      </c>
      <c r="D2633" s="5" t="s">
        <v>5614</v>
      </c>
      <c r="E2633" s="5">
        <v>2021</v>
      </c>
      <c r="F2633" s="8" t="str">
        <f t="shared" si="82"/>
        <v>October</v>
      </c>
      <c r="G2633" s="7">
        <f t="shared" si="83"/>
        <v>44495</v>
      </c>
      <c r="H2633" s="5" t="s">
        <v>4158</v>
      </c>
      <c r="I2633" s="5" t="s">
        <v>13</v>
      </c>
      <c r="J2633" s="10"/>
      <c r="K2633" s="10">
        <v>779000</v>
      </c>
      <c r="L2633" s="11">
        <v>10669655.710000001</v>
      </c>
    </row>
    <row r="2634" spans="1:12" x14ac:dyDescent="0.25">
      <c r="A2634" s="5" t="s">
        <v>467</v>
      </c>
      <c r="B2634" s="3" t="s">
        <v>468</v>
      </c>
      <c r="C2634" s="5" t="s">
        <v>5606</v>
      </c>
      <c r="D2634" s="5" t="s">
        <v>5614</v>
      </c>
      <c r="E2634" s="5">
        <v>2021</v>
      </c>
      <c r="F2634" s="8" t="str">
        <f t="shared" si="82"/>
        <v>October</v>
      </c>
      <c r="G2634" s="7">
        <f t="shared" si="83"/>
        <v>44495</v>
      </c>
      <c r="H2634" s="5" t="s">
        <v>4157</v>
      </c>
      <c r="I2634" s="5" t="s">
        <v>13</v>
      </c>
      <c r="J2634" s="10"/>
      <c r="K2634" s="10">
        <v>9412814.8599999994</v>
      </c>
      <c r="L2634" s="11">
        <v>1256840.8500000001</v>
      </c>
    </row>
    <row r="2635" spans="1:12" x14ac:dyDescent="0.25">
      <c r="A2635" s="5" t="s">
        <v>467</v>
      </c>
      <c r="B2635" s="3" t="s">
        <v>468</v>
      </c>
      <c r="C2635" s="5" t="s">
        <v>5594</v>
      </c>
      <c r="D2635" s="5" t="s">
        <v>5587</v>
      </c>
      <c r="E2635" s="5">
        <v>2021</v>
      </c>
      <c r="F2635" s="8" t="str">
        <f t="shared" si="82"/>
        <v>November</v>
      </c>
      <c r="G2635" s="7">
        <f t="shared" si="83"/>
        <v>44501</v>
      </c>
      <c r="H2635" s="5" t="s">
        <v>4156</v>
      </c>
      <c r="I2635" s="5" t="s">
        <v>11</v>
      </c>
      <c r="J2635" s="10">
        <v>10315719.01</v>
      </c>
      <c r="K2635" s="10"/>
      <c r="L2635" s="11">
        <v>11572559.859999999</v>
      </c>
    </row>
    <row r="2636" spans="1:12" x14ac:dyDescent="0.25">
      <c r="A2636" s="5" t="s">
        <v>467</v>
      </c>
      <c r="B2636" s="3" t="s">
        <v>468</v>
      </c>
      <c r="C2636" s="5" t="s">
        <v>5594</v>
      </c>
      <c r="D2636" s="5" t="s">
        <v>5610</v>
      </c>
      <c r="E2636" s="5">
        <v>2021</v>
      </c>
      <c r="F2636" s="8" t="str">
        <f t="shared" si="82"/>
        <v>November</v>
      </c>
      <c r="G2636" s="7">
        <f t="shared" si="83"/>
        <v>44530</v>
      </c>
      <c r="H2636" s="5" t="s">
        <v>4155</v>
      </c>
      <c r="I2636" s="5" t="s">
        <v>13</v>
      </c>
      <c r="J2636" s="10"/>
      <c r="K2636" s="10">
        <v>779000</v>
      </c>
      <c r="L2636" s="11">
        <v>10793559.859999999</v>
      </c>
    </row>
    <row r="2637" spans="1:12" x14ac:dyDescent="0.25">
      <c r="A2637" s="5" t="s">
        <v>467</v>
      </c>
      <c r="B2637" s="3" t="s">
        <v>468</v>
      </c>
      <c r="C2637" s="5" t="s">
        <v>5594</v>
      </c>
      <c r="D2637" s="5" t="s">
        <v>5610</v>
      </c>
      <c r="E2637" s="5">
        <v>2021</v>
      </c>
      <c r="F2637" s="8" t="str">
        <f t="shared" si="82"/>
        <v>November</v>
      </c>
      <c r="G2637" s="7">
        <f t="shared" si="83"/>
        <v>44530</v>
      </c>
      <c r="H2637" s="5" t="s">
        <v>4154</v>
      </c>
      <c r="I2637" s="5" t="s">
        <v>13</v>
      </c>
      <c r="J2637" s="10"/>
      <c r="K2637" s="10">
        <v>10881716.119999999</v>
      </c>
      <c r="L2637" s="11">
        <v>-88156.26</v>
      </c>
    </row>
    <row r="2638" spans="1:12" x14ac:dyDescent="0.25">
      <c r="A2638" s="5" t="s">
        <v>467</v>
      </c>
      <c r="B2638" s="3" t="s">
        <v>468</v>
      </c>
      <c r="C2638" s="5" t="s">
        <v>5607</v>
      </c>
      <c r="D2638" s="5" t="s">
        <v>5587</v>
      </c>
      <c r="E2638" s="5">
        <v>2021</v>
      </c>
      <c r="F2638" s="8" t="str">
        <f t="shared" si="82"/>
        <v>December</v>
      </c>
      <c r="G2638" s="7">
        <f t="shared" si="83"/>
        <v>44531</v>
      </c>
      <c r="H2638" s="5" t="s">
        <v>4153</v>
      </c>
      <c r="I2638" s="5" t="s">
        <v>11</v>
      </c>
      <c r="J2638" s="10">
        <v>15620387.15</v>
      </c>
      <c r="K2638" s="10"/>
      <c r="L2638" s="11">
        <v>15532230.890000001</v>
      </c>
    </row>
    <row r="2639" spans="1:12" x14ac:dyDescent="0.25">
      <c r="A2639" s="5" t="s">
        <v>537</v>
      </c>
      <c r="B2639" s="3" t="s">
        <v>538</v>
      </c>
      <c r="C2639" s="5" t="s">
        <v>5587</v>
      </c>
      <c r="D2639" s="5" t="s">
        <v>5587</v>
      </c>
      <c r="E2639" s="5">
        <v>2021</v>
      </c>
      <c r="F2639" s="8" t="str">
        <f t="shared" si="82"/>
        <v>January</v>
      </c>
      <c r="G2639" s="7">
        <f t="shared" si="83"/>
        <v>44197</v>
      </c>
      <c r="H2639" s="5" t="s">
        <v>36</v>
      </c>
      <c r="I2639" s="5" t="s">
        <v>29</v>
      </c>
      <c r="J2639" s="10"/>
      <c r="K2639" s="10"/>
      <c r="L2639" s="11">
        <v>5395776.0999999996</v>
      </c>
    </row>
    <row r="2640" spans="1:12" x14ac:dyDescent="0.25">
      <c r="A2640" s="5" t="s">
        <v>537</v>
      </c>
      <c r="B2640" s="3" t="s">
        <v>538</v>
      </c>
      <c r="C2640" s="5" t="s">
        <v>5587</v>
      </c>
      <c r="D2640" s="5" t="s">
        <v>5614</v>
      </c>
      <c r="E2640" s="5">
        <v>2021</v>
      </c>
      <c r="F2640" s="8" t="str">
        <f t="shared" si="82"/>
        <v>January</v>
      </c>
      <c r="G2640" s="7">
        <f t="shared" si="83"/>
        <v>44222</v>
      </c>
      <c r="H2640" s="5" t="s">
        <v>4152</v>
      </c>
      <c r="I2640" s="5" t="s">
        <v>13</v>
      </c>
      <c r="J2640" s="10"/>
      <c r="K2640" s="10">
        <v>1100000</v>
      </c>
      <c r="L2640" s="11">
        <v>4295776.0999999996</v>
      </c>
    </row>
    <row r="2641" spans="1:12" x14ac:dyDescent="0.25">
      <c r="A2641" s="5" t="s">
        <v>537</v>
      </c>
      <c r="B2641" s="3" t="s">
        <v>538</v>
      </c>
      <c r="C2641" s="5" t="s">
        <v>5587</v>
      </c>
      <c r="D2641" s="5" t="s">
        <v>5614</v>
      </c>
      <c r="E2641" s="5">
        <v>2021</v>
      </c>
      <c r="F2641" s="8" t="str">
        <f t="shared" si="82"/>
        <v>January</v>
      </c>
      <c r="G2641" s="7">
        <f t="shared" si="83"/>
        <v>44222</v>
      </c>
      <c r="H2641" s="5" t="s">
        <v>4151</v>
      </c>
      <c r="I2641" s="5" t="s">
        <v>11</v>
      </c>
      <c r="J2641" s="10"/>
      <c r="K2641" s="10">
        <v>3415000</v>
      </c>
      <c r="L2641" s="11">
        <v>880776.1</v>
      </c>
    </row>
    <row r="2642" spans="1:12" x14ac:dyDescent="0.25">
      <c r="A2642" s="5" t="s">
        <v>537</v>
      </c>
      <c r="B2642" s="3" t="s">
        <v>538</v>
      </c>
      <c r="C2642" s="5" t="s">
        <v>5605</v>
      </c>
      <c r="D2642" s="5" t="s">
        <v>5590</v>
      </c>
      <c r="E2642" s="5">
        <v>2021</v>
      </c>
      <c r="F2642" s="8" t="str">
        <f t="shared" si="82"/>
        <v>September</v>
      </c>
      <c r="G2642" s="7">
        <f t="shared" si="83"/>
        <v>44447</v>
      </c>
      <c r="H2642" s="5" t="s">
        <v>3657</v>
      </c>
      <c r="I2642" s="5" t="s">
        <v>13</v>
      </c>
      <c r="J2642" s="10"/>
      <c r="K2642" s="10">
        <v>537484.82999999996</v>
      </c>
      <c r="L2642" s="11">
        <v>343291.27</v>
      </c>
    </row>
    <row r="2643" spans="1:12" x14ac:dyDescent="0.25">
      <c r="A2643" s="5" t="s">
        <v>537</v>
      </c>
      <c r="B2643" s="3" t="s">
        <v>538</v>
      </c>
      <c r="C2643" s="5" t="s">
        <v>5605</v>
      </c>
      <c r="D2643" s="5" t="s">
        <v>5590</v>
      </c>
      <c r="E2643" s="5">
        <v>2021</v>
      </c>
      <c r="F2643" s="8" t="str">
        <f t="shared" si="82"/>
        <v>September</v>
      </c>
      <c r="G2643" s="7">
        <f t="shared" si="83"/>
        <v>44447</v>
      </c>
      <c r="H2643" s="5" t="s">
        <v>4150</v>
      </c>
      <c r="I2643" s="5" t="s">
        <v>11</v>
      </c>
      <c r="J2643" s="10"/>
      <c r="K2643" s="10">
        <v>319017.08</v>
      </c>
      <c r="L2643" s="11">
        <v>24274.19</v>
      </c>
    </row>
    <row r="2644" spans="1:12" x14ac:dyDescent="0.25">
      <c r="A2644" s="5" t="s">
        <v>537</v>
      </c>
      <c r="B2644" s="3" t="s">
        <v>538</v>
      </c>
      <c r="C2644" s="5" t="s">
        <v>5605</v>
      </c>
      <c r="D2644" s="5" t="s">
        <v>5590</v>
      </c>
      <c r="E2644" s="5">
        <v>2021</v>
      </c>
      <c r="F2644" s="8" t="str">
        <f t="shared" si="82"/>
        <v>September</v>
      </c>
      <c r="G2644" s="7">
        <f t="shared" si="83"/>
        <v>44447</v>
      </c>
      <c r="H2644" s="5" t="s">
        <v>4149</v>
      </c>
      <c r="I2644" s="5" t="s">
        <v>11</v>
      </c>
      <c r="J2644" s="10"/>
      <c r="K2644" s="10">
        <v>24274.19</v>
      </c>
      <c r="L2644" s="11">
        <v>0</v>
      </c>
    </row>
    <row r="2645" spans="1:12" x14ac:dyDescent="0.25">
      <c r="A2645" s="5" t="s">
        <v>539</v>
      </c>
      <c r="B2645" s="3" t="s">
        <v>540</v>
      </c>
      <c r="C2645" s="5" t="s">
        <v>5587</v>
      </c>
      <c r="D2645" s="5" t="s">
        <v>5587</v>
      </c>
      <c r="E2645" s="5">
        <v>2021</v>
      </c>
      <c r="F2645" s="8" t="str">
        <f t="shared" si="82"/>
        <v>January</v>
      </c>
      <c r="G2645" s="7">
        <f t="shared" si="83"/>
        <v>44197</v>
      </c>
      <c r="H2645" s="5" t="s">
        <v>36</v>
      </c>
      <c r="I2645" s="5" t="s">
        <v>29</v>
      </c>
      <c r="J2645" s="10"/>
      <c r="K2645" s="10"/>
      <c r="L2645" s="11">
        <v>3451188.87</v>
      </c>
    </row>
    <row r="2646" spans="1:12" x14ac:dyDescent="0.25">
      <c r="A2646" s="5" t="s">
        <v>554</v>
      </c>
      <c r="B2646" s="3" t="s">
        <v>555</v>
      </c>
      <c r="C2646" s="7"/>
      <c r="D2646" s="7"/>
      <c r="E2646" s="7"/>
      <c r="F2646" s="8" t="str">
        <f t="shared" si="82"/>
        <v>January</v>
      </c>
      <c r="G2646" s="7" t="str">
        <f t="shared" si="83"/>
        <v/>
      </c>
      <c r="H2646" s="5" t="s">
        <v>28</v>
      </c>
      <c r="I2646" s="5" t="s">
        <v>29</v>
      </c>
      <c r="J2646" s="10"/>
      <c r="K2646" s="10"/>
      <c r="L2646" s="11">
        <v>0</v>
      </c>
    </row>
    <row r="2647" spans="1:12" x14ac:dyDescent="0.25">
      <c r="A2647" s="5" t="s">
        <v>557</v>
      </c>
      <c r="B2647" s="3" t="s">
        <v>558</v>
      </c>
      <c r="C2647" s="7"/>
      <c r="D2647" s="7"/>
      <c r="E2647" s="7"/>
      <c r="F2647" s="8" t="str">
        <f t="shared" si="82"/>
        <v>January</v>
      </c>
      <c r="G2647" s="7" t="str">
        <f t="shared" si="83"/>
        <v/>
      </c>
      <c r="H2647" s="5" t="s">
        <v>28</v>
      </c>
      <c r="I2647" s="5" t="s">
        <v>29</v>
      </c>
      <c r="J2647" s="10"/>
      <c r="K2647" s="10"/>
      <c r="L2647" s="11">
        <v>0</v>
      </c>
    </row>
    <row r="2648" spans="1:12" x14ac:dyDescent="0.25">
      <c r="A2648" s="5" t="s">
        <v>559</v>
      </c>
      <c r="B2648" s="3" t="s">
        <v>560</v>
      </c>
      <c r="C2648" s="5" t="s">
        <v>5587</v>
      </c>
      <c r="D2648" s="5" t="s">
        <v>5587</v>
      </c>
      <c r="E2648" s="5">
        <v>2021</v>
      </c>
      <c r="F2648" s="8" t="str">
        <f t="shared" si="82"/>
        <v>January</v>
      </c>
      <c r="G2648" s="7">
        <f t="shared" si="83"/>
        <v>44197</v>
      </c>
      <c r="H2648" s="5" t="s">
        <v>36</v>
      </c>
      <c r="I2648" s="5" t="s">
        <v>29</v>
      </c>
      <c r="J2648" s="10"/>
      <c r="K2648" s="10"/>
      <c r="L2648" s="11">
        <v>21775</v>
      </c>
    </row>
    <row r="2649" spans="1:12" x14ac:dyDescent="0.25">
      <c r="A2649" s="5" t="s">
        <v>559</v>
      </c>
      <c r="B2649" s="3" t="s">
        <v>560</v>
      </c>
      <c r="C2649" s="5" t="s">
        <v>5587</v>
      </c>
      <c r="D2649" s="5" t="s">
        <v>5587</v>
      </c>
      <c r="E2649" s="5">
        <v>2021</v>
      </c>
      <c r="F2649" s="8" t="str">
        <f t="shared" si="82"/>
        <v>January</v>
      </c>
      <c r="G2649" s="7">
        <f t="shared" si="83"/>
        <v>44197</v>
      </c>
      <c r="H2649" s="5" t="s">
        <v>4148</v>
      </c>
      <c r="I2649" s="5" t="s">
        <v>11</v>
      </c>
      <c r="J2649" s="10">
        <v>600000</v>
      </c>
      <c r="K2649" s="10"/>
      <c r="L2649" s="11">
        <v>621775</v>
      </c>
    </row>
    <row r="2650" spans="1:12" x14ac:dyDescent="0.25">
      <c r="A2650" s="5" t="s">
        <v>559</v>
      </c>
      <c r="B2650" s="3" t="s">
        <v>560</v>
      </c>
      <c r="C2650" s="5" t="s">
        <v>5587</v>
      </c>
      <c r="D2650" s="5" t="s">
        <v>5587</v>
      </c>
      <c r="E2650" s="5">
        <v>2021</v>
      </c>
      <c r="F2650" s="8" t="str">
        <f t="shared" si="82"/>
        <v>January</v>
      </c>
      <c r="G2650" s="7">
        <f t="shared" si="83"/>
        <v>44197</v>
      </c>
      <c r="H2650" s="5" t="s">
        <v>4147</v>
      </c>
      <c r="I2650" s="5" t="s">
        <v>11</v>
      </c>
      <c r="J2650" s="10">
        <v>720000</v>
      </c>
      <c r="K2650" s="10"/>
      <c r="L2650" s="11">
        <v>1341775</v>
      </c>
    </row>
    <row r="2651" spans="1:12" x14ac:dyDescent="0.25">
      <c r="A2651" s="5" t="s">
        <v>559</v>
      </c>
      <c r="B2651" s="3" t="s">
        <v>560</v>
      </c>
      <c r="C2651" s="5" t="s">
        <v>5587</v>
      </c>
      <c r="D2651" s="5" t="s">
        <v>5587</v>
      </c>
      <c r="E2651" s="5">
        <v>2021</v>
      </c>
      <c r="F2651" s="8" t="str">
        <f t="shared" si="82"/>
        <v>January</v>
      </c>
      <c r="G2651" s="7">
        <f t="shared" si="83"/>
        <v>44197</v>
      </c>
      <c r="H2651" s="5" t="s">
        <v>4146</v>
      </c>
      <c r="I2651" s="5" t="s">
        <v>11</v>
      </c>
      <c r="J2651" s="10">
        <v>780000</v>
      </c>
      <c r="K2651" s="10"/>
      <c r="L2651" s="11">
        <v>2121775</v>
      </c>
    </row>
    <row r="2652" spans="1:12" x14ac:dyDescent="0.25">
      <c r="A2652" s="5" t="s">
        <v>559</v>
      </c>
      <c r="B2652" s="3" t="s">
        <v>560</v>
      </c>
      <c r="C2652" s="5" t="s">
        <v>5587</v>
      </c>
      <c r="D2652" s="5" t="s">
        <v>5607</v>
      </c>
      <c r="E2652" s="5">
        <v>2021</v>
      </c>
      <c r="F2652" s="8" t="str">
        <f t="shared" si="82"/>
        <v>January</v>
      </c>
      <c r="G2652" s="7">
        <f t="shared" si="83"/>
        <v>44208</v>
      </c>
      <c r="H2652" s="5" t="s">
        <v>4145</v>
      </c>
      <c r="I2652" s="5" t="s">
        <v>13</v>
      </c>
      <c r="J2652" s="10"/>
      <c r="K2652" s="10">
        <v>600000</v>
      </c>
      <c r="L2652" s="11">
        <v>1521775</v>
      </c>
    </row>
    <row r="2653" spans="1:12" x14ac:dyDescent="0.25">
      <c r="A2653" s="5" t="s">
        <v>559</v>
      </c>
      <c r="B2653" s="3" t="s">
        <v>560</v>
      </c>
      <c r="C2653" s="5" t="s">
        <v>5587</v>
      </c>
      <c r="D2653" s="5" t="s">
        <v>5607</v>
      </c>
      <c r="E2653" s="5">
        <v>2021</v>
      </c>
      <c r="F2653" s="8" t="str">
        <f t="shared" si="82"/>
        <v>January</v>
      </c>
      <c r="G2653" s="7">
        <f t="shared" si="83"/>
        <v>44208</v>
      </c>
      <c r="H2653" s="5" t="s">
        <v>4144</v>
      </c>
      <c r="I2653" s="5" t="s">
        <v>13</v>
      </c>
      <c r="J2653" s="10"/>
      <c r="K2653" s="10">
        <v>720000</v>
      </c>
      <c r="L2653" s="11">
        <v>801775</v>
      </c>
    </row>
    <row r="2654" spans="1:12" x14ac:dyDescent="0.25">
      <c r="A2654" s="5" t="s">
        <v>559</v>
      </c>
      <c r="B2654" s="3" t="s">
        <v>560</v>
      </c>
      <c r="C2654" s="5" t="s">
        <v>5587</v>
      </c>
      <c r="D2654" s="5" t="s">
        <v>5607</v>
      </c>
      <c r="E2654" s="5">
        <v>2021</v>
      </c>
      <c r="F2654" s="8" t="str">
        <f t="shared" si="82"/>
        <v>January</v>
      </c>
      <c r="G2654" s="7">
        <f t="shared" si="83"/>
        <v>44208</v>
      </c>
      <c r="H2654" s="5" t="s">
        <v>4143</v>
      </c>
      <c r="I2654" s="5" t="s">
        <v>13</v>
      </c>
      <c r="J2654" s="10"/>
      <c r="K2654" s="10">
        <v>780000</v>
      </c>
      <c r="L2654" s="11">
        <v>21775</v>
      </c>
    </row>
    <row r="2655" spans="1:12" x14ac:dyDescent="0.25">
      <c r="A2655" s="5" t="s">
        <v>559</v>
      </c>
      <c r="B2655" s="3" t="s">
        <v>560</v>
      </c>
      <c r="C2655" s="5" t="s">
        <v>5587</v>
      </c>
      <c r="D2655" s="5" t="s">
        <v>5607</v>
      </c>
      <c r="E2655" s="5">
        <v>2021</v>
      </c>
      <c r="F2655" s="8" t="str">
        <f t="shared" si="82"/>
        <v>January</v>
      </c>
      <c r="G2655" s="7">
        <f t="shared" si="83"/>
        <v>44208</v>
      </c>
      <c r="H2655" s="5" t="s">
        <v>4142</v>
      </c>
      <c r="I2655" s="5" t="s">
        <v>13</v>
      </c>
      <c r="J2655" s="10"/>
      <c r="K2655" s="10">
        <v>21775</v>
      </c>
      <c r="L2655" s="11">
        <v>0</v>
      </c>
    </row>
    <row r="2656" spans="1:12" x14ac:dyDescent="0.25">
      <c r="A2656" s="5" t="s">
        <v>559</v>
      </c>
      <c r="B2656" s="3" t="s">
        <v>560</v>
      </c>
      <c r="C2656" s="5" t="s">
        <v>5588</v>
      </c>
      <c r="D2656" s="5" t="s">
        <v>5610</v>
      </c>
      <c r="E2656" s="5">
        <v>2021</v>
      </c>
      <c r="F2656" s="8" t="str">
        <f t="shared" si="82"/>
        <v>March</v>
      </c>
      <c r="G2656" s="7">
        <f t="shared" si="83"/>
        <v>44285</v>
      </c>
      <c r="H2656" s="5" t="s">
        <v>4141</v>
      </c>
      <c r="I2656" s="5" t="s">
        <v>11</v>
      </c>
      <c r="J2656" s="10">
        <v>91375</v>
      </c>
      <c r="K2656" s="10"/>
      <c r="L2656" s="11">
        <v>91375</v>
      </c>
    </row>
    <row r="2657" spans="1:12" x14ac:dyDescent="0.25">
      <c r="A2657" s="5" t="s">
        <v>559</v>
      </c>
      <c r="B2657" s="3" t="s">
        <v>560</v>
      </c>
      <c r="C2657" s="5" t="s">
        <v>5588</v>
      </c>
      <c r="D2657" s="5" t="s">
        <v>5610</v>
      </c>
      <c r="E2657" s="5">
        <v>2021</v>
      </c>
      <c r="F2657" s="8" t="str">
        <f t="shared" si="82"/>
        <v>March</v>
      </c>
      <c r="G2657" s="7">
        <f t="shared" si="83"/>
        <v>44285</v>
      </c>
      <c r="H2657" s="5" t="s">
        <v>4140</v>
      </c>
      <c r="I2657" s="5" t="s">
        <v>13</v>
      </c>
      <c r="J2657" s="10"/>
      <c r="K2657" s="10">
        <v>91375</v>
      </c>
      <c r="L2657" s="11">
        <v>0</v>
      </c>
    </row>
    <row r="2658" spans="1:12" x14ac:dyDescent="0.25">
      <c r="A2658" s="5" t="s">
        <v>559</v>
      </c>
      <c r="B2658" s="3" t="s">
        <v>560</v>
      </c>
      <c r="C2658" s="5" t="s">
        <v>5597</v>
      </c>
      <c r="D2658" s="5" t="s">
        <v>5594</v>
      </c>
      <c r="E2658" s="5">
        <v>2021</v>
      </c>
      <c r="F2658" s="8" t="str">
        <f t="shared" si="82"/>
        <v>May</v>
      </c>
      <c r="G2658" s="7">
        <f t="shared" si="83"/>
        <v>44327</v>
      </c>
      <c r="H2658" s="5" t="s">
        <v>4139</v>
      </c>
      <c r="I2658" s="5" t="s">
        <v>11</v>
      </c>
      <c r="J2658" s="10">
        <v>10105000</v>
      </c>
      <c r="K2658" s="10"/>
      <c r="L2658" s="11">
        <v>10105000</v>
      </c>
    </row>
    <row r="2659" spans="1:12" x14ac:dyDescent="0.25">
      <c r="A2659" s="5" t="s">
        <v>559</v>
      </c>
      <c r="B2659" s="3" t="s">
        <v>560</v>
      </c>
      <c r="C2659" s="5" t="s">
        <v>5597</v>
      </c>
      <c r="D2659" s="5" t="s">
        <v>5594</v>
      </c>
      <c r="E2659" s="5">
        <v>2021</v>
      </c>
      <c r="F2659" s="8" t="str">
        <f t="shared" si="82"/>
        <v>May</v>
      </c>
      <c r="G2659" s="7">
        <f t="shared" si="83"/>
        <v>44327</v>
      </c>
      <c r="H2659" s="5" t="s">
        <v>4138</v>
      </c>
      <c r="I2659" s="5" t="s">
        <v>13</v>
      </c>
      <c r="J2659" s="10"/>
      <c r="K2659" s="10">
        <v>7520000</v>
      </c>
      <c r="L2659" s="11">
        <v>2585000</v>
      </c>
    </row>
    <row r="2660" spans="1:12" x14ac:dyDescent="0.25">
      <c r="A2660" s="5" t="s">
        <v>559</v>
      </c>
      <c r="B2660" s="3" t="s">
        <v>560</v>
      </c>
      <c r="C2660" s="5" t="s">
        <v>5597</v>
      </c>
      <c r="D2660" s="5" t="s">
        <v>5613</v>
      </c>
      <c r="E2660" s="5">
        <v>2021</v>
      </c>
      <c r="F2660" s="8" t="str">
        <f t="shared" si="82"/>
        <v>May</v>
      </c>
      <c r="G2660" s="7">
        <f t="shared" si="83"/>
        <v>44337</v>
      </c>
      <c r="H2660" s="5" t="s">
        <v>4138</v>
      </c>
      <c r="I2660" s="5" t="s">
        <v>13</v>
      </c>
      <c r="J2660" s="10"/>
      <c r="K2660" s="10">
        <v>1880000</v>
      </c>
      <c r="L2660" s="11">
        <v>705000</v>
      </c>
    </row>
    <row r="2661" spans="1:12" x14ac:dyDescent="0.25">
      <c r="A2661" s="5" t="s">
        <v>559</v>
      </c>
      <c r="B2661" s="3" t="s">
        <v>560</v>
      </c>
      <c r="C2661" s="5" t="s">
        <v>5589</v>
      </c>
      <c r="D2661" s="5" t="s">
        <v>5610</v>
      </c>
      <c r="E2661" s="5">
        <v>2021</v>
      </c>
      <c r="F2661" s="8" t="str">
        <f t="shared" si="82"/>
        <v>June</v>
      </c>
      <c r="G2661" s="7">
        <f t="shared" si="83"/>
        <v>44377</v>
      </c>
      <c r="H2661" s="5" t="s">
        <v>4137</v>
      </c>
      <c r="I2661" s="5" t="s">
        <v>11</v>
      </c>
      <c r="J2661" s="10">
        <v>936290.33</v>
      </c>
      <c r="K2661" s="10"/>
      <c r="L2661" s="11">
        <v>1641290.33</v>
      </c>
    </row>
    <row r="2662" spans="1:12" x14ac:dyDescent="0.25">
      <c r="A2662" s="5" t="s">
        <v>559</v>
      </c>
      <c r="B2662" s="3" t="s">
        <v>560</v>
      </c>
      <c r="C2662" s="5" t="s">
        <v>5589</v>
      </c>
      <c r="D2662" s="5" t="s">
        <v>5610</v>
      </c>
      <c r="E2662" s="5">
        <v>2021</v>
      </c>
      <c r="F2662" s="8" t="str">
        <f t="shared" si="82"/>
        <v>June</v>
      </c>
      <c r="G2662" s="7">
        <f t="shared" si="83"/>
        <v>44377</v>
      </c>
      <c r="H2662" s="5" t="s">
        <v>4136</v>
      </c>
      <c r="I2662" s="5" t="s">
        <v>11</v>
      </c>
      <c r="J2662" s="10">
        <v>774000</v>
      </c>
      <c r="K2662" s="10"/>
      <c r="L2662" s="11">
        <v>2415290.33</v>
      </c>
    </row>
    <row r="2663" spans="1:12" x14ac:dyDescent="0.25">
      <c r="A2663" s="5" t="s">
        <v>559</v>
      </c>
      <c r="B2663" s="3" t="s">
        <v>560</v>
      </c>
      <c r="C2663" s="5" t="s">
        <v>5589</v>
      </c>
      <c r="D2663" s="5" t="s">
        <v>5610</v>
      </c>
      <c r="E2663" s="5">
        <v>2021</v>
      </c>
      <c r="F2663" s="8" t="str">
        <f t="shared" si="82"/>
        <v>June</v>
      </c>
      <c r="G2663" s="7">
        <f t="shared" si="83"/>
        <v>44377</v>
      </c>
      <c r="H2663" s="5" t="s">
        <v>4135</v>
      </c>
      <c r="I2663" s="5" t="s">
        <v>11</v>
      </c>
      <c r="J2663" s="10">
        <v>838500</v>
      </c>
      <c r="K2663" s="10"/>
      <c r="L2663" s="11">
        <v>3253790.33</v>
      </c>
    </row>
    <row r="2664" spans="1:12" x14ac:dyDescent="0.25">
      <c r="A2664" s="5" t="s">
        <v>559</v>
      </c>
      <c r="B2664" s="3" t="s">
        <v>560</v>
      </c>
      <c r="C2664" s="5" t="s">
        <v>5592</v>
      </c>
      <c r="D2664" s="5" t="s">
        <v>5603</v>
      </c>
      <c r="E2664" s="5">
        <v>2021</v>
      </c>
      <c r="F2664" s="8" t="str">
        <f t="shared" si="82"/>
        <v>July</v>
      </c>
      <c r="G2664" s="7">
        <f t="shared" si="83"/>
        <v>44406</v>
      </c>
      <c r="H2664" s="5" t="s">
        <v>4134</v>
      </c>
      <c r="I2664" s="5" t="s">
        <v>13</v>
      </c>
      <c r="J2664" s="10"/>
      <c r="K2664" s="10">
        <v>870967.75</v>
      </c>
      <c r="L2664" s="11">
        <v>2382822.58</v>
      </c>
    </row>
    <row r="2665" spans="1:12" x14ac:dyDescent="0.25">
      <c r="A2665" s="5" t="s">
        <v>559</v>
      </c>
      <c r="B2665" s="3" t="s">
        <v>560</v>
      </c>
      <c r="C2665" s="5" t="s">
        <v>5592</v>
      </c>
      <c r="D2665" s="5" t="s">
        <v>5603</v>
      </c>
      <c r="E2665" s="5">
        <v>2021</v>
      </c>
      <c r="F2665" s="8" t="str">
        <f t="shared" si="82"/>
        <v>July</v>
      </c>
      <c r="G2665" s="7">
        <f t="shared" si="83"/>
        <v>44406</v>
      </c>
      <c r="H2665" s="5" t="s">
        <v>4133</v>
      </c>
      <c r="I2665" s="5" t="s">
        <v>13</v>
      </c>
      <c r="J2665" s="10"/>
      <c r="K2665" s="10">
        <v>720000</v>
      </c>
      <c r="L2665" s="11">
        <v>1662822.58</v>
      </c>
    </row>
    <row r="2666" spans="1:12" x14ac:dyDescent="0.25">
      <c r="A2666" s="5" t="s">
        <v>559</v>
      </c>
      <c r="B2666" s="3" t="s">
        <v>560</v>
      </c>
      <c r="C2666" s="5" t="s">
        <v>5592</v>
      </c>
      <c r="D2666" s="5" t="s">
        <v>5603</v>
      </c>
      <c r="E2666" s="5">
        <v>2021</v>
      </c>
      <c r="F2666" s="8" t="str">
        <f t="shared" si="82"/>
        <v>July</v>
      </c>
      <c r="G2666" s="7">
        <f t="shared" si="83"/>
        <v>44406</v>
      </c>
      <c r="H2666" s="5" t="s">
        <v>4132</v>
      </c>
      <c r="I2666" s="5" t="s">
        <v>13</v>
      </c>
      <c r="J2666" s="10"/>
      <c r="K2666" s="10">
        <v>780000</v>
      </c>
      <c r="L2666" s="11">
        <v>882822.58</v>
      </c>
    </row>
    <row r="2667" spans="1:12" x14ac:dyDescent="0.25">
      <c r="A2667" s="5" t="s">
        <v>559</v>
      </c>
      <c r="B2667" s="3" t="s">
        <v>560</v>
      </c>
      <c r="C2667" s="5" t="s">
        <v>5590</v>
      </c>
      <c r="D2667" s="5" t="s">
        <v>5588</v>
      </c>
      <c r="E2667" s="5">
        <v>2021</v>
      </c>
      <c r="F2667" s="8" t="str">
        <f t="shared" si="82"/>
        <v>August</v>
      </c>
      <c r="G2667" s="7">
        <f t="shared" si="83"/>
        <v>44411</v>
      </c>
      <c r="H2667" s="5" t="s">
        <v>4131</v>
      </c>
      <c r="I2667" s="5" t="s">
        <v>11</v>
      </c>
      <c r="J2667" s="10">
        <v>482859.94</v>
      </c>
      <c r="K2667" s="10"/>
      <c r="L2667" s="11">
        <v>1365682.52</v>
      </c>
    </row>
    <row r="2668" spans="1:12" x14ac:dyDescent="0.25">
      <c r="A2668" s="5" t="s">
        <v>559</v>
      </c>
      <c r="B2668" s="3" t="s">
        <v>560</v>
      </c>
      <c r="C2668" s="5" t="s">
        <v>5590</v>
      </c>
      <c r="D2668" s="5" t="s">
        <v>5597</v>
      </c>
      <c r="E2668" s="5">
        <v>2021</v>
      </c>
      <c r="F2668" s="8" t="str">
        <f t="shared" si="82"/>
        <v>August</v>
      </c>
      <c r="G2668" s="7">
        <f t="shared" si="83"/>
        <v>44413</v>
      </c>
      <c r="H2668" s="5" t="s">
        <v>4130</v>
      </c>
      <c r="I2668" s="5" t="s">
        <v>11</v>
      </c>
      <c r="J2668" s="10">
        <v>2408000</v>
      </c>
      <c r="K2668" s="10"/>
      <c r="L2668" s="11">
        <v>3773682.52</v>
      </c>
    </row>
    <row r="2669" spans="1:12" x14ac:dyDescent="0.25">
      <c r="A2669" s="5" t="s">
        <v>559</v>
      </c>
      <c r="B2669" s="3" t="s">
        <v>560</v>
      </c>
      <c r="C2669" s="5" t="s">
        <v>5590</v>
      </c>
      <c r="D2669" s="5" t="s">
        <v>5594</v>
      </c>
      <c r="E2669" s="5">
        <v>2021</v>
      </c>
      <c r="F2669" s="8" t="str">
        <f t="shared" si="82"/>
        <v>August</v>
      </c>
      <c r="G2669" s="7">
        <f t="shared" si="83"/>
        <v>44419</v>
      </c>
      <c r="H2669" s="5" t="s">
        <v>4129</v>
      </c>
      <c r="I2669" s="5" t="s">
        <v>11</v>
      </c>
      <c r="J2669" s="10"/>
      <c r="K2669" s="10">
        <v>1880000</v>
      </c>
      <c r="L2669" s="11">
        <v>1893682.52</v>
      </c>
    </row>
    <row r="2670" spans="1:12" x14ac:dyDescent="0.25">
      <c r="A2670" s="5" t="s">
        <v>559</v>
      </c>
      <c r="B2670" s="3" t="s">
        <v>560</v>
      </c>
      <c r="C2670" s="5" t="s">
        <v>5605</v>
      </c>
      <c r="D2670" s="5" t="s">
        <v>5588</v>
      </c>
      <c r="E2670" s="5">
        <v>2021</v>
      </c>
      <c r="F2670" s="8" t="str">
        <f t="shared" si="82"/>
        <v>September</v>
      </c>
      <c r="G2670" s="7">
        <f t="shared" si="83"/>
        <v>44442</v>
      </c>
      <c r="H2670" s="5" t="s">
        <v>4128</v>
      </c>
      <c r="I2670" s="5" t="s">
        <v>11</v>
      </c>
      <c r="J2670" s="10">
        <v>3354000</v>
      </c>
      <c r="K2670" s="10"/>
      <c r="L2670" s="11">
        <v>5247682.5199999996</v>
      </c>
    </row>
    <row r="2671" spans="1:12" x14ac:dyDescent="0.25">
      <c r="A2671" s="5" t="s">
        <v>559</v>
      </c>
      <c r="B2671" s="3" t="s">
        <v>560</v>
      </c>
      <c r="C2671" s="5" t="s">
        <v>5606</v>
      </c>
      <c r="D2671" s="5" t="s">
        <v>5593</v>
      </c>
      <c r="E2671" s="5">
        <v>2021</v>
      </c>
      <c r="F2671" s="8" t="str">
        <f t="shared" si="82"/>
        <v>October</v>
      </c>
      <c r="G2671" s="7">
        <f t="shared" si="83"/>
        <v>44491</v>
      </c>
      <c r="H2671" s="5" t="s">
        <v>3247</v>
      </c>
      <c r="I2671" s="5" t="s">
        <v>13</v>
      </c>
      <c r="J2671" s="10"/>
      <c r="K2671" s="10">
        <v>5247682.5199999996</v>
      </c>
      <c r="L2671" s="11">
        <v>0</v>
      </c>
    </row>
    <row r="2672" spans="1:12" x14ac:dyDescent="0.25">
      <c r="A2672" s="5" t="s">
        <v>559</v>
      </c>
      <c r="B2672" s="3" t="s">
        <v>560</v>
      </c>
      <c r="C2672" s="5" t="s">
        <v>5594</v>
      </c>
      <c r="D2672" s="5" t="s">
        <v>5587</v>
      </c>
      <c r="E2672" s="5">
        <v>2021</v>
      </c>
      <c r="F2672" s="8" t="str">
        <f t="shared" si="82"/>
        <v>November</v>
      </c>
      <c r="G2672" s="7">
        <f t="shared" si="83"/>
        <v>44501</v>
      </c>
      <c r="H2672" s="5" t="s">
        <v>4127</v>
      </c>
      <c r="I2672" s="5" t="s">
        <v>11</v>
      </c>
      <c r="J2672" s="10">
        <v>107500</v>
      </c>
      <c r="K2672" s="10"/>
      <c r="L2672" s="11">
        <v>107500</v>
      </c>
    </row>
    <row r="2673" spans="1:12" x14ac:dyDescent="0.25">
      <c r="A2673" s="5" t="s">
        <v>559</v>
      </c>
      <c r="B2673" s="3" t="s">
        <v>560</v>
      </c>
      <c r="C2673" s="5" t="s">
        <v>5594</v>
      </c>
      <c r="D2673" s="5" t="s">
        <v>5587</v>
      </c>
      <c r="E2673" s="5">
        <v>2021</v>
      </c>
      <c r="F2673" s="8" t="str">
        <f t="shared" si="82"/>
        <v>November</v>
      </c>
      <c r="G2673" s="7">
        <f t="shared" si="83"/>
        <v>44501</v>
      </c>
      <c r="H2673" s="5" t="s">
        <v>3344</v>
      </c>
      <c r="I2673" s="5" t="s">
        <v>13</v>
      </c>
      <c r="J2673" s="10"/>
      <c r="K2673" s="10">
        <v>100000</v>
      </c>
      <c r="L2673" s="11">
        <v>7500</v>
      </c>
    </row>
    <row r="2674" spans="1:12" x14ac:dyDescent="0.25">
      <c r="A2674" s="5" t="s">
        <v>561</v>
      </c>
      <c r="B2674" s="3" t="s">
        <v>562</v>
      </c>
      <c r="C2674" s="7"/>
      <c r="D2674" s="7"/>
      <c r="E2674" s="7"/>
      <c r="F2674" s="8" t="str">
        <f t="shared" si="82"/>
        <v>January</v>
      </c>
      <c r="G2674" s="7" t="str">
        <f t="shared" si="83"/>
        <v/>
      </c>
      <c r="H2674" s="5" t="s">
        <v>28</v>
      </c>
      <c r="I2674" s="5" t="s">
        <v>29</v>
      </c>
      <c r="J2674" s="10"/>
      <c r="K2674" s="10"/>
      <c r="L2674" s="11">
        <v>0</v>
      </c>
    </row>
    <row r="2675" spans="1:12" x14ac:dyDescent="0.25">
      <c r="A2675" s="5" t="s">
        <v>563</v>
      </c>
      <c r="B2675" s="3" t="s">
        <v>564</v>
      </c>
      <c r="C2675" s="7"/>
      <c r="D2675" s="7"/>
      <c r="E2675" s="7"/>
      <c r="F2675" s="8" t="str">
        <f t="shared" si="82"/>
        <v>January</v>
      </c>
      <c r="G2675" s="7" t="str">
        <f t="shared" si="83"/>
        <v/>
      </c>
      <c r="H2675" s="5" t="s">
        <v>28</v>
      </c>
      <c r="I2675" s="5" t="s">
        <v>29</v>
      </c>
      <c r="J2675" s="10"/>
      <c r="K2675" s="10"/>
      <c r="L2675" s="11">
        <v>0</v>
      </c>
    </row>
    <row r="2676" spans="1:12" x14ac:dyDescent="0.25">
      <c r="A2676" s="5" t="s">
        <v>567</v>
      </c>
      <c r="B2676" s="3" t="s">
        <v>568</v>
      </c>
      <c r="C2676" s="5" t="s">
        <v>5587</v>
      </c>
      <c r="D2676" s="5" t="s">
        <v>5587</v>
      </c>
      <c r="E2676" s="5">
        <v>2021</v>
      </c>
      <c r="F2676" s="8" t="str">
        <f t="shared" si="82"/>
        <v>January</v>
      </c>
      <c r="G2676" s="7">
        <f t="shared" si="83"/>
        <v>44197</v>
      </c>
      <c r="H2676" s="5" t="s">
        <v>36</v>
      </c>
      <c r="I2676" s="5" t="s">
        <v>29</v>
      </c>
      <c r="J2676" s="10"/>
      <c r="K2676" s="10"/>
      <c r="L2676" s="11">
        <v>420000</v>
      </c>
    </row>
    <row r="2677" spans="1:12" x14ac:dyDescent="0.25">
      <c r="A2677" s="5" t="s">
        <v>589</v>
      </c>
      <c r="B2677" s="3" t="s">
        <v>590</v>
      </c>
      <c r="C2677" s="7"/>
      <c r="D2677" s="7"/>
      <c r="E2677" s="7"/>
      <c r="F2677" s="8" t="str">
        <f t="shared" si="82"/>
        <v>January</v>
      </c>
      <c r="G2677" s="7" t="str">
        <f t="shared" si="83"/>
        <v/>
      </c>
      <c r="H2677" s="5" t="s">
        <v>28</v>
      </c>
      <c r="I2677" s="5" t="s">
        <v>29</v>
      </c>
      <c r="J2677" s="10"/>
      <c r="K2677" s="10"/>
      <c r="L2677" s="11">
        <v>0</v>
      </c>
    </row>
    <row r="2678" spans="1:12" x14ac:dyDescent="0.25">
      <c r="A2678" s="5" t="s">
        <v>600</v>
      </c>
      <c r="B2678" s="3" t="s">
        <v>601</v>
      </c>
      <c r="C2678" s="5" t="s">
        <v>5587</v>
      </c>
      <c r="D2678" s="5" t="s">
        <v>5587</v>
      </c>
      <c r="E2678" s="5">
        <v>2021</v>
      </c>
      <c r="F2678" s="8" t="str">
        <f t="shared" si="82"/>
        <v>January</v>
      </c>
      <c r="G2678" s="7">
        <f t="shared" si="83"/>
        <v>44197</v>
      </c>
      <c r="H2678" s="5" t="s">
        <v>36</v>
      </c>
      <c r="I2678" s="5" t="s">
        <v>29</v>
      </c>
      <c r="J2678" s="10"/>
      <c r="K2678" s="10"/>
      <c r="L2678" s="11">
        <v>230108.27</v>
      </c>
    </row>
    <row r="2679" spans="1:12" x14ac:dyDescent="0.25">
      <c r="A2679" s="5" t="s">
        <v>620</v>
      </c>
      <c r="B2679" s="3" t="s">
        <v>621</v>
      </c>
      <c r="C2679" s="5" t="s">
        <v>5587</v>
      </c>
      <c r="D2679" s="5" t="s">
        <v>5587</v>
      </c>
      <c r="E2679" s="5">
        <v>2021</v>
      </c>
      <c r="F2679" s="8" t="str">
        <f t="shared" si="82"/>
        <v>January</v>
      </c>
      <c r="G2679" s="7">
        <f t="shared" si="83"/>
        <v>44197</v>
      </c>
      <c r="H2679" s="5" t="s">
        <v>36</v>
      </c>
      <c r="I2679" s="5" t="s">
        <v>29</v>
      </c>
      <c r="J2679" s="10"/>
      <c r="K2679" s="10"/>
      <c r="L2679" s="11">
        <v>0.03</v>
      </c>
    </row>
    <row r="2680" spans="1:12" x14ac:dyDescent="0.25">
      <c r="A2680" s="5" t="s">
        <v>620</v>
      </c>
      <c r="B2680" s="3" t="s">
        <v>621</v>
      </c>
      <c r="C2680" s="5" t="s">
        <v>5587</v>
      </c>
      <c r="D2680" s="5" t="s">
        <v>5591</v>
      </c>
      <c r="E2680" s="5">
        <v>2021</v>
      </c>
      <c r="F2680" s="8" t="str">
        <f t="shared" si="82"/>
        <v>January</v>
      </c>
      <c r="G2680" s="7">
        <f t="shared" si="83"/>
        <v>44214</v>
      </c>
      <c r="H2680" s="5" t="s">
        <v>4126</v>
      </c>
      <c r="I2680" s="5" t="s">
        <v>11</v>
      </c>
      <c r="J2680" s="10">
        <v>268750</v>
      </c>
      <c r="K2680" s="10"/>
      <c r="L2680" s="11">
        <v>268750.03000000003</v>
      </c>
    </row>
    <row r="2681" spans="1:12" x14ac:dyDescent="0.25">
      <c r="A2681" s="5" t="s">
        <v>620</v>
      </c>
      <c r="B2681" s="3" t="s">
        <v>621</v>
      </c>
      <c r="C2681" s="5" t="s">
        <v>5598</v>
      </c>
      <c r="D2681" s="5" t="s">
        <v>5605</v>
      </c>
      <c r="E2681" s="5">
        <v>2021</v>
      </c>
      <c r="F2681" s="8" t="str">
        <f t="shared" si="82"/>
        <v>February</v>
      </c>
      <c r="G2681" s="7">
        <f t="shared" si="83"/>
        <v>44236</v>
      </c>
      <c r="H2681" s="5" t="s">
        <v>3213</v>
      </c>
      <c r="I2681" s="5" t="s">
        <v>13</v>
      </c>
      <c r="J2681" s="10"/>
      <c r="K2681" s="10">
        <v>268750</v>
      </c>
      <c r="L2681" s="11">
        <v>0.03</v>
      </c>
    </row>
    <row r="2682" spans="1:12" x14ac:dyDescent="0.25">
      <c r="A2682" s="5" t="s">
        <v>620</v>
      </c>
      <c r="B2682" s="3" t="s">
        <v>621</v>
      </c>
      <c r="C2682" s="5" t="s">
        <v>5598</v>
      </c>
      <c r="D2682" s="5" t="s">
        <v>5607</v>
      </c>
      <c r="E2682" s="5">
        <v>2021</v>
      </c>
      <c r="F2682" s="8" t="str">
        <f t="shared" si="82"/>
        <v>February</v>
      </c>
      <c r="G2682" s="7">
        <f t="shared" si="83"/>
        <v>44239</v>
      </c>
      <c r="H2682" s="5" t="s">
        <v>4125</v>
      </c>
      <c r="I2682" s="5" t="s">
        <v>11</v>
      </c>
      <c r="J2682" s="10">
        <v>268750</v>
      </c>
      <c r="K2682" s="10"/>
      <c r="L2682" s="11">
        <v>268750.03000000003</v>
      </c>
    </row>
    <row r="2683" spans="1:12" x14ac:dyDescent="0.25">
      <c r="A2683" s="5" t="s">
        <v>620</v>
      </c>
      <c r="B2683" s="3" t="s">
        <v>621</v>
      </c>
      <c r="C2683" s="5" t="s">
        <v>5598</v>
      </c>
      <c r="D2683" s="5" t="s">
        <v>5591</v>
      </c>
      <c r="E2683" s="5">
        <v>2021</v>
      </c>
      <c r="F2683" s="8" t="str">
        <f t="shared" si="82"/>
        <v>February</v>
      </c>
      <c r="G2683" s="7">
        <f t="shared" si="83"/>
        <v>44245</v>
      </c>
      <c r="H2683" s="5" t="s">
        <v>3210</v>
      </c>
      <c r="I2683" s="5" t="s">
        <v>13</v>
      </c>
      <c r="J2683" s="10"/>
      <c r="K2683" s="10">
        <v>268750</v>
      </c>
      <c r="L2683" s="11">
        <v>0.03</v>
      </c>
    </row>
    <row r="2684" spans="1:12" x14ac:dyDescent="0.25">
      <c r="A2684" s="5" t="s">
        <v>620</v>
      </c>
      <c r="B2684" s="3" t="s">
        <v>621</v>
      </c>
      <c r="C2684" s="5" t="s">
        <v>5588</v>
      </c>
      <c r="D2684" s="5" t="s">
        <v>5598</v>
      </c>
      <c r="E2684" s="5">
        <v>2021</v>
      </c>
      <c r="F2684" s="8" t="str">
        <f t="shared" si="82"/>
        <v>March</v>
      </c>
      <c r="G2684" s="7">
        <f t="shared" si="83"/>
        <v>44257</v>
      </c>
      <c r="H2684" s="5" t="s">
        <v>4124</v>
      </c>
      <c r="I2684" s="5" t="s">
        <v>11</v>
      </c>
      <c r="J2684" s="10">
        <v>268750</v>
      </c>
      <c r="K2684" s="10"/>
      <c r="L2684" s="11">
        <v>268750.03000000003</v>
      </c>
    </row>
    <row r="2685" spans="1:12" x14ac:dyDescent="0.25">
      <c r="A2685" s="5" t="s">
        <v>620</v>
      </c>
      <c r="B2685" s="3" t="s">
        <v>621</v>
      </c>
      <c r="C2685" s="5" t="s">
        <v>5588</v>
      </c>
      <c r="D2685" s="5" t="s">
        <v>5603</v>
      </c>
      <c r="E2685" s="5">
        <v>2021</v>
      </c>
      <c r="F2685" s="8" t="str">
        <f t="shared" si="82"/>
        <v>March</v>
      </c>
      <c r="G2685" s="7">
        <f t="shared" si="83"/>
        <v>44284</v>
      </c>
      <c r="H2685" s="5" t="s">
        <v>3239</v>
      </c>
      <c r="I2685" s="5" t="s">
        <v>13</v>
      </c>
      <c r="J2685" s="10"/>
      <c r="K2685" s="10">
        <v>268750</v>
      </c>
      <c r="L2685" s="11">
        <v>0.03</v>
      </c>
    </row>
    <row r="2686" spans="1:12" x14ac:dyDescent="0.25">
      <c r="A2686" s="5" t="s">
        <v>620</v>
      </c>
      <c r="B2686" s="3" t="s">
        <v>621</v>
      </c>
      <c r="C2686" s="5" t="s">
        <v>5597</v>
      </c>
      <c r="D2686" s="5" t="s">
        <v>5608</v>
      </c>
      <c r="E2686" s="5">
        <v>2021</v>
      </c>
      <c r="F2686" s="8" t="str">
        <f t="shared" si="82"/>
        <v>May</v>
      </c>
      <c r="G2686" s="7">
        <f t="shared" si="83"/>
        <v>44341</v>
      </c>
      <c r="H2686" s="5" t="s">
        <v>3366</v>
      </c>
      <c r="I2686" s="5" t="s">
        <v>13</v>
      </c>
      <c r="J2686" s="10"/>
      <c r="K2686" s="10">
        <v>0.03</v>
      </c>
      <c r="L2686" s="11">
        <v>0</v>
      </c>
    </row>
    <row r="2687" spans="1:12" x14ac:dyDescent="0.25">
      <c r="A2687" s="5" t="s">
        <v>622</v>
      </c>
      <c r="B2687" s="3" t="s">
        <v>623</v>
      </c>
      <c r="C2687" s="5" t="s">
        <v>5596</v>
      </c>
      <c r="D2687" s="5" t="s">
        <v>5610</v>
      </c>
      <c r="E2687" s="5">
        <v>2021</v>
      </c>
      <c r="F2687" s="8" t="str">
        <f t="shared" si="82"/>
        <v>April</v>
      </c>
      <c r="G2687" s="7">
        <f t="shared" si="83"/>
        <v>44316</v>
      </c>
      <c r="H2687" s="5" t="s">
        <v>4123</v>
      </c>
      <c r="I2687" s="5" t="s">
        <v>11</v>
      </c>
      <c r="J2687" s="10">
        <v>1622784.53</v>
      </c>
      <c r="K2687" s="10"/>
      <c r="L2687" s="11">
        <v>1622784.53</v>
      </c>
    </row>
    <row r="2688" spans="1:12" x14ac:dyDescent="0.25">
      <c r="A2688" s="5" t="s">
        <v>622</v>
      </c>
      <c r="B2688" s="3" t="s">
        <v>623</v>
      </c>
      <c r="C2688" s="5" t="s">
        <v>5596</v>
      </c>
      <c r="D2688" s="5" t="s">
        <v>5610</v>
      </c>
      <c r="E2688" s="5">
        <v>2021</v>
      </c>
      <c r="F2688" s="8" t="str">
        <f t="shared" si="82"/>
        <v>April</v>
      </c>
      <c r="G2688" s="7">
        <f t="shared" si="83"/>
        <v>44316</v>
      </c>
      <c r="H2688" s="5" t="s">
        <v>3604</v>
      </c>
      <c r="I2688" s="5" t="s">
        <v>13</v>
      </c>
      <c r="J2688" s="10"/>
      <c r="K2688" s="10">
        <v>1471827.84</v>
      </c>
      <c r="L2688" s="11">
        <v>150956.69</v>
      </c>
    </row>
    <row r="2689" spans="1:12" x14ac:dyDescent="0.25">
      <c r="A2689" s="5" t="s">
        <v>622</v>
      </c>
      <c r="B2689" s="3" t="s">
        <v>623</v>
      </c>
      <c r="C2689" s="5" t="s">
        <v>5596</v>
      </c>
      <c r="D2689" s="5" t="s">
        <v>5610</v>
      </c>
      <c r="E2689" s="5">
        <v>2021</v>
      </c>
      <c r="F2689" s="8" t="str">
        <f t="shared" si="82"/>
        <v>April</v>
      </c>
      <c r="G2689" s="7">
        <f t="shared" si="83"/>
        <v>44316</v>
      </c>
      <c r="H2689" s="5" t="s">
        <v>4122</v>
      </c>
      <c r="I2689" s="5" t="s">
        <v>13</v>
      </c>
      <c r="J2689" s="10"/>
      <c r="K2689" s="10">
        <v>150956.69</v>
      </c>
      <c r="L2689" s="11">
        <v>0</v>
      </c>
    </row>
    <row r="2690" spans="1:12" x14ac:dyDescent="0.25">
      <c r="A2690" s="5" t="s">
        <v>622</v>
      </c>
      <c r="B2690" s="3" t="s">
        <v>623</v>
      </c>
      <c r="C2690" s="5" t="s">
        <v>5589</v>
      </c>
      <c r="D2690" s="5" t="s">
        <v>5616</v>
      </c>
      <c r="E2690" s="5">
        <v>2021</v>
      </c>
      <c r="F2690" s="8" t="str">
        <f t="shared" si="82"/>
        <v>June</v>
      </c>
      <c r="G2690" s="7">
        <f t="shared" si="83"/>
        <v>44362</v>
      </c>
      <c r="H2690" s="5" t="s">
        <v>4121</v>
      </c>
      <c r="I2690" s="5" t="s">
        <v>11</v>
      </c>
      <c r="J2690" s="10">
        <v>564722.39</v>
      </c>
      <c r="K2690" s="10"/>
      <c r="L2690" s="11">
        <v>564722.39</v>
      </c>
    </row>
    <row r="2691" spans="1:12" x14ac:dyDescent="0.25">
      <c r="A2691" s="5" t="s">
        <v>622</v>
      </c>
      <c r="B2691" s="3" t="s">
        <v>623</v>
      </c>
      <c r="C2691" s="5" t="s">
        <v>5592</v>
      </c>
      <c r="D2691" s="5" t="s">
        <v>5617</v>
      </c>
      <c r="E2691" s="5">
        <v>2021</v>
      </c>
      <c r="F2691" s="8" t="str">
        <f t="shared" ref="F2691:F2754" si="84">TEXT(C2691*28, "mmmm")</f>
        <v>July</v>
      </c>
      <c r="G2691" s="7">
        <f t="shared" ref="G2691:G2754" si="85">IFERROR(DATEVALUE(CONCATENATE(C2691,"-",D2691,"-",E2691)), "")</f>
        <v>44396</v>
      </c>
      <c r="H2691" s="5" t="s">
        <v>4120</v>
      </c>
      <c r="I2691" s="5" t="s">
        <v>13</v>
      </c>
      <c r="J2691" s="10"/>
      <c r="K2691" s="10">
        <v>468374.4</v>
      </c>
      <c r="L2691" s="11">
        <v>96347.99</v>
      </c>
    </row>
    <row r="2692" spans="1:12" x14ac:dyDescent="0.25">
      <c r="A2692" s="5" t="s">
        <v>622</v>
      </c>
      <c r="B2692" s="3" t="s">
        <v>623</v>
      </c>
      <c r="C2692" s="5" t="s">
        <v>5592</v>
      </c>
      <c r="D2692" s="5" t="s">
        <v>5617</v>
      </c>
      <c r="E2692" s="5">
        <v>2021</v>
      </c>
      <c r="F2692" s="8" t="str">
        <f t="shared" si="84"/>
        <v>July</v>
      </c>
      <c r="G2692" s="7">
        <f t="shared" si="85"/>
        <v>44396</v>
      </c>
      <c r="H2692" s="5" t="s">
        <v>4119</v>
      </c>
      <c r="I2692" s="5" t="s">
        <v>13</v>
      </c>
      <c r="J2692" s="10"/>
      <c r="K2692" s="10">
        <v>52532.32</v>
      </c>
      <c r="L2692" s="11">
        <v>43815.67</v>
      </c>
    </row>
    <row r="2693" spans="1:12" x14ac:dyDescent="0.25">
      <c r="A2693" s="5" t="s">
        <v>622</v>
      </c>
      <c r="B2693" s="3" t="s">
        <v>623</v>
      </c>
      <c r="C2693" s="5" t="s">
        <v>5605</v>
      </c>
      <c r="D2693" s="5" t="s">
        <v>5602</v>
      </c>
      <c r="E2693" s="5">
        <v>2021</v>
      </c>
      <c r="F2693" s="8" t="str">
        <f t="shared" si="84"/>
        <v>September</v>
      </c>
      <c r="G2693" s="7">
        <f t="shared" si="85"/>
        <v>44463</v>
      </c>
      <c r="H2693" s="5" t="s">
        <v>4118</v>
      </c>
      <c r="I2693" s="5" t="s">
        <v>11</v>
      </c>
      <c r="J2693" s="10">
        <v>516412.8</v>
      </c>
      <c r="K2693" s="10"/>
      <c r="L2693" s="11">
        <v>560228.47</v>
      </c>
    </row>
    <row r="2694" spans="1:12" x14ac:dyDescent="0.25">
      <c r="A2694" s="5" t="s">
        <v>622</v>
      </c>
      <c r="B2694" s="3" t="s">
        <v>623</v>
      </c>
      <c r="C2694" s="5" t="s">
        <v>5606</v>
      </c>
      <c r="D2694" s="5" t="s">
        <v>5597</v>
      </c>
      <c r="E2694" s="5">
        <v>2021</v>
      </c>
      <c r="F2694" s="8" t="str">
        <f t="shared" si="84"/>
        <v>October</v>
      </c>
      <c r="G2694" s="7">
        <f t="shared" si="85"/>
        <v>44474</v>
      </c>
      <c r="H2694" s="5" t="s">
        <v>3293</v>
      </c>
      <c r="I2694" s="5" t="s">
        <v>13</v>
      </c>
      <c r="J2694" s="10"/>
      <c r="K2694" s="10">
        <v>468374.4</v>
      </c>
      <c r="L2694" s="11">
        <v>91854.07</v>
      </c>
    </row>
    <row r="2695" spans="1:12" x14ac:dyDescent="0.25">
      <c r="A2695" s="5" t="s">
        <v>622</v>
      </c>
      <c r="B2695" s="3" t="s">
        <v>623</v>
      </c>
      <c r="C2695" s="5" t="s">
        <v>5606</v>
      </c>
      <c r="D2695" s="5" t="s">
        <v>5597</v>
      </c>
      <c r="E2695" s="5">
        <v>2021</v>
      </c>
      <c r="F2695" s="8" t="str">
        <f t="shared" si="84"/>
        <v>October</v>
      </c>
      <c r="G2695" s="7">
        <f t="shared" si="85"/>
        <v>44474</v>
      </c>
      <c r="H2695" s="5" t="s">
        <v>3304</v>
      </c>
      <c r="I2695" s="5" t="s">
        <v>13</v>
      </c>
      <c r="J2695" s="10"/>
      <c r="K2695" s="10">
        <v>48038.400000000001</v>
      </c>
      <c r="L2695" s="11">
        <v>43815.67</v>
      </c>
    </row>
    <row r="2696" spans="1:12" x14ac:dyDescent="0.25">
      <c r="A2696" s="5" t="s">
        <v>624</v>
      </c>
      <c r="B2696" s="3" t="s">
        <v>625</v>
      </c>
      <c r="C2696" s="5" t="s">
        <v>5587</v>
      </c>
      <c r="D2696" s="5" t="s">
        <v>5587</v>
      </c>
      <c r="E2696" s="5">
        <v>2021</v>
      </c>
      <c r="F2696" s="8" t="str">
        <f t="shared" si="84"/>
        <v>January</v>
      </c>
      <c r="G2696" s="7">
        <f t="shared" si="85"/>
        <v>44197</v>
      </c>
      <c r="H2696" s="5" t="s">
        <v>36</v>
      </c>
      <c r="I2696" s="5" t="s">
        <v>29</v>
      </c>
      <c r="J2696" s="10"/>
      <c r="K2696" s="10"/>
      <c r="L2696" s="11">
        <v>1017857.14</v>
      </c>
    </row>
    <row r="2697" spans="1:12" x14ac:dyDescent="0.25">
      <c r="A2697" s="5" t="s">
        <v>624</v>
      </c>
      <c r="B2697" s="3" t="s">
        <v>625</v>
      </c>
      <c r="C2697" s="5" t="s">
        <v>5588</v>
      </c>
      <c r="D2697" s="5" t="s">
        <v>5596</v>
      </c>
      <c r="E2697" s="5">
        <v>2021</v>
      </c>
      <c r="F2697" s="8" t="str">
        <f t="shared" si="84"/>
        <v>March</v>
      </c>
      <c r="G2697" s="7">
        <f t="shared" si="85"/>
        <v>44259</v>
      </c>
      <c r="H2697" s="5" t="s">
        <v>4117</v>
      </c>
      <c r="I2697" s="5" t="s">
        <v>13</v>
      </c>
      <c r="J2697" s="10"/>
      <c r="K2697" s="10">
        <v>1017857</v>
      </c>
      <c r="L2697" s="11">
        <v>0.14000000000000001</v>
      </c>
    </row>
    <row r="2698" spans="1:12" x14ac:dyDescent="0.25">
      <c r="A2698" s="5" t="s">
        <v>624</v>
      </c>
      <c r="B2698" s="3" t="s">
        <v>625</v>
      </c>
      <c r="C2698" s="5" t="s">
        <v>5588</v>
      </c>
      <c r="D2698" s="5" t="s">
        <v>5605</v>
      </c>
      <c r="E2698" s="5">
        <v>2021</v>
      </c>
      <c r="F2698" s="8" t="str">
        <f t="shared" si="84"/>
        <v>March</v>
      </c>
      <c r="G2698" s="7">
        <f t="shared" si="85"/>
        <v>44264</v>
      </c>
      <c r="H2698" s="5" t="s">
        <v>4116</v>
      </c>
      <c r="I2698" s="5" t="s">
        <v>11</v>
      </c>
      <c r="J2698" s="10">
        <v>1800000</v>
      </c>
      <c r="K2698" s="10"/>
      <c r="L2698" s="11">
        <v>1800000.14</v>
      </c>
    </row>
    <row r="2699" spans="1:12" x14ac:dyDescent="0.25">
      <c r="A2699" s="5" t="s">
        <v>624</v>
      </c>
      <c r="B2699" s="3" t="s">
        <v>625</v>
      </c>
      <c r="C2699" s="5" t="s">
        <v>5597</v>
      </c>
      <c r="D2699" s="5" t="s">
        <v>5597</v>
      </c>
      <c r="E2699" s="5">
        <v>2021</v>
      </c>
      <c r="F2699" s="8" t="str">
        <f t="shared" si="84"/>
        <v>May</v>
      </c>
      <c r="G2699" s="7">
        <f t="shared" si="85"/>
        <v>44321</v>
      </c>
      <c r="H2699" s="5" t="s">
        <v>3366</v>
      </c>
      <c r="I2699" s="5" t="s">
        <v>13</v>
      </c>
      <c r="J2699" s="10"/>
      <c r="K2699" s="10">
        <v>0.14000000000000001</v>
      </c>
      <c r="L2699" s="11">
        <v>1800000</v>
      </c>
    </row>
    <row r="2700" spans="1:12" x14ac:dyDescent="0.25">
      <c r="A2700" s="5" t="s">
        <v>626</v>
      </c>
      <c r="B2700" s="3" t="s">
        <v>627</v>
      </c>
      <c r="C2700" s="5" t="s">
        <v>5587</v>
      </c>
      <c r="D2700" s="5" t="s">
        <v>5587</v>
      </c>
      <c r="E2700" s="5">
        <v>2021</v>
      </c>
      <c r="F2700" s="8" t="str">
        <f t="shared" si="84"/>
        <v>January</v>
      </c>
      <c r="G2700" s="7">
        <f t="shared" si="85"/>
        <v>44197</v>
      </c>
      <c r="H2700" s="5" t="s">
        <v>4115</v>
      </c>
      <c r="I2700" s="5" t="s">
        <v>11</v>
      </c>
      <c r="J2700" s="10">
        <v>250000</v>
      </c>
      <c r="K2700" s="10"/>
      <c r="L2700" s="11">
        <v>250000</v>
      </c>
    </row>
    <row r="2701" spans="1:12" x14ac:dyDescent="0.25">
      <c r="A2701" s="5" t="s">
        <v>626</v>
      </c>
      <c r="B2701" s="3" t="s">
        <v>627</v>
      </c>
      <c r="C2701" s="5" t="s">
        <v>5598</v>
      </c>
      <c r="D2701" s="5" t="s">
        <v>5590</v>
      </c>
      <c r="E2701" s="5">
        <v>2021</v>
      </c>
      <c r="F2701" s="8" t="str">
        <f t="shared" si="84"/>
        <v>February</v>
      </c>
      <c r="G2701" s="7">
        <f t="shared" si="85"/>
        <v>44235</v>
      </c>
      <c r="H2701" s="5" t="s">
        <v>3213</v>
      </c>
      <c r="I2701" s="5" t="s">
        <v>13</v>
      </c>
      <c r="J2701" s="10"/>
      <c r="K2701" s="10">
        <v>225000</v>
      </c>
      <c r="L2701" s="11">
        <v>25000</v>
      </c>
    </row>
    <row r="2702" spans="1:12" x14ac:dyDescent="0.25">
      <c r="A2702" s="5" t="s">
        <v>626</v>
      </c>
      <c r="B2702" s="3" t="s">
        <v>627</v>
      </c>
      <c r="C2702" s="5" t="s">
        <v>5598</v>
      </c>
      <c r="D2702" s="5" t="s">
        <v>5590</v>
      </c>
      <c r="E2702" s="5">
        <v>2021</v>
      </c>
      <c r="F2702" s="8" t="str">
        <f t="shared" si="84"/>
        <v>February</v>
      </c>
      <c r="G2702" s="7">
        <f t="shared" si="85"/>
        <v>44235</v>
      </c>
      <c r="H2702" s="5" t="s">
        <v>3212</v>
      </c>
      <c r="I2702" s="5" t="s">
        <v>13</v>
      </c>
      <c r="J2702" s="10"/>
      <c r="K2702" s="10">
        <v>25000</v>
      </c>
      <c r="L2702" s="11">
        <v>0</v>
      </c>
    </row>
    <row r="2703" spans="1:12" x14ac:dyDescent="0.25">
      <c r="A2703" s="5" t="s">
        <v>626</v>
      </c>
      <c r="B2703" s="3" t="s">
        <v>627</v>
      </c>
      <c r="C2703" s="5" t="s">
        <v>5598</v>
      </c>
      <c r="D2703" s="5" t="s">
        <v>5600</v>
      </c>
      <c r="E2703" s="5">
        <v>2021</v>
      </c>
      <c r="F2703" s="8" t="str">
        <f t="shared" si="84"/>
        <v>February</v>
      </c>
      <c r="G2703" s="7">
        <f t="shared" si="85"/>
        <v>44255</v>
      </c>
      <c r="H2703" s="5" t="s">
        <v>4114</v>
      </c>
      <c r="I2703" s="5" t="s">
        <v>11</v>
      </c>
      <c r="J2703" s="10">
        <v>250000</v>
      </c>
      <c r="K2703" s="10"/>
      <c r="L2703" s="11">
        <v>250000</v>
      </c>
    </row>
    <row r="2704" spans="1:12" x14ac:dyDescent="0.25">
      <c r="A2704" s="5" t="s">
        <v>626</v>
      </c>
      <c r="B2704" s="3" t="s">
        <v>627</v>
      </c>
      <c r="C2704" s="5" t="s">
        <v>5588</v>
      </c>
      <c r="D2704" s="5" t="s">
        <v>5587</v>
      </c>
      <c r="E2704" s="5">
        <v>2021</v>
      </c>
      <c r="F2704" s="8" t="str">
        <f t="shared" si="84"/>
        <v>March</v>
      </c>
      <c r="G2704" s="7">
        <f t="shared" si="85"/>
        <v>44256</v>
      </c>
      <c r="H2704" s="5" t="s">
        <v>4113</v>
      </c>
      <c r="I2704" s="5" t="s">
        <v>11</v>
      </c>
      <c r="J2704" s="10">
        <v>250000</v>
      </c>
      <c r="K2704" s="10"/>
      <c r="L2704" s="11">
        <v>500000</v>
      </c>
    </row>
    <row r="2705" spans="1:12" x14ac:dyDescent="0.25">
      <c r="A2705" s="5" t="s">
        <v>626</v>
      </c>
      <c r="B2705" s="3" t="s">
        <v>627</v>
      </c>
      <c r="C2705" s="5" t="s">
        <v>5588</v>
      </c>
      <c r="D2705" s="5" t="s">
        <v>5596</v>
      </c>
      <c r="E2705" s="5">
        <v>2021</v>
      </c>
      <c r="F2705" s="8" t="str">
        <f t="shared" si="84"/>
        <v>March</v>
      </c>
      <c r="G2705" s="7">
        <f t="shared" si="85"/>
        <v>44259</v>
      </c>
      <c r="H2705" s="5" t="s">
        <v>4103</v>
      </c>
      <c r="I2705" s="5" t="s">
        <v>13</v>
      </c>
      <c r="J2705" s="10"/>
      <c r="K2705" s="10">
        <v>225000</v>
      </c>
      <c r="L2705" s="11">
        <v>275000</v>
      </c>
    </row>
    <row r="2706" spans="1:12" x14ac:dyDescent="0.25">
      <c r="A2706" s="5" t="s">
        <v>626</v>
      </c>
      <c r="B2706" s="3" t="s">
        <v>627</v>
      </c>
      <c r="C2706" s="5" t="s">
        <v>5588</v>
      </c>
      <c r="D2706" s="5" t="s">
        <v>5596</v>
      </c>
      <c r="E2706" s="5">
        <v>2021</v>
      </c>
      <c r="F2706" s="8" t="str">
        <f t="shared" si="84"/>
        <v>March</v>
      </c>
      <c r="G2706" s="7">
        <f t="shared" si="85"/>
        <v>44259</v>
      </c>
      <c r="H2706" s="5" t="s">
        <v>4112</v>
      </c>
      <c r="I2706" s="5" t="s">
        <v>13</v>
      </c>
      <c r="J2706" s="10"/>
      <c r="K2706" s="10">
        <v>225000</v>
      </c>
      <c r="L2706" s="11">
        <v>50000</v>
      </c>
    </row>
    <row r="2707" spans="1:12" x14ac:dyDescent="0.25">
      <c r="A2707" s="5" t="s">
        <v>626</v>
      </c>
      <c r="B2707" s="3" t="s">
        <v>627</v>
      </c>
      <c r="C2707" s="5" t="s">
        <v>5588</v>
      </c>
      <c r="D2707" s="5" t="s">
        <v>5596</v>
      </c>
      <c r="E2707" s="5">
        <v>2021</v>
      </c>
      <c r="F2707" s="8" t="str">
        <f t="shared" si="84"/>
        <v>March</v>
      </c>
      <c r="G2707" s="7">
        <f t="shared" si="85"/>
        <v>44259</v>
      </c>
      <c r="H2707" s="5" t="s">
        <v>4104</v>
      </c>
      <c r="I2707" s="5" t="s">
        <v>13</v>
      </c>
      <c r="J2707" s="10"/>
      <c r="K2707" s="10">
        <v>25000</v>
      </c>
      <c r="L2707" s="11">
        <v>25000</v>
      </c>
    </row>
    <row r="2708" spans="1:12" x14ac:dyDescent="0.25">
      <c r="A2708" s="5" t="s">
        <v>626</v>
      </c>
      <c r="B2708" s="3" t="s">
        <v>627</v>
      </c>
      <c r="C2708" s="5" t="s">
        <v>5588</v>
      </c>
      <c r="D2708" s="5" t="s">
        <v>5596</v>
      </c>
      <c r="E2708" s="5">
        <v>2021</v>
      </c>
      <c r="F2708" s="8" t="str">
        <f t="shared" si="84"/>
        <v>March</v>
      </c>
      <c r="G2708" s="7">
        <f t="shared" si="85"/>
        <v>44259</v>
      </c>
      <c r="H2708" s="5" t="s">
        <v>4111</v>
      </c>
      <c r="I2708" s="5" t="s">
        <v>13</v>
      </c>
      <c r="J2708" s="10"/>
      <c r="K2708" s="10">
        <v>25000</v>
      </c>
      <c r="L2708" s="11">
        <v>0</v>
      </c>
    </row>
    <row r="2709" spans="1:12" x14ac:dyDescent="0.25">
      <c r="A2709" s="5" t="s">
        <v>626</v>
      </c>
      <c r="B2709" s="3" t="s">
        <v>627</v>
      </c>
      <c r="C2709" s="5" t="s">
        <v>5588</v>
      </c>
      <c r="D2709" s="5" t="s">
        <v>5614</v>
      </c>
      <c r="E2709" s="5">
        <v>2021</v>
      </c>
      <c r="F2709" s="8" t="str">
        <f t="shared" si="84"/>
        <v>March</v>
      </c>
      <c r="G2709" s="7">
        <f t="shared" si="85"/>
        <v>44281</v>
      </c>
      <c r="H2709" s="5" t="s">
        <v>4110</v>
      </c>
      <c r="I2709" s="5" t="s">
        <v>11</v>
      </c>
      <c r="J2709" s="10">
        <v>250000</v>
      </c>
      <c r="K2709" s="10"/>
      <c r="L2709" s="11">
        <v>250000</v>
      </c>
    </row>
    <row r="2710" spans="1:12" x14ac:dyDescent="0.25">
      <c r="A2710" s="5" t="s">
        <v>626</v>
      </c>
      <c r="B2710" s="3" t="s">
        <v>627</v>
      </c>
      <c r="C2710" s="5" t="s">
        <v>5597</v>
      </c>
      <c r="D2710" s="5" t="s">
        <v>5587</v>
      </c>
      <c r="E2710" s="5">
        <v>2021</v>
      </c>
      <c r="F2710" s="8" t="str">
        <f t="shared" si="84"/>
        <v>May</v>
      </c>
      <c r="G2710" s="7">
        <f t="shared" si="85"/>
        <v>44317</v>
      </c>
      <c r="H2710" s="5" t="s">
        <v>4109</v>
      </c>
      <c r="I2710" s="5" t="s">
        <v>11</v>
      </c>
      <c r="J2710" s="10">
        <v>250000</v>
      </c>
      <c r="K2710" s="10"/>
      <c r="L2710" s="11">
        <v>500000</v>
      </c>
    </row>
    <row r="2711" spans="1:12" x14ac:dyDescent="0.25">
      <c r="A2711" s="5" t="s">
        <v>626</v>
      </c>
      <c r="B2711" s="3" t="s">
        <v>627</v>
      </c>
      <c r="C2711" s="5" t="s">
        <v>5597</v>
      </c>
      <c r="D2711" s="5" t="s">
        <v>5598</v>
      </c>
      <c r="E2711" s="5">
        <v>2021</v>
      </c>
      <c r="F2711" s="8" t="str">
        <f t="shared" si="84"/>
        <v>May</v>
      </c>
      <c r="G2711" s="7">
        <f t="shared" si="85"/>
        <v>44318</v>
      </c>
      <c r="H2711" s="5" t="s">
        <v>3205</v>
      </c>
      <c r="I2711" s="5" t="s">
        <v>13</v>
      </c>
      <c r="J2711" s="10"/>
      <c r="K2711" s="10">
        <v>225000</v>
      </c>
      <c r="L2711" s="11">
        <v>275000</v>
      </c>
    </row>
    <row r="2712" spans="1:12" x14ac:dyDescent="0.25">
      <c r="A2712" s="5" t="s">
        <v>626</v>
      </c>
      <c r="B2712" s="3" t="s">
        <v>627</v>
      </c>
      <c r="C2712" s="5" t="s">
        <v>5597</v>
      </c>
      <c r="D2712" s="5" t="s">
        <v>5598</v>
      </c>
      <c r="E2712" s="5">
        <v>2021</v>
      </c>
      <c r="F2712" s="8" t="str">
        <f t="shared" si="84"/>
        <v>May</v>
      </c>
      <c r="G2712" s="7">
        <f t="shared" si="85"/>
        <v>44318</v>
      </c>
      <c r="H2712" s="5" t="s">
        <v>3204</v>
      </c>
      <c r="I2712" s="5" t="s">
        <v>13</v>
      </c>
      <c r="J2712" s="10"/>
      <c r="K2712" s="10">
        <v>25000</v>
      </c>
      <c r="L2712" s="11">
        <v>250000</v>
      </c>
    </row>
    <row r="2713" spans="1:12" x14ac:dyDescent="0.25">
      <c r="A2713" s="5" t="s">
        <v>626</v>
      </c>
      <c r="B2713" s="3" t="s">
        <v>627</v>
      </c>
      <c r="C2713" s="5" t="s">
        <v>5597</v>
      </c>
      <c r="D2713" s="5" t="s">
        <v>5608</v>
      </c>
      <c r="E2713" s="5">
        <v>2021</v>
      </c>
      <c r="F2713" s="8" t="str">
        <f t="shared" si="84"/>
        <v>May</v>
      </c>
      <c r="G2713" s="7">
        <f t="shared" si="85"/>
        <v>44341</v>
      </c>
      <c r="H2713" s="5" t="s">
        <v>4108</v>
      </c>
      <c r="I2713" s="5" t="s">
        <v>11</v>
      </c>
      <c r="J2713" s="10">
        <v>250000</v>
      </c>
      <c r="K2713" s="10"/>
      <c r="L2713" s="11">
        <v>500000</v>
      </c>
    </row>
    <row r="2714" spans="1:12" x14ac:dyDescent="0.25">
      <c r="A2714" s="5" t="s">
        <v>626</v>
      </c>
      <c r="B2714" s="3" t="s">
        <v>627</v>
      </c>
      <c r="C2714" s="5" t="s">
        <v>5589</v>
      </c>
      <c r="D2714" s="5" t="s">
        <v>5611</v>
      </c>
      <c r="E2714" s="5">
        <v>2021</v>
      </c>
      <c r="F2714" s="8" t="str">
        <f t="shared" si="84"/>
        <v>June</v>
      </c>
      <c r="G2714" s="7">
        <f t="shared" si="85"/>
        <v>44361</v>
      </c>
      <c r="H2714" s="5" t="s">
        <v>3202</v>
      </c>
      <c r="I2714" s="5" t="s">
        <v>13</v>
      </c>
      <c r="J2714" s="10"/>
      <c r="K2714" s="10">
        <v>225000</v>
      </c>
      <c r="L2714" s="11">
        <v>275000</v>
      </c>
    </row>
    <row r="2715" spans="1:12" x14ac:dyDescent="0.25">
      <c r="A2715" s="5" t="s">
        <v>626</v>
      </c>
      <c r="B2715" s="3" t="s">
        <v>627</v>
      </c>
      <c r="C2715" s="5" t="s">
        <v>5589</v>
      </c>
      <c r="D2715" s="5" t="s">
        <v>5611</v>
      </c>
      <c r="E2715" s="5">
        <v>2021</v>
      </c>
      <c r="F2715" s="8" t="str">
        <f t="shared" si="84"/>
        <v>June</v>
      </c>
      <c r="G2715" s="7">
        <f t="shared" si="85"/>
        <v>44361</v>
      </c>
      <c r="H2715" s="5" t="s">
        <v>3279</v>
      </c>
      <c r="I2715" s="5" t="s">
        <v>13</v>
      </c>
      <c r="J2715" s="10"/>
      <c r="K2715" s="10">
        <v>225000</v>
      </c>
      <c r="L2715" s="11">
        <v>50000</v>
      </c>
    </row>
    <row r="2716" spans="1:12" x14ac:dyDescent="0.25">
      <c r="A2716" s="5" t="s">
        <v>626</v>
      </c>
      <c r="B2716" s="3" t="s">
        <v>627</v>
      </c>
      <c r="C2716" s="5" t="s">
        <v>5589</v>
      </c>
      <c r="D2716" s="5" t="s">
        <v>5611</v>
      </c>
      <c r="E2716" s="5">
        <v>2021</v>
      </c>
      <c r="F2716" s="8" t="str">
        <f t="shared" si="84"/>
        <v>June</v>
      </c>
      <c r="G2716" s="7">
        <f t="shared" si="85"/>
        <v>44361</v>
      </c>
      <c r="H2716" s="5" t="s">
        <v>4107</v>
      </c>
      <c r="I2716" s="5" t="s">
        <v>13</v>
      </c>
      <c r="J2716" s="10"/>
      <c r="K2716" s="10">
        <v>50000</v>
      </c>
      <c r="L2716" s="11">
        <v>0</v>
      </c>
    </row>
    <row r="2717" spans="1:12" x14ac:dyDescent="0.25">
      <c r="A2717" s="5" t="s">
        <v>626</v>
      </c>
      <c r="B2717" s="3" t="s">
        <v>627</v>
      </c>
      <c r="C2717" s="5" t="s">
        <v>5589</v>
      </c>
      <c r="D2717" s="5" t="s">
        <v>5610</v>
      </c>
      <c r="E2717" s="5">
        <v>2021</v>
      </c>
      <c r="F2717" s="8" t="str">
        <f t="shared" si="84"/>
        <v>June</v>
      </c>
      <c r="G2717" s="7">
        <f t="shared" si="85"/>
        <v>44377</v>
      </c>
      <c r="H2717" s="5" t="s">
        <v>4106</v>
      </c>
      <c r="I2717" s="5" t="s">
        <v>11</v>
      </c>
      <c r="J2717" s="10">
        <v>250000</v>
      </c>
      <c r="K2717" s="10"/>
      <c r="L2717" s="11">
        <v>250000</v>
      </c>
    </row>
    <row r="2718" spans="1:12" x14ac:dyDescent="0.25">
      <c r="A2718" s="5" t="s">
        <v>626</v>
      </c>
      <c r="B2718" s="3" t="s">
        <v>627</v>
      </c>
      <c r="C2718" s="5" t="s">
        <v>5592</v>
      </c>
      <c r="D2718" s="5" t="s">
        <v>5607</v>
      </c>
      <c r="E2718" s="5">
        <v>2021</v>
      </c>
      <c r="F2718" s="8" t="str">
        <f t="shared" si="84"/>
        <v>July</v>
      </c>
      <c r="G2718" s="7">
        <f t="shared" si="85"/>
        <v>44389</v>
      </c>
      <c r="H2718" s="5" t="s">
        <v>3196</v>
      </c>
      <c r="I2718" s="5" t="s">
        <v>13</v>
      </c>
      <c r="J2718" s="10"/>
      <c r="K2718" s="10">
        <v>225000</v>
      </c>
      <c r="L2718" s="11">
        <v>25000</v>
      </c>
    </row>
    <row r="2719" spans="1:12" x14ac:dyDescent="0.25">
      <c r="A2719" s="5" t="s">
        <v>626</v>
      </c>
      <c r="B2719" s="3" t="s">
        <v>627</v>
      </c>
      <c r="C2719" s="5" t="s">
        <v>5592</v>
      </c>
      <c r="D2719" s="5" t="s">
        <v>5607</v>
      </c>
      <c r="E2719" s="5">
        <v>2021</v>
      </c>
      <c r="F2719" s="8" t="str">
        <f t="shared" si="84"/>
        <v>July</v>
      </c>
      <c r="G2719" s="7">
        <f t="shared" si="85"/>
        <v>44389</v>
      </c>
      <c r="H2719" s="5" t="s">
        <v>3227</v>
      </c>
      <c r="I2719" s="5" t="s">
        <v>13</v>
      </c>
      <c r="J2719" s="10"/>
      <c r="K2719" s="10">
        <v>25000</v>
      </c>
      <c r="L2719" s="11">
        <v>0</v>
      </c>
    </row>
    <row r="2720" spans="1:12" x14ac:dyDescent="0.25">
      <c r="A2720" s="5" t="s">
        <v>626</v>
      </c>
      <c r="B2720" s="3" t="s">
        <v>627</v>
      </c>
      <c r="C2720" s="5" t="s">
        <v>5590</v>
      </c>
      <c r="D2720" s="5" t="s">
        <v>5587</v>
      </c>
      <c r="E2720" s="5">
        <v>2021</v>
      </c>
      <c r="F2720" s="8" t="str">
        <f t="shared" si="84"/>
        <v>August</v>
      </c>
      <c r="G2720" s="7">
        <f t="shared" si="85"/>
        <v>44409</v>
      </c>
      <c r="H2720" s="5" t="s">
        <v>4105</v>
      </c>
      <c r="I2720" s="5" t="s">
        <v>11</v>
      </c>
      <c r="J2720" s="10">
        <v>250000</v>
      </c>
      <c r="K2720" s="10"/>
      <c r="L2720" s="11">
        <v>250000</v>
      </c>
    </row>
    <row r="2721" spans="1:12" x14ac:dyDescent="0.25">
      <c r="A2721" s="5" t="s">
        <v>626</v>
      </c>
      <c r="B2721" s="3" t="s">
        <v>627</v>
      </c>
      <c r="C2721" s="5" t="s">
        <v>5590</v>
      </c>
      <c r="D2721" s="5" t="s">
        <v>5591</v>
      </c>
      <c r="E2721" s="5">
        <v>2021</v>
      </c>
      <c r="F2721" s="8" t="str">
        <f t="shared" si="84"/>
        <v>August</v>
      </c>
      <c r="G2721" s="7">
        <f t="shared" si="85"/>
        <v>44426</v>
      </c>
      <c r="H2721" s="5" t="s">
        <v>4104</v>
      </c>
      <c r="I2721" s="5" t="s">
        <v>13</v>
      </c>
      <c r="J2721" s="10"/>
      <c r="K2721" s="10">
        <v>25000</v>
      </c>
      <c r="L2721" s="11">
        <v>225000</v>
      </c>
    </row>
    <row r="2722" spans="1:12" x14ac:dyDescent="0.25">
      <c r="A2722" s="5" t="s">
        <v>626</v>
      </c>
      <c r="B2722" s="3" t="s">
        <v>627</v>
      </c>
      <c r="C2722" s="5" t="s">
        <v>5590</v>
      </c>
      <c r="D2722" s="5" t="s">
        <v>5591</v>
      </c>
      <c r="E2722" s="5">
        <v>2021</v>
      </c>
      <c r="F2722" s="8" t="str">
        <f t="shared" si="84"/>
        <v>August</v>
      </c>
      <c r="G2722" s="7">
        <f t="shared" si="85"/>
        <v>44426</v>
      </c>
      <c r="H2722" s="5" t="s">
        <v>4103</v>
      </c>
      <c r="I2722" s="5" t="s">
        <v>13</v>
      </c>
      <c r="J2722" s="10"/>
      <c r="K2722" s="10">
        <v>225000</v>
      </c>
      <c r="L2722" s="11">
        <v>0</v>
      </c>
    </row>
    <row r="2723" spans="1:12" x14ac:dyDescent="0.25">
      <c r="A2723" s="5" t="s">
        <v>626</v>
      </c>
      <c r="B2723" s="3" t="s">
        <v>627</v>
      </c>
      <c r="C2723" s="5" t="s">
        <v>5605</v>
      </c>
      <c r="D2723" s="5" t="s">
        <v>5587</v>
      </c>
      <c r="E2723" s="5">
        <v>2021</v>
      </c>
      <c r="F2723" s="8" t="str">
        <f t="shared" si="84"/>
        <v>September</v>
      </c>
      <c r="G2723" s="7">
        <f t="shared" si="85"/>
        <v>44440</v>
      </c>
      <c r="H2723" s="5" t="s">
        <v>4102</v>
      </c>
      <c r="I2723" s="5" t="s">
        <v>11</v>
      </c>
      <c r="J2723" s="10">
        <v>250000</v>
      </c>
      <c r="K2723" s="10"/>
      <c r="L2723" s="11">
        <v>250000</v>
      </c>
    </row>
    <row r="2724" spans="1:12" x14ac:dyDescent="0.25">
      <c r="A2724" s="5" t="s">
        <v>626</v>
      </c>
      <c r="B2724" s="3" t="s">
        <v>627</v>
      </c>
      <c r="C2724" s="5" t="s">
        <v>5605</v>
      </c>
      <c r="D2724" s="5" t="s">
        <v>5600</v>
      </c>
      <c r="E2724" s="5">
        <v>2021</v>
      </c>
      <c r="F2724" s="8" t="str">
        <f t="shared" si="84"/>
        <v>September</v>
      </c>
      <c r="G2724" s="7">
        <f t="shared" si="85"/>
        <v>44467</v>
      </c>
      <c r="H2724" s="5" t="s">
        <v>4101</v>
      </c>
      <c r="I2724" s="5" t="s">
        <v>11</v>
      </c>
      <c r="J2724" s="10">
        <v>250000</v>
      </c>
      <c r="K2724" s="10"/>
      <c r="L2724" s="11">
        <v>500000</v>
      </c>
    </row>
    <row r="2725" spans="1:12" x14ac:dyDescent="0.25">
      <c r="A2725" s="5" t="s">
        <v>626</v>
      </c>
      <c r="B2725" s="3" t="s">
        <v>627</v>
      </c>
      <c r="C2725" s="5" t="s">
        <v>5594</v>
      </c>
      <c r="D2725" s="5" t="s">
        <v>5587</v>
      </c>
      <c r="E2725" s="5">
        <v>2021</v>
      </c>
      <c r="F2725" s="8" t="str">
        <f t="shared" si="84"/>
        <v>November</v>
      </c>
      <c r="G2725" s="7">
        <f t="shared" si="85"/>
        <v>44501</v>
      </c>
      <c r="H2725" s="5" t="s">
        <v>4100</v>
      </c>
      <c r="I2725" s="5" t="s">
        <v>11</v>
      </c>
      <c r="J2725" s="10">
        <v>250000</v>
      </c>
      <c r="K2725" s="10"/>
      <c r="L2725" s="11">
        <v>750000</v>
      </c>
    </row>
    <row r="2726" spans="1:12" x14ac:dyDescent="0.25">
      <c r="A2726" s="5" t="s">
        <v>626</v>
      </c>
      <c r="B2726" s="3" t="s">
        <v>627</v>
      </c>
      <c r="C2726" s="5" t="s">
        <v>5594</v>
      </c>
      <c r="D2726" s="5" t="s">
        <v>5587</v>
      </c>
      <c r="E2726" s="5">
        <v>2021</v>
      </c>
      <c r="F2726" s="8" t="str">
        <f t="shared" si="84"/>
        <v>November</v>
      </c>
      <c r="G2726" s="7">
        <f t="shared" si="85"/>
        <v>44501</v>
      </c>
      <c r="H2726" s="5" t="s">
        <v>4099</v>
      </c>
      <c r="I2726" s="5" t="s">
        <v>11</v>
      </c>
      <c r="J2726" s="10">
        <v>480000</v>
      </c>
      <c r="K2726" s="10"/>
      <c r="L2726" s="11">
        <v>1230000</v>
      </c>
    </row>
    <row r="2727" spans="1:12" x14ac:dyDescent="0.25">
      <c r="A2727" s="5" t="s">
        <v>626</v>
      </c>
      <c r="B2727" s="3" t="s">
        <v>627</v>
      </c>
      <c r="C2727" s="5" t="s">
        <v>5594</v>
      </c>
      <c r="D2727" s="5" t="s">
        <v>5607</v>
      </c>
      <c r="E2727" s="5">
        <v>2021</v>
      </c>
      <c r="F2727" s="8" t="str">
        <f t="shared" si="84"/>
        <v>November</v>
      </c>
      <c r="G2727" s="7">
        <f t="shared" si="85"/>
        <v>44512</v>
      </c>
      <c r="H2727" s="5" t="s">
        <v>3344</v>
      </c>
      <c r="I2727" s="5" t="s">
        <v>13</v>
      </c>
      <c r="J2727" s="10"/>
      <c r="K2727" s="10">
        <v>432000</v>
      </c>
      <c r="L2727" s="11">
        <v>798000</v>
      </c>
    </row>
    <row r="2728" spans="1:12" x14ac:dyDescent="0.25">
      <c r="A2728" s="5" t="s">
        <v>626</v>
      </c>
      <c r="B2728" s="3" t="s">
        <v>627</v>
      </c>
      <c r="C2728" s="5" t="s">
        <v>5594</v>
      </c>
      <c r="D2728" s="5" t="s">
        <v>5607</v>
      </c>
      <c r="E2728" s="5">
        <v>2021</v>
      </c>
      <c r="F2728" s="8" t="str">
        <f t="shared" si="84"/>
        <v>November</v>
      </c>
      <c r="G2728" s="7">
        <f t="shared" si="85"/>
        <v>44512</v>
      </c>
      <c r="H2728" s="5" t="s">
        <v>3258</v>
      </c>
      <c r="I2728" s="5" t="s">
        <v>13</v>
      </c>
      <c r="J2728" s="10"/>
      <c r="K2728" s="10">
        <v>225000</v>
      </c>
      <c r="L2728" s="11">
        <v>573000</v>
      </c>
    </row>
    <row r="2729" spans="1:12" x14ac:dyDescent="0.25">
      <c r="A2729" s="5" t="s">
        <v>626</v>
      </c>
      <c r="B2729" s="3" t="s">
        <v>627</v>
      </c>
      <c r="C2729" s="5" t="s">
        <v>5594</v>
      </c>
      <c r="D2729" s="5" t="s">
        <v>5607</v>
      </c>
      <c r="E2729" s="5">
        <v>2021</v>
      </c>
      <c r="F2729" s="8" t="str">
        <f t="shared" si="84"/>
        <v>November</v>
      </c>
      <c r="G2729" s="7">
        <f t="shared" si="85"/>
        <v>44512</v>
      </c>
      <c r="H2729" s="5" t="s">
        <v>3321</v>
      </c>
      <c r="I2729" s="5" t="s">
        <v>13</v>
      </c>
      <c r="J2729" s="10"/>
      <c r="K2729" s="10">
        <v>25000</v>
      </c>
      <c r="L2729" s="11">
        <v>548000</v>
      </c>
    </row>
    <row r="2730" spans="1:12" x14ac:dyDescent="0.25">
      <c r="A2730" s="5" t="s">
        <v>626</v>
      </c>
      <c r="B2730" s="3" t="s">
        <v>627</v>
      </c>
      <c r="C2730" s="5" t="s">
        <v>5594</v>
      </c>
      <c r="D2730" s="5" t="s">
        <v>5607</v>
      </c>
      <c r="E2730" s="5">
        <v>2021</v>
      </c>
      <c r="F2730" s="8" t="str">
        <f t="shared" si="84"/>
        <v>November</v>
      </c>
      <c r="G2730" s="7">
        <f t="shared" si="85"/>
        <v>44512</v>
      </c>
      <c r="H2730" s="5" t="s">
        <v>3794</v>
      </c>
      <c r="I2730" s="5" t="s">
        <v>13</v>
      </c>
      <c r="J2730" s="10"/>
      <c r="K2730" s="10">
        <v>48000</v>
      </c>
      <c r="L2730" s="11">
        <v>500000</v>
      </c>
    </row>
    <row r="2731" spans="1:12" x14ac:dyDescent="0.25">
      <c r="A2731" s="5" t="s">
        <v>626</v>
      </c>
      <c r="B2731" s="3" t="s">
        <v>627</v>
      </c>
      <c r="C2731" s="5" t="s">
        <v>5594</v>
      </c>
      <c r="D2731" s="5" t="s">
        <v>5591</v>
      </c>
      <c r="E2731" s="5">
        <v>2021</v>
      </c>
      <c r="F2731" s="8" t="str">
        <f t="shared" si="84"/>
        <v>November</v>
      </c>
      <c r="G2731" s="7">
        <f t="shared" si="85"/>
        <v>44518</v>
      </c>
      <c r="H2731" s="5" t="s">
        <v>3260</v>
      </c>
      <c r="I2731" s="5" t="s">
        <v>13</v>
      </c>
      <c r="J2731" s="10"/>
      <c r="K2731" s="10">
        <v>50000</v>
      </c>
      <c r="L2731" s="11">
        <v>450000</v>
      </c>
    </row>
    <row r="2732" spans="1:12" x14ac:dyDescent="0.25">
      <c r="A2732" s="5" t="s">
        <v>626</v>
      </c>
      <c r="B2732" s="3" t="s">
        <v>627</v>
      </c>
      <c r="C2732" s="5" t="s">
        <v>5594</v>
      </c>
      <c r="D2732" s="5" t="s">
        <v>5591</v>
      </c>
      <c r="E2732" s="5">
        <v>2021</v>
      </c>
      <c r="F2732" s="8" t="str">
        <f t="shared" si="84"/>
        <v>November</v>
      </c>
      <c r="G2732" s="7">
        <f t="shared" si="85"/>
        <v>44518</v>
      </c>
      <c r="H2732" s="5" t="s">
        <v>3261</v>
      </c>
      <c r="I2732" s="5" t="s">
        <v>13</v>
      </c>
      <c r="J2732" s="10"/>
      <c r="K2732" s="10">
        <v>450000</v>
      </c>
      <c r="L2732" s="11">
        <v>0</v>
      </c>
    </row>
    <row r="2733" spans="1:12" x14ac:dyDescent="0.25">
      <c r="A2733" s="5" t="s">
        <v>626</v>
      </c>
      <c r="B2733" s="3" t="s">
        <v>627</v>
      </c>
      <c r="C2733" s="5" t="s">
        <v>5607</v>
      </c>
      <c r="D2733" s="5" t="s">
        <v>5589</v>
      </c>
      <c r="E2733" s="5">
        <v>2021</v>
      </c>
      <c r="F2733" s="8" t="str">
        <f t="shared" si="84"/>
        <v>December</v>
      </c>
      <c r="G2733" s="7">
        <f t="shared" si="85"/>
        <v>44536</v>
      </c>
      <c r="H2733" s="5" t="s">
        <v>4098</v>
      </c>
      <c r="I2733" s="5" t="s">
        <v>11</v>
      </c>
      <c r="J2733" s="10">
        <v>250000</v>
      </c>
      <c r="K2733" s="10"/>
      <c r="L2733" s="11">
        <v>250000</v>
      </c>
    </row>
    <row r="2734" spans="1:12" x14ac:dyDescent="0.25">
      <c r="A2734" s="5" t="s">
        <v>645</v>
      </c>
      <c r="B2734" s="3" t="s">
        <v>646</v>
      </c>
      <c r="C2734" s="7"/>
      <c r="D2734" s="7"/>
      <c r="E2734" s="7"/>
      <c r="F2734" s="8" t="str">
        <f t="shared" si="84"/>
        <v>January</v>
      </c>
      <c r="G2734" s="7" t="str">
        <f t="shared" si="85"/>
        <v/>
      </c>
      <c r="H2734" s="5" t="s">
        <v>28</v>
      </c>
      <c r="I2734" s="5" t="s">
        <v>29</v>
      </c>
      <c r="J2734" s="10"/>
      <c r="K2734" s="10"/>
      <c r="L2734" s="11">
        <v>0</v>
      </c>
    </row>
    <row r="2735" spans="1:12" x14ac:dyDescent="0.25">
      <c r="A2735" s="5" t="s">
        <v>675</v>
      </c>
      <c r="B2735" s="3" t="s">
        <v>676</v>
      </c>
      <c r="C2735" s="5" t="s">
        <v>5587</v>
      </c>
      <c r="D2735" s="5" t="s">
        <v>5587</v>
      </c>
      <c r="E2735" s="5">
        <v>2021</v>
      </c>
      <c r="F2735" s="8" t="str">
        <f t="shared" si="84"/>
        <v>January</v>
      </c>
      <c r="G2735" s="7">
        <f t="shared" si="85"/>
        <v>44197</v>
      </c>
      <c r="H2735" s="5" t="s">
        <v>36</v>
      </c>
      <c r="I2735" s="5" t="s">
        <v>29</v>
      </c>
      <c r="J2735" s="10"/>
      <c r="K2735" s="10"/>
      <c r="L2735" s="11">
        <v>26</v>
      </c>
    </row>
    <row r="2736" spans="1:12" x14ac:dyDescent="0.25">
      <c r="A2736" s="5" t="s">
        <v>677</v>
      </c>
      <c r="B2736" s="3" t="s">
        <v>678</v>
      </c>
      <c r="C2736" s="7"/>
      <c r="D2736" s="7"/>
      <c r="E2736" s="7"/>
      <c r="F2736" s="8" t="str">
        <f t="shared" si="84"/>
        <v>January</v>
      </c>
      <c r="G2736" s="7" t="str">
        <f t="shared" si="85"/>
        <v/>
      </c>
      <c r="H2736" s="5" t="s">
        <v>28</v>
      </c>
      <c r="I2736" s="5" t="s">
        <v>29</v>
      </c>
      <c r="J2736" s="10"/>
      <c r="K2736" s="10"/>
      <c r="L2736" s="11">
        <v>0</v>
      </c>
    </row>
    <row r="2737" spans="1:12" x14ac:dyDescent="0.25">
      <c r="A2737" s="5" t="s">
        <v>679</v>
      </c>
      <c r="B2737" s="3" t="s">
        <v>680</v>
      </c>
      <c r="C2737" s="7"/>
      <c r="D2737" s="7"/>
      <c r="E2737" s="7"/>
      <c r="F2737" s="8" t="str">
        <f t="shared" si="84"/>
        <v>January</v>
      </c>
      <c r="G2737" s="7" t="str">
        <f t="shared" si="85"/>
        <v/>
      </c>
      <c r="H2737" s="5" t="s">
        <v>28</v>
      </c>
      <c r="I2737" s="5" t="s">
        <v>29</v>
      </c>
      <c r="J2737" s="10"/>
      <c r="K2737" s="10"/>
      <c r="L2737" s="11">
        <v>0</v>
      </c>
    </row>
    <row r="2738" spans="1:12" x14ac:dyDescent="0.25">
      <c r="A2738" s="5" t="s">
        <v>693</v>
      </c>
      <c r="B2738" s="3" t="s">
        <v>694</v>
      </c>
      <c r="C2738" s="5" t="s">
        <v>5587</v>
      </c>
      <c r="D2738" s="5" t="s">
        <v>5587</v>
      </c>
      <c r="E2738" s="5">
        <v>2021</v>
      </c>
      <c r="F2738" s="8" t="str">
        <f t="shared" si="84"/>
        <v>January</v>
      </c>
      <c r="G2738" s="7">
        <f t="shared" si="85"/>
        <v>44197</v>
      </c>
      <c r="H2738" s="5" t="s">
        <v>36</v>
      </c>
      <c r="I2738" s="5" t="s">
        <v>29</v>
      </c>
      <c r="J2738" s="10"/>
      <c r="K2738" s="10"/>
      <c r="L2738" s="11">
        <v>-474374.99</v>
      </c>
    </row>
    <row r="2739" spans="1:12" x14ac:dyDescent="0.25">
      <c r="A2739" s="5" t="s">
        <v>693</v>
      </c>
      <c r="B2739" s="3" t="s">
        <v>694</v>
      </c>
      <c r="C2739" s="5" t="s">
        <v>5587</v>
      </c>
      <c r="D2739" s="5" t="s">
        <v>5587</v>
      </c>
      <c r="E2739" s="5">
        <v>2021</v>
      </c>
      <c r="F2739" s="8" t="str">
        <f t="shared" si="84"/>
        <v>January</v>
      </c>
      <c r="G2739" s="7">
        <f t="shared" si="85"/>
        <v>44197</v>
      </c>
      <c r="H2739" s="5" t="s">
        <v>4097</v>
      </c>
      <c r="I2739" s="5" t="s">
        <v>11</v>
      </c>
      <c r="J2739" s="10">
        <v>166451.60999999999</v>
      </c>
      <c r="K2739" s="10"/>
      <c r="L2739" s="11">
        <v>-307923.38</v>
      </c>
    </row>
    <row r="2740" spans="1:12" x14ac:dyDescent="0.25">
      <c r="A2740" s="5" t="s">
        <v>693</v>
      </c>
      <c r="B2740" s="3" t="s">
        <v>694</v>
      </c>
      <c r="C2740" s="5" t="s">
        <v>5587</v>
      </c>
      <c r="D2740" s="5" t="s">
        <v>5587</v>
      </c>
      <c r="E2740" s="5">
        <v>2021</v>
      </c>
      <c r="F2740" s="8" t="str">
        <f t="shared" si="84"/>
        <v>January</v>
      </c>
      <c r="G2740" s="7">
        <f t="shared" si="85"/>
        <v>44197</v>
      </c>
      <c r="H2740" s="5" t="s">
        <v>4096</v>
      </c>
      <c r="I2740" s="5" t="s">
        <v>13</v>
      </c>
      <c r="J2740" s="10"/>
      <c r="K2740" s="10">
        <v>7741.94</v>
      </c>
      <c r="L2740" s="11">
        <v>-315665.32</v>
      </c>
    </row>
    <row r="2741" spans="1:12" x14ac:dyDescent="0.25">
      <c r="A2741" s="5" t="s">
        <v>693</v>
      </c>
      <c r="B2741" s="3" t="s">
        <v>694</v>
      </c>
      <c r="C2741" s="5" t="s">
        <v>5598</v>
      </c>
      <c r="D2741" s="5" t="s">
        <v>5597</v>
      </c>
      <c r="E2741" s="5">
        <v>2021</v>
      </c>
      <c r="F2741" s="8" t="str">
        <f t="shared" si="84"/>
        <v>February</v>
      </c>
      <c r="G2741" s="7">
        <f t="shared" si="85"/>
        <v>44232</v>
      </c>
      <c r="H2741" s="5" t="s">
        <v>4095</v>
      </c>
      <c r="I2741" s="5" t="s">
        <v>11</v>
      </c>
      <c r="J2741" s="10">
        <v>368571.43</v>
      </c>
      <c r="K2741" s="10"/>
      <c r="L2741" s="11">
        <v>52906.11</v>
      </c>
    </row>
    <row r="2742" spans="1:12" x14ac:dyDescent="0.25">
      <c r="A2742" s="5" t="s">
        <v>693</v>
      </c>
      <c r="B2742" s="3" t="s">
        <v>694</v>
      </c>
      <c r="C2742" s="5" t="s">
        <v>5598</v>
      </c>
      <c r="D2742" s="5" t="s">
        <v>5597</v>
      </c>
      <c r="E2742" s="5">
        <v>2021</v>
      </c>
      <c r="F2742" s="8" t="str">
        <f t="shared" si="84"/>
        <v>February</v>
      </c>
      <c r="G2742" s="7">
        <f t="shared" si="85"/>
        <v>44232</v>
      </c>
      <c r="H2742" s="5" t="s">
        <v>4094</v>
      </c>
      <c r="I2742" s="5" t="s">
        <v>13</v>
      </c>
      <c r="J2742" s="10"/>
      <c r="K2742" s="10">
        <v>17142.86</v>
      </c>
      <c r="L2742" s="11">
        <v>35763.25</v>
      </c>
    </row>
    <row r="2743" spans="1:12" x14ac:dyDescent="0.25">
      <c r="A2743" s="5" t="s">
        <v>693</v>
      </c>
      <c r="B2743" s="3" t="s">
        <v>694</v>
      </c>
      <c r="C2743" s="5" t="s">
        <v>5598</v>
      </c>
      <c r="D2743" s="5" t="s">
        <v>5601</v>
      </c>
      <c r="E2743" s="5">
        <v>2021</v>
      </c>
      <c r="F2743" s="8" t="str">
        <f t="shared" si="84"/>
        <v>February</v>
      </c>
      <c r="G2743" s="7">
        <f t="shared" si="85"/>
        <v>44244</v>
      </c>
      <c r="H2743" s="5" t="s">
        <v>4093</v>
      </c>
      <c r="I2743" s="5" t="s">
        <v>11</v>
      </c>
      <c r="J2743" s="10">
        <v>272109.38</v>
      </c>
      <c r="K2743" s="10"/>
      <c r="L2743" s="11">
        <v>307872.63</v>
      </c>
    </row>
    <row r="2744" spans="1:12" x14ac:dyDescent="0.25">
      <c r="A2744" s="5" t="s">
        <v>693</v>
      </c>
      <c r="B2744" s="3" t="s">
        <v>694</v>
      </c>
      <c r="C2744" s="5" t="s">
        <v>5598</v>
      </c>
      <c r="D2744" s="5" t="s">
        <v>5601</v>
      </c>
      <c r="E2744" s="5">
        <v>2021</v>
      </c>
      <c r="F2744" s="8" t="str">
        <f t="shared" si="84"/>
        <v>February</v>
      </c>
      <c r="G2744" s="7">
        <f t="shared" si="85"/>
        <v>44244</v>
      </c>
      <c r="H2744" s="5" t="s">
        <v>4092</v>
      </c>
      <c r="I2744" s="5" t="s">
        <v>13</v>
      </c>
      <c r="J2744" s="10"/>
      <c r="K2744" s="10">
        <v>12656.25</v>
      </c>
      <c r="L2744" s="11">
        <v>295216.38</v>
      </c>
    </row>
    <row r="2745" spans="1:12" x14ac:dyDescent="0.25">
      <c r="A2745" s="5" t="s">
        <v>693</v>
      </c>
      <c r="B2745" s="3" t="s">
        <v>694</v>
      </c>
      <c r="C2745" s="5" t="s">
        <v>5598</v>
      </c>
      <c r="D2745" s="5" t="s">
        <v>5601</v>
      </c>
      <c r="E2745" s="5">
        <v>2021</v>
      </c>
      <c r="F2745" s="8" t="str">
        <f t="shared" si="84"/>
        <v>February</v>
      </c>
      <c r="G2745" s="7">
        <f t="shared" si="85"/>
        <v>44244</v>
      </c>
      <c r="H2745" s="5" t="s">
        <v>4092</v>
      </c>
      <c r="I2745" s="5" t="s">
        <v>13</v>
      </c>
      <c r="J2745" s="10"/>
      <c r="K2745" s="10">
        <v>20000</v>
      </c>
      <c r="L2745" s="11">
        <v>275216.38</v>
      </c>
    </row>
    <row r="2746" spans="1:12" x14ac:dyDescent="0.25">
      <c r="A2746" s="5" t="s">
        <v>693</v>
      </c>
      <c r="B2746" s="3" t="s">
        <v>694</v>
      </c>
      <c r="C2746" s="5" t="s">
        <v>5588</v>
      </c>
      <c r="D2746" s="5" t="s">
        <v>5587</v>
      </c>
      <c r="E2746" s="5">
        <v>2021</v>
      </c>
      <c r="F2746" s="8" t="str">
        <f t="shared" si="84"/>
        <v>March</v>
      </c>
      <c r="G2746" s="7">
        <f t="shared" si="85"/>
        <v>44256</v>
      </c>
      <c r="H2746" s="5" t="s">
        <v>4091</v>
      </c>
      <c r="I2746" s="5" t="s">
        <v>11</v>
      </c>
      <c r="J2746" s="10">
        <v>430000</v>
      </c>
      <c r="K2746" s="10"/>
      <c r="L2746" s="11">
        <v>705216.38</v>
      </c>
    </row>
    <row r="2747" spans="1:12" x14ac:dyDescent="0.25">
      <c r="A2747" s="5" t="s">
        <v>693</v>
      </c>
      <c r="B2747" s="3" t="s">
        <v>694</v>
      </c>
      <c r="C2747" s="5" t="s">
        <v>5588</v>
      </c>
      <c r="D2747" s="5" t="s">
        <v>5587</v>
      </c>
      <c r="E2747" s="5">
        <v>2021</v>
      </c>
      <c r="F2747" s="8" t="str">
        <f t="shared" si="84"/>
        <v>March</v>
      </c>
      <c r="G2747" s="7">
        <f t="shared" si="85"/>
        <v>44256</v>
      </c>
      <c r="H2747" s="5" t="s">
        <v>4090</v>
      </c>
      <c r="I2747" s="5" t="s">
        <v>11</v>
      </c>
      <c r="J2747" s="10">
        <v>161250</v>
      </c>
      <c r="K2747" s="10"/>
      <c r="L2747" s="11">
        <v>866466.38</v>
      </c>
    </row>
    <row r="2748" spans="1:12" x14ac:dyDescent="0.25">
      <c r="A2748" s="5" t="s">
        <v>693</v>
      </c>
      <c r="B2748" s="3" t="s">
        <v>694</v>
      </c>
      <c r="C2748" s="5" t="s">
        <v>5588</v>
      </c>
      <c r="D2748" s="5" t="s">
        <v>5587</v>
      </c>
      <c r="E2748" s="5">
        <v>2021</v>
      </c>
      <c r="F2748" s="8" t="str">
        <f t="shared" si="84"/>
        <v>March</v>
      </c>
      <c r="G2748" s="7">
        <f t="shared" si="85"/>
        <v>44256</v>
      </c>
      <c r="H2748" s="5" t="s">
        <v>4089</v>
      </c>
      <c r="I2748" s="5" t="s">
        <v>11</v>
      </c>
      <c r="J2748" s="10">
        <v>179113.28</v>
      </c>
      <c r="K2748" s="10"/>
      <c r="L2748" s="11">
        <v>1045579.66</v>
      </c>
    </row>
    <row r="2749" spans="1:12" x14ac:dyDescent="0.25">
      <c r="A2749" s="5" t="s">
        <v>693</v>
      </c>
      <c r="B2749" s="3" t="s">
        <v>694</v>
      </c>
      <c r="C2749" s="5" t="s">
        <v>5596</v>
      </c>
      <c r="D2749" s="5" t="s">
        <v>5587</v>
      </c>
      <c r="E2749" s="5">
        <v>2021</v>
      </c>
      <c r="F2749" s="8" t="str">
        <f t="shared" si="84"/>
        <v>April</v>
      </c>
      <c r="G2749" s="7">
        <f t="shared" si="85"/>
        <v>44287</v>
      </c>
      <c r="H2749" s="5" t="s">
        <v>4088</v>
      </c>
      <c r="I2749" s="5" t="s">
        <v>11</v>
      </c>
      <c r="J2749" s="10">
        <v>179113.28</v>
      </c>
      <c r="K2749" s="10"/>
      <c r="L2749" s="11">
        <v>1224692.94</v>
      </c>
    </row>
    <row r="2750" spans="1:12" x14ac:dyDescent="0.25">
      <c r="A2750" s="5" t="s">
        <v>693</v>
      </c>
      <c r="B2750" s="3" t="s">
        <v>694</v>
      </c>
      <c r="C2750" s="5" t="s">
        <v>5597</v>
      </c>
      <c r="D2750" s="5" t="s">
        <v>5587</v>
      </c>
      <c r="E2750" s="5">
        <v>2021</v>
      </c>
      <c r="F2750" s="8" t="str">
        <f t="shared" si="84"/>
        <v>May</v>
      </c>
      <c r="G2750" s="7">
        <f t="shared" si="85"/>
        <v>44317</v>
      </c>
      <c r="H2750" s="5" t="s">
        <v>4087</v>
      </c>
      <c r="I2750" s="5" t="s">
        <v>11</v>
      </c>
      <c r="J2750" s="10">
        <v>179113.28</v>
      </c>
      <c r="K2750" s="10"/>
      <c r="L2750" s="11">
        <v>1403806.22</v>
      </c>
    </row>
    <row r="2751" spans="1:12" x14ac:dyDescent="0.25">
      <c r="A2751" s="5" t="s">
        <v>693</v>
      </c>
      <c r="B2751" s="3" t="s">
        <v>694</v>
      </c>
      <c r="C2751" s="5" t="s">
        <v>5597</v>
      </c>
      <c r="D2751" s="5" t="s">
        <v>5608</v>
      </c>
      <c r="E2751" s="5">
        <v>2021</v>
      </c>
      <c r="F2751" s="8" t="str">
        <f t="shared" si="84"/>
        <v>May</v>
      </c>
      <c r="G2751" s="7">
        <f t="shared" si="85"/>
        <v>44341</v>
      </c>
      <c r="H2751" s="5" t="s">
        <v>3247</v>
      </c>
      <c r="I2751" s="5" t="s">
        <v>13</v>
      </c>
      <c r="J2751" s="10"/>
      <c r="K2751" s="10">
        <v>553341.37</v>
      </c>
      <c r="L2751" s="11">
        <v>850464.85</v>
      </c>
    </row>
    <row r="2752" spans="1:12" x14ac:dyDescent="0.25">
      <c r="A2752" s="5" t="s">
        <v>693</v>
      </c>
      <c r="B2752" s="3" t="s">
        <v>694</v>
      </c>
      <c r="C2752" s="5" t="s">
        <v>5589</v>
      </c>
      <c r="D2752" s="5" t="s">
        <v>5587</v>
      </c>
      <c r="E2752" s="5">
        <v>2021</v>
      </c>
      <c r="F2752" s="8" t="str">
        <f t="shared" si="84"/>
        <v>June</v>
      </c>
      <c r="G2752" s="7">
        <f t="shared" si="85"/>
        <v>44348</v>
      </c>
      <c r="H2752" s="5" t="s">
        <v>4086</v>
      </c>
      <c r="I2752" s="5" t="s">
        <v>11</v>
      </c>
      <c r="J2752" s="10">
        <v>179113.28</v>
      </c>
      <c r="K2752" s="10"/>
      <c r="L2752" s="11">
        <v>1029578.13</v>
      </c>
    </row>
    <row r="2753" spans="1:12" x14ac:dyDescent="0.25">
      <c r="A2753" s="5" t="s">
        <v>693</v>
      </c>
      <c r="B2753" s="3" t="s">
        <v>694</v>
      </c>
      <c r="C2753" s="5" t="s">
        <v>5592</v>
      </c>
      <c r="D2753" s="5" t="s">
        <v>5587</v>
      </c>
      <c r="E2753" s="5">
        <v>2021</v>
      </c>
      <c r="F2753" s="8" t="str">
        <f t="shared" si="84"/>
        <v>July</v>
      </c>
      <c r="G2753" s="7">
        <f t="shared" si="85"/>
        <v>44378</v>
      </c>
      <c r="H2753" s="5" t="s">
        <v>4085</v>
      </c>
      <c r="I2753" s="5" t="s">
        <v>11</v>
      </c>
      <c r="J2753" s="10">
        <v>179113.28</v>
      </c>
      <c r="K2753" s="10"/>
      <c r="L2753" s="11">
        <v>1208691.4099999999</v>
      </c>
    </row>
    <row r="2754" spans="1:12" x14ac:dyDescent="0.25">
      <c r="A2754" s="5" t="s">
        <v>693</v>
      </c>
      <c r="B2754" s="3" t="s">
        <v>694</v>
      </c>
      <c r="C2754" s="5" t="s">
        <v>5592</v>
      </c>
      <c r="D2754" s="5" t="s">
        <v>5600</v>
      </c>
      <c r="E2754" s="5">
        <v>2021</v>
      </c>
      <c r="F2754" s="8" t="str">
        <f t="shared" si="84"/>
        <v>July</v>
      </c>
      <c r="G2754" s="7">
        <f t="shared" si="85"/>
        <v>44405</v>
      </c>
      <c r="H2754" s="5" t="s">
        <v>3247</v>
      </c>
      <c r="I2754" s="5" t="s">
        <v>13</v>
      </c>
      <c r="J2754" s="10"/>
      <c r="K2754" s="10">
        <v>170782.43</v>
      </c>
      <c r="L2754" s="11">
        <v>1037908.98</v>
      </c>
    </row>
    <row r="2755" spans="1:12" x14ac:dyDescent="0.25">
      <c r="A2755" s="5" t="s">
        <v>693</v>
      </c>
      <c r="B2755" s="3" t="s">
        <v>694</v>
      </c>
      <c r="C2755" s="5" t="s">
        <v>5590</v>
      </c>
      <c r="D2755" s="5" t="s">
        <v>5587</v>
      </c>
      <c r="E2755" s="5">
        <v>2021</v>
      </c>
      <c r="F2755" s="8" t="str">
        <f t="shared" ref="F2755:F2818" si="86">TEXT(C2755*28, "mmmm")</f>
        <v>August</v>
      </c>
      <c r="G2755" s="7">
        <f t="shared" ref="G2755:G2818" si="87">IFERROR(DATEVALUE(CONCATENATE(C2755,"-",D2755,"-",E2755)), "")</f>
        <v>44409</v>
      </c>
      <c r="H2755" s="5" t="s">
        <v>4084</v>
      </c>
      <c r="I2755" s="5" t="s">
        <v>11</v>
      </c>
      <c r="J2755" s="10">
        <v>179113.28</v>
      </c>
      <c r="K2755" s="10"/>
      <c r="L2755" s="11">
        <v>1217022.26</v>
      </c>
    </row>
    <row r="2756" spans="1:12" x14ac:dyDescent="0.25">
      <c r="A2756" s="5" t="s">
        <v>693</v>
      </c>
      <c r="B2756" s="3" t="s">
        <v>694</v>
      </c>
      <c r="C2756" s="5" t="s">
        <v>5590</v>
      </c>
      <c r="D2756" s="5" t="s">
        <v>5602</v>
      </c>
      <c r="E2756" s="5">
        <v>2021</v>
      </c>
      <c r="F2756" s="8" t="str">
        <f t="shared" si="86"/>
        <v>August</v>
      </c>
      <c r="G2756" s="7">
        <f t="shared" si="87"/>
        <v>44432</v>
      </c>
      <c r="H2756" s="5" t="s">
        <v>4083</v>
      </c>
      <c r="I2756" s="5" t="s">
        <v>11</v>
      </c>
      <c r="J2756" s="10">
        <v>2741250</v>
      </c>
      <c r="K2756" s="10"/>
      <c r="L2756" s="11">
        <v>3958272.26</v>
      </c>
    </row>
    <row r="2757" spans="1:12" x14ac:dyDescent="0.25">
      <c r="A2757" s="5" t="s">
        <v>693</v>
      </c>
      <c r="B2757" s="3" t="s">
        <v>694</v>
      </c>
      <c r="C2757" s="5" t="s">
        <v>5590</v>
      </c>
      <c r="D2757" s="5" t="s">
        <v>5608</v>
      </c>
      <c r="E2757" s="5">
        <v>2021</v>
      </c>
      <c r="F2757" s="8" t="str">
        <f t="shared" si="86"/>
        <v>August</v>
      </c>
      <c r="G2757" s="7">
        <f t="shared" si="87"/>
        <v>44433</v>
      </c>
      <c r="H2757" s="5" t="s">
        <v>4082</v>
      </c>
      <c r="I2757" s="5" t="s">
        <v>13</v>
      </c>
      <c r="J2757" s="10"/>
      <c r="K2757" s="10">
        <v>15830.85</v>
      </c>
      <c r="L2757" s="11">
        <v>3942441.41</v>
      </c>
    </row>
    <row r="2758" spans="1:12" x14ac:dyDescent="0.25">
      <c r="A2758" s="5" t="s">
        <v>693</v>
      </c>
      <c r="B2758" s="3" t="s">
        <v>694</v>
      </c>
      <c r="C2758" s="5" t="s">
        <v>5590</v>
      </c>
      <c r="D2758" s="5" t="s">
        <v>5608</v>
      </c>
      <c r="E2758" s="5">
        <v>2021</v>
      </c>
      <c r="F2758" s="8" t="str">
        <f t="shared" si="86"/>
        <v>August</v>
      </c>
      <c r="G2758" s="7">
        <f t="shared" si="87"/>
        <v>44433</v>
      </c>
      <c r="H2758" s="5" t="s">
        <v>3247</v>
      </c>
      <c r="I2758" s="5" t="s">
        <v>13</v>
      </c>
      <c r="J2758" s="10"/>
      <c r="K2758" s="10">
        <v>341564.85</v>
      </c>
      <c r="L2758" s="11">
        <v>3600876.56</v>
      </c>
    </row>
    <row r="2759" spans="1:12" x14ac:dyDescent="0.25">
      <c r="A2759" s="5" t="s">
        <v>693</v>
      </c>
      <c r="B2759" s="3" t="s">
        <v>694</v>
      </c>
      <c r="C2759" s="5" t="s">
        <v>5605</v>
      </c>
      <c r="D2759" s="5" t="s">
        <v>5587</v>
      </c>
      <c r="E2759" s="5">
        <v>2021</v>
      </c>
      <c r="F2759" s="8" t="str">
        <f t="shared" si="86"/>
        <v>September</v>
      </c>
      <c r="G2759" s="7">
        <f t="shared" si="87"/>
        <v>44440</v>
      </c>
      <c r="H2759" s="5" t="s">
        <v>4081</v>
      </c>
      <c r="I2759" s="5" t="s">
        <v>11</v>
      </c>
      <c r="J2759" s="10">
        <v>179113.28</v>
      </c>
      <c r="K2759" s="10"/>
      <c r="L2759" s="11">
        <v>3779989.84</v>
      </c>
    </row>
    <row r="2760" spans="1:12" x14ac:dyDescent="0.25">
      <c r="A2760" s="5" t="s">
        <v>693</v>
      </c>
      <c r="B2760" s="3" t="s">
        <v>694</v>
      </c>
      <c r="C2760" s="5" t="s">
        <v>5605</v>
      </c>
      <c r="D2760" s="5" t="s">
        <v>5606</v>
      </c>
      <c r="E2760" s="5">
        <v>2021</v>
      </c>
      <c r="F2760" s="8" t="str">
        <f t="shared" si="86"/>
        <v>September</v>
      </c>
      <c r="G2760" s="7">
        <f t="shared" si="87"/>
        <v>44449</v>
      </c>
      <c r="H2760" s="5" t="s">
        <v>4080</v>
      </c>
      <c r="I2760" s="5" t="s">
        <v>13</v>
      </c>
      <c r="J2760" s="10"/>
      <c r="K2760" s="10">
        <v>2613750</v>
      </c>
      <c r="L2760" s="11">
        <v>1166239.8400000001</v>
      </c>
    </row>
    <row r="2761" spans="1:12" x14ac:dyDescent="0.25">
      <c r="A2761" s="5" t="s">
        <v>693</v>
      </c>
      <c r="B2761" s="3" t="s">
        <v>694</v>
      </c>
      <c r="C2761" s="5" t="s">
        <v>5605</v>
      </c>
      <c r="D2761" s="5" t="s">
        <v>5606</v>
      </c>
      <c r="E2761" s="5">
        <v>2021</v>
      </c>
      <c r="F2761" s="8" t="str">
        <f t="shared" si="86"/>
        <v>September</v>
      </c>
      <c r="G2761" s="7">
        <f t="shared" si="87"/>
        <v>44449</v>
      </c>
      <c r="H2761" s="5" t="s">
        <v>4079</v>
      </c>
      <c r="I2761" s="5" t="s">
        <v>13</v>
      </c>
      <c r="J2761" s="10"/>
      <c r="K2761" s="10">
        <v>127500</v>
      </c>
      <c r="L2761" s="11">
        <v>1038739.84</v>
      </c>
    </row>
    <row r="2762" spans="1:12" x14ac:dyDescent="0.25">
      <c r="A2762" s="5" t="s">
        <v>693</v>
      </c>
      <c r="B2762" s="3" t="s">
        <v>694</v>
      </c>
      <c r="C2762" s="5" t="s">
        <v>5605</v>
      </c>
      <c r="D2762" s="5" t="s">
        <v>5600</v>
      </c>
      <c r="E2762" s="5">
        <v>2021</v>
      </c>
      <c r="F2762" s="8" t="str">
        <f t="shared" si="86"/>
        <v>September</v>
      </c>
      <c r="G2762" s="7">
        <f t="shared" si="87"/>
        <v>44467</v>
      </c>
      <c r="H2762" s="5" t="s">
        <v>4078</v>
      </c>
      <c r="I2762" s="5" t="s">
        <v>11</v>
      </c>
      <c r="J2762" s="10">
        <v>179113.28</v>
      </c>
      <c r="K2762" s="10"/>
      <c r="L2762" s="11">
        <v>1217853.1200000001</v>
      </c>
    </row>
    <row r="2763" spans="1:12" x14ac:dyDescent="0.25">
      <c r="A2763" s="5" t="s">
        <v>693</v>
      </c>
      <c r="B2763" s="3" t="s">
        <v>694</v>
      </c>
      <c r="C2763" s="5" t="s">
        <v>5605</v>
      </c>
      <c r="D2763" s="5" t="s">
        <v>5600</v>
      </c>
      <c r="E2763" s="5">
        <v>2021</v>
      </c>
      <c r="F2763" s="8" t="str">
        <f t="shared" si="86"/>
        <v>September</v>
      </c>
      <c r="G2763" s="7">
        <f t="shared" si="87"/>
        <v>44467</v>
      </c>
      <c r="H2763" s="5" t="s">
        <v>4077</v>
      </c>
      <c r="I2763" s="5" t="s">
        <v>13</v>
      </c>
      <c r="J2763" s="10"/>
      <c r="K2763" s="10">
        <v>8330.85</v>
      </c>
      <c r="L2763" s="11">
        <v>1209522.27</v>
      </c>
    </row>
    <row r="2764" spans="1:12" x14ac:dyDescent="0.25">
      <c r="A2764" s="5" t="s">
        <v>693</v>
      </c>
      <c r="B2764" s="3" t="s">
        <v>694</v>
      </c>
      <c r="C2764" s="5" t="s">
        <v>5605</v>
      </c>
      <c r="D2764" s="5" t="s">
        <v>5600</v>
      </c>
      <c r="E2764" s="5">
        <v>2021</v>
      </c>
      <c r="F2764" s="8" t="str">
        <f t="shared" si="86"/>
        <v>September</v>
      </c>
      <c r="G2764" s="7">
        <f t="shared" si="87"/>
        <v>44467</v>
      </c>
      <c r="H2764" s="5" t="s">
        <v>4076</v>
      </c>
      <c r="I2764" s="5" t="s">
        <v>13</v>
      </c>
      <c r="J2764" s="10"/>
      <c r="K2764" s="10">
        <v>8330.85</v>
      </c>
      <c r="L2764" s="11">
        <v>1201191.42</v>
      </c>
    </row>
    <row r="2765" spans="1:12" x14ac:dyDescent="0.25">
      <c r="A2765" s="5" t="s">
        <v>693</v>
      </c>
      <c r="B2765" s="3" t="s">
        <v>694</v>
      </c>
      <c r="C2765" s="5" t="s">
        <v>5605</v>
      </c>
      <c r="D2765" s="5" t="s">
        <v>5600</v>
      </c>
      <c r="E2765" s="5">
        <v>2021</v>
      </c>
      <c r="F2765" s="8" t="str">
        <f t="shared" si="86"/>
        <v>September</v>
      </c>
      <c r="G2765" s="7">
        <f t="shared" si="87"/>
        <v>44467</v>
      </c>
      <c r="H2765" s="5" t="s">
        <v>4075</v>
      </c>
      <c r="I2765" s="5" t="s">
        <v>13</v>
      </c>
      <c r="J2765" s="10"/>
      <c r="K2765" s="10">
        <v>8330.85</v>
      </c>
      <c r="L2765" s="11">
        <v>1192860.57</v>
      </c>
    </row>
    <row r="2766" spans="1:12" x14ac:dyDescent="0.25">
      <c r="A2766" s="5" t="s">
        <v>693</v>
      </c>
      <c r="B2766" s="3" t="s">
        <v>694</v>
      </c>
      <c r="C2766" s="5" t="s">
        <v>5605</v>
      </c>
      <c r="D2766" s="5" t="s">
        <v>5600</v>
      </c>
      <c r="E2766" s="5">
        <v>2021</v>
      </c>
      <c r="F2766" s="8" t="str">
        <f t="shared" si="86"/>
        <v>September</v>
      </c>
      <c r="G2766" s="7">
        <f t="shared" si="87"/>
        <v>44467</v>
      </c>
      <c r="H2766" s="5" t="s">
        <v>3247</v>
      </c>
      <c r="I2766" s="5" t="s">
        <v>13</v>
      </c>
      <c r="J2766" s="10"/>
      <c r="K2766" s="10">
        <v>341564.85</v>
      </c>
      <c r="L2766" s="11">
        <v>851295.72</v>
      </c>
    </row>
    <row r="2767" spans="1:12" x14ac:dyDescent="0.25">
      <c r="A2767" s="5" t="s">
        <v>693</v>
      </c>
      <c r="B2767" s="3" t="s">
        <v>694</v>
      </c>
      <c r="C2767" s="5" t="s">
        <v>5606</v>
      </c>
      <c r="D2767" s="5" t="s">
        <v>5608</v>
      </c>
      <c r="E2767" s="5">
        <v>2021</v>
      </c>
      <c r="F2767" s="8" t="str">
        <f t="shared" si="86"/>
        <v>October</v>
      </c>
      <c r="G2767" s="7">
        <f t="shared" si="87"/>
        <v>44494</v>
      </c>
      <c r="H2767" s="5" t="s">
        <v>3247</v>
      </c>
      <c r="I2767" s="5" t="s">
        <v>13</v>
      </c>
      <c r="J2767" s="10"/>
      <c r="K2767" s="10">
        <v>341564.85</v>
      </c>
      <c r="L2767" s="11">
        <v>509730.87</v>
      </c>
    </row>
    <row r="2768" spans="1:12" x14ac:dyDescent="0.25">
      <c r="A2768" s="5" t="s">
        <v>693</v>
      </c>
      <c r="B2768" s="3" t="s">
        <v>694</v>
      </c>
      <c r="C2768" s="5" t="s">
        <v>5606</v>
      </c>
      <c r="D2768" s="5" t="s">
        <v>5608</v>
      </c>
      <c r="E2768" s="5">
        <v>2021</v>
      </c>
      <c r="F2768" s="8" t="str">
        <f t="shared" si="86"/>
        <v>October</v>
      </c>
      <c r="G2768" s="7">
        <f t="shared" si="87"/>
        <v>44494</v>
      </c>
      <c r="H2768" s="5" t="s">
        <v>4074</v>
      </c>
      <c r="I2768" s="5" t="s">
        <v>13</v>
      </c>
      <c r="J2768" s="10"/>
      <c r="K2768" s="10">
        <v>8330.85</v>
      </c>
      <c r="L2768" s="11">
        <v>501400.02</v>
      </c>
    </row>
    <row r="2769" spans="1:12" x14ac:dyDescent="0.25">
      <c r="A2769" s="5" t="s">
        <v>693</v>
      </c>
      <c r="B2769" s="3" t="s">
        <v>694</v>
      </c>
      <c r="C2769" s="5" t="s">
        <v>5606</v>
      </c>
      <c r="D2769" s="5" t="s">
        <v>5608</v>
      </c>
      <c r="E2769" s="5">
        <v>2021</v>
      </c>
      <c r="F2769" s="8" t="str">
        <f t="shared" si="86"/>
        <v>October</v>
      </c>
      <c r="G2769" s="7">
        <f t="shared" si="87"/>
        <v>44494</v>
      </c>
      <c r="H2769" s="5" t="s">
        <v>4073</v>
      </c>
      <c r="I2769" s="5" t="s">
        <v>13</v>
      </c>
      <c r="J2769" s="10"/>
      <c r="K2769" s="10">
        <v>8330.85</v>
      </c>
      <c r="L2769" s="11">
        <v>493069.17</v>
      </c>
    </row>
    <row r="2770" spans="1:12" x14ac:dyDescent="0.25">
      <c r="A2770" s="5" t="s">
        <v>693</v>
      </c>
      <c r="B2770" s="3" t="s">
        <v>694</v>
      </c>
      <c r="C2770" s="5" t="s">
        <v>5594</v>
      </c>
      <c r="D2770" s="5" t="s">
        <v>5587</v>
      </c>
      <c r="E2770" s="5">
        <v>2021</v>
      </c>
      <c r="F2770" s="8" t="str">
        <f t="shared" si="86"/>
        <v>November</v>
      </c>
      <c r="G2770" s="7">
        <f t="shared" si="87"/>
        <v>44501</v>
      </c>
      <c r="H2770" s="5" t="s">
        <v>4072</v>
      </c>
      <c r="I2770" s="5" t="s">
        <v>11</v>
      </c>
      <c r="J2770" s="10">
        <v>179113.28</v>
      </c>
      <c r="K2770" s="10"/>
      <c r="L2770" s="11">
        <v>672182.45</v>
      </c>
    </row>
    <row r="2771" spans="1:12" x14ac:dyDescent="0.25">
      <c r="A2771" s="5" t="s">
        <v>693</v>
      </c>
      <c r="B2771" s="3" t="s">
        <v>694</v>
      </c>
      <c r="C2771" s="5" t="s">
        <v>5594</v>
      </c>
      <c r="D2771" s="5" t="s">
        <v>5609</v>
      </c>
      <c r="E2771" s="5">
        <v>2021</v>
      </c>
      <c r="F2771" s="8" t="str">
        <f t="shared" si="86"/>
        <v>November</v>
      </c>
      <c r="G2771" s="7">
        <f t="shared" si="87"/>
        <v>44523</v>
      </c>
      <c r="H2771" s="5" t="s">
        <v>4071</v>
      </c>
      <c r="I2771" s="5" t="s">
        <v>11</v>
      </c>
      <c r="J2771" s="10">
        <v>13732258.07</v>
      </c>
      <c r="K2771" s="10"/>
      <c r="L2771" s="11">
        <v>14404440.52</v>
      </c>
    </row>
    <row r="2772" spans="1:12" x14ac:dyDescent="0.25">
      <c r="A2772" s="5" t="s">
        <v>693</v>
      </c>
      <c r="B2772" s="3" t="s">
        <v>694</v>
      </c>
      <c r="C2772" s="5" t="s">
        <v>5594</v>
      </c>
      <c r="D2772" s="5" t="s">
        <v>5603</v>
      </c>
      <c r="E2772" s="5">
        <v>2021</v>
      </c>
      <c r="F2772" s="8" t="str">
        <f t="shared" si="86"/>
        <v>November</v>
      </c>
      <c r="G2772" s="7">
        <f t="shared" si="87"/>
        <v>44529</v>
      </c>
      <c r="H2772" s="5" t="s">
        <v>4070</v>
      </c>
      <c r="I2772" s="5" t="s">
        <v>13</v>
      </c>
      <c r="J2772" s="10"/>
      <c r="K2772" s="10">
        <v>13264330.810000001</v>
      </c>
      <c r="L2772" s="11">
        <v>1140109.71</v>
      </c>
    </row>
    <row r="2773" spans="1:12" x14ac:dyDescent="0.25">
      <c r="A2773" s="5" t="s">
        <v>693</v>
      </c>
      <c r="B2773" s="3" t="s">
        <v>694</v>
      </c>
      <c r="C2773" s="5" t="s">
        <v>5607</v>
      </c>
      <c r="D2773" s="5" t="s">
        <v>5589</v>
      </c>
      <c r="E2773" s="5">
        <v>2021</v>
      </c>
      <c r="F2773" s="8" t="str">
        <f t="shared" si="86"/>
        <v>December</v>
      </c>
      <c r="G2773" s="7">
        <f t="shared" si="87"/>
        <v>44536</v>
      </c>
      <c r="H2773" s="5" t="s">
        <v>4069</v>
      </c>
      <c r="I2773" s="5" t="s">
        <v>11</v>
      </c>
      <c r="J2773" s="10">
        <v>179113.28</v>
      </c>
      <c r="K2773" s="10"/>
      <c r="L2773" s="11">
        <v>1319222.99</v>
      </c>
    </row>
    <row r="2774" spans="1:12" x14ac:dyDescent="0.25">
      <c r="A2774" s="5" t="s">
        <v>721</v>
      </c>
      <c r="B2774" s="3" t="s">
        <v>722</v>
      </c>
      <c r="C2774" s="7"/>
      <c r="D2774" s="7"/>
      <c r="E2774" s="7"/>
      <c r="F2774" s="8" t="str">
        <f t="shared" si="86"/>
        <v>January</v>
      </c>
      <c r="G2774" s="7" t="str">
        <f t="shared" si="87"/>
        <v/>
      </c>
      <c r="H2774" s="5" t="s">
        <v>28</v>
      </c>
      <c r="I2774" s="5" t="s">
        <v>29</v>
      </c>
      <c r="J2774" s="10"/>
      <c r="K2774" s="10"/>
      <c r="L2774" s="11">
        <v>0</v>
      </c>
    </row>
    <row r="2775" spans="1:12" x14ac:dyDescent="0.25">
      <c r="A2775" s="5" t="s">
        <v>753</v>
      </c>
      <c r="B2775" s="3" t="s">
        <v>754</v>
      </c>
      <c r="C2775" s="5" t="s">
        <v>5606</v>
      </c>
      <c r="D2775" s="5" t="s">
        <v>5587</v>
      </c>
      <c r="E2775" s="5">
        <v>2021</v>
      </c>
      <c r="F2775" s="8" t="str">
        <f t="shared" si="86"/>
        <v>October</v>
      </c>
      <c r="G2775" s="7">
        <f t="shared" si="87"/>
        <v>44470</v>
      </c>
      <c r="H2775" s="5" t="s">
        <v>4068</v>
      </c>
      <c r="I2775" s="5" t="s">
        <v>11</v>
      </c>
      <c r="J2775" s="10">
        <v>590322.57999999996</v>
      </c>
      <c r="K2775" s="10"/>
      <c r="L2775" s="11">
        <v>590322.57999999996</v>
      </c>
    </row>
    <row r="2776" spans="1:12" x14ac:dyDescent="0.25">
      <c r="A2776" s="5" t="s">
        <v>755</v>
      </c>
      <c r="B2776" s="3" t="s">
        <v>756</v>
      </c>
      <c r="C2776" s="5" t="s">
        <v>5587</v>
      </c>
      <c r="D2776" s="5" t="s">
        <v>5587</v>
      </c>
      <c r="E2776" s="5">
        <v>2021</v>
      </c>
      <c r="F2776" s="8" t="str">
        <f t="shared" si="86"/>
        <v>January</v>
      </c>
      <c r="G2776" s="7">
        <f t="shared" si="87"/>
        <v>44197</v>
      </c>
      <c r="H2776" s="5" t="s">
        <v>36</v>
      </c>
      <c r="I2776" s="5" t="s">
        <v>29</v>
      </c>
      <c r="J2776" s="10"/>
      <c r="K2776" s="10"/>
      <c r="L2776" s="11">
        <v>133130.95000000001</v>
      </c>
    </row>
    <row r="2777" spans="1:12" x14ac:dyDescent="0.25">
      <c r="A2777" s="5" t="s">
        <v>769</v>
      </c>
      <c r="B2777" s="3" t="s">
        <v>770</v>
      </c>
      <c r="C2777" s="7"/>
      <c r="D2777" s="7"/>
      <c r="E2777" s="7"/>
      <c r="F2777" s="8" t="str">
        <f t="shared" si="86"/>
        <v>January</v>
      </c>
      <c r="G2777" s="7" t="str">
        <f t="shared" si="87"/>
        <v/>
      </c>
      <c r="H2777" s="5" t="s">
        <v>28</v>
      </c>
      <c r="I2777" s="5" t="s">
        <v>29</v>
      </c>
      <c r="J2777" s="10"/>
      <c r="K2777" s="10"/>
      <c r="L2777" s="11">
        <v>0</v>
      </c>
    </row>
    <row r="2778" spans="1:12" x14ac:dyDescent="0.25">
      <c r="A2778" s="5" t="s">
        <v>782</v>
      </c>
      <c r="B2778" s="3" t="s">
        <v>783</v>
      </c>
      <c r="C2778" s="5" t="s">
        <v>5587</v>
      </c>
      <c r="D2778" s="5" t="s">
        <v>5587</v>
      </c>
      <c r="E2778" s="5">
        <v>2021</v>
      </c>
      <c r="F2778" s="8" t="str">
        <f t="shared" si="86"/>
        <v>January</v>
      </c>
      <c r="G2778" s="7">
        <f t="shared" si="87"/>
        <v>44197</v>
      </c>
      <c r="H2778" s="5" t="s">
        <v>36</v>
      </c>
      <c r="I2778" s="5" t="s">
        <v>29</v>
      </c>
      <c r="J2778" s="10"/>
      <c r="K2778" s="10"/>
      <c r="L2778" s="11">
        <v>540000.44999999995</v>
      </c>
    </row>
    <row r="2779" spans="1:12" x14ac:dyDescent="0.25">
      <c r="A2779" s="5" t="s">
        <v>782</v>
      </c>
      <c r="B2779" s="3" t="s">
        <v>783</v>
      </c>
      <c r="C2779" s="5" t="s">
        <v>5598</v>
      </c>
      <c r="D2779" s="5" t="s">
        <v>5607</v>
      </c>
      <c r="E2779" s="5">
        <v>2021</v>
      </c>
      <c r="F2779" s="8" t="str">
        <f t="shared" si="86"/>
        <v>February</v>
      </c>
      <c r="G2779" s="7">
        <f t="shared" si="87"/>
        <v>44239</v>
      </c>
      <c r="H2779" s="5" t="s">
        <v>4067</v>
      </c>
      <c r="I2779" s="5" t="s">
        <v>11</v>
      </c>
      <c r="J2779" s="10">
        <v>540000.44999999995</v>
      </c>
      <c r="K2779" s="10"/>
      <c r="L2779" s="11">
        <v>1080000.8999999999</v>
      </c>
    </row>
    <row r="2780" spans="1:12" x14ac:dyDescent="0.25">
      <c r="A2780" s="5" t="s">
        <v>782</v>
      </c>
      <c r="B2780" s="3" t="s">
        <v>783</v>
      </c>
      <c r="C2780" s="5" t="s">
        <v>5598</v>
      </c>
      <c r="D2780" s="5" t="s">
        <v>5599</v>
      </c>
      <c r="E2780" s="5">
        <v>2021</v>
      </c>
      <c r="F2780" s="8" t="str">
        <f t="shared" si="86"/>
        <v>February</v>
      </c>
      <c r="G2780" s="7">
        <f t="shared" si="87"/>
        <v>44243</v>
      </c>
      <c r="H2780" s="5" t="s">
        <v>3666</v>
      </c>
      <c r="I2780" s="5" t="s">
        <v>13</v>
      </c>
      <c r="J2780" s="10"/>
      <c r="K2780" s="10">
        <v>540000.44999999995</v>
      </c>
      <c r="L2780" s="11">
        <v>540000.44999999995</v>
      </c>
    </row>
    <row r="2781" spans="1:12" x14ac:dyDescent="0.25">
      <c r="A2781" s="5" t="s">
        <v>782</v>
      </c>
      <c r="B2781" s="3" t="s">
        <v>783</v>
      </c>
      <c r="C2781" s="5" t="s">
        <v>5597</v>
      </c>
      <c r="D2781" s="5" t="s">
        <v>5608</v>
      </c>
      <c r="E2781" s="5">
        <v>2021</v>
      </c>
      <c r="F2781" s="8" t="str">
        <f t="shared" si="86"/>
        <v>May</v>
      </c>
      <c r="G2781" s="7">
        <f t="shared" si="87"/>
        <v>44341</v>
      </c>
      <c r="H2781" s="5" t="s">
        <v>4066</v>
      </c>
      <c r="I2781" s="5" t="s">
        <v>11</v>
      </c>
      <c r="J2781" s="10">
        <v>540000.44999999995</v>
      </c>
      <c r="K2781" s="10"/>
      <c r="L2781" s="11">
        <v>1080000.8999999999</v>
      </c>
    </row>
    <row r="2782" spans="1:12" x14ac:dyDescent="0.25">
      <c r="A2782" s="5" t="s">
        <v>782</v>
      </c>
      <c r="B2782" s="3" t="s">
        <v>783</v>
      </c>
      <c r="C2782" s="5" t="s">
        <v>5589</v>
      </c>
      <c r="D2782" s="5" t="s">
        <v>5587</v>
      </c>
      <c r="E2782" s="5">
        <v>2021</v>
      </c>
      <c r="F2782" s="8" t="str">
        <f t="shared" si="86"/>
        <v>June</v>
      </c>
      <c r="G2782" s="7">
        <f t="shared" si="87"/>
        <v>44348</v>
      </c>
      <c r="H2782" s="5" t="s">
        <v>4065</v>
      </c>
      <c r="I2782" s="5" t="s">
        <v>11</v>
      </c>
      <c r="J2782" s="10"/>
      <c r="K2782" s="10">
        <v>16200.01</v>
      </c>
      <c r="L2782" s="11">
        <v>1063800.8899999999</v>
      </c>
    </row>
    <row r="2783" spans="1:12" x14ac:dyDescent="0.25">
      <c r="A2783" s="5" t="s">
        <v>782</v>
      </c>
      <c r="B2783" s="3" t="s">
        <v>783</v>
      </c>
      <c r="C2783" s="5" t="s">
        <v>5589</v>
      </c>
      <c r="D2783" s="5" t="s">
        <v>5599</v>
      </c>
      <c r="E2783" s="5">
        <v>2021</v>
      </c>
      <c r="F2783" s="8" t="str">
        <f t="shared" si="86"/>
        <v>June</v>
      </c>
      <c r="G2783" s="7">
        <f t="shared" si="87"/>
        <v>44363</v>
      </c>
      <c r="H2783" s="5" t="s">
        <v>3645</v>
      </c>
      <c r="I2783" s="5" t="s">
        <v>13</v>
      </c>
      <c r="J2783" s="10"/>
      <c r="K2783" s="10">
        <v>1050000</v>
      </c>
      <c r="L2783" s="11">
        <v>13800.89</v>
      </c>
    </row>
    <row r="2784" spans="1:12" x14ac:dyDescent="0.25">
      <c r="A2784" s="5" t="s">
        <v>782</v>
      </c>
      <c r="B2784" s="3" t="s">
        <v>783</v>
      </c>
      <c r="C2784" s="5" t="s">
        <v>5605</v>
      </c>
      <c r="D2784" s="5" t="s">
        <v>5587</v>
      </c>
      <c r="E2784" s="5">
        <v>2021</v>
      </c>
      <c r="F2784" s="8" t="str">
        <f t="shared" si="86"/>
        <v>September</v>
      </c>
      <c r="G2784" s="7">
        <f t="shared" si="87"/>
        <v>44440</v>
      </c>
      <c r="H2784" s="5" t="s">
        <v>4064</v>
      </c>
      <c r="I2784" s="5" t="s">
        <v>11</v>
      </c>
      <c r="J2784" s="10">
        <v>540000.44999999995</v>
      </c>
      <c r="K2784" s="10"/>
      <c r="L2784" s="11">
        <v>553801.34</v>
      </c>
    </row>
    <row r="2785" spans="1:12" x14ac:dyDescent="0.25">
      <c r="A2785" s="5" t="s">
        <v>782</v>
      </c>
      <c r="B2785" s="3" t="s">
        <v>783</v>
      </c>
      <c r="C2785" s="5" t="s">
        <v>5605</v>
      </c>
      <c r="D2785" s="5" t="s">
        <v>5605</v>
      </c>
      <c r="E2785" s="5">
        <v>2021</v>
      </c>
      <c r="F2785" s="8" t="str">
        <f t="shared" si="86"/>
        <v>September</v>
      </c>
      <c r="G2785" s="7">
        <f t="shared" si="87"/>
        <v>44448</v>
      </c>
      <c r="H2785" s="5" t="s">
        <v>3293</v>
      </c>
      <c r="I2785" s="5" t="s">
        <v>13</v>
      </c>
      <c r="J2785" s="10"/>
      <c r="K2785" s="10">
        <v>540000</v>
      </c>
      <c r="L2785" s="11">
        <v>13801.34</v>
      </c>
    </row>
    <row r="2786" spans="1:12" x14ac:dyDescent="0.25">
      <c r="A2786" s="5" t="s">
        <v>782</v>
      </c>
      <c r="B2786" s="3" t="s">
        <v>783</v>
      </c>
      <c r="C2786" s="5" t="s">
        <v>5607</v>
      </c>
      <c r="D2786" s="5" t="s">
        <v>5589</v>
      </c>
      <c r="E2786" s="5">
        <v>2021</v>
      </c>
      <c r="F2786" s="8" t="str">
        <f t="shared" si="86"/>
        <v>December</v>
      </c>
      <c r="G2786" s="7">
        <f t="shared" si="87"/>
        <v>44536</v>
      </c>
      <c r="H2786" s="5" t="s">
        <v>4063</v>
      </c>
      <c r="I2786" s="5" t="s">
        <v>11</v>
      </c>
      <c r="J2786" s="10">
        <v>540000.44999999995</v>
      </c>
      <c r="K2786" s="10"/>
      <c r="L2786" s="11">
        <v>553801.79</v>
      </c>
    </row>
    <row r="2787" spans="1:12" x14ac:dyDescent="0.25">
      <c r="A2787" s="5" t="s">
        <v>782</v>
      </c>
      <c r="B2787" s="3" t="s">
        <v>783</v>
      </c>
      <c r="C2787" s="5" t="s">
        <v>5607</v>
      </c>
      <c r="D2787" s="5" t="s">
        <v>5590</v>
      </c>
      <c r="E2787" s="5">
        <v>2021</v>
      </c>
      <c r="F2787" s="8" t="str">
        <f t="shared" si="86"/>
        <v>December</v>
      </c>
      <c r="G2787" s="7">
        <f t="shared" si="87"/>
        <v>44538</v>
      </c>
      <c r="H2787" s="5" t="s">
        <v>3291</v>
      </c>
      <c r="I2787" s="5" t="s">
        <v>13</v>
      </c>
      <c r="J2787" s="10"/>
      <c r="K2787" s="10">
        <v>540000</v>
      </c>
      <c r="L2787" s="11">
        <v>13801.79</v>
      </c>
    </row>
    <row r="2788" spans="1:12" x14ac:dyDescent="0.25">
      <c r="A2788" s="5" t="s">
        <v>784</v>
      </c>
      <c r="B2788" s="3" t="s">
        <v>785</v>
      </c>
      <c r="C2788" s="5" t="s">
        <v>5587</v>
      </c>
      <c r="D2788" s="5" t="s">
        <v>5587</v>
      </c>
      <c r="E2788" s="5">
        <v>2021</v>
      </c>
      <c r="F2788" s="8" t="str">
        <f t="shared" si="86"/>
        <v>January</v>
      </c>
      <c r="G2788" s="7">
        <f t="shared" si="87"/>
        <v>44197</v>
      </c>
      <c r="H2788" s="5" t="s">
        <v>36</v>
      </c>
      <c r="I2788" s="5" t="s">
        <v>29</v>
      </c>
      <c r="J2788" s="10"/>
      <c r="K2788" s="10"/>
      <c r="L2788" s="11">
        <v>5019808.34</v>
      </c>
    </row>
    <row r="2789" spans="1:12" x14ac:dyDescent="0.25">
      <c r="A2789" s="5" t="s">
        <v>784</v>
      </c>
      <c r="B2789" s="3" t="s">
        <v>785</v>
      </c>
      <c r="C2789" s="5" t="s">
        <v>5587</v>
      </c>
      <c r="D2789" s="5" t="s">
        <v>5587</v>
      </c>
      <c r="E2789" s="5">
        <v>2021</v>
      </c>
      <c r="F2789" s="8" t="str">
        <f t="shared" si="86"/>
        <v>January</v>
      </c>
      <c r="G2789" s="7">
        <f t="shared" si="87"/>
        <v>44197</v>
      </c>
      <c r="H2789" s="5" t="s">
        <v>4062</v>
      </c>
      <c r="I2789" s="5" t="s">
        <v>11</v>
      </c>
      <c r="J2789" s="10">
        <v>3296666.67</v>
      </c>
      <c r="K2789" s="10"/>
      <c r="L2789" s="11">
        <v>8316475.0099999998</v>
      </c>
    </row>
    <row r="2790" spans="1:12" x14ac:dyDescent="0.25">
      <c r="A2790" s="5" t="s">
        <v>784</v>
      </c>
      <c r="B2790" s="3" t="s">
        <v>785</v>
      </c>
      <c r="C2790" s="5" t="s">
        <v>5587</v>
      </c>
      <c r="D2790" s="5" t="s">
        <v>5587</v>
      </c>
      <c r="E2790" s="5">
        <v>2021</v>
      </c>
      <c r="F2790" s="8" t="str">
        <f t="shared" si="86"/>
        <v>January</v>
      </c>
      <c r="G2790" s="7">
        <f t="shared" si="87"/>
        <v>44197</v>
      </c>
      <c r="H2790" s="5" t="s">
        <v>4061</v>
      </c>
      <c r="I2790" s="5" t="s">
        <v>11</v>
      </c>
      <c r="J2790" s="10"/>
      <c r="K2790" s="10">
        <v>239187.5</v>
      </c>
      <c r="L2790" s="11">
        <v>8077287.5099999998</v>
      </c>
    </row>
    <row r="2791" spans="1:12" x14ac:dyDescent="0.25">
      <c r="A2791" s="5" t="s">
        <v>784</v>
      </c>
      <c r="B2791" s="3" t="s">
        <v>785</v>
      </c>
      <c r="C2791" s="5" t="s">
        <v>5598</v>
      </c>
      <c r="D2791" s="5" t="s">
        <v>5587</v>
      </c>
      <c r="E2791" s="5">
        <v>2021</v>
      </c>
      <c r="F2791" s="8" t="str">
        <f t="shared" si="86"/>
        <v>February</v>
      </c>
      <c r="G2791" s="7">
        <f t="shared" si="87"/>
        <v>44228</v>
      </c>
      <c r="H2791" s="5" t="s">
        <v>4060</v>
      </c>
      <c r="I2791" s="5" t="s">
        <v>11</v>
      </c>
      <c r="J2791" s="10">
        <v>1177380.95</v>
      </c>
      <c r="K2791" s="10"/>
      <c r="L2791" s="11">
        <v>9254668.4600000009</v>
      </c>
    </row>
    <row r="2792" spans="1:12" x14ac:dyDescent="0.25">
      <c r="A2792" s="5" t="s">
        <v>784</v>
      </c>
      <c r="B2792" s="3" t="s">
        <v>785</v>
      </c>
      <c r="C2792" s="5" t="s">
        <v>5588</v>
      </c>
      <c r="D2792" s="5" t="s">
        <v>5598</v>
      </c>
      <c r="E2792" s="5">
        <v>2021</v>
      </c>
      <c r="F2792" s="8" t="str">
        <f t="shared" si="86"/>
        <v>March</v>
      </c>
      <c r="G2792" s="7">
        <f t="shared" si="87"/>
        <v>44257</v>
      </c>
      <c r="H2792" s="5" t="s">
        <v>4059</v>
      </c>
      <c r="I2792" s="5" t="s">
        <v>13</v>
      </c>
      <c r="J2792" s="10"/>
      <c r="K2792" s="10">
        <v>6497999.4299999997</v>
      </c>
      <c r="L2792" s="11">
        <v>2756669.03</v>
      </c>
    </row>
    <row r="2793" spans="1:12" x14ac:dyDescent="0.25">
      <c r="A2793" s="5" t="s">
        <v>784</v>
      </c>
      <c r="B2793" s="3" t="s">
        <v>785</v>
      </c>
      <c r="C2793" s="5" t="s">
        <v>5588</v>
      </c>
      <c r="D2793" s="5" t="s">
        <v>5598</v>
      </c>
      <c r="E2793" s="5">
        <v>2021</v>
      </c>
      <c r="F2793" s="8" t="str">
        <f t="shared" si="86"/>
        <v>March</v>
      </c>
      <c r="G2793" s="7">
        <f t="shared" si="87"/>
        <v>44257</v>
      </c>
      <c r="H2793" s="5" t="s">
        <v>4058</v>
      </c>
      <c r="I2793" s="5" t="s">
        <v>13</v>
      </c>
      <c r="J2793" s="10"/>
      <c r="K2793" s="10">
        <v>849050.01</v>
      </c>
      <c r="L2793" s="11">
        <v>1907619.02</v>
      </c>
    </row>
    <row r="2794" spans="1:12" x14ac:dyDescent="0.25">
      <c r="A2794" s="5" t="s">
        <v>784</v>
      </c>
      <c r="B2794" s="3" t="s">
        <v>785</v>
      </c>
      <c r="C2794" s="5" t="s">
        <v>5596</v>
      </c>
      <c r="D2794" s="5" t="s">
        <v>5587</v>
      </c>
      <c r="E2794" s="5">
        <v>2021</v>
      </c>
      <c r="F2794" s="8" t="str">
        <f t="shared" si="86"/>
        <v>April</v>
      </c>
      <c r="G2794" s="7">
        <f t="shared" si="87"/>
        <v>44287</v>
      </c>
      <c r="H2794" s="5" t="s">
        <v>4057</v>
      </c>
      <c r="I2794" s="5" t="s">
        <v>11</v>
      </c>
      <c r="J2794" s="10">
        <v>2687500</v>
      </c>
      <c r="K2794" s="10"/>
      <c r="L2794" s="11">
        <v>4595119.0199999996</v>
      </c>
    </row>
    <row r="2795" spans="1:12" x14ac:dyDescent="0.25">
      <c r="A2795" s="5" t="s">
        <v>817</v>
      </c>
      <c r="B2795" s="3" t="s">
        <v>818</v>
      </c>
      <c r="C2795" s="5" t="s">
        <v>5587</v>
      </c>
      <c r="D2795" s="5" t="s">
        <v>5587</v>
      </c>
      <c r="E2795" s="5">
        <v>2021</v>
      </c>
      <c r="F2795" s="8" t="str">
        <f t="shared" si="86"/>
        <v>January</v>
      </c>
      <c r="G2795" s="7">
        <f t="shared" si="87"/>
        <v>44197</v>
      </c>
      <c r="H2795" s="5" t="s">
        <v>36</v>
      </c>
      <c r="I2795" s="5" t="s">
        <v>29</v>
      </c>
      <c r="J2795" s="10"/>
      <c r="K2795" s="10"/>
      <c r="L2795" s="11">
        <v>124476.47</v>
      </c>
    </row>
    <row r="2796" spans="1:12" x14ac:dyDescent="0.25">
      <c r="A2796" s="5" t="s">
        <v>817</v>
      </c>
      <c r="B2796" s="3" t="s">
        <v>818</v>
      </c>
      <c r="C2796" s="5" t="s">
        <v>5588</v>
      </c>
      <c r="D2796" s="5" t="s">
        <v>5587</v>
      </c>
      <c r="E2796" s="5">
        <v>2021</v>
      </c>
      <c r="F2796" s="8" t="str">
        <f t="shared" si="86"/>
        <v>March</v>
      </c>
      <c r="G2796" s="7">
        <f t="shared" si="87"/>
        <v>44256</v>
      </c>
      <c r="H2796" s="5" t="s">
        <v>4056</v>
      </c>
      <c r="I2796" s="5" t="s">
        <v>11</v>
      </c>
      <c r="J2796" s="10">
        <v>290250</v>
      </c>
      <c r="K2796" s="10"/>
      <c r="L2796" s="11">
        <v>414726.47</v>
      </c>
    </row>
    <row r="2797" spans="1:12" x14ac:dyDescent="0.25">
      <c r="A2797" s="5" t="s">
        <v>817</v>
      </c>
      <c r="B2797" s="3" t="s">
        <v>818</v>
      </c>
      <c r="C2797" s="5" t="s">
        <v>5588</v>
      </c>
      <c r="D2797" s="5" t="s">
        <v>5596</v>
      </c>
      <c r="E2797" s="5">
        <v>2021</v>
      </c>
      <c r="F2797" s="8" t="str">
        <f t="shared" si="86"/>
        <v>March</v>
      </c>
      <c r="G2797" s="7">
        <f t="shared" si="87"/>
        <v>44259</v>
      </c>
      <c r="H2797" s="5" t="s">
        <v>4055</v>
      </c>
      <c r="I2797" s="5" t="s">
        <v>13</v>
      </c>
      <c r="J2797" s="10"/>
      <c r="K2797" s="10">
        <v>290250</v>
      </c>
      <c r="L2797" s="11">
        <v>124476.47</v>
      </c>
    </row>
    <row r="2798" spans="1:12" x14ac:dyDescent="0.25">
      <c r="A2798" s="5" t="s">
        <v>817</v>
      </c>
      <c r="B2798" s="3" t="s">
        <v>818</v>
      </c>
      <c r="C2798" s="5" t="s">
        <v>5597</v>
      </c>
      <c r="D2798" s="5" t="s">
        <v>5608</v>
      </c>
      <c r="E2798" s="5">
        <v>2021</v>
      </c>
      <c r="F2798" s="8" t="str">
        <f t="shared" si="86"/>
        <v>May</v>
      </c>
      <c r="G2798" s="7">
        <f t="shared" si="87"/>
        <v>44341</v>
      </c>
      <c r="H2798" s="5" t="s">
        <v>4054</v>
      </c>
      <c r="I2798" s="5" t="s">
        <v>11</v>
      </c>
      <c r="J2798" s="10">
        <v>290250</v>
      </c>
      <c r="K2798" s="10"/>
      <c r="L2798" s="11">
        <v>414726.47</v>
      </c>
    </row>
    <row r="2799" spans="1:12" x14ac:dyDescent="0.25">
      <c r="A2799" s="5" t="s">
        <v>817</v>
      </c>
      <c r="B2799" s="3" t="s">
        <v>818</v>
      </c>
      <c r="C2799" s="5" t="s">
        <v>5589</v>
      </c>
      <c r="D2799" s="5" t="s">
        <v>5592</v>
      </c>
      <c r="E2799" s="5">
        <v>2021</v>
      </c>
      <c r="F2799" s="8" t="str">
        <f t="shared" si="86"/>
        <v>June</v>
      </c>
      <c r="G2799" s="7">
        <f t="shared" si="87"/>
        <v>44354</v>
      </c>
      <c r="H2799" s="5" t="s">
        <v>3296</v>
      </c>
      <c r="I2799" s="5" t="s">
        <v>13</v>
      </c>
      <c r="J2799" s="10"/>
      <c r="K2799" s="10">
        <v>290250</v>
      </c>
      <c r="L2799" s="11">
        <v>124476.47</v>
      </c>
    </row>
    <row r="2800" spans="1:12" x14ac:dyDescent="0.25">
      <c r="A2800" s="5" t="s">
        <v>817</v>
      </c>
      <c r="B2800" s="3" t="s">
        <v>818</v>
      </c>
      <c r="C2800" s="5" t="s">
        <v>5592</v>
      </c>
      <c r="D2800" s="5" t="s">
        <v>5593</v>
      </c>
      <c r="E2800" s="5">
        <v>2021</v>
      </c>
      <c r="F2800" s="8" t="str">
        <f t="shared" si="86"/>
        <v>July</v>
      </c>
      <c r="G2800" s="7">
        <f t="shared" si="87"/>
        <v>44399</v>
      </c>
      <c r="H2800" s="5" t="s">
        <v>4053</v>
      </c>
      <c r="I2800" s="5" t="s">
        <v>11</v>
      </c>
      <c r="J2800" s="10">
        <v>29129.03</v>
      </c>
      <c r="K2800" s="10"/>
      <c r="L2800" s="11">
        <v>153605.5</v>
      </c>
    </row>
    <row r="2801" spans="1:12" x14ac:dyDescent="0.25">
      <c r="A2801" s="5" t="s">
        <v>817</v>
      </c>
      <c r="B2801" s="3" t="s">
        <v>818</v>
      </c>
      <c r="C2801" s="5" t="s">
        <v>5592</v>
      </c>
      <c r="D2801" s="5" t="s">
        <v>5593</v>
      </c>
      <c r="E2801" s="5">
        <v>2021</v>
      </c>
      <c r="F2801" s="8" t="str">
        <f t="shared" si="86"/>
        <v>July</v>
      </c>
      <c r="G2801" s="7">
        <f t="shared" si="87"/>
        <v>44399</v>
      </c>
      <c r="H2801" s="5" t="s">
        <v>4052</v>
      </c>
      <c r="I2801" s="5" t="s">
        <v>13</v>
      </c>
      <c r="J2801" s="10"/>
      <c r="K2801" s="10">
        <v>35000</v>
      </c>
      <c r="L2801" s="11">
        <v>118605.5</v>
      </c>
    </row>
    <row r="2802" spans="1:12" x14ac:dyDescent="0.25">
      <c r="A2802" s="5" t="s">
        <v>817</v>
      </c>
      <c r="B2802" s="3" t="s">
        <v>818</v>
      </c>
      <c r="C2802" s="5" t="s">
        <v>5590</v>
      </c>
      <c r="D2802" s="5" t="s">
        <v>5598</v>
      </c>
      <c r="E2802" s="5">
        <v>2021</v>
      </c>
      <c r="F2802" s="8" t="str">
        <f t="shared" si="86"/>
        <v>August</v>
      </c>
      <c r="G2802" s="7">
        <f t="shared" si="87"/>
        <v>44410</v>
      </c>
      <c r="H2802" s="5" t="s">
        <v>4051</v>
      </c>
      <c r="I2802" s="5" t="s">
        <v>11</v>
      </c>
      <c r="J2802" s="10">
        <v>290250</v>
      </c>
      <c r="K2802" s="10"/>
      <c r="L2802" s="11">
        <v>408855.5</v>
      </c>
    </row>
    <row r="2803" spans="1:12" x14ac:dyDescent="0.25">
      <c r="A2803" s="5" t="s">
        <v>817</v>
      </c>
      <c r="B2803" s="3" t="s">
        <v>818</v>
      </c>
      <c r="C2803" s="5" t="s">
        <v>5590</v>
      </c>
      <c r="D2803" s="5" t="s">
        <v>5598</v>
      </c>
      <c r="E2803" s="5">
        <v>2021</v>
      </c>
      <c r="F2803" s="8" t="str">
        <f t="shared" si="86"/>
        <v>August</v>
      </c>
      <c r="G2803" s="7">
        <f t="shared" si="87"/>
        <v>44410</v>
      </c>
      <c r="H2803" s="5" t="s">
        <v>4050</v>
      </c>
      <c r="I2803" s="5" t="s">
        <v>13</v>
      </c>
      <c r="J2803" s="10"/>
      <c r="K2803" s="10">
        <v>290250</v>
      </c>
      <c r="L2803" s="11">
        <v>118605.5</v>
      </c>
    </row>
    <row r="2804" spans="1:12" x14ac:dyDescent="0.25">
      <c r="A2804" s="5" t="s">
        <v>817</v>
      </c>
      <c r="B2804" s="3" t="s">
        <v>818</v>
      </c>
      <c r="C2804" s="5" t="s">
        <v>5605</v>
      </c>
      <c r="D2804" s="5" t="s">
        <v>5587</v>
      </c>
      <c r="E2804" s="5">
        <v>2021</v>
      </c>
      <c r="F2804" s="8" t="str">
        <f t="shared" si="86"/>
        <v>September</v>
      </c>
      <c r="G2804" s="7">
        <f t="shared" si="87"/>
        <v>44440</v>
      </c>
      <c r="H2804" s="5" t="s">
        <v>4049</v>
      </c>
      <c r="I2804" s="5" t="s">
        <v>11</v>
      </c>
      <c r="J2804" s="10">
        <v>290250</v>
      </c>
      <c r="K2804" s="10"/>
      <c r="L2804" s="11">
        <v>408855.5</v>
      </c>
    </row>
    <row r="2805" spans="1:12" x14ac:dyDescent="0.25">
      <c r="A2805" s="5" t="s">
        <v>817</v>
      </c>
      <c r="B2805" s="3" t="s">
        <v>818</v>
      </c>
      <c r="C2805" s="5" t="s">
        <v>5605</v>
      </c>
      <c r="D2805" s="5" t="s">
        <v>5588</v>
      </c>
      <c r="E2805" s="5">
        <v>2021</v>
      </c>
      <c r="F2805" s="8" t="str">
        <f t="shared" si="86"/>
        <v>September</v>
      </c>
      <c r="G2805" s="7">
        <f t="shared" si="87"/>
        <v>44442</v>
      </c>
      <c r="H2805" s="5" t="s">
        <v>3293</v>
      </c>
      <c r="I2805" s="5" t="s">
        <v>13</v>
      </c>
      <c r="J2805" s="10"/>
      <c r="K2805" s="10">
        <v>290250</v>
      </c>
      <c r="L2805" s="11">
        <v>118605.5</v>
      </c>
    </row>
    <row r="2806" spans="1:12" x14ac:dyDescent="0.25">
      <c r="A2806" s="5" t="s">
        <v>817</v>
      </c>
      <c r="B2806" s="3" t="s">
        <v>818</v>
      </c>
      <c r="C2806" s="5" t="s">
        <v>5605</v>
      </c>
      <c r="D2806" s="5" t="s">
        <v>5616</v>
      </c>
      <c r="E2806" s="5">
        <v>2021</v>
      </c>
      <c r="F2806" s="8" t="str">
        <f t="shared" si="86"/>
        <v>September</v>
      </c>
      <c r="G2806" s="7">
        <f t="shared" si="87"/>
        <v>44454</v>
      </c>
      <c r="H2806" s="5" t="s">
        <v>4048</v>
      </c>
      <c r="I2806" s="5" t="s">
        <v>11</v>
      </c>
      <c r="J2806" s="10">
        <v>161250</v>
      </c>
      <c r="K2806" s="10"/>
      <c r="L2806" s="11">
        <v>279855.5</v>
      </c>
    </row>
    <row r="2807" spans="1:12" x14ac:dyDescent="0.25">
      <c r="A2807" s="5" t="s">
        <v>817</v>
      </c>
      <c r="B2807" s="3" t="s">
        <v>818</v>
      </c>
      <c r="C2807" s="5" t="s">
        <v>5605</v>
      </c>
      <c r="D2807" s="5" t="s">
        <v>5616</v>
      </c>
      <c r="E2807" s="5">
        <v>2021</v>
      </c>
      <c r="F2807" s="8" t="str">
        <f t="shared" si="86"/>
        <v>September</v>
      </c>
      <c r="G2807" s="7">
        <f t="shared" si="87"/>
        <v>44454</v>
      </c>
      <c r="H2807" s="5" t="s">
        <v>4047</v>
      </c>
      <c r="I2807" s="5" t="s">
        <v>13</v>
      </c>
      <c r="J2807" s="10"/>
      <c r="K2807" s="10">
        <v>150000</v>
      </c>
      <c r="L2807" s="11">
        <v>129855.5</v>
      </c>
    </row>
    <row r="2808" spans="1:12" x14ac:dyDescent="0.25">
      <c r="A2808" s="5" t="s">
        <v>817</v>
      </c>
      <c r="B2808" s="3" t="s">
        <v>818</v>
      </c>
      <c r="C2808" s="5" t="s">
        <v>5606</v>
      </c>
      <c r="D2808" s="5" t="s">
        <v>5590</v>
      </c>
      <c r="E2808" s="5">
        <v>2021</v>
      </c>
      <c r="F2808" s="8" t="str">
        <f t="shared" si="86"/>
        <v>October</v>
      </c>
      <c r="G2808" s="7">
        <f t="shared" si="87"/>
        <v>44477</v>
      </c>
      <c r="H2808" s="5" t="s">
        <v>4046</v>
      </c>
      <c r="I2808" s="5" t="s">
        <v>11</v>
      </c>
      <c r="J2808" s="10">
        <v>369487.91</v>
      </c>
      <c r="K2808" s="10"/>
      <c r="L2808" s="11">
        <v>499343.41</v>
      </c>
    </row>
    <row r="2809" spans="1:12" x14ac:dyDescent="0.25">
      <c r="A2809" s="5" t="s">
        <v>819</v>
      </c>
      <c r="B2809" s="3" t="s">
        <v>820</v>
      </c>
      <c r="C2809" s="7"/>
      <c r="D2809" s="7"/>
      <c r="E2809" s="7"/>
      <c r="F2809" s="8" t="str">
        <f t="shared" si="86"/>
        <v>January</v>
      </c>
      <c r="G2809" s="7" t="str">
        <f t="shared" si="87"/>
        <v/>
      </c>
      <c r="H2809" s="5" t="s">
        <v>28</v>
      </c>
      <c r="I2809" s="5" t="s">
        <v>29</v>
      </c>
      <c r="J2809" s="10"/>
      <c r="K2809" s="10"/>
      <c r="L2809" s="11">
        <v>0</v>
      </c>
    </row>
    <row r="2810" spans="1:12" x14ac:dyDescent="0.25">
      <c r="A2810" s="5" t="s">
        <v>848</v>
      </c>
      <c r="B2810" s="3" t="s">
        <v>849</v>
      </c>
      <c r="C2810" s="7"/>
      <c r="D2810" s="7"/>
      <c r="E2810" s="7"/>
      <c r="F2810" s="8" t="str">
        <f t="shared" si="86"/>
        <v>January</v>
      </c>
      <c r="G2810" s="7" t="str">
        <f t="shared" si="87"/>
        <v/>
      </c>
      <c r="H2810" s="5" t="s">
        <v>28</v>
      </c>
      <c r="I2810" s="5" t="s">
        <v>29</v>
      </c>
      <c r="J2810" s="10"/>
      <c r="K2810" s="10"/>
      <c r="L2810" s="11">
        <v>0</v>
      </c>
    </row>
    <row r="2811" spans="1:12" x14ac:dyDescent="0.25">
      <c r="A2811" s="5" t="s">
        <v>856</v>
      </c>
      <c r="B2811" s="3" t="s">
        <v>857</v>
      </c>
      <c r="C2811" s="5" t="s">
        <v>5587</v>
      </c>
      <c r="D2811" s="5" t="s">
        <v>5587</v>
      </c>
      <c r="E2811" s="5">
        <v>2021</v>
      </c>
      <c r="F2811" s="8" t="str">
        <f t="shared" si="86"/>
        <v>January</v>
      </c>
      <c r="G2811" s="7">
        <f t="shared" si="87"/>
        <v>44197</v>
      </c>
      <c r="H2811" s="5" t="s">
        <v>36</v>
      </c>
      <c r="I2811" s="5" t="s">
        <v>29</v>
      </c>
      <c r="J2811" s="10"/>
      <c r="K2811" s="10"/>
      <c r="L2811" s="11">
        <v>86371.88</v>
      </c>
    </row>
    <row r="2812" spans="1:12" x14ac:dyDescent="0.25">
      <c r="A2812" s="5" t="s">
        <v>856</v>
      </c>
      <c r="B2812" s="3" t="s">
        <v>857</v>
      </c>
      <c r="C2812" s="5" t="s">
        <v>5587</v>
      </c>
      <c r="D2812" s="5" t="s">
        <v>5591</v>
      </c>
      <c r="E2812" s="5">
        <v>2021</v>
      </c>
      <c r="F2812" s="8" t="str">
        <f t="shared" si="86"/>
        <v>January</v>
      </c>
      <c r="G2812" s="7">
        <f t="shared" si="87"/>
        <v>44214</v>
      </c>
      <c r="H2812" s="5" t="s">
        <v>4045</v>
      </c>
      <c r="I2812" s="5" t="s">
        <v>11</v>
      </c>
      <c r="J2812" s="10">
        <v>150500</v>
      </c>
      <c r="K2812" s="10"/>
      <c r="L2812" s="11">
        <v>236871.88</v>
      </c>
    </row>
    <row r="2813" spans="1:12" x14ac:dyDescent="0.25">
      <c r="A2813" s="5" t="s">
        <v>856</v>
      </c>
      <c r="B2813" s="3" t="s">
        <v>857</v>
      </c>
      <c r="C2813" s="5" t="s">
        <v>5598</v>
      </c>
      <c r="D2813" s="5" t="s">
        <v>5591</v>
      </c>
      <c r="E2813" s="5">
        <v>2021</v>
      </c>
      <c r="F2813" s="8" t="str">
        <f t="shared" si="86"/>
        <v>February</v>
      </c>
      <c r="G2813" s="7">
        <f t="shared" si="87"/>
        <v>44245</v>
      </c>
      <c r="H2813" s="5" t="s">
        <v>4044</v>
      </c>
      <c r="I2813" s="5" t="s">
        <v>11</v>
      </c>
      <c r="J2813" s="10">
        <v>150500</v>
      </c>
      <c r="K2813" s="10"/>
      <c r="L2813" s="11">
        <v>387371.88</v>
      </c>
    </row>
    <row r="2814" spans="1:12" x14ac:dyDescent="0.25">
      <c r="A2814" s="5" t="s">
        <v>856</v>
      </c>
      <c r="B2814" s="3" t="s">
        <v>857</v>
      </c>
      <c r="C2814" s="5" t="s">
        <v>5588</v>
      </c>
      <c r="D2814" s="5" t="s">
        <v>5598</v>
      </c>
      <c r="E2814" s="5">
        <v>2021</v>
      </c>
      <c r="F2814" s="8" t="str">
        <f t="shared" si="86"/>
        <v>March</v>
      </c>
      <c r="G2814" s="7">
        <f t="shared" si="87"/>
        <v>44257</v>
      </c>
      <c r="H2814" s="5" t="s">
        <v>4043</v>
      </c>
      <c r="I2814" s="5" t="s">
        <v>11</v>
      </c>
      <c r="J2814" s="10">
        <v>150500</v>
      </c>
      <c r="K2814" s="10"/>
      <c r="L2814" s="11">
        <v>537871.88</v>
      </c>
    </row>
    <row r="2815" spans="1:12" x14ac:dyDescent="0.25">
      <c r="A2815" s="5" t="s">
        <v>856</v>
      </c>
      <c r="B2815" s="3" t="s">
        <v>857</v>
      </c>
      <c r="C2815" s="5" t="s">
        <v>5596</v>
      </c>
      <c r="D2815" s="5" t="s">
        <v>5611</v>
      </c>
      <c r="E2815" s="5">
        <v>2021</v>
      </c>
      <c r="F2815" s="8" t="str">
        <f t="shared" si="86"/>
        <v>April</v>
      </c>
      <c r="G2815" s="7">
        <f t="shared" si="87"/>
        <v>44300</v>
      </c>
      <c r="H2815" s="5" t="s">
        <v>3591</v>
      </c>
      <c r="I2815" s="5" t="s">
        <v>13</v>
      </c>
      <c r="J2815" s="10"/>
      <c r="K2815" s="10">
        <v>280000</v>
      </c>
      <c r="L2815" s="11">
        <v>257871.88</v>
      </c>
    </row>
    <row r="2816" spans="1:12" x14ac:dyDescent="0.25">
      <c r="A2816" s="5" t="s">
        <v>856</v>
      </c>
      <c r="B2816" s="3" t="s">
        <v>857</v>
      </c>
      <c r="C2816" s="5" t="s">
        <v>5596</v>
      </c>
      <c r="D2816" s="5" t="s">
        <v>5611</v>
      </c>
      <c r="E2816" s="5">
        <v>2021</v>
      </c>
      <c r="F2816" s="8" t="str">
        <f t="shared" si="86"/>
        <v>April</v>
      </c>
      <c r="G2816" s="7">
        <f t="shared" si="87"/>
        <v>44300</v>
      </c>
      <c r="H2816" s="5" t="s">
        <v>4042</v>
      </c>
      <c r="I2816" s="5" t="s">
        <v>13</v>
      </c>
      <c r="J2816" s="10"/>
      <c r="K2816" s="10">
        <v>21000</v>
      </c>
      <c r="L2816" s="11">
        <v>236871.88</v>
      </c>
    </row>
    <row r="2817" spans="1:12" x14ac:dyDescent="0.25">
      <c r="A2817" s="5" t="s">
        <v>856</v>
      </c>
      <c r="B2817" s="3" t="s">
        <v>857</v>
      </c>
      <c r="C2817" s="5" t="s">
        <v>5596</v>
      </c>
      <c r="D2817" s="5" t="s">
        <v>5616</v>
      </c>
      <c r="E2817" s="5">
        <v>2021</v>
      </c>
      <c r="F2817" s="8" t="str">
        <f t="shared" si="86"/>
        <v>April</v>
      </c>
      <c r="G2817" s="7">
        <f t="shared" si="87"/>
        <v>44301</v>
      </c>
      <c r="H2817" s="5" t="s">
        <v>4041</v>
      </c>
      <c r="I2817" s="5" t="s">
        <v>11</v>
      </c>
      <c r="J2817" s="10">
        <v>150500</v>
      </c>
      <c r="K2817" s="10"/>
      <c r="L2817" s="11">
        <v>387371.88</v>
      </c>
    </row>
    <row r="2818" spans="1:12" x14ac:dyDescent="0.25">
      <c r="A2818" s="5" t="s">
        <v>856</v>
      </c>
      <c r="B2818" s="3" t="s">
        <v>857</v>
      </c>
      <c r="C2818" s="5" t="s">
        <v>5597</v>
      </c>
      <c r="D2818" s="5" t="s">
        <v>5587</v>
      </c>
      <c r="E2818" s="5">
        <v>2021</v>
      </c>
      <c r="F2818" s="8" t="str">
        <f t="shared" si="86"/>
        <v>May</v>
      </c>
      <c r="G2818" s="7">
        <f t="shared" si="87"/>
        <v>44317</v>
      </c>
      <c r="H2818" s="5" t="s">
        <v>4040</v>
      </c>
      <c r="I2818" s="5" t="s">
        <v>11</v>
      </c>
      <c r="J2818" s="10">
        <v>67967.75</v>
      </c>
      <c r="K2818" s="10"/>
      <c r="L2818" s="11">
        <v>455339.63</v>
      </c>
    </row>
    <row r="2819" spans="1:12" x14ac:dyDescent="0.25">
      <c r="A2819" s="5" t="s">
        <v>856</v>
      </c>
      <c r="B2819" s="3" t="s">
        <v>857</v>
      </c>
      <c r="C2819" s="5" t="s">
        <v>5589</v>
      </c>
      <c r="D2819" s="5" t="s">
        <v>5598</v>
      </c>
      <c r="E2819" s="5">
        <v>2021</v>
      </c>
      <c r="F2819" s="8" t="str">
        <f t="shared" ref="F2819:F2882" si="88">TEXT(C2819*28, "mmmm")</f>
        <v>June</v>
      </c>
      <c r="G2819" s="7">
        <f t="shared" ref="G2819:G2882" si="89">IFERROR(DATEVALUE(CONCATENATE(C2819,"-",D2819,"-",E2819)), "")</f>
        <v>44349</v>
      </c>
      <c r="H2819" s="5" t="s">
        <v>4039</v>
      </c>
      <c r="I2819" s="5" t="s">
        <v>11</v>
      </c>
      <c r="J2819" s="10"/>
      <c r="K2819" s="10">
        <v>9030</v>
      </c>
      <c r="L2819" s="11">
        <v>446309.63</v>
      </c>
    </row>
    <row r="2820" spans="1:12" x14ac:dyDescent="0.25">
      <c r="A2820" s="5" t="s">
        <v>858</v>
      </c>
      <c r="B2820" s="3" t="s">
        <v>859</v>
      </c>
      <c r="C2820" s="5" t="s">
        <v>5587</v>
      </c>
      <c r="D2820" s="5" t="s">
        <v>5587</v>
      </c>
      <c r="E2820" s="5">
        <v>2021</v>
      </c>
      <c r="F2820" s="8" t="str">
        <f t="shared" si="88"/>
        <v>January</v>
      </c>
      <c r="G2820" s="7">
        <f t="shared" si="89"/>
        <v>44197</v>
      </c>
      <c r="H2820" s="5" t="s">
        <v>36</v>
      </c>
      <c r="I2820" s="5" t="s">
        <v>29</v>
      </c>
      <c r="J2820" s="10"/>
      <c r="K2820" s="10"/>
      <c r="L2820" s="11">
        <v>2058143.16</v>
      </c>
    </row>
    <row r="2821" spans="1:12" x14ac:dyDescent="0.25">
      <c r="A2821" s="5" t="s">
        <v>860</v>
      </c>
      <c r="B2821" s="3" t="s">
        <v>861</v>
      </c>
      <c r="C2821" s="5" t="s">
        <v>5587</v>
      </c>
      <c r="D2821" s="5" t="s">
        <v>5587</v>
      </c>
      <c r="E2821" s="5">
        <v>2021</v>
      </c>
      <c r="F2821" s="8" t="str">
        <f t="shared" si="88"/>
        <v>January</v>
      </c>
      <c r="G2821" s="7">
        <f t="shared" si="89"/>
        <v>44197</v>
      </c>
      <c r="H2821" s="5" t="s">
        <v>36</v>
      </c>
      <c r="I2821" s="5" t="s">
        <v>29</v>
      </c>
      <c r="J2821" s="10"/>
      <c r="K2821" s="10"/>
      <c r="L2821" s="11">
        <v>260052.72</v>
      </c>
    </row>
    <row r="2822" spans="1:12" x14ac:dyDescent="0.25">
      <c r="A2822" s="5" t="s">
        <v>862</v>
      </c>
      <c r="B2822" s="3" t="s">
        <v>863</v>
      </c>
      <c r="C2822" s="5" t="s">
        <v>5587</v>
      </c>
      <c r="D2822" s="5" t="s">
        <v>5587</v>
      </c>
      <c r="E2822" s="5">
        <v>2021</v>
      </c>
      <c r="F2822" s="8" t="str">
        <f t="shared" si="88"/>
        <v>January</v>
      </c>
      <c r="G2822" s="7">
        <f t="shared" si="89"/>
        <v>44197</v>
      </c>
      <c r="H2822" s="5" t="s">
        <v>36</v>
      </c>
      <c r="I2822" s="5" t="s">
        <v>29</v>
      </c>
      <c r="J2822" s="10"/>
      <c r="K2822" s="10"/>
      <c r="L2822" s="11">
        <v>-2357.34</v>
      </c>
    </row>
    <row r="2823" spans="1:12" x14ac:dyDescent="0.25">
      <c r="A2823" s="5" t="s">
        <v>862</v>
      </c>
      <c r="B2823" s="3" t="s">
        <v>863</v>
      </c>
      <c r="C2823" s="5" t="s">
        <v>5587</v>
      </c>
      <c r="D2823" s="5" t="s">
        <v>5587</v>
      </c>
      <c r="E2823" s="5">
        <v>2021</v>
      </c>
      <c r="F2823" s="8" t="str">
        <f t="shared" si="88"/>
        <v>January</v>
      </c>
      <c r="G2823" s="7">
        <f t="shared" si="89"/>
        <v>44197</v>
      </c>
      <c r="H2823" s="5" t="s">
        <v>4038</v>
      </c>
      <c r="I2823" s="5" t="s">
        <v>11</v>
      </c>
      <c r="J2823" s="10">
        <v>3063750</v>
      </c>
      <c r="K2823" s="10"/>
      <c r="L2823" s="11">
        <v>3061392.66</v>
      </c>
    </row>
    <row r="2824" spans="1:12" x14ac:dyDescent="0.25">
      <c r="A2824" s="5" t="s">
        <v>862</v>
      </c>
      <c r="B2824" s="3" t="s">
        <v>863</v>
      </c>
      <c r="C2824" s="5" t="s">
        <v>5587</v>
      </c>
      <c r="D2824" s="5" t="s">
        <v>5587</v>
      </c>
      <c r="E2824" s="5">
        <v>2021</v>
      </c>
      <c r="F2824" s="8" t="str">
        <f t="shared" si="88"/>
        <v>January</v>
      </c>
      <c r="G2824" s="7">
        <f t="shared" si="89"/>
        <v>44197</v>
      </c>
      <c r="H2824" s="5" t="s">
        <v>4037</v>
      </c>
      <c r="I2824" s="5" t="s">
        <v>11</v>
      </c>
      <c r="J2824" s="10"/>
      <c r="K2824" s="10">
        <v>49665</v>
      </c>
      <c r="L2824" s="11">
        <v>3011727.66</v>
      </c>
    </row>
    <row r="2825" spans="1:12" x14ac:dyDescent="0.25">
      <c r="A2825" s="5" t="s">
        <v>862</v>
      </c>
      <c r="B2825" s="3" t="s">
        <v>863</v>
      </c>
      <c r="C2825" s="5" t="s">
        <v>5588</v>
      </c>
      <c r="D2825" s="5" t="s">
        <v>5594</v>
      </c>
      <c r="E2825" s="5">
        <v>2021</v>
      </c>
      <c r="F2825" s="8" t="str">
        <f t="shared" si="88"/>
        <v>March</v>
      </c>
      <c r="G2825" s="7">
        <f t="shared" si="89"/>
        <v>44266</v>
      </c>
      <c r="H2825" s="5" t="s">
        <v>870</v>
      </c>
      <c r="I2825" s="5" t="s">
        <v>13</v>
      </c>
      <c r="J2825" s="10"/>
      <c r="K2825" s="10">
        <v>2052712.5</v>
      </c>
      <c r="L2825" s="11">
        <v>959015.16</v>
      </c>
    </row>
    <row r="2826" spans="1:12" x14ac:dyDescent="0.25">
      <c r="A2826" s="5" t="s">
        <v>862</v>
      </c>
      <c r="B2826" s="3" t="s">
        <v>863</v>
      </c>
      <c r="C2826" s="5" t="s">
        <v>5588</v>
      </c>
      <c r="D2826" s="5" t="s">
        <v>5594</v>
      </c>
      <c r="E2826" s="5">
        <v>2021</v>
      </c>
      <c r="F2826" s="8" t="str">
        <f t="shared" si="88"/>
        <v>March</v>
      </c>
      <c r="G2826" s="7">
        <f t="shared" si="89"/>
        <v>44266</v>
      </c>
      <c r="H2826" s="5" t="s">
        <v>870</v>
      </c>
      <c r="I2826" s="5" t="s">
        <v>13</v>
      </c>
      <c r="J2826" s="10"/>
      <c r="K2826" s="10">
        <v>816515.16</v>
      </c>
      <c r="L2826" s="11">
        <v>142500</v>
      </c>
    </row>
    <row r="2827" spans="1:12" x14ac:dyDescent="0.25">
      <c r="A2827" s="5" t="s">
        <v>862</v>
      </c>
      <c r="B2827" s="3" t="s">
        <v>863</v>
      </c>
      <c r="C2827" s="5" t="s">
        <v>5588</v>
      </c>
      <c r="D2827" s="5" t="s">
        <v>5594</v>
      </c>
      <c r="E2827" s="5">
        <v>2021</v>
      </c>
      <c r="F2827" s="8" t="str">
        <f t="shared" si="88"/>
        <v>March</v>
      </c>
      <c r="G2827" s="7">
        <f t="shared" si="89"/>
        <v>44266</v>
      </c>
      <c r="H2827" s="5" t="s">
        <v>1975</v>
      </c>
      <c r="I2827" s="5" t="s">
        <v>13</v>
      </c>
      <c r="J2827" s="10"/>
      <c r="K2827" s="10">
        <v>142500</v>
      </c>
      <c r="L2827" s="11">
        <v>0</v>
      </c>
    </row>
    <row r="2828" spans="1:12" x14ac:dyDescent="0.25">
      <c r="A2828" s="5" t="s">
        <v>862</v>
      </c>
      <c r="B2828" s="3" t="s">
        <v>863</v>
      </c>
      <c r="C2828" s="5" t="s">
        <v>5596</v>
      </c>
      <c r="D2828" s="5" t="s">
        <v>5587</v>
      </c>
      <c r="E2828" s="5">
        <v>2021</v>
      </c>
      <c r="F2828" s="8" t="str">
        <f t="shared" si="88"/>
        <v>April</v>
      </c>
      <c r="G2828" s="7">
        <f t="shared" si="89"/>
        <v>44287</v>
      </c>
      <c r="H2828" s="5" t="s">
        <v>4036</v>
      </c>
      <c r="I2828" s="5" t="s">
        <v>11</v>
      </c>
      <c r="J2828" s="10">
        <v>903000</v>
      </c>
      <c r="K2828" s="10"/>
      <c r="L2828" s="11">
        <v>903000</v>
      </c>
    </row>
    <row r="2829" spans="1:12" x14ac:dyDescent="0.25">
      <c r="A2829" s="5" t="s">
        <v>862</v>
      </c>
      <c r="B2829" s="3" t="s">
        <v>863</v>
      </c>
      <c r="C2829" s="5" t="s">
        <v>5596</v>
      </c>
      <c r="D2829" s="5" t="s">
        <v>5617</v>
      </c>
      <c r="E2829" s="5">
        <v>2021</v>
      </c>
      <c r="F2829" s="8" t="str">
        <f t="shared" si="88"/>
        <v>April</v>
      </c>
      <c r="G2829" s="7">
        <f t="shared" si="89"/>
        <v>44305</v>
      </c>
      <c r="H2829" s="5" t="s">
        <v>4035</v>
      </c>
      <c r="I2829" s="5" t="s">
        <v>11</v>
      </c>
      <c r="J2829" s="10"/>
      <c r="K2829" s="10">
        <v>28595</v>
      </c>
      <c r="L2829" s="11">
        <v>874405</v>
      </c>
    </row>
    <row r="2830" spans="1:12" x14ac:dyDescent="0.25">
      <c r="A2830" s="5" t="s">
        <v>862</v>
      </c>
      <c r="B2830" s="3" t="s">
        <v>863</v>
      </c>
      <c r="C2830" s="5" t="s">
        <v>5596</v>
      </c>
      <c r="D2830" s="5" t="s">
        <v>5617</v>
      </c>
      <c r="E2830" s="5">
        <v>2021</v>
      </c>
      <c r="F2830" s="8" t="str">
        <f t="shared" si="88"/>
        <v>April</v>
      </c>
      <c r="G2830" s="7">
        <f t="shared" si="89"/>
        <v>44305</v>
      </c>
      <c r="H2830" s="5" t="s">
        <v>4034</v>
      </c>
      <c r="I2830" s="5" t="s">
        <v>11</v>
      </c>
      <c r="J2830" s="10"/>
      <c r="K2830" s="10">
        <v>21607.5</v>
      </c>
      <c r="L2830" s="11">
        <v>852797.5</v>
      </c>
    </row>
    <row r="2831" spans="1:12" x14ac:dyDescent="0.25">
      <c r="A2831" s="5" t="s">
        <v>862</v>
      </c>
      <c r="B2831" s="3" t="s">
        <v>863</v>
      </c>
      <c r="C2831" s="5" t="s">
        <v>5597</v>
      </c>
      <c r="D2831" s="5" t="s">
        <v>5615</v>
      </c>
      <c r="E2831" s="5">
        <v>2021</v>
      </c>
      <c r="F2831" s="8" t="str">
        <f t="shared" si="88"/>
        <v>May</v>
      </c>
      <c r="G2831" s="7">
        <f t="shared" si="89"/>
        <v>44343</v>
      </c>
      <c r="H2831" s="5" t="s">
        <v>3296</v>
      </c>
      <c r="I2831" s="5" t="s">
        <v>13</v>
      </c>
      <c r="J2831" s="10"/>
      <c r="K2831" s="10">
        <v>833735</v>
      </c>
      <c r="L2831" s="11">
        <v>19062.5</v>
      </c>
    </row>
    <row r="2832" spans="1:12" x14ac:dyDescent="0.25">
      <c r="A2832" s="5" t="s">
        <v>862</v>
      </c>
      <c r="B2832" s="3" t="s">
        <v>863</v>
      </c>
      <c r="C2832" s="5" t="s">
        <v>5597</v>
      </c>
      <c r="D2832" s="5" t="s">
        <v>5615</v>
      </c>
      <c r="E2832" s="5">
        <v>2021</v>
      </c>
      <c r="F2832" s="8" t="str">
        <f t="shared" si="88"/>
        <v>May</v>
      </c>
      <c r="G2832" s="7">
        <f t="shared" si="89"/>
        <v>44343</v>
      </c>
      <c r="H2832" s="5" t="s">
        <v>3254</v>
      </c>
      <c r="I2832" s="5" t="s">
        <v>13</v>
      </c>
      <c r="J2832" s="10"/>
      <c r="K2832" s="10">
        <v>19062.5</v>
      </c>
      <c r="L2832" s="11">
        <v>0</v>
      </c>
    </row>
    <row r="2833" spans="1:12" x14ac:dyDescent="0.25">
      <c r="A2833" s="5" t="s">
        <v>862</v>
      </c>
      <c r="B2833" s="3" t="s">
        <v>863</v>
      </c>
      <c r="C2833" s="5" t="s">
        <v>5589</v>
      </c>
      <c r="D2833" s="5" t="s">
        <v>5610</v>
      </c>
      <c r="E2833" s="5">
        <v>2021</v>
      </c>
      <c r="F2833" s="8" t="str">
        <f t="shared" si="88"/>
        <v>June</v>
      </c>
      <c r="G2833" s="7">
        <f t="shared" si="89"/>
        <v>44377</v>
      </c>
      <c r="H2833" s="5" t="s">
        <v>4033</v>
      </c>
      <c r="I2833" s="5" t="s">
        <v>11</v>
      </c>
      <c r="J2833" s="10">
        <v>574190.22</v>
      </c>
      <c r="K2833" s="10"/>
      <c r="L2833" s="11">
        <v>574190.22</v>
      </c>
    </row>
    <row r="2834" spans="1:12" x14ac:dyDescent="0.25">
      <c r="A2834" s="5" t="s">
        <v>862</v>
      </c>
      <c r="B2834" s="3" t="s">
        <v>863</v>
      </c>
      <c r="C2834" s="5" t="s">
        <v>5592</v>
      </c>
      <c r="D2834" s="5" t="s">
        <v>5587</v>
      </c>
      <c r="E2834" s="5">
        <v>2021</v>
      </c>
      <c r="F2834" s="8" t="str">
        <f t="shared" si="88"/>
        <v>July</v>
      </c>
      <c r="G2834" s="7">
        <f t="shared" si="89"/>
        <v>44378</v>
      </c>
      <c r="H2834" s="5" t="s">
        <v>4032</v>
      </c>
      <c r="I2834" s="5" t="s">
        <v>11</v>
      </c>
      <c r="J2834" s="10"/>
      <c r="K2834" s="10">
        <v>69230</v>
      </c>
      <c r="L2834" s="11">
        <v>504960.22</v>
      </c>
    </row>
    <row r="2835" spans="1:12" x14ac:dyDescent="0.25">
      <c r="A2835" s="5" t="s">
        <v>862</v>
      </c>
      <c r="B2835" s="3" t="s">
        <v>863</v>
      </c>
      <c r="C2835" s="5" t="s">
        <v>5590</v>
      </c>
      <c r="D2835" s="5" t="s">
        <v>5612</v>
      </c>
      <c r="E2835" s="5">
        <v>2021</v>
      </c>
      <c r="F2835" s="8" t="str">
        <f t="shared" si="88"/>
        <v>August</v>
      </c>
      <c r="G2835" s="7">
        <f t="shared" si="89"/>
        <v>44428</v>
      </c>
      <c r="H2835" s="5" t="s">
        <v>4031</v>
      </c>
      <c r="I2835" s="5" t="s">
        <v>13</v>
      </c>
      <c r="J2835" s="10"/>
      <c r="K2835" s="10">
        <v>504960.22</v>
      </c>
      <c r="L2835" s="11">
        <v>0</v>
      </c>
    </row>
    <row r="2836" spans="1:12" x14ac:dyDescent="0.25">
      <c r="A2836" s="5" t="s">
        <v>873</v>
      </c>
      <c r="B2836" s="3" t="s">
        <v>874</v>
      </c>
      <c r="C2836" s="5" t="s">
        <v>5587</v>
      </c>
      <c r="D2836" s="5" t="s">
        <v>5587</v>
      </c>
      <c r="E2836" s="5">
        <v>2021</v>
      </c>
      <c r="F2836" s="8" t="str">
        <f t="shared" si="88"/>
        <v>January</v>
      </c>
      <c r="G2836" s="7">
        <f t="shared" si="89"/>
        <v>44197</v>
      </c>
      <c r="H2836" s="5" t="s">
        <v>36</v>
      </c>
      <c r="I2836" s="5" t="s">
        <v>29</v>
      </c>
      <c r="J2836" s="10"/>
      <c r="K2836" s="10"/>
      <c r="L2836" s="11">
        <v>-225750</v>
      </c>
    </row>
    <row r="2837" spans="1:12" x14ac:dyDescent="0.25">
      <c r="A2837" s="5" t="s">
        <v>873</v>
      </c>
      <c r="B2837" s="3" t="s">
        <v>874</v>
      </c>
      <c r="C2837" s="5" t="s">
        <v>5587</v>
      </c>
      <c r="D2837" s="5" t="s">
        <v>5587</v>
      </c>
      <c r="E2837" s="5">
        <v>2021</v>
      </c>
      <c r="F2837" s="8" t="str">
        <f t="shared" si="88"/>
        <v>January</v>
      </c>
      <c r="G2837" s="7">
        <f t="shared" si="89"/>
        <v>44197</v>
      </c>
      <c r="H2837" s="5" t="s">
        <v>4030</v>
      </c>
      <c r="I2837" s="5" t="s">
        <v>11</v>
      </c>
      <c r="J2837" s="10">
        <v>225750</v>
      </c>
      <c r="K2837" s="10"/>
      <c r="L2837" s="11">
        <v>0</v>
      </c>
    </row>
    <row r="2838" spans="1:12" x14ac:dyDescent="0.25">
      <c r="A2838" s="5" t="s">
        <v>873</v>
      </c>
      <c r="B2838" s="3" t="s">
        <v>874</v>
      </c>
      <c r="C2838" s="5" t="s">
        <v>5598</v>
      </c>
      <c r="D2838" s="5" t="s">
        <v>5587</v>
      </c>
      <c r="E2838" s="5">
        <v>2021</v>
      </c>
      <c r="F2838" s="8" t="str">
        <f t="shared" si="88"/>
        <v>February</v>
      </c>
      <c r="G2838" s="7">
        <f t="shared" si="89"/>
        <v>44228</v>
      </c>
      <c r="H2838" s="5" t="s">
        <v>4029</v>
      </c>
      <c r="I2838" s="5" t="s">
        <v>11</v>
      </c>
      <c r="J2838" s="10">
        <v>225750</v>
      </c>
      <c r="K2838" s="10"/>
      <c r="L2838" s="11">
        <v>225750</v>
      </c>
    </row>
    <row r="2839" spans="1:12" x14ac:dyDescent="0.25">
      <c r="A2839" s="5" t="s">
        <v>875</v>
      </c>
      <c r="B2839" s="3" t="s">
        <v>876</v>
      </c>
      <c r="C2839" s="7"/>
      <c r="D2839" s="7"/>
      <c r="E2839" s="7"/>
      <c r="F2839" s="8" t="str">
        <f t="shared" si="88"/>
        <v>January</v>
      </c>
      <c r="G2839" s="7" t="str">
        <f t="shared" si="89"/>
        <v/>
      </c>
      <c r="H2839" s="5" t="s">
        <v>28</v>
      </c>
      <c r="I2839" s="5" t="s">
        <v>29</v>
      </c>
      <c r="J2839" s="10"/>
      <c r="K2839" s="10"/>
      <c r="L2839" s="11">
        <v>0</v>
      </c>
    </row>
    <row r="2840" spans="1:12" x14ac:dyDescent="0.25">
      <c r="A2840" s="5" t="s">
        <v>879</v>
      </c>
      <c r="B2840" s="3" t="s">
        <v>880</v>
      </c>
      <c r="C2840" s="5" t="s">
        <v>5587</v>
      </c>
      <c r="D2840" s="5" t="s">
        <v>5587</v>
      </c>
      <c r="E2840" s="5">
        <v>2021</v>
      </c>
      <c r="F2840" s="8" t="str">
        <f t="shared" si="88"/>
        <v>January</v>
      </c>
      <c r="G2840" s="7">
        <f t="shared" si="89"/>
        <v>44197</v>
      </c>
      <c r="H2840" s="5" t="s">
        <v>36</v>
      </c>
      <c r="I2840" s="5" t="s">
        <v>29</v>
      </c>
      <c r="J2840" s="10"/>
      <c r="K2840" s="10"/>
      <c r="L2840" s="11">
        <v>10878298.92</v>
      </c>
    </row>
    <row r="2841" spans="1:12" x14ac:dyDescent="0.25">
      <c r="A2841" s="5" t="s">
        <v>879</v>
      </c>
      <c r="B2841" s="3" t="s">
        <v>880</v>
      </c>
      <c r="C2841" s="5" t="s">
        <v>5587</v>
      </c>
      <c r="D2841" s="5" t="s">
        <v>5617</v>
      </c>
      <c r="E2841" s="5">
        <v>2021</v>
      </c>
      <c r="F2841" s="8" t="str">
        <f t="shared" si="88"/>
        <v>January</v>
      </c>
      <c r="G2841" s="7">
        <f t="shared" si="89"/>
        <v>44215</v>
      </c>
      <c r="H2841" s="5" t="s">
        <v>4028</v>
      </c>
      <c r="I2841" s="5" t="s">
        <v>13</v>
      </c>
      <c r="J2841" s="10"/>
      <c r="K2841" s="10">
        <v>16996334.239999998</v>
      </c>
      <c r="L2841" s="11">
        <v>-6118035.3200000003</v>
      </c>
    </row>
    <row r="2842" spans="1:12" x14ac:dyDescent="0.25">
      <c r="A2842" s="5" t="s">
        <v>879</v>
      </c>
      <c r="B2842" s="3" t="s">
        <v>880</v>
      </c>
      <c r="C2842" s="5" t="s">
        <v>5587</v>
      </c>
      <c r="D2842" s="5" t="s">
        <v>5615</v>
      </c>
      <c r="E2842" s="5">
        <v>2021</v>
      </c>
      <c r="F2842" s="8" t="str">
        <f t="shared" si="88"/>
        <v>January</v>
      </c>
      <c r="G2842" s="7">
        <f t="shared" si="89"/>
        <v>44223</v>
      </c>
      <c r="H2842" s="5" t="s">
        <v>4027</v>
      </c>
      <c r="I2842" s="5" t="s">
        <v>11</v>
      </c>
      <c r="J2842" s="10">
        <v>2418750</v>
      </c>
      <c r="K2842" s="10"/>
      <c r="L2842" s="11">
        <v>-3699285.32</v>
      </c>
    </row>
    <row r="2843" spans="1:12" x14ac:dyDescent="0.25">
      <c r="A2843" s="5" t="s">
        <v>879</v>
      </c>
      <c r="B2843" s="3" t="s">
        <v>880</v>
      </c>
      <c r="C2843" s="5" t="s">
        <v>5587</v>
      </c>
      <c r="D2843" s="5" t="s">
        <v>5615</v>
      </c>
      <c r="E2843" s="5">
        <v>2021</v>
      </c>
      <c r="F2843" s="8" t="str">
        <f t="shared" si="88"/>
        <v>January</v>
      </c>
      <c r="G2843" s="7">
        <f t="shared" si="89"/>
        <v>44223</v>
      </c>
      <c r="H2843" s="5" t="s">
        <v>4026</v>
      </c>
      <c r="I2843" s="5" t="s">
        <v>11</v>
      </c>
      <c r="J2843" s="10"/>
      <c r="K2843" s="10">
        <v>2418750</v>
      </c>
      <c r="L2843" s="11">
        <v>-6118035.3200000003</v>
      </c>
    </row>
    <row r="2844" spans="1:12" x14ac:dyDescent="0.25">
      <c r="A2844" s="5" t="s">
        <v>879</v>
      </c>
      <c r="B2844" s="3" t="s">
        <v>880</v>
      </c>
      <c r="C2844" s="5" t="s">
        <v>5587</v>
      </c>
      <c r="D2844" s="5" t="s">
        <v>5615</v>
      </c>
      <c r="E2844" s="5">
        <v>2021</v>
      </c>
      <c r="F2844" s="8" t="str">
        <f t="shared" si="88"/>
        <v>January</v>
      </c>
      <c r="G2844" s="7">
        <f t="shared" si="89"/>
        <v>44223</v>
      </c>
      <c r="H2844" s="5" t="s">
        <v>4025</v>
      </c>
      <c r="I2844" s="5" t="s">
        <v>11</v>
      </c>
      <c r="J2844" s="10"/>
      <c r="K2844" s="10">
        <v>1059425.72</v>
      </c>
      <c r="L2844" s="11">
        <v>-7177461.04</v>
      </c>
    </row>
    <row r="2845" spans="1:12" x14ac:dyDescent="0.25">
      <c r="A2845" s="5" t="s">
        <v>879</v>
      </c>
      <c r="B2845" s="3" t="s">
        <v>880</v>
      </c>
      <c r="C2845" s="5" t="s">
        <v>5587</v>
      </c>
      <c r="D2845" s="5" t="s">
        <v>5600</v>
      </c>
      <c r="E2845" s="5">
        <v>2021</v>
      </c>
      <c r="F2845" s="8" t="str">
        <f t="shared" si="88"/>
        <v>January</v>
      </c>
      <c r="G2845" s="7">
        <f t="shared" si="89"/>
        <v>44224</v>
      </c>
      <c r="H2845" s="5" t="s">
        <v>4024</v>
      </c>
      <c r="I2845" s="5" t="s">
        <v>11</v>
      </c>
      <c r="J2845" s="10">
        <v>2418750</v>
      </c>
      <c r="K2845" s="10"/>
      <c r="L2845" s="11">
        <v>-4758711.04</v>
      </c>
    </row>
    <row r="2846" spans="1:12" x14ac:dyDescent="0.25">
      <c r="A2846" s="5" t="s">
        <v>879</v>
      </c>
      <c r="B2846" s="3" t="s">
        <v>880</v>
      </c>
      <c r="C2846" s="5" t="s">
        <v>5587</v>
      </c>
      <c r="D2846" s="5" t="s">
        <v>5600</v>
      </c>
      <c r="E2846" s="5">
        <v>2021</v>
      </c>
      <c r="F2846" s="8" t="str">
        <f t="shared" si="88"/>
        <v>January</v>
      </c>
      <c r="G2846" s="7">
        <f t="shared" si="89"/>
        <v>44224</v>
      </c>
      <c r="H2846" s="5" t="s">
        <v>4023</v>
      </c>
      <c r="I2846" s="5" t="s">
        <v>11</v>
      </c>
      <c r="J2846" s="10">
        <v>2015625</v>
      </c>
      <c r="K2846" s="10"/>
      <c r="L2846" s="11">
        <v>-2743086.04</v>
      </c>
    </row>
    <row r="2847" spans="1:12" x14ac:dyDescent="0.25">
      <c r="A2847" s="5" t="s">
        <v>879</v>
      </c>
      <c r="B2847" s="3" t="s">
        <v>880</v>
      </c>
      <c r="C2847" s="5" t="s">
        <v>5587</v>
      </c>
      <c r="D2847" s="5" t="s">
        <v>5600</v>
      </c>
      <c r="E2847" s="5">
        <v>2021</v>
      </c>
      <c r="F2847" s="8" t="str">
        <f t="shared" si="88"/>
        <v>January</v>
      </c>
      <c r="G2847" s="7">
        <f t="shared" si="89"/>
        <v>44224</v>
      </c>
      <c r="H2847" s="5" t="s">
        <v>4022</v>
      </c>
      <c r="I2847" s="5" t="s">
        <v>11</v>
      </c>
      <c r="J2847" s="10">
        <v>1155625</v>
      </c>
      <c r="K2847" s="10"/>
      <c r="L2847" s="11">
        <v>-1587461.04</v>
      </c>
    </row>
    <row r="2848" spans="1:12" x14ac:dyDescent="0.25">
      <c r="A2848" s="5" t="s">
        <v>879</v>
      </c>
      <c r="B2848" s="3" t="s">
        <v>880</v>
      </c>
      <c r="C2848" s="5" t="s">
        <v>5587</v>
      </c>
      <c r="D2848" s="5" t="s">
        <v>5600</v>
      </c>
      <c r="E2848" s="5">
        <v>2021</v>
      </c>
      <c r="F2848" s="8" t="str">
        <f t="shared" si="88"/>
        <v>January</v>
      </c>
      <c r="G2848" s="7">
        <f t="shared" si="89"/>
        <v>44224</v>
      </c>
      <c r="H2848" s="5" t="s">
        <v>4021</v>
      </c>
      <c r="I2848" s="5" t="s">
        <v>11</v>
      </c>
      <c r="J2848" s="10">
        <v>1155625</v>
      </c>
      <c r="K2848" s="10"/>
      <c r="L2848" s="11">
        <v>-431836.04</v>
      </c>
    </row>
    <row r="2849" spans="1:12" x14ac:dyDescent="0.25">
      <c r="A2849" s="5" t="s">
        <v>879</v>
      </c>
      <c r="B2849" s="3" t="s">
        <v>880</v>
      </c>
      <c r="C2849" s="5" t="s">
        <v>5587</v>
      </c>
      <c r="D2849" s="5" t="s">
        <v>5600</v>
      </c>
      <c r="E2849" s="5">
        <v>2021</v>
      </c>
      <c r="F2849" s="8" t="str">
        <f t="shared" si="88"/>
        <v>January</v>
      </c>
      <c r="G2849" s="7">
        <f t="shared" si="89"/>
        <v>44224</v>
      </c>
      <c r="H2849" s="5" t="s">
        <v>4020</v>
      </c>
      <c r="I2849" s="5" t="s">
        <v>11</v>
      </c>
      <c r="J2849" s="10">
        <v>1155625</v>
      </c>
      <c r="K2849" s="10"/>
      <c r="L2849" s="11">
        <v>723788.96</v>
      </c>
    </row>
    <row r="2850" spans="1:12" x14ac:dyDescent="0.25">
      <c r="A2850" s="5" t="s">
        <v>879</v>
      </c>
      <c r="B2850" s="3" t="s">
        <v>880</v>
      </c>
      <c r="C2850" s="5" t="s">
        <v>5587</v>
      </c>
      <c r="D2850" s="5" t="s">
        <v>5600</v>
      </c>
      <c r="E2850" s="5">
        <v>2021</v>
      </c>
      <c r="F2850" s="8" t="str">
        <f t="shared" si="88"/>
        <v>January</v>
      </c>
      <c r="G2850" s="7">
        <f t="shared" si="89"/>
        <v>44224</v>
      </c>
      <c r="H2850" s="5" t="s">
        <v>4019</v>
      </c>
      <c r="I2850" s="5" t="s">
        <v>11</v>
      </c>
      <c r="J2850" s="10">
        <v>1182500</v>
      </c>
      <c r="K2850" s="10"/>
      <c r="L2850" s="11">
        <v>1906288.96</v>
      </c>
    </row>
    <row r="2851" spans="1:12" x14ac:dyDescent="0.25">
      <c r="A2851" s="5" t="s">
        <v>879</v>
      </c>
      <c r="B2851" s="3" t="s">
        <v>880</v>
      </c>
      <c r="C2851" s="5" t="s">
        <v>5598</v>
      </c>
      <c r="D2851" s="5" t="s">
        <v>5599</v>
      </c>
      <c r="E2851" s="5">
        <v>2021</v>
      </c>
      <c r="F2851" s="8" t="str">
        <f t="shared" si="88"/>
        <v>February</v>
      </c>
      <c r="G2851" s="7">
        <f t="shared" si="89"/>
        <v>44243</v>
      </c>
      <c r="H2851" s="5" t="s">
        <v>4018</v>
      </c>
      <c r="I2851" s="5" t="s">
        <v>11</v>
      </c>
      <c r="J2851" s="10"/>
      <c r="K2851" s="10">
        <v>59125</v>
      </c>
      <c r="L2851" s="11">
        <v>1847163.96</v>
      </c>
    </row>
    <row r="2852" spans="1:12" x14ac:dyDescent="0.25">
      <c r="A2852" s="5" t="s">
        <v>879</v>
      </c>
      <c r="B2852" s="3" t="s">
        <v>880</v>
      </c>
      <c r="C2852" s="5" t="s">
        <v>5588</v>
      </c>
      <c r="D2852" s="5" t="s">
        <v>5587</v>
      </c>
      <c r="E2852" s="5">
        <v>2021</v>
      </c>
      <c r="F2852" s="8" t="str">
        <f t="shared" si="88"/>
        <v>March</v>
      </c>
      <c r="G2852" s="7">
        <f t="shared" si="89"/>
        <v>44256</v>
      </c>
      <c r="H2852" s="5" t="s">
        <v>4017</v>
      </c>
      <c r="I2852" s="5" t="s">
        <v>11</v>
      </c>
      <c r="J2852" s="10"/>
      <c r="K2852" s="10">
        <v>33593.75</v>
      </c>
      <c r="L2852" s="11">
        <v>1813570.21</v>
      </c>
    </row>
    <row r="2853" spans="1:12" x14ac:dyDescent="0.25">
      <c r="A2853" s="5" t="s">
        <v>879</v>
      </c>
      <c r="B2853" s="3" t="s">
        <v>880</v>
      </c>
      <c r="C2853" s="5" t="s">
        <v>5588</v>
      </c>
      <c r="D2853" s="5" t="s">
        <v>5587</v>
      </c>
      <c r="E2853" s="5">
        <v>2021</v>
      </c>
      <c r="F2853" s="8" t="str">
        <f t="shared" si="88"/>
        <v>March</v>
      </c>
      <c r="G2853" s="7">
        <f t="shared" si="89"/>
        <v>44256</v>
      </c>
      <c r="H2853" s="5" t="s">
        <v>4016</v>
      </c>
      <c r="I2853" s="5" t="s">
        <v>11</v>
      </c>
      <c r="J2853" s="10"/>
      <c r="K2853" s="10"/>
      <c r="L2853" s="11">
        <v>1813570.21</v>
      </c>
    </row>
    <row r="2854" spans="1:12" x14ac:dyDescent="0.25">
      <c r="A2854" s="5" t="s">
        <v>879</v>
      </c>
      <c r="B2854" s="3" t="s">
        <v>880</v>
      </c>
      <c r="C2854" s="5" t="s">
        <v>5588</v>
      </c>
      <c r="D2854" s="5" t="s">
        <v>5587</v>
      </c>
      <c r="E2854" s="5">
        <v>2021</v>
      </c>
      <c r="F2854" s="8" t="str">
        <f t="shared" si="88"/>
        <v>March</v>
      </c>
      <c r="G2854" s="7">
        <f t="shared" si="89"/>
        <v>44256</v>
      </c>
      <c r="H2854" s="5" t="s">
        <v>4015</v>
      </c>
      <c r="I2854" s="5" t="s">
        <v>11</v>
      </c>
      <c r="J2854" s="10"/>
      <c r="K2854" s="10"/>
      <c r="L2854" s="11">
        <v>1813570.21</v>
      </c>
    </row>
    <row r="2855" spans="1:12" x14ac:dyDescent="0.25">
      <c r="A2855" s="5" t="s">
        <v>879</v>
      </c>
      <c r="B2855" s="3" t="s">
        <v>880</v>
      </c>
      <c r="C2855" s="5" t="s">
        <v>5588</v>
      </c>
      <c r="D2855" s="5" t="s">
        <v>5587</v>
      </c>
      <c r="E2855" s="5">
        <v>2021</v>
      </c>
      <c r="F2855" s="8" t="str">
        <f t="shared" si="88"/>
        <v>March</v>
      </c>
      <c r="G2855" s="7">
        <f t="shared" si="89"/>
        <v>44256</v>
      </c>
      <c r="H2855" s="5" t="s">
        <v>29</v>
      </c>
      <c r="I2855" s="5" t="s">
        <v>11</v>
      </c>
      <c r="J2855" s="10"/>
      <c r="K2855" s="10"/>
      <c r="L2855" s="11">
        <v>1813570.21</v>
      </c>
    </row>
    <row r="2856" spans="1:12" x14ac:dyDescent="0.25">
      <c r="A2856" s="5" t="s">
        <v>879</v>
      </c>
      <c r="B2856" s="3" t="s">
        <v>880</v>
      </c>
      <c r="C2856" s="5" t="s">
        <v>5588</v>
      </c>
      <c r="D2856" s="5" t="s">
        <v>5597</v>
      </c>
      <c r="E2856" s="5">
        <v>2021</v>
      </c>
      <c r="F2856" s="8" t="str">
        <f t="shared" si="88"/>
        <v>March</v>
      </c>
      <c r="G2856" s="7">
        <f t="shared" si="89"/>
        <v>44260</v>
      </c>
      <c r="H2856" s="5" t="s">
        <v>4014</v>
      </c>
      <c r="I2856" s="5" t="s">
        <v>11</v>
      </c>
      <c r="J2856" s="10">
        <v>671875</v>
      </c>
      <c r="K2856" s="10"/>
      <c r="L2856" s="11">
        <v>2485445.21</v>
      </c>
    </row>
    <row r="2857" spans="1:12" x14ac:dyDescent="0.25">
      <c r="A2857" s="5" t="s">
        <v>879</v>
      </c>
      <c r="B2857" s="3" t="s">
        <v>880</v>
      </c>
      <c r="C2857" s="5" t="s">
        <v>5588</v>
      </c>
      <c r="D2857" s="5" t="s">
        <v>5597</v>
      </c>
      <c r="E2857" s="5">
        <v>2021</v>
      </c>
      <c r="F2857" s="8" t="str">
        <f t="shared" si="88"/>
        <v>March</v>
      </c>
      <c r="G2857" s="7">
        <f t="shared" si="89"/>
        <v>44260</v>
      </c>
      <c r="H2857" s="5" t="s">
        <v>4013</v>
      </c>
      <c r="I2857" s="5" t="s">
        <v>11</v>
      </c>
      <c r="J2857" s="10">
        <v>2580000</v>
      </c>
      <c r="K2857" s="10"/>
      <c r="L2857" s="11">
        <v>5065445.21</v>
      </c>
    </row>
    <row r="2858" spans="1:12" x14ac:dyDescent="0.25">
      <c r="A2858" s="5" t="s">
        <v>879</v>
      </c>
      <c r="B2858" s="3" t="s">
        <v>880</v>
      </c>
      <c r="C2858" s="5" t="s">
        <v>5588</v>
      </c>
      <c r="D2858" s="5" t="s">
        <v>5597</v>
      </c>
      <c r="E2858" s="5">
        <v>2021</v>
      </c>
      <c r="F2858" s="8" t="str">
        <f t="shared" si="88"/>
        <v>March</v>
      </c>
      <c r="G2858" s="7">
        <f t="shared" si="89"/>
        <v>44260</v>
      </c>
      <c r="H2858" s="5" t="s">
        <v>4012</v>
      </c>
      <c r="I2858" s="5" t="s">
        <v>11</v>
      </c>
      <c r="J2858" s="10">
        <v>2015625</v>
      </c>
      <c r="K2858" s="10"/>
      <c r="L2858" s="11">
        <v>7081070.21</v>
      </c>
    </row>
    <row r="2859" spans="1:12" x14ac:dyDescent="0.25">
      <c r="A2859" s="5" t="s">
        <v>879</v>
      </c>
      <c r="B2859" s="3" t="s">
        <v>880</v>
      </c>
      <c r="C2859" s="5" t="s">
        <v>5588</v>
      </c>
      <c r="D2859" s="5" t="s">
        <v>5616</v>
      </c>
      <c r="E2859" s="5">
        <v>2021</v>
      </c>
      <c r="F2859" s="8" t="str">
        <f t="shared" si="88"/>
        <v>March</v>
      </c>
      <c r="G2859" s="7">
        <f t="shared" si="89"/>
        <v>44270</v>
      </c>
      <c r="H2859" s="5" t="s">
        <v>4011</v>
      </c>
      <c r="I2859" s="5" t="s">
        <v>11</v>
      </c>
      <c r="J2859" s="10">
        <v>2015625</v>
      </c>
      <c r="K2859" s="10"/>
      <c r="L2859" s="11">
        <v>9096695.2100000009</v>
      </c>
    </row>
    <row r="2860" spans="1:12" x14ac:dyDescent="0.25">
      <c r="A2860" s="5" t="s">
        <v>879</v>
      </c>
      <c r="B2860" s="3" t="s">
        <v>880</v>
      </c>
      <c r="C2860" s="5" t="s">
        <v>5588</v>
      </c>
      <c r="D2860" s="5" t="s">
        <v>5601</v>
      </c>
      <c r="E2860" s="5">
        <v>2021</v>
      </c>
      <c r="F2860" s="8" t="str">
        <f t="shared" si="88"/>
        <v>March</v>
      </c>
      <c r="G2860" s="7">
        <f t="shared" si="89"/>
        <v>44272</v>
      </c>
      <c r="H2860" s="5" t="s">
        <v>4010</v>
      </c>
      <c r="I2860" s="5" t="s">
        <v>11</v>
      </c>
      <c r="J2860" s="10"/>
      <c r="K2860" s="10">
        <v>302343.75</v>
      </c>
      <c r="L2860" s="11">
        <v>8794351.4600000009</v>
      </c>
    </row>
    <row r="2861" spans="1:12" x14ac:dyDescent="0.25">
      <c r="A2861" s="5" t="s">
        <v>879</v>
      </c>
      <c r="B2861" s="3" t="s">
        <v>880</v>
      </c>
      <c r="C2861" s="5" t="s">
        <v>5588</v>
      </c>
      <c r="D2861" s="5" t="s">
        <v>5609</v>
      </c>
      <c r="E2861" s="5">
        <v>2021</v>
      </c>
      <c r="F2861" s="8" t="str">
        <f t="shared" si="88"/>
        <v>March</v>
      </c>
      <c r="G2861" s="7">
        <f t="shared" si="89"/>
        <v>44278</v>
      </c>
      <c r="H2861" s="5" t="s">
        <v>3938</v>
      </c>
      <c r="I2861" s="5" t="s">
        <v>13</v>
      </c>
      <c r="J2861" s="10"/>
      <c r="K2861" s="10">
        <v>4202699.28</v>
      </c>
      <c r="L2861" s="11">
        <v>4591652.18</v>
      </c>
    </row>
    <row r="2862" spans="1:12" x14ac:dyDescent="0.25">
      <c r="A2862" s="5" t="s">
        <v>879</v>
      </c>
      <c r="B2862" s="3" t="s">
        <v>880</v>
      </c>
      <c r="C2862" s="5" t="s">
        <v>5588</v>
      </c>
      <c r="D2862" s="5" t="s">
        <v>5602</v>
      </c>
      <c r="E2862" s="5">
        <v>2021</v>
      </c>
      <c r="F2862" s="8" t="str">
        <f t="shared" si="88"/>
        <v>March</v>
      </c>
      <c r="G2862" s="7">
        <f t="shared" si="89"/>
        <v>44279</v>
      </c>
      <c r="H2862" s="5" t="s">
        <v>4009</v>
      </c>
      <c r="I2862" s="5" t="s">
        <v>11</v>
      </c>
      <c r="J2862" s="10"/>
      <c r="K2862" s="10">
        <v>302343.75</v>
      </c>
      <c r="L2862" s="11">
        <v>4289308.43</v>
      </c>
    </row>
    <row r="2863" spans="1:12" x14ac:dyDescent="0.25">
      <c r="A2863" s="5" t="s">
        <v>879</v>
      </c>
      <c r="B2863" s="3" t="s">
        <v>880</v>
      </c>
      <c r="C2863" s="5" t="s">
        <v>5596</v>
      </c>
      <c r="D2863" s="5" t="s">
        <v>5604</v>
      </c>
      <c r="E2863" s="5">
        <v>2021</v>
      </c>
      <c r="F2863" s="8" t="str">
        <f t="shared" si="88"/>
        <v>April</v>
      </c>
      <c r="G2863" s="7">
        <f t="shared" si="89"/>
        <v>44299</v>
      </c>
      <c r="H2863" s="5" t="s">
        <v>3938</v>
      </c>
      <c r="I2863" s="5" t="s">
        <v>13</v>
      </c>
      <c r="J2863" s="10"/>
      <c r="K2863" s="10">
        <v>2580000</v>
      </c>
      <c r="L2863" s="11">
        <v>1709308.43</v>
      </c>
    </row>
    <row r="2864" spans="1:12" x14ac:dyDescent="0.25">
      <c r="A2864" s="5" t="s">
        <v>879</v>
      </c>
      <c r="B2864" s="3" t="s">
        <v>880</v>
      </c>
      <c r="C2864" s="5" t="s">
        <v>5596</v>
      </c>
      <c r="D2864" s="5" t="s">
        <v>5615</v>
      </c>
      <c r="E2864" s="5">
        <v>2021</v>
      </c>
      <c r="F2864" s="8" t="str">
        <f t="shared" si="88"/>
        <v>April</v>
      </c>
      <c r="G2864" s="7">
        <f t="shared" si="89"/>
        <v>44313</v>
      </c>
      <c r="H2864" s="5" t="s">
        <v>3973</v>
      </c>
      <c r="I2864" s="5" t="s">
        <v>13</v>
      </c>
      <c r="J2864" s="10"/>
      <c r="K2864" s="10">
        <v>1713281.25</v>
      </c>
      <c r="L2864" s="11">
        <v>-3972.82</v>
      </c>
    </row>
    <row r="2865" spans="1:12" x14ac:dyDescent="0.25">
      <c r="A2865" s="5" t="s">
        <v>879</v>
      </c>
      <c r="B2865" s="3" t="s">
        <v>880</v>
      </c>
      <c r="C2865" s="5" t="s">
        <v>5597</v>
      </c>
      <c r="D2865" s="5" t="s">
        <v>5597</v>
      </c>
      <c r="E2865" s="5">
        <v>2021</v>
      </c>
      <c r="F2865" s="8" t="str">
        <f t="shared" si="88"/>
        <v>May</v>
      </c>
      <c r="G2865" s="7">
        <f t="shared" si="89"/>
        <v>44321</v>
      </c>
      <c r="H2865" s="5" t="s">
        <v>4008</v>
      </c>
      <c r="I2865" s="5" t="s">
        <v>11</v>
      </c>
      <c r="J2865" s="10">
        <v>2418750</v>
      </c>
      <c r="K2865" s="10"/>
      <c r="L2865" s="11">
        <v>2414777.1800000002</v>
      </c>
    </row>
    <row r="2866" spans="1:12" x14ac:dyDescent="0.25">
      <c r="A2866" s="5" t="s">
        <v>879</v>
      </c>
      <c r="B2866" s="3" t="s">
        <v>880</v>
      </c>
      <c r="C2866" s="5" t="s">
        <v>5597</v>
      </c>
      <c r="D2866" s="5" t="s">
        <v>5597</v>
      </c>
      <c r="E2866" s="5">
        <v>2021</v>
      </c>
      <c r="F2866" s="8" t="str">
        <f t="shared" si="88"/>
        <v>May</v>
      </c>
      <c r="G2866" s="7">
        <f t="shared" si="89"/>
        <v>44321</v>
      </c>
      <c r="H2866" s="5" t="s">
        <v>4007</v>
      </c>
      <c r="I2866" s="5" t="s">
        <v>11</v>
      </c>
      <c r="J2866" s="10">
        <v>1155625</v>
      </c>
      <c r="K2866" s="10"/>
      <c r="L2866" s="11">
        <v>3570402.18</v>
      </c>
    </row>
    <row r="2867" spans="1:12" x14ac:dyDescent="0.25">
      <c r="A2867" s="5" t="s">
        <v>879</v>
      </c>
      <c r="B2867" s="3" t="s">
        <v>880</v>
      </c>
      <c r="C2867" s="5" t="s">
        <v>5597</v>
      </c>
      <c r="D2867" s="5" t="s">
        <v>5597</v>
      </c>
      <c r="E2867" s="5">
        <v>2021</v>
      </c>
      <c r="F2867" s="8" t="str">
        <f t="shared" si="88"/>
        <v>May</v>
      </c>
      <c r="G2867" s="7">
        <f t="shared" si="89"/>
        <v>44321</v>
      </c>
      <c r="H2867" s="5" t="s">
        <v>4006</v>
      </c>
      <c r="I2867" s="5" t="s">
        <v>11</v>
      </c>
      <c r="J2867" s="10">
        <v>1155625</v>
      </c>
      <c r="K2867" s="10"/>
      <c r="L2867" s="11">
        <v>4726027.18</v>
      </c>
    </row>
    <row r="2868" spans="1:12" x14ac:dyDescent="0.25">
      <c r="A2868" s="5" t="s">
        <v>879</v>
      </c>
      <c r="B2868" s="3" t="s">
        <v>880</v>
      </c>
      <c r="C2868" s="5" t="s">
        <v>5597</v>
      </c>
      <c r="D2868" s="5" t="s">
        <v>5597</v>
      </c>
      <c r="E2868" s="5">
        <v>2021</v>
      </c>
      <c r="F2868" s="8" t="str">
        <f t="shared" si="88"/>
        <v>May</v>
      </c>
      <c r="G2868" s="7">
        <f t="shared" si="89"/>
        <v>44321</v>
      </c>
      <c r="H2868" s="5" t="s">
        <v>4005</v>
      </c>
      <c r="I2868" s="5" t="s">
        <v>11</v>
      </c>
      <c r="J2868" s="10">
        <v>1155625</v>
      </c>
      <c r="K2868" s="10"/>
      <c r="L2868" s="11">
        <v>5881652.1799999997</v>
      </c>
    </row>
    <row r="2869" spans="1:12" x14ac:dyDescent="0.25">
      <c r="A2869" s="5" t="s">
        <v>879</v>
      </c>
      <c r="B2869" s="3" t="s">
        <v>880</v>
      </c>
      <c r="C2869" s="5" t="s">
        <v>5597</v>
      </c>
      <c r="D2869" s="5" t="s">
        <v>5597</v>
      </c>
      <c r="E2869" s="5">
        <v>2021</v>
      </c>
      <c r="F2869" s="8" t="str">
        <f t="shared" si="88"/>
        <v>May</v>
      </c>
      <c r="G2869" s="7">
        <f t="shared" si="89"/>
        <v>44321</v>
      </c>
      <c r="H2869" s="5" t="s">
        <v>4004</v>
      </c>
      <c r="I2869" s="5" t="s">
        <v>11</v>
      </c>
      <c r="J2869" s="10">
        <v>1182500</v>
      </c>
      <c r="K2869" s="10"/>
      <c r="L2869" s="11">
        <v>7064152.1799999997</v>
      </c>
    </row>
    <row r="2870" spans="1:12" x14ac:dyDescent="0.25">
      <c r="A2870" s="5" t="s">
        <v>879</v>
      </c>
      <c r="B2870" s="3" t="s">
        <v>880</v>
      </c>
      <c r="C2870" s="5" t="s">
        <v>5597</v>
      </c>
      <c r="D2870" s="5" t="s">
        <v>5597</v>
      </c>
      <c r="E2870" s="5">
        <v>2021</v>
      </c>
      <c r="F2870" s="8" t="str">
        <f t="shared" si="88"/>
        <v>May</v>
      </c>
      <c r="G2870" s="7">
        <f t="shared" si="89"/>
        <v>44321</v>
      </c>
      <c r="H2870" s="5" t="s">
        <v>4003</v>
      </c>
      <c r="I2870" s="5" t="s">
        <v>11</v>
      </c>
      <c r="J2870" s="10">
        <v>2257500</v>
      </c>
      <c r="K2870" s="10"/>
      <c r="L2870" s="11">
        <v>9321652.1799999997</v>
      </c>
    </row>
    <row r="2871" spans="1:12" x14ac:dyDescent="0.25">
      <c r="A2871" s="5" t="s">
        <v>879</v>
      </c>
      <c r="B2871" s="3" t="s">
        <v>880</v>
      </c>
      <c r="C2871" s="5" t="s">
        <v>5597</v>
      </c>
      <c r="D2871" s="5" t="s">
        <v>5597</v>
      </c>
      <c r="E2871" s="5">
        <v>2021</v>
      </c>
      <c r="F2871" s="8" t="str">
        <f t="shared" si="88"/>
        <v>May</v>
      </c>
      <c r="G2871" s="7">
        <f t="shared" si="89"/>
        <v>44321</v>
      </c>
      <c r="H2871" s="5" t="s">
        <v>4002</v>
      </c>
      <c r="I2871" s="5" t="s">
        <v>11</v>
      </c>
      <c r="J2871" s="10">
        <v>7525000</v>
      </c>
      <c r="K2871" s="10"/>
      <c r="L2871" s="11">
        <v>16846652.18</v>
      </c>
    </row>
    <row r="2872" spans="1:12" x14ac:dyDescent="0.25">
      <c r="A2872" s="5" t="s">
        <v>879</v>
      </c>
      <c r="B2872" s="3" t="s">
        <v>880</v>
      </c>
      <c r="C2872" s="5" t="s">
        <v>5597</v>
      </c>
      <c r="D2872" s="5" t="s">
        <v>5597</v>
      </c>
      <c r="E2872" s="5">
        <v>2021</v>
      </c>
      <c r="F2872" s="8" t="str">
        <f t="shared" si="88"/>
        <v>May</v>
      </c>
      <c r="G2872" s="7">
        <f t="shared" si="89"/>
        <v>44321</v>
      </c>
      <c r="H2872" s="5" t="s">
        <v>4001</v>
      </c>
      <c r="I2872" s="5" t="s">
        <v>11</v>
      </c>
      <c r="J2872" s="10">
        <v>2257500</v>
      </c>
      <c r="K2872" s="10"/>
      <c r="L2872" s="11">
        <v>19104152.18</v>
      </c>
    </row>
    <row r="2873" spans="1:12" x14ac:dyDescent="0.25">
      <c r="A2873" s="5" t="s">
        <v>879</v>
      </c>
      <c r="B2873" s="3" t="s">
        <v>880</v>
      </c>
      <c r="C2873" s="5" t="s">
        <v>5597</v>
      </c>
      <c r="D2873" s="5" t="s">
        <v>5597</v>
      </c>
      <c r="E2873" s="5">
        <v>2021</v>
      </c>
      <c r="F2873" s="8" t="str">
        <f t="shared" si="88"/>
        <v>May</v>
      </c>
      <c r="G2873" s="7">
        <f t="shared" si="89"/>
        <v>44321</v>
      </c>
      <c r="H2873" s="5" t="s">
        <v>4000</v>
      </c>
      <c r="I2873" s="5" t="s">
        <v>11</v>
      </c>
      <c r="J2873" s="10"/>
      <c r="K2873" s="10">
        <v>120937.5</v>
      </c>
      <c r="L2873" s="11">
        <v>18983214.68</v>
      </c>
    </row>
    <row r="2874" spans="1:12" x14ac:dyDescent="0.25">
      <c r="A2874" s="5" t="s">
        <v>879</v>
      </c>
      <c r="B2874" s="3" t="s">
        <v>880</v>
      </c>
      <c r="C2874" s="5" t="s">
        <v>5597</v>
      </c>
      <c r="D2874" s="5" t="s">
        <v>5597</v>
      </c>
      <c r="E2874" s="5">
        <v>2021</v>
      </c>
      <c r="F2874" s="8" t="str">
        <f t="shared" si="88"/>
        <v>May</v>
      </c>
      <c r="G2874" s="7">
        <f t="shared" si="89"/>
        <v>44321</v>
      </c>
      <c r="H2874" s="5" t="s">
        <v>3999</v>
      </c>
      <c r="I2874" s="5" t="s">
        <v>11</v>
      </c>
      <c r="J2874" s="10"/>
      <c r="K2874" s="10">
        <v>57781.25</v>
      </c>
      <c r="L2874" s="11">
        <v>18925433.43</v>
      </c>
    </row>
    <row r="2875" spans="1:12" x14ac:dyDescent="0.25">
      <c r="A2875" s="5" t="s">
        <v>879</v>
      </c>
      <c r="B2875" s="3" t="s">
        <v>880</v>
      </c>
      <c r="C2875" s="5" t="s">
        <v>5597</v>
      </c>
      <c r="D2875" s="5" t="s">
        <v>5597</v>
      </c>
      <c r="E2875" s="5">
        <v>2021</v>
      </c>
      <c r="F2875" s="8" t="str">
        <f t="shared" si="88"/>
        <v>May</v>
      </c>
      <c r="G2875" s="7">
        <f t="shared" si="89"/>
        <v>44321</v>
      </c>
      <c r="H2875" s="5" t="s">
        <v>3998</v>
      </c>
      <c r="I2875" s="5" t="s">
        <v>11</v>
      </c>
      <c r="J2875" s="10"/>
      <c r="K2875" s="10">
        <v>57781.25</v>
      </c>
      <c r="L2875" s="11">
        <v>18867652.18</v>
      </c>
    </row>
    <row r="2876" spans="1:12" x14ac:dyDescent="0.25">
      <c r="A2876" s="5" t="s">
        <v>879</v>
      </c>
      <c r="B2876" s="3" t="s">
        <v>880</v>
      </c>
      <c r="C2876" s="5" t="s">
        <v>5597</v>
      </c>
      <c r="D2876" s="5" t="s">
        <v>5597</v>
      </c>
      <c r="E2876" s="5">
        <v>2021</v>
      </c>
      <c r="F2876" s="8" t="str">
        <f t="shared" si="88"/>
        <v>May</v>
      </c>
      <c r="G2876" s="7">
        <f t="shared" si="89"/>
        <v>44321</v>
      </c>
      <c r="H2876" s="5" t="s">
        <v>3997</v>
      </c>
      <c r="I2876" s="5" t="s">
        <v>11</v>
      </c>
      <c r="J2876" s="10"/>
      <c r="K2876" s="10">
        <v>112875</v>
      </c>
      <c r="L2876" s="11">
        <v>18754777.18</v>
      </c>
    </row>
    <row r="2877" spans="1:12" x14ac:dyDescent="0.25">
      <c r="A2877" s="5" t="s">
        <v>879</v>
      </c>
      <c r="B2877" s="3" t="s">
        <v>880</v>
      </c>
      <c r="C2877" s="5" t="s">
        <v>5597</v>
      </c>
      <c r="D2877" s="5" t="s">
        <v>5595</v>
      </c>
      <c r="E2877" s="5">
        <v>2021</v>
      </c>
      <c r="F2877" s="8" t="str">
        <f t="shared" si="88"/>
        <v>May</v>
      </c>
      <c r="G2877" s="7">
        <f t="shared" si="89"/>
        <v>44347</v>
      </c>
      <c r="H2877" s="5" t="s">
        <v>3996</v>
      </c>
      <c r="I2877" s="5" t="s">
        <v>11</v>
      </c>
      <c r="J2877" s="10"/>
      <c r="K2877" s="10">
        <v>173343.75</v>
      </c>
      <c r="L2877" s="11">
        <v>18581433.43</v>
      </c>
    </row>
    <row r="2878" spans="1:12" x14ac:dyDescent="0.25">
      <c r="A2878" s="5" t="s">
        <v>879</v>
      </c>
      <c r="B2878" s="3" t="s">
        <v>880</v>
      </c>
      <c r="C2878" s="5" t="s">
        <v>5589</v>
      </c>
      <c r="D2878" s="5" t="s">
        <v>5587</v>
      </c>
      <c r="E2878" s="5">
        <v>2021</v>
      </c>
      <c r="F2878" s="8" t="str">
        <f t="shared" si="88"/>
        <v>June</v>
      </c>
      <c r="G2878" s="7">
        <f t="shared" si="89"/>
        <v>44348</v>
      </c>
      <c r="H2878" s="5" t="s">
        <v>3995</v>
      </c>
      <c r="I2878" s="5" t="s">
        <v>11</v>
      </c>
      <c r="J2878" s="10">
        <v>2580000</v>
      </c>
      <c r="K2878" s="10"/>
      <c r="L2878" s="11">
        <v>21161433.43</v>
      </c>
    </row>
    <row r="2879" spans="1:12" x14ac:dyDescent="0.25">
      <c r="A2879" s="5" t="s">
        <v>879</v>
      </c>
      <c r="B2879" s="3" t="s">
        <v>880</v>
      </c>
      <c r="C2879" s="5" t="s">
        <v>5589</v>
      </c>
      <c r="D2879" s="5" t="s">
        <v>5587</v>
      </c>
      <c r="E2879" s="5">
        <v>2021</v>
      </c>
      <c r="F2879" s="8" t="str">
        <f t="shared" si="88"/>
        <v>June</v>
      </c>
      <c r="G2879" s="7">
        <f t="shared" si="89"/>
        <v>44348</v>
      </c>
      <c r="H2879" s="5" t="s">
        <v>3994</v>
      </c>
      <c r="I2879" s="5" t="s">
        <v>11</v>
      </c>
      <c r="J2879" s="10">
        <v>2015625</v>
      </c>
      <c r="K2879" s="10"/>
      <c r="L2879" s="11">
        <v>23177058.43</v>
      </c>
    </row>
    <row r="2880" spans="1:12" x14ac:dyDescent="0.25">
      <c r="A2880" s="5" t="s">
        <v>879</v>
      </c>
      <c r="B2880" s="3" t="s">
        <v>880</v>
      </c>
      <c r="C2880" s="5" t="s">
        <v>5589</v>
      </c>
      <c r="D2880" s="5" t="s">
        <v>5587</v>
      </c>
      <c r="E2880" s="5">
        <v>2021</v>
      </c>
      <c r="F2880" s="8" t="str">
        <f t="shared" si="88"/>
        <v>June</v>
      </c>
      <c r="G2880" s="7">
        <f t="shared" si="89"/>
        <v>44348</v>
      </c>
      <c r="H2880" s="5" t="s">
        <v>3993</v>
      </c>
      <c r="I2880" s="5" t="s">
        <v>11</v>
      </c>
      <c r="J2880" s="10">
        <v>806250</v>
      </c>
      <c r="K2880" s="10"/>
      <c r="L2880" s="11">
        <v>23983308.43</v>
      </c>
    </row>
    <row r="2881" spans="1:12" x14ac:dyDescent="0.25">
      <c r="A2881" s="5" t="s">
        <v>879</v>
      </c>
      <c r="B2881" s="3" t="s">
        <v>880</v>
      </c>
      <c r="C2881" s="5" t="s">
        <v>5589</v>
      </c>
      <c r="D2881" s="5" t="s">
        <v>5592</v>
      </c>
      <c r="E2881" s="5">
        <v>2021</v>
      </c>
      <c r="F2881" s="8" t="str">
        <f t="shared" si="88"/>
        <v>June</v>
      </c>
      <c r="G2881" s="7">
        <f t="shared" si="89"/>
        <v>44354</v>
      </c>
      <c r="H2881" s="5" t="s">
        <v>3992</v>
      </c>
      <c r="I2881" s="5" t="s">
        <v>11</v>
      </c>
      <c r="J2881" s="10">
        <v>3479332.1</v>
      </c>
      <c r="K2881" s="10"/>
      <c r="L2881" s="11">
        <v>27462640.530000001</v>
      </c>
    </row>
    <row r="2882" spans="1:12" x14ac:dyDescent="0.25">
      <c r="A2882" s="5" t="s">
        <v>879</v>
      </c>
      <c r="B2882" s="3" t="s">
        <v>880</v>
      </c>
      <c r="C2882" s="5" t="s">
        <v>5589</v>
      </c>
      <c r="D2882" s="5" t="s">
        <v>5601</v>
      </c>
      <c r="E2882" s="5">
        <v>2021</v>
      </c>
      <c r="F2882" s="8" t="str">
        <f t="shared" si="88"/>
        <v>June</v>
      </c>
      <c r="G2882" s="7">
        <f t="shared" si="89"/>
        <v>44364</v>
      </c>
      <c r="H2882" s="5" t="s">
        <v>3938</v>
      </c>
      <c r="I2882" s="5" t="s">
        <v>13</v>
      </c>
      <c r="J2882" s="10"/>
      <c r="K2882" s="10">
        <v>17603125</v>
      </c>
      <c r="L2882" s="11">
        <v>9859515.5299999993</v>
      </c>
    </row>
    <row r="2883" spans="1:12" x14ac:dyDescent="0.25">
      <c r="A2883" s="5" t="s">
        <v>879</v>
      </c>
      <c r="B2883" s="3" t="s">
        <v>880</v>
      </c>
      <c r="C2883" s="5" t="s">
        <v>5589</v>
      </c>
      <c r="D2883" s="5" t="s">
        <v>5608</v>
      </c>
      <c r="E2883" s="5">
        <v>2021</v>
      </c>
      <c r="F2883" s="8" t="str">
        <f t="shared" ref="F2883:F2946" si="90">TEXT(C2883*28, "mmmm")</f>
        <v>June</v>
      </c>
      <c r="G2883" s="7">
        <f t="shared" ref="G2883:G2946" si="91">IFERROR(DATEVALUE(CONCATENATE(C2883,"-",D2883,"-",E2883)), "")</f>
        <v>44372</v>
      </c>
      <c r="H2883" s="5" t="s">
        <v>3991</v>
      </c>
      <c r="I2883" s="5" t="s">
        <v>11</v>
      </c>
      <c r="J2883" s="10"/>
      <c r="K2883" s="10">
        <v>33593.75</v>
      </c>
      <c r="L2883" s="11">
        <v>9825921.7799999993</v>
      </c>
    </row>
    <row r="2884" spans="1:12" x14ac:dyDescent="0.25">
      <c r="A2884" s="5" t="s">
        <v>879</v>
      </c>
      <c r="B2884" s="3" t="s">
        <v>880</v>
      </c>
      <c r="C2884" s="5" t="s">
        <v>5589</v>
      </c>
      <c r="D2884" s="5" t="s">
        <v>5603</v>
      </c>
      <c r="E2884" s="5">
        <v>2021</v>
      </c>
      <c r="F2884" s="8" t="str">
        <f t="shared" si="90"/>
        <v>June</v>
      </c>
      <c r="G2884" s="7">
        <f t="shared" si="91"/>
        <v>44376</v>
      </c>
      <c r="H2884" s="5" t="s">
        <v>3938</v>
      </c>
      <c r="I2884" s="5" t="s">
        <v>13</v>
      </c>
      <c r="J2884" s="10"/>
      <c r="K2884" s="10">
        <v>982281.25</v>
      </c>
      <c r="L2884" s="11">
        <v>8843640.5299999993</v>
      </c>
    </row>
    <row r="2885" spans="1:12" x14ac:dyDescent="0.25">
      <c r="A2885" s="5" t="s">
        <v>879</v>
      </c>
      <c r="B2885" s="3" t="s">
        <v>880</v>
      </c>
      <c r="C2885" s="5" t="s">
        <v>5592</v>
      </c>
      <c r="D2885" s="5" t="s">
        <v>5597</v>
      </c>
      <c r="E2885" s="5">
        <v>2021</v>
      </c>
      <c r="F2885" s="8" t="str">
        <f t="shared" si="90"/>
        <v>July</v>
      </c>
      <c r="G2885" s="7">
        <f t="shared" si="91"/>
        <v>44382</v>
      </c>
      <c r="H2885" s="5" t="s">
        <v>3990</v>
      </c>
      <c r="I2885" s="5" t="s">
        <v>11</v>
      </c>
      <c r="J2885" s="10">
        <v>2257500</v>
      </c>
      <c r="K2885" s="10"/>
      <c r="L2885" s="11">
        <v>11101140.529999999</v>
      </c>
    </row>
    <row r="2886" spans="1:12" x14ac:dyDescent="0.25">
      <c r="A2886" s="5" t="s">
        <v>879</v>
      </c>
      <c r="B2886" s="3" t="s">
        <v>880</v>
      </c>
      <c r="C2886" s="5" t="s">
        <v>5592</v>
      </c>
      <c r="D2886" s="5" t="s">
        <v>5592</v>
      </c>
      <c r="E2886" s="5">
        <v>2021</v>
      </c>
      <c r="F2886" s="8" t="str">
        <f t="shared" si="90"/>
        <v>July</v>
      </c>
      <c r="G2886" s="7">
        <f t="shared" si="91"/>
        <v>44384</v>
      </c>
      <c r="H2886" s="5" t="s">
        <v>3938</v>
      </c>
      <c r="I2886" s="5" t="s">
        <v>13</v>
      </c>
      <c r="J2886" s="10"/>
      <c r="K2886" s="10">
        <v>5401875</v>
      </c>
      <c r="L2886" s="11">
        <v>5699265.5300000003</v>
      </c>
    </row>
    <row r="2887" spans="1:12" x14ac:dyDescent="0.25">
      <c r="A2887" s="5" t="s">
        <v>879</v>
      </c>
      <c r="B2887" s="3" t="s">
        <v>880</v>
      </c>
      <c r="C2887" s="5" t="s">
        <v>5592</v>
      </c>
      <c r="D2887" s="5" t="s">
        <v>5615</v>
      </c>
      <c r="E2887" s="5">
        <v>2021</v>
      </c>
      <c r="F2887" s="8" t="str">
        <f t="shared" si="90"/>
        <v>July</v>
      </c>
      <c r="G2887" s="7">
        <f t="shared" si="91"/>
        <v>44404</v>
      </c>
      <c r="H2887" s="5" t="s">
        <v>3989</v>
      </c>
      <c r="I2887" s="5" t="s">
        <v>11</v>
      </c>
      <c r="J2887" s="10">
        <v>2418750</v>
      </c>
      <c r="K2887" s="10"/>
      <c r="L2887" s="11">
        <v>8118015.5300000003</v>
      </c>
    </row>
    <row r="2888" spans="1:12" x14ac:dyDescent="0.25">
      <c r="A2888" s="5" t="s">
        <v>879</v>
      </c>
      <c r="B2888" s="3" t="s">
        <v>880</v>
      </c>
      <c r="C2888" s="5" t="s">
        <v>5592</v>
      </c>
      <c r="D2888" s="5" t="s">
        <v>5615</v>
      </c>
      <c r="E2888" s="5">
        <v>2021</v>
      </c>
      <c r="F2888" s="8" t="str">
        <f t="shared" si="90"/>
        <v>July</v>
      </c>
      <c r="G2888" s="7">
        <f t="shared" si="91"/>
        <v>44404</v>
      </c>
      <c r="H2888" s="5" t="s">
        <v>3988</v>
      </c>
      <c r="I2888" s="5" t="s">
        <v>11</v>
      </c>
      <c r="J2888" s="10">
        <v>1155625</v>
      </c>
      <c r="K2888" s="10"/>
      <c r="L2888" s="11">
        <v>9273640.5299999993</v>
      </c>
    </row>
    <row r="2889" spans="1:12" x14ac:dyDescent="0.25">
      <c r="A2889" s="5" t="s">
        <v>879</v>
      </c>
      <c r="B2889" s="3" t="s">
        <v>880</v>
      </c>
      <c r="C2889" s="5" t="s">
        <v>5592</v>
      </c>
      <c r="D2889" s="5" t="s">
        <v>5615</v>
      </c>
      <c r="E2889" s="5">
        <v>2021</v>
      </c>
      <c r="F2889" s="8" t="str">
        <f t="shared" si="90"/>
        <v>July</v>
      </c>
      <c r="G2889" s="7">
        <f t="shared" si="91"/>
        <v>44404</v>
      </c>
      <c r="H2889" s="5" t="s">
        <v>3987</v>
      </c>
      <c r="I2889" s="5" t="s">
        <v>11</v>
      </c>
      <c r="J2889" s="10">
        <v>1155625</v>
      </c>
      <c r="K2889" s="10"/>
      <c r="L2889" s="11">
        <v>10429265.529999999</v>
      </c>
    </row>
    <row r="2890" spans="1:12" x14ac:dyDescent="0.25">
      <c r="A2890" s="5" t="s">
        <v>879</v>
      </c>
      <c r="B2890" s="3" t="s">
        <v>880</v>
      </c>
      <c r="C2890" s="5" t="s">
        <v>5592</v>
      </c>
      <c r="D2890" s="5" t="s">
        <v>5615</v>
      </c>
      <c r="E2890" s="5">
        <v>2021</v>
      </c>
      <c r="F2890" s="8" t="str">
        <f t="shared" si="90"/>
        <v>July</v>
      </c>
      <c r="G2890" s="7">
        <f t="shared" si="91"/>
        <v>44404</v>
      </c>
      <c r="H2890" s="5" t="s">
        <v>3986</v>
      </c>
      <c r="I2890" s="5" t="s">
        <v>11</v>
      </c>
      <c r="J2890" s="10">
        <v>1155625</v>
      </c>
      <c r="K2890" s="10"/>
      <c r="L2890" s="11">
        <v>11584890.529999999</v>
      </c>
    </row>
    <row r="2891" spans="1:12" x14ac:dyDescent="0.25">
      <c r="A2891" s="5" t="s">
        <v>879</v>
      </c>
      <c r="B2891" s="3" t="s">
        <v>880</v>
      </c>
      <c r="C2891" s="5" t="s">
        <v>5592</v>
      </c>
      <c r="D2891" s="5" t="s">
        <v>5615</v>
      </c>
      <c r="E2891" s="5">
        <v>2021</v>
      </c>
      <c r="F2891" s="8" t="str">
        <f t="shared" si="90"/>
        <v>July</v>
      </c>
      <c r="G2891" s="7">
        <f t="shared" si="91"/>
        <v>44404</v>
      </c>
      <c r="H2891" s="5" t="s">
        <v>3985</v>
      </c>
      <c r="I2891" s="5" t="s">
        <v>11</v>
      </c>
      <c r="J2891" s="10">
        <v>1182500</v>
      </c>
      <c r="K2891" s="10"/>
      <c r="L2891" s="11">
        <v>12767390.529999999</v>
      </c>
    </row>
    <row r="2892" spans="1:12" x14ac:dyDescent="0.25">
      <c r="A2892" s="5" t="s">
        <v>879</v>
      </c>
      <c r="B2892" s="3" t="s">
        <v>880</v>
      </c>
      <c r="C2892" s="5" t="s">
        <v>5592</v>
      </c>
      <c r="D2892" s="5" t="s">
        <v>5615</v>
      </c>
      <c r="E2892" s="5">
        <v>2021</v>
      </c>
      <c r="F2892" s="8" t="str">
        <f t="shared" si="90"/>
        <v>July</v>
      </c>
      <c r="G2892" s="7">
        <f t="shared" si="91"/>
        <v>44404</v>
      </c>
      <c r="H2892" s="5" t="s">
        <v>3984</v>
      </c>
      <c r="I2892" s="5" t="s">
        <v>11</v>
      </c>
      <c r="J2892" s="10">
        <v>2257500</v>
      </c>
      <c r="K2892" s="10"/>
      <c r="L2892" s="11">
        <v>15024890.529999999</v>
      </c>
    </row>
    <row r="2893" spans="1:12" x14ac:dyDescent="0.25">
      <c r="A2893" s="5" t="s">
        <v>879</v>
      </c>
      <c r="B2893" s="3" t="s">
        <v>880</v>
      </c>
      <c r="C2893" s="5" t="s">
        <v>5592</v>
      </c>
      <c r="D2893" s="5" t="s">
        <v>5615</v>
      </c>
      <c r="E2893" s="5">
        <v>2021</v>
      </c>
      <c r="F2893" s="8" t="str">
        <f t="shared" si="90"/>
        <v>July</v>
      </c>
      <c r="G2893" s="7">
        <f t="shared" si="91"/>
        <v>44404</v>
      </c>
      <c r="H2893" s="5" t="s">
        <v>3983</v>
      </c>
      <c r="I2893" s="5" t="s">
        <v>11</v>
      </c>
      <c r="J2893" s="10">
        <v>7525000</v>
      </c>
      <c r="K2893" s="10"/>
      <c r="L2893" s="11">
        <v>22549890.530000001</v>
      </c>
    </row>
    <row r="2894" spans="1:12" x14ac:dyDescent="0.25">
      <c r="A2894" s="5" t="s">
        <v>879</v>
      </c>
      <c r="B2894" s="3" t="s">
        <v>880</v>
      </c>
      <c r="C2894" s="5" t="s">
        <v>5592</v>
      </c>
      <c r="D2894" s="5" t="s">
        <v>5615</v>
      </c>
      <c r="E2894" s="5">
        <v>2021</v>
      </c>
      <c r="F2894" s="8" t="str">
        <f t="shared" si="90"/>
        <v>July</v>
      </c>
      <c r="G2894" s="7">
        <f t="shared" si="91"/>
        <v>44404</v>
      </c>
      <c r="H2894" s="5" t="s">
        <v>3982</v>
      </c>
      <c r="I2894" s="5" t="s">
        <v>11</v>
      </c>
      <c r="J2894" s="10">
        <v>671875</v>
      </c>
      <c r="K2894" s="10"/>
      <c r="L2894" s="11">
        <v>23221765.530000001</v>
      </c>
    </row>
    <row r="2895" spans="1:12" x14ac:dyDescent="0.25">
      <c r="A2895" s="5" t="s">
        <v>879</v>
      </c>
      <c r="B2895" s="3" t="s">
        <v>880</v>
      </c>
      <c r="C2895" s="5" t="s">
        <v>5592</v>
      </c>
      <c r="D2895" s="5" t="s">
        <v>5615</v>
      </c>
      <c r="E2895" s="5">
        <v>2021</v>
      </c>
      <c r="F2895" s="8" t="str">
        <f t="shared" si="90"/>
        <v>July</v>
      </c>
      <c r="G2895" s="7">
        <f t="shared" si="91"/>
        <v>44404</v>
      </c>
      <c r="H2895" s="5" t="s">
        <v>3981</v>
      </c>
      <c r="I2895" s="5" t="s">
        <v>11</v>
      </c>
      <c r="J2895" s="10"/>
      <c r="K2895" s="10">
        <v>112875</v>
      </c>
      <c r="L2895" s="11">
        <v>23108890.530000001</v>
      </c>
    </row>
    <row r="2896" spans="1:12" x14ac:dyDescent="0.25">
      <c r="A2896" s="5" t="s">
        <v>879</v>
      </c>
      <c r="B2896" s="3" t="s">
        <v>880</v>
      </c>
      <c r="C2896" s="5" t="s">
        <v>5592</v>
      </c>
      <c r="D2896" s="5" t="s">
        <v>5600</v>
      </c>
      <c r="E2896" s="5">
        <v>2021</v>
      </c>
      <c r="F2896" s="8" t="str">
        <f t="shared" si="90"/>
        <v>July</v>
      </c>
      <c r="G2896" s="7">
        <f t="shared" si="91"/>
        <v>44405</v>
      </c>
      <c r="H2896" s="5" t="s">
        <v>3973</v>
      </c>
      <c r="I2896" s="5" t="s">
        <v>13</v>
      </c>
      <c r="J2896" s="10"/>
      <c r="K2896" s="10">
        <v>3445738.35</v>
      </c>
      <c r="L2896" s="11">
        <v>19663152.18</v>
      </c>
    </row>
    <row r="2897" spans="1:12" x14ac:dyDescent="0.25">
      <c r="A2897" s="5" t="s">
        <v>879</v>
      </c>
      <c r="B2897" s="3" t="s">
        <v>880</v>
      </c>
      <c r="C2897" s="5" t="s">
        <v>5590</v>
      </c>
      <c r="D2897" s="5" t="s">
        <v>5588</v>
      </c>
      <c r="E2897" s="5">
        <v>2021</v>
      </c>
      <c r="F2897" s="8" t="str">
        <f t="shared" si="90"/>
        <v>August</v>
      </c>
      <c r="G2897" s="7">
        <f t="shared" si="91"/>
        <v>44411</v>
      </c>
      <c r="H2897" s="5" t="s">
        <v>3980</v>
      </c>
      <c r="I2897" s="5" t="s">
        <v>11</v>
      </c>
      <c r="J2897" s="10">
        <v>1935000</v>
      </c>
      <c r="K2897" s="10"/>
      <c r="L2897" s="11">
        <v>21598152.18</v>
      </c>
    </row>
    <row r="2898" spans="1:12" x14ac:dyDescent="0.25">
      <c r="A2898" s="5" t="s">
        <v>879</v>
      </c>
      <c r="B2898" s="3" t="s">
        <v>880</v>
      </c>
      <c r="C2898" s="5" t="s">
        <v>5590</v>
      </c>
      <c r="D2898" s="5" t="s">
        <v>5588</v>
      </c>
      <c r="E2898" s="5">
        <v>2021</v>
      </c>
      <c r="F2898" s="8" t="str">
        <f t="shared" si="90"/>
        <v>August</v>
      </c>
      <c r="G2898" s="7">
        <f t="shared" si="91"/>
        <v>44411</v>
      </c>
      <c r="H2898" s="5" t="s">
        <v>1975</v>
      </c>
      <c r="I2898" s="5" t="s">
        <v>13</v>
      </c>
      <c r="J2898" s="10"/>
      <c r="K2898" s="10">
        <v>63000</v>
      </c>
      <c r="L2898" s="11">
        <v>21535152.18</v>
      </c>
    </row>
    <row r="2899" spans="1:12" x14ac:dyDescent="0.25">
      <c r="A2899" s="5" t="s">
        <v>879</v>
      </c>
      <c r="B2899" s="3" t="s">
        <v>880</v>
      </c>
      <c r="C2899" s="5" t="s">
        <v>5590</v>
      </c>
      <c r="D2899" s="5" t="s">
        <v>5588</v>
      </c>
      <c r="E2899" s="5">
        <v>2021</v>
      </c>
      <c r="F2899" s="8" t="str">
        <f t="shared" si="90"/>
        <v>August</v>
      </c>
      <c r="G2899" s="7">
        <f t="shared" si="91"/>
        <v>44411</v>
      </c>
      <c r="H2899" s="5" t="s">
        <v>3938</v>
      </c>
      <c r="I2899" s="5" t="s">
        <v>13</v>
      </c>
      <c r="J2899" s="10"/>
      <c r="K2899" s="10">
        <v>1291500</v>
      </c>
      <c r="L2899" s="11">
        <v>20243652.18</v>
      </c>
    </row>
    <row r="2900" spans="1:12" x14ac:dyDescent="0.25">
      <c r="A2900" s="5" t="s">
        <v>879</v>
      </c>
      <c r="B2900" s="3" t="s">
        <v>880</v>
      </c>
      <c r="C2900" s="5" t="s">
        <v>5590</v>
      </c>
      <c r="D2900" s="5" t="s">
        <v>5589</v>
      </c>
      <c r="E2900" s="5">
        <v>2021</v>
      </c>
      <c r="F2900" s="8" t="str">
        <f t="shared" si="90"/>
        <v>August</v>
      </c>
      <c r="G2900" s="7">
        <f t="shared" si="91"/>
        <v>44414</v>
      </c>
      <c r="H2900" s="5" t="s">
        <v>3979</v>
      </c>
      <c r="I2900" s="5" t="s">
        <v>11</v>
      </c>
      <c r="J2900" s="10"/>
      <c r="K2900" s="10">
        <v>1209375</v>
      </c>
      <c r="L2900" s="11">
        <v>19034277.18</v>
      </c>
    </row>
    <row r="2901" spans="1:12" x14ac:dyDescent="0.25">
      <c r="A2901" s="5" t="s">
        <v>879</v>
      </c>
      <c r="B2901" s="3" t="s">
        <v>880</v>
      </c>
      <c r="C2901" s="5" t="s">
        <v>5590</v>
      </c>
      <c r="D2901" s="5" t="s">
        <v>5589</v>
      </c>
      <c r="E2901" s="5">
        <v>2021</v>
      </c>
      <c r="F2901" s="8" t="str">
        <f t="shared" si="90"/>
        <v>August</v>
      </c>
      <c r="G2901" s="7">
        <f t="shared" si="91"/>
        <v>44414</v>
      </c>
      <c r="H2901" s="5" t="s">
        <v>3978</v>
      </c>
      <c r="I2901" s="5" t="s">
        <v>11</v>
      </c>
      <c r="J2901" s="10"/>
      <c r="K2901" s="10">
        <v>57781.25</v>
      </c>
      <c r="L2901" s="11">
        <v>18976495.93</v>
      </c>
    </row>
    <row r="2902" spans="1:12" x14ac:dyDescent="0.25">
      <c r="A2902" s="5" t="s">
        <v>879</v>
      </c>
      <c r="B2902" s="3" t="s">
        <v>880</v>
      </c>
      <c r="C2902" s="5" t="s">
        <v>5590</v>
      </c>
      <c r="D2902" s="5" t="s">
        <v>5605</v>
      </c>
      <c r="E2902" s="5">
        <v>2021</v>
      </c>
      <c r="F2902" s="8" t="str">
        <f t="shared" si="90"/>
        <v>August</v>
      </c>
      <c r="G2902" s="7">
        <f t="shared" si="91"/>
        <v>44417</v>
      </c>
      <c r="H2902" s="5" t="s">
        <v>3977</v>
      </c>
      <c r="I2902" s="5" t="s">
        <v>11</v>
      </c>
      <c r="J2902" s="10">
        <v>5213750</v>
      </c>
      <c r="K2902" s="10"/>
      <c r="L2902" s="11">
        <v>24190245.93</v>
      </c>
    </row>
    <row r="2903" spans="1:12" x14ac:dyDescent="0.25">
      <c r="A2903" s="5" t="s">
        <v>879</v>
      </c>
      <c r="B2903" s="3" t="s">
        <v>880</v>
      </c>
      <c r="C2903" s="5" t="s">
        <v>5590</v>
      </c>
      <c r="D2903" s="5" t="s">
        <v>5601</v>
      </c>
      <c r="E2903" s="5">
        <v>2021</v>
      </c>
      <c r="F2903" s="8" t="str">
        <f t="shared" si="90"/>
        <v>August</v>
      </c>
      <c r="G2903" s="7">
        <f t="shared" si="91"/>
        <v>44425</v>
      </c>
      <c r="H2903" s="5" t="s">
        <v>3973</v>
      </c>
      <c r="I2903" s="5" t="s">
        <v>13</v>
      </c>
      <c r="J2903" s="10"/>
      <c r="K2903" s="10">
        <v>2257500</v>
      </c>
      <c r="L2903" s="11">
        <v>21932745.93</v>
      </c>
    </row>
    <row r="2904" spans="1:12" x14ac:dyDescent="0.25">
      <c r="A2904" s="5" t="s">
        <v>879</v>
      </c>
      <c r="B2904" s="3" t="s">
        <v>880</v>
      </c>
      <c r="C2904" s="5" t="s">
        <v>5590</v>
      </c>
      <c r="D2904" s="5" t="s">
        <v>5617</v>
      </c>
      <c r="E2904" s="5">
        <v>2021</v>
      </c>
      <c r="F2904" s="8" t="str">
        <f t="shared" si="90"/>
        <v>August</v>
      </c>
      <c r="G2904" s="7">
        <f t="shared" si="91"/>
        <v>44427</v>
      </c>
      <c r="H2904" s="5" t="s">
        <v>3976</v>
      </c>
      <c r="I2904" s="5" t="s">
        <v>11</v>
      </c>
      <c r="J2904" s="10">
        <v>2015625</v>
      </c>
      <c r="K2904" s="10"/>
      <c r="L2904" s="11">
        <v>23948370.93</v>
      </c>
    </row>
    <row r="2905" spans="1:12" x14ac:dyDescent="0.25">
      <c r="A2905" s="5" t="s">
        <v>879</v>
      </c>
      <c r="B2905" s="3" t="s">
        <v>880</v>
      </c>
      <c r="C2905" s="5" t="s">
        <v>5590</v>
      </c>
      <c r="D2905" s="5" t="s">
        <v>5610</v>
      </c>
      <c r="E2905" s="5">
        <v>2021</v>
      </c>
      <c r="F2905" s="8" t="str">
        <f t="shared" si="90"/>
        <v>August</v>
      </c>
      <c r="G2905" s="7">
        <f t="shared" si="91"/>
        <v>44438</v>
      </c>
      <c r="H2905" s="5" t="s">
        <v>3975</v>
      </c>
      <c r="I2905" s="5" t="s">
        <v>11</v>
      </c>
      <c r="J2905" s="10"/>
      <c r="K2905" s="10">
        <v>100781.25</v>
      </c>
      <c r="L2905" s="11">
        <v>23847589.68</v>
      </c>
    </row>
    <row r="2906" spans="1:12" x14ac:dyDescent="0.25">
      <c r="A2906" s="5" t="s">
        <v>879</v>
      </c>
      <c r="B2906" s="3" t="s">
        <v>880</v>
      </c>
      <c r="C2906" s="5" t="s">
        <v>5590</v>
      </c>
      <c r="D2906" s="5" t="s">
        <v>5595</v>
      </c>
      <c r="E2906" s="5">
        <v>2021</v>
      </c>
      <c r="F2906" s="8" t="str">
        <f t="shared" si="90"/>
        <v>August</v>
      </c>
      <c r="G2906" s="7">
        <f t="shared" si="91"/>
        <v>44439</v>
      </c>
      <c r="H2906" s="5" t="s">
        <v>3974</v>
      </c>
      <c r="I2906" s="5" t="s">
        <v>11</v>
      </c>
      <c r="J2906" s="10">
        <v>806250</v>
      </c>
      <c r="K2906" s="10"/>
      <c r="L2906" s="11">
        <v>24653839.68</v>
      </c>
    </row>
    <row r="2907" spans="1:12" x14ac:dyDescent="0.25">
      <c r="A2907" s="5" t="s">
        <v>879</v>
      </c>
      <c r="B2907" s="3" t="s">
        <v>880</v>
      </c>
      <c r="C2907" s="5" t="s">
        <v>5590</v>
      </c>
      <c r="D2907" s="5" t="s">
        <v>5595</v>
      </c>
      <c r="E2907" s="5">
        <v>2021</v>
      </c>
      <c r="F2907" s="8" t="str">
        <f t="shared" si="90"/>
        <v>August</v>
      </c>
      <c r="G2907" s="7">
        <f t="shared" si="91"/>
        <v>44439</v>
      </c>
      <c r="H2907" s="5" t="s">
        <v>3973</v>
      </c>
      <c r="I2907" s="5" t="s">
        <v>13</v>
      </c>
      <c r="J2907" s="10"/>
      <c r="K2907" s="10">
        <v>11018750</v>
      </c>
      <c r="L2907" s="11">
        <v>13635089.68</v>
      </c>
    </row>
    <row r="2908" spans="1:12" x14ac:dyDescent="0.25">
      <c r="A2908" s="5" t="s">
        <v>879</v>
      </c>
      <c r="B2908" s="3" t="s">
        <v>880</v>
      </c>
      <c r="C2908" s="5" t="s">
        <v>5605</v>
      </c>
      <c r="D2908" s="5" t="s">
        <v>5590</v>
      </c>
      <c r="E2908" s="5">
        <v>2021</v>
      </c>
      <c r="F2908" s="8" t="str">
        <f t="shared" si="90"/>
        <v>September</v>
      </c>
      <c r="G2908" s="7">
        <f t="shared" si="91"/>
        <v>44447</v>
      </c>
      <c r="H2908" s="5" t="s">
        <v>3938</v>
      </c>
      <c r="I2908" s="5" t="s">
        <v>13</v>
      </c>
      <c r="J2908" s="10"/>
      <c r="K2908" s="10">
        <v>10303875</v>
      </c>
      <c r="L2908" s="11">
        <v>3331214.68</v>
      </c>
    </row>
    <row r="2909" spans="1:12" x14ac:dyDescent="0.25">
      <c r="A2909" s="5" t="s">
        <v>879</v>
      </c>
      <c r="B2909" s="3" t="s">
        <v>880</v>
      </c>
      <c r="C2909" s="5" t="s">
        <v>5605</v>
      </c>
      <c r="D2909" s="5" t="s">
        <v>5606</v>
      </c>
      <c r="E2909" s="5">
        <v>2021</v>
      </c>
      <c r="F2909" s="8" t="str">
        <f t="shared" si="90"/>
        <v>September</v>
      </c>
      <c r="G2909" s="7">
        <f t="shared" si="91"/>
        <v>44449</v>
      </c>
      <c r="H2909" s="5" t="s">
        <v>3972</v>
      </c>
      <c r="I2909" s="5" t="s">
        <v>11</v>
      </c>
      <c r="J2909" s="10">
        <v>4837500</v>
      </c>
      <c r="K2909" s="10"/>
      <c r="L2909" s="11">
        <v>8168714.6799999997</v>
      </c>
    </row>
    <row r="2910" spans="1:12" x14ac:dyDescent="0.25">
      <c r="A2910" s="5" t="s">
        <v>879</v>
      </c>
      <c r="B2910" s="3" t="s">
        <v>880</v>
      </c>
      <c r="C2910" s="5" t="s">
        <v>5605</v>
      </c>
      <c r="D2910" s="5" t="s">
        <v>5601</v>
      </c>
      <c r="E2910" s="5">
        <v>2021</v>
      </c>
      <c r="F2910" s="8" t="str">
        <f t="shared" si="90"/>
        <v>September</v>
      </c>
      <c r="G2910" s="7">
        <f t="shared" si="91"/>
        <v>44456</v>
      </c>
      <c r="H2910" s="5" t="s">
        <v>3971</v>
      </c>
      <c r="I2910" s="5" t="s">
        <v>11</v>
      </c>
      <c r="J2910" s="10"/>
      <c r="K2910" s="10">
        <v>40312.5</v>
      </c>
      <c r="L2910" s="11">
        <v>8128402.1799999997</v>
      </c>
    </row>
    <row r="2911" spans="1:12" x14ac:dyDescent="0.25">
      <c r="A2911" s="5" t="s">
        <v>879</v>
      </c>
      <c r="B2911" s="3" t="s">
        <v>880</v>
      </c>
      <c r="C2911" s="5" t="s">
        <v>5605</v>
      </c>
      <c r="D2911" s="5" t="s">
        <v>5615</v>
      </c>
      <c r="E2911" s="5">
        <v>2021</v>
      </c>
      <c r="F2911" s="8" t="str">
        <f t="shared" si="90"/>
        <v>September</v>
      </c>
      <c r="G2911" s="7">
        <f t="shared" si="91"/>
        <v>44466</v>
      </c>
      <c r="H2911" s="5" t="s">
        <v>3970</v>
      </c>
      <c r="I2911" s="5" t="s">
        <v>11</v>
      </c>
      <c r="J2911" s="10">
        <v>2257500</v>
      </c>
      <c r="K2911" s="10"/>
      <c r="L2911" s="11">
        <v>10385902.18</v>
      </c>
    </row>
    <row r="2912" spans="1:12" x14ac:dyDescent="0.25">
      <c r="A2912" s="5" t="s">
        <v>879</v>
      </c>
      <c r="B2912" s="3" t="s">
        <v>880</v>
      </c>
      <c r="C2912" s="5" t="s">
        <v>5606</v>
      </c>
      <c r="D2912" s="5" t="s">
        <v>5592</v>
      </c>
      <c r="E2912" s="5">
        <v>2021</v>
      </c>
      <c r="F2912" s="8" t="str">
        <f t="shared" si="90"/>
        <v>October</v>
      </c>
      <c r="G2912" s="7">
        <f t="shared" si="91"/>
        <v>44476</v>
      </c>
      <c r="H2912" s="5" t="s">
        <v>3969</v>
      </c>
      <c r="I2912" s="5" t="s">
        <v>13</v>
      </c>
      <c r="J2912" s="10"/>
      <c r="K2912" s="10">
        <v>4837500</v>
      </c>
      <c r="L2912" s="11">
        <v>5548402.1799999997</v>
      </c>
    </row>
    <row r="2913" spans="1:12" x14ac:dyDescent="0.25">
      <c r="A2913" s="5" t="s">
        <v>879</v>
      </c>
      <c r="B2913" s="3" t="s">
        <v>880</v>
      </c>
      <c r="C2913" s="5" t="s">
        <v>5606</v>
      </c>
      <c r="D2913" s="5" t="s">
        <v>5593</v>
      </c>
      <c r="E2913" s="5">
        <v>2021</v>
      </c>
      <c r="F2913" s="8" t="str">
        <f t="shared" si="90"/>
        <v>October</v>
      </c>
      <c r="G2913" s="7">
        <f t="shared" si="91"/>
        <v>44491</v>
      </c>
      <c r="H2913" s="5" t="s">
        <v>3938</v>
      </c>
      <c r="I2913" s="5" t="s">
        <v>13</v>
      </c>
      <c r="J2913" s="10"/>
      <c r="K2913" s="10">
        <v>4938281.25</v>
      </c>
      <c r="L2913" s="11">
        <v>610120.93000000005</v>
      </c>
    </row>
    <row r="2914" spans="1:12" x14ac:dyDescent="0.25">
      <c r="A2914" s="5" t="s">
        <v>879</v>
      </c>
      <c r="B2914" s="3" t="s">
        <v>880</v>
      </c>
      <c r="C2914" s="5" t="s">
        <v>5606</v>
      </c>
      <c r="D2914" s="5" t="s">
        <v>5593</v>
      </c>
      <c r="E2914" s="5">
        <v>2021</v>
      </c>
      <c r="F2914" s="8" t="str">
        <f t="shared" si="90"/>
        <v>October</v>
      </c>
      <c r="G2914" s="7">
        <f t="shared" si="91"/>
        <v>44491</v>
      </c>
      <c r="H2914" s="5" t="s">
        <v>3968</v>
      </c>
      <c r="I2914" s="5" t="s">
        <v>11</v>
      </c>
      <c r="J2914" s="10">
        <v>2418750</v>
      </c>
      <c r="K2914" s="10"/>
      <c r="L2914" s="11">
        <v>3028870.93</v>
      </c>
    </row>
    <row r="2915" spans="1:12" x14ac:dyDescent="0.25">
      <c r="A2915" s="5" t="s">
        <v>879</v>
      </c>
      <c r="B2915" s="3" t="s">
        <v>880</v>
      </c>
      <c r="C2915" s="5" t="s">
        <v>5606</v>
      </c>
      <c r="D2915" s="5" t="s">
        <v>5593</v>
      </c>
      <c r="E2915" s="5">
        <v>2021</v>
      </c>
      <c r="F2915" s="8" t="str">
        <f t="shared" si="90"/>
        <v>October</v>
      </c>
      <c r="G2915" s="7">
        <f t="shared" si="91"/>
        <v>44491</v>
      </c>
      <c r="H2915" s="5" t="s">
        <v>3967</v>
      </c>
      <c r="I2915" s="5" t="s">
        <v>11</v>
      </c>
      <c r="J2915" s="10">
        <v>1155625</v>
      </c>
      <c r="K2915" s="10"/>
      <c r="L2915" s="11">
        <v>4184495.93</v>
      </c>
    </row>
    <row r="2916" spans="1:12" x14ac:dyDescent="0.25">
      <c r="A2916" s="5" t="s">
        <v>879</v>
      </c>
      <c r="B2916" s="3" t="s">
        <v>880</v>
      </c>
      <c r="C2916" s="5" t="s">
        <v>5606</v>
      </c>
      <c r="D2916" s="5" t="s">
        <v>5593</v>
      </c>
      <c r="E2916" s="5">
        <v>2021</v>
      </c>
      <c r="F2916" s="8" t="str">
        <f t="shared" si="90"/>
        <v>October</v>
      </c>
      <c r="G2916" s="7">
        <f t="shared" si="91"/>
        <v>44491</v>
      </c>
      <c r="H2916" s="5" t="s">
        <v>3966</v>
      </c>
      <c r="I2916" s="5" t="s">
        <v>11</v>
      </c>
      <c r="J2916" s="10">
        <v>1155625</v>
      </c>
      <c r="K2916" s="10"/>
      <c r="L2916" s="11">
        <v>5340120.93</v>
      </c>
    </row>
    <row r="2917" spans="1:12" x14ac:dyDescent="0.25">
      <c r="A2917" s="5" t="s">
        <v>879</v>
      </c>
      <c r="B2917" s="3" t="s">
        <v>880</v>
      </c>
      <c r="C2917" s="5" t="s">
        <v>5606</v>
      </c>
      <c r="D2917" s="5" t="s">
        <v>5593</v>
      </c>
      <c r="E2917" s="5">
        <v>2021</v>
      </c>
      <c r="F2917" s="8" t="str">
        <f t="shared" si="90"/>
        <v>October</v>
      </c>
      <c r="G2917" s="7">
        <f t="shared" si="91"/>
        <v>44491</v>
      </c>
      <c r="H2917" s="5" t="s">
        <v>3965</v>
      </c>
      <c r="I2917" s="5" t="s">
        <v>11</v>
      </c>
      <c r="J2917" s="10">
        <v>1155625</v>
      </c>
      <c r="K2917" s="10"/>
      <c r="L2917" s="11">
        <v>6495745.9299999997</v>
      </c>
    </row>
    <row r="2918" spans="1:12" x14ac:dyDescent="0.25">
      <c r="A2918" s="5" t="s">
        <v>879</v>
      </c>
      <c r="B2918" s="3" t="s">
        <v>880</v>
      </c>
      <c r="C2918" s="5" t="s">
        <v>5606</v>
      </c>
      <c r="D2918" s="5" t="s">
        <v>5593</v>
      </c>
      <c r="E2918" s="5">
        <v>2021</v>
      </c>
      <c r="F2918" s="8" t="str">
        <f t="shared" si="90"/>
        <v>October</v>
      </c>
      <c r="G2918" s="7">
        <f t="shared" si="91"/>
        <v>44491</v>
      </c>
      <c r="H2918" s="5" t="s">
        <v>3964</v>
      </c>
      <c r="I2918" s="5" t="s">
        <v>11</v>
      </c>
      <c r="J2918" s="10">
        <v>1182500</v>
      </c>
      <c r="K2918" s="10"/>
      <c r="L2918" s="11">
        <v>7678245.9299999997</v>
      </c>
    </row>
    <row r="2919" spans="1:12" x14ac:dyDescent="0.25">
      <c r="A2919" s="5" t="s">
        <v>879</v>
      </c>
      <c r="B2919" s="3" t="s">
        <v>880</v>
      </c>
      <c r="C2919" s="5" t="s">
        <v>5606</v>
      </c>
      <c r="D2919" s="5" t="s">
        <v>5593</v>
      </c>
      <c r="E2919" s="5">
        <v>2021</v>
      </c>
      <c r="F2919" s="8" t="str">
        <f t="shared" si="90"/>
        <v>October</v>
      </c>
      <c r="G2919" s="7">
        <f t="shared" si="91"/>
        <v>44491</v>
      </c>
      <c r="H2919" s="5" t="s">
        <v>3963</v>
      </c>
      <c r="I2919" s="5" t="s">
        <v>11</v>
      </c>
      <c r="J2919" s="10">
        <v>2257500</v>
      </c>
      <c r="K2919" s="10"/>
      <c r="L2919" s="11">
        <v>9935745.9299999997</v>
      </c>
    </row>
    <row r="2920" spans="1:12" x14ac:dyDescent="0.25">
      <c r="A2920" s="5" t="s">
        <v>879</v>
      </c>
      <c r="B2920" s="3" t="s">
        <v>880</v>
      </c>
      <c r="C2920" s="5" t="s">
        <v>5606</v>
      </c>
      <c r="D2920" s="5" t="s">
        <v>5593</v>
      </c>
      <c r="E2920" s="5">
        <v>2021</v>
      </c>
      <c r="F2920" s="8" t="str">
        <f t="shared" si="90"/>
        <v>October</v>
      </c>
      <c r="G2920" s="7">
        <f t="shared" si="91"/>
        <v>44491</v>
      </c>
      <c r="H2920" s="5" t="s">
        <v>3962</v>
      </c>
      <c r="I2920" s="5" t="s">
        <v>11</v>
      </c>
      <c r="J2920" s="10">
        <v>7525000</v>
      </c>
      <c r="K2920" s="10"/>
      <c r="L2920" s="11">
        <v>17460745.93</v>
      </c>
    </row>
    <row r="2921" spans="1:12" x14ac:dyDescent="0.25">
      <c r="A2921" s="5" t="s">
        <v>879</v>
      </c>
      <c r="B2921" s="3" t="s">
        <v>880</v>
      </c>
      <c r="C2921" s="5" t="s">
        <v>5606</v>
      </c>
      <c r="D2921" s="5" t="s">
        <v>5593</v>
      </c>
      <c r="E2921" s="5">
        <v>2021</v>
      </c>
      <c r="F2921" s="8" t="str">
        <f t="shared" si="90"/>
        <v>October</v>
      </c>
      <c r="G2921" s="7">
        <f t="shared" si="91"/>
        <v>44491</v>
      </c>
      <c r="H2921" s="5" t="s">
        <v>3961</v>
      </c>
      <c r="I2921" s="5" t="s">
        <v>11</v>
      </c>
      <c r="J2921" s="10">
        <v>671875</v>
      </c>
      <c r="K2921" s="10"/>
      <c r="L2921" s="11">
        <v>18132620.93</v>
      </c>
    </row>
    <row r="2922" spans="1:12" x14ac:dyDescent="0.25">
      <c r="A2922" s="5" t="s">
        <v>879</v>
      </c>
      <c r="B2922" s="3" t="s">
        <v>880</v>
      </c>
      <c r="C2922" s="5" t="s">
        <v>5594</v>
      </c>
      <c r="D2922" s="5" t="s">
        <v>5587</v>
      </c>
      <c r="E2922" s="5">
        <v>2021</v>
      </c>
      <c r="F2922" s="8" t="str">
        <f t="shared" si="90"/>
        <v>November</v>
      </c>
      <c r="G2922" s="7">
        <f t="shared" si="91"/>
        <v>44501</v>
      </c>
      <c r="H2922" s="5" t="s">
        <v>3960</v>
      </c>
      <c r="I2922" s="5" t="s">
        <v>11</v>
      </c>
      <c r="J2922" s="10"/>
      <c r="K2922" s="10">
        <v>1128750</v>
      </c>
      <c r="L2922" s="11">
        <v>17003870.93</v>
      </c>
    </row>
    <row r="2923" spans="1:12" x14ac:dyDescent="0.25">
      <c r="A2923" s="5" t="s">
        <v>879</v>
      </c>
      <c r="B2923" s="3" t="s">
        <v>880</v>
      </c>
      <c r="C2923" s="5" t="s">
        <v>5594</v>
      </c>
      <c r="D2923" s="5" t="s">
        <v>5587</v>
      </c>
      <c r="E2923" s="5">
        <v>2021</v>
      </c>
      <c r="F2923" s="8" t="str">
        <f t="shared" si="90"/>
        <v>November</v>
      </c>
      <c r="G2923" s="7">
        <f t="shared" si="91"/>
        <v>44501</v>
      </c>
      <c r="H2923" s="5" t="s">
        <v>3959</v>
      </c>
      <c r="I2923" s="5" t="s">
        <v>11</v>
      </c>
      <c r="J2923" s="10"/>
      <c r="K2923" s="10">
        <v>120937.5</v>
      </c>
      <c r="L2923" s="11">
        <v>16882933.43</v>
      </c>
    </row>
    <row r="2924" spans="1:12" x14ac:dyDescent="0.25">
      <c r="A2924" s="5" t="s">
        <v>879</v>
      </c>
      <c r="B2924" s="3" t="s">
        <v>880</v>
      </c>
      <c r="C2924" s="5" t="s">
        <v>5594</v>
      </c>
      <c r="D2924" s="5" t="s">
        <v>5587</v>
      </c>
      <c r="E2924" s="5">
        <v>2021</v>
      </c>
      <c r="F2924" s="8" t="str">
        <f t="shared" si="90"/>
        <v>November</v>
      </c>
      <c r="G2924" s="7">
        <f t="shared" si="91"/>
        <v>44501</v>
      </c>
      <c r="H2924" s="5" t="s">
        <v>3958</v>
      </c>
      <c r="I2924" s="5" t="s">
        <v>11</v>
      </c>
      <c r="J2924" s="10"/>
      <c r="K2924" s="10">
        <v>57781.25</v>
      </c>
      <c r="L2924" s="11">
        <v>16825152.18</v>
      </c>
    </row>
    <row r="2925" spans="1:12" x14ac:dyDescent="0.25">
      <c r="A2925" s="5" t="s">
        <v>879</v>
      </c>
      <c r="B2925" s="3" t="s">
        <v>880</v>
      </c>
      <c r="C2925" s="5" t="s">
        <v>5594</v>
      </c>
      <c r="D2925" s="5" t="s">
        <v>5587</v>
      </c>
      <c r="E2925" s="5">
        <v>2021</v>
      </c>
      <c r="F2925" s="8" t="str">
        <f t="shared" si="90"/>
        <v>November</v>
      </c>
      <c r="G2925" s="7">
        <f t="shared" si="91"/>
        <v>44501</v>
      </c>
      <c r="H2925" s="5" t="s">
        <v>3957</v>
      </c>
      <c r="I2925" s="5" t="s">
        <v>11</v>
      </c>
      <c r="J2925" s="10"/>
      <c r="K2925" s="10">
        <v>57781.25</v>
      </c>
      <c r="L2925" s="11">
        <v>16767370.93</v>
      </c>
    </row>
    <row r="2926" spans="1:12" x14ac:dyDescent="0.25">
      <c r="A2926" s="5" t="s">
        <v>879</v>
      </c>
      <c r="B2926" s="3" t="s">
        <v>880</v>
      </c>
      <c r="C2926" s="5" t="s">
        <v>5594</v>
      </c>
      <c r="D2926" s="5" t="s">
        <v>5587</v>
      </c>
      <c r="E2926" s="5">
        <v>2021</v>
      </c>
      <c r="F2926" s="8" t="str">
        <f t="shared" si="90"/>
        <v>November</v>
      </c>
      <c r="G2926" s="7">
        <f t="shared" si="91"/>
        <v>44501</v>
      </c>
      <c r="H2926" s="5" t="s">
        <v>3956</v>
      </c>
      <c r="I2926" s="5" t="s">
        <v>11</v>
      </c>
      <c r="J2926" s="10"/>
      <c r="K2926" s="10">
        <v>335937.5</v>
      </c>
      <c r="L2926" s="11">
        <v>16431433.43</v>
      </c>
    </row>
    <row r="2927" spans="1:12" x14ac:dyDescent="0.25">
      <c r="A2927" s="5" t="s">
        <v>879</v>
      </c>
      <c r="B2927" s="3" t="s">
        <v>880</v>
      </c>
      <c r="C2927" s="5" t="s">
        <v>5594</v>
      </c>
      <c r="D2927" s="5" t="s">
        <v>5587</v>
      </c>
      <c r="E2927" s="5">
        <v>2021</v>
      </c>
      <c r="F2927" s="8" t="str">
        <f t="shared" si="90"/>
        <v>November</v>
      </c>
      <c r="G2927" s="7">
        <f t="shared" si="91"/>
        <v>44501</v>
      </c>
      <c r="H2927" s="5" t="s">
        <v>3955</v>
      </c>
      <c r="I2927" s="5" t="s">
        <v>11</v>
      </c>
      <c r="J2927" s="10"/>
      <c r="K2927" s="10">
        <v>112875</v>
      </c>
      <c r="L2927" s="11">
        <v>16318558.43</v>
      </c>
    </row>
    <row r="2928" spans="1:12" x14ac:dyDescent="0.25">
      <c r="A2928" s="5" t="s">
        <v>879</v>
      </c>
      <c r="B2928" s="3" t="s">
        <v>880</v>
      </c>
      <c r="C2928" s="5" t="s">
        <v>5594</v>
      </c>
      <c r="D2928" s="5" t="s">
        <v>5587</v>
      </c>
      <c r="E2928" s="5">
        <v>2021</v>
      </c>
      <c r="F2928" s="8" t="str">
        <f t="shared" si="90"/>
        <v>November</v>
      </c>
      <c r="G2928" s="7">
        <f t="shared" si="91"/>
        <v>44501</v>
      </c>
      <c r="H2928" s="5" t="s">
        <v>3954</v>
      </c>
      <c r="I2928" s="5" t="s">
        <v>11</v>
      </c>
      <c r="J2928" s="10"/>
      <c r="K2928" s="10">
        <v>57781.25</v>
      </c>
      <c r="L2928" s="11">
        <v>16260777.18</v>
      </c>
    </row>
    <row r="2929" spans="1:12" x14ac:dyDescent="0.25">
      <c r="A2929" s="5" t="s">
        <v>879</v>
      </c>
      <c r="B2929" s="3" t="s">
        <v>880</v>
      </c>
      <c r="C2929" s="5" t="s">
        <v>5594</v>
      </c>
      <c r="D2929" s="5" t="s">
        <v>5590</v>
      </c>
      <c r="E2929" s="5">
        <v>2021</v>
      </c>
      <c r="F2929" s="8" t="str">
        <f t="shared" si="90"/>
        <v>November</v>
      </c>
      <c r="G2929" s="7">
        <f t="shared" si="91"/>
        <v>44508</v>
      </c>
      <c r="H2929" s="5" t="s">
        <v>3953</v>
      </c>
      <c r="I2929" s="5" t="s">
        <v>11</v>
      </c>
      <c r="J2929" s="10">
        <v>2015625</v>
      </c>
      <c r="K2929" s="10"/>
      <c r="L2929" s="11">
        <v>18276402.18</v>
      </c>
    </row>
    <row r="2930" spans="1:12" x14ac:dyDescent="0.25">
      <c r="A2930" s="5" t="s">
        <v>879</v>
      </c>
      <c r="B2930" s="3" t="s">
        <v>880</v>
      </c>
      <c r="C2930" s="5" t="s">
        <v>5594</v>
      </c>
      <c r="D2930" s="5" t="s">
        <v>5590</v>
      </c>
      <c r="E2930" s="5">
        <v>2021</v>
      </c>
      <c r="F2930" s="8" t="str">
        <f t="shared" si="90"/>
        <v>November</v>
      </c>
      <c r="G2930" s="7">
        <f t="shared" si="91"/>
        <v>44508</v>
      </c>
      <c r="H2930" s="5" t="s">
        <v>3952</v>
      </c>
      <c r="I2930" s="5" t="s">
        <v>11</v>
      </c>
      <c r="J2930" s="10">
        <v>806250</v>
      </c>
      <c r="K2930" s="10"/>
      <c r="L2930" s="11">
        <v>19082652.18</v>
      </c>
    </row>
    <row r="2931" spans="1:12" x14ac:dyDescent="0.25">
      <c r="A2931" s="5" t="s">
        <v>879</v>
      </c>
      <c r="B2931" s="3" t="s">
        <v>880</v>
      </c>
      <c r="C2931" s="5" t="s">
        <v>5594</v>
      </c>
      <c r="D2931" s="5" t="s">
        <v>5590</v>
      </c>
      <c r="E2931" s="5">
        <v>2021</v>
      </c>
      <c r="F2931" s="8" t="str">
        <f t="shared" si="90"/>
        <v>November</v>
      </c>
      <c r="G2931" s="7">
        <f t="shared" si="91"/>
        <v>44508</v>
      </c>
      <c r="H2931" s="5" t="s">
        <v>3951</v>
      </c>
      <c r="I2931" s="5" t="s">
        <v>11</v>
      </c>
      <c r="J2931" s="10">
        <v>4837500</v>
      </c>
      <c r="K2931" s="10"/>
      <c r="L2931" s="11">
        <v>23920152.18</v>
      </c>
    </row>
    <row r="2932" spans="1:12" x14ac:dyDescent="0.25">
      <c r="A2932" s="5" t="s">
        <v>879</v>
      </c>
      <c r="B2932" s="3" t="s">
        <v>880</v>
      </c>
      <c r="C2932" s="5" t="s">
        <v>5594</v>
      </c>
      <c r="D2932" s="5" t="s">
        <v>5590</v>
      </c>
      <c r="E2932" s="5">
        <v>2021</v>
      </c>
      <c r="F2932" s="8" t="str">
        <f t="shared" si="90"/>
        <v>November</v>
      </c>
      <c r="G2932" s="7">
        <f t="shared" si="91"/>
        <v>44508</v>
      </c>
      <c r="H2932" s="5" t="s">
        <v>3950</v>
      </c>
      <c r="I2932" s="5" t="s">
        <v>11</v>
      </c>
      <c r="J2932" s="10">
        <v>2257500</v>
      </c>
      <c r="K2932" s="10"/>
      <c r="L2932" s="11">
        <v>26177652.18</v>
      </c>
    </row>
    <row r="2933" spans="1:12" x14ac:dyDescent="0.25">
      <c r="A2933" s="5" t="s">
        <v>879</v>
      </c>
      <c r="B2933" s="3" t="s">
        <v>880</v>
      </c>
      <c r="C2933" s="5" t="s">
        <v>5594</v>
      </c>
      <c r="D2933" s="5" t="s">
        <v>5590</v>
      </c>
      <c r="E2933" s="5">
        <v>2021</v>
      </c>
      <c r="F2933" s="8" t="str">
        <f t="shared" si="90"/>
        <v>November</v>
      </c>
      <c r="G2933" s="7">
        <f t="shared" si="91"/>
        <v>44508</v>
      </c>
      <c r="H2933" s="5" t="s">
        <v>3949</v>
      </c>
      <c r="I2933" s="5" t="s">
        <v>11</v>
      </c>
      <c r="J2933" s="10">
        <v>2418750</v>
      </c>
      <c r="K2933" s="10"/>
      <c r="L2933" s="11">
        <v>28596402.18</v>
      </c>
    </row>
    <row r="2934" spans="1:12" x14ac:dyDescent="0.25">
      <c r="A2934" s="5" t="s">
        <v>879</v>
      </c>
      <c r="B2934" s="3" t="s">
        <v>880</v>
      </c>
      <c r="C2934" s="5" t="s">
        <v>5594</v>
      </c>
      <c r="D2934" s="5" t="s">
        <v>5590</v>
      </c>
      <c r="E2934" s="5">
        <v>2021</v>
      </c>
      <c r="F2934" s="8" t="str">
        <f t="shared" si="90"/>
        <v>November</v>
      </c>
      <c r="G2934" s="7">
        <f t="shared" si="91"/>
        <v>44508</v>
      </c>
      <c r="H2934" s="5" t="s">
        <v>3948</v>
      </c>
      <c r="I2934" s="5" t="s">
        <v>11</v>
      </c>
      <c r="J2934" s="10">
        <v>1155625</v>
      </c>
      <c r="K2934" s="10"/>
      <c r="L2934" s="11">
        <v>29752027.18</v>
      </c>
    </row>
    <row r="2935" spans="1:12" x14ac:dyDescent="0.25">
      <c r="A2935" s="5" t="s">
        <v>879</v>
      </c>
      <c r="B2935" s="3" t="s">
        <v>880</v>
      </c>
      <c r="C2935" s="5" t="s">
        <v>5594</v>
      </c>
      <c r="D2935" s="5" t="s">
        <v>5590</v>
      </c>
      <c r="E2935" s="5">
        <v>2021</v>
      </c>
      <c r="F2935" s="8" t="str">
        <f t="shared" si="90"/>
        <v>November</v>
      </c>
      <c r="G2935" s="7">
        <f t="shared" si="91"/>
        <v>44508</v>
      </c>
      <c r="H2935" s="5" t="s">
        <v>3947</v>
      </c>
      <c r="I2935" s="5" t="s">
        <v>11</v>
      </c>
      <c r="J2935" s="10">
        <v>1155625</v>
      </c>
      <c r="K2935" s="10"/>
      <c r="L2935" s="11">
        <v>30907652.18</v>
      </c>
    </row>
    <row r="2936" spans="1:12" x14ac:dyDescent="0.25">
      <c r="A2936" s="5" t="s">
        <v>879</v>
      </c>
      <c r="B2936" s="3" t="s">
        <v>880</v>
      </c>
      <c r="C2936" s="5" t="s">
        <v>5594</v>
      </c>
      <c r="D2936" s="5" t="s">
        <v>5590</v>
      </c>
      <c r="E2936" s="5">
        <v>2021</v>
      </c>
      <c r="F2936" s="8" t="str">
        <f t="shared" si="90"/>
        <v>November</v>
      </c>
      <c r="G2936" s="7">
        <f t="shared" si="91"/>
        <v>44508</v>
      </c>
      <c r="H2936" s="5" t="s">
        <v>3946</v>
      </c>
      <c r="I2936" s="5" t="s">
        <v>11</v>
      </c>
      <c r="J2936" s="10">
        <v>1155625</v>
      </c>
      <c r="K2936" s="10"/>
      <c r="L2936" s="11">
        <v>32063277.18</v>
      </c>
    </row>
    <row r="2937" spans="1:12" x14ac:dyDescent="0.25">
      <c r="A2937" s="5" t="s">
        <v>879</v>
      </c>
      <c r="B2937" s="3" t="s">
        <v>880</v>
      </c>
      <c r="C2937" s="5" t="s">
        <v>5594</v>
      </c>
      <c r="D2937" s="5" t="s">
        <v>5590</v>
      </c>
      <c r="E2937" s="5">
        <v>2021</v>
      </c>
      <c r="F2937" s="8" t="str">
        <f t="shared" si="90"/>
        <v>November</v>
      </c>
      <c r="G2937" s="7">
        <f t="shared" si="91"/>
        <v>44508</v>
      </c>
      <c r="H2937" s="5" t="s">
        <v>3945</v>
      </c>
      <c r="I2937" s="5" t="s">
        <v>11</v>
      </c>
      <c r="J2937" s="10">
        <v>1182500</v>
      </c>
      <c r="K2937" s="10"/>
      <c r="L2937" s="11">
        <v>33245777.18</v>
      </c>
    </row>
    <row r="2938" spans="1:12" x14ac:dyDescent="0.25">
      <c r="A2938" s="5" t="s">
        <v>879</v>
      </c>
      <c r="B2938" s="3" t="s">
        <v>880</v>
      </c>
      <c r="C2938" s="5" t="s">
        <v>5594</v>
      </c>
      <c r="D2938" s="5" t="s">
        <v>5590</v>
      </c>
      <c r="E2938" s="5">
        <v>2021</v>
      </c>
      <c r="F2938" s="8" t="str">
        <f t="shared" si="90"/>
        <v>November</v>
      </c>
      <c r="G2938" s="7">
        <f t="shared" si="91"/>
        <v>44508</v>
      </c>
      <c r="H2938" s="5" t="s">
        <v>3944</v>
      </c>
      <c r="I2938" s="5" t="s">
        <v>11</v>
      </c>
      <c r="J2938" s="10">
        <v>671875</v>
      </c>
      <c r="K2938" s="10"/>
      <c r="L2938" s="11">
        <v>33917652.18</v>
      </c>
    </row>
    <row r="2939" spans="1:12" x14ac:dyDescent="0.25">
      <c r="A2939" s="5" t="s">
        <v>879</v>
      </c>
      <c r="B2939" s="3" t="s">
        <v>880</v>
      </c>
      <c r="C2939" s="5" t="s">
        <v>5594</v>
      </c>
      <c r="D2939" s="5" t="s">
        <v>5590</v>
      </c>
      <c r="E2939" s="5">
        <v>2021</v>
      </c>
      <c r="F2939" s="8" t="str">
        <f t="shared" si="90"/>
        <v>November</v>
      </c>
      <c r="G2939" s="7">
        <f t="shared" si="91"/>
        <v>44508</v>
      </c>
      <c r="H2939" s="5" t="s">
        <v>3943</v>
      </c>
      <c r="I2939" s="5" t="s">
        <v>11</v>
      </c>
      <c r="J2939" s="10">
        <v>671875</v>
      </c>
      <c r="K2939" s="10"/>
      <c r="L2939" s="11">
        <v>34589527.18</v>
      </c>
    </row>
    <row r="2940" spans="1:12" x14ac:dyDescent="0.25">
      <c r="A2940" s="5" t="s">
        <v>879</v>
      </c>
      <c r="B2940" s="3" t="s">
        <v>880</v>
      </c>
      <c r="C2940" s="5" t="s">
        <v>5594</v>
      </c>
      <c r="D2940" s="5" t="s">
        <v>5606</v>
      </c>
      <c r="E2940" s="5">
        <v>2021</v>
      </c>
      <c r="F2940" s="8" t="str">
        <f t="shared" si="90"/>
        <v>November</v>
      </c>
      <c r="G2940" s="7">
        <f t="shared" si="91"/>
        <v>44510</v>
      </c>
      <c r="H2940" s="5" t="s">
        <v>3942</v>
      </c>
      <c r="I2940" s="5" t="s">
        <v>11</v>
      </c>
      <c r="J2940" s="10"/>
      <c r="K2940" s="10">
        <v>302343.75</v>
      </c>
      <c r="L2940" s="11">
        <v>34287183.43</v>
      </c>
    </row>
    <row r="2941" spans="1:12" x14ac:dyDescent="0.25">
      <c r="A2941" s="5" t="s">
        <v>879</v>
      </c>
      <c r="B2941" s="3" t="s">
        <v>880</v>
      </c>
      <c r="C2941" s="5" t="s">
        <v>5594</v>
      </c>
      <c r="D2941" s="5" t="s">
        <v>5606</v>
      </c>
      <c r="E2941" s="5">
        <v>2021</v>
      </c>
      <c r="F2941" s="8" t="str">
        <f t="shared" si="90"/>
        <v>November</v>
      </c>
      <c r="G2941" s="7">
        <f t="shared" si="91"/>
        <v>44510</v>
      </c>
      <c r="H2941" s="5" t="s">
        <v>3941</v>
      </c>
      <c r="I2941" s="5" t="s">
        <v>11</v>
      </c>
      <c r="J2941" s="10"/>
      <c r="K2941" s="10">
        <v>57781.25</v>
      </c>
      <c r="L2941" s="11">
        <v>34229402.18</v>
      </c>
    </row>
    <row r="2942" spans="1:12" x14ac:dyDescent="0.25">
      <c r="A2942" s="5" t="s">
        <v>879</v>
      </c>
      <c r="B2942" s="3" t="s">
        <v>880</v>
      </c>
      <c r="C2942" s="5" t="s">
        <v>5594</v>
      </c>
      <c r="D2942" s="5" t="s">
        <v>5606</v>
      </c>
      <c r="E2942" s="5">
        <v>2021</v>
      </c>
      <c r="F2942" s="8" t="str">
        <f t="shared" si="90"/>
        <v>November</v>
      </c>
      <c r="G2942" s="7">
        <f t="shared" si="91"/>
        <v>44510</v>
      </c>
      <c r="H2942" s="5" t="s">
        <v>3940</v>
      </c>
      <c r="I2942" s="5" t="s">
        <v>11</v>
      </c>
      <c r="J2942" s="10"/>
      <c r="K2942" s="10">
        <v>577812.5</v>
      </c>
      <c r="L2942" s="11">
        <v>33651589.68</v>
      </c>
    </row>
    <row r="2943" spans="1:12" x14ac:dyDescent="0.25">
      <c r="A2943" s="5" t="s">
        <v>879</v>
      </c>
      <c r="B2943" s="3" t="s">
        <v>880</v>
      </c>
      <c r="C2943" s="5" t="s">
        <v>5594</v>
      </c>
      <c r="D2943" s="5" t="s">
        <v>5606</v>
      </c>
      <c r="E2943" s="5">
        <v>2021</v>
      </c>
      <c r="F2943" s="8" t="str">
        <f t="shared" si="90"/>
        <v>November</v>
      </c>
      <c r="G2943" s="7">
        <f t="shared" si="91"/>
        <v>44510</v>
      </c>
      <c r="H2943" s="5" t="s">
        <v>3939</v>
      </c>
      <c r="I2943" s="5" t="s">
        <v>11</v>
      </c>
      <c r="J2943" s="10"/>
      <c r="K2943" s="10">
        <v>100781.25</v>
      </c>
      <c r="L2943" s="11">
        <v>33550808.43</v>
      </c>
    </row>
    <row r="2944" spans="1:12" x14ac:dyDescent="0.25">
      <c r="A2944" s="5" t="s">
        <v>879</v>
      </c>
      <c r="B2944" s="3" t="s">
        <v>880</v>
      </c>
      <c r="C2944" s="5" t="s">
        <v>5594</v>
      </c>
      <c r="D2944" s="5" t="s">
        <v>5610</v>
      </c>
      <c r="E2944" s="5">
        <v>2021</v>
      </c>
      <c r="F2944" s="8" t="str">
        <f t="shared" si="90"/>
        <v>November</v>
      </c>
      <c r="G2944" s="7">
        <f t="shared" si="91"/>
        <v>44530</v>
      </c>
      <c r="H2944" s="5" t="s">
        <v>3938</v>
      </c>
      <c r="I2944" s="5" t="s">
        <v>13</v>
      </c>
      <c r="J2944" s="10"/>
      <c r="K2944" s="10">
        <v>1182500</v>
      </c>
      <c r="L2944" s="11">
        <v>32368308.43</v>
      </c>
    </row>
    <row r="2945" spans="1:12" x14ac:dyDescent="0.25">
      <c r="A2945" s="5" t="s">
        <v>879</v>
      </c>
      <c r="B2945" s="3" t="s">
        <v>880</v>
      </c>
      <c r="C2945" s="5" t="s">
        <v>5607</v>
      </c>
      <c r="D2945" s="5" t="s">
        <v>5592</v>
      </c>
      <c r="E2945" s="5">
        <v>2021</v>
      </c>
      <c r="F2945" s="8" t="str">
        <f t="shared" si="90"/>
        <v>December</v>
      </c>
      <c r="G2945" s="7">
        <f t="shared" si="91"/>
        <v>44537</v>
      </c>
      <c r="H2945" s="5" t="s">
        <v>3938</v>
      </c>
      <c r="I2945" s="5" t="s">
        <v>13</v>
      </c>
      <c r="J2945" s="10"/>
      <c r="K2945" s="10">
        <v>31758187.5</v>
      </c>
      <c r="L2945" s="11">
        <v>610120.93000000005</v>
      </c>
    </row>
    <row r="2946" spans="1:12" x14ac:dyDescent="0.25">
      <c r="A2946" s="5" t="s">
        <v>890</v>
      </c>
      <c r="B2946" s="3" t="s">
        <v>891</v>
      </c>
      <c r="C2946" s="5" t="s">
        <v>5592</v>
      </c>
      <c r="D2946" s="5" t="s">
        <v>5607</v>
      </c>
      <c r="E2946" s="5">
        <v>2021</v>
      </c>
      <c r="F2946" s="8" t="str">
        <f t="shared" si="90"/>
        <v>July</v>
      </c>
      <c r="G2946" s="7">
        <f t="shared" si="91"/>
        <v>44389</v>
      </c>
      <c r="H2946" s="5" t="s">
        <v>3937</v>
      </c>
      <c r="I2946" s="5" t="s">
        <v>11</v>
      </c>
      <c r="J2946" s="10">
        <v>610600</v>
      </c>
      <c r="K2946" s="10"/>
      <c r="L2946" s="11">
        <v>610600</v>
      </c>
    </row>
    <row r="2947" spans="1:12" x14ac:dyDescent="0.25">
      <c r="A2947" s="5" t="s">
        <v>890</v>
      </c>
      <c r="B2947" s="3" t="s">
        <v>891</v>
      </c>
      <c r="C2947" s="5" t="s">
        <v>5592</v>
      </c>
      <c r="D2947" s="5" t="s">
        <v>5607</v>
      </c>
      <c r="E2947" s="5">
        <v>2021</v>
      </c>
      <c r="F2947" s="8" t="str">
        <f t="shared" ref="F2947:F3010" si="92">TEXT(C2947*28, "mmmm")</f>
        <v>July</v>
      </c>
      <c r="G2947" s="7">
        <f t="shared" ref="G2947:G3010" si="93">IFERROR(DATEVALUE(CONCATENATE(C2947,"-",D2947,"-",E2947)), "")</f>
        <v>44389</v>
      </c>
      <c r="H2947" s="5" t="s">
        <v>3216</v>
      </c>
      <c r="I2947" s="5" t="s">
        <v>13</v>
      </c>
      <c r="J2947" s="10"/>
      <c r="K2947" s="10">
        <v>610600</v>
      </c>
      <c r="L2947" s="11">
        <v>0</v>
      </c>
    </row>
    <row r="2948" spans="1:12" x14ac:dyDescent="0.25">
      <c r="A2948" s="5" t="s">
        <v>890</v>
      </c>
      <c r="B2948" s="3" t="s">
        <v>891</v>
      </c>
      <c r="C2948" s="5" t="s">
        <v>5605</v>
      </c>
      <c r="D2948" s="5" t="s">
        <v>5592</v>
      </c>
      <c r="E2948" s="5">
        <v>2021</v>
      </c>
      <c r="F2948" s="8" t="str">
        <f t="shared" si="92"/>
        <v>September</v>
      </c>
      <c r="G2948" s="7">
        <f t="shared" si="93"/>
        <v>44446</v>
      </c>
      <c r="H2948" s="5" t="s">
        <v>3936</v>
      </c>
      <c r="I2948" s="5" t="s">
        <v>11</v>
      </c>
      <c r="J2948" s="10">
        <v>134375</v>
      </c>
      <c r="K2948" s="10"/>
      <c r="L2948" s="11">
        <v>134375</v>
      </c>
    </row>
    <row r="2949" spans="1:12" x14ac:dyDescent="0.25">
      <c r="A2949" s="5" t="s">
        <v>890</v>
      </c>
      <c r="B2949" s="3" t="s">
        <v>891</v>
      </c>
      <c r="C2949" s="5" t="s">
        <v>5605</v>
      </c>
      <c r="D2949" s="5" t="s">
        <v>5591</v>
      </c>
      <c r="E2949" s="5">
        <v>2021</v>
      </c>
      <c r="F2949" s="8" t="str">
        <f t="shared" si="92"/>
        <v>September</v>
      </c>
      <c r="G2949" s="7">
        <f t="shared" si="93"/>
        <v>44457</v>
      </c>
      <c r="H2949" s="5" t="s">
        <v>3275</v>
      </c>
      <c r="I2949" s="5" t="s">
        <v>13</v>
      </c>
      <c r="J2949" s="10"/>
      <c r="K2949" s="10">
        <v>135000</v>
      </c>
      <c r="L2949" s="11">
        <v>-625</v>
      </c>
    </row>
    <row r="2950" spans="1:12" x14ac:dyDescent="0.25">
      <c r="A2950" s="5" t="s">
        <v>890</v>
      </c>
      <c r="B2950" s="3" t="s">
        <v>891</v>
      </c>
      <c r="C2950" s="5" t="s">
        <v>5605</v>
      </c>
      <c r="D2950" s="5" t="s">
        <v>5600</v>
      </c>
      <c r="E2950" s="5">
        <v>2021</v>
      </c>
      <c r="F2950" s="8" t="str">
        <f t="shared" si="92"/>
        <v>September</v>
      </c>
      <c r="G2950" s="7">
        <f t="shared" si="93"/>
        <v>44467</v>
      </c>
      <c r="H2950" s="5" t="s">
        <v>3935</v>
      </c>
      <c r="I2950" s="5" t="s">
        <v>11</v>
      </c>
      <c r="J2950" s="10">
        <v>60685.48</v>
      </c>
      <c r="K2950" s="10"/>
      <c r="L2950" s="11">
        <v>60060.480000000003</v>
      </c>
    </row>
    <row r="2951" spans="1:12" x14ac:dyDescent="0.25">
      <c r="A2951" s="5" t="s">
        <v>890</v>
      </c>
      <c r="B2951" s="3" t="s">
        <v>891</v>
      </c>
      <c r="C2951" s="5" t="s">
        <v>5606</v>
      </c>
      <c r="D2951" s="5" t="s">
        <v>5600</v>
      </c>
      <c r="E2951" s="5">
        <v>2021</v>
      </c>
      <c r="F2951" s="8" t="str">
        <f t="shared" si="92"/>
        <v>October</v>
      </c>
      <c r="G2951" s="7">
        <f t="shared" si="93"/>
        <v>44497</v>
      </c>
      <c r="H2951" s="5" t="s">
        <v>3324</v>
      </c>
      <c r="I2951" s="5" t="s">
        <v>13</v>
      </c>
      <c r="J2951" s="10"/>
      <c r="K2951" s="10">
        <v>60800</v>
      </c>
      <c r="L2951" s="11">
        <v>-739.52</v>
      </c>
    </row>
    <row r="2952" spans="1:12" x14ac:dyDescent="0.25">
      <c r="A2952" s="5" t="s">
        <v>890</v>
      </c>
      <c r="B2952" s="3" t="s">
        <v>891</v>
      </c>
      <c r="C2952" s="5" t="s">
        <v>5594</v>
      </c>
      <c r="D2952" s="5" t="s">
        <v>5587</v>
      </c>
      <c r="E2952" s="5">
        <v>2021</v>
      </c>
      <c r="F2952" s="8" t="str">
        <f t="shared" si="92"/>
        <v>November</v>
      </c>
      <c r="G2952" s="7">
        <f t="shared" si="93"/>
        <v>44501</v>
      </c>
      <c r="H2952" s="5" t="s">
        <v>3934</v>
      </c>
      <c r="I2952" s="5" t="s">
        <v>11</v>
      </c>
      <c r="J2952" s="10">
        <v>134375</v>
      </c>
      <c r="K2952" s="10"/>
      <c r="L2952" s="11">
        <v>133635.48000000001</v>
      </c>
    </row>
    <row r="2953" spans="1:12" x14ac:dyDescent="0.25">
      <c r="A2953" s="5" t="s">
        <v>890</v>
      </c>
      <c r="B2953" s="3" t="s">
        <v>891</v>
      </c>
      <c r="C2953" s="5" t="s">
        <v>5594</v>
      </c>
      <c r="D2953" s="5" t="s">
        <v>5596</v>
      </c>
      <c r="E2953" s="5">
        <v>2021</v>
      </c>
      <c r="F2953" s="8" t="str">
        <f t="shared" si="92"/>
        <v>November</v>
      </c>
      <c r="G2953" s="7">
        <f t="shared" si="93"/>
        <v>44504</v>
      </c>
      <c r="H2953" s="5" t="s">
        <v>3356</v>
      </c>
      <c r="I2953" s="5" t="s">
        <v>13</v>
      </c>
      <c r="J2953" s="10"/>
      <c r="K2953" s="10">
        <v>134500</v>
      </c>
      <c r="L2953" s="11">
        <v>-864.52</v>
      </c>
    </row>
    <row r="2954" spans="1:12" x14ac:dyDescent="0.25">
      <c r="A2954" s="5" t="s">
        <v>890</v>
      </c>
      <c r="B2954" s="3" t="s">
        <v>891</v>
      </c>
      <c r="C2954" s="5" t="s">
        <v>5607</v>
      </c>
      <c r="D2954" s="5" t="s">
        <v>5589</v>
      </c>
      <c r="E2954" s="5">
        <v>2021</v>
      </c>
      <c r="F2954" s="8" t="str">
        <f t="shared" si="92"/>
        <v>December</v>
      </c>
      <c r="G2954" s="7">
        <f t="shared" si="93"/>
        <v>44536</v>
      </c>
      <c r="H2954" s="5" t="s">
        <v>3933</v>
      </c>
      <c r="I2954" s="5" t="s">
        <v>11</v>
      </c>
      <c r="J2954" s="10">
        <v>134375</v>
      </c>
      <c r="K2954" s="10"/>
      <c r="L2954" s="11">
        <v>133510.48000000001</v>
      </c>
    </row>
    <row r="2955" spans="1:12" x14ac:dyDescent="0.25">
      <c r="A2955" s="5" t="s">
        <v>890</v>
      </c>
      <c r="B2955" s="3" t="s">
        <v>891</v>
      </c>
      <c r="C2955" s="5" t="s">
        <v>5607</v>
      </c>
      <c r="D2955" s="5" t="s">
        <v>5592</v>
      </c>
      <c r="E2955" s="5">
        <v>2021</v>
      </c>
      <c r="F2955" s="8" t="str">
        <f t="shared" si="92"/>
        <v>December</v>
      </c>
      <c r="G2955" s="7">
        <f t="shared" si="93"/>
        <v>44537</v>
      </c>
      <c r="H2955" s="5" t="s">
        <v>3319</v>
      </c>
      <c r="I2955" s="5" t="s">
        <v>13</v>
      </c>
      <c r="J2955" s="10"/>
      <c r="K2955" s="10">
        <v>135000</v>
      </c>
      <c r="L2955" s="11">
        <v>-1489.52</v>
      </c>
    </row>
    <row r="2956" spans="1:12" x14ac:dyDescent="0.25">
      <c r="A2956" s="5" t="s">
        <v>892</v>
      </c>
      <c r="B2956" s="3" t="s">
        <v>893</v>
      </c>
      <c r="C2956" s="7"/>
      <c r="D2956" s="7"/>
      <c r="E2956" s="7"/>
      <c r="F2956" s="8" t="str">
        <f t="shared" si="92"/>
        <v>January</v>
      </c>
      <c r="G2956" s="7" t="str">
        <f t="shared" si="93"/>
        <v/>
      </c>
      <c r="H2956" s="5" t="s">
        <v>28</v>
      </c>
      <c r="I2956" s="5" t="s">
        <v>29</v>
      </c>
      <c r="J2956" s="10"/>
      <c r="K2956" s="10"/>
      <c r="L2956" s="11">
        <v>0</v>
      </c>
    </row>
    <row r="2957" spans="1:12" x14ac:dyDescent="0.25">
      <c r="A2957" s="5" t="s">
        <v>895</v>
      </c>
      <c r="B2957" s="3" t="s">
        <v>896</v>
      </c>
      <c r="C2957" s="7"/>
      <c r="D2957" s="7"/>
      <c r="E2957" s="7"/>
      <c r="F2957" s="8" t="str">
        <f t="shared" si="92"/>
        <v>January</v>
      </c>
      <c r="G2957" s="7" t="str">
        <f t="shared" si="93"/>
        <v/>
      </c>
      <c r="H2957" s="5" t="s">
        <v>28</v>
      </c>
      <c r="I2957" s="5" t="s">
        <v>29</v>
      </c>
      <c r="J2957" s="10"/>
      <c r="K2957" s="10"/>
      <c r="L2957" s="11">
        <v>0</v>
      </c>
    </row>
    <row r="2958" spans="1:12" x14ac:dyDescent="0.25">
      <c r="A2958" s="5" t="s">
        <v>907</v>
      </c>
      <c r="B2958" s="3" t="s">
        <v>908</v>
      </c>
      <c r="C2958" s="5" t="s">
        <v>5587</v>
      </c>
      <c r="D2958" s="5" t="s">
        <v>5587</v>
      </c>
      <c r="E2958" s="5">
        <v>2021</v>
      </c>
      <c r="F2958" s="8" t="str">
        <f t="shared" si="92"/>
        <v>January</v>
      </c>
      <c r="G2958" s="7">
        <f t="shared" si="93"/>
        <v>44197</v>
      </c>
      <c r="H2958" s="5" t="s">
        <v>36</v>
      </c>
      <c r="I2958" s="5" t="s">
        <v>29</v>
      </c>
      <c r="J2958" s="10"/>
      <c r="K2958" s="10"/>
      <c r="L2958" s="11">
        <v>69774.5</v>
      </c>
    </row>
    <row r="2959" spans="1:12" x14ac:dyDescent="0.25">
      <c r="A2959" s="5" t="s">
        <v>907</v>
      </c>
      <c r="B2959" s="3" t="s">
        <v>908</v>
      </c>
      <c r="C2959" s="5" t="s">
        <v>5598</v>
      </c>
      <c r="D2959" s="5" t="s">
        <v>5587</v>
      </c>
      <c r="E2959" s="5">
        <v>2021</v>
      </c>
      <c r="F2959" s="8" t="str">
        <f t="shared" si="92"/>
        <v>February</v>
      </c>
      <c r="G2959" s="7">
        <f t="shared" si="93"/>
        <v>44228</v>
      </c>
      <c r="H2959" s="5" t="s">
        <v>3932</v>
      </c>
      <c r="I2959" s="5" t="s">
        <v>11</v>
      </c>
      <c r="J2959" s="10">
        <v>22459.82</v>
      </c>
      <c r="K2959" s="10"/>
      <c r="L2959" s="11">
        <v>92234.32</v>
      </c>
    </row>
    <row r="2960" spans="1:12" x14ac:dyDescent="0.25">
      <c r="A2960" s="5" t="s">
        <v>909</v>
      </c>
      <c r="B2960" s="3" t="s">
        <v>908</v>
      </c>
      <c r="C2960" s="7"/>
      <c r="D2960" s="7"/>
      <c r="E2960" s="7"/>
      <c r="F2960" s="8" t="str">
        <f t="shared" si="92"/>
        <v>January</v>
      </c>
      <c r="G2960" s="7" t="str">
        <f t="shared" si="93"/>
        <v/>
      </c>
      <c r="H2960" s="5" t="s">
        <v>28</v>
      </c>
      <c r="I2960" s="5" t="s">
        <v>29</v>
      </c>
      <c r="J2960" s="10"/>
      <c r="K2960" s="10"/>
      <c r="L2960" s="11">
        <v>0</v>
      </c>
    </row>
    <row r="2961" spans="1:12" x14ac:dyDescent="0.25">
      <c r="A2961" s="5" t="s">
        <v>910</v>
      </c>
      <c r="B2961" s="3" t="s">
        <v>911</v>
      </c>
      <c r="C2961" s="5" t="s">
        <v>5598</v>
      </c>
      <c r="D2961" s="5" t="s">
        <v>5597</v>
      </c>
      <c r="E2961" s="5">
        <v>2021</v>
      </c>
      <c r="F2961" s="8" t="str">
        <f t="shared" si="92"/>
        <v>February</v>
      </c>
      <c r="G2961" s="7">
        <f t="shared" si="93"/>
        <v>44232</v>
      </c>
      <c r="H2961" s="5" t="s">
        <v>3931</v>
      </c>
      <c r="I2961" s="5" t="s">
        <v>11</v>
      </c>
      <c r="J2961" s="10">
        <v>1424375</v>
      </c>
      <c r="K2961" s="10"/>
      <c r="L2961" s="11">
        <v>1424375</v>
      </c>
    </row>
    <row r="2962" spans="1:12" x14ac:dyDescent="0.25">
      <c r="A2962" s="5" t="s">
        <v>910</v>
      </c>
      <c r="B2962" s="3" t="s">
        <v>911</v>
      </c>
      <c r="C2962" s="5" t="s">
        <v>5598</v>
      </c>
      <c r="D2962" s="5" t="s">
        <v>5597</v>
      </c>
      <c r="E2962" s="5">
        <v>2021</v>
      </c>
      <c r="F2962" s="8" t="str">
        <f t="shared" si="92"/>
        <v>February</v>
      </c>
      <c r="G2962" s="7">
        <f t="shared" si="93"/>
        <v>44232</v>
      </c>
      <c r="H2962" s="5" t="s">
        <v>3216</v>
      </c>
      <c r="I2962" s="5" t="s">
        <v>13</v>
      </c>
      <c r="J2962" s="10"/>
      <c r="K2962" s="10">
        <v>1424000</v>
      </c>
      <c r="L2962" s="11">
        <v>375</v>
      </c>
    </row>
    <row r="2963" spans="1:12" x14ac:dyDescent="0.25">
      <c r="A2963" s="5" t="s">
        <v>910</v>
      </c>
      <c r="B2963" s="3" t="s">
        <v>911</v>
      </c>
      <c r="C2963" s="5" t="s">
        <v>5594</v>
      </c>
      <c r="D2963" s="5" t="s">
        <v>5606</v>
      </c>
      <c r="E2963" s="5">
        <v>2021</v>
      </c>
      <c r="F2963" s="8" t="str">
        <f t="shared" si="92"/>
        <v>November</v>
      </c>
      <c r="G2963" s="7">
        <f t="shared" si="93"/>
        <v>44510</v>
      </c>
      <c r="H2963" s="5" t="s">
        <v>3930</v>
      </c>
      <c r="I2963" s="5" t="s">
        <v>11</v>
      </c>
      <c r="J2963" s="10">
        <v>2253916.7000000002</v>
      </c>
      <c r="K2963" s="10"/>
      <c r="L2963" s="11">
        <v>2254291.7000000002</v>
      </c>
    </row>
    <row r="2964" spans="1:12" x14ac:dyDescent="0.25">
      <c r="A2964" s="5" t="s">
        <v>910</v>
      </c>
      <c r="B2964" s="3" t="s">
        <v>911</v>
      </c>
      <c r="C2964" s="5" t="s">
        <v>5594</v>
      </c>
      <c r="D2964" s="5" t="s">
        <v>5606</v>
      </c>
      <c r="E2964" s="5">
        <v>2021</v>
      </c>
      <c r="F2964" s="8" t="str">
        <f t="shared" si="92"/>
        <v>November</v>
      </c>
      <c r="G2964" s="7">
        <f t="shared" si="93"/>
        <v>44510</v>
      </c>
      <c r="H2964" s="5" t="s">
        <v>3929</v>
      </c>
      <c r="I2964" s="5" t="s">
        <v>11</v>
      </c>
      <c r="J2964" s="10">
        <v>417637.52</v>
      </c>
      <c r="K2964" s="10"/>
      <c r="L2964" s="11">
        <v>2671929.2200000002</v>
      </c>
    </row>
    <row r="2965" spans="1:12" x14ac:dyDescent="0.25">
      <c r="A2965" s="5" t="s">
        <v>910</v>
      </c>
      <c r="B2965" s="3" t="s">
        <v>911</v>
      </c>
      <c r="C2965" s="5" t="s">
        <v>5607</v>
      </c>
      <c r="D2965" s="5" t="s">
        <v>5595</v>
      </c>
      <c r="E2965" s="5">
        <v>2021</v>
      </c>
      <c r="F2965" s="8" t="str">
        <f t="shared" si="92"/>
        <v>December</v>
      </c>
      <c r="G2965" s="7">
        <f t="shared" si="93"/>
        <v>44561</v>
      </c>
      <c r="H2965" s="5" t="s">
        <v>3928</v>
      </c>
      <c r="I2965" s="5" t="s">
        <v>11</v>
      </c>
      <c r="J2965" s="10"/>
      <c r="K2965" s="10">
        <v>66291.67</v>
      </c>
      <c r="L2965" s="11">
        <v>2605637.5499999998</v>
      </c>
    </row>
    <row r="2966" spans="1:12" x14ac:dyDescent="0.25">
      <c r="A2966" s="5" t="s">
        <v>912</v>
      </c>
      <c r="B2966" s="3" t="s">
        <v>913</v>
      </c>
      <c r="C2966" s="5" t="s">
        <v>5587</v>
      </c>
      <c r="D2966" s="5" t="s">
        <v>5587</v>
      </c>
      <c r="E2966" s="5">
        <v>2021</v>
      </c>
      <c r="F2966" s="8" t="str">
        <f t="shared" si="92"/>
        <v>January</v>
      </c>
      <c r="G2966" s="7">
        <f t="shared" si="93"/>
        <v>44197</v>
      </c>
      <c r="H2966" s="5" t="s">
        <v>36</v>
      </c>
      <c r="I2966" s="5" t="s">
        <v>29</v>
      </c>
      <c r="J2966" s="10"/>
      <c r="K2966" s="10"/>
      <c r="L2966" s="11">
        <v>252000</v>
      </c>
    </row>
    <row r="2967" spans="1:12" x14ac:dyDescent="0.25">
      <c r="A2967" s="5" t="s">
        <v>922</v>
      </c>
      <c r="B2967" s="3" t="s">
        <v>923</v>
      </c>
      <c r="C2967" s="7"/>
      <c r="D2967" s="7"/>
      <c r="E2967" s="7"/>
      <c r="F2967" s="8" t="str">
        <f t="shared" si="92"/>
        <v>January</v>
      </c>
      <c r="G2967" s="7" t="str">
        <f t="shared" si="93"/>
        <v/>
      </c>
      <c r="H2967" s="5" t="s">
        <v>28</v>
      </c>
      <c r="I2967" s="5" t="s">
        <v>29</v>
      </c>
      <c r="J2967" s="10"/>
      <c r="K2967" s="10"/>
      <c r="L2967" s="11">
        <v>0</v>
      </c>
    </row>
    <row r="2968" spans="1:12" x14ac:dyDescent="0.25">
      <c r="A2968" s="5" t="s">
        <v>924</v>
      </c>
      <c r="B2968" s="3" t="s">
        <v>925</v>
      </c>
      <c r="C2968" s="5" t="s">
        <v>5587</v>
      </c>
      <c r="D2968" s="5" t="s">
        <v>5587</v>
      </c>
      <c r="E2968" s="5">
        <v>2021</v>
      </c>
      <c r="F2968" s="8" t="str">
        <f t="shared" si="92"/>
        <v>January</v>
      </c>
      <c r="G2968" s="7">
        <f t="shared" si="93"/>
        <v>44197</v>
      </c>
      <c r="H2968" s="5" t="s">
        <v>36</v>
      </c>
      <c r="I2968" s="5" t="s">
        <v>29</v>
      </c>
      <c r="J2968" s="10"/>
      <c r="K2968" s="10"/>
      <c r="L2968" s="11">
        <v>1</v>
      </c>
    </row>
    <row r="2969" spans="1:12" x14ac:dyDescent="0.25">
      <c r="A2969" s="5" t="s">
        <v>924</v>
      </c>
      <c r="B2969" s="3" t="s">
        <v>925</v>
      </c>
      <c r="C2969" s="5" t="s">
        <v>5598</v>
      </c>
      <c r="D2969" s="5" t="s">
        <v>5587</v>
      </c>
      <c r="E2969" s="5">
        <v>2021</v>
      </c>
      <c r="F2969" s="8" t="str">
        <f t="shared" si="92"/>
        <v>February</v>
      </c>
      <c r="G2969" s="7">
        <f t="shared" si="93"/>
        <v>44228</v>
      </c>
      <c r="H2969" s="5" t="s">
        <v>3927</v>
      </c>
      <c r="I2969" s="5" t="s">
        <v>11</v>
      </c>
      <c r="J2969" s="10">
        <v>258207</v>
      </c>
      <c r="K2969" s="10"/>
      <c r="L2969" s="11">
        <v>258208</v>
      </c>
    </row>
    <row r="2970" spans="1:12" x14ac:dyDescent="0.25">
      <c r="A2970" s="5" t="s">
        <v>924</v>
      </c>
      <c r="B2970" s="3" t="s">
        <v>925</v>
      </c>
      <c r="C2970" s="5" t="s">
        <v>5598</v>
      </c>
      <c r="D2970" s="5" t="s">
        <v>5614</v>
      </c>
      <c r="E2970" s="5">
        <v>2021</v>
      </c>
      <c r="F2970" s="8" t="str">
        <f t="shared" si="92"/>
        <v>February</v>
      </c>
      <c r="G2970" s="7">
        <f t="shared" si="93"/>
        <v>44253</v>
      </c>
      <c r="H2970" s="5" t="s">
        <v>3210</v>
      </c>
      <c r="I2970" s="5" t="s">
        <v>13</v>
      </c>
      <c r="J2970" s="10"/>
      <c r="K2970" s="10">
        <v>197178.4</v>
      </c>
      <c r="L2970" s="11">
        <v>61029.599999999999</v>
      </c>
    </row>
    <row r="2971" spans="1:12" x14ac:dyDescent="0.25">
      <c r="A2971" s="5" t="s">
        <v>924</v>
      </c>
      <c r="B2971" s="3" t="s">
        <v>925</v>
      </c>
      <c r="C2971" s="5" t="s">
        <v>5598</v>
      </c>
      <c r="D2971" s="5" t="s">
        <v>5614</v>
      </c>
      <c r="E2971" s="5">
        <v>2021</v>
      </c>
      <c r="F2971" s="8" t="str">
        <f t="shared" si="92"/>
        <v>February</v>
      </c>
      <c r="G2971" s="7">
        <f t="shared" si="93"/>
        <v>44253</v>
      </c>
      <c r="H2971" s="5" t="s">
        <v>3209</v>
      </c>
      <c r="I2971" s="5" t="s">
        <v>13</v>
      </c>
      <c r="J2971" s="10"/>
      <c r="K2971" s="10">
        <v>61028.6</v>
      </c>
      <c r="L2971" s="11">
        <v>1</v>
      </c>
    </row>
    <row r="2972" spans="1:12" x14ac:dyDescent="0.25">
      <c r="A2972" s="5" t="s">
        <v>924</v>
      </c>
      <c r="B2972" s="3" t="s">
        <v>925</v>
      </c>
      <c r="C2972" s="5" t="s">
        <v>5596</v>
      </c>
      <c r="D2972" s="5" t="s">
        <v>5613</v>
      </c>
      <c r="E2972" s="5">
        <v>2021</v>
      </c>
      <c r="F2972" s="8" t="str">
        <f t="shared" si="92"/>
        <v>April</v>
      </c>
      <c r="G2972" s="7">
        <f t="shared" si="93"/>
        <v>44307</v>
      </c>
      <c r="H2972" s="5" t="s">
        <v>3366</v>
      </c>
      <c r="I2972" s="5" t="s">
        <v>13</v>
      </c>
      <c r="J2972" s="10"/>
      <c r="K2972" s="10">
        <v>1</v>
      </c>
      <c r="L2972" s="11">
        <v>0</v>
      </c>
    </row>
    <row r="2973" spans="1:12" x14ac:dyDescent="0.25">
      <c r="A2973" s="5" t="s">
        <v>924</v>
      </c>
      <c r="B2973" s="3" t="s">
        <v>925</v>
      </c>
      <c r="C2973" s="5" t="s">
        <v>5597</v>
      </c>
      <c r="D2973" s="5" t="s">
        <v>5587</v>
      </c>
      <c r="E2973" s="5">
        <v>2021</v>
      </c>
      <c r="F2973" s="8" t="str">
        <f t="shared" si="92"/>
        <v>May</v>
      </c>
      <c r="G2973" s="7">
        <f t="shared" si="93"/>
        <v>44317</v>
      </c>
      <c r="H2973" s="5" t="s">
        <v>3926</v>
      </c>
      <c r="I2973" s="5" t="s">
        <v>11</v>
      </c>
      <c r="J2973" s="10">
        <v>258207</v>
      </c>
      <c r="K2973" s="10"/>
      <c r="L2973" s="11">
        <v>258207</v>
      </c>
    </row>
    <row r="2974" spans="1:12" x14ac:dyDescent="0.25">
      <c r="A2974" s="5" t="s">
        <v>924</v>
      </c>
      <c r="B2974" s="3" t="s">
        <v>925</v>
      </c>
      <c r="C2974" s="5" t="s">
        <v>5589</v>
      </c>
      <c r="D2974" s="5" t="s">
        <v>5599</v>
      </c>
      <c r="E2974" s="5">
        <v>2021</v>
      </c>
      <c r="F2974" s="8" t="str">
        <f t="shared" si="92"/>
        <v>June</v>
      </c>
      <c r="G2974" s="7">
        <f t="shared" si="93"/>
        <v>44363</v>
      </c>
      <c r="H2974" s="5" t="s">
        <v>3296</v>
      </c>
      <c r="I2974" s="5" t="s">
        <v>13</v>
      </c>
      <c r="J2974" s="10"/>
      <c r="K2974" s="10">
        <v>173158.88</v>
      </c>
      <c r="L2974" s="11">
        <v>85048.12</v>
      </c>
    </row>
    <row r="2975" spans="1:12" x14ac:dyDescent="0.25">
      <c r="A2975" s="5" t="s">
        <v>924</v>
      </c>
      <c r="B2975" s="3" t="s">
        <v>925</v>
      </c>
      <c r="C2975" s="5" t="s">
        <v>5589</v>
      </c>
      <c r="D2975" s="5" t="s">
        <v>5599</v>
      </c>
      <c r="E2975" s="5">
        <v>2021</v>
      </c>
      <c r="F2975" s="8" t="str">
        <f t="shared" si="92"/>
        <v>June</v>
      </c>
      <c r="G2975" s="7">
        <f t="shared" si="93"/>
        <v>44363</v>
      </c>
      <c r="H2975" s="5" t="s">
        <v>3925</v>
      </c>
      <c r="I2975" s="5" t="s">
        <v>13</v>
      </c>
      <c r="J2975" s="10"/>
      <c r="K2975" s="10">
        <v>85048.12</v>
      </c>
      <c r="L2975" s="11">
        <v>0</v>
      </c>
    </row>
    <row r="2976" spans="1:12" x14ac:dyDescent="0.25">
      <c r="A2976" s="5" t="s">
        <v>924</v>
      </c>
      <c r="B2976" s="3" t="s">
        <v>925</v>
      </c>
      <c r="C2976" s="5" t="s">
        <v>5590</v>
      </c>
      <c r="D2976" s="5" t="s">
        <v>5588</v>
      </c>
      <c r="E2976" s="5">
        <v>2021</v>
      </c>
      <c r="F2976" s="8" t="str">
        <f t="shared" si="92"/>
        <v>August</v>
      </c>
      <c r="G2976" s="7">
        <f t="shared" si="93"/>
        <v>44411</v>
      </c>
      <c r="H2976" s="5" t="s">
        <v>3924</v>
      </c>
      <c r="I2976" s="5" t="s">
        <v>11</v>
      </c>
      <c r="J2976" s="10">
        <v>258207</v>
      </c>
      <c r="K2976" s="10"/>
      <c r="L2976" s="11">
        <v>258207</v>
      </c>
    </row>
    <row r="2977" spans="1:12" x14ac:dyDescent="0.25">
      <c r="A2977" s="5" t="s">
        <v>924</v>
      </c>
      <c r="B2977" s="3" t="s">
        <v>925</v>
      </c>
      <c r="C2977" s="5" t="s">
        <v>5590</v>
      </c>
      <c r="D2977" s="5" t="s">
        <v>5614</v>
      </c>
      <c r="E2977" s="5">
        <v>2021</v>
      </c>
      <c r="F2977" s="8" t="str">
        <f t="shared" si="92"/>
        <v>August</v>
      </c>
      <c r="G2977" s="7">
        <f t="shared" si="93"/>
        <v>44434</v>
      </c>
      <c r="H2977" s="5" t="s">
        <v>3923</v>
      </c>
      <c r="I2977" s="5" t="s">
        <v>13</v>
      </c>
      <c r="J2977" s="10"/>
      <c r="K2977" s="10">
        <v>234187.74</v>
      </c>
      <c r="L2977" s="11">
        <v>24019.26</v>
      </c>
    </row>
    <row r="2978" spans="1:12" x14ac:dyDescent="0.25">
      <c r="A2978" s="5" t="s">
        <v>924</v>
      </c>
      <c r="B2978" s="3" t="s">
        <v>925</v>
      </c>
      <c r="C2978" s="5" t="s">
        <v>5590</v>
      </c>
      <c r="D2978" s="5" t="s">
        <v>5614</v>
      </c>
      <c r="E2978" s="5">
        <v>2021</v>
      </c>
      <c r="F2978" s="8" t="str">
        <f t="shared" si="92"/>
        <v>August</v>
      </c>
      <c r="G2978" s="7">
        <f t="shared" si="93"/>
        <v>44434</v>
      </c>
      <c r="H2978" s="5" t="s">
        <v>3922</v>
      </c>
      <c r="I2978" s="5" t="s">
        <v>13</v>
      </c>
      <c r="J2978" s="10"/>
      <c r="K2978" s="10">
        <v>24019.26</v>
      </c>
      <c r="L2978" s="11">
        <v>0</v>
      </c>
    </row>
    <row r="2979" spans="1:12" x14ac:dyDescent="0.25">
      <c r="A2979" s="5" t="s">
        <v>924</v>
      </c>
      <c r="B2979" s="3" t="s">
        <v>925</v>
      </c>
      <c r="C2979" s="5" t="s">
        <v>5594</v>
      </c>
      <c r="D2979" s="5" t="s">
        <v>5587</v>
      </c>
      <c r="E2979" s="5">
        <v>2021</v>
      </c>
      <c r="F2979" s="8" t="str">
        <f t="shared" si="92"/>
        <v>November</v>
      </c>
      <c r="G2979" s="7">
        <f t="shared" si="93"/>
        <v>44501</v>
      </c>
      <c r="H2979" s="5" t="s">
        <v>3921</v>
      </c>
      <c r="I2979" s="5" t="s">
        <v>11</v>
      </c>
      <c r="J2979" s="10">
        <v>252469.08</v>
      </c>
      <c r="K2979" s="10"/>
      <c r="L2979" s="11">
        <v>252469.08</v>
      </c>
    </row>
    <row r="2980" spans="1:12" x14ac:dyDescent="0.25">
      <c r="A2980" s="5" t="s">
        <v>924</v>
      </c>
      <c r="B2980" s="3" t="s">
        <v>925</v>
      </c>
      <c r="C2980" s="5" t="s">
        <v>5594</v>
      </c>
      <c r="D2980" s="5" t="s">
        <v>5610</v>
      </c>
      <c r="E2980" s="5">
        <v>2021</v>
      </c>
      <c r="F2980" s="8" t="str">
        <f t="shared" si="92"/>
        <v>November</v>
      </c>
      <c r="G2980" s="7">
        <f t="shared" si="93"/>
        <v>44530</v>
      </c>
      <c r="H2980" s="5" t="s">
        <v>3291</v>
      </c>
      <c r="I2980" s="5" t="s">
        <v>13</v>
      </c>
      <c r="J2980" s="10"/>
      <c r="K2980" s="10">
        <v>228983.58</v>
      </c>
      <c r="L2980" s="11">
        <v>23485.5</v>
      </c>
    </row>
    <row r="2981" spans="1:12" x14ac:dyDescent="0.25">
      <c r="A2981" s="5" t="s">
        <v>924</v>
      </c>
      <c r="B2981" s="3" t="s">
        <v>925</v>
      </c>
      <c r="C2981" s="5" t="s">
        <v>5594</v>
      </c>
      <c r="D2981" s="5" t="s">
        <v>5610</v>
      </c>
      <c r="E2981" s="5">
        <v>2021</v>
      </c>
      <c r="F2981" s="8" t="str">
        <f t="shared" si="92"/>
        <v>November</v>
      </c>
      <c r="G2981" s="7">
        <f t="shared" si="93"/>
        <v>44530</v>
      </c>
      <c r="H2981" s="5" t="s">
        <v>3290</v>
      </c>
      <c r="I2981" s="5" t="s">
        <v>13</v>
      </c>
      <c r="J2981" s="10"/>
      <c r="K2981" s="10">
        <v>23485.5</v>
      </c>
      <c r="L2981" s="11">
        <v>0</v>
      </c>
    </row>
    <row r="2982" spans="1:12" x14ac:dyDescent="0.25">
      <c r="A2982" s="5" t="s">
        <v>926</v>
      </c>
      <c r="B2982" s="3" t="s">
        <v>927</v>
      </c>
      <c r="C2982" s="7"/>
      <c r="D2982" s="7"/>
      <c r="E2982" s="7"/>
      <c r="F2982" s="8" t="str">
        <f t="shared" si="92"/>
        <v>January</v>
      </c>
      <c r="G2982" s="7" t="str">
        <f t="shared" si="93"/>
        <v/>
      </c>
      <c r="H2982" s="5" t="s">
        <v>28</v>
      </c>
      <c r="I2982" s="5" t="s">
        <v>29</v>
      </c>
      <c r="J2982" s="10"/>
      <c r="K2982" s="10"/>
      <c r="L2982" s="11">
        <v>0</v>
      </c>
    </row>
    <row r="2983" spans="1:12" x14ac:dyDescent="0.25">
      <c r="A2983" s="5" t="s">
        <v>928</v>
      </c>
      <c r="B2983" s="3" t="s">
        <v>929</v>
      </c>
      <c r="C2983" s="5" t="s">
        <v>5605</v>
      </c>
      <c r="D2983" s="5" t="s">
        <v>5606</v>
      </c>
      <c r="E2983" s="5">
        <v>2021</v>
      </c>
      <c r="F2983" s="8" t="str">
        <f t="shared" si="92"/>
        <v>September</v>
      </c>
      <c r="G2983" s="7">
        <f t="shared" si="93"/>
        <v>44449</v>
      </c>
      <c r="H2983" s="5" t="s">
        <v>3920</v>
      </c>
      <c r="I2983" s="5" t="s">
        <v>11</v>
      </c>
      <c r="J2983" s="10">
        <v>215000</v>
      </c>
      <c r="K2983" s="10"/>
      <c r="L2983" s="11">
        <v>215000</v>
      </c>
    </row>
    <row r="2984" spans="1:12" x14ac:dyDescent="0.25">
      <c r="A2984" s="5" t="s">
        <v>928</v>
      </c>
      <c r="B2984" s="3" t="s">
        <v>929</v>
      </c>
      <c r="C2984" s="5" t="s">
        <v>5605</v>
      </c>
      <c r="D2984" s="5" t="s">
        <v>5606</v>
      </c>
      <c r="E2984" s="5">
        <v>2021</v>
      </c>
      <c r="F2984" s="8" t="str">
        <f t="shared" si="92"/>
        <v>September</v>
      </c>
      <c r="G2984" s="7">
        <f t="shared" si="93"/>
        <v>44449</v>
      </c>
      <c r="H2984" s="5" t="s">
        <v>3344</v>
      </c>
      <c r="I2984" s="5" t="s">
        <v>13</v>
      </c>
      <c r="J2984" s="10"/>
      <c r="K2984" s="10">
        <v>205000</v>
      </c>
      <c r="L2984" s="11">
        <v>10000</v>
      </c>
    </row>
    <row r="2985" spans="1:12" x14ac:dyDescent="0.25">
      <c r="A2985" s="5" t="s">
        <v>928</v>
      </c>
      <c r="B2985" s="3" t="s">
        <v>929</v>
      </c>
      <c r="C2985" s="5" t="s">
        <v>5606</v>
      </c>
      <c r="D2985" s="5" t="s">
        <v>5587</v>
      </c>
      <c r="E2985" s="5">
        <v>2021</v>
      </c>
      <c r="F2985" s="8" t="str">
        <f t="shared" si="92"/>
        <v>October</v>
      </c>
      <c r="G2985" s="7">
        <f t="shared" si="93"/>
        <v>44470</v>
      </c>
      <c r="H2985" s="5" t="s">
        <v>3919</v>
      </c>
      <c r="I2985" s="5" t="s">
        <v>11</v>
      </c>
      <c r="J2985" s="10">
        <v>507573.39</v>
      </c>
      <c r="K2985" s="10"/>
      <c r="L2985" s="11">
        <v>517573.39</v>
      </c>
    </row>
    <row r="2986" spans="1:12" x14ac:dyDescent="0.25">
      <c r="A2986" s="5" t="s">
        <v>928</v>
      </c>
      <c r="B2986" s="3" t="s">
        <v>929</v>
      </c>
      <c r="C2986" s="5" t="s">
        <v>5606</v>
      </c>
      <c r="D2986" s="5" t="s">
        <v>5606</v>
      </c>
      <c r="E2986" s="5">
        <v>2021</v>
      </c>
      <c r="F2986" s="8" t="str">
        <f t="shared" si="92"/>
        <v>October</v>
      </c>
      <c r="G2986" s="7">
        <f t="shared" si="93"/>
        <v>44479</v>
      </c>
      <c r="H2986" s="5" t="s">
        <v>3794</v>
      </c>
      <c r="I2986" s="5" t="s">
        <v>13</v>
      </c>
      <c r="J2986" s="10"/>
      <c r="K2986" s="10">
        <v>10000</v>
      </c>
      <c r="L2986" s="11">
        <v>507573.39</v>
      </c>
    </row>
    <row r="2987" spans="1:12" x14ac:dyDescent="0.25">
      <c r="A2987" s="5" t="s">
        <v>928</v>
      </c>
      <c r="B2987" s="3" t="s">
        <v>929</v>
      </c>
      <c r="C2987" s="5" t="s">
        <v>5594</v>
      </c>
      <c r="D2987" s="5" t="s">
        <v>5587</v>
      </c>
      <c r="E2987" s="5">
        <v>2021</v>
      </c>
      <c r="F2987" s="8" t="str">
        <f t="shared" si="92"/>
        <v>November</v>
      </c>
      <c r="G2987" s="7">
        <f t="shared" si="93"/>
        <v>44501</v>
      </c>
      <c r="H2987" s="5" t="s">
        <v>3918</v>
      </c>
      <c r="I2987" s="5" t="s">
        <v>11</v>
      </c>
      <c r="J2987" s="10">
        <v>383775</v>
      </c>
      <c r="K2987" s="10"/>
      <c r="L2987" s="11">
        <v>891348.39</v>
      </c>
    </row>
    <row r="2988" spans="1:12" x14ac:dyDescent="0.25">
      <c r="A2988" s="5" t="s">
        <v>928</v>
      </c>
      <c r="B2988" s="3" t="s">
        <v>929</v>
      </c>
      <c r="C2988" s="5" t="s">
        <v>5594</v>
      </c>
      <c r="D2988" s="5" t="s">
        <v>5597</v>
      </c>
      <c r="E2988" s="5">
        <v>2021</v>
      </c>
      <c r="F2988" s="8" t="str">
        <f t="shared" si="92"/>
        <v>November</v>
      </c>
      <c r="G2988" s="7">
        <f t="shared" si="93"/>
        <v>44505</v>
      </c>
      <c r="H2988" s="5" t="s">
        <v>3358</v>
      </c>
      <c r="I2988" s="5" t="s">
        <v>13</v>
      </c>
      <c r="J2988" s="10"/>
      <c r="K2988" s="10">
        <v>483965.33</v>
      </c>
      <c r="L2988" s="11">
        <v>407383.06</v>
      </c>
    </row>
    <row r="2989" spans="1:12" x14ac:dyDescent="0.25">
      <c r="A2989" s="5" t="s">
        <v>928</v>
      </c>
      <c r="B2989" s="3" t="s">
        <v>929</v>
      </c>
      <c r="C2989" s="5" t="s">
        <v>5594</v>
      </c>
      <c r="D2989" s="5" t="s">
        <v>5597</v>
      </c>
      <c r="E2989" s="5">
        <v>2021</v>
      </c>
      <c r="F2989" s="8" t="str">
        <f t="shared" si="92"/>
        <v>November</v>
      </c>
      <c r="G2989" s="7">
        <f t="shared" si="93"/>
        <v>44505</v>
      </c>
      <c r="H2989" s="5" t="s">
        <v>3917</v>
      </c>
      <c r="I2989" s="5" t="s">
        <v>13</v>
      </c>
      <c r="J2989" s="10"/>
      <c r="K2989" s="10">
        <v>23608.06</v>
      </c>
      <c r="L2989" s="11">
        <v>383775</v>
      </c>
    </row>
    <row r="2990" spans="1:12" x14ac:dyDescent="0.25">
      <c r="A2990" s="5" t="s">
        <v>928</v>
      </c>
      <c r="B2990" s="3" t="s">
        <v>929</v>
      </c>
      <c r="C2990" s="5" t="s">
        <v>5607</v>
      </c>
      <c r="D2990" s="5" t="s">
        <v>5589</v>
      </c>
      <c r="E2990" s="5">
        <v>2021</v>
      </c>
      <c r="F2990" s="8" t="str">
        <f t="shared" si="92"/>
        <v>December</v>
      </c>
      <c r="G2990" s="7">
        <f t="shared" si="93"/>
        <v>44536</v>
      </c>
      <c r="H2990" s="5" t="s">
        <v>3916</v>
      </c>
      <c r="I2990" s="5" t="s">
        <v>11</v>
      </c>
      <c r="J2990" s="10">
        <v>383775</v>
      </c>
      <c r="K2990" s="10"/>
      <c r="L2990" s="11">
        <v>767550</v>
      </c>
    </row>
    <row r="2991" spans="1:12" x14ac:dyDescent="0.25">
      <c r="A2991" s="5" t="s">
        <v>930</v>
      </c>
      <c r="B2991" s="3" t="s">
        <v>931</v>
      </c>
      <c r="C2991" s="5" t="s">
        <v>5587</v>
      </c>
      <c r="D2991" s="5" t="s">
        <v>5587</v>
      </c>
      <c r="E2991" s="5">
        <v>2021</v>
      </c>
      <c r="F2991" s="8" t="str">
        <f t="shared" si="92"/>
        <v>January</v>
      </c>
      <c r="G2991" s="7">
        <f t="shared" si="93"/>
        <v>44197</v>
      </c>
      <c r="H2991" s="5" t="s">
        <v>36</v>
      </c>
      <c r="I2991" s="5" t="s">
        <v>29</v>
      </c>
      <c r="J2991" s="10"/>
      <c r="K2991" s="10"/>
      <c r="L2991" s="11">
        <v>112821</v>
      </c>
    </row>
    <row r="2992" spans="1:12" x14ac:dyDescent="0.25">
      <c r="A2992" s="5" t="s">
        <v>930</v>
      </c>
      <c r="B2992" s="3" t="s">
        <v>931</v>
      </c>
      <c r="C2992" s="5" t="s">
        <v>5587</v>
      </c>
      <c r="D2992" s="5" t="s">
        <v>5591</v>
      </c>
      <c r="E2992" s="5">
        <v>2021</v>
      </c>
      <c r="F2992" s="8" t="str">
        <f t="shared" si="92"/>
        <v>January</v>
      </c>
      <c r="G2992" s="7">
        <f t="shared" si="93"/>
        <v>44214</v>
      </c>
      <c r="H2992" s="5" t="s">
        <v>3915</v>
      </c>
      <c r="I2992" s="5" t="s">
        <v>11</v>
      </c>
      <c r="J2992" s="10">
        <v>112875</v>
      </c>
      <c r="K2992" s="10"/>
      <c r="L2992" s="11">
        <v>225696</v>
      </c>
    </row>
    <row r="2993" spans="1:12" x14ac:dyDescent="0.25">
      <c r="A2993" s="5" t="s">
        <v>930</v>
      </c>
      <c r="B2993" s="3" t="s">
        <v>931</v>
      </c>
      <c r="C2993" s="5" t="s">
        <v>5596</v>
      </c>
      <c r="D2993" s="5" t="s">
        <v>5613</v>
      </c>
      <c r="E2993" s="5">
        <v>2021</v>
      </c>
      <c r="F2993" s="8" t="str">
        <f t="shared" si="92"/>
        <v>April</v>
      </c>
      <c r="G2993" s="7">
        <f t="shared" si="93"/>
        <v>44307</v>
      </c>
      <c r="H2993" s="5" t="s">
        <v>3666</v>
      </c>
      <c r="I2993" s="5" t="s">
        <v>13</v>
      </c>
      <c r="J2993" s="10"/>
      <c r="K2993" s="10">
        <v>112875</v>
      </c>
      <c r="L2993" s="11">
        <v>112821</v>
      </c>
    </row>
    <row r="2994" spans="1:12" x14ac:dyDescent="0.25">
      <c r="A2994" s="5" t="s">
        <v>930</v>
      </c>
      <c r="B2994" s="3" t="s">
        <v>931</v>
      </c>
      <c r="C2994" s="5" t="s">
        <v>5596</v>
      </c>
      <c r="D2994" s="5" t="s">
        <v>5610</v>
      </c>
      <c r="E2994" s="5">
        <v>2021</v>
      </c>
      <c r="F2994" s="8" t="str">
        <f t="shared" si="92"/>
        <v>April</v>
      </c>
      <c r="G2994" s="7">
        <f t="shared" si="93"/>
        <v>44316</v>
      </c>
      <c r="H2994" s="5" t="s">
        <v>3914</v>
      </c>
      <c r="I2994" s="5" t="s">
        <v>11</v>
      </c>
      <c r="J2994" s="10">
        <v>112875</v>
      </c>
      <c r="K2994" s="10"/>
      <c r="L2994" s="11">
        <v>225696</v>
      </c>
    </row>
    <row r="2995" spans="1:12" x14ac:dyDescent="0.25">
      <c r="A2995" s="5" t="s">
        <v>930</v>
      </c>
      <c r="B2995" s="3" t="s">
        <v>931</v>
      </c>
      <c r="C2995" s="5" t="s">
        <v>5597</v>
      </c>
      <c r="D2995" s="5" t="s">
        <v>5597</v>
      </c>
      <c r="E2995" s="5">
        <v>2021</v>
      </c>
      <c r="F2995" s="8" t="str">
        <f t="shared" si="92"/>
        <v>May</v>
      </c>
      <c r="G2995" s="7">
        <f t="shared" si="93"/>
        <v>44321</v>
      </c>
      <c r="H2995" s="5" t="s">
        <v>3300</v>
      </c>
      <c r="I2995" s="5" t="s">
        <v>13</v>
      </c>
      <c r="J2995" s="10"/>
      <c r="K2995" s="10">
        <v>112875</v>
      </c>
      <c r="L2995" s="11">
        <v>112821</v>
      </c>
    </row>
    <row r="2996" spans="1:12" x14ac:dyDescent="0.25">
      <c r="A2996" s="5" t="s">
        <v>930</v>
      </c>
      <c r="B2996" s="3" t="s">
        <v>931</v>
      </c>
      <c r="C2996" s="5" t="s">
        <v>5597</v>
      </c>
      <c r="D2996" s="5" t="s">
        <v>5592</v>
      </c>
      <c r="E2996" s="5">
        <v>2021</v>
      </c>
      <c r="F2996" s="8" t="str">
        <f t="shared" si="92"/>
        <v>May</v>
      </c>
      <c r="G2996" s="7">
        <f t="shared" si="93"/>
        <v>44323</v>
      </c>
      <c r="H2996" s="5" t="s">
        <v>3366</v>
      </c>
      <c r="I2996" s="5" t="s">
        <v>13</v>
      </c>
      <c r="J2996" s="10">
        <v>54</v>
      </c>
      <c r="K2996" s="10"/>
      <c r="L2996" s="11">
        <v>112875</v>
      </c>
    </row>
    <row r="2997" spans="1:12" x14ac:dyDescent="0.25">
      <c r="A2997" s="5" t="s">
        <v>930</v>
      </c>
      <c r="B2997" s="3" t="s">
        <v>931</v>
      </c>
      <c r="C2997" s="5" t="s">
        <v>5589</v>
      </c>
      <c r="D2997" s="5" t="s">
        <v>5600</v>
      </c>
      <c r="E2997" s="5">
        <v>2021</v>
      </c>
      <c r="F2997" s="8" t="str">
        <f t="shared" si="92"/>
        <v>June</v>
      </c>
      <c r="G2997" s="7">
        <f t="shared" si="93"/>
        <v>44375</v>
      </c>
      <c r="H2997" s="5" t="s">
        <v>3296</v>
      </c>
      <c r="I2997" s="5" t="s">
        <v>13</v>
      </c>
      <c r="J2997" s="10"/>
      <c r="K2997" s="10">
        <v>112875</v>
      </c>
      <c r="L2997" s="11">
        <v>0</v>
      </c>
    </row>
    <row r="2998" spans="1:12" x14ac:dyDescent="0.25">
      <c r="A2998" s="5" t="s">
        <v>930</v>
      </c>
      <c r="B2998" s="3" t="s">
        <v>931</v>
      </c>
      <c r="C2998" s="5" t="s">
        <v>5592</v>
      </c>
      <c r="D2998" s="5" t="s">
        <v>5603</v>
      </c>
      <c r="E2998" s="5">
        <v>2021</v>
      </c>
      <c r="F2998" s="8" t="str">
        <f t="shared" si="92"/>
        <v>July</v>
      </c>
      <c r="G2998" s="7">
        <f t="shared" si="93"/>
        <v>44406</v>
      </c>
      <c r="H2998" s="5" t="s">
        <v>3913</v>
      </c>
      <c r="I2998" s="5" t="s">
        <v>11</v>
      </c>
      <c r="J2998" s="10">
        <v>112875</v>
      </c>
      <c r="K2998" s="10"/>
      <c r="L2998" s="11">
        <v>112875</v>
      </c>
    </row>
    <row r="2999" spans="1:12" x14ac:dyDescent="0.25">
      <c r="A2999" s="5" t="s">
        <v>930</v>
      </c>
      <c r="B2999" s="3" t="s">
        <v>931</v>
      </c>
      <c r="C2999" s="5" t="s">
        <v>5590</v>
      </c>
      <c r="D2999" s="5" t="s">
        <v>5614</v>
      </c>
      <c r="E2999" s="5">
        <v>2021</v>
      </c>
      <c r="F2999" s="8" t="str">
        <f t="shared" si="92"/>
        <v>August</v>
      </c>
      <c r="G2999" s="7">
        <f t="shared" si="93"/>
        <v>44434</v>
      </c>
      <c r="H2999" s="5" t="s">
        <v>3912</v>
      </c>
      <c r="I2999" s="5" t="s">
        <v>13</v>
      </c>
      <c r="J2999" s="10"/>
      <c r="K2999" s="10">
        <v>112875</v>
      </c>
      <c r="L2999" s="11">
        <v>0</v>
      </c>
    </row>
    <row r="3000" spans="1:12" x14ac:dyDescent="0.25">
      <c r="A3000" s="5" t="s">
        <v>932</v>
      </c>
      <c r="B3000" s="3" t="s">
        <v>932</v>
      </c>
      <c r="C3000" s="5" t="s">
        <v>5607</v>
      </c>
      <c r="D3000" s="5" t="s">
        <v>5605</v>
      </c>
      <c r="E3000" s="5">
        <v>2021</v>
      </c>
      <c r="F3000" s="8" t="str">
        <f t="shared" si="92"/>
        <v>December</v>
      </c>
      <c r="G3000" s="7">
        <f t="shared" si="93"/>
        <v>44539</v>
      </c>
      <c r="H3000" s="5" t="s">
        <v>3911</v>
      </c>
      <c r="I3000" s="5" t="s">
        <v>11</v>
      </c>
      <c r="J3000" s="10">
        <v>537500</v>
      </c>
      <c r="K3000" s="10"/>
      <c r="L3000" s="11">
        <v>537500</v>
      </c>
    </row>
    <row r="3001" spans="1:12" x14ac:dyDescent="0.25">
      <c r="A3001" s="5" t="s">
        <v>932</v>
      </c>
      <c r="B3001" s="3" t="s">
        <v>932</v>
      </c>
      <c r="C3001" s="5" t="s">
        <v>5607</v>
      </c>
      <c r="D3001" s="5" t="s">
        <v>5605</v>
      </c>
      <c r="E3001" s="5">
        <v>2021</v>
      </c>
      <c r="F3001" s="8" t="str">
        <f t="shared" si="92"/>
        <v>December</v>
      </c>
      <c r="G3001" s="7">
        <f t="shared" si="93"/>
        <v>44539</v>
      </c>
      <c r="H3001" s="5" t="s">
        <v>3344</v>
      </c>
      <c r="I3001" s="5" t="s">
        <v>13</v>
      </c>
      <c r="J3001" s="10"/>
      <c r="K3001" s="10">
        <v>512500</v>
      </c>
      <c r="L3001" s="11">
        <v>25000</v>
      </c>
    </row>
    <row r="3002" spans="1:12" x14ac:dyDescent="0.25">
      <c r="A3002" s="5" t="s">
        <v>932</v>
      </c>
      <c r="B3002" s="3" t="s">
        <v>932</v>
      </c>
      <c r="C3002" s="5" t="s">
        <v>5607</v>
      </c>
      <c r="D3002" s="5" t="s">
        <v>5605</v>
      </c>
      <c r="E3002" s="5">
        <v>2021</v>
      </c>
      <c r="F3002" s="8" t="str">
        <f t="shared" si="92"/>
        <v>December</v>
      </c>
      <c r="G3002" s="7">
        <f t="shared" si="93"/>
        <v>44539</v>
      </c>
      <c r="H3002" s="5" t="s">
        <v>3254</v>
      </c>
      <c r="I3002" s="5" t="s">
        <v>13</v>
      </c>
      <c r="J3002" s="10"/>
      <c r="K3002" s="10">
        <v>25000</v>
      </c>
      <c r="L3002" s="11">
        <v>0</v>
      </c>
    </row>
    <row r="3003" spans="1:12" x14ac:dyDescent="0.25">
      <c r="A3003" s="5" t="s">
        <v>932</v>
      </c>
      <c r="B3003" s="3" t="s">
        <v>932</v>
      </c>
      <c r="C3003" s="5" t="s">
        <v>5607</v>
      </c>
      <c r="D3003" s="5" t="s">
        <v>5606</v>
      </c>
      <c r="E3003" s="5">
        <v>2021</v>
      </c>
      <c r="F3003" s="8" t="str">
        <f t="shared" si="92"/>
        <v>December</v>
      </c>
      <c r="G3003" s="7">
        <f t="shared" si="93"/>
        <v>44540</v>
      </c>
      <c r="H3003" s="5" t="s">
        <v>3910</v>
      </c>
      <c r="I3003" s="5" t="s">
        <v>11</v>
      </c>
      <c r="J3003" s="10">
        <v>2257500</v>
      </c>
      <c r="K3003" s="10"/>
      <c r="L3003" s="11">
        <v>2257500</v>
      </c>
    </row>
    <row r="3004" spans="1:12" x14ac:dyDescent="0.25">
      <c r="A3004" s="5" t="s">
        <v>933</v>
      </c>
      <c r="B3004" s="3" t="s">
        <v>934</v>
      </c>
      <c r="C3004" s="7"/>
      <c r="D3004" s="7"/>
      <c r="E3004" s="7"/>
      <c r="F3004" s="8" t="str">
        <f t="shared" si="92"/>
        <v>January</v>
      </c>
      <c r="G3004" s="7" t="str">
        <f t="shared" si="93"/>
        <v/>
      </c>
      <c r="H3004" s="5" t="s">
        <v>28</v>
      </c>
      <c r="I3004" s="5" t="s">
        <v>29</v>
      </c>
      <c r="J3004" s="10"/>
      <c r="K3004" s="10"/>
      <c r="L3004" s="11">
        <v>0</v>
      </c>
    </row>
    <row r="3005" spans="1:12" x14ac:dyDescent="0.25">
      <c r="A3005" s="5" t="s">
        <v>935</v>
      </c>
      <c r="B3005" s="3" t="s">
        <v>936</v>
      </c>
      <c r="C3005" s="5" t="s">
        <v>5590</v>
      </c>
      <c r="D3005" s="5" t="s">
        <v>5612</v>
      </c>
      <c r="E3005" s="5">
        <v>2021</v>
      </c>
      <c r="F3005" s="8" t="str">
        <f t="shared" si="92"/>
        <v>August</v>
      </c>
      <c r="G3005" s="7">
        <f t="shared" si="93"/>
        <v>44428</v>
      </c>
      <c r="H3005" s="5" t="s">
        <v>3909</v>
      </c>
      <c r="I3005" s="5" t="s">
        <v>11</v>
      </c>
      <c r="J3005" s="10">
        <v>690902.5</v>
      </c>
      <c r="K3005" s="10"/>
      <c r="L3005" s="11">
        <v>690902.5</v>
      </c>
    </row>
    <row r="3006" spans="1:12" x14ac:dyDescent="0.25">
      <c r="A3006" s="5" t="s">
        <v>935</v>
      </c>
      <c r="B3006" s="3" t="s">
        <v>936</v>
      </c>
      <c r="C3006" s="5" t="s">
        <v>5590</v>
      </c>
      <c r="D3006" s="5" t="s">
        <v>5612</v>
      </c>
      <c r="E3006" s="5">
        <v>2021</v>
      </c>
      <c r="F3006" s="8" t="str">
        <f t="shared" si="92"/>
        <v>August</v>
      </c>
      <c r="G3006" s="7">
        <f t="shared" si="93"/>
        <v>44428</v>
      </c>
      <c r="H3006" s="5" t="s">
        <v>3216</v>
      </c>
      <c r="I3006" s="5" t="s">
        <v>13</v>
      </c>
      <c r="J3006" s="10"/>
      <c r="K3006" s="10">
        <v>690902.5</v>
      </c>
      <c r="L3006" s="11">
        <v>0</v>
      </c>
    </row>
    <row r="3007" spans="1:12" x14ac:dyDescent="0.25">
      <c r="A3007" s="5" t="s">
        <v>935</v>
      </c>
      <c r="B3007" s="3" t="s">
        <v>936</v>
      </c>
      <c r="C3007" s="5" t="s">
        <v>5594</v>
      </c>
      <c r="D3007" s="5" t="s">
        <v>5587</v>
      </c>
      <c r="E3007" s="5">
        <v>2021</v>
      </c>
      <c r="F3007" s="8" t="str">
        <f t="shared" si="92"/>
        <v>November</v>
      </c>
      <c r="G3007" s="7">
        <f t="shared" si="93"/>
        <v>44501</v>
      </c>
      <c r="H3007" s="5" t="s">
        <v>3908</v>
      </c>
      <c r="I3007" s="5" t="s">
        <v>11</v>
      </c>
      <c r="J3007" s="10">
        <v>158816.92000000001</v>
      </c>
      <c r="K3007" s="10"/>
      <c r="L3007" s="11">
        <v>158816.92000000001</v>
      </c>
    </row>
    <row r="3008" spans="1:12" x14ac:dyDescent="0.25">
      <c r="A3008" s="5" t="s">
        <v>935</v>
      </c>
      <c r="B3008" s="3" t="s">
        <v>936</v>
      </c>
      <c r="C3008" s="5" t="s">
        <v>5594</v>
      </c>
      <c r="D3008" s="5" t="s">
        <v>5592</v>
      </c>
      <c r="E3008" s="5">
        <v>2021</v>
      </c>
      <c r="F3008" s="8" t="str">
        <f t="shared" si="92"/>
        <v>November</v>
      </c>
      <c r="G3008" s="7">
        <f t="shared" si="93"/>
        <v>44507</v>
      </c>
      <c r="H3008" s="5" t="s">
        <v>3356</v>
      </c>
      <c r="I3008" s="5" t="s">
        <v>13</v>
      </c>
      <c r="J3008" s="10"/>
      <c r="K3008" s="10">
        <v>158816.92000000001</v>
      </c>
      <c r="L3008" s="11">
        <v>0</v>
      </c>
    </row>
    <row r="3009" spans="1:12" x14ac:dyDescent="0.25">
      <c r="A3009" s="5" t="s">
        <v>935</v>
      </c>
      <c r="B3009" s="3" t="s">
        <v>936</v>
      </c>
      <c r="C3009" s="5" t="s">
        <v>5607</v>
      </c>
      <c r="D3009" s="5" t="s">
        <v>5589</v>
      </c>
      <c r="E3009" s="5">
        <v>2021</v>
      </c>
      <c r="F3009" s="8" t="str">
        <f t="shared" si="92"/>
        <v>December</v>
      </c>
      <c r="G3009" s="7">
        <f t="shared" si="93"/>
        <v>44536</v>
      </c>
      <c r="H3009" s="5" t="s">
        <v>3907</v>
      </c>
      <c r="I3009" s="5" t="s">
        <v>11</v>
      </c>
      <c r="J3009" s="10">
        <v>207152.5</v>
      </c>
      <c r="K3009" s="10"/>
      <c r="L3009" s="11">
        <v>207152.5</v>
      </c>
    </row>
    <row r="3010" spans="1:12" x14ac:dyDescent="0.25">
      <c r="A3010" s="5" t="s">
        <v>935</v>
      </c>
      <c r="B3010" s="3" t="s">
        <v>936</v>
      </c>
      <c r="C3010" s="5" t="s">
        <v>5607</v>
      </c>
      <c r="D3010" s="5" t="s">
        <v>5589</v>
      </c>
      <c r="E3010" s="5">
        <v>2021</v>
      </c>
      <c r="F3010" s="8" t="str">
        <f t="shared" si="92"/>
        <v>December</v>
      </c>
      <c r="G3010" s="7">
        <f t="shared" si="93"/>
        <v>44536</v>
      </c>
      <c r="H3010" s="5" t="s">
        <v>3906</v>
      </c>
      <c r="I3010" s="5" t="s">
        <v>13</v>
      </c>
      <c r="J3010" s="10"/>
      <c r="K3010" s="10">
        <v>207152.5</v>
      </c>
      <c r="L3010" s="11">
        <v>0</v>
      </c>
    </row>
    <row r="3011" spans="1:12" x14ac:dyDescent="0.25">
      <c r="A3011" s="5" t="s">
        <v>937</v>
      </c>
      <c r="B3011" s="3" t="s">
        <v>938</v>
      </c>
      <c r="C3011" s="7"/>
      <c r="D3011" s="7"/>
      <c r="E3011" s="7"/>
      <c r="F3011" s="8" t="str">
        <f t="shared" ref="F3011:F3074" si="94">TEXT(C3011*28, "mmmm")</f>
        <v>January</v>
      </c>
      <c r="G3011" s="7" t="str">
        <f t="shared" ref="G3011:G3074" si="95">IFERROR(DATEVALUE(CONCATENATE(C3011,"-",D3011,"-",E3011)), "")</f>
        <v/>
      </c>
      <c r="H3011" s="5" t="s">
        <v>28</v>
      </c>
      <c r="I3011" s="5" t="s">
        <v>29</v>
      </c>
      <c r="J3011" s="10"/>
      <c r="K3011" s="10"/>
      <c r="L3011" s="11">
        <v>0</v>
      </c>
    </row>
    <row r="3012" spans="1:12" x14ac:dyDescent="0.25">
      <c r="A3012" s="5" t="s">
        <v>939</v>
      </c>
      <c r="B3012" s="3" t="s">
        <v>940</v>
      </c>
      <c r="C3012" s="5" t="s">
        <v>5597</v>
      </c>
      <c r="D3012" s="5" t="s">
        <v>5595</v>
      </c>
      <c r="E3012" s="5">
        <v>2021</v>
      </c>
      <c r="F3012" s="8" t="str">
        <f t="shared" si="94"/>
        <v>May</v>
      </c>
      <c r="G3012" s="7">
        <f t="shared" si="95"/>
        <v>44347</v>
      </c>
      <c r="H3012" s="5" t="s">
        <v>3905</v>
      </c>
      <c r="I3012" s="5" t="s">
        <v>11</v>
      </c>
      <c r="J3012" s="10">
        <v>2635483.87</v>
      </c>
      <c r="K3012" s="10"/>
      <c r="L3012" s="11">
        <v>2635483.87</v>
      </c>
    </row>
    <row r="3013" spans="1:12" x14ac:dyDescent="0.25">
      <c r="A3013" s="5" t="s">
        <v>939</v>
      </c>
      <c r="B3013" s="3" t="s">
        <v>940</v>
      </c>
      <c r="C3013" s="5" t="s">
        <v>5597</v>
      </c>
      <c r="D3013" s="5" t="s">
        <v>5595</v>
      </c>
      <c r="E3013" s="5">
        <v>2021</v>
      </c>
      <c r="F3013" s="8" t="str">
        <f t="shared" si="94"/>
        <v>May</v>
      </c>
      <c r="G3013" s="7">
        <f t="shared" si="95"/>
        <v>44347</v>
      </c>
      <c r="H3013" s="5" t="s">
        <v>3904</v>
      </c>
      <c r="I3013" s="5" t="s">
        <v>11</v>
      </c>
      <c r="J3013" s="10">
        <v>3870000</v>
      </c>
      <c r="K3013" s="10"/>
      <c r="L3013" s="11">
        <v>6505483.8700000001</v>
      </c>
    </row>
    <row r="3014" spans="1:12" x14ac:dyDescent="0.25">
      <c r="A3014" s="5" t="s">
        <v>939</v>
      </c>
      <c r="B3014" s="3" t="s">
        <v>940</v>
      </c>
      <c r="C3014" s="5" t="s">
        <v>5597</v>
      </c>
      <c r="D3014" s="5" t="s">
        <v>5595</v>
      </c>
      <c r="E3014" s="5">
        <v>2021</v>
      </c>
      <c r="F3014" s="8" t="str">
        <f t="shared" si="94"/>
        <v>May</v>
      </c>
      <c r="G3014" s="7">
        <f t="shared" si="95"/>
        <v>44347</v>
      </c>
      <c r="H3014" s="5" t="s">
        <v>3903</v>
      </c>
      <c r="I3014" s="5" t="s">
        <v>11</v>
      </c>
      <c r="J3014" s="10">
        <v>3870000</v>
      </c>
      <c r="K3014" s="10"/>
      <c r="L3014" s="11">
        <v>10375483.869999999</v>
      </c>
    </row>
    <row r="3015" spans="1:12" x14ac:dyDescent="0.25">
      <c r="A3015" s="5" t="s">
        <v>939</v>
      </c>
      <c r="B3015" s="3" t="s">
        <v>940</v>
      </c>
      <c r="C3015" s="5" t="s">
        <v>5589</v>
      </c>
      <c r="D3015" s="5" t="s">
        <v>5610</v>
      </c>
      <c r="E3015" s="5">
        <v>2021</v>
      </c>
      <c r="F3015" s="8" t="str">
        <f t="shared" si="94"/>
        <v>June</v>
      </c>
      <c r="G3015" s="7">
        <f t="shared" si="95"/>
        <v>44377</v>
      </c>
      <c r="H3015" s="5" t="s">
        <v>3902</v>
      </c>
      <c r="I3015" s="5" t="s">
        <v>11</v>
      </c>
      <c r="J3015" s="10">
        <v>3870000</v>
      </c>
      <c r="K3015" s="10"/>
      <c r="L3015" s="11">
        <v>14245483.869999999</v>
      </c>
    </row>
    <row r="3016" spans="1:12" x14ac:dyDescent="0.25">
      <c r="A3016" s="5" t="s">
        <v>939</v>
      </c>
      <c r="B3016" s="3" t="s">
        <v>940</v>
      </c>
      <c r="C3016" s="5" t="s">
        <v>5592</v>
      </c>
      <c r="D3016" s="5" t="s">
        <v>5603</v>
      </c>
      <c r="E3016" s="5">
        <v>2021</v>
      </c>
      <c r="F3016" s="8" t="str">
        <f t="shared" si="94"/>
        <v>July</v>
      </c>
      <c r="G3016" s="7">
        <f t="shared" si="95"/>
        <v>44406</v>
      </c>
      <c r="H3016" s="5" t="s">
        <v>3901</v>
      </c>
      <c r="I3016" s="5" t="s">
        <v>11</v>
      </c>
      <c r="J3016" s="10">
        <v>3870000</v>
      </c>
      <c r="K3016" s="10"/>
      <c r="L3016" s="11">
        <v>18115483.870000001</v>
      </c>
    </row>
    <row r="3017" spans="1:12" x14ac:dyDescent="0.25">
      <c r="A3017" s="5" t="s">
        <v>939</v>
      </c>
      <c r="B3017" s="3" t="s">
        <v>940</v>
      </c>
      <c r="C3017" s="5" t="s">
        <v>5590</v>
      </c>
      <c r="D3017" s="5" t="s">
        <v>5598</v>
      </c>
      <c r="E3017" s="5">
        <v>2021</v>
      </c>
      <c r="F3017" s="8" t="str">
        <f t="shared" si="94"/>
        <v>August</v>
      </c>
      <c r="G3017" s="7">
        <f t="shared" si="95"/>
        <v>44410</v>
      </c>
      <c r="H3017" s="5" t="s">
        <v>3900</v>
      </c>
      <c r="I3017" s="5" t="s">
        <v>13</v>
      </c>
      <c r="J3017" s="10"/>
      <c r="K3017" s="10">
        <v>4918598.92</v>
      </c>
      <c r="L3017" s="11">
        <v>13196884.949999999</v>
      </c>
    </row>
    <row r="3018" spans="1:12" x14ac:dyDescent="0.25">
      <c r="A3018" s="5" t="s">
        <v>939</v>
      </c>
      <c r="B3018" s="3" t="s">
        <v>940</v>
      </c>
      <c r="C3018" s="5" t="s">
        <v>5590</v>
      </c>
      <c r="D3018" s="5" t="s">
        <v>5604</v>
      </c>
      <c r="E3018" s="5">
        <v>2021</v>
      </c>
      <c r="F3018" s="8" t="str">
        <f t="shared" si="94"/>
        <v>August</v>
      </c>
      <c r="G3018" s="7">
        <f t="shared" si="95"/>
        <v>44421</v>
      </c>
      <c r="H3018" s="5" t="s">
        <v>3420</v>
      </c>
      <c r="I3018" s="5" t="s">
        <v>13</v>
      </c>
      <c r="J3018" s="10"/>
      <c r="K3018" s="10">
        <v>540000</v>
      </c>
      <c r="L3018" s="11">
        <v>12656884.949999999</v>
      </c>
    </row>
    <row r="3019" spans="1:12" x14ac:dyDescent="0.25">
      <c r="A3019" s="5" t="s">
        <v>939</v>
      </c>
      <c r="B3019" s="3" t="s">
        <v>940</v>
      </c>
      <c r="C3019" s="5" t="s">
        <v>5590</v>
      </c>
      <c r="D3019" s="5" t="s">
        <v>5604</v>
      </c>
      <c r="E3019" s="5">
        <v>2021</v>
      </c>
      <c r="F3019" s="8" t="str">
        <f t="shared" si="94"/>
        <v>August</v>
      </c>
      <c r="G3019" s="7">
        <f t="shared" si="95"/>
        <v>44421</v>
      </c>
      <c r="H3019" s="5" t="s">
        <v>3419</v>
      </c>
      <c r="I3019" s="5" t="s">
        <v>13</v>
      </c>
      <c r="J3019" s="10"/>
      <c r="K3019" s="10">
        <v>11070000</v>
      </c>
      <c r="L3019" s="11">
        <v>1586884.95</v>
      </c>
    </row>
    <row r="3020" spans="1:12" x14ac:dyDescent="0.25">
      <c r="A3020" s="5" t="s">
        <v>939</v>
      </c>
      <c r="B3020" s="3" t="s">
        <v>940</v>
      </c>
      <c r="C3020" s="5" t="s">
        <v>5605</v>
      </c>
      <c r="D3020" s="5" t="s">
        <v>5587</v>
      </c>
      <c r="E3020" s="5">
        <v>2021</v>
      </c>
      <c r="F3020" s="8" t="str">
        <f t="shared" si="94"/>
        <v>September</v>
      </c>
      <c r="G3020" s="7">
        <f t="shared" si="95"/>
        <v>44440</v>
      </c>
      <c r="H3020" s="5" t="s">
        <v>3899</v>
      </c>
      <c r="I3020" s="5" t="s">
        <v>11</v>
      </c>
      <c r="J3020" s="10">
        <v>3870000</v>
      </c>
      <c r="K3020" s="10"/>
      <c r="L3020" s="11">
        <v>5456884.9500000002</v>
      </c>
    </row>
    <row r="3021" spans="1:12" x14ac:dyDescent="0.25">
      <c r="A3021" s="5" t="s">
        <v>939</v>
      </c>
      <c r="B3021" s="3" t="s">
        <v>940</v>
      </c>
      <c r="C3021" s="5" t="s">
        <v>5605</v>
      </c>
      <c r="D3021" s="5" t="s">
        <v>5606</v>
      </c>
      <c r="E3021" s="5">
        <v>2021</v>
      </c>
      <c r="F3021" s="8" t="str">
        <f t="shared" si="94"/>
        <v>September</v>
      </c>
      <c r="G3021" s="7">
        <f t="shared" si="95"/>
        <v>44449</v>
      </c>
      <c r="H3021" s="5" t="s">
        <v>3204</v>
      </c>
      <c r="I3021" s="5" t="s">
        <v>13</v>
      </c>
      <c r="J3021" s="10"/>
      <c r="K3021" s="10">
        <v>180000</v>
      </c>
      <c r="L3021" s="11">
        <v>5276884.95</v>
      </c>
    </row>
    <row r="3022" spans="1:12" x14ac:dyDescent="0.25">
      <c r="A3022" s="5" t="s">
        <v>939</v>
      </c>
      <c r="B3022" s="3" t="s">
        <v>940</v>
      </c>
      <c r="C3022" s="5" t="s">
        <v>5605</v>
      </c>
      <c r="D3022" s="5" t="s">
        <v>5606</v>
      </c>
      <c r="E3022" s="5">
        <v>2021</v>
      </c>
      <c r="F3022" s="8" t="str">
        <f t="shared" si="94"/>
        <v>September</v>
      </c>
      <c r="G3022" s="7">
        <f t="shared" si="95"/>
        <v>44449</v>
      </c>
      <c r="H3022" s="5" t="s">
        <v>3898</v>
      </c>
      <c r="I3022" s="5" t="s">
        <v>13</v>
      </c>
      <c r="J3022" s="10"/>
      <c r="K3022" s="10">
        <v>180000</v>
      </c>
      <c r="L3022" s="11">
        <v>5096884.95</v>
      </c>
    </row>
    <row r="3023" spans="1:12" x14ac:dyDescent="0.25">
      <c r="A3023" s="5" t="s">
        <v>939</v>
      </c>
      <c r="B3023" s="3" t="s">
        <v>940</v>
      </c>
      <c r="C3023" s="5" t="s">
        <v>5605</v>
      </c>
      <c r="D3023" s="5" t="s">
        <v>5606</v>
      </c>
      <c r="E3023" s="5">
        <v>2021</v>
      </c>
      <c r="F3023" s="8" t="str">
        <f t="shared" si="94"/>
        <v>September</v>
      </c>
      <c r="G3023" s="7">
        <f t="shared" si="95"/>
        <v>44449</v>
      </c>
      <c r="H3023" s="5" t="s">
        <v>3897</v>
      </c>
      <c r="I3023" s="5" t="s">
        <v>13</v>
      </c>
      <c r="J3023" s="10"/>
      <c r="K3023" s="10">
        <v>55483.87</v>
      </c>
      <c r="L3023" s="11">
        <v>5041401.08</v>
      </c>
    </row>
    <row r="3024" spans="1:12" x14ac:dyDescent="0.25">
      <c r="A3024" s="5" t="s">
        <v>939</v>
      </c>
      <c r="B3024" s="3" t="s">
        <v>940</v>
      </c>
      <c r="C3024" s="5" t="s">
        <v>5605</v>
      </c>
      <c r="D3024" s="5" t="s">
        <v>5606</v>
      </c>
      <c r="E3024" s="5">
        <v>2021</v>
      </c>
      <c r="F3024" s="8" t="str">
        <f t="shared" si="94"/>
        <v>September</v>
      </c>
      <c r="G3024" s="7">
        <f t="shared" si="95"/>
        <v>44449</v>
      </c>
      <c r="H3024" s="5" t="s">
        <v>3247</v>
      </c>
      <c r="I3024" s="5" t="s">
        <v>13</v>
      </c>
      <c r="J3024" s="10"/>
      <c r="K3024" s="10">
        <v>5900322.5800000001</v>
      </c>
      <c r="L3024" s="11">
        <v>-858921.5</v>
      </c>
    </row>
    <row r="3025" spans="1:12" x14ac:dyDescent="0.25">
      <c r="A3025" s="5" t="s">
        <v>939</v>
      </c>
      <c r="B3025" s="3" t="s">
        <v>940</v>
      </c>
      <c r="C3025" s="5" t="s">
        <v>5605</v>
      </c>
      <c r="D3025" s="5" t="s">
        <v>5613</v>
      </c>
      <c r="E3025" s="5">
        <v>2021</v>
      </c>
      <c r="F3025" s="8" t="str">
        <f t="shared" si="94"/>
        <v>September</v>
      </c>
      <c r="G3025" s="7">
        <f t="shared" si="95"/>
        <v>44460</v>
      </c>
      <c r="H3025" s="5" t="s">
        <v>3896</v>
      </c>
      <c r="I3025" s="5" t="s">
        <v>11</v>
      </c>
      <c r="J3025" s="10"/>
      <c r="K3025" s="10">
        <v>445050</v>
      </c>
      <c r="L3025" s="11">
        <v>-1303971.5</v>
      </c>
    </row>
    <row r="3026" spans="1:12" x14ac:dyDescent="0.25">
      <c r="A3026" s="5" t="s">
        <v>939</v>
      </c>
      <c r="B3026" s="3" t="s">
        <v>940</v>
      </c>
      <c r="C3026" s="5" t="s">
        <v>5605</v>
      </c>
      <c r="D3026" s="5" t="s">
        <v>5613</v>
      </c>
      <c r="E3026" s="5">
        <v>2021</v>
      </c>
      <c r="F3026" s="8" t="str">
        <f t="shared" si="94"/>
        <v>September</v>
      </c>
      <c r="G3026" s="7">
        <f t="shared" si="95"/>
        <v>44460</v>
      </c>
      <c r="H3026" s="5" t="s">
        <v>3895</v>
      </c>
      <c r="I3026" s="5" t="s">
        <v>11</v>
      </c>
      <c r="J3026" s="10">
        <v>1192903.23</v>
      </c>
      <c r="K3026" s="10"/>
      <c r="L3026" s="11">
        <v>-111068.27</v>
      </c>
    </row>
    <row r="3027" spans="1:12" x14ac:dyDescent="0.25">
      <c r="A3027" s="5" t="s">
        <v>939</v>
      </c>
      <c r="B3027" s="3" t="s">
        <v>940</v>
      </c>
      <c r="C3027" s="5" t="s">
        <v>5605</v>
      </c>
      <c r="D3027" s="5" t="s">
        <v>5613</v>
      </c>
      <c r="E3027" s="5">
        <v>2021</v>
      </c>
      <c r="F3027" s="8" t="str">
        <f t="shared" si="94"/>
        <v>September</v>
      </c>
      <c r="G3027" s="7">
        <f t="shared" si="95"/>
        <v>44460</v>
      </c>
      <c r="H3027" s="5" t="s">
        <v>3894</v>
      </c>
      <c r="I3027" s="5" t="s">
        <v>11</v>
      </c>
      <c r="J3027" s="10">
        <v>6772500</v>
      </c>
      <c r="K3027" s="10"/>
      <c r="L3027" s="11">
        <v>6661431.7300000004</v>
      </c>
    </row>
    <row r="3028" spans="1:12" x14ac:dyDescent="0.25">
      <c r="A3028" s="5" t="s">
        <v>939</v>
      </c>
      <c r="B3028" s="3" t="s">
        <v>940</v>
      </c>
      <c r="C3028" s="5" t="s">
        <v>5606</v>
      </c>
      <c r="D3028" s="5" t="s">
        <v>5611</v>
      </c>
      <c r="E3028" s="5">
        <v>2021</v>
      </c>
      <c r="F3028" s="8" t="str">
        <f t="shared" si="94"/>
        <v>October</v>
      </c>
      <c r="G3028" s="7">
        <f t="shared" si="95"/>
        <v>44483</v>
      </c>
      <c r="H3028" s="5" t="s">
        <v>3275</v>
      </c>
      <c r="I3028" s="5" t="s">
        <v>13</v>
      </c>
      <c r="J3028" s="10"/>
      <c r="K3028" s="10">
        <v>5880624.5599999996</v>
      </c>
      <c r="L3028" s="11">
        <v>780807.17</v>
      </c>
    </row>
    <row r="3029" spans="1:12" x14ac:dyDescent="0.25">
      <c r="A3029" s="5" t="s">
        <v>939</v>
      </c>
      <c r="B3029" s="3" t="s">
        <v>940</v>
      </c>
      <c r="C3029" s="5" t="s">
        <v>5606</v>
      </c>
      <c r="D3029" s="5" t="s">
        <v>5611</v>
      </c>
      <c r="E3029" s="5">
        <v>2021</v>
      </c>
      <c r="F3029" s="8" t="str">
        <f t="shared" si="94"/>
        <v>October</v>
      </c>
      <c r="G3029" s="7">
        <f t="shared" si="95"/>
        <v>44483</v>
      </c>
      <c r="H3029" s="5" t="s">
        <v>3893</v>
      </c>
      <c r="I3029" s="5" t="s">
        <v>13</v>
      </c>
      <c r="J3029" s="10"/>
      <c r="K3029" s="10">
        <v>780807.17</v>
      </c>
      <c r="L3029" s="11">
        <v>0</v>
      </c>
    </row>
    <row r="3030" spans="1:12" x14ac:dyDescent="0.25">
      <c r="A3030" s="5" t="s">
        <v>939</v>
      </c>
      <c r="B3030" s="3" t="s">
        <v>940</v>
      </c>
      <c r="C3030" s="5" t="s">
        <v>5594</v>
      </c>
      <c r="D3030" s="5" t="s">
        <v>5587</v>
      </c>
      <c r="E3030" s="5">
        <v>2021</v>
      </c>
      <c r="F3030" s="8" t="str">
        <f t="shared" si="94"/>
        <v>November</v>
      </c>
      <c r="G3030" s="7">
        <f t="shared" si="95"/>
        <v>44501</v>
      </c>
      <c r="H3030" s="5" t="s">
        <v>3892</v>
      </c>
      <c r="I3030" s="5" t="s">
        <v>11</v>
      </c>
      <c r="J3030" s="10">
        <v>10118870.970000001</v>
      </c>
      <c r="K3030" s="10"/>
      <c r="L3030" s="11">
        <v>10118870.970000001</v>
      </c>
    </row>
    <row r="3031" spans="1:12" x14ac:dyDescent="0.25">
      <c r="A3031" s="5" t="s">
        <v>939</v>
      </c>
      <c r="B3031" s="3" t="s">
        <v>940</v>
      </c>
      <c r="C3031" s="5" t="s">
        <v>5594</v>
      </c>
      <c r="D3031" s="5" t="s">
        <v>5587</v>
      </c>
      <c r="E3031" s="5">
        <v>2021</v>
      </c>
      <c r="F3031" s="8" t="str">
        <f t="shared" si="94"/>
        <v>November</v>
      </c>
      <c r="G3031" s="7">
        <f t="shared" si="95"/>
        <v>44501</v>
      </c>
      <c r="H3031" s="5" t="s">
        <v>3891</v>
      </c>
      <c r="I3031" s="5" t="s">
        <v>11</v>
      </c>
      <c r="J3031" s="10"/>
      <c r="K3031" s="10">
        <v>406350</v>
      </c>
      <c r="L3031" s="11">
        <v>9712520.9700000007</v>
      </c>
    </row>
    <row r="3032" spans="1:12" x14ac:dyDescent="0.25">
      <c r="A3032" s="5" t="s">
        <v>939</v>
      </c>
      <c r="B3032" s="3" t="s">
        <v>940</v>
      </c>
      <c r="C3032" s="5" t="s">
        <v>5594</v>
      </c>
      <c r="D3032" s="5" t="s">
        <v>5617</v>
      </c>
      <c r="E3032" s="5">
        <v>2021</v>
      </c>
      <c r="F3032" s="8" t="str">
        <f t="shared" si="94"/>
        <v>November</v>
      </c>
      <c r="G3032" s="7">
        <f t="shared" si="95"/>
        <v>44519</v>
      </c>
      <c r="H3032" s="5" t="s">
        <v>3324</v>
      </c>
      <c r="I3032" s="5" t="s">
        <v>13</v>
      </c>
      <c r="J3032" s="10"/>
      <c r="K3032" s="10">
        <v>9260775.8100000005</v>
      </c>
      <c r="L3032" s="11">
        <v>451745.16</v>
      </c>
    </row>
    <row r="3033" spans="1:12" x14ac:dyDescent="0.25">
      <c r="A3033" s="5" t="s">
        <v>939</v>
      </c>
      <c r="B3033" s="3" t="s">
        <v>940</v>
      </c>
      <c r="C3033" s="5" t="s">
        <v>5594</v>
      </c>
      <c r="D3033" s="5" t="s">
        <v>5617</v>
      </c>
      <c r="E3033" s="5">
        <v>2021</v>
      </c>
      <c r="F3033" s="8" t="str">
        <f t="shared" si="94"/>
        <v>November</v>
      </c>
      <c r="G3033" s="7">
        <f t="shared" si="95"/>
        <v>44519</v>
      </c>
      <c r="H3033" s="5" t="s">
        <v>3890</v>
      </c>
      <c r="I3033" s="5" t="s">
        <v>13</v>
      </c>
      <c r="J3033" s="10"/>
      <c r="K3033" s="10">
        <v>451745.16</v>
      </c>
      <c r="L3033" s="11">
        <v>0</v>
      </c>
    </row>
    <row r="3034" spans="1:12" x14ac:dyDescent="0.25">
      <c r="A3034" s="5" t="s">
        <v>939</v>
      </c>
      <c r="B3034" s="3" t="s">
        <v>940</v>
      </c>
      <c r="C3034" s="5" t="s">
        <v>5607</v>
      </c>
      <c r="D3034" s="5" t="s">
        <v>5587</v>
      </c>
      <c r="E3034" s="5">
        <v>2021</v>
      </c>
      <c r="F3034" s="8" t="str">
        <f t="shared" si="94"/>
        <v>December</v>
      </c>
      <c r="G3034" s="7">
        <f t="shared" si="95"/>
        <v>44531</v>
      </c>
      <c r="H3034" s="5" t="s">
        <v>3889</v>
      </c>
      <c r="I3034" s="5" t="s">
        <v>11</v>
      </c>
      <c r="J3034" s="10">
        <v>9675000</v>
      </c>
      <c r="K3034" s="10"/>
      <c r="L3034" s="11">
        <v>9675000</v>
      </c>
    </row>
    <row r="3035" spans="1:12" x14ac:dyDescent="0.25">
      <c r="A3035" s="5" t="s">
        <v>939</v>
      </c>
      <c r="B3035" s="3" t="s">
        <v>940</v>
      </c>
      <c r="C3035" s="5" t="s">
        <v>5607</v>
      </c>
      <c r="D3035" s="5" t="s">
        <v>5587</v>
      </c>
      <c r="E3035" s="5">
        <v>2021</v>
      </c>
      <c r="F3035" s="8" t="str">
        <f t="shared" si="94"/>
        <v>December</v>
      </c>
      <c r="G3035" s="7">
        <f t="shared" si="95"/>
        <v>44531</v>
      </c>
      <c r="H3035" s="5" t="s">
        <v>3888</v>
      </c>
      <c r="I3035" s="5" t="s">
        <v>11</v>
      </c>
      <c r="J3035" s="10"/>
      <c r="K3035" s="10">
        <v>1315800</v>
      </c>
      <c r="L3035" s="11">
        <v>8359200</v>
      </c>
    </row>
    <row r="3036" spans="1:12" x14ac:dyDescent="0.25">
      <c r="A3036" s="5" t="s">
        <v>939</v>
      </c>
      <c r="B3036" s="3" t="s">
        <v>940</v>
      </c>
      <c r="C3036" s="5" t="s">
        <v>5607</v>
      </c>
      <c r="D3036" s="5" t="s">
        <v>5613</v>
      </c>
      <c r="E3036" s="5">
        <v>2021</v>
      </c>
      <c r="F3036" s="8" t="str">
        <f t="shared" si="94"/>
        <v>December</v>
      </c>
      <c r="G3036" s="7">
        <f t="shared" si="95"/>
        <v>44551</v>
      </c>
      <c r="H3036" s="5" t="s">
        <v>3356</v>
      </c>
      <c r="I3036" s="5" t="s">
        <v>13</v>
      </c>
      <c r="J3036" s="10"/>
      <c r="K3036" s="10">
        <v>7970400</v>
      </c>
      <c r="L3036" s="11">
        <v>388800</v>
      </c>
    </row>
    <row r="3037" spans="1:12" x14ac:dyDescent="0.25">
      <c r="A3037" s="5" t="s">
        <v>939</v>
      </c>
      <c r="B3037" s="3" t="s">
        <v>940</v>
      </c>
      <c r="C3037" s="5" t="s">
        <v>5607</v>
      </c>
      <c r="D3037" s="5" t="s">
        <v>5613</v>
      </c>
      <c r="E3037" s="5">
        <v>2021</v>
      </c>
      <c r="F3037" s="8" t="str">
        <f t="shared" si="94"/>
        <v>December</v>
      </c>
      <c r="G3037" s="7">
        <f t="shared" si="95"/>
        <v>44551</v>
      </c>
      <c r="H3037" s="5" t="s">
        <v>3619</v>
      </c>
      <c r="I3037" s="5" t="s">
        <v>13</v>
      </c>
      <c r="J3037" s="10"/>
      <c r="K3037" s="10">
        <v>388800</v>
      </c>
      <c r="L3037" s="11">
        <v>0</v>
      </c>
    </row>
    <row r="3038" spans="1:12" x14ac:dyDescent="0.25">
      <c r="A3038" s="5" t="s">
        <v>951</v>
      </c>
      <c r="B3038" s="3" t="s">
        <v>952</v>
      </c>
      <c r="C3038" s="5" t="s">
        <v>5587</v>
      </c>
      <c r="D3038" s="5" t="s">
        <v>5587</v>
      </c>
      <c r="E3038" s="5">
        <v>2021</v>
      </c>
      <c r="F3038" s="8" t="str">
        <f t="shared" si="94"/>
        <v>January</v>
      </c>
      <c r="G3038" s="7">
        <f t="shared" si="95"/>
        <v>44197</v>
      </c>
      <c r="H3038" s="5" t="s">
        <v>36</v>
      </c>
      <c r="I3038" s="5" t="s">
        <v>29</v>
      </c>
      <c r="J3038" s="10"/>
      <c r="K3038" s="10"/>
      <c r="L3038" s="11">
        <v>814000</v>
      </c>
    </row>
    <row r="3039" spans="1:12" x14ac:dyDescent="0.25">
      <c r="A3039" s="5" t="s">
        <v>959</v>
      </c>
      <c r="B3039" s="3" t="s">
        <v>960</v>
      </c>
      <c r="C3039" s="7"/>
      <c r="D3039" s="7"/>
      <c r="E3039" s="7"/>
      <c r="F3039" s="8" t="str">
        <f t="shared" si="94"/>
        <v>January</v>
      </c>
      <c r="G3039" s="7" t="str">
        <f t="shared" si="95"/>
        <v/>
      </c>
      <c r="H3039" s="5" t="s">
        <v>28</v>
      </c>
      <c r="I3039" s="5" t="s">
        <v>29</v>
      </c>
      <c r="J3039" s="10"/>
      <c r="K3039" s="10"/>
      <c r="L3039" s="11">
        <v>0</v>
      </c>
    </row>
    <row r="3040" spans="1:12" x14ac:dyDescent="0.25">
      <c r="A3040" s="5" t="s">
        <v>961</v>
      </c>
      <c r="B3040" s="3" t="s">
        <v>962</v>
      </c>
      <c r="C3040" s="5" t="s">
        <v>5587</v>
      </c>
      <c r="D3040" s="5" t="s">
        <v>5587</v>
      </c>
      <c r="E3040" s="5">
        <v>2021</v>
      </c>
      <c r="F3040" s="8" t="str">
        <f t="shared" si="94"/>
        <v>January</v>
      </c>
      <c r="G3040" s="7">
        <f t="shared" si="95"/>
        <v>44197</v>
      </c>
      <c r="H3040" s="5" t="s">
        <v>36</v>
      </c>
      <c r="I3040" s="5" t="s">
        <v>29</v>
      </c>
      <c r="J3040" s="10"/>
      <c r="K3040" s="10"/>
      <c r="L3040" s="11">
        <v>1099926.54</v>
      </c>
    </row>
    <row r="3041" spans="1:12" x14ac:dyDescent="0.25">
      <c r="A3041" s="5" t="s">
        <v>975</v>
      </c>
      <c r="B3041" s="3" t="s">
        <v>976</v>
      </c>
      <c r="C3041" s="5" t="s">
        <v>5587</v>
      </c>
      <c r="D3041" s="5" t="s">
        <v>5587</v>
      </c>
      <c r="E3041" s="5">
        <v>2021</v>
      </c>
      <c r="F3041" s="8" t="str">
        <f t="shared" si="94"/>
        <v>January</v>
      </c>
      <c r="G3041" s="7">
        <f t="shared" si="95"/>
        <v>44197</v>
      </c>
      <c r="H3041" s="5" t="s">
        <v>36</v>
      </c>
      <c r="I3041" s="5" t="s">
        <v>29</v>
      </c>
      <c r="J3041" s="10"/>
      <c r="K3041" s="10"/>
      <c r="L3041" s="11">
        <v>129000</v>
      </c>
    </row>
    <row r="3042" spans="1:12" x14ac:dyDescent="0.25">
      <c r="A3042" s="5" t="s">
        <v>975</v>
      </c>
      <c r="B3042" s="3" t="s">
        <v>976</v>
      </c>
      <c r="C3042" s="5" t="s">
        <v>5587</v>
      </c>
      <c r="D3042" s="5" t="s">
        <v>5616</v>
      </c>
      <c r="E3042" s="5">
        <v>2021</v>
      </c>
      <c r="F3042" s="8" t="str">
        <f t="shared" si="94"/>
        <v>January</v>
      </c>
      <c r="G3042" s="7">
        <f t="shared" si="95"/>
        <v>44211</v>
      </c>
      <c r="H3042" s="5" t="s">
        <v>3370</v>
      </c>
      <c r="I3042" s="5" t="s">
        <v>13</v>
      </c>
      <c r="J3042" s="10"/>
      <c r="K3042" s="10">
        <v>258000</v>
      </c>
      <c r="L3042" s="11">
        <v>-129000</v>
      </c>
    </row>
    <row r="3043" spans="1:12" x14ac:dyDescent="0.25">
      <c r="A3043" s="5" t="s">
        <v>975</v>
      </c>
      <c r="B3043" s="3" t="s">
        <v>976</v>
      </c>
      <c r="C3043" s="5" t="s">
        <v>5587</v>
      </c>
      <c r="D3043" s="5" t="s">
        <v>5591</v>
      </c>
      <c r="E3043" s="5">
        <v>2021</v>
      </c>
      <c r="F3043" s="8" t="str">
        <f t="shared" si="94"/>
        <v>January</v>
      </c>
      <c r="G3043" s="7">
        <f t="shared" si="95"/>
        <v>44214</v>
      </c>
      <c r="H3043" s="5" t="s">
        <v>3887</v>
      </c>
      <c r="I3043" s="5" t="s">
        <v>11</v>
      </c>
      <c r="J3043" s="10">
        <v>129000</v>
      </c>
      <c r="K3043" s="10"/>
      <c r="L3043" s="11">
        <v>0</v>
      </c>
    </row>
    <row r="3044" spans="1:12" x14ac:dyDescent="0.25">
      <c r="A3044" s="5" t="s">
        <v>975</v>
      </c>
      <c r="B3044" s="3" t="s">
        <v>976</v>
      </c>
      <c r="C3044" s="5" t="s">
        <v>5598</v>
      </c>
      <c r="D3044" s="5" t="s">
        <v>5607</v>
      </c>
      <c r="E3044" s="5">
        <v>2021</v>
      </c>
      <c r="F3044" s="8" t="str">
        <f t="shared" si="94"/>
        <v>February</v>
      </c>
      <c r="G3044" s="7">
        <f t="shared" si="95"/>
        <v>44239</v>
      </c>
      <c r="H3044" s="5" t="s">
        <v>3886</v>
      </c>
      <c r="I3044" s="5" t="s">
        <v>11</v>
      </c>
      <c r="J3044" s="10">
        <v>129000</v>
      </c>
      <c r="K3044" s="10"/>
      <c r="L3044" s="11">
        <v>129000</v>
      </c>
    </row>
    <row r="3045" spans="1:12" x14ac:dyDescent="0.25">
      <c r="A3045" s="5" t="s">
        <v>975</v>
      </c>
      <c r="B3045" s="3" t="s">
        <v>976</v>
      </c>
      <c r="C3045" s="5" t="s">
        <v>5598</v>
      </c>
      <c r="D3045" s="5" t="s">
        <v>5608</v>
      </c>
      <c r="E3045" s="5">
        <v>2021</v>
      </c>
      <c r="F3045" s="8" t="str">
        <f t="shared" si="94"/>
        <v>February</v>
      </c>
      <c r="G3045" s="7">
        <f t="shared" si="95"/>
        <v>44252</v>
      </c>
      <c r="H3045" s="5" t="s">
        <v>3210</v>
      </c>
      <c r="I3045" s="5" t="s">
        <v>13</v>
      </c>
      <c r="J3045" s="10"/>
      <c r="K3045" s="10">
        <v>129000</v>
      </c>
      <c r="L3045" s="11">
        <v>0</v>
      </c>
    </row>
    <row r="3046" spans="1:12" x14ac:dyDescent="0.25">
      <c r="A3046" s="5" t="s">
        <v>975</v>
      </c>
      <c r="B3046" s="3" t="s">
        <v>976</v>
      </c>
      <c r="C3046" s="5" t="s">
        <v>5588</v>
      </c>
      <c r="D3046" s="5" t="s">
        <v>5588</v>
      </c>
      <c r="E3046" s="5">
        <v>2021</v>
      </c>
      <c r="F3046" s="8" t="str">
        <f t="shared" si="94"/>
        <v>March</v>
      </c>
      <c r="G3046" s="7">
        <f t="shared" si="95"/>
        <v>44258</v>
      </c>
      <c r="H3046" s="5" t="s">
        <v>3885</v>
      </c>
      <c r="I3046" s="5" t="s">
        <v>11</v>
      </c>
      <c r="J3046" s="10">
        <v>129000</v>
      </c>
      <c r="K3046" s="10"/>
      <c r="L3046" s="11">
        <v>129000</v>
      </c>
    </row>
    <row r="3047" spans="1:12" x14ac:dyDescent="0.25">
      <c r="A3047" s="5" t="s">
        <v>975</v>
      </c>
      <c r="B3047" s="3" t="s">
        <v>976</v>
      </c>
      <c r="C3047" s="5" t="s">
        <v>5588</v>
      </c>
      <c r="D3047" s="5" t="s">
        <v>5609</v>
      </c>
      <c r="E3047" s="5">
        <v>2021</v>
      </c>
      <c r="F3047" s="8" t="str">
        <f t="shared" si="94"/>
        <v>March</v>
      </c>
      <c r="G3047" s="7">
        <f t="shared" si="95"/>
        <v>44278</v>
      </c>
      <c r="H3047" s="5" t="s">
        <v>3884</v>
      </c>
      <c r="I3047" s="5" t="s">
        <v>13</v>
      </c>
      <c r="J3047" s="10"/>
      <c r="K3047" s="10">
        <v>129000</v>
      </c>
      <c r="L3047" s="11">
        <v>0</v>
      </c>
    </row>
    <row r="3048" spans="1:12" x14ac:dyDescent="0.25">
      <c r="A3048" s="5" t="s">
        <v>975</v>
      </c>
      <c r="B3048" s="3" t="s">
        <v>976</v>
      </c>
      <c r="C3048" s="5" t="s">
        <v>5596</v>
      </c>
      <c r="D3048" s="5" t="s">
        <v>5587</v>
      </c>
      <c r="E3048" s="5">
        <v>2021</v>
      </c>
      <c r="F3048" s="8" t="str">
        <f t="shared" si="94"/>
        <v>April</v>
      </c>
      <c r="G3048" s="7">
        <f t="shared" si="95"/>
        <v>44287</v>
      </c>
      <c r="H3048" s="5" t="s">
        <v>3883</v>
      </c>
      <c r="I3048" s="5" t="s">
        <v>11</v>
      </c>
      <c r="J3048" s="10">
        <v>129000</v>
      </c>
      <c r="K3048" s="10"/>
      <c r="L3048" s="11">
        <v>129000</v>
      </c>
    </row>
    <row r="3049" spans="1:12" x14ac:dyDescent="0.25">
      <c r="A3049" s="5" t="s">
        <v>975</v>
      </c>
      <c r="B3049" s="3" t="s">
        <v>976</v>
      </c>
      <c r="C3049" s="5" t="s">
        <v>5596</v>
      </c>
      <c r="D3049" s="5" t="s">
        <v>5609</v>
      </c>
      <c r="E3049" s="5">
        <v>2021</v>
      </c>
      <c r="F3049" s="8" t="str">
        <f t="shared" si="94"/>
        <v>April</v>
      </c>
      <c r="G3049" s="7">
        <f t="shared" si="95"/>
        <v>44309</v>
      </c>
      <c r="H3049" s="5" t="s">
        <v>3205</v>
      </c>
      <c r="I3049" s="5" t="s">
        <v>13</v>
      </c>
      <c r="J3049" s="10"/>
      <c r="K3049" s="10">
        <v>129000</v>
      </c>
      <c r="L3049" s="11">
        <v>0</v>
      </c>
    </row>
    <row r="3050" spans="1:12" x14ac:dyDescent="0.25">
      <c r="A3050" s="5" t="s">
        <v>975</v>
      </c>
      <c r="B3050" s="3" t="s">
        <v>976</v>
      </c>
      <c r="C3050" s="5" t="s">
        <v>5597</v>
      </c>
      <c r="D3050" s="5" t="s">
        <v>5589</v>
      </c>
      <c r="E3050" s="5">
        <v>2021</v>
      </c>
      <c r="F3050" s="8" t="str">
        <f t="shared" si="94"/>
        <v>May</v>
      </c>
      <c r="G3050" s="7">
        <f t="shared" si="95"/>
        <v>44322</v>
      </c>
      <c r="H3050" s="5" t="s">
        <v>3882</v>
      </c>
      <c r="I3050" s="5" t="s">
        <v>11</v>
      </c>
      <c r="J3050" s="10">
        <v>129000</v>
      </c>
      <c r="K3050" s="10"/>
      <c r="L3050" s="11">
        <v>129000</v>
      </c>
    </row>
    <row r="3051" spans="1:12" x14ac:dyDescent="0.25">
      <c r="A3051" s="5" t="s">
        <v>975</v>
      </c>
      <c r="B3051" s="3" t="s">
        <v>976</v>
      </c>
      <c r="C3051" s="5" t="s">
        <v>5597</v>
      </c>
      <c r="D3051" s="5" t="s">
        <v>5602</v>
      </c>
      <c r="E3051" s="5">
        <v>2021</v>
      </c>
      <c r="F3051" s="8" t="str">
        <f t="shared" si="94"/>
        <v>May</v>
      </c>
      <c r="G3051" s="7">
        <f t="shared" si="95"/>
        <v>44340</v>
      </c>
      <c r="H3051" s="5" t="s">
        <v>3202</v>
      </c>
      <c r="I3051" s="5" t="s">
        <v>13</v>
      </c>
      <c r="J3051" s="10"/>
      <c r="K3051" s="10">
        <v>129000</v>
      </c>
      <c r="L3051" s="11">
        <v>0</v>
      </c>
    </row>
    <row r="3052" spans="1:12" x14ac:dyDescent="0.25">
      <c r="A3052" s="5" t="s">
        <v>975</v>
      </c>
      <c r="B3052" s="3" t="s">
        <v>976</v>
      </c>
      <c r="C3052" s="5" t="s">
        <v>5589</v>
      </c>
      <c r="D3052" s="5" t="s">
        <v>5598</v>
      </c>
      <c r="E3052" s="5">
        <v>2021</v>
      </c>
      <c r="F3052" s="8" t="str">
        <f t="shared" si="94"/>
        <v>June</v>
      </c>
      <c r="G3052" s="7">
        <f t="shared" si="95"/>
        <v>44349</v>
      </c>
      <c r="H3052" s="5" t="s">
        <v>3881</v>
      </c>
      <c r="I3052" s="5" t="s">
        <v>11</v>
      </c>
      <c r="J3052" s="10"/>
      <c r="K3052" s="10">
        <v>7740</v>
      </c>
      <c r="L3052" s="11">
        <v>-7740</v>
      </c>
    </row>
    <row r="3053" spans="1:12" x14ac:dyDescent="0.25">
      <c r="A3053" s="5" t="s">
        <v>975</v>
      </c>
      <c r="B3053" s="3" t="s">
        <v>976</v>
      </c>
      <c r="C3053" s="5" t="s">
        <v>5589</v>
      </c>
      <c r="D3053" s="5" t="s">
        <v>5599</v>
      </c>
      <c r="E3053" s="5">
        <v>2021</v>
      </c>
      <c r="F3053" s="8" t="str">
        <f t="shared" si="94"/>
        <v>June</v>
      </c>
      <c r="G3053" s="7">
        <f t="shared" si="95"/>
        <v>44363</v>
      </c>
      <c r="H3053" s="5" t="s">
        <v>3880</v>
      </c>
      <c r="I3053" s="5" t="s">
        <v>11</v>
      </c>
      <c r="J3053" s="10">
        <v>129000</v>
      </c>
      <c r="K3053" s="10"/>
      <c r="L3053" s="11">
        <v>121260</v>
      </c>
    </row>
    <row r="3054" spans="1:12" x14ac:dyDescent="0.25">
      <c r="A3054" s="5" t="s">
        <v>975</v>
      </c>
      <c r="B3054" s="3" t="s">
        <v>976</v>
      </c>
      <c r="C3054" s="5" t="s">
        <v>5589</v>
      </c>
      <c r="D3054" s="5" t="s">
        <v>5602</v>
      </c>
      <c r="E3054" s="5">
        <v>2021</v>
      </c>
      <c r="F3054" s="8" t="str">
        <f t="shared" si="94"/>
        <v>June</v>
      </c>
      <c r="G3054" s="7">
        <f t="shared" si="95"/>
        <v>44371</v>
      </c>
      <c r="H3054" s="5" t="s">
        <v>3279</v>
      </c>
      <c r="I3054" s="5" t="s">
        <v>13</v>
      </c>
      <c r="J3054" s="10"/>
      <c r="K3054" s="10">
        <v>121260</v>
      </c>
      <c r="L3054" s="11">
        <v>0</v>
      </c>
    </row>
    <row r="3055" spans="1:12" x14ac:dyDescent="0.25">
      <c r="A3055" s="5" t="s">
        <v>975</v>
      </c>
      <c r="B3055" s="3" t="s">
        <v>976</v>
      </c>
      <c r="C3055" s="5" t="s">
        <v>5592</v>
      </c>
      <c r="D3055" s="5" t="s">
        <v>5587</v>
      </c>
      <c r="E3055" s="5">
        <v>2021</v>
      </c>
      <c r="F3055" s="8" t="str">
        <f t="shared" si="94"/>
        <v>July</v>
      </c>
      <c r="G3055" s="7">
        <f t="shared" si="95"/>
        <v>44378</v>
      </c>
      <c r="H3055" s="5" t="s">
        <v>3879</v>
      </c>
      <c r="I3055" s="5" t="s">
        <v>11</v>
      </c>
      <c r="J3055" s="10">
        <v>104032.25</v>
      </c>
      <c r="K3055" s="10"/>
      <c r="L3055" s="11">
        <v>104032.25</v>
      </c>
    </row>
    <row r="3056" spans="1:12" x14ac:dyDescent="0.25">
      <c r="A3056" s="5" t="s">
        <v>975</v>
      </c>
      <c r="B3056" s="3" t="s">
        <v>976</v>
      </c>
      <c r="C3056" s="5" t="s">
        <v>5592</v>
      </c>
      <c r="D3056" s="5" t="s">
        <v>5602</v>
      </c>
      <c r="E3056" s="5">
        <v>2021</v>
      </c>
      <c r="F3056" s="8" t="str">
        <f t="shared" si="94"/>
        <v>July</v>
      </c>
      <c r="G3056" s="7">
        <f t="shared" si="95"/>
        <v>44401</v>
      </c>
      <c r="H3056" s="5" t="s">
        <v>3196</v>
      </c>
      <c r="I3056" s="5" t="s">
        <v>13</v>
      </c>
      <c r="J3056" s="10"/>
      <c r="K3056" s="10">
        <v>104032.25</v>
      </c>
      <c r="L3056" s="11">
        <v>0</v>
      </c>
    </row>
    <row r="3057" spans="1:12" x14ac:dyDescent="0.25">
      <c r="A3057" s="5" t="s">
        <v>977</v>
      </c>
      <c r="B3057" s="3" t="s">
        <v>978</v>
      </c>
      <c r="C3057" s="5" t="s">
        <v>5587</v>
      </c>
      <c r="D3057" s="5" t="s">
        <v>5587</v>
      </c>
      <c r="E3057" s="5">
        <v>2021</v>
      </c>
      <c r="F3057" s="8" t="str">
        <f t="shared" si="94"/>
        <v>January</v>
      </c>
      <c r="G3057" s="7">
        <f t="shared" si="95"/>
        <v>44197</v>
      </c>
      <c r="H3057" s="5" t="s">
        <v>36</v>
      </c>
      <c r="I3057" s="5" t="s">
        <v>29</v>
      </c>
      <c r="J3057" s="10"/>
      <c r="K3057" s="10"/>
      <c r="L3057" s="11">
        <v>387000</v>
      </c>
    </row>
    <row r="3058" spans="1:12" x14ac:dyDescent="0.25">
      <c r="A3058" s="5" t="s">
        <v>977</v>
      </c>
      <c r="B3058" s="3" t="s">
        <v>978</v>
      </c>
      <c r="C3058" s="5" t="s">
        <v>5587</v>
      </c>
      <c r="D3058" s="5" t="s">
        <v>5587</v>
      </c>
      <c r="E3058" s="5">
        <v>2021</v>
      </c>
      <c r="F3058" s="8" t="str">
        <f t="shared" si="94"/>
        <v>January</v>
      </c>
      <c r="G3058" s="7">
        <f t="shared" si="95"/>
        <v>44197</v>
      </c>
      <c r="H3058" s="5" t="s">
        <v>3878</v>
      </c>
      <c r="I3058" s="5" t="s">
        <v>11</v>
      </c>
      <c r="J3058" s="10">
        <v>129000</v>
      </c>
      <c r="K3058" s="10"/>
      <c r="L3058" s="11">
        <v>516000</v>
      </c>
    </row>
    <row r="3059" spans="1:12" x14ac:dyDescent="0.25">
      <c r="A3059" s="5" t="s">
        <v>977</v>
      </c>
      <c r="B3059" s="3" t="s">
        <v>978</v>
      </c>
      <c r="C3059" s="5" t="s">
        <v>5587</v>
      </c>
      <c r="D3059" s="5" t="s">
        <v>5614</v>
      </c>
      <c r="E3059" s="5">
        <v>2021</v>
      </c>
      <c r="F3059" s="8" t="str">
        <f t="shared" si="94"/>
        <v>January</v>
      </c>
      <c r="G3059" s="7">
        <f t="shared" si="95"/>
        <v>44222</v>
      </c>
      <c r="H3059" s="5" t="s">
        <v>3877</v>
      </c>
      <c r="I3059" s="5" t="s">
        <v>13</v>
      </c>
      <c r="J3059" s="10"/>
      <c r="K3059" s="10">
        <v>406500</v>
      </c>
      <c r="L3059" s="11">
        <v>109500</v>
      </c>
    </row>
    <row r="3060" spans="1:12" x14ac:dyDescent="0.25">
      <c r="A3060" s="5" t="s">
        <v>977</v>
      </c>
      <c r="B3060" s="3" t="s">
        <v>978</v>
      </c>
      <c r="C3060" s="5" t="s">
        <v>5598</v>
      </c>
      <c r="D3060" s="5" t="s">
        <v>5587</v>
      </c>
      <c r="E3060" s="5">
        <v>2021</v>
      </c>
      <c r="F3060" s="8" t="str">
        <f t="shared" si="94"/>
        <v>February</v>
      </c>
      <c r="G3060" s="7">
        <f t="shared" si="95"/>
        <v>44228</v>
      </c>
      <c r="H3060" s="5" t="s">
        <v>3876</v>
      </c>
      <c r="I3060" s="5" t="s">
        <v>11</v>
      </c>
      <c r="J3060" s="10">
        <v>129000</v>
      </c>
      <c r="K3060" s="10"/>
      <c r="L3060" s="11">
        <v>238500</v>
      </c>
    </row>
    <row r="3061" spans="1:12" x14ac:dyDescent="0.25">
      <c r="A3061" s="5" t="s">
        <v>977</v>
      </c>
      <c r="B3061" s="3" t="s">
        <v>978</v>
      </c>
      <c r="C3061" s="5" t="s">
        <v>5598</v>
      </c>
      <c r="D3061" s="5" t="s">
        <v>5617</v>
      </c>
      <c r="E3061" s="5">
        <v>2021</v>
      </c>
      <c r="F3061" s="8" t="str">
        <f t="shared" si="94"/>
        <v>February</v>
      </c>
      <c r="G3061" s="7">
        <f t="shared" si="95"/>
        <v>44246</v>
      </c>
      <c r="H3061" s="5" t="s">
        <v>3247</v>
      </c>
      <c r="I3061" s="5" t="s">
        <v>13</v>
      </c>
      <c r="J3061" s="10"/>
      <c r="K3061" s="10">
        <v>238500</v>
      </c>
      <c r="L3061" s="11">
        <v>0</v>
      </c>
    </row>
    <row r="3062" spans="1:12" x14ac:dyDescent="0.25">
      <c r="A3062" s="5" t="s">
        <v>977</v>
      </c>
      <c r="B3062" s="3" t="s">
        <v>978</v>
      </c>
      <c r="C3062" s="5" t="s">
        <v>5598</v>
      </c>
      <c r="D3062" s="5" t="s">
        <v>5617</v>
      </c>
      <c r="E3062" s="5">
        <v>2021</v>
      </c>
      <c r="F3062" s="8" t="str">
        <f t="shared" si="94"/>
        <v>February</v>
      </c>
      <c r="G3062" s="7">
        <f t="shared" si="95"/>
        <v>44246</v>
      </c>
      <c r="H3062" s="5" t="s">
        <v>3875</v>
      </c>
      <c r="I3062" s="5" t="s">
        <v>13</v>
      </c>
      <c r="J3062" s="10"/>
      <c r="K3062" s="10">
        <v>7500</v>
      </c>
      <c r="L3062" s="11">
        <v>-7500</v>
      </c>
    </row>
    <row r="3063" spans="1:12" x14ac:dyDescent="0.25">
      <c r="A3063" s="5" t="s">
        <v>977</v>
      </c>
      <c r="B3063" s="3" t="s">
        <v>978</v>
      </c>
      <c r="C3063" s="5" t="s">
        <v>5588</v>
      </c>
      <c r="D3063" s="5" t="s">
        <v>5587</v>
      </c>
      <c r="E3063" s="5">
        <v>2021</v>
      </c>
      <c r="F3063" s="8" t="str">
        <f t="shared" si="94"/>
        <v>March</v>
      </c>
      <c r="G3063" s="7">
        <f t="shared" si="95"/>
        <v>44256</v>
      </c>
      <c r="H3063" s="5" t="s">
        <v>3874</v>
      </c>
      <c r="I3063" s="5" t="s">
        <v>11</v>
      </c>
      <c r="J3063" s="10">
        <v>129000</v>
      </c>
      <c r="K3063" s="10"/>
      <c r="L3063" s="11">
        <v>121500</v>
      </c>
    </row>
    <row r="3064" spans="1:12" x14ac:dyDescent="0.25">
      <c r="A3064" s="5" t="s">
        <v>977</v>
      </c>
      <c r="B3064" s="3" t="s">
        <v>978</v>
      </c>
      <c r="C3064" s="5" t="s">
        <v>5588</v>
      </c>
      <c r="D3064" s="5" t="s">
        <v>5614</v>
      </c>
      <c r="E3064" s="5">
        <v>2021</v>
      </c>
      <c r="F3064" s="8" t="str">
        <f t="shared" si="94"/>
        <v>March</v>
      </c>
      <c r="G3064" s="7">
        <f t="shared" si="95"/>
        <v>44281</v>
      </c>
      <c r="H3064" s="5" t="s">
        <v>3873</v>
      </c>
      <c r="I3064" s="5" t="s">
        <v>11</v>
      </c>
      <c r="J3064" s="10">
        <v>129000</v>
      </c>
      <c r="K3064" s="10"/>
      <c r="L3064" s="11">
        <v>250500</v>
      </c>
    </row>
    <row r="3065" spans="1:12" x14ac:dyDescent="0.25">
      <c r="A3065" s="5" t="s">
        <v>977</v>
      </c>
      <c r="B3065" s="3" t="s">
        <v>978</v>
      </c>
      <c r="C3065" s="5" t="s">
        <v>5597</v>
      </c>
      <c r="D3065" s="5" t="s">
        <v>5587</v>
      </c>
      <c r="E3065" s="5">
        <v>2021</v>
      </c>
      <c r="F3065" s="8" t="str">
        <f t="shared" si="94"/>
        <v>May</v>
      </c>
      <c r="G3065" s="7">
        <f t="shared" si="95"/>
        <v>44317</v>
      </c>
      <c r="H3065" s="5" t="s">
        <v>3872</v>
      </c>
      <c r="I3065" s="5" t="s">
        <v>11</v>
      </c>
      <c r="J3065" s="10">
        <v>129000</v>
      </c>
      <c r="K3065" s="10"/>
      <c r="L3065" s="11">
        <v>379500</v>
      </c>
    </row>
    <row r="3066" spans="1:12" x14ac:dyDescent="0.25">
      <c r="A3066" s="5" t="s">
        <v>977</v>
      </c>
      <c r="B3066" s="3" t="s">
        <v>978</v>
      </c>
      <c r="C3066" s="5" t="s">
        <v>5589</v>
      </c>
      <c r="D3066" s="5" t="s">
        <v>5587</v>
      </c>
      <c r="E3066" s="5">
        <v>2021</v>
      </c>
      <c r="F3066" s="8" t="str">
        <f t="shared" si="94"/>
        <v>June</v>
      </c>
      <c r="G3066" s="7">
        <f t="shared" si="95"/>
        <v>44348</v>
      </c>
      <c r="H3066" s="5" t="s">
        <v>3871</v>
      </c>
      <c r="I3066" s="5" t="s">
        <v>11</v>
      </c>
      <c r="J3066" s="10">
        <v>129000</v>
      </c>
      <c r="K3066" s="10"/>
      <c r="L3066" s="11">
        <v>508500</v>
      </c>
    </row>
    <row r="3067" spans="1:12" x14ac:dyDescent="0.25">
      <c r="A3067" s="5" t="s">
        <v>977</v>
      </c>
      <c r="B3067" s="3" t="s">
        <v>978</v>
      </c>
      <c r="C3067" s="5" t="s">
        <v>5589</v>
      </c>
      <c r="D3067" s="5" t="s">
        <v>5605</v>
      </c>
      <c r="E3067" s="5">
        <v>2021</v>
      </c>
      <c r="F3067" s="8" t="str">
        <f t="shared" si="94"/>
        <v>June</v>
      </c>
      <c r="G3067" s="7">
        <f t="shared" si="95"/>
        <v>44356</v>
      </c>
      <c r="H3067" s="5" t="s">
        <v>3824</v>
      </c>
      <c r="I3067" s="5" t="s">
        <v>13</v>
      </c>
      <c r="J3067" s="10"/>
      <c r="K3067" s="10">
        <v>369000</v>
      </c>
      <c r="L3067" s="11">
        <v>139500</v>
      </c>
    </row>
    <row r="3068" spans="1:12" x14ac:dyDescent="0.25">
      <c r="A3068" s="5" t="s">
        <v>977</v>
      </c>
      <c r="B3068" s="3" t="s">
        <v>978</v>
      </c>
      <c r="C3068" s="5" t="s">
        <v>5589</v>
      </c>
      <c r="D3068" s="5" t="s">
        <v>5605</v>
      </c>
      <c r="E3068" s="5">
        <v>2021</v>
      </c>
      <c r="F3068" s="8" t="str">
        <f t="shared" si="94"/>
        <v>June</v>
      </c>
      <c r="G3068" s="7">
        <f t="shared" si="95"/>
        <v>44356</v>
      </c>
      <c r="H3068" s="5" t="s">
        <v>3823</v>
      </c>
      <c r="I3068" s="5" t="s">
        <v>13</v>
      </c>
      <c r="J3068" s="10"/>
      <c r="K3068" s="10">
        <v>18000</v>
      </c>
      <c r="L3068" s="11">
        <v>121500</v>
      </c>
    </row>
    <row r="3069" spans="1:12" x14ac:dyDescent="0.25">
      <c r="A3069" s="5" t="s">
        <v>977</v>
      </c>
      <c r="B3069" s="3" t="s">
        <v>978</v>
      </c>
      <c r="C3069" s="5" t="s">
        <v>5589</v>
      </c>
      <c r="D3069" s="5" t="s">
        <v>5610</v>
      </c>
      <c r="E3069" s="5">
        <v>2021</v>
      </c>
      <c r="F3069" s="8" t="str">
        <f t="shared" si="94"/>
        <v>June</v>
      </c>
      <c r="G3069" s="7">
        <f t="shared" si="95"/>
        <v>44377</v>
      </c>
      <c r="H3069" s="5" t="s">
        <v>3870</v>
      </c>
      <c r="I3069" s="5" t="s">
        <v>11</v>
      </c>
      <c r="J3069" s="10">
        <v>129000</v>
      </c>
      <c r="K3069" s="10"/>
      <c r="L3069" s="11">
        <v>250500</v>
      </c>
    </row>
    <row r="3070" spans="1:12" x14ac:dyDescent="0.25">
      <c r="A3070" s="5" t="s">
        <v>977</v>
      </c>
      <c r="B3070" s="3" t="s">
        <v>978</v>
      </c>
      <c r="C3070" s="5" t="s">
        <v>5592</v>
      </c>
      <c r="D3070" s="5" t="s">
        <v>5609</v>
      </c>
      <c r="E3070" s="5">
        <v>2021</v>
      </c>
      <c r="F3070" s="8" t="str">
        <f t="shared" si="94"/>
        <v>July</v>
      </c>
      <c r="G3070" s="7">
        <f t="shared" si="95"/>
        <v>44400</v>
      </c>
      <c r="H3070" s="5" t="s">
        <v>3869</v>
      </c>
      <c r="I3070" s="5" t="s">
        <v>13</v>
      </c>
      <c r="J3070" s="10"/>
      <c r="K3070" s="10">
        <v>246000</v>
      </c>
      <c r="L3070" s="11">
        <v>4500</v>
      </c>
    </row>
    <row r="3071" spans="1:12" x14ac:dyDescent="0.25">
      <c r="A3071" s="5" t="s">
        <v>977</v>
      </c>
      <c r="B3071" s="3" t="s">
        <v>978</v>
      </c>
      <c r="C3071" s="5" t="s">
        <v>5592</v>
      </c>
      <c r="D3071" s="5" t="s">
        <v>5609</v>
      </c>
      <c r="E3071" s="5">
        <v>2021</v>
      </c>
      <c r="F3071" s="8" t="str">
        <f t="shared" si="94"/>
        <v>July</v>
      </c>
      <c r="G3071" s="7">
        <f t="shared" si="95"/>
        <v>44400</v>
      </c>
      <c r="H3071" s="5" t="s">
        <v>3868</v>
      </c>
      <c r="I3071" s="5" t="s">
        <v>13</v>
      </c>
      <c r="J3071" s="10"/>
      <c r="K3071" s="10">
        <v>12000</v>
      </c>
      <c r="L3071" s="11">
        <v>-7500</v>
      </c>
    </row>
    <row r="3072" spans="1:12" x14ac:dyDescent="0.25">
      <c r="A3072" s="5" t="s">
        <v>977</v>
      </c>
      <c r="B3072" s="3" t="s">
        <v>978</v>
      </c>
      <c r="C3072" s="5" t="s">
        <v>5590</v>
      </c>
      <c r="D3072" s="5" t="s">
        <v>5587</v>
      </c>
      <c r="E3072" s="5">
        <v>2021</v>
      </c>
      <c r="F3072" s="8" t="str">
        <f t="shared" si="94"/>
        <v>August</v>
      </c>
      <c r="G3072" s="7">
        <f t="shared" si="95"/>
        <v>44409</v>
      </c>
      <c r="H3072" s="5" t="s">
        <v>3867</v>
      </c>
      <c r="I3072" s="5" t="s">
        <v>11</v>
      </c>
      <c r="J3072" s="10">
        <v>129000</v>
      </c>
      <c r="K3072" s="10"/>
      <c r="L3072" s="11">
        <v>121500</v>
      </c>
    </row>
    <row r="3073" spans="1:12" x14ac:dyDescent="0.25">
      <c r="A3073" s="5" t="s">
        <v>977</v>
      </c>
      <c r="B3073" s="3" t="s">
        <v>978</v>
      </c>
      <c r="C3073" s="5" t="s">
        <v>5605</v>
      </c>
      <c r="D3073" s="5" t="s">
        <v>5587</v>
      </c>
      <c r="E3073" s="5">
        <v>2021</v>
      </c>
      <c r="F3073" s="8" t="str">
        <f t="shared" si="94"/>
        <v>September</v>
      </c>
      <c r="G3073" s="7">
        <f t="shared" si="95"/>
        <v>44440</v>
      </c>
      <c r="H3073" s="5" t="s">
        <v>3866</v>
      </c>
      <c r="I3073" s="5" t="s">
        <v>11</v>
      </c>
      <c r="J3073" s="10">
        <v>68800</v>
      </c>
      <c r="K3073" s="10"/>
      <c r="L3073" s="11">
        <v>190300</v>
      </c>
    </row>
    <row r="3074" spans="1:12" x14ac:dyDescent="0.25">
      <c r="A3074" s="5" t="s">
        <v>988</v>
      </c>
      <c r="B3074" s="3" t="s">
        <v>989</v>
      </c>
      <c r="C3074" s="5" t="s">
        <v>5589</v>
      </c>
      <c r="D3074" s="5" t="s">
        <v>5613</v>
      </c>
      <c r="E3074" s="5">
        <v>2021</v>
      </c>
      <c r="F3074" s="8" t="str">
        <f t="shared" si="94"/>
        <v>June</v>
      </c>
      <c r="G3074" s="7">
        <f t="shared" si="95"/>
        <v>44368</v>
      </c>
      <c r="H3074" s="5" t="s">
        <v>3865</v>
      </c>
      <c r="I3074" s="5" t="s">
        <v>11</v>
      </c>
      <c r="J3074" s="10">
        <v>268750</v>
      </c>
      <c r="K3074" s="10"/>
      <c r="L3074" s="11">
        <v>268750</v>
      </c>
    </row>
    <row r="3075" spans="1:12" x14ac:dyDescent="0.25">
      <c r="A3075" s="5" t="s">
        <v>988</v>
      </c>
      <c r="B3075" s="3" t="s">
        <v>989</v>
      </c>
      <c r="C3075" s="5" t="s">
        <v>5589</v>
      </c>
      <c r="D3075" s="5" t="s">
        <v>5613</v>
      </c>
      <c r="E3075" s="5">
        <v>2021</v>
      </c>
      <c r="F3075" s="8" t="str">
        <f t="shared" ref="F3075:F3138" si="96">TEXT(C3075*28, "mmmm")</f>
        <v>June</v>
      </c>
      <c r="G3075" s="7">
        <f t="shared" ref="G3075:G3138" si="97">IFERROR(DATEVALUE(CONCATENATE(C3075,"-",D3075,"-",E3075)), "")</f>
        <v>44368</v>
      </c>
      <c r="H3075" s="5" t="s">
        <v>3864</v>
      </c>
      <c r="I3075" s="5" t="s">
        <v>13</v>
      </c>
      <c r="J3075" s="10"/>
      <c r="K3075" s="10">
        <v>250000</v>
      </c>
      <c r="L3075" s="11">
        <v>18750</v>
      </c>
    </row>
    <row r="3076" spans="1:12" x14ac:dyDescent="0.25">
      <c r="A3076" s="5" t="s">
        <v>990</v>
      </c>
      <c r="B3076" s="3" t="s">
        <v>991</v>
      </c>
      <c r="C3076" s="5" t="s">
        <v>5589</v>
      </c>
      <c r="D3076" s="5" t="s">
        <v>5610</v>
      </c>
      <c r="E3076" s="5">
        <v>2021</v>
      </c>
      <c r="F3076" s="8" t="str">
        <f t="shared" si="96"/>
        <v>June</v>
      </c>
      <c r="G3076" s="7">
        <f t="shared" si="97"/>
        <v>44377</v>
      </c>
      <c r="H3076" s="5" t="s">
        <v>3863</v>
      </c>
      <c r="I3076" s="5" t="s">
        <v>11</v>
      </c>
      <c r="J3076" s="10">
        <v>7560000</v>
      </c>
      <c r="K3076" s="10"/>
      <c r="L3076" s="11">
        <v>7560000</v>
      </c>
    </row>
    <row r="3077" spans="1:12" x14ac:dyDescent="0.25">
      <c r="A3077" s="5" t="s">
        <v>990</v>
      </c>
      <c r="B3077" s="3" t="s">
        <v>991</v>
      </c>
      <c r="C3077" s="5" t="s">
        <v>5590</v>
      </c>
      <c r="D3077" s="5" t="s">
        <v>5606</v>
      </c>
      <c r="E3077" s="5">
        <v>2021</v>
      </c>
      <c r="F3077" s="8" t="str">
        <f t="shared" si="96"/>
        <v>August</v>
      </c>
      <c r="G3077" s="7">
        <f t="shared" si="97"/>
        <v>44418</v>
      </c>
      <c r="H3077" s="5" t="s">
        <v>3408</v>
      </c>
      <c r="I3077" s="5" t="s">
        <v>13</v>
      </c>
      <c r="J3077" s="10"/>
      <c r="K3077" s="10">
        <v>7560000</v>
      </c>
      <c r="L3077" s="11">
        <v>0</v>
      </c>
    </row>
    <row r="3078" spans="1:12" x14ac:dyDescent="0.25">
      <c r="A3078" s="5" t="s">
        <v>992</v>
      </c>
      <c r="B3078" s="3" t="s">
        <v>993</v>
      </c>
      <c r="C3078" s="5" t="s">
        <v>5587</v>
      </c>
      <c r="D3078" s="5" t="s">
        <v>5587</v>
      </c>
      <c r="E3078" s="5">
        <v>2021</v>
      </c>
      <c r="F3078" s="8" t="str">
        <f t="shared" si="96"/>
        <v>January</v>
      </c>
      <c r="G3078" s="7">
        <f t="shared" si="97"/>
        <v>44197</v>
      </c>
      <c r="H3078" s="5" t="s">
        <v>36</v>
      </c>
      <c r="I3078" s="5" t="s">
        <v>29</v>
      </c>
      <c r="J3078" s="10"/>
      <c r="K3078" s="10"/>
      <c r="L3078" s="11">
        <v>5000</v>
      </c>
    </row>
    <row r="3079" spans="1:12" x14ac:dyDescent="0.25">
      <c r="A3079" s="5" t="s">
        <v>992</v>
      </c>
      <c r="B3079" s="3" t="s">
        <v>993</v>
      </c>
      <c r="C3079" s="5" t="s">
        <v>5596</v>
      </c>
      <c r="D3079" s="5" t="s">
        <v>5605</v>
      </c>
      <c r="E3079" s="5">
        <v>2021</v>
      </c>
      <c r="F3079" s="8" t="str">
        <f t="shared" si="96"/>
        <v>April</v>
      </c>
      <c r="G3079" s="7">
        <f t="shared" si="97"/>
        <v>44295</v>
      </c>
      <c r="H3079" s="5" t="s">
        <v>3254</v>
      </c>
      <c r="I3079" s="5" t="s">
        <v>13</v>
      </c>
      <c r="J3079" s="10"/>
      <c r="K3079" s="10">
        <v>5000</v>
      </c>
      <c r="L3079" s="11">
        <v>0</v>
      </c>
    </row>
    <row r="3080" spans="1:12" x14ac:dyDescent="0.25">
      <c r="A3080" s="5" t="s">
        <v>994</v>
      </c>
      <c r="B3080" s="3" t="s">
        <v>995</v>
      </c>
      <c r="C3080" s="7"/>
      <c r="D3080" s="7"/>
      <c r="E3080" s="7"/>
      <c r="F3080" s="8" t="str">
        <f t="shared" si="96"/>
        <v>January</v>
      </c>
      <c r="G3080" s="7" t="str">
        <f t="shared" si="97"/>
        <v/>
      </c>
      <c r="H3080" s="5" t="s">
        <v>28</v>
      </c>
      <c r="I3080" s="5" t="s">
        <v>29</v>
      </c>
      <c r="J3080" s="10"/>
      <c r="K3080" s="10"/>
      <c r="L3080" s="11">
        <v>0</v>
      </c>
    </row>
    <row r="3081" spans="1:12" x14ac:dyDescent="0.25">
      <c r="A3081" s="5" t="s">
        <v>996</v>
      </c>
      <c r="B3081" s="3" t="s">
        <v>997</v>
      </c>
      <c r="C3081" s="5" t="s">
        <v>5587</v>
      </c>
      <c r="D3081" s="5" t="s">
        <v>5587</v>
      </c>
      <c r="E3081" s="5">
        <v>2021</v>
      </c>
      <c r="F3081" s="8" t="str">
        <f t="shared" si="96"/>
        <v>January</v>
      </c>
      <c r="G3081" s="7">
        <f t="shared" si="97"/>
        <v>44197</v>
      </c>
      <c r="H3081" s="5" t="s">
        <v>36</v>
      </c>
      <c r="I3081" s="5" t="s">
        <v>29</v>
      </c>
      <c r="J3081" s="10"/>
      <c r="K3081" s="10"/>
      <c r="L3081" s="11">
        <v>1586175</v>
      </c>
    </row>
    <row r="3082" spans="1:12" x14ac:dyDescent="0.25">
      <c r="A3082" s="5" t="s">
        <v>996</v>
      </c>
      <c r="B3082" s="3" t="s">
        <v>997</v>
      </c>
      <c r="C3082" s="5" t="s">
        <v>5587</v>
      </c>
      <c r="D3082" s="5" t="s">
        <v>5613</v>
      </c>
      <c r="E3082" s="5">
        <v>2021</v>
      </c>
      <c r="F3082" s="8" t="str">
        <f t="shared" si="96"/>
        <v>January</v>
      </c>
      <c r="G3082" s="7">
        <f t="shared" si="97"/>
        <v>44217</v>
      </c>
      <c r="H3082" s="5" t="s">
        <v>3247</v>
      </c>
      <c r="I3082" s="5" t="s">
        <v>13</v>
      </c>
      <c r="J3082" s="10"/>
      <c r="K3082" s="10">
        <v>1519620</v>
      </c>
      <c r="L3082" s="11">
        <v>66555</v>
      </c>
    </row>
    <row r="3083" spans="1:12" x14ac:dyDescent="0.25">
      <c r="A3083" s="5" t="s">
        <v>996</v>
      </c>
      <c r="B3083" s="3" t="s">
        <v>997</v>
      </c>
      <c r="C3083" s="5" t="s">
        <v>5605</v>
      </c>
      <c r="D3083" s="5" t="s">
        <v>5592</v>
      </c>
      <c r="E3083" s="5">
        <v>2021</v>
      </c>
      <c r="F3083" s="8" t="str">
        <f t="shared" si="96"/>
        <v>September</v>
      </c>
      <c r="G3083" s="7">
        <f t="shared" si="97"/>
        <v>44446</v>
      </c>
      <c r="H3083" s="5" t="s">
        <v>3862</v>
      </c>
      <c r="I3083" s="5" t="s">
        <v>11</v>
      </c>
      <c r="J3083" s="10">
        <v>452037.5</v>
      </c>
      <c r="K3083" s="10"/>
      <c r="L3083" s="11">
        <v>518592.5</v>
      </c>
    </row>
    <row r="3084" spans="1:12" x14ac:dyDescent="0.25">
      <c r="A3084" s="5" t="s">
        <v>996</v>
      </c>
      <c r="B3084" s="3" t="s">
        <v>997</v>
      </c>
      <c r="C3084" s="5" t="s">
        <v>5605</v>
      </c>
      <c r="D3084" s="5" t="s">
        <v>5592</v>
      </c>
      <c r="E3084" s="5">
        <v>2021</v>
      </c>
      <c r="F3084" s="8" t="str">
        <f t="shared" si="96"/>
        <v>September</v>
      </c>
      <c r="G3084" s="7">
        <f t="shared" si="97"/>
        <v>44446</v>
      </c>
      <c r="H3084" s="5" t="s">
        <v>3861</v>
      </c>
      <c r="I3084" s="5" t="s">
        <v>13</v>
      </c>
      <c r="J3084" s="10"/>
      <c r="K3084" s="10">
        <v>453000</v>
      </c>
      <c r="L3084" s="11">
        <v>65592.5</v>
      </c>
    </row>
    <row r="3085" spans="1:12" x14ac:dyDescent="0.25">
      <c r="A3085" s="5" t="s">
        <v>998</v>
      </c>
      <c r="B3085" s="3" t="s">
        <v>999</v>
      </c>
      <c r="C3085" s="7"/>
      <c r="D3085" s="7"/>
      <c r="E3085" s="7"/>
      <c r="F3085" s="8" t="str">
        <f t="shared" si="96"/>
        <v>January</v>
      </c>
      <c r="G3085" s="7" t="str">
        <f t="shared" si="97"/>
        <v/>
      </c>
      <c r="H3085" s="5" t="s">
        <v>28</v>
      </c>
      <c r="I3085" s="5" t="s">
        <v>29</v>
      </c>
      <c r="J3085" s="10"/>
      <c r="K3085" s="10"/>
      <c r="L3085" s="11">
        <v>0</v>
      </c>
    </row>
    <row r="3086" spans="1:12" x14ac:dyDescent="0.25">
      <c r="A3086" s="5" t="s">
        <v>1000</v>
      </c>
      <c r="B3086" s="3" t="s">
        <v>1001</v>
      </c>
      <c r="C3086" s="5" t="s">
        <v>5587</v>
      </c>
      <c r="D3086" s="5" t="s">
        <v>5587</v>
      </c>
      <c r="E3086" s="5">
        <v>2021</v>
      </c>
      <c r="F3086" s="8" t="str">
        <f t="shared" si="96"/>
        <v>January</v>
      </c>
      <c r="G3086" s="7">
        <f t="shared" si="97"/>
        <v>44197</v>
      </c>
      <c r="H3086" s="5" t="s">
        <v>36</v>
      </c>
      <c r="I3086" s="5" t="s">
        <v>29</v>
      </c>
      <c r="J3086" s="10"/>
      <c r="K3086" s="10"/>
      <c r="L3086" s="11">
        <v>7344067.5</v>
      </c>
    </row>
    <row r="3087" spans="1:12" x14ac:dyDescent="0.25">
      <c r="A3087" s="5" t="s">
        <v>1000</v>
      </c>
      <c r="B3087" s="3" t="s">
        <v>1001</v>
      </c>
      <c r="C3087" s="5" t="s">
        <v>5587</v>
      </c>
      <c r="D3087" s="5" t="s">
        <v>5600</v>
      </c>
      <c r="E3087" s="5">
        <v>2021</v>
      </c>
      <c r="F3087" s="8" t="str">
        <f t="shared" si="96"/>
        <v>January</v>
      </c>
      <c r="G3087" s="7">
        <f t="shared" si="97"/>
        <v>44224</v>
      </c>
      <c r="H3087" s="5" t="s">
        <v>3860</v>
      </c>
      <c r="I3087" s="5" t="s">
        <v>11</v>
      </c>
      <c r="J3087" s="10">
        <v>1063282.5</v>
      </c>
      <c r="K3087" s="10"/>
      <c r="L3087" s="11">
        <v>8407350</v>
      </c>
    </row>
    <row r="3088" spans="1:12" x14ac:dyDescent="0.25">
      <c r="A3088" s="5" t="s">
        <v>1000</v>
      </c>
      <c r="B3088" s="3" t="s">
        <v>1001</v>
      </c>
      <c r="C3088" s="5" t="s">
        <v>5598</v>
      </c>
      <c r="D3088" s="5" t="s">
        <v>5587</v>
      </c>
      <c r="E3088" s="5">
        <v>2021</v>
      </c>
      <c r="F3088" s="8" t="str">
        <f t="shared" si="96"/>
        <v>February</v>
      </c>
      <c r="G3088" s="7">
        <f t="shared" si="97"/>
        <v>44228</v>
      </c>
      <c r="H3088" s="5" t="s">
        <v>3859</v>
      </c>
      <c r="I3088" s="5" t="s">
        <v>11</v>
      </c>
      <c r="J3088" s="10"/>
      <c r="K3088" s="10">
        <v>1038555</v>
      </c>
      <c r="L3088" s="11">
        <v>7368795</v>
      </c>
    </row>
    <row r="3089" spans="1:12" x14ac:dyDescent="0.25">
      <c r="A3089" s="5" t="s">
        <v>1000</v>
      </c>
      <c r="B3089" s="3" t="s">
        <v>1001</v>
      </c>
      <c r="C3089" s="5" t="s">
        <v>5598</v>
      </c>
      <c r="D3089" s="5" t="s">
        <v>5587</v>
      </c>
      <c r="E3089" s="5">
        <v>2021</v>
      </c>
      <c r="F3089" s="8" t="str">
        <f t="shared" si="96"/>
        <v>February</v>
      </c>
      <c r="G3089" s="7">
        <f t="shared" si="97"/>
        <v>44228</v>
      </c>
      <c r="H3089" s="5" t="s">
        <v>3858</v>
      </c>
      <c r="I3089" s="5" t="s">
        <v>11</v>
      </c>
      <c r="J3089" s="10"/>
      <c r="K3089" s="10">
        <v>1038555</v>
      </c>
      <c r="L3089" s="11">
        <v>6330240</v>
      </c>
    </row>
    <row r="3090" spans="1:12" x14ac:dyDescent="0.25">
      <c r="A3090" s="5" t="s">
        <v>1000</v>
      </c>
      <c r="B3090" s="3" t="s">
        <v>1001</v>
      </c>
      <c r="C3090" s="5" t="s">
        <v>5598</v>
      </c>
      <c r="D3090" s="5" t="s">
        <v>5587</v>
      </c>
      <c r="E3090" s="5">
        <v>2021</v>
      </c>
      <c r="F3090" s="8" t="str">
        <f t="shared" si="96"/>
        <v>February</v>
      </c>
      <c r="G3090" s="7">
        <f t="shared" si="97"/>
        <v>44228</v>
      </c>
      <c r="H3090" s="5" t="s">
        <v>3857</v>
      </c>
      <c r="I3090" s="5" t="s">
        <v>11</v>
      </c>
      <c r="J3090" s="10"/>
      <c r="K3090" s="10">
        <v>1038555</v>
      </c>
      <c r="L3090" s="11">
        <v>5291685</v>
      </c>
    </row>
    <row r="3091" spans="1:12" x14ac:dyDescent="0.25">
      <c r="A3091" s="5" t="s">
        <v>1000</v>
      </c>
      <c r="B3091" s="3" t="s">
        <v>1001</v>
      </c>
      <c r="C3091" s="5" t="s">
        <v>5598</v>
      </c>
      <c r="D3091" s="5" t="s">
        <v>5587</v>
      </c>
      <c r="E3091" s="5">
        <v>2021</v>
      </c>
      <c r="F3091" s="8" t="str">
        <f t="shared" si="96"/>
        <v>February</v>
      </c>
      <c r="G3091" s="7">
        <f t="shared" si="97"/>
        <v>44228</v>
      </c>
      <c r="H3091" s="5" t="s">
        <v>3856</v>
      </c>
      <c r="I3091" s="5" t="s">
        <v>11</v>
      </c>
      <c r="J3091" s="10"/>
      <c r="K3091" s="10">
        <v>1038555</v>
      </c>
      <c r="L3091" s="11">
        <v>4253130</v>
      </c>
    </row>
    <row r="3092" spans="1:12" x14ac:dyDescent="0.25">
      <c r="A3092" s="5" t="s">
        <v>1000</v>
      </c>
      <c r="B3092" s="3" t="s">
        <v>1001</v>
      </c>
      <c r="C3092" s="5" t="s">
        <v>5598</v>
      </c>
      <c r="D3092" s="5" t="s">
        <v>5587</v>
      </c>
      <c r="E3092" s="5">
        <v>2021</v>
      </c>
      <c r="F3092" s="8" t="str">
        <f t="shared" si="96"/>
        <v>February</v>
      </c>
      <c r="G3092" s="7">
        <f t="shared" si="97"/>
        <v>44228</v>
      </c>
      <c r="H3092" s="5" t="s">
        <v>3855</v>
      </c>
      <c r="I3092" s="5" t="s">
        <v>11</v>
      </c>
      <c r="J3092" s="10"/>
      <c r="K3092" s="10">
        <v>1063282.5</v>
      </c>
      <c r="L3092" s="11">
        <v>3189847.5</v>
      </c>
    </row>
    <row r="3093" spans="1:12" x14ac:dyDescent="0.25">
      <c r="A3093" s="5" t="s">
        <v>1000</v>
      </c>
      <c r="B3093" s="3" t="s">
        <v>1001</v>
      </c>
      <c r="C3093" s="5" t="s">
        <v>5598</v>
      </c>
      <c r="D3093" s="5" t="s">
        <v>5587</v>
      </c>
      <c r="E3093" s="5">
        <v>2021</v>
      </c>
      <c r="F3093" s="8" t="str">
        <f t="shared" si="96"/>
        <v>February</v>
      </c>
      <c r="G3093" s="7">
        <f t="shared" si="97"/>
        <v>44228</v>
      </c>
      <c r="H3093" s="5" t="s">
        <v>3854</v>
      </c>
      <c r="I3093" s="5" t="s">
        <v>11</v>
      </c>
      <c r="J3093" s="10"/>
      <c r="K3093" s="10">
        <v>1063282.5</v>
      </c>
      <c r="L3093" s="11">
        <v>2126565</v>
      </c>
    </row>
    <row r="3094" spans="1:12" x14ac:dyDescent="0.25">
      <c r="A3094" s="5" t="s">
        <v>1000</v>
      </c>
      <c r="B3094" s="3" t="s">
        <v>1001</v>
      </c>
      <c r="C3094" s="5" t="s">
        <v>5598</v>
      </c>
      <c r="D3094" s="5" t="s">
        <v>5587</v>
      </c>
      <c r="E3094" s="5">
        <v>2021</v>
      </c>
      <c r="F3094" s="8" t="str">
        <f t="shared" si="96"/>
        <v>February</v>
      </c>
      <c r="G3094" s="7">
        <f t="shared" si="97"/>
        <v>44228</v>
      </c>
      <c r="H3094" s="5" t="s">
        <v>3853</v>
      </c>
      <c r="I3094" s="5" t="s">
        <v>11</v>
      </c>
      <c r="J3094" s="10"/>
      <c r="K3094" s="10">
        <v>1063282.5</v>
      </c>
      <c r="L3094" s="11">
        <v>1063282.5</v>
      </c>
    </row>
    <row r="3095" spans="1:12" x14ac:dyDescent="0.25">
      <c r="A3095" s="5" t="s">
        <v>1000</v>
      </c>
      <c r="B3095" s="3" t="s">
        <v>1001</v>
      </c>
      <c r="C3095" s="5" t="s">
        <v>5598</v>
      </c>
      <c r="D3095" s="5" t="s">
        <v>5587</v>
      </c>
      <c r="E3095" s="5">
        <v>2021</v>
      </c>
      <c r="F3095" s="8" t="str">
        <f t="shared" si="96"/>
        <v>February</v>
      </c>
      <c r="G3095" s="7">
        <f t="shared" si="97"/>
        <v>44228</v>
      </c>
      <c r="H3095" s="5" t="s">
        <v>3852</v>
      </c>
      <c r="I3095" s="5" t="s">
        <v>11</v>
      </c>
      <c r="J3095" s="10"/>
      <c r="K3095" s="10">
        <v>1063282.5</v>
      </c>
      <c r="L3095" s="11">
        <v>0</v>
      </c>
    </row>
    <row r="3096" spans="1:12" x14ac:dyDescent="0.25">
      <c r="A3096" s="5" t="s">
        <v>1000</v>
      </c>
      <c r="B3096" s="3" t="s">
        <v>1001</v>
      </c>
      <c r="C3096" s="5" t="s">
        <v>5598</v>
      </c>
      <c r="D3096" s="5" t="s">
        <v>5616</v>
      </c>
      <c r="E3096" s="5">
        <v>2021</v>
      </c>
      <c r="F3096" s="8" t="str">
        <f t="shared" si="96"/>
        <v>February</v>
      </c>
      <c r="G3096" s="7">
        <f t="shared" si="97"/>
        <v>44242</v>
      </c>
      <c r="H3096" s="5" t="s">
        <v>3851</v>
      </c>
      <c r="I3096" s="5" t="s">
        <v>11</v>
      </c>
      <c r="J3096" s="10">
        <v>4200000</v>
      </c>
      <c r="K3096" s="10"/>
      <c r="L3096" s="11">
        <v>4200000</v>
      </c>
    </row>
    <row r="3097" spans="1:12" x14ac:dyDescent="0.25">
      <c r="A3097" s="5" t="s">
        <v>1000</v>
      </c>
      <c r="B3097" s="3" t="s">
        <v>1001</v>
      </c>
      <c r="C3097" s="5" t="s">
        <v>5598</v>
      </c>
      <c r="D3097" s="5" t="s">
        <v>5614</v>
      </c>
      <c r="E3097" s="5">
        <v>2021</v>
      </c>
      <c r="F3097" s="8" t="str">
        <f t="shared" si="96"/>
        <v>February</v>
      </c>
      <c r="G3097" s="7">
        <f t="shared" si="97"/>
        <v>44253</v>
      </c>
      <c r="H3097" s="5" t="s">
        <v>3850</v>
      </c>
      <c r="I3097" s="5" t="s">
        <v>11</v>
      </c>
      <c r="J3097" s="10"/>
      <c r="K3097" s="10"/>
      <c r="L3097" s="11">
        <v>4200000</v>
      </c>
    </row>
    <row r="3098" spans="1:12" x14ac:dyDescent="0.25">
      <c r="A3098" s="5" t="s">
        <v>1000</v>
      </c>
      <c r="B3098" s="3" t="s">
        <v>1001</v>
      </c>
      <c r="C3098" s="5" t="s">
        <v>5596</v>
      </c>
      <c r="D3098" s="5" t="s">
        <v>5617</v>
      </c>
      <c r="E3098" s="5">
        <v>2021</v>
      </c>
      <c r="F3098" s="8" t="str">
        <f t="shared" si="96"/>
        <v>April</v>
      </c>
      <c r="G3098" s="7">
        <f t="shared" si="97"/>
        <v>44305</v>
      </c>
      <c r="H3098" s="5" t="s">
        <v>3247</v>
      </c>
      <c r="I3098" s="5" t="s">
        <v>13</v>
      </c>
      <c r="J3098" s="10"/>
      <c r="K3098" s="10">
        <v>4200000</v>
      </c>
      <c r="L3098" s="11">
        <v>0</v>
      </c>
    </row>
    <row r="3099" spans="1:12" x14ac:dyDescent="0.25">
      <c r="A3099" s="5" t="s">
        <v>1000</v>
      </c>
      <c r="B3099" s="3" t="s">
        <v>1001</v>
      </c>
      <c r="C3099" s="5" t="s">
        <v>5589</v>
      </c>
      <c r="D3099" s="5" t="s">
        <v>5588</v>
      </c>
      <c r="E3099" s="5">
        <v>2021</v>
      </c>
      <c r="F3099" s="8" t="str">
        <f t="shared" si="96"/>
        <v>June</v>
      </c>
      <c r="G3099" s="7">
        <f t="shared" si="97"/>
        <v>44350</v>
      </c>
      <c r="H3099" s="5" t="s">
        <v>3849</v>
      </c>
      <c r="I3099" s="5" t="s">
        <v>11</v>
      </c>
      <c r="J3099" s="10">
        <v>838500</v>
      </c>
      <c r="K3099" s="10"/>
      <c r="L3099" s="11">
        <v>838500</v>
      </c>
    </row>
    <row r="3100" spans="1:12" x14ac:dyDescent="0.25">
      <c r="A3100" s="5" t="s">
        <v>1000</v>
      </c>
      <c r="B3100" s="3" t="s">
        <v>1001</v>
      </c>
      <c r="C3100" s="5" t="s">
        <v>5590</v>
      </c>
      <c r="D3100" s="5" t="s">
        <v>5589</v>
      </c>
      <c r="E3100" s="5">
        <v>2021</v>
      </c>
      <c r="F3100" s="8" t="str">
        <f t="shared" si="96"/>
        <v>August</v>
      </c>
      <c r="G3100" s="7">
        <f t="shared" si="97"/>
        <v>44414</v>
      </c>
      <c r="H3100" s="5" t="s">
        <v>3848</v>
      </c>
      <c r="I3100" s="5" t="s">
        <v>11</v>
      </c>
      <c r="J3100" s="10">
        <v>1099967.75</v>
      </c>
      <c r="K3100" s="10"/>
      <c r="L3100" s="11">
        <v>1938467.75</v>
      </c>
    </row>
    <row r="3101" spans="1:12" x14ac:dyDescent="0.25">
      <c r="A3101" s="5" t="s">
        <v>1000</v>
      </c>
      <c r="B3101" s="3" t="s">
        <v>1001</v>
      </c>
      <c r="C3101" s="5" t="s">
        <v>5594</v>
      </c>
      <c r="D3101" s="5" t="s">
        <v>5614</v>
      </c>
      <c r="E3101" s="5">
        <v>2021</v>
      </c>
      <c r="F3101" s="8" t="str">
        <f t="shared" si="96"/>
        <v>November</v>
      </c>
      <c r="G3101" s="7">
        <f t="shared" si="97"/>
        <v>44526</v>
      </c>
      <c r="H3101" s="5" t="s">
        <v>3847</v>
      </c>
      <c r="I3101" s="5" t="s">
        <v>13</v>
      </c>
      <c r="J3101" s="10"/>
      <c r="K3101" s="10">
        <v>135241.94</v>
      </c>
      <c r="L3101" s="11">
        <v>1803225.81</v>
      </c>
    </row>
    <row r="3102" spans="1:12" x14ac:dyDescent="0.25">
      <c r="A3102" s="5" t="s">
        <v>1000</v>
      </c>
      <c r="B3102" s="3" t="s">
        <v>1001</v>
      </c>
      <c r="C3102" s="5" t="s">
        <v>5594</v>
      </c>
      <c r="D3102" s="5" t="s">
        <v>5614</v>
      </c>
      <c r="E3102" s="5">
        <v>2021</v>
      </c>
      <c r="F3102" s="8" t="str">
        <f t="shared" si="96"/>
        <v>November</v>
      </c>
      <c r="G3102" s="7">
        <f t="shared" si="97"/>
        <v>44526</v>
      </c>
      <c r="H3102" s="5" t="s">
        <v>3846</v>
      </c>
      <c r="I3102" s="5" t="s">
        <v>13</v>
      </c>
      <c r="J3102" s="10"/>
      <c r="K3102" s="10">
        <v>1691533.15</v>
      </c>
      <c r="L3102" s="11">
        <v>111692.66</v>
      </c>
    </row>
    <row r="3103" spans="1:12" x14ac:dyDescent="0.25">
      <c r="A3103" s="5" t="s">
        <v>1007</v>
      </c>
      <c r="B3103" s="3" t="s">
        <v>1008</v>
      </c>
      <c r="C3103" s="7"/>
      <c r="D3103" s="7"/>
      <c r="E3103" s="7"/>
      <c r="F3103" s="8" t="str">
        <f t="shared" si="96"/>
        <v>January</v>
      </c>
      <c r="G3103" s="7" t="str">
        <f t="shared" si="97"/>
        <v/>
      </c>
      <c r="H3103" s="5" t="s">
        <v>28</v>
      </c>
      <c r="I3103" s="5" t="s">
        <v>29</v>
      </c>
      <c r="J3103" s="10"/>
      <c r="K3103" s="10"/>
      <c r="L3103" s="11">
        <v>0</v>
      </c>
    </row>
    <row r="3104" spans="1:12" x14ac:dyDescent="0.25">
      <c r="A3104" s="5" t="s">
        <v>1009</v>
      </c>
      <c r="B3104" s="3" t="s">
        <v>1010</v>
      </c>
      <c r="C3104" s="5" t="s">
        <v>5594</v>
      </c>
      <c r="D3104" s="5" t="s">
        <v>5591</v>
      </c>
      <c r="E3104" s="5">
        <v>2021</v>
      </c>
      <c r="F3104" s="8" t="str">
        <f t="shared" si="96"/>
        <v>November</v>
      </c>
      <c r="G3104" s="7">
        <f t="shared" si="97"/>
        <v>44518</v>
      </c>
      <c r="H3104" s="5" t="s">
        <v>3845</v>
      </c>
      <c r="I3104" s="5" t="s">
        <v>11</v>
      </c>
      <c r="J3104" s="10">
        <v>1770426.1</v>
      </c>
      <c r="K3104" s="10"/>
      <c r="L3104" s="11">
        <v>1770426.1</v>
      </c>
    </row>
    <row r="3105" spans="1:12" x14ac:dyDescent="0.25">
      <c r="A3105" s="5" t="s">
        <v>1009</v>
      </c>
      <c r="B3105" s="3" t="s">
        <v>1010</v>
      </c>
      <c r="C3105" s="5" t="s">
        <v>5594</v>
      </c>
      <c r="D3105" s="5" t="s">
        <v>5609</v>
      </c>
      <c r="E3105" s="5">
        <v>2021</v>
      </c>
      <c r="F3105" s="8" t="str">
        <f t="shared" si="96"/>
        <v>November</v>
      </c>
      <c r="G3105" s="7">
        <f t="shared" si="97"/>
        <v>44523</v>
      </c>
      <c r="H3105" s="5" t="s">
        <v>3486</v>
      </c>
      <c r="I3105" s="5" t="s">
        <v>13</v>
      </c>
      <c r="J3105" s="10"/>
      <c r="K3105" s="10">
        <v>1688080.61</v>
      </c>
      <c r="L3105" s="11">
        <v>82345.490000000005</v>
      </c>
    </row>
    <row r="3106" spans="1:12" x14ac:dyDescent="0.25">
      <c r="A3106" s="5" t="s">
        <v>1009</v>
      </c>
      <c r="B3106" s="3" t="s">
        <v>1010</v>
      </c>
      <c r="C3106" s="5" t="s">
        <v>5594</v>
      </c>
      <c r="D3106" s="5" t="s">
        <v>5609</v>
      </c>
      <c r="E3106" s="5">
        <v>2021</v>
      </c>
      <c r="F3106" s="8" t="str">
        <f t="shared" si="96"/>
        <v>November</v>
      </c>
      <c r="G3106" s="7">
        <f t="shared" si="97"/>
        <v>44523</v>
      </c>
      <c r="H3106" s="5" t="s">
        <v>3844</v>
      </c>
      <c r="I3106" s="5" t="s">
        <v>13</v>
      </c>
      <c r="J3106" s="10"/>
      <c r="K3106" s="10">
        <v>82345.490000000005</v>
      </c>
      <c r="L3106" s="11">
        <v>0</v>
      </c>
    </row>
    <row r="3107" spans="1:12" x14ac:dyDescent="0.25">
      <c r="A3107" s="5" t="s">
        <v>1011</v>
      </c>
      <c r="B3107" s="3" t="s">
        <v>1012</v>
      </c>
      <c r="C3107" s="7"/>
      <c r="D3107" s="7"/>
      <c r="E3107" s="7"/>
      <c r="F3107" s="8" t="str">
        <f t="shared" si="96"/>
        <v>January</v>
      </c>
      <c r="G3107" s="7" t="str">
        <f t="shared" si="97"/>
        <v/>
      </c>
      <c r="H3107" s="5" t="s">
        <v>28</v>
      </c>
      <c r="I3107" s="5" t="s">
        <v>29</v>
      </c>
      <c r="J3107" s="10"/>
      <c r="K3107" s="10"/>
      <c r="L3107" s="11">
        <v>0</v>
      </c>
    </row>
    <row r="3108" spans="1:12" x14ac:dyDescent="0.25">
      <c r="A3108" s="5" t="s">
        <v>1025</v>
      </c>
      <c r="B3108" s="3" t="s">
        <v>1026</v>
      </c>
      <c r="C3108" s="7"/>
      <c r="D3108" s="7"/>
      <c r="E3108" s="7"/>
      <c r="F3108" s="8" t="str">
        <f t="shared" si="96"/>
        <v>January</v>
      </c>
      <c r="G3108" s="7" t="str">
        <f t="shared" si="97"/>
        <v/>
      </c>
      <c r="H3108" s="5" t="s">
        <v>28</v>
      </c>
      <c r="I3108" s="5" t="s">
        <v>29</v>
      </c>
      <c r="J3108" s="10"/>
      <c r="K3108" s="10"/>
      <c r="L3108" s="11">
        <v>0</v>
      </c>
    </row>
    <row r="3109" spans="1:12" x14ac:dyDescent="0.25">
      <c r="A3109" s="5" t="s">
        <v>1039</v>
      </c>
      <c r="B3109" s="3" t="s">
        <v>1040</v>
      </c>
      <c r="C3109" s="7"/>
      <c r="D3109" s="7"/>
      <c r="E3109" s="7"/>
      <c r="F3109" s="8" t="str">
        <f t="shared" si="96"/>
        <v>January</v>
      </c>
      <c r="G3109" s="7" t="str">
        <f t="shared" si="97"/>
        <v/>
      </c>
      <c r="H3109" s="5" t="s">
        <v>28</v>
      </c>
      <c r="I3109" s="5" t="s">
        <v>29</v>
      </c>
      <c r="J3109" s="10"/>
      <c r="K3109" s="10"/>
      <c r="L3109" s="11">
        <v>0</v>
      </c>
    </row>
    <row r="3110" spans="1:12" x14ac:dyDescent="0.25">
      <c r="A3110" s="5" t="s">
        <v>1062</v>
      </c>
      <c r="B3110" s="3" t="s">
        <v>1063</v>
      </c>
      <c r="C3110" s="5" t="s">
        <v>5588</v>
      </c>
      <c r="D3110" s="5" t="s">
        <v>5591</v>
      </c>
      <c r="E3110" s="5">
        <v>2021</v>
      </c>
      <c r="F3110" s="8" t="str">
        <f t="shared" si="96"/>
        <v>March</v>
      </c>
      <c r="G3110" s="7">
        <f t="shared" si="97"/>
        <v>44273</v>
      </c>
      <c r="H3110" s="5" t="s">
        <v>3843</v>
      </c>
      <c r="I3110" s="5" t="s">
        <v>11</v>
      </c>
      <c r="J3110" s="10">
        <v>248056.25</v>
      </c>
      <c r="K3110" s="10"/>
      <c r="L3110" s="11">
        <v>248056.25</v>
      </c>
    </row>
    <row r="3111" spans="1:12" x14ac:dyDescent="0.25">
      <c r="A3111" s="5" t="s">
        <v>1062</v>
      </c>
      <c r="B3111" s="3" t="s">
        <v>1063</v>
      </c>
      <c r="C3111" s="5" t="s">
        <v>5588</v>
      </c>
      <c r="D3111" s="5" t="s">
        <v>5591</v>
      </c>
      <c r="E3111" s="5">
        <v>2021</v>
      </c>
      <c r="F3111" s="8" t="str">
        <f t="shared" si="96"/>
        <v>March</v>
      </c>
      <c r="G3111" s="7">
        <f t="shared" si="97"/>
        <v>44273</v>
      </c>
      <c r="H3111" s="5" t="s">
        <v>3344</v>
      </c>
      <c r="I3111" s="5" t="s">
        <v>13</v>
      </c>
      <c r="J3111" s="10"/>
      <c r="K3111" s="10">
        <v>231905</v>
      </c>
      <c r="L3111" s="11">
        <v>16151.25</v>
      </c>
    </row>
    <row r="3112" spans="1:12" x14ac:dyDescent="0.25">
      <c r="A3112" s="5" t="s">
        <v>1062</v>
      </c>
      <c r="B3112" s="3" t="s">
        <v>1063</v>
      </c>
      <c r="C3112" s="5" t="s">
        <v>5596</v>
      </c>
      <c r="D3112" s="5" t="s">
        <v>5607</v>
      </c>
      <c r="E3112" s="5">
        <v>2021</v>
      </c>
      <c r="F3112" s="8" t="str">
        <f t="shared" si="96"/>
        <v>April</v>
      </c>
      <c r="G3112" s="7">
        <f t="shared" si="97"/>
        <v>44298</v>
      </c>
      <c r="H3112" s="5" t="s">
        <v>3842</v>
      </c>
      <c r="I3112" s="5" t="s">
        <v>11</v>
      </c>
      <c r="J3112" s="10">
        <v>204250</v>
      </c>
      <c r="K3112" s="10"/>
      <c r="L3112" s="11">
        <v>220401.25</v>
      </c>
    </row>
    <row r="3113" spans="1:12" x14ac:dyDescent="0.25">
      <c r="A3113" s="5" t="s">
        <v>1062</v>
      </c>
      <c r="B3113" s="3" t="s">
        <v>1063</v>
      </c>
      <c r="C3113" s="5" t="s">
        <v>5597</v>
      </c>
      <c r="D3113" s="5" t="s">
        <v>5589</v>
      </c>
      <c r="E3113" s="5">
        <v>2021</v>
      </c>
      <c r="F3113" s="8" t="str">
        <f t="shared" si="96"/>
        <v>May</v>
      </c>
      <c r="G3113" s="7">
        <f t="shared" si="97"/>
        <v>44322</v>
      </c>
      <c r="H3113" s="5" t="s">
        <v>3841</v>
      </c>
      <c r="I3113" s="5" t="s">
        <v>11</v>
      </c>
      <c r="J3113" s="10">
        <v>204250</v>
      </c>
      <c r="K3113" s="10"/>
      <c r="L3113" s="11">
        <v>424651.25</v>
      </c>
    </row>
    <row r="3114" spans="1:12" x14ac:dyDescent="0.25">
      <c r="A3114" s="5" t="s">
        <v>1062</v>
      </c>
      <c r="B3114" s="3" t="s">
        <v>1063</v>
      </c>
      <c r="C3114" s="5" t="s">
        <v>5597</v>
      </c>
      <c r="D3114" s="5" t="s">
        <v>5617</v>
      </c>
      <c r="E3114" s="5">
        <v>2021</v>
      </c>
      <c r="F3114" s="8" t="str">
        <f t="shared" si="96"/>
        <v>May</v>
      </c>
      <c r="G3114" s="7">
        <f t="shared" si="97"/>
        <v>44335</v>
      </c>
      <c r="H3114" s="5" t="s">
        <v>3413</v>
      </c>
      <c r="I3114" s="5" t="s">
        <v>13</v>
      </c>
      <c r="J3114" s="10"/>
      <c r="K3114" s="10">
        <v>220000</v>
      </c>
      <c r="L3114" s="11">
        <v>204651.25</v>
      </c>
    </row>
    <row r="3115" spans="1:12" x14ac:dyDescent="0.25">
      <c r="A3115" s="5" t="s">
        <v>1062</v>
      </c>
      <c r="B3115" s="3" t="s">
        <v>1063</v>
      </c>
      <c r="C3115" s="5" t="s">
        <v>5589</v>
      </c>
      <c r="D3115" s="5" t="s">
        <v>5587</v>
      </c>
      <c r="E3115" s="5">
        <v>2021</v>
      </c>
      <c r="F3115" s="8" t="str">
        <f t="shared" si="96"/>
        <v>June</v>
      </c>
      <c r="G3115" s="7">
        <f t="shared" si="97"/>
        <v>44348</v>
      </c>
      <c r="H3115" s="5" t="s">
        <v>3840</v>
      </c>
      <c r="I3115" s="5" t="s">
        <v>11</v>
      </c>
      <c r="J3115" s="10">
        <v>204250</v>
      </c>
      <c r="K3115" s="10"/>
      <c r="L3115" s="11">
        <v>408901.25</v>
      </c>
    </row>
    <row r="3116" spans="1:12" x14ac:dyDescent="0.25">
      <c r="A3116" s="5" t="s">
        <v>1062</v>
      </c>
      <c r="B3116" s="3" t="s">
        <v>1063</v>
      </c>
      <c r="C3116" s="5" t="s">
        <v>5589</v>
      </c>
      <c r="D3116" s="5" t="s">
        <v>5598</v>
      </c>
      <c r="E3116" s="5">
        <v>2021</v>
      </c>
      <c r="F3116" s="8" t="str">
        <f t="shared" si="96"/>
        <v>June</v>
      </c>
      <c r="G3116" s="7">
        <f t="shared" si="97"/>
        <v>44349</v>
      </c>
      <c r="H3116" s="5" t="s">
        <v>3839</v>
      </c>
      <c r="I3116" s="5" t="s">
        <v>11</v>
      </c>
      <c r="J3116" s="10"/>
      <c r="K3116" s="10">
        <v>12255</v>
      </c>
      <c r="L3116" s="11">
        <v>396646.25</v>
      </c>
    </row>
    <row r="3117" spans="1:12" x14ac:dyDescent="0.25">
      <c r="A3117" s="5" t="s">
        <v>1062</v>
      </c>
      <c r="B3117" s="3" t="s">
        <v>1063</v>
      </c>
      <c r="C3117" s="5" t="s">
        <v>5589</v>
      </c>
      <c r="D3117" s="5" t="s">
        <v>5615</v>
      </c>
      <c r="E3117" s="5">
        <v>2021</v>
      </c>
      <c r="F3117" s="8" t="str">
        <f t="shared" si="96"/>
        <v>June</v>
      </c>
      <c r="G3117" s="7">
        <f t="shared" si="97"/>
        <v>44374</v>
      </c>
      <c r="H3117" s="5" t="s">
        <v>3247</v>
      </c>
      <c r="I3117" s="5" t="s">
        <v>13</v>
      </c>
      <c r="J3117" s="10"/>
      <c r="K3117" s="10">
        <v>159000</v>
      </c>
      <c r="L3117" s="11">
        <v>237646.25</v>
      </c>
    </row>
    <row r="3118" spans="1:12" x14ac:dyDescent="0.25">
      <c r="A3118" s="5" t="s">
        <v>1062</v>
      </c>
      <c r="B3118" s="3" t="s">
        <v>1063</v>
      </c>
      <c r="C3118" s="5" t="s">
        <v>5592</v>
      </c>
      <c r="D3118" s="5" t="s">
        <v>5587</v>
      </c>
      <c r="E3118" s="5">
        <v>2021</v>
      </c>
      <c r="F3118" s="8" t="str">
        <f t="shared" si="96"/>
        <v>July</v>
      </c>
      <c r="G3118" s="7">
        <f t="shared" si="97"/>
        <v>44378</v>
      </c>
      <c r="H3118" s="5" t="s">
        <v>3838</v>
      </c>
      <c r="I3118" s="5" t="s">
        <v>11</v>
      </c>
      <c r="J3118" s="10">
        <v>204250</v>
      </c>
      <c r="K3118" s="10"/>
      <c r="L3118" s="11">
        <v>441896.25</v>
      </c>
    </row>
    <row r="3119" spans="1:12" x14ac:dyDescent="0.25">
      <c r="A3119" s="5" t="s">
        <v>1062</v>
      </c>
      <c r="B3119" s="3" t="s">
        <v>1063</v>
      </c>
      <c r="C3119" s="5" t="s">
        <v>5592</v>
      </c>
      <c r="D3119" s="5" t="s">
        <v>5607</v>
      </c>
      <c r="E3119" s="5">
        <v>2021</v>
      </c>
      <c r="F3119" s="8" t="str">
        <f t="shared" si="96"/>
        <v>July</v>
      </c>
      <c r="G3119" s="7">
        <f t="shared" si="97"/>
        <v>44389</v>
      </c>
      <c r="H3119" s="5" t="s">
        <v>3247</v>
      </c>
      <c r="I3119" s="5" t="s">
        <v>13</v>
      </c>
      <c r="J3119" s="10"/>
      <c r="K3119" s="10">
        <v>236000</v>
      </c>
      <c r="L3119" s="11">
        <v>205896.25</v>
      </c>
    </row>
    <row r="3120" spans="1:12" x14ac:dyDescent="0.25">
      <c r="A3120" s="5" t="s">
        <v>1062</v>
      </c>
      <c r="B3120" s="3" t="s">
        <v>1063</v>
      </c>
      <c r="C3120" s="5" t="s">
        <v>5590</v>
      </c>
      <c r="D3120" s="5" t="s">
        <v>5587</v>
      </c>
      <c r="E3120" s="5">
        <v>2021</v>
      </c>
      <c r="F3120" s="8" t="str">
        <f t="shared" si="96"/>
        <v>August</v>
      </c>
      <c r="G3120" s="7">
        <f t="shared" si="97"/>
        <v>44409</v>
      </c>
      <c r="H3120" s="5" t="s">
        <v>3837</v>
      </c>
      <c r="I3120" s="5" t="s">
        <v>11</v>
      </c>
      <c r="J3120" s="10">
        <v>204250</v>
      </c>
      <c r="K3120" s="10"/>
      <c r="L3120" s="11">
        <v>410146.25</v>
      </c>
    </row>
    <row r="3121" spans="1:12" x14ac:dyDescent="0.25">
      <c r="A3121" s="5" t="s">
        <v>1062</v>
      </c>
      <c r="B3121" s="3" t="s">
        <v>1063</v>
      </c>
      <c r="C3121" s="5" t="s">
        <v>5590</v>
      </c>
      <c r="D3121" s="5" t="s">
        <v>5594</v>
      </c>
      <c r="E3121" s="5">
        <v>2021</v>
      </c>
      <c r="F3121" s="8" t="str">
        <f t="shared" si="96"/>
        <v>August</v>
      </c>
      <c r="G3121" s="7">
        <f t="shared" si="97"/>
        <v>44419</v>
      </c>
      <c r="H3121" s="5" t="s">
        <v>3247</v>
      </c>
      <c r="I3121" s="5" t="s">
        <v>13</v>
      </c>
      <c r="J3121" s="10"/>
      <c r="K3121" s="10">
        <v>236000</v>
      </c>
      <c r="L3121" s="11">
        <v>174146.25</v>
      </c>
    </row>
    <row r="3122" spans="1:12" x14ac:dyDescent="0.25">
      <c r="A3122" s="5" t="s">
        <v>1062</v>
      </c>
      <c r="B3122" s="3" t="s">
        <v>1063</v>
      </c>
      <c r="C3122" s="5" t="s">
        <v>5605</v>
      </c>
      <c r="D3122" s="5" t="s">
        <v>5587</v>
      </c>
      <c r="E3122" s="5">
        <v>2021</v>
      </c>
      <c r="F3122" s="8" t="str">
        <f t="shared" si="96"/>
        <v>September</v>
      </c>
      <c r="G3122" s="7">
        <f t="shared" si="97"/>
        <v>44440</v>
      </c>
      <c r="H3122" s="5" t="s">
        <v>3836</v>
      </c>
      <c r="I3122" s="5" t="s">
        <v>11</v>
      </c>
      <c r="J3122" s="10">
        <v>204250</v>
      </c>
      <c r="K3122" s="10"/>
      <c r="L3122" s="11">
        <v>378396.25</v>
      </c>
    </row>
    <row r="3123" spans="1:12" x14ac:dyDescent="0.25">
      <c r="A3123" s="5" t="s">
        <v>1062</v>
      </c>
      <c r="B3123" s="3" t="s">
        <v>1063</v>
      </c>
      <c r="C3123" s="5" t="s">
        <v>5605</v>
      </c>
      <c r="D3123" s="5" t="s">
        <v>5604</v>
      </c>
      <c r="E3123" s="5">
        <v>2021</v>
      </c>
      <c r="F3123" s="8" t="str">
        <f t="shared" si="96"/>
        <v>September</v>
      </c>
      <c r="G3123" s="7">
        <f t="shared" si="97"/>
        <v>44452</v>
      </c>
      <c r="H3123" s="5" t="s">
        <v>3247</v>
      </c>
      <c r="I3123" s="5" t="s">
        <v>13</v>
      </c>
      <c r="J3123" s="10"/>
      <c r="K3123" s="10">
        <v>236500</v>
      </c>
      <c r="L3123" s="11">
        <v>141896.25</v>
      </c>
    </row>
    <row r="3124" spans="1:12" x14ac:dyDescent="0.25">
      <c r="A3124" s="5" t="s">
        <v>1062</v>
      </c>
      <c r="B3124" s="3" t="s">
        <v>1063</v>
      </c>
      <c r="C3124" s="5" t="s">
        <v>5605</v>
      </c>
      <c r="D3124" s="5" t="s">
        <v>5600</v>
      </c>
      <c r="E3124" s="5">
        <v>2021</v>
      </c>
      <c r="F3124" s="8" t="str">
        <f t="shared" si="96"/>
        <v>September</v>
      </c>
      <c r="G3124" s="7">
        <f t="shared" si="97"/>
        <v>44467</v>
      </c>
      <c r="H3124" s="5" t="s">
        <v>3835</v>
      </c>
      <c r="I3124" s="5" t="s">
        <v>11</v>
      </c>
      <c r="J3124" s="10">
        <v>131774.20000000001</v>
      </c>
      <c r="K3124" s="10"/>
      <c r="L3124" s="11">
        <v>273670.45</v>
      </c>
    </row>
    <row r="3125" spans="1:12" x14ac:dyDescent="0.25">
      <c r="A3125" s="5" t="s">
        <v>1062</v>
      </c>
      <c r="B3125" s="3" t="s">
        <v>1063</v>
      </c>
      <c r="C3125" s="5" t="s">
        <v>5606</v>
      </c>
      <c r="D3125" s="5" t="s">
        <v>5607</v>
      </c>
      <c r="E3125" s="5">
        <v>2021</v>
      </c>
      <c r="F3125" s="8" t="str">
        <f t="shared" si="96"/>
        <v>October</v>
      </c>
      <c r="G3125" s="7">
        <f t="shared" si="97"/>
        <v>44481</v>
      </c>
      <c r="H3125" s="5" t="s">
        <v>3247</v>
      </c>
      <c r="I3125" s="5" t="s">
        <v>13</v>
      </c>
      <c r="J3125" s="10"/>
      <c r="K3125" s="10">
        <v>236500</v>
      </c>
      <c r="L3125" s="11">
        <v>37170.449999999997</v>
      </c>
    </row>
    <row r="3126" spans="1:12" x14ac:dyDescent="0.25">
      <c r="A3126" s="5" t="s">
        <v>1062</v>
      </c>
      <c r="B3126" s="3" t="s">
        <v>1063</v>
      </c>
      <c r="C3126" s="5" t="s">
        <v>5594</v>
      </c>
      <c r="D3126" s="5" t="s">
        <v>5587</v>
      </c>
      <c r="E3126" s="5">
        <v>2021</v>
      </c>
      <c r="F3126" s="8" t="str">
        <f t="shared" si="96"/>
        <v>November</v>
      </c>
      <c r="G3126" s="7">
        <f t="shared" si="97"/>
        <v>44501</v>
      </c>
      <c r="H3126" s="5" t="s">
        <v>3834</v>
      </c>
      <c r="I3126" s="5" t="s">
        <v>11</v>
      </c>
      <c r="J3126" s="10">
        <v>204250</v>
      </c>
      <c r="K3126" s="10"/>
      <c r="L3126" s="11">
        <v>241420.45</v>
      </c>
    </row>
    <row r="3127" spans="1:12" x14ac:dyDescent="0.25">
      <c r="A3127" s="5" t="s">
        <v>1062</v>
      </c>
      <c r="B3127" s="3" t="s">
        <v>1063</v>
      </c>
      <c r="C3127" s="5" t="s">
        <v>5594</v>
      </c>
      <c r="D3127" s="5" t="s">
        <v>5599</v>
      </c>
      <c r="E3127" s="5">
        <v>2021</v>
      </c>
      <c r="F3127" s="8" t="str">
        <f t="shared" si="96"/>
        <v>November</v>
      </c>
      <c r="G3127" s="7">
        <f t="shared" si="97"/>
        <v>44516</v>
      </c>
      <c r="H3127" s="5" t="s">
        <v>3247</v>
      </c>
      <c r="I3127" s="5" t="s">
        <v>13</v>
      </c>
      <c r="J3127" s="10"/>
      <c r="K3127" s="10">
        <v>236500</v>
      </c>
      <c r="L3127" s="11">
        <v>4920.45</v>
      </c>
    </row>
    <row r="3128" spans="1:12" x14ac:dyDescent="0.25">
      <c r="A3128" s="5" t="s">
        <v>1062</v>
      </c>
      <c r="B3128" s="3" t="s">
        <v>1063</v>
      </c>
      <c r="C3128" s="5" t="s">
        <v>5607</v>
      </c>
      <c r="D3128" s="5" t="s">
        <v>5589</v>
      </c>
      <c r="E3128" s="5">
        <v>2021</v>
      </c>
      <c r="F3128" s="8" t="str">
        <f t="shared" si="96"/>
        <v>December</v>
      </c>
      <c r="G3128" s="7">
        <f t="shared" si="97"/>
        <v>44536</v>
      </c>
      <c r="H3128" s="5" t="s">
        <v>3833</v>
      </c>
      <c r="I3128" s="5" t="s">
        <v>11</v>
      </c>
      <c r="J3128" s="10">
        <v>204250</v>
      </c>
      <c r="K3128" s="10"/>
      <c r="L3128" s="11">
        <v>209170.45</v>
      </c>
    </row>
    <row r="3129" spans="1:12" x14ac:dyDescent="0.25">
      <c r="A3129" s="5" t="s">
        <v>1064</v>
      </c>
      <c r="B3129" s="3" t="s">
        <v>1065</v>
      </c>
      <c r="C3129" s="5" t="s">
        <v>5587</v>
      </c>
      <c r="D3129" s="5" t="s">
        <v>5587</v>
      </c>
      <c r="E3129" s="5">
        <v>2021</v>
      </c>
      <c r="F3129" s="8" t="str">
        <f t="shared" si="96"/>
        <v>January</v>
      </c>
      <c r="G3129" s="7">
        <f t="shared" si="97"/>
        <v>44197</v>
      </c>
      <c r="H3129" s="5" t="s">
        <v>36</v>
      </c>
      <c r="I3129" s="5" t="s">
        <v>29</v>
      </c>
      <c r="J3129" s="10"/>
      <c r="K3129" s="10"/>
      <c r="L3129" s="11">
        <v>0.17</v>
      </c>
    </row>
    <row r="3130" spans="1:12" x14ac:dyDescent="0.25">
      <c r="A3130" s="5" t="s">
        <v>1071</v>
      </c>
      <c r="B3130" s="3" t="s">
        <v>1072</v>
      </c>
      <c r="C3130" s="7"/>
      <c r="D3130" s="7"/>
      <c r="E3130" s="7"/>
      <c r="F3130" s="8" t="str">
        <f t="shared" si="96"/>
        <v>January</v>
      </c>
      <c r="G3130" s="7" t="str">
        <f t="shared" si="97"/>
        <v/>
      </c>
      <c r="H3130" s="5" t="s">
        <v>28</v>
      </c>
      <c r="I3130" s="5" t="s">
        <v>29</v>
      </c>
      <c r="J3130" s="10"/>
      <c r="K3130" s="10"/>
      <c r="L3130" s="11">
        <v>0</v>
      </c>
    </row>
    <row r="3131" spans="1:12" x14ac:dyDescent="0.25">
      <c r="A3131" s="5" t="s">
        <v>1083</v>
      </c>
      <c r="B3131" s="3" t="s">
        <v>1084</v>
      </c>
      <c r="C3131" s="5" t="s">
        <v>5587</v>
      </c>
      <c r="D3131" s="5" t="s">
        <v>5587</v>
      </c>
      <c r="E3131" s="5">
        <v>2021</v>
      </c>
      <c r="F3131" s="8" t="str">
        <f t="shared" si="96"/>
        <v>January</v>
      </c>
      <c r="G3131" s="7">
        <f t="shared" si="97"/>
        <v>44197</v>
      </c>
      <c r="H3131" s="5" t="s">
        <v>36</v>
      </c>
      <c r="I3131" s="5" t="s">
        <v>29</v>
      </c>
      <c r="J3131" s="10"/>
      <c r="K3131" s="10"/>
      <c r="L3131" s="11">
        <v>350000</v>
      </c>
    </row>
    <row r="3132" spans="1:12" x14ac:dyDescent="0.25">
      <c r="A3132" s="5" t="s">
        <v>1083</v>
      </c>
      <c r="B3132" s="3" t="s">
        <v>1084</v>
      </c>
      <c r="C3132" s="5" t="s">
        <v>5587</v>
      </c>
      <c r="D3132" s="5" t="s">
        <v>5587</v>
      </c>
      <c r="E3132" s="5">
        <v>2021</v>
      </c>
      <c r="F3132" s="8" t="str">
        <f t="shared" si="96"/>
        <v>January</v>
      </c>
      <c r="G3132" s="7">
        <f t="shared" si="97"/>
        <v>44197</v>
      </c>
      <c r="H3132" s="5" t="s">
        <v>3832</v>
      </c>
      <c r="I3132" s="5" t="s">
        <v>11</v>
      </c>
      <c r="J3132" s="10">
        <v>350000</v>
      </c>
      <c r="K3132" s="10"/>
      <c r="L3132" s="11">
        <v>700000</v>
      </c>
    </row>
    <row r="3133" spans="1:12" x14ac:dyDescent="0.25">
      <c r="A3133" s="5" t="s">
        <v>1083</v>
      </c>
      <c r="B3133" s="3" t="s">
        <v>1084</v>
      </c>
      <c r="C3133" s="5" t="s">
        <v>5598</v>
      </c>
      <c r="D3133" s="5" t="s">
        <v>5587</v>
      </c>
      <c r="E3133" s="5">
        <v>2021</v>
      </c>
      <c r="F3133" s="8" t="str">
        <f t="shared" si="96"/>
        <v>February</v>
      </c>
      <c r="G3133" s="7">
        <f t="shared" si="97"/>
        <v>44228</v>
      </c>
      <c r="H3133" s="5" t="s">
        <v>3831</v>
      </c>
      <c r="I3133" s="5" t="s">
        <v>11</v>
      </c>
      <c r="J3133" s="10">
        <v>350000</v>
      </c>
      <c r="K3133" s="10"/>
      <c r="L3133" s="11">
        <v>1050000</v>
      </c>
    </row>
    <row r="3134" spans="1:12" x14ac:dyDescent="0.25">
      <c r="A3134" s="5" t="s">
        <v>1083</v>
      </c>
      <c r="B3134" s="3" t="s">
        <v>1084</v>
      </c>
      <c r="C3134" s="5" t="s">
        <v>5598</v>
      </c>
      <c r="D3134" s="5" t="s">
        <v>5587</v>
      </c>
      <c r="E3134" s="5">
        <v>2021</v>
      </c>
      <c r="F3134" s="8" t="str">
        <f t="shared" si="96"/>
        <v>February</v>
      </c>
      <c r="G3134" s="7">
        <f t="shared" si="97"/>
        <v>44228</v>
      </c>
      <c r="H3134" s="5" t="s">
        <v>3830</v>
      </c>
      <c r="I3134" s="5" t="s">
        <v>11</v>
      </c>
      <c r="J3134" s="10"/>
      <c r="K3134" s="10">
        <v>15050</v>
      </c>
      <c r="L3134" s="11">
        <v>1034950</v>
      </c>
    </row>
    <row r="3135" spans="1:12" x14ac:dyDescent="0.25">
      <c r="A3135" s="5" t="s">
        <v>1083</v>
      </c>
      <c r="B3135" s="3" t="s">
        <v>1084</v>
      </c>
      <c r="C3135" s="5" t="s">
        <v>5588</v>
      </c>
      <c r="D3135" s="5" t="s">
        <v>5588</v>
      </c>
      <c r="E3135" s="5">
        <v>2021</v>
      </c>
      <c r="F3135" s="8" t="str">
        <f t="shared" si="96"/>
        <v>March</v>
      </c>
      <c r="G3135" s="7">
        <f t="shared" si="97"/>
        <v>44258</v>
      </c>
      <c r="H3135" s="5" t="s">
        <v>3829</v>
      </c>
      <c r="I3135" s="5" t="s">
        <v>11</v>
      </c>
      <c r="J3135" s="10">
        <v>350000</v>
      </c>
      <c r="K3135" s="10"/>
      <c r="L3135" s="11">
        <v>1384950</v>
      </c>
    </row>
    <row r="3136" spans="1:12" x14ac:dyDescent="0.25">
      <c r="A3136" s="5" t="s">
        <v>1083</v>
      </c>
      <c r="B3136" s="3" t="s">
        <v>1084</v>
      </c>
      <c r="C3136" s="5" t="s">
        <v>5596</v>
      </c>
      <c r="D3136" s="5" t="s">
        <v>5587</v>
      </c>
      <c r="E3136" s="5">
        <v>2021</v>
      </c>
      <c r="F3136" s="8" t="str">
        <f t="shared" si="96"/>
        <v>April</v>
      </c>
      <c r="G3136" s="7">
        <f t="shared" si="97"/>
        <v>44287</v>
      </c>
      <c r="H3136" s="5" t="s">
        <v>3828</v>
      </c>
      <c r="I3136" s="5" t="s">
        <v>11</v>
      </c>
      <c r="J3136" s="10">
        <v>350000</v>
      </c>
      <c r="K3136" s="10"/>
      <c r="L3136" s="11">
        <v>1734950</v>
      </c>
    </row>
    <row r="3137" spans="1:12" x14ac:dyDescent="0.25">
      <c r="A3137" s="5" t="s">
        <v>1083</v>
      </c>
      <c r="B3137" s="3" t="s">
        <v>1084</v>
      </c>
      <c r="C3137" s="5" t="s">
        <v>5596</v>
      </c>
      <c r="D3137" s="5" t="s">
        <v>5589</v>
      </c>
      <c r="E3137" s="5">
        <v>2021</v>
      </c>
      <c r="F3137" s="8" t="str">
        <f t="shared" si="96"/>
        <v>April</v>
      </c>
      <c r="G3137" s="7">
        <f t="shared" si="97"/>
        <v>44292</v>
      </c>
      <c r="H3137" s="5" t="s">
        <v>3370</v>
      </c>
      <c r="I3137" s="5" t="s">
        <v>13</v>
      </c>
      <c r="J3137" s="10"/>
      <c r="K3137" s="10">
        <v>665000</v>
      </c>
      <c r="L3137" s="11">
        <v>1069950</v>
      </c>
    </row>
    <row r="3138" spans="1:12" x14ac:dyDescent="0.25">
      <c r="A3138" s="5" t="s">
        <v>1083</v>
      </c>
      <c r="B3138" s="3" t="s">
        <v>1084</v>
      </c>
      <c r="C3138" s="5" t="s">
        <v>5596</v>
      </c>
      <c r="D3138" s="5" t="s">
        <v>5589</v>
      </c>
      <c r="E3138" s="5">
        <v>2021</v>
      </c>
      <c r="F3138" s="8" t="str">
        <f t="shared" si="96"/>
        <v>April</v>
      </c>
      <c r="G3138" s="7">
        <f t="shared" si="97"/>
        <v>44292</v>
      </c>
      <c r="H3138" s="5" t="s">
        <v>3827</v>
      </c>
      <c r="I3138" s="5" t="s">
        <v>13</v>
      </c>
      <c r="J3138" s="10"/>
      <c r="K3138" s="10">
        <v>35000</v>
      </c>
      <c r="L3138" s="11">
        <v>1034950</v>
      </c>
    </row>
    <row r="3139" spans="1:12" x14ac:dyDescent="0.25">
      <c r="A3139" s="5" t="s">
        <v>1083</v>
      </c>
      <c r="B3139" s="3" t="s">
        <v>1084</v>
      </c>
      <c r="C3139" s="5" t="s">
        <v>5597</v>
      </c>
      <c r="D3139" s="5" t="s">
        <v>5587</v>
      </c>
      <c r="E3139" s="5">
        <v>2021</v>
      </c>
      <c r="F3139" s="8" t="str">
        <f t="shared" ref="F3139:F3202" si="98">TEXT(C3139*28, "mmmm")</f>
        <v>May</v>
      </c>
      <c r="G3139" s="7">
        <f t="shared" ref="G3139:G3202" si="99">IFERROR(DATEVALUE(CONCATENATE(C3139,"-",D3139,"-",E3139)), "")</f>
        <v>44317</v>
      </c>
      <c r="H3139" s="5" t="s">
        <v>3826</v>
      </c>
      <c r="I3139" s="5" t="s">
        <v>11</v>
      </c>
      <c r="J3139" s="10">
        <v>350000</v>
      </c>
      <c r="K3139" s="10"/>
      <c r="L3139" s="11">
        <v>1384950</v>
      </c>
    </row>
    <row r="3140" spans="1:12" x14ac:dyDescent="0.25">
      <c r="A3140" s="5" t="s">
        <v>1083</v>
      </c>
      <c r="B3140" s="3" t="s">
        <v>1084</v>
      </c>
      <c r="C3140" s="5" t="s">
        <v>5589</v>
      </c>
      <c r="D3140" s="5" t="s">
        <v>5587</v>
      </c>
      <c r="E3140" s="5">
        <v>2021</v>
      </c>
      <c r="F3140" s="8" t="str">
        <f t="shared" si="98"/>
        <v>June</v>
      </c>
      <c r="G3140" s="7">
        <f t="shared" si="99"/>
        <v>44348</v>
      </c>
      <c r="H3140" s="5" t="s">
        <v>3825</v>
      </c>
      <c r="I3140" s="5" t="s">
        <v>11</v>
      </c>
      <c r="J3140" s="10">
        <v>350000</v>
      </c>
      <c r="K3140" s="10"/>
      <c r="L3140" s="11">
        <v>1734950</v>
      </c>
    </row>
    <row r="3141" spans="1:12" x14ac:dyDescent="0.25">
      <c r="A3141" s="5" t="s">
        <v>1083</v>
      </c>
      <c r="B3141" s="3" t="s">
        <v>1084</v>
      </c>
      <c r="C3141" s="5" t="s">
        <v>5589</v>
      </c>
      <c r="D3141" s="5" t="s">
        <v>5596</v>
      </c>
      <c r="E3141" s="5">
        <v>2021</v>
      </c>
      <c r="F3141" s="8" t="str">
        <f t="shared" si="98"/>
        <v>June</v>
      </c>
      <c r="G3141" s="7">
        <f t="shared" si="99"/>
        <v>44351</v>
      </c>
      <c r="H3141" s="5" t="s">
        <v>3824</v>
      </c>
      <c r="I3141" s="5" t="s">
        <v>13</v>
      </c>
      <c r="J3141" s="10"/>
      <c r="K3141" s="10">
        <v>997500</v>
      </c>
      <c r="L3141" s="11">
        <v>737450</v>
      </c>
    </row>
    <row r="3142" spans="1:12" x14ac:dyDescent="0.25">
      <c r="A3142" s="5" t="s">
        <v>1083</v>
      </c>
      <c r="B3142" s="3" t="s">
        <v>1084</v>
      </c>
      <c r="C3142" s="5" t="s">
        <v>5589</v>
      </c>
      <c r="D3142" s="5" t="s">
        <v>5596</v>
      </c>
      <c r="E3142" s="5">
        <v>2021</v>
      </c>
      <c r="F3142" s="8" t="str">
        <f t="shared" si="98"/>
        <v>June</v>
      </c>
      <c r="G3142" s="7">
        <f t="shared" si="99"/>
        <v>44351</v>
      </c>
      <c r="H3142" s="5" t="s">
        <v>3823</v>
      </c>
      <c r="I3142" s="5" t="s">
        <v>13</v>
      </c>
      <c r="J3142" s="10"/>
      <c r="K3142" s="10">
        <v>52500</v>
      </c>
      <c r="L3142" s="11">
        <v>684950</v>
      </c>
    </row>
    <row r="3143" spans="1:12" x14ac:dyDescent="0.25">
      <c r="A3143" s="5" t="s">
        <v>1083</v>
      </c>
      <c r="B3143" s="3" t="s">
        <v>1084</v>
      </c>
      <c r="C3143" s="5" t="s">
        <v>5589</v>
      </c>
      <c r="D3143" s="5" t="s">
        <v>5608</v>
      </c>
      <c r="E3143" s="5">
        <v>2021</v>
      </c>
      <c r="F3143" s="8" t="str">
        <f t="shared" si="98"/>
        <v>June</v>
      </c>
      <c r="G3143" s="7">
        <f t="shared" si="99"/>
        <v>44372</v>
      </c>
      <c r="H3143" s="5" t="s">
        <v>3822</v>
      </c>
      <c r="I3143" s="5" t="s">
        <v>11</v>
      </c>
      <c r="J3143" s="10"/>
      <c r="K3143" s="10">
        <v>24950</v>
      </c>
      <c r="L3143" s="11">
        <v>660000</v>
      </c>
    </row>
    <row r="3144" spans="1:12" x14ac:dyDescent="0.25">
      <c r="A3144" s="5" t="s">
        <v>1083</v>
      </c>
      <c r="B3144" s="3" t="s">
        <v>1084</v>
      </c>
      <c r="C3144" s="5" t="s">
        <v>5592</v>
      </c>
      <c r="D3144" s="5" t="s">
        <v>5587</v>
      </c>
      <c r="E3144" s="5">
        <v>2021</v>
      </c>
      <c r="F3144" s="8" t="str">
        <f t="shared" si="98"/>
        <v>July</v>
      </c>
      <c r="G3144" s="7">
        <f t="shared" si="99"/>
        <v>44378</v>
      </c>
      <c r="H3144" s="5" t="s">
        <v>3821</v>
      </c>
      <c r="I3144" s="5" t="s">
        <v>11</v>
      </c>
      <c r="J3144" s="10">
        <v>350000</v>
      </c>
      <c r="K3144" s="10"/>
      <c r="L3144" s="11">
        <v>1010000</v>
      </c>
    </row>
    <row r="3145" spans="1:12" x14ac:dyDescent="0.25">
      <c r="A3145" s="5" t="s">
        <v>1083</v>
      </c>
      <c r="B3145" s="3" t="s">
        <v>1084</v>
      </c>
      <c r="C3145" s="5" t="s">
        <v>5592</v>
      </c>
      <c r="D3145" s="5" t="s">
        <v>5587</v>
      </c>
      <c r="E3145" s="5">
        <v>2021</v>
      </c>
      <c r="F3145" s="8" t="str">
        <f t="shared" si="98"/>
        <v>July</v>
      </c>
      <c r="G3145" s="7">
        <f t="shared" si="99"/>
        <v>44378</v>
      </c>
      <c r="H3145" s="5" t="s">
        <v>3379</v>
      </c>
      <c r="I3145" s="5" t="s">
        <v>13</v>
      </c>
      <c r="J3145" s="10"/>
      <c r="K3145" s="10">
        <v>310000</v>
      </c>
      <c r="L3145" s="11">
        <v>700000</v>
      </c>
    </row>
    <row r="3146" spans="1:12" x14ac:dyDescent="0.25">
      <c r="A3146" s="5" t="s">
        <v>1083</v>
      </c>
      <c r="B3146" s="3" t="s">
        <v>1084</v>
      </c>
      <c r="C3146" s="5" t="s">
        <v>5592</v>
      </c>
      <c r="D3146" s="5" t="s">
        <v>5599</v>
      </c>
      <c r="E3146" s="5">
        <v>2021</v>
      </c>
      <c r="F3146" s="8" t="str">
        <f t="shared" si="98"/>
        <v>July</v>
      </c>
      <c r="G3146" s="7">
        <f t="shared" si="99"/>
        <v>44393</v>
      </c>
      <c r="H3146" s="5" t="s">
        <v>3279</v>
      </c>
      <c r="I3146" s="5" t="s">
        <v>13</v>
      </c>
      <c r="J3146" s="10"/>
      <c r="K3146" s="10">
        <v>350000</v>
      </c>
      <c r="L3146" s="11">
        <v>350000</v>
      </c>
    </row>
    <row r="3147" spans="1:12" x14ac:dyDescent="0.25">
      <c r="A3147" s="5" t="s">
        <v>1083</v>
      </c>
      <c r="B3147" s="3" t="s">
        <v>1084</v>
      </c>
      <c r="C3147" s="5" t="s">
        <v>5590</v>
      </c>
      <c r="D3147" s="5" t="s">
        <v>5587</v>
      </c>
      <c r="E3147" s="5">
        <v>2021</v>
      </c>
      <c r="F3147" s="8" t="str">
        <f t="shared" si="98"/>
        <v>August</v>
      </c>
      <c r="G3147" s="7">
        <f t="shared" si="99"/>
        <v>44409</v>
      </c>
      <c r="H3147" s="5" t="s">
        <v>3820</v>
      </c>
      <c r="I3147" s="5" t="s">
        <v>11</v>
      </c>
      <c r="J3147" s="10">
        <v>350000</v>
      </c>
      <c r="K3147" s="10"/>
      <c r="L3147" s="11">
        <v>700000</v>
      </c>
    </row>
    <row r="3148" spans="1:12" x14ac:dyDescent="0.25">
      <c r="A3148" s="5" t="s">
        <v>1083</v>
      </c>
      <c r="B3148" s="3" t="s">
        <v>1084</v>
      </c>
      <c r="C3148" s="5" t="s">
        <v>5590</v>
      </c>
      <c r="D3148" s="5" t="s">
        <v>5591</v>
      </c>
      <c r="E3148" s="5">
        <v>2021</v>
      </c>
      <c r="F3148" s="8" t="str">
        <f t="shared" si="98"/>
        <v>August</v>
      </c>
      <c r="G3148" s="7">
        <f t="shared" si="99"/>
        <v>44426</v>
      </c>
      <c r="H3148" s="5" t="s">
        <v>3819</v>
      </c>
      <c r="I3148" s="5" t="s">
        <v>13</v>
      </c>
      <c r="J3148" s="10"/>
      <c r="K3148" s="10">
        <v>350000</v>
      </c>
      <c r="L3148" s="11">
        <v>350000</v>
      </c>
    </row>
    <row r="3149" spans="1:12" x14ac:dyDescent="0.25">
      <c r="A3149" s="5" t="s">
        <v>1083</v>
      </c>
      <c r="B3149" s="3" t="s">
        <v>1084</v>
      </c>
      <c r="C3149" s="5" t="s">
        <v>5605</v>
      </c>
      <c r="D3149" s="5" t="s">
        <v>5587</v>
      </c>
      <c r="E3149" s="5">
        <v>2021</v>
      </c>
      <c r="F3149" s="8" t="str">
        <f t="shared" si="98"/>
        <v>September</v>
      </c>
      <c r="G3149" s="7">
        <f t="shared" si="99"/>
        <v>44440</v>
      </c>
      <c r="H3149" s="5" t="s">
        <v>3818</v>
      </c>
      <c r="I3149" s="5" t="s">
        <v>11</v>
      </c>
      <c r="J3149" s="10">
        <v>350000</v>
      </c>
      <c r="K3149" s="10"/>
      <c r="L3149" s="11">
        <v>700000</v>
      </c>
    </row>
    <row r="3150" spans="1:12" x14ac:dyDescent="0.25">
      <c r="A3150" s="5" t="s">
        <v>1083</v>
      </c>
      <c r="B3150" s="3" t="s">
        <v>1084</v>
      </c>
      <c r="C3150" s="5" t="s">
        <v>5605</v>
      </c>
      <c r="D3150" s="5" t="s">
        <v>5606</v>
      </c>
      <c r="E3150" s="5">
        <v>2021</v>
      </c>
      <c r="F3150" s="8" t="str">
        <f t="shared" si="98"/>
        <v>September</v>
      </c>
      <c r="G3150" s="7">
        <f t="shared" si="99"/>
        <v>44449</v>
      </c>
      <c r="H3150" s="5" t="s">
        <v>3193</v>
      </c>
      <c r="I3150" s="5" t="s">
        <v>13</v>
      </c>
      <c r="J3150" s="10"/>
      <c r="K3150" s="10">
        <v>350000</v>
      </c>
      <c r="L3150" s="11">
        <v>350000</v>
      </c>
    </row>
    <row r="3151" spans="1:12" x14ac:dyDescent="0.25">
      <c r="A3151" s="5" t="s">
        <v>1083</v>
      </c>
      <c r="B3151" s="3" t="s">
        <v>1084</v>
      </c>
      <c r="C3151" s="5" t="s">
        <v>5606</v>
      </c>
      <c r="D3151" s="5" t="s">
        <v>5592</v>
      </c>
      <c r="E3151" s="5">
        <v>2021</v>
      </c>
      <c r="F3151" s="8" t="str">
        <f t="shared" si="98"/>
        <v>October</v>
      </c>
      <c r="G3151" s="7">
        <f t="shared" si="99"/>
        <v>44476</v>
      </c>
      <c r="H3151" s="5" t="s">
        <v>3275</v>
      </c>
      <c r="I3151" s="5" t="s">
        <v>13</v>
      </c>
      <c r="J3151" s="10"/>
      <c r="K3151" s="10">
        <v>350000</v>
      </c>
      <c r="L3151" s="11">
        <v>0</v>
      </c>
    </row>
    <row r="3152" spans="1:12" x14ac:dyDescent="0.25">
      <c r="A3152" s="5" t="s">
        <v>1083</v>
      </c>
      <c r="B3152" s="3" t="s">
        <v>1084</v>
      </c>
      <c r="C3152" s="5" t="s">
        <v>5594</v>
      </c>
      <c r="D3152" s="5" t="s">
        <v>5587</v>
      </c>
      <c r="E3152" s="5">
        <v>2021</v>
      </c>
      <c r="F3152" s="8" t="str">
        <f t="shared" si="98"/>
        <v>November</v>
      </c>
      <c r="G3152" s="7">
        <f t="shared" si="99"/>
        <v>44501</v>
      </c>
      <c r="H3152" s="5" t="s">
        <v>3817</v>
      </c>
      <c r="I3152" s="5" t="s">
        <v>11</v>
      </c>
      <c r="J3152" s="10">
        <v>350000</v>
      </c>
      <c r="K3152" s="10"/>
      <c r="L3152" s="11">
        <v>350000</v>
      </c>
    </row>
    <row r="3153" spans="1:12" x14ac:dyDescent="0.25">
      <c r="A3153" s="5" t="s">
        <v>1083</v>
      </c>
      <c r="B3153" s="3" t="s">
        <v>1084</v>
      </c>
      <c r="C3153" s="5" t="s">
        <v>5607</v>
      </c>
      <c r="D3153" s="5" t="s">
        <v>5587</v>
      </c>
      <c r="E3153" s="5">
        <v>2021</v>
      </c>
      <c r="F3153" s="8" t="str">
        <f t="shared" si="98"/>
        <v>December</v>
      </c>
      <c r="G3153" s="7">
        <f t="shared" si="99"/>
        <v>44531</v>
      </c>
      <c r="H3153" s="5" t="s">
        <v>3816</v>
      </c>
      <c r="I3153" s="5" t="s">
        <v>11</v>
      </c>
      <c r="J3153" s="10">
        <v>350000</v>
      </c>
      <c r="K3153" s="10"/>
      <c r="L3153" s="11">
        <v>700000</v>
      </c>
    </row>
    <row r="3154" spans="1:12" x14ac:dyDescent="0.25">
      <c r="A3154" s="5" t="s">
        <v>1083</v>
      </c>
      <c r="B3154" s="3" t="s">
        <v>1084</v>
      </c>
      <c r="C3154" s="5" t="s">
        <v>5607</v>
      </c>
      <c r="D3154" s="5" t="s">
        <v>5606</v>
      </c>
      <c r="E3154" s="5">
        <v>2021</v>
      </c>
      <c r="F3154" s="8" t="str">
        <f t="shared" si="98"/>
        <v>December</v>
      </c>
      <c r="G3154" s="7">
        <f t="shared" si="99"/>
        <v>44540</v>
      </c>
      <c r="H3154" s="5" t="s">
        <v>3356</v>
      </c>
      <c r="I3154" s="5" t="s">
        <v>13</v>
      </c>
      <c r="J3154" s="10"/>
      <c r="K3154" s="10">
        <v>350000</v>
      </c>
      <c r="L3154" s="11">
        <v>350000</v>
      </c>
    </row>
    <row r="3155" spans="1:12" x14ac:dyDescent="0.25">
      <c r="A3155" s="5" t="s">
        <v>1085</v>
      </c>
      <c r="B3155" s="3" t="s">
        <v>1086</v>
      </c>
      <c r="C3155" s="5" t="s">
        <v>5587</v>
      </c>
      <c r="D3155" s="5" t="s">
        <v>5587</v>
      </c>
      <c r="E3155" s="5">
        <v>2021</v>
      </c>
      <c r="F3155" s="8" t="str">
        <f t="shared" si="98"/>
        <v>January</v>
      </c>
      <c r="G3155" s="7">
        <f t="shared" si="99"/>
        <v>44197</v>
      </c>
      <c r="H3155" s="5" t="s">
        <v>36</v>
      </c>
      <c r="I3155" s="5" t="s">
        <v>29</v>
      </c>
      <c r="J3155" s="10"/>
      <c r="K3155" s="10"/>
      <c r="L3155" s="11">
        <v>4309999.45</v>
      </c>
    </row>
    <row r="3156" spans="1:12" x14ac:dyDescent="0.25">
      <c r="A3156" s="5" t="s">
        <v>1087</v>
      </c>
      <c r="B3156" s="3" t="s">
        <v>1088</v>
      </c>
      <c r="C3156" s="5" t="s">
        <v>5592</v>
      </c>
      <c r="D3156" s="5" t="s">
        <v>5587</v>
      </c>
      <c r="E3156" s="5">
        <v>2021</v>
      </c>
      <c r="F3156" s="8" t="str">
        <f t="shared" si="98"/>
        <v>July</v>
      </c>
      <c r="G3156" s="7">
        <f t="shared" si="99"/>
        <v>44378</v>
      </c>
      <c r="H3156" s="5" t="s">
        <v>3815</v>
      </c>
      <c r="I3156" s="5" t="s">
        <v>11</v>
      </c>
      <c r="J3156" s="10">
        <v>105780000</v>
      </c>
      <c r="K3156" s="10"/>
      <c r="L3156" s="11">
        <v>105780000</v>
      </c>
    </row>
    <row r="3157" spans="1:12" x14ac:dyDescent="0.25">
      <c r="A3157" s="5" t="s">
        <v>1089</v>
      </c>
      <c r="B3157" s="3" t="s">
        <v>1090</v>
      </c>
      <c r="C3157" s="7"/>
      <c r="D3157" s="7"/>
      <c r="E3157" s="7"/>
      <c r="F3157" s="8" t="str">
        <f t="shared" si="98"/>
        <v>January</v>
      </c>
      <c r="G3157" s="7" t="str">
        <f t="shared" si="99"/>
        <v/>
      </c>
      <c r="H3157" s="5" t="s">
        <v>28</v>
      </c>
      <c r="I3157" s="5" t="s">
        <v>29</v>
      </c>
      <c r="J3157" s="10"/>
      <c r="K3157" s="10"/>
      <c r="L3157" s="11">
        <v>0</v>
      </c>
    </row>
    <row r="3158" spans="1:12" x14ac:dyDescent="0.25">
      <c r="A3158" s="5" t="s">
        <v>1097</v>
      </c>
      <c r="B3158" s="3" t="s">
        <v>1098</v>
      </c>
      <c r="C3158" s="5" t="s">
        <v>5587</v>
      </c>
      <c r="D3158" s="5" t="s">
        <v>5612</v>
      </c>
      <c r="E3158" s="5">
        <v>2021</v>
      </c>
      <c r="F3158" s="8" t="str">
        <f t="shared" si="98"/>
        <v>January</v>
      </c>
      <c r="G3158" s="7">
        <f t="shared" si="99"/>
        <v>44216</v>
      </c>
      <c r="H3158" s="5" t="s">
        <v>3814</v>
      </c>
      <c r="I3158" s="5" t="s">
        <v>13</v>
      </c>
      <c r="J3158" s="10"/>
      <c r="K3158" s="10">
        <v>100000</v>
      </c>
      <c r="L3158" s="11">
        <v>-100000</v>
      </c>
    </row>
    <row r="3159" spans="1:12" x14ac:dyDescent="0.25">
      <c r="A3159" s="5" t="s">
        <v>1097</v>
      </c>
      <c r="B3159" s="3" t="s">
        <v>1098</v>
      </c>
      <c r="C3159" s="5" t="s">
        <v>5587</v>
      </c>
      <c r="D3159" s="5" t="s">
        <v>5612</v>
      </c>
      <c r="E3159" s="5">
        <v>2021</v>
      </c>
      <c r="F3159" s="8" t="str">
        <f t="shared" si="98"/>
        <v>January</v>
      </c>
      <c r="G3159" s="7">
        <f t="shared" si="99"/>
        <v>44216</v>
      </c>
      <c r="H3159" s="5" t="s">
        <v>3814</v>
      </c>
      <c r="I3159" s="5" t="s">
        <v>13</v>
      </c>
      <c r="J3159" s="10"/>
      <c r="K3159" s="10">
        <v>55000</v>
      </c>
      <c r="L3159" s="11">
        <v>-155000</v>
      </c>
    </row>
    <row r="3160" spans="1:12" x14ac:dyDescent="0.25">
      <c r="A3160" s="5" t="s">
        <v>1097</v>
      </c>
      <c r="B3160" s="3" t="s">
        <v>1098</v>
      </c>
      <c r="C3160" s="5" t="s">
        <v>5587</v>
      </c>
      <c r="D3160" s="5" t="s">
        <v>5600</v>
      </c>
      <c r="E3160" s="5">
        <v>2021</v>
      </c>
      <c r="F3160" s="8" t="str">
        <f t="shared" si="98"/>
        <v>January</v>
      </c>
      <c r="G3160" s="7">
        <f t="shared" si="99"/>
        <v>44224</v>
      </c>
      <c r="H3160" s="5" t="s">
        <v>3813</v>
      </c>
      <c r="I3160" s="5" t="s">
        <v>11</v>
      </c>
      <c r="J3160" s="10">
        <v>93575.89</v>
      </c>
      <c r="K3160" s="10"/>
      <c r="L3160" s="11">
        <v>-61424.11</v>
      </c>
    </row>
    <row r="3161" spans="1:12" x14ac:dyDescent="0.25">
      <c r="A3161" s="5" t="s">
        <v>1097</v>
      </c>
      <c r="B3161" s="3" t="s">
        <v>1098</v>
      </c>
      <c r="C3161" s="5" t="s">
        <v>5598</v>
      </c>
      <c r="D3161" s="5" t="s">
        <v>5597</v>
      </c>
      <c r="E3161" s="5">
        <v>2021</v>
      </c>
      <c r="F3161" s="8" t="str">
        <f t="shared" si="98"/>
        <v>February</v>
      </c>
      <c r="G3161" s="7">
        <f t="shared" si="99"/>
        <v>44232</v>
      </c>
      <c r="H3161" s="5" t="s">
        <v>3812</v>
      </c>
      <c r="I3161" s="5" t="s">
        <v>11</v>
      </c>
      <c r="J3161" s="10">
        <v>133300</v>
      </c>
      <c r="K3161" s="10"/>
      <c r="L3161" s="11">
        <v>71875.89</v>
      </c>
    </row>
    <row r="3162" spans="1:12" x14ac:dyDescent="0.25">
      <c r="A3162" s="5" t="s">
        <v>1097</v>
      </c>
      <c r="B3162" s="3" t="s">
        <v>1098</v>
      </c>
      <c r="C3162" s="5" t="s">
        <v>5598</v>
      </c>
      <c r="D3162" s="5" t="s">
        <v>5616</v>
      </c>
      <c r="E3162" s="5">
        <v>2021</v>
      </c>
      <c r="F3162" s="8" t="str">
        <f t="shared" si="98"/>
        <v>February</v>
      </c>
      <c r="G3162" s="7">
        <f t="shared" si="99"/>
        <v>44242</v>
      </c>
      <c r="H3162" s="5" t="s">
        <v>3210</v>
      </c>
      <c r="I3162" s="5" t="s">
        <v>13</v>
      </c>
      <c r="J3162" s="10"/>
      <c r="K3162" s="10">
        <v>70000</v>
      </c>
      <c r="L3162" s="11">
        <v>1875.89</v>
      </c>
    </row>
    <row r="3163" spans="1:12" x14ac:dyDescent="0.25">
      <c r="A3163" s="5" t="s">
        <v>1097</v>
      </c>
      <c r="B3163" s="3" t="s">
        <v>1098</v>
      </c>
      <c r="C3163" s="5" t="s">
        <v>5588</v>
      </c>
      <c r="D3163" s="5" t="s">
        <v>5588</v>
      </c>
      <c r="E3163" s="5">
        <v>2021</v>
      </c>
      <c r="F3163" s="8" t="str">
        <f t="shared" si="98"/>
        <v>March</v>
      </c>
      <c r="G3163" s="7">
        <f t="shared" si="99"/>
        <v>44258</v>
      </c>
      <c r="H3163" s="5" t="s">
        <v>3811</v>
      </c>
      <c r="I3163" s="5" t="s">
        <v>11</v>
      </c>
      <c r="J3163" s="10">
        <v>133300</v>
      </c>
      <c r="K3163" s="10"/>
      <c r="L3163" s="11">
        <v>135175.89000000001</v>
      </c>
    </row>
    <row r="3164" spans="1:12" x14ac:dyDescent="0.25">
      <c r="A3164" s="5" t="s">
        <v>1097</v>
      </c>
      <c r="B3164" s="3" t="s">
        <v>1098</v>
      </c>
      <c r="C3164" s="5" t="s">
        <v>5588</v>
      </c>
      <c r="D3164" s="5" t="s">
        <v>5602</v>
      </c>
      <c r="E3164" s="5">
        <v>2021</v>
      </c>
      <c r="F3164" s="8" t="str">
        <f t="shared" si="98"/>
        <v>March</v>
      </c>
      <c r="G3164" s="7">
        <f t="shared" si="99"/>
        <v>44279</v>
      </c>
      <c r="H3164" s="5" t="s">
        <v>1103</v>
      </c>
      <c r="I3164" s="5" t="s">
        <v>13</v>
      </c>
      <c r="J3164" s="10"/>
      <c r="K3164" s="10">
        <v>135175</v>
      </c>
      <c r="L3164" s="11">
        <v>0.89</v>
      </c>
    </row>
    <row r="3165" spans="1:12" x14ac:dyDescent="0.25">
      <c r="A3165" s="5" t="s">
        <v>1097</v>
      </c>
      <c r="B3165" s="3" t="s">
        <v>1098</v>
      </c>
      <c r="C3165" s="5" t="s">
        <v>5588</v>
      </c>
      <c r="D3165" s="5" t="s">
        <v>5614</v>
      </c>
      <c r="E3165" s="5">
        <v>2021</v>
      </c>
      <c r="F3165" s="8" t="str">
        <f t="shared" si="98"/>
        <v>March</v>
      </c>
      <c r="G3165" s="7">
        <f t="shared" si="99"/>
        <v>44281</v>
      </c>
      <c r="H3165" s="5" t="s">
        <v>3810</v>
      </c>
      <c r="I3165" s="5" t="s">
        <v>11</v>
      </c>
      <c r="J3165" s="10">
        <v>133300</v>
      </c>
      <c r="K3165" s="10"/>
      <c r="L3165" s="11">
        <v>133300.89000000001</v>
      </c>
    </row>
    <row r="3166" spans="1:12" x14ac:dyDescent="0.25">
      <c r="A3166" s="5" t="s">
        <v>1097</v>
      </c>
      <c r="B3166" s="3" t="s">
        <v>1098</v>
      </c>
      <c r="C3166" s="5" t="s">
        <v>5596</v>
      </c>
      <c r="D3166" s="5" t="s">
        <v>5600</v>
      </c>
      <c r="E3166" s="5">
        <v>2021</v>
      </c>
      <c r="F3166" s="8" t="str">
        <f t="shared" si="98"/>
        <v>April</v>
      </c>
      <c r="G3166" s="7">
        <f t="shared" si="99"/>
        <v>44314</v>
      </c>
      <c r="H3166" s="5" t="s">
        <v>3205</v>
      </c>
      <c r="I3166" s="5" t="s">
        <v>13</v>
      </c>
      <c r="J3166" s="10"/>
      <c r="K3166" s="10">
        <v>125000</v>
      </c>
      <c r="L3166" s="11">
        <v>8300.89</v>
      </c>
    </row>
    <row r="3167" spans="1:12" x14ac:dyDescent="0.25">
      <c r="A3167" s="5" t="s">
        <v>1097</v>
      </c>
      <c r="B3167" s="3" t="s">
        <v>1098</v>
      </c>
      <c r="C3167" s="5" t="s">
        <v>5597</v>
      </c>
      <c r="D3167" s="5" t="s">
        <v>5587</v>
      </c>
      <c r="E3167" s="5">
        <v>2021</v>
      </c>
      <c r="F3167" s="8" t="str">
        <f t="shared" si="98"/>
        <v>May</v>
      </c>
      <c r="G3167" s="7">
        <f t="shared" si="99"/>
        <v>44317</v>
      </c>
      <c r="H3167" s="5" t="s">
        <v>3809</v>
      </c>
      <c r="I3167" s="5" t="s">
        <v>11</v>
      </c>
      <c r="J3167" s="10">
        <v>133300</v>
      </c>
      <c r="K3167" s="10"/>
      <c r="L3167" s="11">
        <v>141600.89000000001</v>
      </c>
    </row>
    <row r="3168" spans="1:12" x14ac:dyDescent="0.25">
      <c r="A3168" s="5" t="s">
        <v>1097</v>
      </c>
      <c r="B3168" s="3" t="s">
        <v>1098</v>
      </c>
      <c r="C3168" s="5" t="s">
        <v>5589</v>
      </c>
      <c r="D3168" s="5" t="s">
        <v>5587</v>
      </c>
      <c r="E3168" s="5">
        <v>2021</v>
      </c>
      <c r="F3168" s="8" t="str">
        <f t="shared" si="98"/>
        <v>June</v>
      </c>
      <c r="G3168" s="7">
        <f t="shared" si="99"/>
        <v>44348</v>
      </c>
      <c r="H3168" s="5" t="s">
        <v>3808</v>
      </c>
      <c r="I3168" s="5" t="s">
        <v>11</v>
      </c>
      <c r="J3168" s="10">
        <v>133300</v>
      </c>
      <c r="K3168" s="10"/>
      <c r="L3168" s="11">
        <v>274900.89</v>
      </c>
    </row>
    <row r="3169" spans="1:12" x14ac:dyDescent="0.25">
      <c r="A3169" s="5" t="s">
        <v>1097</v>
      </c>
      <c r="B3169" s="3" t="s">
        <v>1098</v>
      </c>
      <c r="C3169" s="5" t="s">
        <v>5589</v>
      </c>
      <c r="D3169" s="5" t="s">
        <v>5590</v>
      </c>
      <c r="E3169" s="5">
        <v>2021</v>
      </c>
      <c r="F3169" s="8" t="str">
        <f t="shared" si="98"/>
        <v>June</v>
      </c>
      <c r="G3169" s="7">
        <f t="shared" si="99"/>
        <v>44355</v>
      </c>
      <c r="H3169" s="5" t="s">
        <v>3807</v>
      </c>
      <c r="I3169" s="5" t="s">
        <v>13</v>
      </c>
      <c r="J3169" s="10">
        <v>99.11</v>
      </c>
      <c r="K3169" s="10">
        <v>99.11</v>
      </c>
      <c r="L3169" s="11">
        <v>274900.89</v>
      </c>
    </row>
    <row r="3170" spans="1:12" x14ac:dyDescent="0.25">
      <c r="A3170" s="5" t="s">
        <v>1097</v>
      </c>
      <c r="B3170" s="3" t="s">
        <v>1098</v>
      </c>
      <c r="C3170" s="5" t="s">
        <v>5589</v>
      </c>
      <c r="D3170" s="5" t="s">
        <v>5590</v>
      </c>
      <c r="E3170" s="5">
        <v>2021</v>
      </c>
      <c r="F3170" s="8" t="str">
        <f t="shared" si="98"/>
        <v>June</v>
      </c>
      <c r="G3170" s="7">
        <f t="shared" si="99"/>
        <v>44355</v>
      </c>
      <c r="H3170" s="5" t="s">
        <v>3807</v>
      </c>
      <c r="I3170" s="5" t="s">
        <v>13</v>
      </c>
      <c r="J3170" s="10"/>
      <c r="K3170" s="10">
        <v>274900.89</v>
      </c>
      <c r="L3170" s="11">
        <v>0</v>
      </c>
    </row>
    <row r="3171" spans="1:12" x14ac:dyDescent="0.25">
      <c r="A3171" s="5" t="s">
        <v>1097</v>
      </c>
      <c r="B3171" s="3" t="s">
        <v>1098</v>
      </c>
      <c r="C3171" s="5" t="s">
        <v>5592</v>
      </c>
      <c r="D3171" s="5" t="s">
        <v>5587</v>
      </c>
      <c r="E3171" s="5">
        <v>2021</v>
      </c>
      <c r="F3171" s="8" t="str">
        <f t="shared" si="98"/>
        <v>July</v>
      </c>
      <c r="G3171" s="7">
        <f t="shared" si="99"/>
        <v>44378</v>
      </c>
      <c r="H3171" s="5" t="s">
        <v>3806</v>
      </c>
      <c r="I3171" s="5" t="s">
        <v>11</v>
      </c>
      <c r="J3171" s="10">
        <v>133300</v>
      </c>
      <c r="K3171" s="10"/>
      <c r="L3171" s="11">
        <v>133300</v>
      </c>
    </row>
    <row r="3172" spans="1:12" x14ac:dyDescent="0.25">
      <c r="A3172" s="5" t="s">
        <v>1097</v>
      </c>
      <c r="B3172" s="3" t="s">
        <v>1098</v>
      </c>
      <c r="C3172" s="5" t="s">
        <v>5590</v>
      </c>
      <c r="D3172" s="5" t="s">
        <v>5588</v>
      </c>
      <c r="E3172" s="5">
        <v>2021</v>
      </c>
      <c r="F3172" s="8" t="str">
        <f t="shared" si="98"/>
        <v>August</v>
      </c>
      <c r="G3172" s="7">
        <f t="shared" si="99"/>
        <v>44411</v>
      </c>
      <c r="H3172" s="5" t="s">
        <v>3196</v>
      </c>
      <c r="I3172" s="5" t="s">
        <v>13</v>
      </c>
      <c r="J3172" s="10"/>
      <c r="K3172" s="10">
        <v>135000</v>
      </c>
      <c r="L3172" s="11">
        <v>-1700</v>
      </c>
    </row>
    <row r="3173" spans="1:12" x14ac:dyDescent="0.25">
      <c r="A3173" s="5" t="s">
        <v>1097</v>
      </c>
      <c r="B3173" s="3" t="s">
        <v>1098</v>
      </c>
      <c r="C3173" s="5" t="s">
        <v>5590</v>
      </c>
      <c r="D3173" s="5" t="s">
        <v>5589</v>
      </c>
      <c r="E3173" s="5">
        <v>2021</v>
      </c>
      <c r="F3173" s="8" t="str">
        <f t="shared" si="98"/>
        <v>August</v>
      </c>
      <c r="G3173" s="7">
        <f t="shared" si="99"/>
        <v>44414</v>
      </c>
      <c r="H3173" s="5" t="s">
        <v>3805</v>
      </c>
      <c r="I3173" s="5" t="s">
        <v>11</v>
      </c>
      <c r="J3173" s="10">
        <v>133300</v>
      </c>
      <c r="K3173" s="10"/>
      <c r="L3173" s="11">
        <v>131600</v>
      </c>
    </row>
    <row r="3174" spans="1:12" x14ac:dyDescent="0.25">
      <c r="A3174" s="5" t="s">
        <v>1097</v>
      </c>
      <c r="B3174" s="3" t="s">
        <v>1098</v>
      </c>
      <c r="C3174" s="5" t="s">
        <v>5605</v>
      </c>
      <c r="D3174" s="5" t="s">
        <v>5587</v>
      </c>
      <c r="E3174" s="5">
        <v>2021</v>
      </c>
      <c r="F3174" s="8" t="str">
        <f t="shared" si="98"/>
        <v>September</v>
      </c>
      <c r="G3174" s="7">
        <f t="shared" si="99"/>
        <v>44440</v>
      </c>
      <c r="H3174" s="5" t="s">
        <v>3804</v>
      </c>
      <c r="I3174" s="5" t="s">
        <v>11</v>
      </c>
      <c r="J3174" s="10">
        <v>111083.33</v>
      </c>
      <c r="K3174" s="10"/>
      <c r="L3174" s="11">
        <v>242683.33</v>
      </c>
    </row>
    <row r="3175" spans="1:12" x14ac:dyDescent="0.25">
      <c r="A3175" s="5" t="s">
        <v>1097</v>
      </c>
      <c r="B3175" s="3" t="s">
        <v>1098</v>
      </c>
      <c r="C3175" s="5" t="s">
        <v>5605</v>
      </c>
      <c r="D3175" s="5" t="s">
        <v>5606</v>
      </c>
      <c r="E3175" s="5">
        <v>2021</v>
      </c>
      <c r="F3175" s="8" t="str">
        <f t="shared" si="98"/>
        <v>September</v>
      </c>
      <c r="G3175" s="7">
        <f t="shared" si="99"/>
        <v>44449</v>
      </c>
      <c r="H3175" s="5" t="s">
        <v>3803</v>
      </c>
      <c r="I3175" s="5" t="s">
        <v>13</v>
      </c>
      <c r="J3175" s="10"/>
      <c r="K3175" s="10">
        <v>131600</v>
      </c>
      <c r="L3175" s="11">
        <v>111083.33</v>
      </c>
    </row>
    <row r="3176" spans="1:12" x14ac:dyDescent="0.25">
      <c r="A3176" s="5" t="s">
        <v>1097</v>
      </c>
      <c r="B3176" s="3" t="s">
        <v>1098</v>
      </c>
      <c r="C3176" s="5" t="s">
        <v>5605</v>
      </c>
      <c r="D3176" s="5" t="s">
        <v>5612</v>
      </c>
      <c r="E3176" s="5">
        <v>2021</v>
      </c>
      <c r="F3176" s="8" t="str">
        <f t="shared" si="98"/>
        <v>September</v>
      </c>
      <c r="G3176" s="7">
        <f t="shared" si="99"/>
        <v>44459</v>
      </c>
      <c r="H3176" s="5" t="s">
        <v>3275</v>
      </c>
      <c r="I3176" s="5" t="s">
        <v>13</v>
      </c>
      <c r="J3176" s="10"/>
      <c r="K3176" s="10">
        <v>111100</v>
      </c>
      <c r="L3176" s="11">
        <v>-16.670000000000002</v>
      </c>
    </row>
    <row r="3177" spans="1:12" x14ac:dyDescent="0.25">
      <c r="A3177" s="5" t="s">
        <v>1097</v>
      </c>
      <c r="B3177" s="3" t="s">
        <v>1098</v>
      </c>
      <c r="C3177" s="5" t="s">
        <v>5605</v>
      </c>
      <c r="D3177" s="5" t="s">
        <v>5603</v>
      </c>
      <c r="E3177" s="5">
        <v>2021</v>
      </c>
      <c r="F3177" s="8" t="str">
        <f t="shared" si="98"/>
        <v>September</v>
      </c>
      <c r="G3177" s="7">
        <f t="shared" si="99"/>
        <v>44468</v>
      </c>
      <c r="H3177" s="5" t="s">
        <v>3802</v>
      </c>
      <c r="I3177" s="5" t="s">
        <v>11</v>
      </c>
      <c r="J3177" s="10">
        <v>94600</v>
      </c>
      <c r="K3177" s="10"/>
      <c r="L3177" s="11">
        <v>94583.33</v>
      </c>
    </row>
    <row r="3178" spans="1:12" x14ac:dyDescent="0.25">
      <c r="A3178" s="5" t="s">
        <v>1097</v>
      </c>
      <c r="B3178" s="3" t="s">
        <v>1098</v>
      </c>
      <c r="C3178" s="5" t="s">
        <v>5606</v>
      </c>
      <c r="D3178" s="5" t="s">
        <v>5590</v>
      </c>
      <c r="E3178" s="5">
        <v>2021</v>
      </c>
      <c r="F3178" s="8" t="str">
        <f t="shared" si="98"/>
        <v>October</v>
      </c>
      <c r="G3178" s="7">
        <f t="shared" si="99"/>
        <v>44477</v>
      </c>
      <c r="H3178" s="5" t="s">
        <v>3324</v>
      </c>
      <c r="I3178" s="5" t="s">
        <v>13</v>
      </c>
      <c r="J3178" s="10"/>
      <c r="K3178" s="10">
        <v>94600</v>
      </c>
      <c r="L3178" s="11">
        <v>-16.670000000000002</v>
      </c>
    </row>
    <row r="3179" spans="1:12" x14ac:dyDescent="0.25">
      <c r="A3179" s="5" t="s">
        <v>1097</v>
      </c>
      <c r="B3179" s="3" t="s">
        <v>1098</v>
      </c>
      <c r="C3179" s="5" t="s">
        <v>5594</v>
      </c>
      <c r="D3179" s="5" t="s">
        <v>5587</v>
      </c>
      <c r="E3179" s="5">
        <v>2021</v>
      </c>
      <c r="F3179" s="8" t="str">
        <f t="shared" si="98"/>
        <v>November</v>
      </c>
      <c r="G3179" s="7">
        <f t="shared" si="99"/>
        <v>44501</v>
      </c>
      <c r="H3179" s="5" t="s">
        <v>3801</v>
      </c>
      <c r="I3179" s="5" t="s">
        <v>11</v>
      </c>
      <c r="J3179" s="10">
        <v>133300</v>
      </c>
      <c r="K3179" s="10"/>
      <c r="L3179" s="11">
        <v>133283.32999999999</v>
      </c>
    </row>
    <row r="3180" spans="1:12" x14ac:dyDescent="0.25">
      <c r="A3180" s="5" t="s">
        <v>1097</v>
      </c>
      <c r="B3180" s="3" t="s">
        <v>1098</v>
      </c>
      <c r="C3180" s="5" t="s">
        <v>5607</v>
      </c>
      <c r="D3180" s="5" t="s">
        <v>5588</v>
      </c>
      <c r="E3180" s="5">
        <v>2021</v>
      </c>
      <c r="F3180" s="8" t="str">
        <f t="shared" si="98"/>
        <v>December</v>
      </c>
      <c r="G3180" s="7">
        <f t="shared" si="99"/>
        <v>44533</v>
      </c>
      <c r="H3180" s="5" t="s">
        <v>3356</v>
      </c>
      <c r="I3180" s="5" t="s">
        <v>13</v>
      </c>
      <c r="J3180" s="10"/>
      <c r="K3180" s="10">
        <v>133300</v>
      </c>
      <c r="L3180" s="11">
        <v>-16.670000000000002</v>
      </c>
    </row>
    <row r="3181" spans="1:12" x14ac:dyDescent="0.25">
      <c r="A3181" s="5" t="s">
        <v>1097</v>
      </c>
      <c r="B3181" s="3" t="s">
        <v>1098</v>
      </c>
      <c r="C3181" s="5" t="s">
        <v>5607</v>
      </c>
      <c r="D3181" s="5" t="s">
        <v>5589</v>
      </c>
      <c r="E3181" s="5">
        <v>2021</v>
      </c>
      <c r="F3181" s="8" t="str">
        <f t="shared" si="98"/>
        <v>December</v>
      </c>
      <c r="G3181" s="7">
        <f t="shared" si="99"/>
        <v>44536</v>
      </c>
      <c r="H3181" s="5" t="s">
        <v>3800</v>
      </c>
      <c r="I3181" s="5" t="s">
        <v>11</v>
      </c>
      <c r="J3181" s="10">
        <v>133300</v>
      </c>
      <c r="K3181" s="10"/>
      <c r="L3181" s="11">
        <v>133283.32999999999</v>
      </c>
    </row>
    <row r="3182" spans="1:12" x14ac:dyDescent="0.25">
      <c r="A3182" s="5" t="s">
        <v>1099</v>
      </c>
      <c r="B3182" s="3" t="s">
        <v>1100</v>
      </c>
      <c r="C3182" s="5" t="s">
        <v>5587</v>
      </c>
      <c r="D3182" s="5" t="s">
        <v>5587</v>
      </c>
      <c r="E3182" s="5">
        <v>2021</v>
      </c>
      <c r="F3182" s="8" t="str">
        <f t="shared" si="98"/>
        <v>January</v>
      </c>
      <c r="G3182" s="7">
        <f t="shared" si="99"/>
        <v>44197</v>
      </c>
      <c r="H3182" s="5" t="s">
        <v>36</v>
      </c>
      <c r="I3182" s="5" t="s">
        <v>29</v>
      </c>
      <c r="J3182" s="10"/>
      <c r="K3182" s="10"/>
      <c r="L3182" s="11">
        <v>14318393.529999999</v>
      </c>
    </row>
    <row r="3183" spans="1:12" x14ac:dyDescent="0.25">
      <c r="A3183" s="5" t="s">
        <v>1099</v>
      </c>
      <c r="B3183" s="3" t="s">
        <v>1100</v>
      </c>
      <c r="C3183" s="5" t="s">
        <v>5587</v>
      </c>
      <c r="D3183" s="5" t="s">
        <v>5600</v>
      </c>
      <c r="E3183" s="5">
        <v>2021</v>
      </c>
      <c r="F3183" s="8" t="str">
        <f t="shared" si="98"/>
        <v>January</v>
      </c>
      <c r="G3183" s="7">
        <f t="shared" si="99"/>
        <v>44224</v>
      </c>
      <c r="H3183" s="5" t="s">
        <v>3799</v>
      </c>
      <c r="I3183" s="5" t="s">
        <v>11</v>
      </c>
      <c r="J3183" s="10">
        <v>304010</v>
      </c>
      <c r="K3183" s="10"/>
      <c r="L3183" s="11">
        <v>14622403.529999999</v>
      </c>
    </row>
    <row r="3184" spans="1:12" x14ac:dyDescent="0.25">
      <c r="A3184" s="5" t="s">
        <v>1099</v>
      </c>
      <c r="B3184" s="3" t="s">
        <v>1100</v>
      </c>
      <c r="C3184" s="5" t="s">
        <v>5606</v>
      </c>
      <c r="D3184" s="5" t="s">
        <v>5612</v>
      </c>
      <c r="E3184" s="5">
        <v>2021</v>
      </c>
      <c r="F3184" s="8" t="str">
        <f t="shared" si="98"/>
        <v>October</v>
      </c>
      <c r="G3184" s="7">
        <f t="shared" si="99"/>
        <v>44489</v>
      </c>
      <c r="H3184" s="5" t="s">
        <v>3247</v>
      </c>
      <c r="I3184" s="5" t="s">
        <v>13</v>
      </c>
      <c r="J3184" s="10"/>
      <c r="K3184" s="10">
        <v>1000000</v>
      </c>
      <c r="L3184" s="11">
        <v>13622403.529999999</v>
      </c>
    </row>
    <row r="3185" spans="1:12" x14ac:dyDescent="0.25">
      <c r="A3185" s="5" t="s">
        <v>1110</v>
      </c>
      <c r="B3185" s="3" t="s">
        <v>1111</v>
      </c>
      <c r="C3185" s="5" t="s">
        <v>5597</v>
      </c>
      <c r="D3185" s="5" t="s">
        <v>5591</v>
      </c>
      <c r="E3185" s="5">
        <v>2021</v>
      </c>
      <c r="F3185" s="8" t="str">
        <f t="shared" si="98"/>
        <v>May</v>
      </c>
      <c r="G3185" s="7">
        <f t="shared" si="99"/>
        <v>44334</v>
      </c>
      <c r="H3185" s="5" t="s">
        <v>3798</v>
      </c>
      <c r="I3185" s="5" t="s">
        <v>11</v>
      </c>
      <c r="J3185" s="10">
        <v>1161000</v>
      </c>
      <c r="K3185" s="10"/>
      <c r="L3185" s="11">
        <v>1161000</v>
      </c>
    </row>
    <row r="3186" spans="1:12" x14ac:dyDescent="0.25">
      <c r="A3186" s="5" t="s">
        <v>1110</v>
      </c>
      <c r="B3186" s="3" t="s">
        <v>1111</v>
      </c>
      <c r="C3186" s="5" t="s">
        <v>5589</v>
      </c>
      <c r="D3186" s="5" t="s">
        <v>5605</v>
      </c>
      <c r="E3186" s="5">
        <v>2021</v>
      </c>
      <c r="F3186" s="8" t="str">
        <f t="shared" si="98"/>
        <v>June</v>
      </c>
      <c r="G3186" s="7">
        <f t="shared" si="99"/>
        <v>44356</v>
      </c>
      <c r="H3186" s="5" t="s">
        <v>3279</v>
      </c>
      <c r="I3186" s="5" t="s">
        <v>13</v>
      </c>
      <c r="J3186" s="10"/>
      <c r="K3186" s="10">
        <v>1107000</v>
      </c>
      <c r="L3186" s="11">
        <v>54000</v>
      </c>
    </row>
    <row r="3187" spans="1:12" x14ac:dyDescent="0.25">
      <c r="A3187" s="5" t="s">
        <v>1110</v>
      </c>
      <c r="B3187" s="3" t="s">
        <v>1111</v>
      </c>
      <c r="C3187" s="5" t="s">
        <v>5589</v>
      </c>
      <c r="D3187" s="5" t="s">
        <v>5605</v>
      </c>
      <c r="E3187" s="5">
        <v>2021</v>
      </c>
      <c r="F3187" s="8" t="str">
        <f t="shared" si="98"/>
        <v>June</v>
      </c>
      <c r="G3187" s="7">
        <f t="shared" si="99"/>
        <v>44356</v>
      </c>
      <c r="H3187" s="5" t="s">
        <v>3331</v>
      </c>
      <c r="I3187" s="5" t="s">
        <v>13</v>
      </c>
      <c r="J3187" s="10"/>
      <c r="K3187" s="10">
        <v>54000</v>
      </c>
      <c r="L3187" s="11">
        <v>0</v>
      </c>
    </row>
    <row r="3188" spans="1:12" x14ac:dyDescent="0.25">
      <c r="A3188" s="5" t="s">
        <v>1110</v>
      </c>
      <c r="B3188" s="3" t="s">
        <v>1111</v>
      </c>
      <c r="C3188" s="5" t="s">
        <v>5589</v>
      </c>
      <c r="D3188" s="5" t="s">
        <v>5610</v>
      </c>
      <c r="E3188" s="5">
        <v>2021</v>
      </c>
      <c r="F3188" s="8" t="str">
        <f t="shared" si="98"/>
        <v>June</v>
      </c>
      <c r="G3188" s="7">
        <f t="shared" si="99"/>
        <v>44377</v>
      </c>
      <c r="H3188" s="5" t="s">
        <v>3797</v>
      </c>
      <c r="I3188" s="5" t="s">
        <v>11</v>
      </c>
      <c r="J3188" s="10">
        <v>2688609.67</v>
      </c>
      <c r="K3188" s="10"/>
      <c r="L3188" s="11">
        <v>2688609.67</v>
      </c>
    </row>
    <row r="3189" spans="1:12" x14ac:dyDescent="0.25">
      <c r="A3189" s="5" t="s">
        <v>1110</v>
      </c>
      <c r="B3189" s="3" t="s">
        <v>1111</v>
      </c>
      <c r="C3189" s="5" t="s">
        <v>5592</v>
      </c>
      <c r="D3189" s="5" t="s">
        <v>5611</v>
      </c>
      <c r="E3189" s="5">
        <v>2021</v>
      </c>
      <c r="F3189" s="8" t="str">
        <f t="shared" si="98"/>
        <v>July</v>
      </c>
      <c r="G3189" s="7">
        <f t="shared" si="99"/>
        <v>44391</v>
      </c>
      <c r="H3189" s="5" t="s">
        <v>3202</v>
      </c>
      <c r="I3189" s="5" t="s">
        <v>13</v>
      </c>
      <c r="J3189" s="10"/>
      <c r="K3189" s="10">
        <v>2563558.06</v>
      </c>
      <c r="L3189" s="11">
        <v>125051.61</v>
      </c>
    </row>
    <row r="3190" spans="1:12" x14ac:dyDescent="0.25">
      <c r="A3190" s="5" t="s">
        <v>1110</v>
      </c>
      <c r="B3190" s="3" t="s">
        <v>1111</v>
      </c>
      <c r="C3190" s="5" t="s">
        <v>5592</v>
      </c>
      <c r="D3190" s="5" t="s">
        <v>5611</v>
      </c>
      <c r="E3190" s="5">
        <v>2021</v>
      </c>
      <c r="F3190" s="8" t="str">
        <f t="shared" si="98"/>
        <v>July</v>
      </c>
      <c r="G3190" s="7">
        <f t="shared" si="99"/>
        <v>44391</v>
      </c>
      <c r="H3190" s="5" t="s">
        <v>3201</v>
      </c>
      <c r="I3190" s="5" t="s">
        <v>13</v>
      </c>
      <c r="J3190" s="10"/>
      <c r="K3190" s="10">
        <v>125051.61</v>
      </c>
      <c r="L3190" s="11">
        <v>0</v>
      </c>
    </row>
    <row r="3191" spans="1:12" x14ac:dyDescent="0.25">
      <c r="A3191" s="5" t="s">
        <v>1110</v>
      </c>
      <c r="B3191" s="3" t="s">
        <v>1111</v>
      </c>
      <c r="C3191" s="5" t="s">
        <v>5590</v>
      </c>
      <c r="D3191" s="5" t="s">
        <v>5587</v>
      </c>
      <c r="E3191" s="5">
        <v>2021</v>
      </c>
      <c r="F3191" s="8" t="str">
        <f t="shared" si="98"/>
        <v>August</v>
      </c>
      <c r="G3191" s="7">
        <f t="shared" si="99"/>
        <v>44409</v>
      </c>
      <c r="H3191" s="5" t="s">
        <v>3796</v>
      </c>
      <c r="I3191" s="5" t="s">
        <v>11</v>
      </c>
      <c r="J3191" s="10">
        <v>1161000</v>
      </c>
      <c r="K3191" s="10"/>
      <c r="L3191" s="11">
        <v>1161000</v>
      </c>
    </row>
    <row r="3192" spans="1:12" x14ac:dyDescent="0.25">
      <c r="A3192" s="5" t="s">
        <v>1110</v>
      </c>
      <c r="B3192" s="3" t="s">
        <v>1111</v>
      </c>
      <c r="C3192" s="5" t="s">
        <v>5590</v>
      </c>
      <c r="D3192" s="5" t="s">
        <v>5587</v>
      </c>
      <c r="E3192" s="5">
        <v>2021</v>
      </c>
      <c r="F3192" s="8" t="str">
        <f t="shared" si="98"/>
        <v>August</v>
      </c>
      <c r="G3192" s="7">
        <f t="shared" si="99"/>
        <v>44409</v>
      </c>
      <c r="H3192" s="5" t="s">
        <v>3795</v>
      </c>
      <c r="I3192" s="5" t="s">
        <v>11</v>
      </c>
      <c r="J3192" s="10">
        <v>1075000</v>
      </c>
      <c r="K3192" s="10"/>
      <c r="L3192" s="11">
        <v>2236000</v>
      </c>
    </row>
    <row r="3193" spans="1:12" x14ac:dyDescent="0.25">
      <c r="A3193" s="5" t="s">
        <v>1110</v>
      </c>
      <c r="B3193" s="3" t="s">
        <v>1111</v>
      </c>
      <c r="C3193" s="5" t="s">
        <v>5590</v>
      </c>
      <c r="D3193" s="5" t="s">
        <v>5591</v>
      </c>
      <c r="E3193" s="5">
        <v>2021</v>
      </c>
      <c r="F3193" s="8" t="str">
        <f t="shared" si="98"/>
        <v>August</v>
      </c>
      <c r="G3193" s="7">
        <f t="shared" si="99"/>
        <v>44426</v>
      </c>
      <c r="H3193" s="5" t="s">
        <v>3195</v>
      </c>
      <c r="I3193" s="5" t="s">
        <v>13</v>
      </c>
      <c r="J3193" s="10"/>
      <c r="K3193" s="10">
        <v>54000</v>
      </c>
      <c r="L3193" s="11">
        <v>2182000</v>
      </c>
    </row>
    <row r="3194" spans="1:12" x14ac:dyDescent="0.25">
      <c r="A3194" s="5" t="s">
        <v>1110</v>
      </c>
      <c r="B3194" s="3" t="s">
        <v>1111</v>
      </c>
      <c r="C3194" s="5" t="s">
        <v>5590</v>
      </c>
      <c r="D3194" s="5" t="s">
        <v>5591</v>
      </c>
      <c r="E3194" s="5">
        <v>2021</v>
      </c>
      <c r="F3194" s="8" t="str">
        <f t="shared" si="98"/>
        <v>August</v>
      </c>
      <c r="G3194" s="7">
        <f t="shared" si="99"/>
        <v>44426</v>
      </c>
      <c r="H3194" s="5" t="s">
        <v>3794</v>
      </c>
      <c r="I3194" s="5" t="s">
        <v>13</v>
      </c>
      <c r="J3194" s="10"/>
      <c r="K3194" s="10">
        <v>50000</v>
      </c>
      <c r="L3194" s="11">
        <v>2132000</v>
      </c>
    </row>
    <row r="3195" spans="1:12" x14ac:dyDescent="0.25">
      <c r="A3195" s="5" t="s">
        <v>1110</v>
      </c>
      <c r="B3195" s="3" t="s">
        <v>1111</v>
      </c>
      <c r="C3195" s="5" t="s">
        <v>5590</v>
      </c>
      <c r="D3195" s="5" t="s">
        <v>5591</v>
      </c>
      <c r="E3195" s="5">
        <v>2021</v>
      </c>
      <c r="F3195" s="8" t="str">
        <f t="shared" si="98"/>
        <v>August</v>
      </c>
      <c r="G3195" s="7">
        <f t="shared" si="99"/>
        <v>44426</v>
      </c>
      <c r="H3195" s="5" t="s">
        <v>3793</v>
      </c>
      <c r="I3195" s="5" t="s">
        <v>13</v>
      </c>
      <c r="J3195" s="10"/>
      <c r="K3195" s="10">
        <v>2132000</v>
      </c>
      <c r="L3195" s="11">
        <v>0</v>
      </c>
    </row>
    <row r="3196" spans="1:12" x14ac:dyDescent="0.25">
      <c r="A3196" s="5" t="s">
        <v>1110</v>
      </c>
      <c r="B3196" s="3" t="s">
        <v>1111</v>
      </c>
      <c r="C3196" s="5" t="s">
        <v>5605</v>
      </c>
      <c r="D3196" s="5" t="s">
        <v>5587</v>
      </c>
      <c r="E3196" s="5">
        <v>2021</v>
      </c>
      <c r="F3196" s="8" t="str">
        <f t="shared" si="98"/>
        <v>September</v>
      </c>
      <c r="G3196" s="7">
        <f t="shared" si="99"/>
        <v>44440</v>
      </c>
      <c r="H3196" s="5" t="s">
        <v>3792</v>
      </c>
      <c r="I3196" s="5" t="s">
        <v>11</v>
      </c>
      <c r="J3196" s="10">
        <v>1161000</v>
      </c>
      <c r="K3196" s="10"/>
      <c r="L3196" s="11">
        <v>1161000</v>
      </c>
    </row>
    <row r="3197" spans="1:12" x14ac:dyDescent="0.25">
      <c r="A3197" s="5" t="s">
        <v>1110</v>
      </c>
      <c r="B3197" s="3" t="s">
        <v>1111</v>
      </c>
      <c r="C3197" s="5" t="s">
        <v>5605</v>
      </c>
      <c r="D3197" s="5" t="s">
        <v>5587</v>
      </c>
      <c r="E3197" s="5">
        <v>2021</v>
      </c>
      <c r="F3197" s="8" t="str">
        <f t="shared" si="98"/>
        <v>September</v>
      </c>
      <c r="G3197" s="7">
        <f t="shared" si="99"/>
        <v>44440</v>
      </c>
      <c r="H3197" s="5" t="s">
        <v>3791</v>
      </c>
      <c r="I3197" s="5" t="s">
        <v>11</v>
      </c>
      <c r="J3197" s="10">
        <v>967500</v>
      </c>
      <c r="K3197" s="10"/>
      <c r="L3197" s="11">
        <v>2128500</v>
      </c>
    </row>
    <row r="3198" spans="1:12" x14ac:dyDescent="0.25">
      <c r="A3198" s="5" t="s">
        <v>1110</v>
      </c>
      <c r="B3198" s="3" t="s">
        <v>1111</v>
      </c>
      <c r="C3198" s="5" t="s">
        <v>5605</v>
      </c>
      <c r="D3198" s="5" t="s">
        <v>5616</v>
      </c>
      <c r="E3198" s="5">
        <v>2021</v>
      </c>
      <c r="F3198" s="8" t="str">
        <f t="shared" si="98"/>
        <v>September</v>
      </c>
      <c r="G3198" s="7">
        <f t="shared" si="99"/>
        <v>44454</v>
      </c>
      <c r="H3198" s="5" t="s">
        <v>3327</v>
      </c>
      <c r="I3198" s="5" t="s">
        <v>13</v>
      </c>
      <c r="J3198" s="10"/>
      <c r="K3198" s="10">
        <v>99000</v>
      </c>
      <c r="L3198" s="11">
        <v>2029500</v>
      </c>
    </row>
    <row r="3199" spans="1:12" x14ac:dyDescent="0.25">
      <c r="A3199" s="5" t="s">
        <v>1110</v>
      </c>
      <c r="B3199" s="3" t="s">
        <v>1111</v>
      </c>
      <c r="C3199" s="5" t="s">
        <v>5605</v>
      </c>
      <c r="D3199" s="5" t="s">
        <v>5616</v>
      </c>
      <c r="E3199" s="5">
        <v>2021</v>
      </c>
      <c r="F3199" s="8" t="str">
        <f t="shared" si="98"/>
        <v>September</v>
      </c>
      <c r="G3199" s="7">
        <f t="shared" si="99"/>
        <v>44454</v>
      </c>
      <c r="H3199" s="5" t="s">
        <v>3275</v>
      </c>
      <c r="I3199" s="5" t="s">
        <v>13</v>
      </c>
      <c r="J3199" s="10"/>
      <c r="K3199" s="10">
        <v>2029500</v>
      </c>
      <c r="L3199" s="11">
        <v>0</v>
      </c>
    </row>
    <row r="3200" spans="1:12" x14ac:dyDescent="0.25">
      <c r="A3200" s="5" t="s">
        <v>1110</v>
      </c>
      <c r="B3200" s="3" t="s">
        <v>1111</v>
      </c>
      <c r="C3200" s="5" t="s">
        <v>5606</v>
      </c>
      <c r="D3200" s="5" t="s">
        <v>5587</v>
      </c>
      <c r="E3200" s="5">
        <v>2021</v>
      </c>
      <c r="F3200" s="8" t="str">
        <f t="shared" si="98"/>
        <v>October</v>
      </c>
      <c r="G3200" s="7">
        <f t="shared" si="99"/>
        <v>44470</v>
      </c>
      <c r="H3200" s="5" t="s">
        <v>3790</v>
      </c>
      <c r="I3200" s="5" t="s">
        <v>11</v>
      </c>
      <c r="J3200" s="10">
        <v>1161000</v>
      </c>
      <c r="K3200" s="10"/>
      <c r="L3200" s="11">
        <v>1161000</v>
      </c>
    </row>
    <row r="3201" spans="1:12" x14ac:dyDescent="0.25">
      <c r="A3201" s="5" t="s">
        <v>1110</v>
      </c>
      <c r="B3201" s="3" t="s">
        <v>1111</v>
      </c>
      <c r="C3201" s="5" t="s">
        <v>5606</v>
      </c>
      <c r="D3201" s="5" t="s">
        <v>5587</v>
      </c>
      <c r="E3201" s="5">
        <v>2021</v>
      </c>
      <c r="F3201" s="8" t="str">
        <f t="shared" si="98"/>
        <v>October</v>
      </c>
      <c r="G3201" s="7">
        <f t="shared" si="99"/>
        <v>44470</v>
      </c>
      <c r="H3201" s="5" t="s">
        <v>3789</v>
      </c>
      <c r="I3201" s="5" t="s">
        <v>11</v>
      </c>
      <c r="J3201" s="10">
        <v>967500</v>
      </c>
      <c r="K3201" s="10"/>
      <c r="L3201" s="11">
        <v>2128500</v>
      </c>
    </row>
    <row r="3202" spans="1:12" x14ac:dyDescent="0.25">
      <c r="A3202" s="5" t="s">
        <v>1110</v>
      </c>
      <c r="B3202" s="3" t="s">
        <v>1111</v>
      </c>
      <c r="C3202" s="5" t="s">
        <v>5606</v>
      </c>
      <c r="D3202" s="5" t="s">
        <v>5604</v>
      </c>
      <c r="E3202" s="5">
        <v>2021</v>
      </c>
      <c r="F3202" s="8" t="str">
        <f t="shared" si="98"/>
        <v>October</v>
      </c>
      <c r="G3202" s="7">
        <f t="shared" si="99"/>
        <v>44482</v>
      </c>
      <c r="H3202" s="5" t="s">
        <v>3323</v>
      </c>
      <c r="I3202" s="5" t="s">
        <v>13</v>
      </c>
      <c r="J3202" s="10"/>
      <c r="K3202" s="10">
        <v>99000</v>
      </c>
      <c r="L3202" s="11">
        <v>2029500</v>
      </c>
    </row>
    <row r="3203" spans="1:12" x14ac:dyDescent="0.25">
      <c r="A3203" s="5" t="s">
        <v>1110</v>
      </c>
      <c r="B3203" s="3" t="s">
        <v>1111</v>
      </c>
      <c r="C3203" s="5" t="s">
        <v>5606</v>
      </c>
      <c r="D3203" s="5" t="s">
        <v>5604</v>
      </c>
      <c r="E3203" s="5">
        <v>2021</v>
      </c>
      <c r="F3203" s="8" t="str">
        <f t="shared" ref="F3203:F3266" si="100">TEXT(C3203*28, "mmmm")</f>
        <v>October</v>
      </c>
      <c r="G3203" s="7">
        <f t="shared" ref="G3203:G3266" si="101">IFERROR(DATEVALUE(CONCATENATE(C3203,"-",D3203,"-",E3203)), "")</f>
        <v>44482</v>
      </c>
      <c r="H3203" s="5" t="s">
        <v>3324</v>
      </c>
      <c r="I3203" s="5" t="s">
        <v>13</v>
      </c>
      <c r="J3203" s="10"/>
      <c r="K3203" s="10">
        <v>2029500</v>
      </c>
      <c r="L3203" s="11">
        <v>0</v>
      </c>
    </row>
    <row r="3204" spans="1:12" x14ac:dyDescent="0.25">
      <c r="A3204" s="5" t="s">
        <v>1110</v>
      </c>
      <c r="B3204" s="3" t="s">
        <v>1111</v>
      </c>
      <c r="C3204" s="5" t="s">
        <v>5594</v>
      </c>
      <c r="D3204" s="5" t="s">
        <v>5587</v>
      </c>
      <c r="E3204" s="5">
        <v>2021</v>
      </c>
      <c r="F3204" s="8" t="str">
        <f t="shared" si="100"/>
        <v>November</v>
      </c>
      <c r="G3204" s="7">
        <f t="shared" si="101"/>
        <v>44501</v>
      </c>
      <c r="H3204" s="5" t="s">
        <v>3788</v>
      </c>
      <c r="I3204" s="5" t="s">
        <v>11</v>
      </c>
      <c r="J3204" s="10">
        <v>1161000</v>
      </c>
      <c r="K3204" s="10"/>
      <c r="L3204" s="11">
        <v>1161000</v>
      </c>
    </row>
    <row r="3205" spans="1:12" x14ac:dyDescent="0.25">
      <c r="A3205" s="5" t="s">
        <v>1110</v>
      </c>
      <c r="B3205" s="3" t="s">
        <v>1111</v>
      </c>
      <c r="C3205" s="5" t="s">
        <v>5594</v>
      </c>
      <c r="D3205" s="5" t="s">
        <v>5587</v>
      </c>
      <c r="E3205" s="5">
        <v>2021</v>
      </c>
      <c r="F3205" s="8" t="str">
        <f t="shared" si="100"/>
        <v>November</v>
      </c>
      <c r="G3205" s="7">
        <f t="shared" si="101"/>
        <v>44501</v>
      </c>
      <c r="H3205" s="5" t="s">
        <v>3787</v>
      </c>
      <c r="I3205" s="5" t="s">
        <v>11</v>
      </c>
      <c r="J3205" s="10">
        <v>967500</v>
      </c>
      <c r="K3205" s="10"/>
      <c r="L3205" s="11">
        <v>2128500</v>
      </c>
    </row>
    <row r="3206" spans="1:12" x14ac:dyDescent="0.25">
      <c r="A3206" s="5" t="s">
        <v>1110</v>
      </c>
      <c r="B3206" s="3" t="s">
        <v>1111</v>
      </c>
      <c r="C3206" s="5" t="s">
        <v>5594</v>
      </c>
      <c r="D3206" s="5" t="s">
        <v>5601</v>
      </c>
      <c r="E3206" s="5">
        <v>2021</v>
      </c>
      <c r="F3206" s="8" t="str">
        <f t="shared" si="100"/>
        <v>November</v>
      </c>
      <c r="G3206" s="7">
        <f t="shared" si="101"/>
        <v>44517</v>
      </c>
      <c r="H3206" s="5" t="s">
        <v>3577</v>
      </c>
      <c r="I3206" s="5" t="s">
        <v>13</v>
      </c>
      <c r="J3206" s="10"/>
      <c r="K3206" s="10">
        <v>99000</v>
      </c>
      <c r="L3206" s="11">
        <v>2029500</v>
      </c>
    </row>
    <row r="3207" spans="1:12" x14ac:dyDescent="0.25">
      <c r="A3207" s="5" t="s">
        <v>1110</v>
      </c>
      <c r="B3207" s="3" t="s">
        <v>1111</v>
      </c>
      <c r="C3207" s="5" t="s">
        <v>5594</v>
      </c>
      <c r="D3207" s="5" t="s">
        <v>5601</v>
      </c>
      <c r="E3207" s="5">
        <v>2021</v>
      </c>
      <c r="F3207" s="8" t="str">
        <f t="shared" si="100"/>
        <v>November</v>
      </c>
      <c r="G3207" s="7">
        <f t="shared" si="101"/>
        <v>44517</v>
      </c>
      <c r="H3207" s="5" t="s">
        <v>3356</v>
      </c>
      <c r="I3207" s="5" t="s">
        <v>13</v>
      </c>
      <c r="J3207" s="10"/>
      <c r="K3207" s="10">
        <v>2029500</v>
      </c>
      <c r="L3207" s="11">
        <v>0</v>
      </c>
    </row>
    <row r="3208" spans="1:12" x14ac:dyDescent="0.25">
      <c r="A3208" s="5" t="s">
        <v>1110</v>
      </c>
      <c r="B3208" s="3" t="s">
        <v>1111</v>
      </c>
      <c r="C3208" s="5" t="s">
        <v>5607</v>
      </c>
      <c r="D3208" s="5" t="s">
        <v>5587</v>
      </c>
      <c r="E3208" s="5">
        <v>2021</v>
      </c>
      <c r="F3208" s="8" t="str">
        <f t="shared" si="100"/>
        <v>December</v>
      </c>
      <c r="G3208" s="7">
        <f t="shared" si="101"/>
        <v>44531</v>
      </c>
      <c r="H3208" s="5" t="s">
        <v>3786</v>
      </c>
      <c r="I3208" s="5" t="s">
        <v>11</v>
      </c>
      <c r="J3208" s="10">
        <v>1161000</v>
      </c>
      <c r="K3208" s="10"/>
      <c r="L3208" s="11">
        <v>1161000</v>
      </c>
    </row>
    <row r="3209" spans="1:12" x14ac:dyDescent="0.25">
      <c r="A3209" s="5" t="s">
        <v>1110</v>
      </c>
      <c r="B3209" s="3" t="s">
        <v>1111</v>
      </c>
      <c r="C3209" s="5" t="s">
        <v>5607</v>
      </c>
      <c r="D3209" s="5" t="s">
        <v>5587</v>
      </c>
      <c r="E3209" s="5">
        <v>2021</v>
      </c>
      <c r="F3209" s="8" t="str">
        <f t="shared" si="100"/>
        <v>December</v>
      </c>
      <c r="G3209" s="7">
        <f t="shared" si="101"/>
        <v>44531</v>
      </c>
      <c r="H3209" s="5" t="s">
        <v>3785</v>
      </c>
      <c r="I3209" s="5" t="s">
        <v>11</v>
      </c>
      <c r="J3209" s="10">
        <v>967500</v>
      </c>
      <c r="K3209" s="10"/>
      <c r="L3209" s="11">
        <v>2128500</v>
      </c>
    </row>
    <row r="3210" spans="1:12" x14ac:dyDescent="0.25">
      <c r="A3210" s="5" t="s">
        <v>1110</v>
      </c>
      <c r="B3210" s="3" t="s">
        <v>1111</v>
      </c>
      <c r="C3210" s="5" t="s">
        <v>5607</v>
      </c>
      <c r="D3210" s="5" t="s">
        <v>5590</v>
      </c>
      <c r="E3210" s="5">
        <v>2021</v>
      </c>
      <c r="F3210" s="8" t="str">
        <f t="shared" si="100"/>
        <v>December</v>
      </c>
      <c r="G3210" s="7">
        <f t="shared" si="101"/>
        <v>44538</v>
      </c>
      <c r="H3210" s="5" t="s">
        <v>3784</v>
      </c>
      <c r="I3210" s="5" t="s">
        <v>13</v>
      </c>
      <c r="J3210" s="10"/>
      <c r="K3210" s="10">
        <v>54000</v>
      </c>
      <c r="L3210" s="11">
        <v>2074500</v>
      </c>
    </row>
    <row r="3211" spans="1:12" x14ac:dyDescent="0.25">
      <c r="A3211" s="5" t="s">
        <v>1110</v>
      </c>
      <c r="B3211" s="3" t="s">
        <v>1111</v>
      </c>
      <c r="C3211" s="5" t="s">
        <v>5607</v>
      </c>
      <c r="D3211" s="5" t="s">
        <v>5590</v>
      </c>
      <c r="E3211" s="5">
        <v>2021</v>
      </c>
      <c r="F3211" s="8" t="str">
        <f t="shared" si="100"/>
        <v>December</v>
      </c>
      <c r="G3211" s="7">
        <f t="shared" si="101"/>
        <v>44538</v>
      </c>
      <c r="H3211" s="5" t="s">
        <v>3783</v>
      </c>
      <c r="I3211" s="5" t="s">
        <v>13</v>
      </c>
      <c r="J3211" s="10"/>
      <c r="K3211" s="10">
        <v>45000</v>
      </c>
      <c r="L3211" s="11">
        <v>2029500</v>
      </c>
    </row>
    <row r="3212" spans="1:12" x14ac:dyDescent="0.25">
      <c r="A3212" s="5" t="s">
        <v>1110</v>
      </c>
      <c r="B3212" s="3" t="s">
        <v>1111</v>
      </c>
      <c r="C3212" s="5" t="s">
        <v>5607</v>
      </c>
      <c r="D3212" s="5" t="s">
        <v>5590</v>
      </c>
      <c r="E3212" s="5">
        <v>2021</v>
      </c>
      <c r="F3212" s="8" t="str">
        <f t="shared" si="100"/>
        <v>December</v>
      </c>
      <c r="G3212" s="7">
        <f t="shared" si="101"/>
        <v>44538</v>
      </c>
      <c r="H3212" s="5" t="s">
        <v>3782</v>
      </c>
      <c r="I3212" s="5" t="s">
        <v>13</v>
      </c>
      <c r="J3212" s="10"/>
      <c r="K3212" s="10">
        <v>2029500</v>
      </c>
      <c r="L3212" s="11">
        <v>0</v>
      </c>
    </row>
    <row r="3213" spans="1:12" x14ac:dyDescent="0.25">
      <c r="A3213" s="5" t="s">
        <v>1112</v>
      </c>
      <c r="B3213" s="3" t="s">
        <v>1113</v>
      </c>
      <c r="C3213" s="7"/>
      <c r="D3213" s="7"/>
      <c r="E3213" s="7"/>
      <c r="F3213" s="8" t="str">
        <f t="shared" si="100"/>
        <v>January</v>
      </c>
      <c r="G3213" s="7" t="str">
        <f t="shared" si="101"/>
        <v/>
      </c>
      <c r="H3213" s="5" t="s">
        <v>28</v>
      </c>
      <c r="I3213" s="5" t="s">
        <v>29</v>
      </c>
      <c r="J3213" s="10"/>
      <c r="K3213" s="10"/>
      <c r="L3213" s="11">
        <v>0</v>
      </c>
    </row>
    <row r="3214" spans="1:12" x14ac:dyDescent="0.25">
      <c r="A3214" s="5" t="s">
        <v>1114</v>
      </c>
      <c r="B3214" s="3" t="s">
        <v>1115</v>
      </c>
      <c r="C3214" s="5" t="s">
        <v>5587</v>
      </c>
      <c r="D3214" s="5" t="s">
        <v>5587</v>
      </c>
      <c r="E3214" s="5">
        <v>2021</v>
      </c>
      <c r="F3214" s="8" t="str">
        <f t="shared" si="100"/>
        <v>January</v>
      </c>
      <c r="G3214" s="7">
        <f t="shared" si="101"/>
        <v>44197</v>
      </c>
      <c r="H3214" s="5" t="s">
        <v>36</v>
      </c>
      <c r="I3214" s="5" t="s">
        <v>29</v>
      </c>
      <c r="J3214" s="10"/>
      <c r="K3214" s="10"/>
      <c r="L3214" s="11">
        <v>236500</v>
      </c>
    </row>
    <row r="3215" spans="1:12" x14ac:dyDescent="0.25">
      <c r="A3215" s="5" t="s">
        <v>1114</v>
      </c>
      <c r="B3215" s="3" t="s">
        <v>1115</v>
      </c>
      <c r="C3215" s="5" t="s">
        <v>5587</v>
      </c>
      <c r="D3215" s="5" t="s">
        <v>5591</v>
      </c>
      <c r="E3215" s="5">
        <v>2021</v>
      </c>
      <c r="F3215" s="8" t="str">
        <f t="shared" si="100"/>
        <v>January</v>
      </c>
      <c r="G3215" s="7">
        <f t="shared" si="101"/>
        <v>44214</v>
      </c>
      <c r="H3215" s="5" t="s">
        <v>3781</v>
      </c>
      <c r="I3215" s="5" t="s">
        <v>11</v>
      </c>
      <c r="J3215" s="10">
        <v>118250</v>
      </c>
      <c r="K3215" s="10"/>
      <c r="L3215" s="11">
        <v>354750</v>
      </c>
    </row>
    <row r="3216" spans="1:12" x14ac:dyDescent="0.25">
      <c r="A3216" s="5" t="s">
        <v>1114</v>
      </c>
      <c r="B3216" s="3" t="s">
        <v>1115</v>
      </c>
      <c r="C3216" s="5" t="s">
        <v>5587</v>
      </c>
      <c r="D3216" s="5" t="s">
        <v>5613</v>
      </c>
      <c r="E3216" s="5">
        <v>2021</v>
      </c>
      <c r="F3216" s="8" t="str">
        <f t="shared" si="100"/>
        <v>January</v>
      </c>
      <c r="G3216" s="7">
        <f t="shared" si="101"/>
        <v>44217</v>
      </c>
      <c r="H3216" s="5" t="s">
        <v>3780</v>
      </c>
      <c r="I3216" s="5" t="s">
        <v>13</v>
      </c>
      <c r="J3216" s="10"/>
      <c r="K3216" s="10">
        <v>110000</v>
      </c>
      <c r="L3216" s="11">
        <v>244750</v>
      </c>
    </row>
    <row r="3217" spans="1:12" x14ac:dyDescent="0.25">
      <c r="A3217" s="5" t="s">
        <v>1114</v>
      </c>
      <c r="B3217" s="3" t="s">
        <v>1115</v>
      </c>
      <c r="C3217" s="5" t="s">
        <v>5598</v>
      </c>
      <c r="D3217" s="5" t="s">
        <v>5605</v>
      </c>
      <c r="E3217" s="5">
        <v>2021</v>
      </c>
      <c r="F3217" s="8" t="str">
        <f t="shared" si="100"/>
        <v>February</v>
      </c>
      <c r="G3217" s="7">
        <f t="shared" si="101"/>
        <v>44236</v>
      </c>
      <c r="H3217" s="5" t="s">
        <v>3463</v>
      </c>
      <c r="I3217" s="5" t="s">
        <v>13</v>
      </c>
      <c r="J3217" s="10"/>
      <c r="K3217" s="10">
        <v>244475</v>
      </c>
      <c r="L3217" s="11">
        <v>275</v>
      </c>
    </row>
    <row r="3218" spans="1:12" x14ac:dyDescent="0.25">
      <c r="A3218" s="5" t="s">
        <v>1114</v>
      </c>
      <c r="B3218" s="3" t="s">
        <v>1115</v>
      </c>
      <c r="C3218" s="5" t="s">
        <v>5598</v>
      </c>
      <c r="D3218" s="5" t="s">
        <v>5607</v>
      </c>
      <c r="E3218" s="5">
        <v>2021</v>
      </c>
      <c r="F3218" s="8" t="str">
        <f t="shared" si="100"/>
        <v>February</v>
      </c>
      <c r="G3218" s="7">
        <f t="shared" si="101"/>
        <v>44239</v>
      </c>
      <c r="H3218" s="5" t="s">
        <v>3779</v>
      </c>
      <c r="I3218" s="5" t="s">
        <v>11</v>
      </c>
      <c r="J3218" s="10">
        <v>118250</v>
      </c>
      <c r="K3218" s="10"/>
      <c r="L3218" s="11">
        <v>118525</v>
      </c>
    </row>
    <row r="3219" spans="1:12" x14ac:dyDescent="0.25">
      <c r="A3219" s="5" t="s">
        <v>1114</v>
      </c>
      <c r="B3219" s="3" t="s">
        <v>1115</v>
      </c>
      <c r="C3219" s="5" t="s">
        <v>5588</v>
      </c>
      <c r="D3219" s="5" t="s">
        <v>5597</v>
      </c>
      <c r="E3219" s="5">
        <v>2021</v>
      </c>
      <c r="F3219" s="8" t="str">
        <f t="shared" si="100"/>
        <v>March</v>
      </c>
      <c r="G3219" s="7">
        <f t="shared" si="101"/>
        <v>44260</v>
      </c>
      <c r="H3219" s="5" t="s">
        <v>3767</v>
      </c>
      <c r="I3219" s="5" t="s">
        <v>13</v>
      </c>
      <c r="J3219" s="10"/>
      <c r="K3219" s="10">
        <v>118525</v>
      </c>
      <c r="L3219" s="11">
        <v>0</v>
      </c>
    </row>
    <row r="3220" spans="1:12" x14ac:dyDescent="0.25">
      <c r="A3220" s="5" t="s">
        <v>1114</v>
      </c>
      <c r="B3220" s="3" t="s">
        <v>1115</v>
      </c>
      <c r="C3220" s="5" t="s">
        <v>5588</v>
      </c>
      <c r="D3220" s="5" t="s">
        <v>5599</v>
      </c>
      <c r="E3220" s="5">
        <v>2021</v>
      </c>
      <c r="F3220" s="8" t="str">
        <f t="shared" si="100"/>
        <v>March</v>
      </c>
      <c r="G3220" s="7">
        <f t="shared" si="101"/>
        <v>44271</v>
      </c>
      <c r="H3220" s="5" t="s">
        <v>3778</v>
      </c>
      <c r="I3220" s="5" t="s">
        <v>11</v>
      </c>
      <c r="J3220" s="10">
        <v>87932.39</v>
      </c>
      <c r="K3220" s="10"/>
      <c r="L3220" s="11">
        <v>87932.39</v>
      </c>
    </row>
    <row r="3221" spans="1:12" x14ac:dyDescent="0.25">
      <c r="A3221" s="5" t="s">
        <v>1114</v>
      </c>
      <c r="B3221" s="3" t="s">
        <v>1115</v>
      </c>
      <c r="C3221" s="5" t="s">
        <v>5588</v>
      </c>
      <c r="D3221" s="5" t="s">
        <v>5617</v>
      </c>
      <c r="E3221" s="5">
        <v>2021</v>
      </c>
      <c r="F3221" s="8" t="str">
        <f t="shared" si="100"/>
        <v>March</v>
      </c>
      <c r="G3221" s="7">
        <f t="shared" si="101"/>
        <v>44274</v>
      </c>
      <c r="H3221" s="5" t="s">
        <v>3777</v>
      </c>
      <c r="I3221" s="5" t="s">
        <v>11</v>
      </c>
      <c r="J3221" s="10">
        <v>268750</v>
      </c>
      <c r="K3221" s="10"/>
      <c r="L3221" s="11">
        <v>356682.39</v>
      </c>
    </row>
    <row r="3222" spans="1:12" x14ac:dyDescent="0.25">
      <c r="A3222" s="5" t="s">
        <v>1114</v>
      </c>
      <c r="B3222" s="3" t="s">
        <v>1115</v>
      </c>
      <c r="C3222" s="5" t="s">
        <v>5596</v>
      </c>
      <c r="D3222" s="5" t="s">
        <v>5613</v>
      </c>
      <c r="E3222" s="5">
        <v>2021</v>
      </c>
      <c r="F3222" s="8" t="str">
        <f t="shared" si="100"/>
        <v>April</v>
      </c>
      <c r="G3222" s="7">
        <f t="shared" si="101"/>
        <v>44307</v>
      </c>
      <c r="H3222" s="5" t="s">
        <v>3776</v>
      </c>
      <c r="I3222" s="5" t="s">
        <v>13</v>
      </c>
      <c r="J3222" s="10"/>
      <c r="K3222" s="10">
        <v>87932.39</v>
      </c>
      <c r="L3222" s="11">
        <v>268750</v>
      </c>
    </row>
    <row r="3223" spans="1:12" x14ac:dyDescent="0.25">
      <c r="A3223" s="5" t="s">
        <v>1114</v>
      </c>
      <c r="B3223" s="3" t="s">
        <v>1115</v>
      </c>
      <c r="C3223" s="5" t="s">
        <v>5596</v>
      </c>
      <c r="D3223" s="5" t="s">
        <v>5613</v>
      </c>
      <c r="E3223" s="5">
        <v>2021</v>
      </c>
      <c r="F3223" s="8" t="str">
        <f t="shared" si="100"/>
        <v>April</v>
      </c>
      <c r="G3223" s="7">
        <f t="shared" si="101"/>
        <v>44307</v>
      </c>
      <c r="H3223" s="5" t="s">
        <v>3205</v>
      </c>
      <c r="I3223" s="5" t="s">
        <v>13</v>
      </c>
      <c r="J3223" s="10"/>
      <c r="K3223" s="10">
        <v>268750</v>
      </c>
      <c r="L3223" s="11">
        <v>0</v>
      </c>
    </row>
    <row r="3224" spans="1:12" x14ac:dyDescent="0.25">
      <c r="A3224" s="5" t="s">
        <v>1114</v>
      </c>
      <c r="B3224" s="3" t="s">
        <v>1115</v>
      </c>
      <c r="C3224" s="5" t="s">
        <v>5597</v>
      </c>
      <c r="D3224" s="5" t="s">
        <v>5587</v>
      </c>
      <c r="E3224" s="5">
        <v>2021</v>
      </c>
      <c r="F3224" s="8" t="str">
        <f t="shared" si="100"/>
        <v>May</v>
      </c>
      <c r="G3224" s="7">
        <f t="shared" si="101"/>
        <v>44317</v>
      </c>
      <c r="H3224" s="5" t="s">
        <v>3775</v>
      </c>
      <c r="I3224" s="5" t="s">
        <v>11</v>
      </c>
      <c r="J3224" s="10">
        <v>268750</v>
      </c>
      <c r="K3224" s="10"/>
      <c r="L3224" s="11">
        <v>268750</v>
      </c>
    </row>
    <row r="3225" spans="1:12" x14ac:dyDescent="0.25">
      <c r="A3225" s="5" t="s">
        <v>1114</v>
      </c>
      <c r="B3225" s="3" t="s">
        <v>1115</v>
      </c>
      <c r="C3225" s="5" t="s">
        <v>5597</v>
      </c>
      <c r="D3225" s="5" t="s">
        <v>5597</v>
      </c>
      <c r="E3225" s="5">
        <v>2021</v>
      </c>
      <c r="F3225" s="8" t="str">
        <f t="shared" si="100"/>
        <v>May</v>
      </c>
      <c r="G3225" s="7">
        <f t="shared" si="101"/>
        <v>44321</v>
      </c>
      <c r="H3225" s="5" t="s">
        <v>3202</v>
      </c>
      <c r="I3225" s="5" t="s">
        <v>13</v>
      </c>
      <c r="J3225" s="10"/>
      <c r="K3225" s="10">
        <v>268750</v>
      </c>
      <c r="L3225" s="11">
        <v>0</v>
      </c>
    </row>
    <row r="3226" spans="1:12" x14ac:dyDescent="0.25">
      <c r="A3226" s="5" t="s">
        <v>1114</v>
      </c>
      <c r="B3226" s="3" t="s">
        <v>1115</v>
      </c>
      <c r="C3226" s="5" t="s">
        <v>5589</v>
      </c>
      <c r="D3226" s="5" t="s">
        <v>5587</v>
      </c>
      <c r="E3226" s="5">
        <v>2021</v>
      </c>
      <c r="F3226" s="8" t="str">
        <f t="shared" si="100"/>
        <v>June</v>
      </c>
      <c r="G3226" s="7">
        <f t="shared" si="101"/>
        <v>44348</v>
      </c>
      <c r="H3226" s="5" t="s">
        <v>3774</v>
      </c>
      <c r="I3226" s="5" t="s">
        <v>11</v>
      </c>
      <c r="J3226" s="10">
        <v>304620.59999999998</v>
      </c>
      <c r="K3226" s="10"/>
      <c r="L3226" s="11">
        <v>304620.59999999998</v>
      </c>
    </row>
    <row r="3227" spans="1:12" x14ac:dyDescent="0.25">
      <c r="A3227" s="5" t="s">
        <v>1114</v>
      </c>
      <c r="B3227" s="3" t="s">
        <v>1115</v>
      </c>
      <c r="C3227" s="5" t="s">
        <v>5589</v>
      </c>
      <c r="D3227" s="5" t="s">
        <v>5598</v>
      </c>
      <c r="E3227" s="5">
        <v>2021</v>
      </c>
      <c r="F3227" s="8" t="str">
        <f t="shared" si="100"/>
        <v>June</v>
      </c>
      <c r="G3227" s="7">
        <f t="shared" si="101"/>
        <v>44349</v>
      </c>
      <c r="H3227" s="5" t="s">
        <v>3773</v>
      </c>
      <c r="I3227" s="5" t="s">
        <v>11</v>
      </c>
      <c r="J3227" s="10"/>
      <c r="K3227" s="10">
        <v>16125</v>
      </c>
      <c r="L3227" s="11">
        <v>288495.59999999998</v>
      </c>
    </row>
    <row r="3228" spans="1:12" x14ac:dyDescent="0.25">
      <c r="A3228" s="5" t="s">
        <v>1114</v>
      </c>
      <c r="B3228" s="3" t="s">
        <v>1115</v>
      </c>
      <c r="C3228" s="5" t="s">
        <v>5592</v>
      </c>
      <c r="D3228" s="5" t="s">
        <v>5587</v>
      </c>
      <c r="E3228" s="5">
        <v>2021</v>
      </c>
      <c r="F3228" s="8" t="str">
        <f t="shared" si="100"/>
        <v>July</v>
      </c>
      <c r="G3228" s="7">
        <f t="shared" si="101"/>
        <v>44378</v>
      </c>
      <c r="H3228" s="5" t="s">
        <v>3772</v>
      </c>
      <c r="I3228" s="5" t="s">
        <v>11</v>
      </c>
      <c r="J3228" s="10">
        <v>376361.8</v>
      </c>
      <c r="K3228" s="10"/>
      <c r="L3228" s="11">
        <v>664857.4</v>
      </c>
    </row>
    <row r="3229" spans="1:12" x14ac:dyDescent="0.25">
      <c r="A3229" s="5" t="s">
        <v>1114</v>
      </c>
      <c r="B3229" s="3" t="s">
        <v>1115</v>
      </c>
      <c r="C3229" s="5" t="s">
        <v>5592</v>
      </c>
      <c r="D3229" s="5" t="s">
        <v>5597</v>
      </c>
      <c r="E3229" s="5">
        <v>2021</v>
      </c>
      <c r="F3229" s="8" t="str">
        <f t="shared" si="100"/>
        <v>July</v>
      </c>
      <c r="G3229" s="7">
        <f t="shared" si="101"/>
        <v>44382</v>
      </c>
      <c r="H3229" s="5" t="s">
        <v>3771</v>
      </c>
      <c r="I3229" s="5" t="s">
        <v>13</v>
      </c>
      <c r="J3229" s="10"/>
      <c r="K3229" s="10">
        <v>288495.59999999998</v>
      </c>
      <c r="L3229" s="11">
        <v>376361.8</v>
      </c>
    </row>
    <row r="3230" spans="1:12" x14ac:dyDescent="0.25">
      <c r="A3230" s="5" t="s">
        <v>1114</v>
      </c>
      <c r="B3230" s="3" t="s">
        <v>1115</v>
      </c>
      <c r="C3230" s="5" t="s">
        <v>5590</v>
      </c>
      <c r="D3230" s="5" t="s">
        <v>5587</v>
      </c>
      <c r="E3230" s="5">
        <v>2021</v>
      </c>
      <c r="F3230" s="8" t="str">
        <f t="shared" si="100"/>
        <v>August</v>
      </c>
      <c r="G3230" s="7">
        <f t="shared" si="101"/>
        <v>44409</v>
      </c>
      <c r="H3230" s="5" t="s">
        <v>3770</v>
      </c>
      <c r="I3230" s="5" t="s">
        <v>11</v>
      </c>
      <c r="J3230" s="10">
        <v>376361.8</v>
      </c>
      <c r="K3230" s="10"/>
      <c r="L3230" s="11">
        <v>752723.6</v>
      </c>
    </row>
    <row r="3231" spans="1:12" x14ac:dyDescent="0.25">
      <c r="A3231" s="5" t="s">
        <v>1114</v>
      </c>
      <c r="B3231" s="3" t="s">
        <v>1115</v>
      </c>
      <c r="C3231" s="5" t="s">
        <v>5590</v>
      </c>
      <c r="D3231" s="5" t="s">
        <v>5604</v>
      </c>
      <c r="E3231" s="5">
        <v>2021</v>
      </c>
      <c r="F3231" s="8" t="str">
        <f t="shared" si="100"/>
        <v>August</v>
      </c>
      <c r="G3231" s="7">
        <f t="shared" si="101"/>
        <v>44421</v>
      </c>
      <c r="H3231" s="5" t="s">
        <v>3769</v>
      </c>
      <c r="I3231" s="5" t="s">
        <v>13</v>
      </c>
      <c r="J3231" s="10"/>
      <c r="K3231" s="10">
        <v>376361.8</v>
      </c>
      <c r="L3231" s="11">
        <v>376361.8</v>
      </c>
    </row>
    <row r="3232" spans="1:12" x14ac:dyDescent="0.25">
      <c r="A3232" s="5" t="s">
        <v>1114</v>
      </c>
      <c r="B3232" s="3" t="s">
        <v>1115</v>
      </c>
      <c r="C3232" s="5" t="s">
        <v>5605</v>
      </c>
      <c r="D3232" s="5" t="s">
        <v>5587</v>
      </c>
      <c r="E3232" s="5">
        <v>2021</v>
      </c>
      <c r="F3232" s="8" t="str">
        <f t="shared" si="100"/>
        <v>September</v>
      </c>
      <c r="G3232" s="7">
        <f t="shared" si="101"/>
        <v>44440</v>
      </c>
      <c r="H3232" s="5" t="s">
        <v>3768</v>
      </c>
      <c r="I3232" s="5" t="s">
        <v>11</v>
      </c>
      <c r="J3232" s="10">
        <v>351271.01</v>
      </c>
      <c r="K3232" s="10"/>
      <c r="L3232" s="11">
        <v>727632.81</v>
      </c>
    </row>
    <row r="3233" spans="1:12" x14ac:dyDescent="0.25">
      <c r="A3233" s="5" t="s">
        <v>1114</v>
      </c>
      <c r="B3233" s="3" t="s">
        <v>1115</v>
      </c>
      <c r="C3233" s="5" t="s">
        <v>5605</v>
      </c>
      <c r="D3233" s="5" t="s">
        <v>5611</v>
      </c>
      <c r="E3233" s="5">
        <v>2021</v>
      </c>
      <c r="F3233" s="8" t="str">
        <f t="shared" si="100"/>
        <v>September</v>
      </c>
      <c r="G3233" s="7">
        <f t="shared" si="101"/>
        <v>44453</v>
      </c>
      <c r="H3233" s="5" t="s">
        <v>3767</v>
      </c>
      <c r="I3233" s="5" t="s">
        <v>13</v>
      </c>
      <c r="J3233" s="10"/>
      <c r="K3233" s="10">
        <v>376361.8</v>
      </c>
      <c r="L3233" s="11">
        <v>351271.01</v>
      </c>
    </row>
    <row r="3234" spans="1:12" x14ac:dyDescent="0.25">
      <c r="A3234" s="5" t="s">
        <v>1114</v>
      </c>
      <c r="B3234" s="3" t="s">
        <v>1115</v>
      </c>
      <c r="C3234" s="5" t="s">
        <v>5605</v>
      </c>
      <c r="D3234" s="5" t="s">
        <v>5603</v>
      </c>
      <c r="E3234" s="5">
        <v>2021</v>
      </c>
      <c r="F3234" s="8" t="str">
        <f t="shared" si="100"/>
        <v>September</v>
      </c>
      <c r="G3234" s="7">
        <f t="shared" si="101"/>
        <v>44468</v>
      </c>
      <c r="H3234" s="5" t="s">
        <v>3766</v>
      </c>
      <c r="I3234" s="5" t="s">
        <v>11</v>
      </c>
      <c r="J3234" s="10">
        <v>242814.07</v>
      </c>
      <c r="K3234" s="10"/>
      <c r="L3234" s="11">
        <v>594085.07999999996</v>
      </c>
    </row>
    <row r="3235" spans="1:12" x14ac:dyDescent="0.25">
      <c r="A3235" s="5" t="s">
        <v>1114</v>
      </c>
      <c r="B3235" s="3" t="s">
        <v>1115</v>
      </c>
      <c r="C3235" s="5" t="s">
        <v>5594</v>
      </c>
      <c r="D3235" s="5" t="s">
        <v>5587</v>
      </c>
      <c r="E3235" s="5">
        <v>2021</v>
      </c>
      <c r="F3235" s="8" t="str">
        <f t="shared" si="100"/>
        <v>November</v>
      </c>
      <c r="G3235" s="7">
        <f t="shared" si="101"/>
        <v>44501</v>
      </c>
      <c r="H3235" s="5" t="s">
        <v>3765</v>
      </c>
      <c r="I3235" s="5" t="s">
        <v>11</v>
      </c>
      <c r="J3235" s="10">
        <v>376361.8</v>
      </c>
      <c r="K3235" s="10"/>
      <c r="L3235" s="11">
        <v>970446.88</v>
      </c>
    </row>
    <row r="3236" spans="1:12" x14ac:dyDescent="0.25">
      <c r="A3236" s="5" t="s">
        <v>1114</v>
      </c>
      <c r="B3236" s="3" t="s">
        <v>1115</v>
      </c>
      <c r="C3236" s="5" t="s">
        <v>5594</v>
      </c>
      <c r="D3236" s="5" t="s">
        <v>5599</v>
      </c>
      <c r="E3236" s="5">
        <v>2021</v>
      </c>
      <c r="F3236" s="8" t="str">
        <f t="shared" si="100"/>
        <v>November</v>
      </c>
      <c r="G3236" s="7">
        <f t="shared" si="101"/>
        <v>44516</v>
      </c>
      <c r="H3236" s="5" t="s">
        <v>3261</v>
      </c>
      <c r="I3236" s="5" t="s">
        <v>13</v>
      </c>
      <c r="J3236" s="10"/>
      <c r="K3236" s="10">
        <v>594085.07999999996</v>
      </c>
      <c r="L3236" s="11">
        <v>376361.8</v>
      </c>
    </row>
    <row r="3237" spans="1:12" x14ac:dyDescent="0.25">
      <c r="A3237" s="5" t="s">
        <v>1114</v>
      </c>
      <c r="B3237" s="3" t="s">
        <v>1115</v>
      </c>
      <c r="C3237" s="5" t="s">
        <v>5607</v>
      </c>
      <c r="D3237" s="5" t="s">
        <v>5589</v>
      </c>
      <c r="E3237" s="5">
        <v>2021</v>
      </c>
      <c r="F3237" s="8" t="str">
        <f t="shared" si="100"/>
        <v>December</v>
      </c>
      <c r="G3237" s="7">
        <f t="shared" si="101"/>
        <v>44536</v>
      </c>
      <c r="H3237" s="5" t="s">
        <v>3764</v>
      </c>
      <c r="I3237" s="5" t="s">
        <v>11</v>
      </c>
      <c r="J3237" s="10">
        <v>376361.8</v>
      </c>
      <c r="K3237" s="10"/>
      <c r="L3237" s="11">
        <v>752723.6</v>
      </c>
    </row>
    <row r="3238" spans="1:12" x14ac:dyDescent="0.25">
      <c r="A3238" s="5" t="s">
        <v>1114</v>
      </c>
      <c r="B3238" s="3" t="s">
        <v>1115</v>
      </c>
      <c r="C3238" s="5" t="s">
        <v>5607</v>
      </c>
      <c r="D3238" s="5" t="s">
        <v>5613</v>
      </c>
      <c r="E3238" s="5">
        <v>2021</v>
      </c>
      <c r="F3238" s="8" t="str">
        <f t="shared" si="100"/>
        <v>December</v>
      </c>
      <c r="G3238" s="7">
        <f t="shared" si="101"/>
        <v>44551</v>
      </c>
      <c r="H3238" s="5" t="s">
        <v>3356</v>
      </c>
      <c r="I3238" s="5" t="s">
        <v>13</v>
      </c>
      <c r="J3238" s="10"/>
      <c r="K3238" s="10">
        <v>376361.8</v>
      </c>
      <c r="L3238" s="11">
        <v>376361.8</v>
      </c>
    </row>
    <row r="3239" spans="1:12" x14ac:dyDescent="0.25">
      <c r="A3239" s="5" t="s">
        <v>1116</v>
      </c>
      <c r="B3239" s="3" t="s">
        <v>1117</v>
      </c>
      <c r="C3239" s="5" t="s">
        <v>5606</v>
      </c>
      <c r="D3239" s="5" t="s">
        <v>5609</v>
      </c>
      <c r="E3239" s="5">
        <v>2021</v>
      </c>
      <c r="F3239" s="8" t="str">
        <f t="shared" si="100"/>
        <v>October</v>
      </c>
      <c r="G3239" s="7">
        <f t="shared" si="101"/>
        <v>44492</v>
      </c>
      <c r="H3239" s="5" t="s">
        <v>3763</v>
      </c>
      <c r="I3239" s="5" t="s">
        <v>11</v>
      </c>
      <c r="J3239" s="10">
        <v>924500</v>
      </c>
      <c r="K3239" s="10"/>
      <c r="L3239" s="11">
        <v>924500</v>
      </c>
    </row>
    <row r="3240" spans="1:12" x14ac:dyDescent="0.25">
      <c r="A3240" s="5" t="s">
        <v>1116</v>
      </c>
      <c r="B3240" s="3" t="s">
        <v>1117</v>
      </c>
      <c r="C3240" s="5" t="s">
        <v>5606</v>
      </c>
      <c r="D3240" s="5" t="s">
        <v>5609</v>
      </c>
      <c r="E3240" s="5">
        <v>2021</v>
      </c>
      <c r="F3240" s="8" t="str">
        <f t="shared" si="100"/>
        <v>October</v>
      </c>
      <c r="G3240" s="7">
        <f t="shared" si="101"/>
        <v>44492</v>
      </c>
      <c r="H3240" s="5" t="s">
        <v>3247</v>
      </c>
      <c r="I3240" s="5" t="s">
        <v>13</v>
      </c>
      <c r="J3240" s="10"/>
      <c r="K3240" s="10">
        <v>833125</v>
      </c>
      <c r="L3240" s="11">
        <v>91375</v>
      </c>
    </row>
    <row r="3241" spans="1:12" x14ac:dyDescent="0.25">
      <c r="A3241" s="5" t="s">
        <v>1116</v>
      </c>
      <c r="B3241" s="3" t="s">
        <v>1117</v>
      </c>
      <c r="C3241" s="5" t="s">
        <v>5606</v>
      </c>
      <c r="D3241" s="5" t="s">
        <v>5609</v>
      </c>
      <c r="E3241" s="5">
        <v>2021</v>
      </c>
      <c r="F3241" s="8" t="str">
        <f t="shared" si="100"/>
        <v>October</v>
      </c>
      <c r="G3241" s="7">
        <f t="shared" si="101"/>
        <v>44492</v>
      </c>
      <c r="H3241" s="5" t="s">
        <v>3247</v>
      </c>
      <c r="I3241" s="5" t="s">
        <v>13</v>
      </c>
      <c r="J3241" s="10"/>
      <c r="K3241" s="10">
        <v>91375</v>
      </c>
      <c r="L3241" s="11">
        <v>0</v>
      </c>
    </row>
    <row r="3242" spans="1:12" x14ac:dyDescent="0.25">
      <c r="A3242" s="5" t="s">
        <v>1118</v>
      </c>
      <c r="B3242" s="3" t="s">
        <v>1119</v>
      </c>
      <c r="C3242" s="7"/>
      <c r="D3242" s="7"/>
      <c r="E3242" s="7"/>
      <c r="F3242" s="8" t="str">
        <f t="shared" si="100"/>
        <v>January</v>
      </c>
      <c r="G3242" s="7" t="str">
        <f t="shared" si="101"/>
        <v/>
      </c>
      <c r="H3242" s="5" t="s">
        <v>28</v>
      </c>
      <c r="I3242" s="5" t="s">
        <v>29</v>
      </c>
      <c r="J3242" s="10"/>
      <c r="K3242" s="10"/>
      <c r="L3242" s="11">
        <v>0</v>
      </c>
    </row>
    <row r="3243" spans="1:12" x14ac:dyDescent="0.25">
      <c r="A3243" s="5" t="s">
        <v>1123</v>
      </c>
      <c r="B3243" s="3" t="s">
        <v>1124</v>
      </c>
      <c r="C3243" s="5" t="s">
        <v>5587</v>
      </c>
      <c r="D3243" s="5" t="s">
        <v>5587</v>
      </c>
      <c r="E3243" s="5">
        <v>2021</v>
      </c>
      <c r="F3243" s="8" t="str">
        <f t="shared" si="100"/>
        <v>January</v>
      </c>
      <c r="G3243" s="7">
        <f t="shared" si="101"/>
        <v>44197</v>
      </c>
      <c r="H3243" s="5" t="s">
        <v>36</v>
      </c>
      <c r="I3243" s="5" t="s">
        <v>29</v>
      </c>
      <c r="J3243" s="10"/>
      <c r="K3243" s="10"/>
      <c r="L3243" s="11">
        <v>89131041.939999998</v>
      </c>
    </row>
    <row r="3244" spans="1:12" x14ac:dyDescent="0.25">
      <c r="A3244" s="5" t="s">
        <v>1123</v>
      </c>
      <c r="B3244" s="3" t="s">
        <v>1124</v>
      </c>
      <c r="C3244" s="5" t="s">
        <v>5587</v>
      </c>
      <c r="D3244" s="5" t="s">
        <v>5603</v>
      </c>
      <c r="E3244" s="5">
        <v>2021</v>
      </c>
      <c r="F3244" s="8" t="str">
        <f t="shared" si="100"/>
        <v>January</v>
      </c>
      <c r="G3244" s="7">
        <f t="shared" si="101"/>
        <v>44225</v>
      </c>
      <c r="H3244" s="5" t="s">
        <v>3762</v>
      </c>
      <c r="I3244" s="5" t="s">
        <v>13</v>
      </c>
      <c r="J3244" s="10"/>
      <c r="K3244" s="10">
        <v>3762500</v>
      </c>
      <c r="L3244" s="11">
        <v>85368541.939999998</v>
      </c>
    </row>
    <row r="3245" spans="1:12" x14ac:dyDescent="0.25">
      <c r="A3245" s="5" t="s">
        <v>1123</v>
      </c>
      <c r="B3245" s="3" t="s">
        <v>1124</v>
      </c>
      <c r="C3245" s="5" t="s">
        <v>5598</v>
      </c>
      <c r="D3245" s="5" t="s">
        <v>5614</v>
      </c>
      <c r="E3245" s="5">
        <v>2021</v>
      </c>
      <c r="F3245" s="8" t="str">
        <f t="shared" si="100"/>
        <v>February</v>
      </c>
      <c r="G3245" s="7">
        <f t="shared" si="101"/>
        <v>44253</v>
      </c>
      <c r="H3245" s="5" t="s">
        <v>3761</v>
      </c>
      <c r="I3245" s="5" t="s">
        <v>13</v>
      </c>
      <c r="J3245" s="10"/>
      <c r="K3245" s="10">
        <v>3762500</v>
      </c>
      <c r="L3245" s="11">
        <v>81606041.939999998</v>
      </c>
    </row>
    <row r="3246" spans="1:12" x14ac:dyDescent="0.25">
      <c r="A3246" s="5" t="s">
        <v>1123</v>
      </c>
      <c r="B3246" s="3" t="s">
        <v>1124</v>
      </c>
      <c r="C3246" s="5" t="s">
        <v>5588</v>
      </c>
      <c r="D3246" s="5" t="s">
        <v>5595</v>
      </c>
      <c r="E3246" s="5">
        <v>2021</v>
      </c>
      <c r="F3246" s="8" t="str">
        <f t="shared" si="100"/>
        <v>March</v>
      </c>
      <c r="G3246" s="7">
        <f t="shared" si="101"/>
        <v>44286</v>
      </c>
      <c r="H3246" s="5" t="s">
        <v>3760</v>
      </c>
      <c r="I3246" s="5" t="s">
        <v>13</v>
      </c>
      <c r="J3246" s="10"/>
      <c r="K3246" s="10">
        <v>3762500</v>
      </c>
      <c r="L3246" s="11">
        <v>77843541.939999998</v>
      </c>
    </row>
    <row r="3247" spans="1:12" x14ac:dyDescent="0.25">
      <c r="A3247" s="5" t="s">
        <v>1123</v>
      </c>
      <c r="B3247" s="3" t="s">
        <v>1124</v>
      </c>
      <c r="C3247" s="5" t="s">
        <v>5596</v>
      </c>
      <c r="D3247" s="5" t="s">
        <v>5610</v>
      </c>
      <c r="E3247" s="5">
        <v>2021</v>
      </c>
      <c r="F3247" s="8" t="str">
        <f t="shared" si="100"/>
        <v>April</v>
      </c>
      <c r="G3247" s="7">
        <f t="shared" si="101"/>
        <v>44316</v>
      </c>
      <c r="H3247" s="5" t="s">
        <v>3759</v>
      </c>
      <c r="I3247" s="5" t="s">
        <v>13</v>
      </c>
      <c r="J3247" s="10"/>
      <c r="K3247" s="10">
        <v>3762500</v>
      </c>
      <c r="L3247" s="11">
        <v>74081041.939999998</v>
      </c>
    </row>
    <row r="3248" spans="1:12" x14ac:dyDescent="0.25">
      <c r="A3248" s="5" t="s">
        <v>1123</v>
      </c>
      <c r="B3248" s="3" t="s">
        <v>1124</v>
      </c>
      <c r="C3248" s="5" t="s">
        <v>5597</v>
      </c>
      <c r="D3248" s="5" t="s">
        <v>5595</v>
      </c>
      <c r="E3248" s="5">
        <v>2021</v>
      </c>
      <c r="F3248" s="8" t="str">
        <f t="shared" si="100"/>
        <v>May</v>
      </c>
      <c r="G3248" s="7">
        <f t="shared" si="101"/>
        <v>44347</v>
      </c>
      <c r="H3248" s="5" t="s">
        <v>3758</v>
      </c>
      <c r="I3248" s="5" t="s">
        <v>13</v>
      </c>
      <c r="J3248" s="10"/>
      <c r="K3248" s="10">
        <v>3762500</v>
      </c>
      <c r="L3248" s="11">
        <v>70318541.939999998</v>
      </c>
    </row>
    <row r="3249" spans="1:12" x14ac:dyDescent="0.25">
      <c r="A3249" s="5" t="s">
        <v>1123</v>
      </c>
      <c r="B3249" s="3" t="s">
        <v>1124</v>
      </c>
      <c r="C3249" s="5" t="s">
        <v>5589</v>
      </c>
      <c r="D3249" s="5" t="s">
        <v>5610</v>
      </c>
      <c r="E3249" s="5">
        <v>2021</v>
      </c>
      <c r="F3249" s="8" t="str">
        <f t="shared" si="100"/>
        <v>June</v>
      </c>
      <c r="G3249" s="7">
        <f t="shared" si="101"/>
        <v>44377</v>
      </c>
      <c r="H3249" s="5" t="s">
        <v>3757</v>
      </c>
      <c r="I3249" s="5" t="s">
        <v>13</v>
      </c>
      <c r="J3249" s="10"/>
      <c r="K3249" s="10">
        <v>3762500</v>
      </c>
      <c r="L3249" s="11">
        <v>66556041.939999998</v>
      </c>
    </row>
    <row r="3250" spans="1:12" x14ac:dyDescent="0.25">
      <c r="A3250" s="5" t="s">
        <v>1132</v>
      </c>
      <c r="B3250" s="3" t="s">
        <v>1133</v>
      </c>
      <c r="C3250" s="5" t="s">
        <v>5587</v>
      </c>
      <c r="D3250" s="5" t="s">
        <v>5587</v>
      </c>
      <c r="E3250" s="5">
        <v>2021</v>
      </c>
      <c r="F3250" s="8" t="str">
        <f t="shared" si="100"/>
        <v>January</v>
      </c>
      <c r="G3250" s="7">
        <f t="shared" si="101"/>
        <v>44197</v>
      </c>
      <c r="H3250" s="5" t="s">
        <v>36</v>
      </c>
      <c r="I3250" s="5" t="s">
        <v>29</v>
      </c>
      <c r="J3250" s="10"/>
      <c r="K3250" s="10"/>
      <c r="L3250" s="11">
        <v>26059.51</v>
      </c>
    </row>
    <row r="3251" spans="1:12" x14ac:dyDescent="0.25">
      <c r="A3251" s="5" t="s">
        <v>1132</v>
      </c>
      <c r="B3251" s="3" t="s">
        <v>1133</v>
      </c>
      <c r="C3251" s="5" t="s">
        <v>5587</v>
      </c>
      <c r="D3251" s="5" t="s">
        <v>5587</v>
      </c>
      <c r="E3251" s="5">
        <v>2021</v>
      </c>
      <c r="F3251" s="8" t="str">
        <f t="shared" si="100"/>
        <v>January</v>
      </c>
      <c r="G3251" s="7">
        <f t="shared" si="101"/>
        <v>44197</v>
      </c>
      <c r="H3251" s="5" t="s">
        <v>3756</v>
      </c>
      <c r="I3251" s="5" t="s">
        <v>11</v>
      </c>
      <c r="J3251" s="10">
        <v>548250</v>
      </c>
      <c r="K3251" s="10"/>
      <c r="L3251" s="11">
        <v>574309.51</v>
      </c>
    </row>
    <row r="3252" spans="1:12" x14ac:dyDescent="0.25">
      <c r="A3252" s="5" t="s">
        <v>1132</v>
      </c>
      <c r="B3252" s="3" t="s">
        <v>1133</v>
      </c>
      <c r="C3252" s="5" t="s">
        <v>5587</v>
      </c>
      <c r="D3252" s="5" t="s">
        <v>5587</v>
      </c>
      <c r="E3252" s="5">
        <v>2021</v>
      </c>
      <c r="F3252" s="8" t="str">
        <f t="shared" si="100"/>
        <v>January</v>
      </c>
      <c r="G3252" s="7">
        <f t="shared" si="101"/>
        <v>44197</v>
      </c>
      <c r="H3252" s="5" t="s">
        <v>3755</v>
      </c>
      <c r="I3252" s="5" t="s">
        <v>13</v>
      </c>
      <c r="J3252" s="10"/>
      <c r="K3252" s="10">
        <v>121000</v>
      </c>
      <c r="L3252" s="11">
        <v>453309.51</v>
      </c>
    </row>
    <row r="3253" spans="1:12" x14ac:dyDescent="0.25">
      <c r="A3253" s="5" t="s">
        <v>1132</v>
      </c>
      <c r="B3253" s="3" t="s">
        <v>1133</v>
      </c>
      <c r="C3253" s="5" t="s">
        <v>5587</v>
      </c>
      <c r="D3253" s="5" t="s">
        <v>5612</v>
      </c>
      <c r="E3253" s="5">
        <v>2021</v>
      </c>
      <c r="F3253" s="8" t="str">
        <f t="shared" si="100"/>
        <v>January</v>
      </c>
      <c r="G3253" s="7">
        <f t="shared" si="101"/>
        <v>44216</v>
      </c>
      <c r="H3253" s="5" t="s">
        <v>3341</v>
      </c>
      <c r="I3253" s="5" t="s">
        <v>13</v>
      </c>
      <c r="J3253" s="10"/>
      <c r="K3253" s="10">
        <v>497250</v>
      </c>
      <c r="L3253" s="11">
        <v>-43940.49</v>
      </c>
    </row>
    <row r="3254" spans="1:12" x14ac:dyDescent="0.25">
      <c r="A3254" s="5" t="s">
        <v>1132</v>
      </c>
      <c r="B3254" s="3" t="s">
        <v>1133</v>
      </c>
      <c r="C3254" s="5" t="s">
        <v>5587</v>
      </c>
      <c r="D3254" s="5" t="s">
        <v>5612</v>
      </c>
      <c r="E3254" s="5">
        <v>2021</v>
      </c>
      <c r="F3254" s="8" t="str">
        <f t="shared" si="100"/>
        <v>January</v>
      </c>
      <c r="G3254" s="7">
        <f t="shared" si="101"/>
        <v>44216</v>
      </c>
      <c r="H3254" s="5" t="s">
        <v>3212</v>
      </c>
      <c r="I3254" s="5" t="s">
        <v>13</v>
      </c>
      <c r="J3254" s="10"/>
      <c r="K3254" s="10">
        <v>51000</v>
      </c>
      <c r="L3254" s="11">
        <v>-94940.49</v>
      </c>
    </row>
    <row r="3255" spans="1:12" x14ac:dyDescent="0.25">
      <c r="A3255" s="5" t="s">
        <v>1132</v>
      </c>
      <c r="B3255" s="3" t="s">
        <v>1133</v>
      </c>
      <c r="C3255" s="5" t="s">
        <v>5598</v>
      </c>
      <c r="D3255" s="5" t="s">
        <v>5587</v>
      </c>
      <c r="E3255" s="5">
        <v>2021</v>
      </c>
      <c r="F3255" s="8" t="str">
        <f t="shared" si="100"/>
        <v>February</v>
      </c>
      <c r="G3255" s="7">
        <f t="shared" si="101"/>
        <v>44228</v>
      </c>
      <c r="H3255" s="5" t="s">
        <v>3754</v>
      </c>
      <c r="I3255" s="5" t="s">
        <v>11</v>
      </c>
      <c r="J3255" s="10">
        <v>548250</v>
      </c>
      <c r="K3255" s="10"/>
      <c r="L3255" s="11">
        <v>453309.51</v>
      </c>
    </row>
    <row r="3256" spans="1:12" x14ac:dyDescent="0.25">
      <c r="A3256" s="5" t="s">
        <v>1132</v>
      </c>
      <c r="B3256" s="3" t="s">
        <v>1133</v>
      </c>
      <c r="C3256" s="5" t="s">
        <v>5598</v>
      </c>
      <c r="D3256" s="5" t="s">
        <v>5611</v>
      </c>
      <c r="E3256" s="5">
        <v>2021</v>
      </c>
      <c r="F3256" s="8" t="str">
        <f t="shared" si="100"/>
        <v>February</v>
      </c>
      <c r="G3256" s="7">
        <f t="shared" si="101"/>
        <v>44241</v>
      </c>
      <c r="H3256" s="5" t="s">
        <v>3210</v>
      </c>
      <c r="I3256" s="5" t="s">
        <v>13</v>
      </c>
      <c r="J3256" s="10"/>
      <c r="K3256" s="10">
        <v>497250</v>
      </c>
      <c r="L3256" s="11">
        <v>-43940.49</v>
      </c>
    </row>
    <row r="3257" spans="1:12" x14ac:dyDescent="0.25">
      <c r="A3257" s="5" t="s">
        <v>1132</v>
      </c>
      <c r="B3257" s="3" t="s">
        <v>1133</v>
      </c>
      <c r="C3257" s="5" t="s">
        <v>5598</v>
      </c>
      <c r="D3257" s="5" t="s">
        <v>5611</v>
      </c>
      <c r="E3257" s="5">
        <v>2021</v>
      </c>
      <c r="F3257" s="8" t="str">
        <f t="shared" si="100"/>
        <v>February</v>
      </c>
      <c r="G3257" s="7">
        <f t="shared" si="101"/>
        <v>44241</v>
      </c>
      <c r="H3257" s="5" t="s">
        <v>3209</v>
      </c>
      <c r="I3257" s="5" t="s">
        <v>13</v>
      </c>
      <c r="J3257" s="10"/>
      <c r="K3257" s="10">
        <v>51000</v>
      </c>
      <c r="L3257" s="11">
        <v>-94940.49</v>
      </c>
    </row>
    <row r="3258" spans="1:12" x14ac:dyDescent="0.25">
      <c r="A3258" s="5" t="s">
        <v>1132</v>
      </c>
      <c r="B3258" s="3" t="s">
        <v>1133</v>
      </c>
      <c r="C3258" s="5" t="s">
        <v>5598</v>
      </c>
      <c r="D3258" s="5" t="s">
        <v>5602</v>
      </c>
      <c r="E3258" s="5">
        <v>2021</v>
      </c>
      <c r="F3258" s="8" t="str">
        <f t="shared" si="100"/>
        <v>February</v>
      </c>
      <c r="G3258" s="7">
        <f t="shared" si="101"/>
        <v>44251</v>
      </c>
      <c r="H3258" s="5" t="s">
        <v>3753</v>
      </c>
      <c r="I3258" s="5" t="s">
        <v>11</v>
      </c>
      <c r="J3258" s="10">
        <v>548250</v>
      </c>
      <c r="K3258" s="10"/>
      <c r="L3258" s="11">
        <v>453309.51</v>
      </c>
    </row>
    <row r="3259" spans="1:12" x14ac:dyDescent="0.25">
      <c r="A3259" s="5" t="s">
        <v>1132</v>
      </c>
      <c r="B3259" s="3" t="s">
        <v>1133</v>
      </c>
      <c r="C3259" s="5" t="s">
        <v>5588</v>
      </c>
      <c r="D3259" s="5" t="s">
        <v>5616</v>
      </c>
      <c r="E3259" s="5">
        <v>2021</v>
      </c>
      <c r="F3259" s="8" t="str">
        <f t="shared" si="100"/>
        <v>March</v>
      </c>
      <c r="G3259" s="7">
        <f t="shared" si="101"/>
        <v>44270</v>
      </c>
      <c r="H3259" s="5" t="s">
        <v>3752</v>
      </c>
      <c r="I3259" s="5" t="s">
        <v>13</v>
      </c>
      <c r="J3259" s="10"/>
      <c r="K3259" s="10">
        <v>497250</v>
      </c>
      <c r="L3259" s="11">
        <v>-43940.49</v>
      </c>
    </row>
    <row r="3260" spans="1:12" x14ac:dyDescent="0.25">
      <c r="A3260" s="5" t="s">
        <v>1132</v>
      </c>
      <c r="B3260" s="3" t="s">
        <v>1133</v>
      </c>
      <c r="C3260" s="5" t="s">
        <v>5588</v>
      </c>
      <c r="D3260" s="5" t="s">
        <v>5616</v>
      </c>
      <c r="E3260" s="5">
        <v>2021</v>
      </c>
      <c r="F3260" s="8" t="str">
        <f t="shared" si="100"/>
        <v>March</v>
      </c>
      <c r="G3260" s="7">
        <f t="shared" si="101"/>
        <v>44270</v>
      </c>
      <c r="H3260" s="5" t="s">
        <v>3751</v>
      </c>
      <c r="I3260" s="5" t="s">
        <v>13</v>
      </c>
      <c r="J3260" s="10"/>
      <c r="K3260" s="10">
        <v>51000</v>
      </c>
      <c r="L3260" s="11">
        <v>-94940.49</v>
      </c>
    </row>
    <row r="3261" spans="1:12" x14ac:dyDescent="0.25">
      <c r="A3261" s="5" t="s">
        <v>1132</v>
      </c>
      <c r="B3261" s="3" t="s">
        <v>1133</v>
      </c>
      <c r="C3261" s="5" t="s">
        <v>5588</v>
      </c>
      <c r="D3261" s="5" t="s">
        <v>5614</v>
      </c>
      <c r="E3261" s="5">
        <v>2021</v>
      </c>
      <c r="F3261" s="8" t="str">
        <f t="shared" si="100"/>
        <v>March</v>
      </c>
      <c r="G3261" s="7">
        <f t="shared" si="101"/>
        <v>44281</v>
      </c>
      <c r="H3261" s="5" t="s">
        <v>3750</v>
      </c>
      <c r="I3261" s="5" t="s">
        <v>11</v>
      </c>
      <c r="J3261" s="10">
        <v>548250</v>
      </c>
      <c r="K3261" s="10"/>
      <c r="L3261" s="11">
        <v>453309.51</v>
      </c>
    </row>
    <row r="3262" spans="1:12" x14ac:dyDescent="0.25">
      <c r="A3262" s="5" t="s">
        <v>1132</v>
      </c>
      <c r="B3262" s="3" t="s">
        <v>1133</v>
      </c>
      <c r="C3262" s="5" t="s">
        <v>5596</v>
      </c>
      <c r="D3262" s="5" t="s">
        <v>5613</v>
      </c>
      <c r="E3262" s="5">
        <v>2021</v>
      </c>
      <c r="F3262" s="8" t="str">
        <f t="shared" si="100"/>
        <v>April</v>
      </c>
      <c r="G3262" s="7">
        <f t="shared" si="101"/>
        <v>44307</v>
      </c>
      <c r="H3262" s="5" t="s">
        <v>3749</v>
      </c>
      <c r="I3262" s="5" t="s">
        <v>13</v>
      </c>
      <c r="J3262" s="10"/>
      <c r="K3262" s="10">
        <v>26059.51</v>
      </c>
      <c r="L3262" s="11">
        <v>427250</v>
      </c>
    </row>
    <row r="3263" spans="1:12" x14ac:dyDescent="0.25">
      <c r="A3263" s="5" t="s">
        <v>1132</v>
      </c>
      <c r="B3263" s="3" t="s">
        <v>1133</v>
      </c>
      <c r="C3263" s="5" t="s">
        <v>5596</v>
      </c>
      <c r="D3263" s="5" t="s">
        <v>5600</v>
      </c>
      <c r="E3263" s="5">
        <v>2021</v>
      </c>
      <c r="F3263" s="8" t="str">
        <f t="shared" si="100"/>
        <v>April</v>
      </c>
      <c r="G3263" s="7">
        <f t="shared" si="101"/>
        <v>44314</v>
      </c>
      <c r="H3263" s="5" t="s">
        <v>3748</v>
      </c>
      <c r="I3263" s="5" t="s">
        <v>13</v>
      </c>
      <c r="J3263" s="10"/>
      <c r="K3263" s="10">
        <v>497250</v>
      </c>
      <c r="L3263" s="11">
        <v>-70000</v>
      </c>
    </row>
    <row r="3264" spans="1:12" x14ac:dyDescent="0.25">
      <c r="A3264" s="5" t="s">
        <v>1132</v>
      </c>
      <c r="B3264" s="3" t="s">
        <v>1133</v>
      </c>
      <c r="C3264" s="5" t="s">
        <v>5596</v>
      </c>
      <c r="D3264" s="5" t="s">
        <v>5600</v>
      </c>
      <c r="E3264" s="5">
        <v>2021</v>
      </c>
      <c r="F3264" s="8" t="str">
        <f t="shared" si="100"/>
        <v>April</v>
      </c>
      <c r="G3264" s="7">
        <f t="shared" si="101"/>
        <v>44314</v>
      </c>
      <c r="H3264" s="5" t="s">
        <v>3747</v>
      </c>
      <c r="I3264" s="5" t="s">
        <v>13</v>
      </c>
      <c r="J3264" s="10"/>
      <c r="K3264" s="10">
        <v>51000</v>
      </c>
      <c r="L3264" s="11">
        <v>-121000</v>
      </c>
    </row>
    <row r="3265" spans="1:12" x14ac:dyDescent="0.25">
      <c r="A3265" s="5" t="s">
        <v>1132</v>
      </c>
      <c r="B3265" s="3" t="s">
        <v>1133</v>
      </c>
      <c r="C3265" s="5" t="s">
        <v>5597</v>
      </c>
      <c r="D3265" s="5" t="s">
        <v>5589</v>
      </c>
      <c r="E3265" s="5">
        <v>2021</v>
      </c>
      <c r="F3265" s="8" t="str">
        <f t="shared" si="100"/>
        <v>May</v>
      </c>
      <c r="G3265" s="7">
        <f t="shared" si="101"/>
        <v>44322</v>
      </c>
      <c r="H3265" s="5" t="s">
        <v>3746</v>
      </c>
      <c r="I3265" s="5" t="s">
        <v>11</v>
      </c>
      <c r="J3265" s="10">
        <v>548250</v>
      </c>
      <c r="K3265" s="10"/>
      <c r="L3265" s="11">
        <v>427250</v>
      </c>
    </row>
    <row r="3266" spans="1:12" x14ac:dyDescent="0.25">
      <c r="A3266" s="5" t="s">
        <v>1132</v>
      </c>
      <c r="B3266" s="3" t="s">
        <v>1133</v>
      </c>
      <c r="C3266" s="5" t="s">
        <v>5589</v>
      </c>
      <c r="D3266" s="5" t="s">
        <v>5605</v>
      </c>
      <c r="E3266" s="5">
        <v>2021</v>
      </c>
      <c r="F3266" s="8" t="str">
        <f t="shared" si="100"/>
        <v>June</v>
      </c>
      <c r="G3266" s="7">
        <f t="shared" si="101"/>
        <v>44356</v>
      </c>
      <c r="H3266" s="5" t="s">
        <v>3202</v>
      </c>
      <c r="I3266" s="5" t="s">
        <v>13</v>
      </c>
      <c r="J3266" s="10"/>
      <c r="K3266" s="10">
        <v>467250</v>
      </c>
      <c r="L3266" s="11">
        <v>-40000</v>
      </c>
    </row>
    <row r="3267" spans="1:12" x14ac:dyDescent="0.25">
      <c r="A3267" s="5" t="s">
        <v>1132</v>
      </c>
      <c r="B3267" s="3" t="s">
        <v>1133</v>
      </c>
      <c r="C3267" s="5" t="s">
        <v>5589</v>
      </c>
      <c r="D3267" s="5" t="s">
        <v>5605</v>
      </c>
      <c r="E3267" s="5">
        <v>2021</v>
      </c>
      <c r="F3267" s="8" t="str">
        <f t="shared" ref="F3267:F3330" si="102">TEXT(C3267*28, "mmmm")</f>
        <v>June</v>
      </c>
      <c r="G3267" s="7">
        <f t="shared" ref="G3267:G3330" si="103">IFERROR(DATEVALUE(CONCATENATE(C3267,"-",D3267,"-",E3267)), "")</f>
        <v>44356</v>
      </c>
      <c r="H3267" s="5" t="s">
        <v>3201</v>
      </c>
      <c r="I3267" s="5" t="s">
        <v>13</v>
      </c>
      <c r="J3267" s="10"/>
      <c r="K3267" s="10">
        <v>51000</v>
      </c>
      <c r="L3267" s="11">
        <v>-91000</v>
      </c>
    </row>
    <row r="3268" spans="1:12" x14ac:dyDescent="0.25">
      <c r="A3268" s="5" t="s">
        <v>1132</v>
      </c>
      <c r="B3268" s="3" t="s">
        <v>1133</v>
      </c>
      <c r="C3268" s="5" t="s">
        <v>5589</v>
      </c>
      <c r="D3268" s="5" t="s">
        <v>5599</v>
      </c>
      <c r="E3268" s="5">
        <v>2021</v>
      </c>
      <c r="F3268" s="8" t="str">
        <f t="shared" si="102"/>
        <v>June</v>
      </c>
      <c r="G3268" s="7">
        <f t="shared" si="103"/>
        <v>44363</v>
      </c>
      <c r="H3268" s="5" t="s">
        <v>3745</v>
      </c>
      <c r="I3268" s="5" t="s">
        <v>11</v>
      </c>
      <c r="J3268" s="10">
        <v>548250</v>
      </c>
      <c r="K3268" s="10"/>
      <c r="L3268" s="11">
        <v>457250</v>
      </c>
    </row>
    <row r="3269" spans="1:12" x14ac:dyDescent="0.25">
      <c r="A3269" s="5" t="s">
        <v>1132</v>
      </c>
      <c r="B3269" s="3" t="s">
        <v>1133</v>
      </c>
      <c r="C3269" s="5" t="s">
        <v>5590</v>
      </c>
      <c r="D3269" s="5" t="s">
        <v>5587</v>
      </c>
      <c r="E3269" s="5">
        <v>2021</v>
      </c>
      <c r="F3269" s="8" t="str">
        <f t="shared" si="102"/>
        <v>August</v>
      </c>
      <c r="G3269" s="7">
        <f t="shared" si="103"/>
        <v>44409</v>
      </c>
      <c r="H3269" s="5" t="s">
        <v>3331</v>
      </c>
      <c r="I3269" s="5" t="s">
        <v>13</v>
      </c>
      <c r="J3269" s="10"/>
      <c r="K3269" s="10">
        <v>51000</v>
      </c>
      <c r="L3269" s="11">
        <v>406250</v>
      </c>
    </row>
    <row r="3270" spans="1:12" x14ac:dyDescent="0.25">
      <c r="A3270" s="5" t="s">
        <v>1132</v>
      </c>
      <c r="B3270" s="3" t="s">
        <v>1133</v>
      </c>
      <c r="C3270" s="5" t="s">
        <v>5590</v>
      </c>
      <c r="D3270" s="5" t="s">
        <v>5587</v>
      </c>
      <c r="E3270" s="5">
        <v>2021</v>
      </c>
      <c r="F3270" s="8" t="str">
        <f t="shared" si="102"/>
        <v>August</v>
      </c>
      <c r="G3270" s="7">
        <f t="shared" si="103"/>
        <v>44409</v>
      </c>
      <c r="H3270" s="5" t="s">
        <v>3279</v>
      </c>
      <c r="I3270" s="5" t="s">
        <v>13</v>
      </c>
      <c r="J3270" s="10"/>
      <c r="K3270" s="10">
        <v>497250</v>
      </c>
      <c r="L3270" s="11">
        <v>-91000</v>
      </c>
    </row>
    <row r="3271" spans="1:12" x14ac:dyDescent="0.25">
      <c r="A3271" s="5" t="s">
        <v>1132</v>
      </c>
      <c r="B3271" s="3" t="s">
        <v>1133</v>
      </c>
      <c r="C3271" s="5" t="s">
        <v>5590</v>
      </c>
      <c r="D3271" s="5" t="s">
        <v>5587</v>
      </c>
      <c r="E3271" s="5">
        <v>2021</v>
      </c>
      <c r="F3271" s="8" t="str">
        <f t="shared" si="102"/>
        <v>August</v>
      </c>
      <c r="G3271" s="7">
        <f t="shared" si="103"/>
        <v>44409</v>
      </c>
      <c r="H3271" s="5" t="s">
        <v>3744</v>
      </c>
      <c r="I3271" s="5" t="s">
        <v>11</v>
      </c>
      <c r="J3271" s="10">
        <v>548250</v>
      </c>
      <c r="K3271" s="10"/>
      <c r="L3271" s="11">
        <v>457250</v>
      </c>
    </row>
    <row r="3272" spans="1:12" x14ac:dyDescent="0.25">
      <c r="A3272" s="5" t="s">
        <v>1132</v>
      </c>
      <c r="B3272" s="3" t="s">
        <v>1133</v>
      </c>
      <c r="C3272" s="5" t="s">
        <v>5590</v>
      </c>
      <c r="D3272" s="5" t="s">
        <v>5608</v>
      </c>
      <c r="E3272" s="5">
        <v>2021</v>
      </c>
      <c r="F3272" s="8" t="str">
        <f t="shared" si="102"/>
        <v>August</v>
      </c>
      <c r="G3272" s="7">
        <f t="shared" si="103"/>
        <v>44433</v>
      </c>
      <c r="H3272" s="5" t="s">
        <v>3743</v>
      </c>
      <c r="I3272" s="5" t="s">
        <v>13</v>
      </c>
      <c r="J3272" s="10"/>
      <c r="K3272" s="10">
        <v>527250</v>
      </c>
      <c r="L3272" s="11">
        <v>-70000</v>
      </c>
    </row>
    <row r="3273" spans="1:12" x14ac:dyDescent="0.25">
      <c r="A3273" s="5" t="s">
        <v>1132</v>
      </c>
      <c r="B3273" s="3" t="s">
        <v>1133</v>
      </c>
      <c r="C3273" s="5" t="s">
        <v>5590</v>
      </c>
      <c r="D3273" s="5" t="s">
        <v>5608</v>
      </c>
      <c r="E3273" s="5">
        <v>2021</v>
      </c>
      <c r="F3273" s="8" t="str">
        <f t="shared" si="102"/>
        <v>August</v>
      </c>
      <c r="G3273" s="7">
        <f t="shared" si="103"/>
        <v>44433</v>
      </c>
      <c r="H3273" s="5" t="s">
        <v>3195</v>
      </c>
      <c r="I3273" s="5" t="s">
        <v>13</v>
      </c>
      <c r="J3273" s="10"/>
      <c r="K3273" s="10">
        <v>51000</v>
      </c>
      <c r="L3273" s="11">
        <v>-121000</v>
      </c>
    </row>
    <row r="3274" spans="1:12" x14ac:dyDescent="0.25">
      <c r="A3274" s="5" t="s">
        <v>1132</v>
      </c>
      <c r="B3274" s="3" t="s">
        <v>1133</v>
      </c>
      <c r="C3274" s="5" t="s">
        <v>5590</v>
      </c>
      <c r="D3274" s="5" t="s">
        <v>5595</v>
      </c>
      <c r="E3274" s="5">
        <v>2021</v>
      </c>
      <c r="F3274" s="8" t="str">
        <f t="shared" si="102"/>
        <v>August</v>
      </c>
      <c r="G3274" s="7">
        <f t="shared" si="103"/>
        <v>44439</v>
      </c>
      <c r="H3274" s="5" t="s">
        <v>3742</v>
      </c>
      <c r="I3274" s="5" t="s">
        <v>11</v>
      </c>
      <c r="J3274" s="10">
        <v>548250</v>
      </c>
      <c r="K3274" s="10"/>
      <c r="L3274" s="11">
        <v>427250</v>
      </c>
    </row>
    <row r="3275" spans="1:12" x14ac:dyDescent="0.25">
      <c r="A3275" s="5" t="s">
        <v>1132</v>
      </c>
      <c r="B3275" s="3" t="s">
        <v>1133</v>
      </c>
      <c r="C3275" s="5" t="s">
        <v>5605</v>
      </c>
      <c r="D3275" s="5" t="s">
        <v>5603</v>
      </c>
      <c r="E3275" s="5">
        <v>2021</v>
      </c>
      <c r="F3275" s="8" t="str">
        <f t="shared" si="102"/>
        <v>September</v>
      </c>
      <c r="G3275" s="7">
        <f t="shared" si="103"/>
        <v>44468</v>
      </c>
      <c r="H3275" s="5" t="s">
        <v>3741</v>
      </c>
      <c r="I3275" s="5" t="s">
        <v>11</v>
      </c>
      <c r="J3275" s="10">
        <v>548250</v>
      </c>
      <c r="K3275" s="10"/>
      <c r="L3275" s="11">
        <v>975500</v>
      </c>
    </row>
    <row r="3276" spans="1:12" x14ac:dyDescent="0.25">
      <c r="A3276" s="5" t="s">
        <v>1132</v>
      </c>
      <c r="B3276" s="3" t="s">
        <v>1133</v>
      </c>
      <c r="C3276" s="5" t="s">
        <v>5605</v>
      </c>
      <c r="D3276" s="5" t="s">
        <v>5603</v>
      </c>
      <c r="E3276" s="5">
        <v>2021</v>
      </c>
      <c r="F3276" s="8" t="str">
        <f t="shared" si="102"/>
        <v>September</v>
      </c>
      <c r="G3276" s="7">
        <f t="shared" si="103"/>
        <v>44468</v>
      </c>
      <c r="H3276" s="5" t="s">
        <v>3193</v>
      </c>
      <c r="I3276" s="5" t="s">
        <v>13</v>
      </c>
      <c r="J3276" s="10"/>
      <c r="K3276" s="10">
        <v>497250</v>
      </c>
      <c r="L3276" s="11">
        <v>478250</v>
      </c>
    </row>
    <row r="3277" spans="1:12" x14ac:dyDescent="0.25">
      <c r="A3277" s="5" t="s">
        <v>1132</v>
      </c>
      <c r="B3277" s="3" t="s">
        <v>1133</v>
      </c>
      <c r="C3277" s="5" t="s">
        <v>5605</v>
      </c>
      <c r="D3277" s="5" t="s">
        <v>5603</v>
      </c>
      <c r="E3277" s="5">
        <v>2021</v>
      </c>
      <c r="F3277" s="8" t="str">
        <f t="shared" si="102"/>
        <v>September</v>
      </c>
      <c r="G3277" s="7">
        <f t="shared" si="103"/>
        <v>44468</v>
      </c>
      <c r="H3277" s="5" t="s">
        <v>3192</v>
      </c>
      <c r="I3277" s="5" t="s">
        <v>13</v>
      </c>
      <c r="J3277" s="10"/>
      <c r="K3277" s="10">
        <v>51000</v>
      </c>
      <c r="L3277" s="11">
        <v>427250</v>
      </c>
    </row>
    <row r="3278" spans="1:12" x14ac:dyDescent="0.25">
      <c r="A3278" s="5" t="s">
        <v>1132</v>
      </c>
      <c r="B3278" s="3" t="s">
        <v>1133</v>
      </c>
      <c r="C3278" s="5" t="s">
        <v>5606</v>
      </c>
      <c r="D3278" s="5" t="s">
        <v>5593</v>
      </c>
      <c r="E3278" s="5">
        <v>2021</v>
      </c>
      <c r="F3278" s="8" t="str">
        <f t="shared" si="102"/>
        <v>October</v>
      </c>
      <c r="G3278" s="7">
        <f t="shared" si="103"/>
        <v>44491</v>
      </c>
      <c r="H3278" s="5" t="s">
        <v>3275</v>
      </c>
      <c r="I3278" s="5" t="s">
        <v>13</v>
      </c>
      <c r="J3278" s="10"/>
      <c r="K3278" s="10">
        <v>497250</v>
      </c>
      <c r="L3278" s="11">
        <v>-70000</v>
      </c>
    </row>
    <row r="3279" spans="1:12" x14ac:dyDescent="0.25">
      <c r="A3279" s="5" t="s">
        <v>1132</v>
      </c>
      <c r="B3279" s="3" t="s">
        <v>1133</v>
      </c>
      <c r="C3279" s="5" t="s">
        <v>5606</v>
      </c>
      <c r="D3279" s="5" t="s">
        <v>5593</v>
      </c>
      <c r="E3279" s="5">
        <v>2021</v>
      </c>
      <c r="F3279" s="8" t="str">
        <f t="shared" si="102"/>
        <v>October</v>
      </c>
      <c r="G3279" s="7">
        <f t="shared" si="103"/>
        <v>44491</v>
      </c>
      <c r="H3279" s="5" t="s">
        <v>3327</v>
      </c>
      <c r="I3279" s="5" t="s">
        <v>13</v>
      </c>
      <c r="J3279" s="10"/>
      <c r="K3279" s="10">
        <v>51000</v>
      </c>
      <c r="L3279" s="11">
        <v>-121000</v>
      </c>
    </row>
    <row r="3280" spans="1:12" x14ac:dyDescent="0.25">
      <c r="A3280" s="5" t="s">
        <v>1132</v>
      </c>
      <c r="B3280" s="3" t="s">
        <v>1133</v>
      </c>
      <c r="C3280" s="5" t="s">
        <v>5594</v>
      </c>
      <c r="D3280" s="5" t="s">
        <v>5587</v>
      </c>
      <c r="E3280" s="5">
        <v>2021</v>
      </c>
      <c r="F3280" s="8" t="str">
        <f t="shared" si="102"/>
        <v>November</v>
      </c>
      <c r="G3280" s="7">
        <f t="shared" si="103"/>
        <v>44501</v>
      </c>
      <c r="H3280" s="5" t="s">
        <v>3740</v>
      </c>
      <c r="I3280" s="5" t="s">
        <v>11</v>
      </c>
      <c r="J3280" s="10">
        <v>548250</v>
      </c>
      <c r="K3280" s="10"/>
      <c r="L3280" s="11">
        <v>427250</v>
      </c>
    </row>
    <row r="3281" spans="1:12" x14ac:dyDescent="0.25">
      <c r="A3281" s="5" t="s">
        <v>1132</v>
      </c>
      <c r="B3281" s="3" t="s">
        <v>1133</v>
      </c>
      <c r="C3281" s="5" t="s">
        <v>5594</v>
      </c>
      <c r="D3281" s="5" t="s">
        <v>5598</v>
      </c>
      <c r="E3281" s="5">
        <v>2021</v>
      </c>
      <c r="F3281" s="8" t="str">
        <f t="shared" si="102"/>
        <v>November</v>
      </c>
      <c r="G3281" s="7">
        <f t="shared" si="103"/>
        <v>44502</v>
      </c>
      <c r="H3281" s="5" t="s">
        <v>3739</v>
      </c>
      <c r="I3281" s="5" t="s">
        <v>11</v>
      </c>
      <c r="J3281" s="10">
        <v>1290000</v>
      </c>
      <c r="K3281" s="10"/>
      <c r="L3281" s="11">
        <v>1717250</v>
      </c>
    </row>
    <row r="3282" spans="1:12" x14ac:dyDescent="0.25">
      <c r="A3282" s="5" t="s">
        <v>1132</v>
      </c>
      <c r="B3282" s="3" t="s">
        <v>1133</v>
      </c>
      <c r="C3282" s="5" t="s">
        <v>5594</v>
      </c>
      <c r="D3282" s="5" t="s">
        <v>5617</v>
      </c>
      <c r="E3282" s="5">
        <v>2021</v>
      </c>
      <c r="F3282" s="8" t="str">
        <f t="shared" si="102"/>
        <v>November</v>
      </c>
      <c r="G3282" s="7">
        <f t="shared" si="103"/>
        <v>44519</v>
      </c>
      <c r="H3282" s="5" t="s">
        <v>3324</v>
      </c>
      <c r="I3282" s="5" t="s">
        <v>13</v>
      </c>
      <c r="J3282" s="10"/>
      <c r="K3282" s="10">
        <v>497250</v>
      </c>
      <c r="L3282" s="11">
        <v>1220000</v>
      </c>
    </row>
    <row r="3283" spans="1:12" x14ac:dyDescent="0.25">
      <c r="A3283" s="5" t="s">
        <v>1132</v>
      </c>
      <c r="B3283" s="3" t="s">
        <v>1133</v>
      </c>
      <c r="C3283" s="5" t="s">
        <v>5594</v>
      </c>
      <c r="D3283" s="5" t="s">
        <v>5617</v>
      </c>
      <c r="E3283" s="5">
        <v>2021</v>
      </c>
      <c r="F3283" s="8" t="str">
        <f t="shared" si="102"/>
        <v>November</v>
      </c>
      <c r="G3283" s="7">
        <f t="shared" si="103"/>
        <v>44519</v>
      </c>
      <c r="H3283" s="5" t="s">
        <v>3323</v>
      </c>
      <c r="I3283" s="5" t="s">
        <v>13</v>
      </c>
      <c r="J3283" s="10"/>
      <c r="K3283" s="10">
        <v>51000</v>
      </c>
      <c r="L3283" s="11">
        <v>1169000</v>
      </c>
    </row>
    <row r="3284" spans="1:12" x14ac:dyDescent="0.25">
      <c r="A3284" s="5" t="s">
        <v>1132</v>
      </c>
      <c r="B3284" s="3" t="s">
        <v>1133</v>
      </c>
      <c r="C3284" s="5" t="s">
        <v>5607</v>
      </c>
      <c r="D3284" s="5" t="s">
        <v>5587</v>
      </c>
      <c r="E3284" s="5">
        <v>2021</v>
      </c>
      <c r="F3284" s="8" t="str">
        <f t="shared" si="102"/>
        <v>December</v>
      </c>
      <c r="G3284" s="7">
        <f t="shared" si="103"/>
        <v>44531</v>
      </c>
      <c r="H3284" s="5" t="s">
        <v>3738</v>
      </c>
      <c r="I3284" s="5" t="s">
        <v>11</v>
      </c>
      <c r="J3284" s="10">
        <v>548250</v>
      </c>
      <c r="K3284" s="10"/>
      <c r="L3284" s="11">
        <v>1717250</v>
      </c>
    </row>
    <row r="3285" spans="1:12" x14ac:dyDescent="0.25">
      <c r="A3285" s="5" t="s">
        <v>1132</v>
      </c>
      <c r="B3285" s="3" t="s">
        <v>1133</v>
      </c>
      <c r="C3285" s="5" t="s">
        <v>5607</v>
      </c>
      <c r="D3285" s="5" t="s">
        <v>5600</v>
      </c>
      <c r="E3285" s="5">
        <v>2021</v>
      </c>
      <c r="F3285" s="8" t="str">
        <f t="shared" si="102"/>
        <v>December</v>
      </c>
      <c r="G3285" s="7">
        <f t="shared" si="103"/>
        <v>44558</v>
      </c>
      <c r="H3285" s="5" t="s">
        <v>3737</v>
      </c>
      <c r="I3285" s="5" t="s">
        <v>13</v>
      </c>
      <c r="J3285" s="10"/>
      <c r="K3285" s="10">
        <v>1179750</v>
      </c>
      <c r="L3285" s="11">
        <v>537500</v>
      </c>
    </row>
    <row r="3286" spans="1:12" x14ac:dyDescent="0.25">
      <c r="A3286" s="5" t="s">
        <v>1132</v>
      </c>
      <c r="B3286" s="3" t="s">
        <v>1133</v>
      </c>
      <c r="C3286" s="5" t="s">
        <v>5607</v>
      </c>
      <c r="D3286" s="5" t="s">
        <v>5600</v>
      </c>
      <c r="E3286" s="5">
        <v>2021</v>
      </c>
      <c r="F3286" s="8" t="str">
        <f t="shared" si="102"/>
        <v>December</v>
      </c>
      <c r="G3286" s="7">
        <f t="shared" si="103"/>
        <v>44558</v>
      </c>
      <c r="H3286" s="5" t="s">
        <v>1975</v>
      </c>
      <c r="I3286" s="5" t="s">
        <v>13</v>
      </c>
      <c r="J3286" s="10"/>
      <c r="K3286" s="10">
        <v>110250</v>
      </c>
      <c r="L3286" s="11">
        <v>427250</v>
      </c>
    </row>
    <row r="3287" spans="1:12" x14ac:dyDescent="0.25">
      <c r="A3287" s="5" t="s">
        <v>1145</v>
      </c>
      <c r="B3287" s="3" t="s">
        <v>1146</v>
      </c>
      <c r="C3287" s="5" t="s">
        <v>5589</v>
      </c>
      <c r="D3287" s="5" t="s">
        <v>5592</v>
      </c>
      <c r="E3287" s="5">
        <v>2021</v>
      </c>
      <c r="F3287" s="8" t="str">
        <f t="shared" si="102"/>
        <v>June</v>
      </c>
      <c r="G3287" s="7">
        <f t="shared" si="103"/>
        <v>44354</v>
      </c>
      <c r="H3287" s="5" t="s">
        <v>3736</v>
      </c>
      <c r="I3287" s="5" t="s">
        <v>11</v>
      </c>
      <c r="J3287" s="10">
        <v>927104</v>
      </c>
      <c r="K3287" s="10"/>
      <c r="L3287" s="11">
        <v>927104</v>
      </c>
    </row>
    <row r="3288" spans="1:12" x14ac:dyDescent="0.25">
      <c r="A3288" s="5" t="s">
        <v>1145</v>
      </c>
      <c r="B3288" s="3" t="s">
        <v>1146</v>
      </c>
      <c r="C3288" s="5" t="s">
        <v>5589</v>
      </c>
      <c r="D3288" s="5" t="s">
        <v>5592</v>
      </c>
      <c r="E3288" s="5">
        <v>2021</v>
      </c>
      <c r="F3288" s="8" t="str">
        <f t="shared" si="102"/>
        <v>June</v>
      </c>
      <c r="G3288" s="7">
        <f t="shared" si="103"/>
        <v>44354</v>
      </c>
      <c r="H3288" s="5" t="s">
        <v>3216</v>
      </c>
      <c r="I3288" s="5" t="s">
        <v>13</v>
      </c>
      <c r="J3288" s="10"/>
      <c r="K3288" s="10">
        <v>927104</v>
      </c>
      <c r="L3288" s="11">
        <v>0</v>
      </c>
    </row>
    <row r="3289" spans="1:12" x14ac:dyDescent="0.25">
      <c r="A3289" s="5" t="s">
        <v>1145</v>
      </c>
      <c r="B3289" s="3" t="s">
        <v>1146</v>
      </c>
      <c r="C3289" s="5" t="s">
        <v>5606</v>
      </c>
      <c r="D3289" s="5" t="s">
        <v>5594</v>
      </c>
      <c r="E3289" s="5">
        <v>2021</v>
      </c>
      <c r="F3289" s="8" t="str">
        <f t="shared" si="102"/>
        <v>October</v>
      </c>
      <c r="G3289" s="7">
        <f t="shared" si="103"/>
        <v>44480</v>
      </c>
      <c r="H3289" s="5" t="s">
        <v>3735</v>
      </c>
      <c r="I3289" s="5" t="s">
        <v>11</v>
      </c>
      <c r="J3289" s="10">
        <v>978205.94</v>
      </c>
      <c r="K3289" s="10"/>
      <c r="L3289" s="11">
        <v>978205.94</v>
      </c>
    </row>
    <row r="3290" spans="1:12" x14ac:dyDescent="0.25">
      <c r="A3290" s="5" t="s">
        <v>1145</v>
      </c>
      <c r="B3290" s="3" t="s">
        <v>1146</v>
      </c>
      <c r="C3290" s="5" t="s">
        <v>5606</v>
      </c>
      <c r="D3290" s="5" t="s">
        <v>5608</v>
      </c>
      <c r="E3290" s="5">
        <v>2021</v>
      </c>
      <c r="F3290" s="8" t="str">
        <f t="shared" si="102"/>
        <v>October</v>
      </c>
      <c r="G3290" s="7">
        <f t="shared" si="103"/>
        <v>44494</v>
      </c>
      <c r="H3290" s="5" t="s">
        <v>3734</v>
      </c>
      <c r="I3290" s="5" t="s">
        <v>13</v>
      </c>
      <c r="J3290" s="10"/>
      <c r="K3290" s="10">
        <v>600000</v>
      </c>
      <c r="L3290" s="11">
        <v>378205.94</v>
      </c>
    </row>
    <row r="3291" spans="1:12" x14ac:dyDescent="0.25">
      <c r="A3291" s="5" t="s">
        <v>1147</v>
      </c>
      <c r="B3291" s="3" t="s">
        <v>1148</v>
      </c>
      <c r="C3291" s="5" t="s">
        <v>5587</v>
      </c>
      <c r="D3291" s="5" t="s">
        <v>5587</v>
      </c>
      <c r="E3291" s="5">
        <v>2021</v>
      </c>
      <c r="F3291" s="8" t="str">
        <f t="shared" si="102"/>
        <v>January</v>
      </c>
      <c r="G3291" s="7">
        <f t="shared" si="103"/>
        <v>44197</v>
      </c>
      <c r="H3291" s="5" t="s">
        <v>36</v>
      </c>
      <c r="I3291" s="5" t="s">
        <v>29</v>
      </c>
      <c r="J3291" s="10"/>
      <c r="K3291" s="10"/>
      <c r="L3291" s="11">
        <v>146535.97</v>
      </c>
    </row>
    <row r="3292" spans="1:12" x14ac:dyDescent="0.25">
      <c r="A3292" s="5" t="s">
        <v>1153</v>
      </c>
      <c r="B3292" s="3" t="s">
        <v>1154</v>
      </c>
      <c r="C3292" s="5" t="s">
        <v>5587</v>
      </c>
      <c r="D3292" s="5" t="s">
        <v>5587</v>
      </c>
      <c r="E3292" s="5">
        <v>2021</v>
      </c>
      <c r="F3292" s="8" t="str">
        <f t="shared" si="102"/>
        <v>January</v>
      </c>
      <c r="G3292" s="7">
        <f t="shared" si="103"/>
        <v>44197</v>
      </c>
      <c r="H3292" s="5" t="s">
        <v>36</v>
      </c>
      <c r="I3292" s="5" t="s">
        <v>29</v>
      </c>
      <c r="J3292" s="10"/>
      <c r="K3292" s="10"/>
      <c r="L3292" s="11">
        <v>4864125</v>
      </c>
    </row>
    <row r="3293" spans="1:12" x14ac:dyDescent="0.25">
      <c r="A3293" s="5" t="s">
        <v>1164</v>
      </c>
      <c r="B3293" s="3" t="s">
        <v>1165</v>
      </c>
      <c r="C3293" s="5" t="s">
        <v>5598</v>
      </c>
      <c r="D3293" s="5" t="s">
        <v>5587</v>
      </c>
      <c r="E3293" s="5">
        <v>2021</v>
      </c>
      <c r="F3293" s="8" t="str">
        <f t="shared" si="102"/>
        <v>February</v>
      </c>
      <c r="G3293" s="7">
        <f t="shared" si="103"/>
        <v>44228</v>
      </c>
      <c r="H3293" s="5" t="s">
        <v>3733</v>
      </c>
      <c r="I3293" s="5" t="s">
        <v>13</v>
      </c>
      <c r="J3293" s="10"/>
      <c r="K3293" s="10">
        <v>349375</v>
      </c>
      <c r="L3293" s="11">
        <v>-349375</v>
      </c>
    </row>
    <row r="3294" spans="1:12" x14ac:dyDescent="0.25">
      <c r="A3294" s="5" t="s">
        <v>1164</v>
      </c>
      <c r="B3294" s="3" t="s">
        <v>1165</v>
      </c>
      <c r="C3294" s="5" t="s">
        <v>5588</v>
      </c>
      <c r="D3294" s="5" t="s">
        <v>5607</v>
      </c>
      <c r="E3294" s="5">
        <v>2021</v>
      </c>
      <c r="F3294" s="8" t="str">
        <f t="shared" si="102"/>
        <v>March</v>
      </c>
      <c r="G3294" s="7">
        <f t="shared" si="103"/>
        <v>44267</v>
      </c>
      <c r="H3294" s="5" t="s">
        <v>3732</v>
      </c>
      <c r="I3294" s="5" t="s">
        <v>11</v>
      </c>
      <c r="J3294" s="10">
        <v>349375</v>
      </c>
      <c r="K3294" s="10"/>
      <c r="L3294" s="11">
        <v>0</v>
      </c>
    </row>
    <row r="3295" spans="1:12" x14ac:dyDescent="0.25">
      <c r="A3295" s="5" t="s">
        <v>1164</v>
      </c>
      <c r="B3295" s="3" t="s">
        <v>1165</v>
      </c>
      <c r="C3295" s="5" t="s">
        <v>5588</v>
      </c>
      <c r="D3295" s="5" t="s">
        <v>5591</v>
      </c>
      <c r="E3295" s="5">
        <v>2021</v>
      </c>
      <c r="F3295" s="8" t="str">
        <f t="shared" si="102"/>
        <v>March</v>
      </c>
      <c r="G3295" s="7">
        <f t="shared" si="103"/>
        <v>44273</v>
      </c>
      <c r="H3295" s="5" t="s">
        <v>3731</v>
      </c>
      <c r="I3295" s="5" t="s">
        <v>11</v>
      </c>
      <c r="J3295" s="10">
        <v>80625</v>
      </c>
      <c r="K3295" s="10"/>
      <c r="L3295" s="11">
        <v>80625</v>
      </c>
    </row>
    <row r="3296" spans="1:12" x14ac:dyDescent="0.25">
      <c r="A3296" s="5" t="s">
        <v>1164</v>
      </c>
      <c r="B3296" s="3" t="s">
        <v>1165</v>
      </c>
      <c r="C3296" s="5" t="s">
        <v>5588</v>
      </c>
      <c r="D3296" s="5" t="s">
        <v>5602</v>
      </c>
      <c r="E3296" s="5">
        <v>2021</v>
      </c>
      <c r="F3296" s="8" t="str">
        <f t="shared" si="102"/>
        <v>March</v>
      </c>
      <c r="G3296" s="7">
        <f t="shared" si="103"/>
        <v>44279</v>
      </c>
      <c r="H3296" s="5" t="s">
        <v>3730</v>
      </c>
      <c r="I3296" s="5" t="s">
        <v>13</v>
      </c>
      <c r="J3296" s="10"/>
      <c r="K3296" s="10">
        <v>75000</v>
      </c>
      <c r="L3296" s="11">
        <v>5625</v>
      </c>
    </row>
    <row r="3297" spans="1:12" x14ac:dyDescent="0.25">
      <c r="A3297" s="5" t="s">
        <v>1164</v>
      </c>
      <c r="B3297" s="3" t="s">
        <v>1165</v>
      </c>
      <c r="C3297" s="5" t="s">
        <v>5596</v>
      </c>
      <c r="D3297" s="5" t="s">
        <v>5587</v>
      </c>
      <c r="E3297" s="5">
        <v>2021</v>
      </c>
      <c r="F3297" s="8" t="str">
        <f t="shared" si="102"/>
        <v>April</v>
      </c>
      <c r="G3297" s="7">
        <f t="shared" si="103"/>
        <v>44287</v>
      </c>
      <c r="H3297" s="5" t="s">
        <v>3729</v>
      </c>
      <c r="I3297" s="5" t="s">
        <v>11</v>
      </c>
      <c r="J3297" s="10">
        <v>80625</v>
      </c>
      <c r="K3297" s="10"/>
      <c r="L3297" s="11">
        <v>86250</v>
      </c>
    </row>
    <row r="3298" spans="1:12" x14ac:dyDescent="0.25">
      <c r="A3298" s="5" t="s">
        <v>1164</v>
      </c>
      <c r="B3298" s="3" t="s">
        <v>1165</v>
      </c>
      <c r="C3298" s="5" t="s">
        <v>5597</v>
      </c>
      <c r="D3298" s="5" t="s">
        <v>5592</v>
      </c>
      <c r="E3298" s="5">
        <v>2021</v>
      </c>
      <c r="F3298" s="8" t="str">
        <f t="shared" si="102"/>
        <v>May</v>
      </c>
      <c r="G3298" s="7">
        <f t="shared" si="103"/>
        <v>44323</v>
      </c>
      <c r="H3298" s="5" t="s">
        <v>3728</v>
      </c>
      <c r="I3298" s="5" t="s">
        <v>11</v>
      </c>
      <c r="J3298" s="10">
        <v>80625</v>
      </c>
      <c r="K3298" s="10"/>
      <c r="L3298" s="11">
        <v>166875</v>
      </c>
    </row>
    <row r="3299" spans="1:12" x14ac:dyDescent="0.25">
      <c r="A3299" s="5" t="s">
        <v>1164</v>
      </c>
      <c r="B3299" s="3" t="s">
        <v>1165</v>
      </c>
      <c r="C3299" s="5" t="s">
        <v>5589</v>
      </c>
      <c r="D3299" s="5" t="s">
        <v>5598</v>
      </c>
      <c r="E3299" s="5">
        <v>2021</v>
      </c>
      <c r="F3299" s="8" t="str">
        <f t="shared" si="102"/>
        <v>June</v>
      </c>
      <c r="G3299" s="7">
        <f t="shared" si="103"/>
        <v>44349</v>
      </c>
      <c r="H3299" s="5" t="s">
        <v>3727</v>
      </c>
      <c r="I3299" s="5" t="s">
        <v>11</v>
      </c>
      <c r="J3299" s="10"/>
      <c r="K3299" s="10">
        <v>4837.5</v>
      </c>
      <c r="L3299" s="11">
        <v>162037.5</v>
      </c>
    </row>
    <row r="3300" spans="1:12" x14ac:dyDescent="0.25">
      <c r="A3300" s="5" t="s">
        <v>1164</v>
      </c>
      <c r="B3300" s="3" t="s">
        <v>1165</v>
      </c>
      <c r="C3300" s="5" t="s">
        <v>5589</v>
      </c>
      <c r="D3300" s="5" t="s">
        <v>5599</v>
      </c>
      <c r="E3300" s="5">
        <v>2021</v>
      </c>
      <c r="F3300" s="8" t="str">
        <f t="shared" si="102"/>
        <v>June</v>
      </c>
      <c r="G3300" s="7">
        <f t="shared" si="103"/>
        <v>44363</v>
      </c>
      <c r="H3300" s="5" t="s">
        <v>3726</v>
      </c>
      <c r="I3300" s="5" t="s">
        <v>11</v>
      </c>
      <c r="J3300" s="10">
        <v>80625</v>
      </c>
      <c r="K3300" s="10"/>
      <c r="L3300" s="11">
        <v>242662.5</v>
      </c>
    </row>
    <row r="3301" spans="1:12" x14ac:dyDescent="0.25">
      <c r="A3301" s="5" t="s">
        <v>1164</v>
      </c>
      <c r="B3301" s="3" t="s">
        <v>1165</v>
      </c>
      <c r="C3301" s="5" t="s">
        <v>5589</v>
      </c>
      <c r="D3301" s="5" t="s">
        <v>5615</v>
      </c>
      <c r="E3301" s="5">
        <v>2021</v>
      </c>
      <c r="F3301" s="8" t="str">
        <f t="shared" si="102"/>
        <v>June</v>
      </c>
      <c r="G3301" s="7">
        <f t="shared" si="103"/>
        <v>44374</v>
      </c>
      <c r="H3301" s="5" t="s">
        <v>3725</v>
      </c>
      <c r="I3301" s="5" t="s">
        <v>11</v>
      </c>
      <c r="J3301" s="10"/>
      <c r="K3301" s="10">
        <v>80625</v>
      </c>
      <c r="L3301" s="11">
        <v>162037.5</v>
      </c>
    </row>
    <row r="3302" spans="1:12" x14ac:dyDescent="0.25">
      <c r="A3302" s="5" t="s">
        <v>1164</v>
      </c>
      <c r="B3302" s="3" t="s">
        <v>1165</v>
      </c>
      <c r="C3302" s="5" t="s">
        <v>5592</v>
      </c>
      <c r="D3302" s="5" t="s">
        <v>5615</v>
      </c>
      <c r="E3302" s="5">
        <v>2021</v>
      </c>
      <c r="F3302" s="8" t="str">
        <f t="shared" si="102"/>
        <v>July</v>
      </c>
      <c r="G3302" s="7">
        <f t="shared" si="103"/>
        <v>44404</v>
      </c>
      <c r="H3302" s="5" t="s">
        <v>3724</v>
      </c>
      <c r="I3302" s="5" t="s">
        <v>11</v>
      </c>
      <c r="J3302" s="10">
        <v>80625</v>
      </c>
      <c r="K3302" s="10"/>
      <c r="L3302" s="11">
        <v>242662.5</v>
      </c>
    </row>
    <row r="3303" spans="1:12" x14ac:dyDescent="0.25">
      <c r="A3303" s="5" t="s">
        <v>1164</v>
      </c>
      <c r="B3303" s="3" t="s">
        <v>1165</v>
      </c>
      <c r="C3303" s="5" t="s">
        <v>5592</v>
      </c>
      <c r="D3303" s="5" t="s">
        <v>5603</v>
      </c>
      <c r="E3303" s="5">
        <v>2021</v>
      </c>
      <c r="F3303" s="8" t="str">
        <f t="shared" si="102"/>
        <v>July</v>
      </c>
      <c r="G3303" s="7">
        <f t="shared" si="103"/>
        <v>44406</v>
      </c>
      <c r="H3303" s="5" t="s">
        <v>3247</v>
      </c>
      <c r="I3303" s="5" t="s">
        <v>13</v>
      </c>
      <c r="J3303" s="10"/>
      <c r="K3303" s="10">
        <v>162000</v>
      </c>
      <c r="L3303" s="11">
        <v>80662.5</v>
      </c>
    </row>
    <row r="3304" spans="1:12" x14ac:dyDescent="0.25">
      <c r="A3304" s="5" t="s">
        <v>1164</v>
      </c>
      <c r="B3304" s="3" t="s">
        <v>1165</v>
      </c>
      <c r="C3304" s="5" t="s">
        <v>5590</v>
      </c>
      <c r="D3304" s="5" t="s">
        <v>5606</v>
      </c>
      <c r="E3304" s="5">
        <v>2021</v>
      </c>
      <c r="F3304" s="8" t="str">
        <f t="shared" si="102"/>
        <v>August</v>
      </c>
      <c r="G3304" s="7">
        <f t="shared" si="103"/>
        <v>44418</v>
      </c>
      <c r="H3304" s="5" t="s">
        <v>3723</v>
      </c>
      <c r="I3304" s="5" t="s">
        <v>11</v>
      </c>
      <c r="J3304" s="10">
        <v>80625</v>
      </c>
      <c r="K3304" s="10"/>
      <c r="L3304" s="11">
        <v>161287.5</v>
      </c>
    </row>
    <row r="3305" spans="1:12" x14ac:dyDescent="0.25">
      <c r="A3305" s="5" t="s">
        <v>1164</v>
      </c>
      <c r="B3305" s="3" t="s">
        <v>1165</v>
      </c>
      <c r="C3305" s="5" t="s">
        <v>5605</v>
      </c>
      <c r="D3305" s="5" t="s">
        <v>5587</v>
      </c>
      <c r="E3305" s="5">
        <v>2021</v>
      </c>
      <c r="F3305" s="8" t="str">
        <f t="shared" si="102"/>
        <v>September</v>
      </c>
      <c r="G3305" s="7">
        <f t="shared" si="103"/>
        <v>44440</v>
      </c>
      <c r="H3305" s="5" t="s">
        <v>3722</v>
      </c>
      <c r="I3305" s="5" t="s">
        <v>11</v>
      </c>
      <c r="J3305" s="10">
        <v>80625</v>
      </c>
      <c r="K3305" s="10"/>
      <c r="L3305" s="11">
        <v>241912.5</v>
      </c>
    </row>
    <row r="3306" spans="1:12" x14ac:dyDescent="0.25">
      <c r="A3306" s="5" t="s">
        <v>1164</v>
      </c>
      <c r="B3306" s="3" t="s">
        <v>1165</v>
      </c>
      <c r="C3306" s="5" t="s">
        <v>5605</v>
      </c>
      <c r="D3306" s="5" t="s">
        <v>5603</v>
      </c>
      <c r="E3306" s="5">
        <v>2021</v>
      </c>
      <c r="F3306" s="8" t="str">
        <f t="shared" si="102"/>
        <v>September</v>
      </c>
      <c r="G3306" s="7">
        <f t="shared" si="103"/>
        <v>44468</v>
      </c>
      <c r="H3306" s="5" t="s">
        <v>3721</v>
      </c>
      <c r="I3306" s="5" t="s">
        <v>11</v>
      </c>
      <c r="J3306" s="10">
        <v>13004.03</v>
      </c>
      <c r="K3306" s="10"/>
      <c r="L3306" s="11">
        <v>254916.53</v>
      </c>
    </row>
    <row r="3307" spans="1:12" x14ac:dyDescent="0.25">
      <c r="A3307" s="5" t="s">
        <v>1164</v>
      </c>
      <c r="B3307" s="3" t="s">
        <v>1165</v>
      </c>
      <c r="C3307" s="5" t="s">
        <v>5594</v>
      </c>
      <c r="D3307" s="5" t="s">
        <v>5587</v>
      </c>
      <c r="E3307" s="5">
        <v>2021</v>
      </c>
      <c r="F3307" s="8" t="str">
        <f t="shared" si="102"/>
        <v>November</v>
      </c>
      <c r="G3307" s="7">
        <f t="shared" si="103"/>
        <v>44501</v>
      </c>
      <c r="H3307" s="5" t="s">
        <v>3720</v>
      </c>
      <c r="I3307" s="5" t="s">
        <v>11</v>
      </c>
      <c r="J3307" s="10">
        <v>80625</v>
      </c>
      <c r="K3307" s="10"/>
      <c r="L3307" s="11">
        <v>335541.53000000003</v>
      </c>
    </row>
    <row r="3308" spans="1:12" x14ac:dyDescent="0.25">
      <c r="A3308" s="5" t="s">
        <v>1164</v>
      </c>
      <c r="B3308" s="3" t="s">
        <v>1165</v>
      </c>
      <c r="C3308" s="5" t="s">
        <v>5607</v>
      </c>
      <c r="D3308" s="5" t="s">
        <v>5589</v>
      </c>
      <c r="E3308" s="5">
        <v>2021</v>
      </c>
      <c r="F3308" s="8" t="str">
        <f t="shared" si="102"/>
        <v>December</v>
      </c>
      <c r="G3308" s="7">
        <f t="shared" si="103"/>
        <v>44536</v>
      </c>
      <c r="H3308" s="5" t="s">
        <v>3719</v>
      </c>
      <c r="I3308" s="5" t="s">
        <v>11</v>
      </c>
      <c r="J3308" s="10">
        <v>80625</v>
      </c>
      <c r="K3308" s="10"/>
      <c r="L3308" s="11">
        <v>416166.53</v>
      </c>
    </row>
    <row r="3309" spans="1:12" x14ac:dyDescent="0.25">
      <c r="A3309" s="5" t="s">
        <v>1166</v>
      </c>
      <c r="B3309" s="3" t="s">
        <v>1167</v>
      </c>
      <c r="C3309" s="7"/>
      <c r="D3309" s="7"/>
      <c r="E3309" s="7"/>
      <c r="F3309" s="8" t="str">
        <f t="shared" si="102"/>
        <v>January</v>
      </c>
      <c r="G3309" s="7" t="str">
        <f t="shared" si="103"/>
        <v/>
      </c>
      <c r="H3309" s="5" t="s">
        <v>28</v>
      </c>
      <c r="I3309" s="5" t="s">
        <v>29</v>
      </c>
      <c r="J3309" s="10"/>
      <c r="K3309" s="10"/>
      <c r="L3309" s="11">
        <v>0</v>
      </c>
    </row>
    <row r="3310" spans="1:12" x14ac:dyDescent="0.25">
      <c r="A3310" s="5" t="s">
        <v>1174</v>
      </c>
      <c r="B3310" s="3" t="s">
        <v>1175</v>
      </c>
      <c r="C3310" s="5" t="s">
        <v>5588</v>
      </c>
      <c r="D3310" s="5" t="s">
        <v>5598</v>
      </c>
      <c r="E3310" s="5">
        <v>2021</v>
      </c>
      <c r="F3310" s="8" t="str">
        <f t="shared" si="102"/>
        <v>March</v>
      </c>
      <c r="G3310" s="7">
        <f t="shared" si="103"/>
        <v>44257</v>
      </c>
      <c r="H3310" s="5" t="s">
        <v>3718</v>
      </c>
      <c r="I3310" s="5" t="s">
        <v>11</v>
      </c>
      <c r="J3310" s="10">
        <v>295625</v>
      </c>
      <c r="K3310" s="10"/>
      <c r="L3310" s="11">
        <v>295625</v>
      </c>
    </row>
    <row r="3311" spans="1:12" x14ac:dyDescent="0.25">
      <c r="A3311" s="5" t="s">
        <v>1174</v>
      </c>
      <c r="B3311" s="3" t="s">
        <v>1175</v>
      </c>
      <c r="C3311" s="5" t="s">
        <v>5588</v>
      </c>
      <c r="D3311" s="5" t="s">
        <v>5598</v>
      </c>
      <c r="E3311" s="5">
        <v>2021</v>
      </c>
      <c r="F3311" s="8" t="str">
        <f t="shared" si="102"/>
        <v>March</v>
      </c>
      <c r="G3311" s="7">
        <f t="shared" si="103"/>
        <v>44257</v>
      </c>
      <c r="H3311" s="5" t="s">
        <v>3216</v>
      </c>
      <c r="I3311" s="5" t="s">
        <v>13</v>
      </c>
      <c r="J3311" s="10"/>
      <c r="K3311" s="10">
        <v>295625</v>
      </c>
      <c r="L3311" s="11">
        <v>0</v>
      </c>
    </row>
    <row r="3312" spans="1:12" x14ac:dyDescent="0.25">
      <c r="A3312" s="5" t="s">
        <v>1174</v>
      </c>
      <c r="B3312" s="3" t="s">
        <v>1175</v>
      </c>
      <c r="C3312" s="5" t="s">
        <v>5596</v>
      </c>
      <c r="D3312" s="5" t="s">
        <v>5602</v>
      </c>
      <c r="E3312" s="5">
        <v>2021</v>
      </c>
      <c r="F3312" s="8" t="str">
        <f t="shared" si="102"/>
        <v>April</v>
      </c>
      <c r="G3312" s="7">
        <f t="shared" si="103"/>
        <v>44310</v>
      </c>
      <c r="H3312" s="5" t="s">
        <v>3717</v>
      </c>
      <c r="I3312" s="5" t="s">
        <v>11</v>
      </c>
      <c r="J3312" s="10">
        <v>134375</v>
      </c>
      <c r="K3312" s="10"/>
      <c r="L3312" s="11">
        <v>134375</v>
      </c>
    </row>
    <row r="3313" spans="1:12" x14ac:dyDescent="0.25">
      <c r="A3313" s="5" t="s">
        <v>1174</v>
      </c>
      <c r="B3313" s="3" t="s">
        <v>1175</v>
      </c>
      <c r="C3313" s="5" t="s">
        <v>5596</v>
      </c>
      <c r="D3313" s="5" t="s">
        <v>5600</v>
      </c>
      <c r="E3313" s="5">
        <v>2021</v>
      </c>
      <c r="F3313" s="8" t="str">
        <f t="shared" si="102"/>
        <v>April</v>
      </c>
      <c r="G3313" s="7">
        <f t="shared" si="103"/>
        <v>44314</v>
      </c>
      <c r="H3313" s="5" t="s">
        <v>3205</v>
      </c>
      <c r="I3313" s="5" t="s">
        <v>13</v>
      </c>
      <c r="J3313" s="10"/>
      <c r="K3313" s="10">
        <v>134375</v>
      </c>
      <c r="L3313" s="11">
        <v>0</v>
      </c>
    </row>
    <row r="3314" spans="1:12" x14ac:dyDescent="0.25">
      <c r="A3314" s="5" t="s">
        <v>1174</v>
      </c>
      <c r="B3314" s="3" t="s">
        <v>1175</v>
      </c>
      <c r="C3314" s="5" t="s">
        <v>5597</v>
      </c>
      <c r="D3314" s="5" t="s">
        <v>5589</v>
      </c>
      <c r="E3314" s="5">
        <v>2021</v>
      </c>
      <c r="F3314" s="8" t="str">
        <f t="shared" si="102"/>
        <v>May</v>
      </c>
      <c r="G3314" s="7">
        <f t="shared" si="103"/>
        <v>44322</v>
      </c>
      <c r="H3314" s="5" t="s">
        <v>3716</v>
      </c>
      <c r="I3314" s="5" t="s">
        <v>11</v>
      </c>
      <c r="J3314" s="10">
        <v>134375</v>
      </c>
      <c r="K3314" s="10"/>
      <c r="L3314" s="11">
        <v>134375</v>
      </c>
    </row>
    <row r="3315" spans="1:12" x14ac:dyDescent="0.25">
      <c r="A3315" s="5" t="s">
        <v>1174</v>
      </c>
      <c r="B3315" s="3" t="s">
        <v>1175</v>
      </c>
      <c r="C3315" s="5" t="s">
        <v>5589</v>
      </c>
      <c r="D3315" s="5" t="s">
        <v>5594</v>
      </c>
      <c r="E3315" s="5">
        <v>2021</v>
      </c>
      <c r="F3315" s="8" t="str">
        <f t="shared" si="102"/>
        <v>June</v>
      </c>
      <c r="G3315" s="7">
        <f t="shared" si="103"/>
        <v>44358</v>
      </c>
      <c r="H3315" s="5" t="s">
        <v>3202</v>
      </c>
      <c r="I3315" s="5" t="s">
        <v>13</v>
      </c>
      <c r="J3315" s="10"/>
      <c r="K3315" s="10">
        <v>134375</v>
      </c>
      <c r="L3315" s="11">
        <v>0</v>
      </c>
    </row>
    <row r="3316" spans="1:12" x14ac:dyDescent="0.25">
      <c r="A3316" s="5" t="s">
        <v>1174</v>
      </c>
      <c r="B3316" s="3" t="s">
        <v>1175</v>
      </c>
      <c r="C3316" s="5" t="s">
        <v>5589</v>
      </c>
      <c r="D3316" s="5" t="s">
        <v>5599</v>
      </c>
      <c r="E3316" s="5">
        <v>2021</v>
      </c>
      <c r="F3316" s="8" t="str">
        <f t="shared" si="102"/>
        <v>June</v>
      </c>
      <c r="G3316" s="7">
        <f t="shared" si="103"/>
        <v>44363</v>
      </c>
      <c r="H3316" s="5" t="s">
        <v>3715</v>
      </c>
      <c r="I3316" s="5" t="s">
        <v>11</v>
      </c>
      <c r="J3316" s="10">
        <v>134375</v>
      </c>
      <c r="K3316" s="10"/>
      <c r="L3316" s="11">
        <v>134375</v>
      </c>
    </row>
    <row r="3317" spans="1:12" x14ac:dyDescent="0.25">
      <c r="A3317" s="5" t="s">
        <v>1174</v>
      </c>
      <c r="B3317" s="3" t="s">
        <v>1175</v>
      </c>
      <c r="C3317" s="5" t="s">
        <v>5592</v>
      </c>
      <c r="D3317" s="5" t="s">
        <v>5587</v>
      </c>
      <c r="E3317" s="5">
        <v>2021</v>
      </c>
      <c r="F3317" s="8" t="str">
        <f t="shared" si="102"/>
        <v>July</v>
      </c>
      <c r="G3317" s="7">
        <f t="shared" si="103"/>
        <v>44378</v>
      </c>
      <c r="H3317" s="5" t="s">
        <v>3714</v>
      </c>
      <c r="I3317" s="5" t="s">
        <v>11</v>
      </c>
      <c r="J3317" s="10">
        <v>91028.23</v>
      </c>
      <c r="K3317" s="10"/>
      <c r="L3317" s="11">
        <v>225403.23</v>
      </c>
    </row>
    <row r="3318" spans="1:12" x14ac:dyDescent="0.25">
      <c r="A3318" s="5" t="s">
        <v>1174</v>
      </c>
      <c r="B3318" s="3" t="s">
        <v>1175</v>
      </c>
      <c r="C3318" s="5" t="s">
        <v>5592</v>
      </c>
      <c r="D3318" s="5" t="s">
        <v>5599</v>
      </c>
      <c r="E3318" s="5">
        <v>2021</v>
      </c>
      <c r="F3318" s="8" t="str">
        <f t="shared" si="102"/>
        <v>July</v>
      </c>
      <c r="G3318" s="7">
        <f t="shared" si="103"/>
        <v>44393</v>
      </c>
      <c r="H3318" s="5" t="s">
        <v>3279</v>
      </c>
      <c r="I3318" s="5" t="s">
        <v>13</v>
      </c>
      <c r="J3318" s="10"/>
      <c r="K3318" s="10">
        <v>134375</v>
      </c>
      <c r="L3318" s="11">
        <v>91028.23</v>
      </c>
    </row>
    <row r="3319" spans="1:12" x14ac:dyDescent="0.25">
      <c r="A3319" s="5" t="s">
        <v>1174</v>
      </c>
      <c r="B3319" s="3" t="s">
        <v>1175</v>
      </c>
      <c r="C3319" s="5" t="s">
        <v>5590</v>
      </c>
      <c r="D3319" s="5" t="s">
        <v>5606</v>
      </c>
      <c r="E3319" s="5">
        <v>2021</v>
      </c>
      <c r="F3319" s="8" t="str">
        <f t="shared" si="102"/>
        <v>August</v>
      </c>
      <c r="G3319" s="7">
        <f t="shared" si="103"/>
        <v>44418</v>
      </c>
      <c r="H3319" s="5" t="s">
        <v>3713</v>
      </c>
      <c r="I3319" s="5" t="s">
        <v>11</v>
      </c>
      <c r="J3319" s="10">
        <v>134375</v>
      </c>
      <c r="K3319" s="10"/>
      <c r="L3319" s="11">
        <v>225403.23</v>
      </c>
    </row>
    <row r="3320" spans="1:12" x14ac:dyDescent="0.25">
      <c r="A3320" s="5" t="s">
        <v>1174</v>
      </c>
      <c r="B3320" s="3" t="s">
        <v>1175</v>
      </c>
      <c r="C3320" s="5" t="s">
        <v>5605</v>
      </c>
      <c r="D3320" s="5" t="s">
        <v>5587</v>
      </c>
      <c r="E3320" s="5">
        <v>2021</v>
      </c>
      <c r="F3320" s="8" t="str">
        <f t="shared" si="102"/>
        <v>September</v>
      </c>
      <c r="G3320" s="7">
        <f t="shared" si="103"/>
        <v>44440</v>
      </c>
      <c r="H3320" s="5" t="s">
        <v>3712</v>
      </c>
      <c r="I3320" s="5" t="s">
        <v>11</v>
      </c>
      <c r="J3320" s="10">
        <v>134375</v>
      </c>
      <c r="K3320" s="10"/>
      <c r="L3320" s="11">
        <v>359778.23</v>
      </c>
    </row>
    <row r="3321" spans="1:12" x14ac:dyDescent="0.25">
      <c r="A3321" s="5" t="s">
        <v>1174</v>
      </c>
      <c r="B3321" s="3" t="s">
        <v>1175</v>
      </c>
      <c r="C3321" s="5" t="s">
        <v>5605</v>
      </c>
      <c r="D3321" s="5" t="s">
        <v>5599</v>
      </c>
      <c r="E3321" s="5">
        <v>2021</v>
      </c>
      <c r="F3321" s="8" t="str">
        <f t="shared" si="102"/>
        <v>September</v>
      </c>
      <c r="G3321" s="7">
        <f t="shared" si="103"/>
        <v>44455</v>
      </c>
      <c r="H3321" s="5" t="s">
        <v>3711</v>
      </c>
      <c r="I3321" s="5" t="s">
        <v>11</v>
      </c>
      <c r="J3321" s="10"/>
      <c r="K3321" s="10">
        <v>91028.23</v>
      </c>
      <c r="L3321" s="11">
        <v>268750</v>
      </c>
    </row>
    <row r="3322" spans="1:12" x14ac:dyDescent="0.25">
      <c r="A3322" s="5" t="s">
        <v>1176</v>
      </c>
      <c r="B3322" s="3" t="s">
        <v>1177</v>
      </c>
      <c r="C3322" s="7"/>
      <c r="D3322" s="7"/>
      <c r="E3322" s="7"/>
      <c r="F3322" s="8" t="str">
        <f t="shared" si="102"/>
        <v>January</v>
      </c>
      <c r="G3322" s="7" t="str">
        <f t="shared" si="103"/>
        <v/>
      </c>
      <c r="H3322" s="5" t="s">
        <v>28</v>
      </c>
      <c r="I3322" s="5" t="s">
        <v>29</v>
      </c>
      <c r="J3322" s="10"/>
      <c r="K3322" s="10"/>
      <c r="L3322" s="11">
        <v>0</v>
      </c>
    </row>
    <row r="3323" spans="1:12" x14ac:dyDescent="0.25">
      <c r="A3323" s="5" t="s">
        <v>1185</v>
      </c>
      <c r="B3323" s="3" t="s">
        <v>1186</v>
      </c>
      <c r="C3323" s="5" t="s">
        <v>5587</v>
      </c>
      <c r="D3323" s="5" t="s">
        <v>5587</v>
      </c>
      <c r="E3323" s="5">
        <v>2021</v>
      </c>
      <c r="F3323" s="8" t="str">
        <f t="shared" si="102"/>
        <v>January</v>
      </c>
      <c r="G3323" s="7">
        <f t="shared" si="103"/>
        <v>44197</v>
      </c>
      <c r="H3323" s="5" t="s">
        <v>36</v>
      </c>
      <c r="I3323" s="5" t="s">
        <v>29</v>
      </c>
      <c r="J3323" s="10"/>
      <c r="K3323" s="10"/>
      <c r="L3323" s="11">
        <v>2822400</v>
      </c>
    </row>
    <row r="3324" spans="1:12" x14ac:dyDescent="0.25">
      <c r="A3324" s="5" t="s">
        <v>1191</v>
      </c>
      <c r="B3324" s="3" t="s">
        <v>1192</v>
      </c>
      <c r="C3324" s="7"/>
      <c r="D3324" s="7"/>
      <c r="E3324" s="7"/>
      <c r="F3324" s="8" t="str">
        <f t="shared" si="102"/>
        <v>January</v>
      </c>
      <c r="G3324" s="7" t="str">
        <f t="shared" si="103"/>
        <v/>
      </c>
      <c r="H3324" s="5" t="s">
        <v>28</v>
      </c>
      <c r="I3324" s="5" t="s">
        <v>29</v>
      </c>
      <c r="J3324" s="10"/>
      <c r="K3324" s="10"/>
      <c r="L3324" s="11">
        <v>0</v>
      </c>
    </row>
    <row r="3325" spans="1:12" x14ac:dyDescent="0.25">
      <c r="A3325" s="5" t="s">
        <v>1193</v>
      </c>
      <c r="B3325" s="3" t="s">
        <v>1194</v>
      </c>
      <c r="C3325" s="5" t="s">
        <v>5587</v>
      </c>
      <c r="D3325" s="5" t="s">
        <v>5587</v>
      </c>
      <c r="E3325" s="5">
        <v>2021</v>
      </c>
      <c r="F3325" s="8" t="str">
        <f t="shared" si="102"/>
        <v>January</v>
      </c>
      <c r="G3325" s="7">
        <f t="shared" si="103"/>
        <v>44197</v>
      </c>
      <c r="H3325" s="5" t="s">
        <v>36</v>
      </c>
      <c r="I3325" s="5" t="s">
        <v>29</v>
      </c>
      <c r="J3325" s="10"/>
      <c r="K3325" s="10"/>
      <c r="L3325" s="11">
        <v>3159340</v>
      </c>
    </row>
    <row r="3326" spans="1:12" x14ac:dyDescent="0.25">
      <c r="A3326" s="5" t="s">
        <v>1195</v>
      </c>
      <c r="B3326" s="3" t="s">
        <v>1196</v>
      </c>
      <c r="C3326" s="5" t="s">
        <v>5587</v>
      </c>
      <c r="D3326" s="5" t="s">
        <v>5587</v>
      </c>
      <c r="E3326" s="5">
        <v>2021</v>
      </c>
      <c r="F3326" s="8" t="str">
        <f t="shared" si="102"/>
        <v>January</v>
      </c>
      <c r="G3326" s="7">
        <f t="shared" si="103"/>
        <v>44197</v>
      </c>
      <c r="H3326" s="5" t="s">
        <v>36</v>
      </c>
      <c r="I3326" s="5" t="s">
        <v>29</v>
      </c>
      <c r="J3326" s="10"/>
      <c r="K3326" s="10"/>
      <c r="L3326" s="11">
        <v>193789.63</v>
      </c>
    </row>
    <row r="3327" spans="1:12" x14ac:dyDescent="0.25">
      <c r="A3327" s="5" t="s">
        <v>1195</v>
      </c>
      <c r="B3327" s="3" t="s">
        <v>1196</v>
      </c>
      <c r="C3327" s="5" t="s">
        <v>5587</v>
      </c>
      <c r="D3327" s="5" t="s">
        <v>5587</v>
      </c>
      <c r="E3327" s="5">
        <v>2021</v>
      </c>
      <c r="F3327" s="8" t="str">
        <f t="shared" si="102"/>
        <v>January</v>
      </c>
      <c r="G3327" s="7">
        <f t="shared" si="103"/>
        <v>44197</v>
      </c>
      <c r="H3327" s="5" t="s">
        <v>3710</v>
      </c>
      <c r="I3327" s="5" t="s">
        <v>11</v>
      </c>
      <c r="J3327" s="10">
        <v>258386.17</v>
      </c>
      <c r="K3327" s="10"/>
      <c r="L3327" s="11">
        <v>452175.8</v>
      </c>
    </row>
    <row r="3328" spans="1:12" x14ac:dyDescent="0.25">
      <c r="A3328" s="5" t="s">
        <v>1195</v>
      </c>
      <c r="B3328" s="3" t="s">
        <v>1196</v>
      </c>
      <c r="C3328" s="5" t="s">
        <v>5587</v>
      </c>
      <c r="D3328" s="5" t="s">
        <v>5612</v>
      </c>
      <c r="E3328" s="5">
        <v>2021</v>
      </c>
      <c r="F3328" s="8" t="str">
        <f t="shared" si="102"/>
        <v>January</v>
      </c>
      <c r="G3328" s="7">
        <f t="shared" si="103"/>
        <v>44216</v>
      </c>
      <c r="H3328" s="5" t="s">
        <v>3709</v>
      </c>
      <c r="I3328" s="5" t="s">
        <v>13</v>
      </c>
      <c r="J3328" s="10"/>
      <c r="K3328" s="10">
        <v>193789.63</v>
      </c>
      <c r="L3328" s="11">
        <v>258386.17</v>
      </c>
    </row>
    <row r="3329" spans="1:12" x14ac:dyDescent="0.25">
      <c r="A3329" s="5" t="s">
        <v>1195</v>
      </c>
      <c r="B3329" s="3" t="s">
        <v>1196</v>
      </c>
      <c r="C3329" s="5" t="s">
        <v>5598</v>
      </c>
      <c r="D3329" s="5" t="s">
        <v>5587</v>
      </c>
      <c r="E3329" s="5">
        <v>2021</v>
      </c>
      <c r="F3329" s="8" t="str">
        <f t="shared" si="102"/>
        <v>February</v>
      </c>
      <c r="G3329" s="7">
        <f t="shared" si="103"/>
        <v>44228</v>
      </c>
      <c r="H3329" s="5" t="s">
        <v>3708</v>
      </c>
      <c r="I3329" s="5" t="s">
        <v>11</v>
      </c>
      <c r="J3329" s="10">
        <v>333748.8</v>
      </c>
      <c r="K3329" s="10"/>
      <c r="L3329" s="11">
        <v>592134.97</v>
      </c>
    </row>
    <row r="3330" spans="1:12" x14ac:dyDescent="0.25">
      <c r="A3330" s="5" t="s">
        <v>1195</v>
      </c>
      <c r="B3330" s="3" t="s">
        <v>1196</v>
      </c>
      <c r="C3330" s="5" t="s">
        <v>5598</v>
      </c>
      <c r="D3330" s="5" t="s">
        <v>5602</v>
      </c>
      <c r="E3330" s="5">
        <v>2021</v>
      </c>
      <c r="F3330" s="8" t="str">
        <f t="shared" si="102"/>
        <v>February</v>
      </c>
      <c r="G3330" s="7">
        <f t="shared" si="103"/>
        <v>44251</v>
      </c>
      <c r="H3330" s="5" t="s">
        <v>3707</v>
      </c>
      <c r="I3330" s="5" t="s">
        <v>11</v>
      </c>
      <c r="J3330" s="10">
        <v>333748.8</v>
      </c>
      <c r="K3330" s="10"/>
      <c r="L3330" s="11">
        <v>925883.77</v>
      </c>
    </row>
    <row r="3331" spans="1:12" x14ac:dyDescent="0.25">
      <c r="A3331" s="5" t="s">
        <v>1195</v>
      </c>
      <c r="B3331" s="3" t="s">
        <v>1196</v>
      </c>
      <c r="C3331" s="5" t="s">
        <v>5588</v>
      </c>
      <c r="D3331" s="5" t="s">
        <v>5598</v>
      </c>
      <c r="E3331" s="5">
        <v>2021</v>
      </c>
      <c r="F3331" s="8" t="str">
        <f t="shared" ref="F3331:F3394" si="104">TEXT(C3331*28, "mmmm")</f>
        <v>March</v>
      </c>
      <c r="G3331" s="7">
        <f t="shared" ref="G3331:G3394" si="105">IFERROR(DATEVALUE(CONCATENATE(C3331,"-",D3331,"-",E3331)), "")</f>
        <v>44257</v>
      </c>
      <c r="H3331" s="5" t="s">
        <v>3706</v>
      </c>
      <c r="I3331" s="5" t="s">
        <v>13</v>
      </c>
      <c r="J3331" s="10"/>
      <c r="K3331" s="10">
        <v>258386.17</v>
      </c>
      <c r="L3331" s="11">
        <v>667497.6</v>
      </c>
    </row>
    <row r="3332" spans="1:12" x14ac:dyDescent="0.25">
      <c r="A3332" s="5" t="s">
        <v>1195</v>
      </c>
      <c r="B3332" s="3" t="s">
        <v>1196</v>
      </c>
      <c r="C3332" s="5" t="s">
        <v>5588</v>
      </c>
      <c r="D3332" s="5" t="s">
        <v>5590</v>
      </c>
      <c r="E3332" s="5">
        <v>2021</v>
      </c>
      <c r="F3332" s="8" t="str">
        <f t="shared" si="104"/>
        <v>March</v>
      </c>
      <c r="G3332" s="7">
        <f t="shared" si="105"/>
        <v>44263</v>
      </c>
      <c r="H3332" s="5" t="s">
        <v>3705</v>
      </c>
      <c r="I3332" s="5" t="s">
        <v>11</v>
      </c>
      <c r="J3332" s="10">
        <v>311750</v>
      </c>
      <c r="K3332" s="10"/>
      <c r="L3332" s="11">
        <v>979247.6</v>
      </c>
    </row>
    <row r="3333" spans="1:12" x14ac:dyDescent="0.25">
      <c r="A3333" s="5" t="s">
        <v>1195</v>
      </c>
      <c r="B3333" s="3" t="s">
        <v>1196</v>
      </c>
      <c r="C3333" s="5" t="s">
        <v>5588</v>
      </c>
      <c r="D3333" s="5" t="s">
        <v>5590</v>
      </c>
      <c r="E3333" s="5">
        <v>2021</v>
      </c>
      <c r="F3333" s="8" t="str">
        <f t="shared" si="104"/>
        <v>March</v>
      </c>
      <c r="G3333" s="7">
        <f t="shared" si="105"/>
        <v>44263</v>
      </c>
      <c r="H3333" s="5" t="s">
        <v>3344</v>
      </c>
      <c r="I3333" s="5" t="s">
        <v>13</v>
      </c>
      <c r="J3333" s="10"/>
      <c r="K3333" s="10">
        <v>311750</v>
      </c>
      <c r="L3333" s="11">
        <v>667497.6</v>
      </c>
    </row>
    <row r="3334" spans="1:12" x14ac:dyDescent="0.25">
      <c r="A3334" s="5" t="s">
        <v>1195</v>
      </c>
      <c r="B3334" s="3" t="s">
        <v>1196</v>
      </c>
      <c r="C3334" s="5" t="s">
        <v>5588</v>
      </c>
      <c r="D3334" s="5" t="s">
        <v>5591</v>
      </c>
      <c r="E3334" s="5">
        <v>2021</v>
      </c>
      <c r="F3334" s="8" t="str">
        <f t="shared" si="104"/>
        <v>March</v>
      </c>
      <c r="G3334" s="7">
        <f t="shared" si="105"/>
        <v>44273</v>
      </c>
      <c r="H3334" s="5" t="s">
        <v>3210</v>
      </c>
      <c r="I3334" s="5" t="s">
        <v>13</v>
      </c>
      <c r="J3334" s="10"/>
      <c r="K3334" s="10">
        <v>321748.8</v>
      </c>
      <c r="L3334" s="11">
        <v>345748.8</v>
      </c>
    </row>
    <row r="3335" spans="1:12" x14ac:dyDescent="0.25">
      <c r="A3335" s="5" t="s">
        <v>1195</v>
      </c>
      <c r="B3335" s="3" t="s">
        <v>1196</v>
      </c>
      <c r="C3335" s="5" t="s">
        <v>5588</v>
      </c>
      <c r="D3335" s="5" t="s">
        <v>5614</v>
      </c>
      <c r="E3335" s="5">
        <v>2021</v>
      </c>
      <c r="F3335" s="8" t="str">
        <f t="shared" si="104"/>
        <v>March</v>
      </c>
      <c r="G3335" s="7">
        <f t="shared" si="105"/>
        <v>44281</v>
      </c>
      <c r="H3335" s="5" t="s">
        <v>3704</v>
      </c>
      <c r="I3335" s="5" t="s">
        <v>11</v>
      </c>
      <c r="J3335" s="10">
        <v>333748.8</v>
      </c>
      <c r="K3335" s="10"/>
      <c r="L3335" s="11">
        <v>679497.6</v>
      </c>
    </row>
    <row r="3336" spans="1:12" x14ac:dyDescent="0.25">
      <c r="A3336" s="5" t="s">
        <v>1195</v>
      </c>
      <c r="B3336" s="3" t="s">
        <v>1196</v>
      </c>
      <c r="C3336" s="5" t="s">
        <v>5596</v>
      </c>
      <c r="D3336" s="5" t="s">
        <v>5587</v>
      </c>
      <c r="E3336" s="5">
        <v>2021</v>
      </c>
      <c r="F3336" s="8" t="str">
        <f t="shared" si="104"/>
        <v>April</v>
      </c>
      <c r="G3336" s="7">
        <f t="shared" si="105"/>
        <v>44287</v>
      </c>
      <c r="H3336" s="5" t="s">
        <v>3703</v>
      </c>
      <c r="I3336" s="5" t="s">
        <v>11</v>
      </c>
      <c r="J3336" s="10"/>
      <c r="K3336" s="10">
        <v>13349.95</v>
      </c>
      <c r="L3336" s="11">
        <v>666147.65</v>
      </c>
    </row>
    <row r="3337" spans="1:12" x14ac:dyDescent="0.25">
      <c r="A3337" s="5" t="s">
        <v>1195</v>
      </c>
      <c r="B3337" s="3" t="s">
        <v>1196</v>
      </c>
      <c r="C3337" s="5" t="s">
        <v>5597</v>
      </c>
      <c r="D3337" s="5" t="s">
        <v>5587</v>
      </c>
      <c r="E3337" s="5">
        <v>2021</v>
      </c>
      <c r="F3337" s="8" t="str">
        <f t="shared" si="104"/>
        <v>May</v>
      </c>
      <c r="G3337" s="7">
        <f t="shared" si="105"/>
        <v>44317</v>
      </c>
      <c r="H3337" s="5" t="s">
        <v>3702</v>
      </c>
      <c r="I3337" s="5" t="s">
        <v>11</v>
      </c>
      <c r="J3337" s="10">
        <v>333748.8</v>
      </c>
      <c r="K3337" s="10"/>
      <c r="L3337" s="11">
        <v>999896.45</v>
      </c>
    </row>
    <row r="3338" spans="1:12" x14ac:dyDescent="0.25">
      <c r="A3338" s="5" t="s">
        <v>1195</v>
      </c>
      <c r="B3338" s="3" t="s">
        <v>1196</v>
      </c>
      <c r="C3338" s="5" t="s">
        <v>5589</v>
      </c>
      <c r="D3338" s="5" t="s">
        <v>5587</v>
      </c>
      <c r="E3338" s="5">
        <v>2021</v>
      </c>
      <c r="F3338" s="8" t="str">
        <f t="shared" si="104"/>
        <v>June</v>
      </c>
      <c r="G3338" s="7">
        <f t="shared" si="105"/>
        <v>44348</v>
      </c>
      <c r="H3338" s="5" t="s">
        <v>3701</v>
      </c>
      <c r="I3338" s="5" t="s">
        <v>11</v>
      </c>
      <c r="J3338" s="10">
        <v>333748.8</v>
      </c>
      <c r="K3338" s="10"/>
      <c r="L3338" s="11">
        <v>1333645.25</v>
      </c>
    </row>
    <row r="3339" spans="1:12" x14ac:dyDescent="0.25">
      <c r="A3339" s="5" t="s">
        <v>1195</v>
      </c>
      <c r="B3339" s="3" t="s">
        <v>1196</v>
      </c>
      <c r="C3339" s="5" t="s">
        <v>5589</v>
      </c>
      <c r="D3339" s="5" t="s">
        <v>5598</v>
      </c>
      <c r="E3339" s="5">
        <v>2021</v>
      </c>
      <c r="F3339" s="8" t="str">
        <f t="shared" si="104"/>
        <v>June</v>
      </c>
      <c r="G3339" s="7">
        <f t="shared" si="105"/>
        <v>44349</v>
      </c>
      <c r="H3339" s="5" t="s">
        <v>3700</v>
      </c>
      <c r="I3339" s="5" t="s">
        <v>11</v>
      </c>
      <c r="J3339" s="10"/>
      <c r="K3339" s="10">
        <v>13349.95</v>
      </c>
      <c r="L3339" s="11">
        <v>1320295.3</v>
      </c>
    </row>
    <row r="3340" spans="1:12" x14ac:dyDescent="0.25">
      <c r="A3340" s="5" t="s">
        <v>1195</v>
      </c>
      <c r="B3340" s="3" t="s">
        <v>1196</v>
      </c>
      <c r="C3340" s="5" t="s">
        <v>5592</v>
      </c>
      <c r="D3340" s="5" t="s">
        <v>5587</v>
      </c>
      <c r="E3340" s="5">
        <v>2021</v>
      </c>
      <c r="F3340" s="8" t="str">
        <f t="shared" si="104"/>
        <v>July</v>
      </c>
      <c r="G3340" s="7">
        <f t="shared" si="105"/>
        <v>44378</v>
      </c>
      <c r="H3340" s="5" t="s">
        <v>3699</v>
      </c>
      <c r="I3340" s="5" t="s">
        <v>11</v>
      </c>
      <c r="J3340" s="10">
        <v>215321.81</v>
      </c>
      <c r="K3340" s="10"/>
      <c r="L3340" s="11">
        <v>1535617.11</v>
      </c>
    </row>
    <row r="3341" spans="1:12" x14ac:dyDescent="0.25">
      <c r="A3341" s="5" t="s">
        <v>1195</v>
      </c>
      <c r="B3341" s="3" t="s">
        <v>1196</v>
      </c>
      <c r="C3341" s="5" t="s">
        <v>5592</v>
      </c>
      <c r="D3341" s="5" t="s">
        <v>5611</v>
      </c>
      <c r="E3341" s="5">
        <v>2021</v>
      </c>
      <c r="F3341" s="8" t="str">
        <f t="shared" si="104"/>
        <v>July</v>
      </c>
      <c r="G3341" s="7">
        <f t="shared" si="105"/>
        <v>44391</v>
      </c>
      <c r="H3341" s="5" t="s">
        <v>3247</v>
      </c>
      <c r="I3341" s="5" t="s">
        <v>13</v>
      </c>
      <c r="J3341" s="10"/>
      <c r="K3341" s="10">
        <v>1294957.82</v>
      </c>
      <c r="L3341" s="11">
        <v>240659.29</v>
      </c>
    </row>
    <row r="3342" spans="1:12" x14ac:dyDescent="0.25">
      <c r="A3342" s="5" t="s">
        <v>1195</v>
      </c>
      <c r="B3342" s="3" t="s">
        <v>1196</v>
      </c>
      <c r="C3342" s="5" t="s">
        <v>5605</v>
      </c>
      <c r="D3342" s="5" t="s">
        <v>5587</v>
      </c>
      <c r="E3342" s="5">
        <v>2021</v>
      </c>
      <c r="F3342" s="8" t="str">
        <f t="shared" si="104"/>
        <v>September</v>
      </c>
      <c r="G3342" s="7">
        <f t="shared" si="105"/>
        <v>44440</v>
      </c>
      <c r="H3342" s="5" t="s">
        <v>3698</v>
      </c>
      <c r="I3342" s="5" t="s">
        <v>11</v>
      </c>
      <c r="J3342" s="10">
        <v>366047.07</v>
      </c>
      <c r="K3342" s="10"/>
      <c r="L3342" s="11">
        <v>606706.36</v>
      </c>
    </row>
    <row r="3343" spans="1:12" x14ac:dyDescent="0.25">
      <c r="A3343" s="5" t="s">
        <v>1195</v>
      </c>
      <c r="B3343" s="3" t="s">
        <v>1196</v>
      </c>
      <c r="C3343" s="5" t="s">
        <v>5605</v>
      </c>
      <c r="D3343" s="5" t="s">
        <v>5603</v>
      </c>
      <c r="E3343" s="5">
        <v>2021</v>
      </c>
      <c r="F3343" s="8" t="str">
        <f t="shared" si="104"/>
        <v>September</v>
      </c>
      <c r="G3343" s="7">
        <f t="shared" si="105"/>
        <v>44468</v>
      </c>
      <c r="H3343" s="5" t="s">
        <v>3697</v>
      </c>
      <c r="I3343" s="5" t="s">
        <v>11</v>
      </c>
      <c r="J3343" s="10">
        <v>333748.8</v>
      </c>
      <c r="K3343" s="10"/>
      <c r="L3343" s="11">
        <v>940455.16</v>
      </c>
    </row>
    <row r="3344" spans="1:12" x14ac:dyDescent="0.25">
      <c r="A3344" s="5" t="s">
        <v>1195</v>
      </c>
      <c r="B3344" s="3" t="s">
        <v>1196</v>
      </c>
      <c r="C3344" s="5" t="s">
        <v>5594</v>
      </c>
      <c r="D3344" s="5" t="s">
        <v>5587</v>
      </c>
      <c r="E3344" s="5">
        <v>2021</v>
      </c>
      <c r="F3344" s="8" t="str">
        <f t="shared" si="104"/>
        <v>November</v>
      </c>
      <c r="G3344" s="7">
        <f t="shared" si="105"/>
        <v>44501</v>
      </c>
      <c r="H3344" s="5" t="s">
        <v>3696</v>
      </c>
      <c r="I3344" s="5" t="s">
        <v>11</v>
      </c>
      <c r="J3344" s="10">
        <v>333748.8</v>
      </c>
      <c r="K3344" s="10"/>
      <c r="L3344" s="11">
        <v>1274203.96</v>
      </c>
    </row>
    <row r="3345" spans="1:12" x14ac:dyDescent="0.25">
      <c r="A3345" s="5" t="s">
        <v>1195</v>
      </c>
      <c r="B3345" s="3" t="s">
        <v>1196</v>
      </c>
      <c r="C3345" s="5" t="s">
        <v>5607</v>
      </c>
      <c r="D3345" s="5" t="s">
        <v>5589</v>
      </c>
      <c r="E3345" s="5">
        <v>2021</v>
      </c>
      <c r="F3345" s="8" t="str">
        <f t="shared" si="104"/>
        <v>December</v>
      </c>
      <c r="G3345" s="7">
        <f t="shared" si="105"/>
        <v>44536</v>
      </c>
      <c r="H3345" s="5" t="s">
        <v>3695</v>
      </c>
      <c r="I3345" s="5" t="s">
        <v>11</v>
      </c>
      <c r="J3345" s="10">
        <v>236853.99</v>
      </c>
      <c r="K3345" s="10"/>
      <c r="L3345" s="11">
        <v>1511057.95</v>
      </c>
    </row>
    <row r="3346" spans="1:12" x14ac:dyDescent="0.25">
      <c r="A3346" s="5" t="s">
        <v>1201</v>
      </c>
      <c r="B3346" s="3" t="s">
        <v>1202</v>
      </c>
      <c r="C3346" s="5" t="s">
        <v>5587</v>
      </c>
      <c r="D3346" s="5" t="s">
        <v>5587</v>
      </c>
      <c r="E3346" s="5">
        <v>2021</v>
      </c>
      <c r="F3346" s="8" t="str">
        <f t="shared" si="104"/>
        <v>January</v>
      </c>
      <c r="G3346" s="7">
        <f t="shared" si="105"/>
        <v>44197</v>
      </c>
      <c r="H3346" s="5" t="s">
        <v>36</v>
      </c>
      <c r="I3346" s="5" t="s">
        <v>29</v>
      </c>
      <c r="J3346" s="10"/>
      <c r="K3346" s="10"/>
      <c r="L3346" s="11">
        <v>301000</v>
      </c>
    </row>
    <row r="3347" spans="1:12" x14ac:dyDescent="0.25">
      <c r="A3347" s="5" t="s">
        <v>1201</v>
      </c>
      <c r="B3347" s="3" t="s">
        <v>1202</v>
      </c>
      <c r="C3347" s="5" t="s">
        <v>5587</v>
      </c>
      <c r="D3347" s="5" t="s">
        <v>5590</v>
      </c>
      <c r="E3347" s="5">
        <v>2021</v>
      </c>
      <c r="F3347" s="8" t="str">
        <f t="shared" si="104"/>
        <v>January</v>
      </c>
      <c r="G3347" s="7">
        <f t="shared" si="105"/>
        <v>44204</v>
      </c>
      <c r="H3347" s="5" t="s">
        <v>3694</v>
      </c>
      <c r="I3347" s="5" t="s">
        <v>13</v>
      </c>
      <c r="J3347" s="10"/>
      <c r="K3347" s="10">
        <v>301000</v>
      </c>
      <c r="L3347" s="11">
        <v>0</v>
      </c>
    </row>
    <row r="3348" spans="1:12" x14ac:dyDescent="0.25">
      <c r="A3348" s="5" t="s">
        <v>1201</v>
      </c>
      <c r="B3348" s="3" t="s">
        <v>1202</v>
      </c>
      <c r="C3348" s="5" t="s">
        <v>5587</v>
      </c>
      <c r="D3348" s="5" t="s">
        <v>5610</v>
      </c>
      <c r="E3348" s="5">
        <v>2021</v>
      </c>
      <c r="F3348" s="8" t="str">
        <f t="shared" si="104"/>
        <v>January</v>
      </c>
      <c r="G3348" s="7">
        <f t="shared" si="105"/>
        <v>44226</v>
      </c>
      <c r="H3348" s="5" t="s">
        <v>3213</v>
      </c>
      <c r="I3348" s="5" t="s">
        <v>13</v>
      </c>
      <c r="J3348" s="10"/>
      <c r="K3348" s="10">
        <v>301000</v>
      </c>
      <c r="L3348" s="11">
        <v>-301000</v>
      </c>
    </row>
    <row r="3349" spans="1:12" x14ac:dyDescent="0.25">
      <c r="A3349" s="5" t="s">
        <v>1201</v>
      </c>
      <c r="B3349" s="3" t="s">
        <v>1202</v>
      </c>
      <c r="C3349" s="5" t="s">
        <v>5598</v>
      </c>
      <c r="D3349" s="5" t="s">
        <v>5587</v>
      </c>
      <c r="E3349" s="5">
        <v>2021</v>
      </c>
      <c r="F3349" s="8" t="str">
        <f t="shared" si="104"/>
        <v>February</v>
      </c>
      <c r="G3349" s="7">
        <f t="shared" si="105"/>
        <v>44228</v>
      </c>
      <c r="H3349" s="5" t="s">
        <v>3693</v>
      </c>
      <c r="I3349" s="5" t="s">
        <v>11</v>
      </c>
      <c r="J3349" s="10">
        <v>301000</v>
      </c>
      <c r="K3349" s="10"/>
      <c r="L3349" s="11">
        <v>0</v>
      </c>
    </row>
    <row r="3350" spans="1:12" x14ac:dyDescent="0.25">
      <c r="A3350" s="5" t="s">
        <v>1201</v>
      </c>
      <c r="B3350" s="3" t="s">
        <v>1202</v>
      </c>
      <c r="C3350" s="5" t="s">
        <v>5598</v>
      </c>
      <c r="D3350" s="5" t="s">
        <v>5588</v>
      </c>
      <c r="E3350" s="5">
        <v>2021</v>
      </c>
      <c r="F3350" s="8" t="str">
        <f t="shared" si="104"/>
        <v>February</v>
      </c>
      <c r="G3350" s="7">
        <f t="shared" si="105"/>
        <v>44230</v>
      </c>
      <c r="H3350" s="5" t="s">
        <v>3692</v>
      </c>
      <c r="I3350" s="5" t="s">
        <v>11</v>
      </c>
      <c r="J3350" s="10">
        <v>301000</v>
      </c>
      <c r="K3350" s="10"/>
      <c r="L3350" s="11">
        <v>301000</v>
      </c>
    </row>
    <row r="3351" spans="1:12" x14ac:dyDescent="0.25">
      <c r="A3351" s="5" t="s">
        <v>1201</v>
      </c>
      <c r="B3351" s="3" t="s">
        <v>1202</v>
      </c>
      <c r="C3351" s="5" t="s">
        <v>5588</v>
      </c>
      <c r="D3351" s="5" t="s">
        <v>5588</v>
      </c>
      <c r="E3351" s="5">
        <v>2021</v>
      </c>
      <c r="F3351" s="8" t="str">
        <f t="shared" si="104"/>
        <v>March</v>
      </c>
      <c r="G3351" s="7">
        <f t="shared" si="105"/>
        <v>44258</v>
      </c>
      <c r="H3351" s="5" t="s">
        <v>3691</v>
      </c>
      <c r="I3351" s="5" t="s">
        <v>11</v>
      </c>
      <c r="J3351" s="10">
        <v>301000</v>
      </c>
      <c r="K3351" s="10"/>
      <c r="L3351" s="11">
        <v>602000</v>
      </c>
    </row>
    <row r="3352" spans="1:12" x14ac:dyDescent="0.25">
      <c r="A3352" s="5" t="s">
        <v>1201</v>
      </c>
      <c r="B3352" s="3" t="s">
        <v>1202</v>
      </c>
      <c r="C3352" s="5" t="s">
        <v>5588</v>
      </c>
      <c r="D3352" s="5" t="s">
        <v>5592</v>
      </c>
      <c r="E3352" s="5">
        <v>2021</v>
      </c>
      <c r="F3352" s="8" t="str">
        <f t="shared" si="104"/>
        <v>March</v>
      </c>
      <c r="G3352" s="7">
        <f t="shared" si="105"/>
        <v>44262</v>
      </c>
      <c r="H3352" s="5" t="s">
        <v>3685</v>
      </c>
      <c r="I3352" s="5" t="s">
        <v>13</v>
      </c>
      <c r="J3352" s="10"/>
      <c r="K3352" s="10">
        <v>301000</v>
      </c>
      <c r="L3352" s="11">
        <v>301000</v>
      </c>
    </row>
    <row r="3353" spans="1:12" x14ac:dyDescent="0.25">
      <c r="A3353" s="5" t="s">
        <v>1201</v>
      </c>
      <c r="B3353" s="3" t="s">
        <v>1202</v>
      </c>
      <c r="C3353" s="5" t="s">
        <v>5588</v>
      </c>
      <c r="D3353" s="5" t="s">
        <v>5595</v>
      </c>
      <c r="E3353" s="5">
        <v>2021</v>
      </c>
      <c r="F3353" s="8" t="str">
        <f t="shared" si="104"/>
        <v>March</v>
      </c>
      <c r="G3353" s="7">
        <f t="shared" si="105"/>
        <v>44286</v>
      </c>
      <c r="H3353" s="5" t="s">
        <v>3690</v>
      </c>
      <c r="I3353" s="5" t="s">
        <v>11</v>
      </c>
      <c r="J3353" s="10">
        <v>301000</v>
      </c>
      <c r="K3353" s="10"/>
      <c r="L3353" s="11">
        <v>602000</v>
      </c>
    </row>
    <row r="3354" spans="1:12" x14ac:dyDescent="0.25">
      <c r="A3354" s="5" t="s">
        <v>1201</v>
      </c>
      <c r="B3354" s="3" t="s">
        <v>1202</v>
      </c>
      <c r="C3354" s="5" t="s">
        <v>5596</v>
      </c>
      <c r="D3354" s="5" t="s">
        <v>5592</v>
      </c>
      <c r="E3354" s="5">
        <v>2021</v>
      </c>
      <c r="F3354" s="8" t="str">
        <f t="shared" si="104"/>
        <v>April</v>
      </c>
      <c r="G3354" s="7">
        <f t="shared" si="105"/>
        <v>44293</v>
      </c>
      <c r="H3354" s="5" t="s">
        <v>3239</v>
      </c>
      <c r="I3354" s="5" t="s">
        <v>13</v>
      </c>
      <c r="J3354" s="10"/>
      <c r="K3354" s="10">
        <v>301000</v>
      </c>
      <c r="L3354" s="11">
        <v>301000</v>
      </c>
    </row>
    <row r="3355" spans="1:12" x14ac:dyDescent="0.25">
      <c r="A3355" s="5" t="s">
        <v>1201</v>
      </c>
      <c r="B3355" s="3" t="s">
        <v>1202</v>
      </c>
      <c r="C3355" s="5" t="s">
        <v>5597</v>
      </c>
      <c r="D3355" s="5" t="s">
        <v>5587</v>
      </c>
      <c r="E3355" s="5">
        <v>2021</v>
      </c>
      <c r="F3355" s="8" t="str">
        <f t="shared" si="104"/>
        <v>May</v>
      </c>
      <c r="G3355" s="7">
        <f t="shared" si="105"/>
        <v>44317</v>
      </c>
      <c r="H3355" s="5" t="s">
        <v>3689</v>
      </c>
      <c r="I3355" s="5" t="s">
        <v>11</v>
      </c>
      <c r="J3355" s="10">
        <v>301000</v>
      </c>
      <c r="K3355" s="10"/>
      <c r="L3355" s="11">
        <v>602000</v>
      </c>
    </row>
    <row r="3356" spans="1:12" x14ac:dyDescent="0.25">
      <c r="A3356" s="5" t="s">
        <v>1201</v>
      </c>
      <c r="B3356" s="3" t="s">
        <v>1202</v>
      </c>
      <c r="C3356" s="5" t="s">
        <v>5597</v>
      </c>
      <c r="D3356" s="5" t="s">
        <v>5592</v>
      </c>
      <c r="E3356" s="5">
        <v>2021</v>
      </c>
      <c r="F3356" s="8" t="str">
        <f t="shared" si="104"/>
        <v>May</v>
      </c>
      <c r="G3356" s="7">
        <f t="shared" si="105"/>
        <v>44323</v>
      </c>
      <c r="H3356" s="5" t="s">
        <v>3205</v>
      </c>
      <c r="I3356" s="5" t="s">
        <v>13</v>
      </c>
      <c r="J3356" s="10"/>
      <c r="K3356" s="10">
        <v>301000</v>
      </c>
      <c r="L3356" s="11">
        <v>301000</v>
      </c>
    </row>
    <row r="3357" spans="1:12" x14ac:dyDescent="0.25">
      <c r="A3357" s="5" t="s">
        <v>1201</v>
      </c>
      <c r="B3357" s="3" t="s">
        <v>1202</v>
      </c>
      <c r="C3357" s="5" t="s">
        <v>5589</v>
      </c>
      <c r="D3357" s="5" t="s">
        <v>5596</v>
      </c>
      <c r="E3357" s="5">
        <v>2021</v>
      </c>
      <c r="F3357" s="8" t="str">
        <f t="shared" si="104"/>
        <v>June</v>
      </c>
      <c r="G3357" s="7">
        <f t="shared" si="105"/>
        <v>44351</v>
      </c>
      <c r="H3357" s="5" t="s">
        <v>3202</v>
      </c>
      <c r="I3357" s="5" t="s">
        <v>13</v>
      </c>
      <c r="J3357" s="10"/>
      <c r="K3357" s="10">
        <v>301000</v>
      </c>
      <c r="L3357" s="11">
        <v>0</v>
      </c>
    </row>
    <row r="3358" spans="1:12" x14ac:dyDescent="0.25">
      <c r="A3358" s="5" t="s">
        <v>1201</v>
      </c>
      <c r="B3358" s="3" t="s">
        <v>1202</v>
      </c>
      <c r="C3358" s="5" t="s">
        <v>5589</v>
      </c>
      <c r="D3358" s="5" t="s">
        <v>5593</v>
      </c>
      <c r="E3358" s="5">
        <v>2021</v>
      </c>
      <c r="F3358" s="8" t="str">
        <f t="shared" si="104"/>
        <v>June</v>
      </c>
      <c r="G3358" s="7">
        <f t="shared" si="105"/>
        <v>44369</v>
      </c>
      <c r="H3358" s="5" t="s">
        <v>3688</v>
      </c>
      <c r="I3358" s="5" t="s">
        <v>11</v>
      </c>
      <c r="J3358" s="10">
        <v>301000</v>
      </c>
      <c r="K3358" s="10"/>
      <c r="L3358" s="11">
        <v>301000</v>
      </c>
    </row>
    <row r="3359" spans="1:12" x14ac:dyDescent="0.25">
      <c r="A3359" s="5" t="s">
        <v>1201</v>
      </c>
      <c r="B3359" s="3" t="s">
        <v>1202</v>
      </c>
      <c r="C3359" s="5" t="s">
        <v>5592</v>
      </c>
      <c r="D3359" s="5" t="s">
        <v>5597</v>
      </c>
      <c r="E3359" s="5">
        <v>2021</v>
      </c>
      <c r="F3359" s="8" t="str">
        <f t="shared" si="104"/>
        <v>July</v>
      </c>
      <c r="G3359" s="7">
        <f t="shared" si="105"/>
        <v>44382</v>
      </c>
      <c r="H3359" s="5" t="s">
        <v>3279</v>
      </c>
      <c r="I3359" s="5" t="s">
        <v>13</v>
      </c>
      <c r="J3359" s="10"/>
      <c r="K3359" s="10">
        <v>301000</v>
      </c>
      <c r="L3359" s="11">
        <v>0</v>
      </c>
    </row>
    <row r="3360" spans="1:12" x14ac:dyDescent="0.25">
      <c r="A3360" s="5" t="s">
        <v>1201</v>
      </c>
      <c r="B3360" s="3" t="s">
        <v>1202</v>
      </c>
      <c r="C3360" s="5" t="s">
        <v>5590</v>
      </c>
      <c r="D3360" s="5" t="s">
        <v>5587</v>
      </c>
      <c r="E3360" s="5">
        <v>2021</v>
      </c>
      <c r="F3360" s="8" t="str">
        <f t="shared" si="104"/>
        <v>August</v>
      </c>
      <c r="G3360" s="7">
        <f t="shared" si="105"/>
        <v>44409</v>
      </c>
      <c r="H3360" s="5" t="s">
        <v>3687</v>
      </c>
      <c r="I3360" s="5" t="s">
        <v>11</v>
      </c>
      <c r="J3360" s="10">
        <v>301000</v>
      </c>
      <c r="K3360" s="10"/>
      <c r="L3360" s="11">
        <v>301000</v>
      </c>
    </row>
    <row r="3361" spans="1:12" x14ac:dyDescent="0.25">
      <c r="A3361" s="5" t="s">
        <v>1201</v>
      </c>
      <c r="B3361" s="3" t="s">
        <v>1202</v>
      </c>
      <c r="C3361" s="5" t="s">
        <v>5590</v>
      </c>
      <c r="D3361" s="5" t="s">
        <v>5589</v>
      </c>
      <c r="E3361" s="5">
        <v>2021</v>
      </c>
      <c r="F3361" s="8" t="str">
        <f t="shared" si="104"/>
        <v>August</v>
      </c>
      <c r="G3361" s="7">
        <f t="shared" si="105"/>
        <v>44414</v>
      </c>
      <c r="H3361" s="5" t="s">
        <v>3196</v>
      </c>
      <c r="I3361" s="5" t="s">
        <v>13</v>
      </c>
      <c r="J3361" s="10"/>
      <c r="K3361" s="10">
        <v>301000</v>
      </c>
      <c r="L3361" s="11">
        <v>0</v>
      </c>
    </row>
    <row r="3362" spans="1:12" x14ac:dyDescent="0.25">
      <c r="A3362" s="5" t="s">
        <v>1201</v>
      </c>
      <c r="B3362" s="3" t="s">
        <v>1202</v>
      </c>
      <c r="C3362" s="5" t="s">
        <v>5590</v>
      </c>
      <c r="D3362" s="5" t="s">
        <v>5595</v>
      </c>
      <c r="E3362" s="5">
        <v>2021</v>
      </c>
      <c r="F3362" s="8" t="str">
        <f t="shared" si="104"/>
        <v>August</v>
      </c>
      <c r="G3362" s="7">
        <f t="shared" si="105"/>
        <v>44439</v>
      </c>
      <c r="H3362" s="5" t="s">
        <v>3686</v>
      </c>
      <c r="I3362" s="5" t="s">
        <v>11</v>
      </c>
      <c r="J3362" s="10">
        <v>301000</v>
      </c>
      <c r="K3362" s="10"/>
      <c r="L3362" s="11">
        <v>301000</v>
      </c>
    </row>
    <row r="3363" spans="1:12" x14ac:dyDescent="0.25">
      <c r="A3363" s="5" t="s">
        <v>1201</v>
      </c>
      <c r="B3363" s="3" t="s">
        <v>1202</v>
      </c>
      <c r="C3363" s="5" t="s">
        <v>5605</v>
      </c>
      <c r="D3363" s="5" t="s">
        <v>5598</v>
      </c>
      <c r="E3363" s="5">
        <v>2021</v>
      </c>
      <c r="F3363" s="8" t="str">
        <f t="shared" si="104"/>
        <v>September</v>
      </c>
      <c r="G3363" s="7">
        <f t="shared" si="105"/>
        <v>44441</v>
      </c>
      <c r="H3363" s="5" t="s">
        <v>3685</v>
      </c>
      <c r="I3363" s="5" t="s">
        <v>13</v>
      </c>
      <c r="J3363" s="10"/>
      <c r="K3363" s="10">
        <v>301000</v>
      </c>
      <c r="L3363" s="11">
        <v>0</v>
      </c>
    </row>
    <row r="3364" spans="1:12" x14ac:dyDescent="0.25">
      <c r="A3364" s="5" t="s">
        <v>1201</v>
      </c>
      <c r="B3364" s="3" t="s">
        <v>1202</v>
      </c>
      <c r="C3364" s="5" t="s">
        <v>5605</v>
      </c>
      <c r="D3364" s="5" t="s">
        <v>5610</v>
      </c>
      <c r="E3364" s="5">
        <v>2021</v>
      </c>
      <c r="F3364" s="8" t="str">
        <f t="shared" si="104"/>
        <v>September</v>
      </c>
      <c r="G3364" s="7">
        <f t="shared" si="105"/>
        <v>44469</v>
      </c>
      <c r="H3364" s="5" t="s">
        <v>3684</v>
      </c>
      <c r="I3364" s="5" t="s">
        <v>11</v>
      </c>
      <c r="J3364" s="10">
        <v>301000</v>
      </c>
      <c r="K3364" s="10"/>
      <c r="L3364" s="11">
        <v>301000</v>
      </c>
    </row>
    <row r="3365" spans="1:12" x14ac:dyDescent="0.25">
      <c r="A3365" s="5" t="s">
        <v>1201</v>
      </c>
      <c r="B3365" s="3" t="s">
        <v>1202</v>
      </c>
      <c r="C3365" s="5" t="s">
        <v>5605</v>
      </c>
      <c r="D3365" s="5" t="s">
        <v>5610</v>
      </c>
      <c r="E3365" s="5">
        <v>2021</v>
      </c>
      <c r="F3365" s="8" t="str">
        <f t="shared" si="104"/>
        <v>September</v>
      </c>
      <c r="G3365" s="7">
        <f t="shared" si="105"/>
        <v>44469</v>
      </c>
      <c r="H3365" s="5" t="s">
        <v>3683</v>
      </c>
      <c r="I3365" s="5" t="s">
        <v>13</v>
      </c>
      <c r="J3365" s="10"/>
      <c r="K3365" s="10">
        <v>301000</v>
      </c>
      <c r="L3365" s="11">
        <v>0</v>
      </c>
    </row>
    <row r="3366" spans="1:12" x14ac:dyDescent="0.25">
      <c r="A3366" s="5" t="s">
        <v>1201</v>
      </c>
      <c r="B3366" s="3" t="s">
        <v>1202</v>
      </c>
      <c r="C3366" s="5" t="s">
        <v>5594</v>
      </c>
      <c r="D3366" s="5" t="s">
        <v>5587</v>
      </c>
      <c r="E3366" s="5">
        <v>2021</v>
      </c>
      <c r="F3366" s="8" t="str">
        <f t="shared" si="104"/>
        <v>November</v>
      </c>
      <c r="G3366" s="7">
        <f t="shared" si="105"/>
        <v>44501</v>
      </c>
      <c r="H3366" s="5" t="s">
        <v>3682</v>
      </c>
      <c r="I3366" s="5" t="s">
        <v>11</v>
      </c>
      <c r="J3366" s="10">
        <v>301000</v>
      </c>
      <c r="K3366" s="10"/>
      <c r="L3366" s="11">
        <v>301000</v>
      </c>
    </row>
    <row r="3367" spans="1:12" x14ac:dyDescent="0.25">
      <c r="A3367" s="5" t="s">
        <v>1201</v>
      </c>
      <c r="B3367" s="3" t="s">
        <v>1202</v>
      </c>
      <c r="C3367" s="5" t="s">
        <v>5594</v>
      </c>
      <c r="D3367" s="5" t="s">
        <v>5596</v>
      </c>
      <c r="E3367" s="5">
        <v>2021</v>
      </c>
      <c r="F3367" s="8" t="str">
        <f t="shared" si="104"/>
        <v>November</v>
      </c>
      <c r="G3367" s="7">
        <f t="shared" si="105"/>
        <v>44504</v>
      </c>
      <c r="H3367" s="5" t="s">
        <v>3358</v>
      </c>
      <c r="I3367" s="5" t="s">
        <v>13</v>
      </c>
      <c r="J3367" s="10"/>
      <c r="K3367" s="10">
        <v>301000</v>
      </c>
      <c r="L3367" s="11">
        <v>0</v>
      </c>
    </row>
    <row r="3368" spans="1:12" x14ac:dyDescent="0.25">
      <c r="A3368" s="5" t="s">
        <v>1201</v>
      </c>
      <c r="B3368" s="3" t="s">
        <v>1202</v>
      </c>
      <c r="C3368" s="5" t="s">
        <v>5607</v>
      </c>
      <c r="D3368" s="5" t="s">
        <v>5587</v>
      </c>
      <c r="E3368" s="5">
        <v>2021</v>
      </c>
      <c r="F3368" s="8" t="str">
        <f t="shared" si="104"/>
        <v>December</v>
      </c>
      <c r="G3368" s="7">
        <f t="shared" si="105"/>
        <v>44531</v>
      </c>
      <c r="H3368" s="5" t="s">
        <v>3681</v>
      </c>
      <c r="I3368" s="5" t="s">
        <v>11</v>
      </c>
      <c r="J3368" s="10">
        <v>301000</v>
      </c>
      <c r="K3368" s="10"/>
      <c r="L3368" s="11">
        <v>301000</v>
      </c>
    </row>
    <row r="3369" spans="1:12" x14ac:dyDescent="0.25">
      <c r="A3369" s="5" t="s">
        <v>1201</v>
      </c>
      <c r="B3369" s="3" t="s">
        <v>1202</v>
      </c>
      <c r="C3369" s="5" t="s">
        <v>5607</v>
      </c>
      <c r="D3369" s="5" t="s">
        <v>5593</v>
      </c>
      <c r="E3369" s="5">
        <v>2021</v>
      </c>
      <c r="F3369" s="8" t="str">
        <f t="shared" si="104"/>
        <v>December</v>
      </c>
      <c r="G3369" s="7">
        <f t="shared" si="105"/>
        <v>44552</v>
      </c>
      <c r="H3369" s="5" t="s">
        <v>3346</v>
      </c>
      <c r="I3369" s="5" t="s">
        <v>13</v>
      </c>
      <c r="J3369" s="10"/>
      <c r="K3369" s="10">
        <v>301000</v>
      </c>
      <c r="L3369" s="11">
        <v>0</v>
      </c>
    </row>
    <row r="3370" spans="1:12" x14ac:dyDescent="0.25">
      <c r="A3370" s="5" t="s">
        <v>1203</v>
      </c>
      <c r="B3370" s="3" t="s">
        <v>1204</v>
      </c>
      <c r="C3370" s="5" t="s">
        <v>5587</v>
      </c>
      <c r="D3370" s="5" t="s">
        <v>5587</v>
      </c>
      <c r="E3370" s="5">
        <v>2021</v>
      </c>
      <c r="F3370" s="8" t="str">
        <f t="shared" si="104"/>
        <v>January</v>
      </c>
      <c r="G3370" s="7">
        <f t="shared" si="105"/>
        <v>44197</v>
      </c>
      <c r="H3370" s="5" t="s">
        <v>36</v>
      </c>
      <c r="I3370" s="5" t="s">
        <v>29</v>
      </c>
      <c r="J3370" s="10"/>
      <c r="K3370" s="10"/>
      <c r="L3370" s="11">
        <v>9012500</v>
      </c>
    </row>
    <row r="3371" spans="1:12" x14ac:dyDescent="0.25">
      <c r="A3371" s="5" t="s">
        <v>1203</v>
      </c>
      <c r="B3371" s="3" t="s">
        <v>1204</v>
      </c>
      <c r="C3371" s="5" t="s">
        <v>5598</v>
      </c>
      <c r="D3371" s="5" t="s">
        <v>5597</v>
      </c>
      <c r="E3371" s="5">
        <v>2021</v>
      </c>
      <c r="F3371" s="8" t="str">
        <f t="shared" si="104"/>
        <v>February</v>
      </c>
      <c r="G3371" s="7">
        <f t="shared" si="105"/>
        <v>44232</v>
      </c>
      <c r="H3371" s="5" t="s">
        <v>3680</v>
      </c>
      <c r="I3371" s="5" t="s">
        <v>13</v>
      </c>
      <c r="J3371" s="10"/>
      <c r="K3371" s="10">
        <v>3762500</v>
      </c>
      <c r="L3371" s="11">
        <v>5250000</v>
      </c>
    </row>
    <row r="3372" spans="1:12" x14ac:dyDescent="0.25">
      <c r="A3372" s="5" t="s">
        <v>1203</v>
      </c>
      <c r="B3372" s="3" t="s">
        <v>1204</v>
      </c>
      <c r="C3372" s="5" t="s">
        <v>5588</v>
      </c>
      <c r="D3372" s="5" t="s">
        <v>5604</v>
      </c>
      <c r="E3372" s="5">
        <v>2021</v>
      </c>
      <c r="F3372" s="8" t="str">
        <f t="shared" si="104"/>
        <v>March</v>
      </c>
      <c r="G3372" s="7">
        <f t="shared" si="105"/>
        <v>44268</v>
      </c>
      <c r="H3372" s="5" t="s">
        <v>3679</v>
      </c>
      <c r="I3372" s="5" t="s">
        <v>11</v>
      </c>
      <c r="J3372" s="10"/>
      <c r="K3372" s="10">
        <v>2625000</v>
      </c>
      <c r="L3372" s="11">
        <v>2625000</v>
      </c>
    </row>
    <row r="3373" spans="1:12" x14ac:dyDescent="0.25">
      <c r="A3373" s="5" t="s">
        <v>1203</v>
      </c>
      <c r="B3373" s="3" t="s">
        <v>1204</v>
      </c>
      <c r="C3373" s="5" t="s">
        <v>5594</v>
      </c>
      <c r="D3373" s="5" t="s">
        <v>5610</v>
      </c>
      <c r="E3373" s="5">
        <v>2021</v>
      </c>
      <c r="F3373" s="8" t="str">
        <f t="shared" si="104"/>
        <v>November</v>
      </c>
      <c r="G3373" s="7">
        <f t="shared" si="105"/>
        <v>44530</v>
      </c>
      <c r="H3373" s="5" t="s">
        <v>3678</v>
      </c>
      <c r="I3373" s="5" t="s">
        <v>11</v>
      </c>
      <c r="J3373" s="10"/>
      <c r="K3373" s="10">
        <v>2625000</v>
      </c>
      <c r="L3373" s="11">
        <v>0</v>
      </c>
    </row>
    <row r="3374" spans="1:12" x14ac:dyDescent="0.25">
      <c r="A3374" s="5" t="s">
        <v>1205</v>
      </c>
      <c r="B3374" s="3" t="s">
        <v>1206</v>
      </c>
      <c r="C3374" s="5" t="s">
        <v>5588</v>
      </c>
      <c r="D3374" s="5" t="s">
        <v>5587</v>
      </c>
      <c r="E3374" s="5">
        <v>2021</v>
      </c>
      <c r="F3374" s="8" t="str">
        <f t="shared" si="104"/>
        <v>March</v>
      </c>
      <c r="G3374" s="7">
        <f t="shared" si="105"/>
        <v>44256</v>
      </c>
      <c r="H3374" s="5" t="s">
        <v>3677</v>
      </c>
      <c r="I3374" s="5" t="s">
        <v>11</v>
      </c>
      <c r="J3374" s="10">
        <v>1375000</v>
      </c>
      <c r="K3374" s="10"/>
      <c r="L3374" s="11">
        <v>1375000</v>
      </c>
    </row>
    <row r="3375" spans="1:12" x14ac:dyDescent="0.25">
      <c r="A3375" s="5" t="s">
        <v>1205</v>
      </c>
      <c r="B3375" s="3" t="s">
        <v>1206</v>
      </c>
      <c r="C3375" s="5" t="s">
        <v>5590</v>
      </c>
      <c r="D3375" s="5" t="s">
        <v>5606</v>
      </c>
      <c r="E3375" s="5">
        <v>2021</v>
      </c>
      <c r="F3375" s="8" t="str">
        <f t="shared" si="104"/>
        <v>August</v>
      </c>
      <c r="G3375" s="7">
        <f t="shared" si="105"/>
        <v>44418</v>
      </c>
      <c r="H3375" s="5" t="s">
        <v>3676</v>
      </c>
      <c r="I3375" s="5" t="s">
        <v>11</v>
      </c>
      <c r="J3375" s="10">
        <v>990000</v>
      </c>
      <c r="K3375" s="10"/>
      <c r="L3375" s="11">
        <v>2365000</v>
      </c>
    </row>
    <row r="3376" spans="1:12" x14ac:dyDescent="0.25">
      <c r="A3376" s="5" t="s">
        <v>1205</v>
      </c>
      <c r="B3376" s="3" t="s">
        <v>1206</v>
      </c>
      <c r="C3376" s="5" t="s">
        <v>5606</v>
      </c>
      <c r="D3376" s="5" t="s">
        <v>5597</v>
      </c>
      <c r="E3376" s="5">
        <v>2021</v>
      </c>
      <c r="F3376" s="8" t="str">
        <f t="shared" si="104"/>
        <v>October</v>
      </c>
      <c r="G3376" s="7">
        <f t="shared" si="105"/>
        <v>44474</v>
      </c>
      <c r="H3376" s="5" t="s">
        <v>3300</v>
      </c>
      <c r="I3376" s="5" t="s">
        <v>13</v>
      </c>
      <c r="J3376" s="10"/>
      <c r="K3376" s="10">
        <v>1306250</v>
      </c>
      <c r="L3376" s="11">
        <v>1058750</v>
      </c>
    </row>
    <row r="3377" spans="1:12" x14ac:dyDescent="0.25">
      <c r="A3377" s="5" t="s">
        <v>1205</v>
      </c>
      <c r="B3377" s="3" t="s">
        <v>1206</v>
      </c>
      <c r="C3377" s="5" t="s">
        <v>5606</v>
      </c>
      <c r="D3377" s="5" t="s">
        <v>5597</v>
      </c>
      <c r="E3377" s="5">
        <v>2021</v>
      </c>
      <c r="F3377" s="8" t="str">
        <f t="shared" si="104"/>
        <v>October</v>
      </c>
      <c r="G3377" s="7">
        <f t="shared" si="105"/>
        <v>44474</v>
      </c>
      <c r="H3377" s="5" t="s">
        <v>3675</v>
      </c>
      <c r="I3377" s="5" t="s">
        <v>13</v>
      </c>
      <c r="J3377" s="10"/>
      <c r="K3377" s="10">
        <v>68750</v>
      </c>
      <c r="L3377" s="11">
        <v>990000</v>
      </c>
    </row>
    <row r="3378" spans="1:12" x14ac:dyDescent="0.25">
      <c r="A3378" s="5" t="s">
        <v>1207</v>
      </c>
      <c r="B3378" s="3" t="s">
        <v>1208</v>
      </c>
      <c r="C3378" s="7"/>
      <c r="D3378" s="7"/>
      <c r="E3378" s="7"/>
      <c r="F3378" s="8" t="str">
        <f t="shared" si="104"/>
        <v>January</v>
      </c>
      <c r="G3378" s="7" t="str">
        <f t="shared" si="105"/>
        <v/>
      </c>
      <c r="H3378" s="5" t="s">
        <v>28</v>
      </c>
      <c r="I3378" s="5" t="s">
        <v>29</v>
      </c>
      <c r="J3378" s="10"/>
      <c r="K3378" s="10"/>
      <c r="L3378" s="11">
        <v>0</v>
      </c>
    </row>
    <row r="3379" spans="1:12" x14ac:dyDescent="0.25">
      <c r="A3379" s="5" t="s">
        <v>1214</v>
      </c>
      <c r="B3379" s="3" t="s">
        <v>1215</v>
      </c>
      <c r="C3379" s="5" t="s">
        <v>5587</v>
      </c>
      <c r="D3379" s="5" t="s">
        <v>5587</v>
      </c>
      <c r="E3379" s="5">
        <v>2021</v>
      </c>
      <c r="F3379" s="8" t="str">
        <f t="shared" si="104"/>
        <v>January</v>
      </c>
      <c r="G3379" s="7">
        <f t="shared" si="105"/>
        <v>44197</v>
      </c>
      <c r="H3379" s="5" t="s">
        <v>36</v>
      </c>
      <c r="I3379" s="5" t="s">
        <v>29</v>
      </c>
      <c r="J3379" s="10"/>
      <c r="K3379" s="10"/>
      <c r="L3379" s="11">
        <v>3548</v>
      </c>
    </row>
    <row r="3380" spans="1:12" x14ac:dyDescent="0.25">
      <c r="A3380" s="5" t="s">
        <v>1214</v>
      </c>
      <c r="B3380" s="3" t="s">
        <v>1215</v>
      </c>
      <c r="C3380" s="5" t="s">
        <v>5587</v>
      </c>
      <c r="D3380" s="5" t="s">
        <v>5587</v>
      </c>
      <c r="E3380" s="5">
        <v>2021</v>
      </c>
      <c r="F3380" s="8" t="str">
        <f t="shared" si="104"/>
        <v>January</v>
      </c>
      <c r="G3380" s="7">
        <f t="shared" si="105"/>
        <v>44197</v>
      </c>
      <c r="H3380" s="5" t="s">
        <v>3674</v>
      </c>
      <c r="I3380" s="5" t="s">
        <v>11</v>
      </c>
      <c r="J3380" s="10">
        <v>660609</v>
      </c>
      <c r="K3380" s="10"/>
      <c r="L3380" s="11">
        <v>664157</v>
      </c>
    </row>
    <row r="3381" spans="1:12" x14ac:dyDescent="0.25">
      <c r="A3381" s="5" t="s">
        <v>1214</v>
      </c>
      <c r="B3381" s="3" t="s">
        <v>1215</v>
      </c>
      <c r="C3381" s="5" t="s">
        <v>5587</v>
      </c>
      <c r="D3381" s="5" t="s">
        <v>5613</v>
      </c>
      <c r="E3381" s="5">
        <v>2021</v>
      </c>
      <c r="F3381" s="8" t="str">
        <f t="shared" si="104"/>
        <v>January</v>
      </c>
      <c r="G3381" s="7">
        <f t="shared" si="105"/>
        <v>44217</v>
      </c>
      <c r="H3381" s="5" t="s">
        <v>3300</v>
      </c>
      <c r="I3381" s="5" t="s">
        <v>13</v>
      </c>
      <c r="J3381" s="10"/>
      <c r="K3381" s="10">
        <v>599157</v>
      </c>
      <c r="L3381" s="11">
        <v>65000</v>
      </c>
    </row>
    <row r="3382" spans="1:12" x14ac:dyDescent="0.25">
      <c r="A3382" s="5" t="s">
        <v>1214</v>
      </c>
      <c r="B3382" s="3" t="s">
        <v>1215</v>
      </c>
      <c r="C3382" s="5" t="s">
        <v>5587</v>
      </c>
      <c r="D3382" s="5" t="s">
        <v>5613</v>
      </c>
      <c r="E3382" s="5">
        <v>2021</v>
      </c>
      <c r="F3382" s="8" t="str">
        <f t="shared" si="104"/>
        <v>January</v>
      </c>
      <c r="G3382" s="7">
        <f t="shared" si="105"/>
        <v>44217</v>
      </c>
      <c r="H3382" s="5" t="s">
        <v>3299</v>
      </c>
      <c r="I3382" s="5" t="s">
        <v>13</v>
      </c>
      <c r="J3382" s="10"/>
      <c r="K3382" s="10">
        <v>61452</v>
      </c>
      <c r="L3382" s="11">
        <v>3548</v>
      </c>
    </row>
    <row r="3383" spans="1:12" x14ac:dyDescent="0.25">
      <c r="A3383" s="5" t="s">
        <v>1214</v>
      </c>
      <c r="B3383" s="3" t="s">
        <v>1215</v>
      </c>
      <c r="C3383" s="5" t="s">
        <v>5596</v>
      </c>
      <c r="D3383" s="5" t="s">
        <v>5592</v>
      </c>
      <c r="E3383" s="5">
        <v>2021</v>
      </c>
      <c r="F3383" s="8" t="str">
        <f t="shared" si="104"/>
        <v>April</v>
      </c>
      <c r="G3383" s="7">
        <f t="shared" si="105"/>
        <v>44293</v>
      </c>
      <c r="H3383" s="5" t="s">
        <v>3673</v>
      </c>
      <c r="I3383" s="5" t="s">
        <v>11</v>
      </c>
      <c r="J3383" s="10">
        <v>660609</v>
      </c>
      <c r="K3383" s="10"/>
      <c r="L3383" s="11">
        <v>664157</v>
      </c>
    </row>
    <row r="3384" spans="1:12" x14ac:dyDescent="0.25">
      <c r="A3384" s="5" t="s">
        <v>1214</v>
      </c>
      <c r="B3384" s="3" t="s">
        <v>1215</v>
      </c>
      <c r="C3384" s="5" t="s">
        <v>5596</v>
      </c>
      <c r="D3384" s="5" t="s">
        <v>5611</v>
      </c>
      <c r="E3384" s="5">
        <v>2021</v>
      </c>
      <c r="F3384" s="8" t="str">
        <f t="shared" si="104"/>
        <v>April</v>
      </c>
      <c r="G3384" s="7">
        <f t="shared" si="105"/>
        <v>44300</v>
      </c>
      <c r="H3384" s="5" t="s">
        <v>3672</v>
      </c>
      <c r="I3384" s="5" t="s">
        <v>13</v>
      </c>
      <c r="J3384" s="10"/>
      <c r="K3384" s="10">
        <v>599157</v>
      </c>
      <c r="L3384" s="11">
        <v>65000</v>
      </c>
    </row>
    <row r="3385" spans="1:12" x14ac:dyDescent="0.25">
      <c r="A3385" s="5" t="s">
        <v>1214</v>
      </c>
      <c r="B3385" s="3" t="s">
        <v>1215</v>
      </c>
      <c r="C3385" s="5" t="s">
        <v>5596</v>
      </c>
      <c r="D3385" s="5" t="s">
        <v>5611</v>
      </c>
      <c r="E3385" s="5">
        <v>2021</v>
      </c>
      <c r="F3385" s="8" t="str">
        <f t="shared" si="104"/>
        <v>April</v>
      </c>
      <c r="G3385" s="7">
        <f t="shared" si="105"/>
        <v>44300</v>
      </c>
      <c r="H3385" s="5" t="s">
        <v>3671</v>
      </c>
      <c r="I3385" s="5" t="s">
        <v>13</v>
      </c>
      <c r="J3385" s="10"/>
      <c r="K3385" s="10">
        <v>61452</v>
      </c>
      <c r="L3385" s="11">
        <v>3548</v>
      </c>
    </row>
    <row r="3386" spans="1:12" x14ac:dyDescent="0.25">
      <c r="A3386" s="5" t="s">
        <v>1214</v>
      </c>
      <c r="B3386" s="3" t="s">
        <v>1215</v>
      </c>
      <c r="C3386" s="5" t="s">
        <v>5596</v>
      </c>
      <c r="D3386" s="5" t="s">
        <v>5613</v>
      </c>
      <c r="E3386" s="5">
        <v>2021</v>
      </c>
      <c r="F3386" s="8" t="str">
        <f t="shared" si="104"/>
        <v>April</v>
      </c>
      <c r="G3386" s="7">
        <f t="shared" si="105"/>
        <v>44307</v>
      </c>
      <c r="H3386" s="5" t="s">
        <v>3366</v>
      </c>
      <c r="I3386" s="5" t="s">
        <v>13</v>
      </c>
      <c r="J3386" s="10"/>
      <c r="K3386" s="10">
        <v>3548</v>
      </c>
      <c r="L3386" s="11">
        <v>0</v>
      </c>
    </row>
    <row r="3387" spans="1:12" x14ac:dyDescent="0.25">
      <c r="A3387" s="5" t="s">
        <v>1214</v>
      </c>
      <c r="B3387" s="3" t="s">
        <v>1215</v>
      </c>
      <c r="C3387" s="5" t="s">
        <v>5592</v>
      </c>
      <c r="D3387" s="5" t="s">
        <v>5616</v>
      </c>
      <c r="E3387" s="5">
        <v>2021</v>
      </c>
      <c r="F3387" s="8" t="str">
        <f t="shared" si="104"/>
        <v>July</v>
      </c>
      <c r="G3387" s="7">
        <f t="shared" si="105"/>
        <v>44392</v>
      </c>
      <c r="H3387" s="5" t="s">
        <v>3670</v>
      </c>
      <c r="I3387" s="5" t="s">
        <v>11</v>
      </c>
      <c r="J3387" s="10">
        <v>660609</v>
      </c>
      <c r="K3387" s="10"/>
      <c r="L3387" s="11">
        <v>660609</v>
      </c>
    </row>
    <row r="3388" spans="1:12" x14ac:dyDescent="0.25">
      <c r="A3388" s="5" t="s">
        <v>1214</v>
      </c>
      <c r="B3388" s="3" t="s">
        <v>1215</v>
      </c>
      <c r="C3388" s="5" t="s">
        <v>5592</v>
      </c>
      <c r="D3388" s="5" t="s">
        <v>5616</v>
      </c>
      <c r="E3388" s="5">
        <v>2021</v>
      </c>
      <c r="F3388" s="8" t="str">
        <f t="shared" si="104"/>
        <v>July</v>
      </c>
      <c r="G3388" s="7">
        <f t="shared" si="105"/>
        <v>44392</v>
      </c>
      <c r="H3388" s="5" t="s">
        <v>3669</v>
      </c>
      <c r="I3388" s="5" t="s">
        <v>11</v>
      </c>
      <c r="J3388" s="10"/>
      <c r="K3388" s="10">
        <v>13212.18</v>
      </c>
      <c r="L3388" s="11">
        <v>647396.81999999995</v>
      </c>
    </row>
    <row r="3389" spans="1:12" x14ac:dyDescent="0.25">
      <c r="A3389" s="5" t="s">
        <v>1214</v>
      </c>
      <c r="B3389" s="3" t="s">
        <v>1215</v>
      </c>
      <c r="C3389" s="5" t="s">
        <v>5590</v>
      </c>
      <c r="D3389" s="5" t="s">
        <v>5596</v>
      </c>
      <c r="E3389" s="5">
        <v>2021</v>
      </c>
      <c r="F3389" s="8" t="str">
        <f t="shared" si="104"/>
        <v>August</v>
      </c>
      <c r="G3389" s="7">
        <f t="shared" si="105"/>
        <v>44412</v>
      </c>
      <c r="H3389" s="5" t="s">
        <v>3293</v>
      </c>
      <c r="I3389" s="5" t="s">
        <v>13</v>
      </c>
      <c r="J3389" s="10"/>
      <c r="K3389" s="10">
        <v>585944.82999999996</v>
      </c>
      <c r="L3389" s="11">
        <v>61451.99</v>
      </c>
    </row>
    <row r="3390" spans="1:12" x14ac:dyDescent="0.25">
      <c r="A3390" s="5" t="s">
        <v>1214</v>
      </c>
      <c r="B3390" s="3" t="s">
        <v>1215</v>
      </c>
      <c r="C3390" s="5" t="s">
        <v>5590</v>
      </c>
      <c r="D3390" s="5" t="s">
        <v>5596</v>
      </c>
      <c r="E3390" s="5">
        <v>2021</v>
      </c>
      <c r="F3390" s="8" t="str">
        <f t="shared" si="104"/>
        <v>August</v>
      </c>
      <c r="G3390" s="7">
        <f t="shared" si="105"/>
        <v>44412</v>
      </c>
      <c r="H3390" s="5" t="s">
        <v>3304</v>
      </c>
      <c r="I3390" s="5" t="s">
        <v>13</v>
      </c>
      <c r="J3390" s="10"/>
      <c r="K3390" s="10">
        <v>61451.99</v>
      </c>
      <c r="L3390" s="11">
        <v>0</v>
      </c>
    </row>
    <row r="3391" spans="1:12" x14ac:dyDescent="0.25">
      <c r="A3391" s="5" t="s">
        <v>1214</v>
      </c>
      <c r="B3391" s="3" t="s">
        <v>1215</v>
      </c>
      <c r="C3391" s="5" t="s">
        <v>5605</v>
      </c>
      <c r="D3391" s="5" t="s">
        <v>5610</v>
      </c>
      <c r="E3391" s="5">
        <v>2021</v>
      </c>
      <c r="F3391" s="8" t="str">
        <f t="shared" si="104"/>
        <v>September</v>
      </c>
      <c r="G3391" s="7">
        <f t="shared" si="105"/>
        <v>44469</v>
      </c>
      <c r="H3391" s="5" t="s">
        <v>3668</v>
      </c>
      <c r="I3391" s="5" t="s">
        <v>11</v>
      </c>
      <c r="J3391" s="10">
        <v>561162.48</v>
      </c>
      <c r="K3391" s="10"/>
      <c r="L3391" s="11">
        <v>561162.48</v>
      </c>
    </row>
    <row r="3392" spans="1:12" x14ac:dyDescent="0.25">
      <c r="A3392" s="5" t="s">
        <v>1214</v>
      </c>
      <c r="B3392" s="3" t="s">
        <v>1215</v>
      </c>
      <c r="C3392" s="5" t="s">
        <v>5606</v>
      </c>
      <c r="D3392" s="5" t="s">
        <v>5604</v>
      </c>
      <c r="E3392" s="5">
        <v>2021</v>
      </c>
      <c r="F3392" s="8" t="str">
        <f t="shared" si="104"/>
        <v>October</v>
      </c>
      <c r="G3392" s="7">
        <f t="shared" si="105"/>
        <v>44482</v>
      </c>
      <c r="H3392" s="5" t="s">
        <v>3290</v>
      </c>
      <c r="I3392" s="5" t="s">
        <v>13</v>
      </c>
      <c r="J3392" s="10"/>
      <c r="K3392" s="10">
        <v>53201.16</v>
      </c>
      <c r="L3392" s="11">
        <v>507961.32</v>
      </c>
    </row>
    <row r="3393" spans="1:12" x14ac:dyDescent="0.25">
      <c r="A3393" s="5" t="s">
        <v>1214</v>
      </c>
      <c r="B3393" s="3" t="s">
        <v>1215</v>
      </c>
      <c r="C3393" s="5" t="s">
        <v>5606</v>
      </c>
      <c r="D3393" s="5" t="s">
        <v>5604</v>
      </c>
      <c r="E3393" s="5">
        <v>2021</v>
      </c>
      <c r="F3393" s="8" t="str">
        <f t="shared" si="104"/>
        <v>October</v>
      </c>
      <c r="G3393" s="7">
        <f t="shared" si="105"/>
        <v>44482</v>
      </c>
      <c r="H3393" s="5" t="s">
        <v>3291</v>
      </c>
      <c r="I3393" s="5" t="s">
        <v>13</v>
      </c>
      <c r="J3393" s="10"/>
      <c r="K3393" s="10">
        <v>507961.32</v>
      </c>
      <c r="L3393" s="11">
        <v>0</v>
      </c>
    </row>
    <row r="3394" spans="1:12" x14ac:dyDescent="0.25">
      <c r="A3394" s="5" t="s">
        <v>1228</v>
      </c>
      <c r="B3394" s="3" t="s">
        <v>1229</v>
      </c>
      <c r="C3394" s="5" t="s">
        <v>5587</v>
      </c>
      <c r="D3394" s="5" t="s">
        <v>5587</v>
      </c>
      <c r="E3394" s="5">
        <v>2021</v>
      </c>
      <c r="F3394" s="8" t="str">
        <f t="shared" si="104"/>
        <v>January</v>
      </c>
      <c r="G3394" s="7">
        <f t="shared" si="105"/>
        <v>44197</v>
      </c>
      <c r="H3394" s="5" t="s">
        <v>36</v>
      </c>
      <c r="I3394" s="5" t="s">
        <v>29</v>
      </c>
      <c r="J3394" s="10"/>
      <c r="K3394" s="10"/>
      <c r="L3394" s="11">
        <v>4134375</v>
      </c>
    </row>
    <row r="3395" spans="1:12" x14ac:dyDescent="0.25">
      <c r="A3395" s="5" t="s">
        <v>1230</v>
      </c>
      <c r="B3395" s="3" t="s">
        <v>1231</v>
      </c>
      <c r="C3395" s="5" t="s">
        <v>5587</v>
      </c>
      <c r="D3395" s="5" t="s">
        <v>5587</v>
      </c>
      <c r="E3395" s="5">
        <v>2021</v>
      </c>
      <c r="F3395" s="8" t="str">
        <f t="shared" ref="F3395:F3458" si="106">TEXT(C3395*28, "mmmm")</f>
        <v>January</v>
      </c>
      <c r="G3395" s="7">
        <f t="shared" ref="G3395:G3458" si="107">IFERROR(DATEVALUE(CONCATENATE(C3395,"-",D3395,"-",E3395)), "")</f>
        <v>44197</v>
      </c>
      <c r="H3395" s="5" t="s">
        <v>36</v>
      </c>
      <c r="I3395" s="5" t="s">
        <v>29</v>
      </c>
      <c r="J3395" s="10"/>
      <c r="K3395" s="10"/>
      <c r="L3395" s="11">
        <v>568875</v>
      </c>
    </row>
    <row r="3396" spans="1:12" x14ac:dyDescent="0.25">
      <c r="A3396" s="5" t="s">
        <v>1230</v>
      </c>
      <c r="B3396" s="3" t="s">
        <v>1231</v>
      </c>
      <c r="C3396" s="5" t="s">
        <v>5598</v>
      </c>
      <c r="D3396" s="5" t="s">
        <v>5587</v>
      </c>
      <c r="E3396" s="5">
        <v>2021</v>
      </c>
      <c r="F3396" s="8" t="str">
        <f t="shared" si="106"/>
        <v>February</v>
      </c>
      <c r="G3396" s="7">
        <f t="shared" si="107"/>
        <v>44228</v>
      </c>
      <c r="H3396" s="5" t="s">
        <v>3667</v>
      </c>
      <c r="I3396" s="5" t="s">
        <v>11</v>
      </c>
      <c r="J3396" s="10">
        <v>596625</v>
      </c>
      <c r="K3396" s="10"/>
      <c r="L3396" s="11">
        <v>1165500</v>
      </c>
    </row>
    <row r="3397" spans="1:12" x14ac:dyDescent="0.25">
      <c r="A3397" s="5" t="s">
        <v>1230</v>
      </c>
      <c r="B3397" s="3" t="s">
        <v>1231</v>
      </c>
      <c r="C3397" s="5" t="s">
        <v>5598</v>
      </c>
      <c r="D3397" s="5" t="s">
        <v>5590</v>
      </c>
      <c r="E3397" s="5">
        <v>2021</v>
      </c>
      <c r="F3397" s="8" t="str">
        <f t="shared" si="106"/>
        <v>February</v>
      </c>
      <c r="G3397" s="7">
        <f t="shared" si="107"/>
        <v>44235</v>
      </c>
      <c r="H3397" s="5" t="s">
        <v>3666</v>
      </c>
      <c r="I3397" s="5" t="s">
        <v>13</v>
      </c>
      <c r="J3397" s="10"/>
      <c r="K3397" s="10">
        <v>568875</v>
      </c>
      <c r="L3397" s="11">
        <v>596625</v>
      </c>
    </row>
    <row r="3398" spans="1:12" x14ac:dyDescent="0.25">
      <c r="A3398" s="5" t="s">
        <v>1230</v>
      </c>
      <c r="B3398" s="3" t="s">
        <v>1231</v>
      </c>
      <c r="C3398" s="5" t="s">
        <v>5588</v>
      </c>
      <c r="D3398" s="5" t="s">
        <v>5588</v>
      </c>
      <c r="E3398" s="5">
        <v>2021</v>
      </c>
      <c r="F3398" s="8" t="str">
        <f t="shared" si="106"/>
        <v>March</v>
      </c>
      <c r="G3398" s="7">
        <f t="shared" si="107"/>
        <v>44258</v>
      </c>
      <c r="H3398" s="5" t="s">
        <v>3665</v>
      </c>
      <c r="I3398" s="5" t="s">
        <v>11</v>
      </c>
      <c r="J3398" s="10">
        <v>806250</v>
      </c>
      <c r="K3398" s="10"/>
      <c r="L3398" s="11">
        <v>1402875</v>
      </c>
    </row>
    <row r="3399" spans="1:12" x14ac:dyDescent="0.25">
      <c r="A3399" s="5" t="s">
        <v>1230</v>
      </c>
      <c r="B3399" s="3" t="s">
        <v>1231</v>
      </c>
      <c r="C3399" s="5" t="s">
        <v>5588</v>
      </c>
      <c r="D3399" s="5" t="s">
        <v>5609</v>
      </c>
      <c r="E3399" s="5">
        <v>2021</v>
      </c>
      <c r="F3399" s="8" t="str">
        <f t="shared" si="106"/>
        <v>March</v>
      </c>
      <c r="G3399" s="7">
        <f t="shared" si="107"/>
        <v>44278</v>
      </c>
      <c r="H3399" s="5" t="s">
        <v>3664</v>
      </c>
      <c r="I3399" s="5" t="s">
        <v>13</v>
      </c>
      <c r="J3399" s="10"/>
      <c r="K3399" s="10">
        <v>768750</v>
      </c>
      <c r="L3399" s="11">
        <v>634125</v>
      </c>
    </row>
    <row r="3400" spans="1:12" x14ac:dyDescent="0.25">
      <c r="A3400" s="5" t="s">
        <v>1230</v>
      </c>
      <c r="B3400" s="3" t="s">
        <v>1231</v>
      </c>
      <c r="C3400" s="5" t="s">
        <v>5588</v>
      </c>
      <c r="D3400" s="5" t="s">
        <v>5609</v>
      </c>
      <c r="E3400" s="5">
        <v>2021</v>
      </c>
      <c r="F3400" s="8" t="str">
        <f t="shared" si="106"/>
        <v>March</v>
      </c>
      <c r="G3400" s="7">
        <f t="shared" si="107"/>
        <v>44278</v>
      </c>
      <c r="H3400" s="5" t="s">
        <v>3663</v>
      </c>
      <c r="I3400" s="5" t="s">
        <v>13</v>
      </c>
      <c r="J3400" s="10"/>
      <c r="K3400" s="10">
        <v>37500</v>
      </c>
      <c r="L3400" s="11">
        <v>596625</v>
      </c>
    </row>
    <row r="3401" spans="1:12" x14ac:dyDescent="0.25">
      <c r="A3401" s="5" t="s">
        <v>1230</v>
      </c>
      <c r="B3401" s="3" t="s">
        <v>1231</v>
      </c>
      <c r="C3401" s="5" t="s">
        <v>5588</v>
      </c>
      <c r="D3401" s="5" t="s">
        <v>5608</v>
      </c>
      <c r="E3401" s="5">
        <v>2021</v>
      </c>
      <c r="F3401" s="8" t="str">
        <f t="shared" si="106"/>
        <v>March</v>
      </c>
      <c r="G3401" s="7">
        <f t="shared" si="107"/>
        <v>44280</v>
      </c>
      <c r="H3401" s="5" t="s">
        <v>3662</v>
      </c>
      <c r="I3401" s="5" t="s">
        <v>13</v>
      </c>
      <c r="J3401" s="10"/>
      <c r="K3401" s="10">
        <v>568875</v>
      </c>
      <c r="L3401" s="11">
        <v>27750</v>
      </c>
    </row>
    <row r="3402" spans="1:12" x14ac:dyDescent="0.25">
      <c r="A3402" s="5" t="s">
        <v>1230</v>
      </c>
      <c r="B3402" s="3" t="s">
        <v>1231</v>
      </c>
      <c r="C3402" s="5" t="s">
        <v>5588</v>
      </c>
      <c r="D3402" s="5" t="s">
        <v>5608</v>
      </c>
      <c r="E3402" s="5">
        <v>2021</v>
      </c>
      <c r="F3402" s="8" t="str">
        <f t="shared" si="106"/>
        <v>March</v>
      </c>
      <c r="G3402" s="7">
        <f t="shared" si="107"/>
        <v>44280</v>
      </c>
      <c r="H3402" s="5" t="s">
        <v>3299</v>
      </c>
      <c r="I3402" s="5" t="s">
        <v>13</v>
      </c>
      <c r="J3402" s="10"/>
      <c r="K3402" s="10">
        <v>27750</v>
      </c>
      <c r="L3402" s="11">
        <v>0</v>
      </c>
    </row>
    <row r="3403" spans="1:12" x14ac:dyDescent="0.25">
      <c r="A3403" s="5" t="s">
        <v>1230</v>
      </c>
      <c r="B3403" s="3" t="s">
        <v>1231</v>
      </c>
      <c r="C3403" s="5" t="s">
        <v>5596</v>
      </c>
      <c r="D3403" s="5" t="s">
        <v>5587</v>
      </c>
      <c r="E3403" s="5">
        <v>2021</v>
      </c>
      <c r="F3403" s="8" t="str">
        <f t="shared" si="106"/>
        <v>April</v>
      </c>
      <c r="G3403" s="7">
        <f t="shared" si="107"/>
        <v>44287</v>
      </c>
      <c r="H3403" s="5" t="s">
        <v>3661</v>
      </c>
      <c r="I3403" s="5" t="s">
        <v>11</v>
      </c>
      <c r="J3403" s="10">
        <v>2704162.5</v>
      </c>
      <c r="K3403" s="10"/>
      <c r="L3403" s="11">
        <v>2704162.5</v>
      </c>
    </row>
    <row r="3404" spans="1:12" x14ac:dyDescent="0.25">
      <c r="A3404" s="5" t="s">
        <v>1230</v>
      </c>
      <c r="B3404" s="3" t="s">
        <v>1231</v>
      </c>
      <c r="C3404" s="5" t="s">
        <v>5596</v>
      </c>
      <c r="D3404" s="5" t="s">
        <v>5599</v>
      </c>
      <c r="E3404" s="5">
        <v>2021</v>
      </c>
      <c r="F3404" s="8" t="str">
        <f t="shared" si="106"/>
        <v>April</v>
      </c>
      <c r="G3404" s="7">
        <f t="shared" si="107"/>
        <v>44302</v>
      </c>
      <c r="H3404" s="5" t="s">
        <v>3660</v>
      </c>
      <c r="I3404" s="5" t="s">
        <v>13</v>
      </c>
      <c r="J3404" s="10"/>
      <c r="K3404" s="10">
        <v>2578387.5</v>
      </c>
      <c r="L3404" s="11">
        <v>125775</v>
      </c>
    </row>
    <row r="3405" spans="1:12" x14ac:dyDescent="0.25">
      <c r="A3405" s="5" t="s">
        <v>1230</v>
      </c>
      <c r="B3405" s="3" t="s">
        <v>1231</v>
      </c>
      <c r="C3405" s="5" t="s">
        <v>5596</v>
      </c>
      <c r="D3405" s="5" t="s">
        <v>5599</v>
      </c>
      <c r="E3405" s="5">
        <v>2021</v>
      </c>
      <c r="F3405" s="8" t="str">
        <f t="shared" si="106"/>
        <v>April</v>
      </c>
      <c r="G3405" s="7">
        <f t="shared" si="107"/>
        <v>44302</v>
      </c>
      <c r="H3405" s="5" t="s">
        <v>3659</v>
      </c>
      <c r="I3405" s="5" t="s">
        <v>13</v>
      </c>
      <c r="J3405" s="10"/>
      <c r="K3405" s="10">
        <v>125775</v>
      </c>
      <c r="L3405" s="11">
        <v>0</v>
      </c>
    </row>
    <row r="3406" spans="1:12" x14ac:dyDescent="0.25">
      <c r="A3406" s="5" t="s">
        <v>1230</v>
      </c>
      <c r="B3406" s="3" t="s">
        <v>1231</v>
      </c>
      <c r="C3406" s="5" t="s">
        <v>5597</v>
      </c>
      <c r="D3406" s="5" t="s">
        <v>5592</v>
      </c>
      <c r="E3406" s="5">
        <v>2021</v>
      </c>
      <c r="F3406" s="8" t="str">
        <f t="shared" si="106"/>
        <v>May</v>
      </c>
      <c r="G3406" s="7">
        <f t="shared" si="107"/>
        <v>44323</v>
      </c>
      <c r="H3406" s="5" t="s">
        <v>3658</v>
      </c>
      <c r="I3406" s="5" t="s">
        <v>11</v>
      </c>
      <c r="J3406" s="10">
        <v>314350.8</v>
      </c>
      <c r="K3406" s="10"/>
      <c r="L3406" s="11">
        <v>314350.8</v>
      </c>
    </row>
    <row r="3407" spans="1:12" x14ac:dyDescent="0.25">
      <c r="A3407" s="5" t="s">
        <v>1230</v>
      </c>
      <c r="B3407" s="3" t="s">
        <v>1231</v>
      </c>
      <c r="C3407" s="5" t="s">
        <v>5597</v>
      </c>
      <c r="D3407" s="5" t="s">
        <v>5617</v>
      </c>
      <c r="E3407" s="5">
        <v>2021</v>
      </c>
      <c r="F3407" s="8" t="str">
        <f t="shared" si="106"/>
        <v>May</v>
      </c>
      <c r="G3407" s="7">
        <f t="shared" si="107"/>
        <v>44335</v>
      </c>
      <c r="H3407" s="5" t="s">
        <v>3616</v>
      </c>
      <c r="I3407" s="5" t="s">
        <v>13</v>
      </c>
      <c r="J3407" s="10"/>
      <c r="K3407" s="10">
        <v>216062.64</v>
      </c>
      <c r="L3407" s="11">
        <v>98288.16</v>
      </c>
    </row>
    <row r="3408" spans="1:12" x14ac:dyDescent="0.25">
      <c r="A3408" s="5" t="s">
        <v>1230</v>
      </c>
      <c r="B3408" s="3" t="s">
        <v>1231</v>
      </c>
      <c r="C3408" s="5" t="s">
        <v>5597</v>
      </c>
      <c r="D3408" s="5" t="s">
        <v>5617</v>
      </c>
      <c r="E3408" s="5">
        <v>2021</v>
      </c>
      <c r="F3408" s="8" t="str">
        <f t="shared" si="106"/>
        <v>May</v>
      </c>
      <c r="G3408" s="7">
        <f t="shared" si="107"/>
        <v>44335</v>
      </c>
      <c r="H3408" s="5" t="s">
        <v>3657</v>
      </c>
      <c r="I3408" s="5" t="s">
        <v>13</v>
      </c>
      <c r="J3408" s="10"/>
      <c r="K3408" s="10">
        <v>4429283.99</v>
      </c>
      <c r="L3408" s="11">
        <v>-4330995.83</v>
      </c>
    </row>
    <row r="3409" spans="1:12" x14ac:dyDescent="0.25">
      <c r="A3409" s="5" t="s">
        <v>1230</v>
      </c>
      <c r="B3409" s="3" t="s">
        <v>1231</v>
      </c>
      <c r="C3409" s="5" t="s">
        <v>5597</v>
      </c>
      <c r="D3409" s="5" t="s">
        <v>5617</v>
      </c>
      <c r="E3409" s="5">
        <v>2021</v>
      </c>
      <c r="F3409" s="8" t="str">
        <f t="shared" si="106"/>
        <v>May</v>
      </c>
      <c r="G3409" s="7">
        <f t="shared" si="107"/>
        <v>44335</v>
      </c>
      <c r="H3409" s="5" t="s">
        <v>3656</v>
      </c>
      <c r="I3409" s="5" t="s">
        <v>13</v>
      </c>
      <c r="J3409" s="10"/>
      <c r="K3409" s="10">
        <v>0.01</v>
      </c>
      <c r="L3409" s="11">
        <v>-4330995.84</v>
      </c>
    </row>
    <row r="3410" spans="1:12" x14ac:dyDescent="0.25">
      <c r="A3410" s="5" t="s">
        <v>1230</v>
      </c>
      <c r="B3410" s="3" t="s">
        <v>1231</v>
      </c>
      <c r="C3410" s="5" t="s">
        <v>5597</v>
      </c>
      <c r="D3410" s="5" t="s">
        <v>5617</v>
      </c>
      <c r="E3410" s="5">
        <v>2021</v>
      </c>
      <c r="F3410" s="8" t="str">
        <f t="shared" si="106"/>
        <v>May</v>
      </c>
      <c r="G3410" s="7">
        <f t="shared" si="107"/>
        <v>44335</v>
      </c>
      <c r="H3410" s="5" t="s">
        <v>3366</v>
      </c>
      <c r="I3410" s="5" t="s">
        <v>13</v>
      </c>
      <c r="J3410" s="10">
        <v>0.01</v>
      </c>
      <c r="K3410" s="10"/>
      <c r="L3410" s="11">
        <v>-4330995.83</v>
      </c>
    </row>
    <row r="3411" spans="1:12" x14ac:dyDescent="0.25">
      <c r="A3411" s="5" t="s">
        <v>1230</v>
      </c>
      <c r="B3411" s="3" t="s">
        <v>1231</v>
      </c>
      <c r="C3411" s="5" t="s">
        <v>5589</v>
      </c>
      <c r="D3411" s="5" t="s">
        <v>5592</v>
      </c>
      <c r="E3411" s="5">
        <v>2021</v>
      </c>
      <c r="F3411" s="8" t="str">
        <f t="shared" si="106"/>
        <v>June</v>
      </c>
      <c r="G3411" s="7">
        <f t="shared" si="107"/>
        <v>44354</v>
      </c>
      <c r="H3411" s="5" t="s">
        <v>3655</v>
      </c>
      <c r="I3411" s="5" t="s">
        <v>11</v>
      </c>
      <c r="J3411" s="10">
        <v>223958.33</v>
      </c>
      <c r="K3411" s="10"/>
      <c r="L3411" s="11">
        <v>-4107037.5</v>
      </c>
    </row>
    <row r="3412" spans="1:12" x14ac:dyDescent="0.25">
      <c r="A3412" s="5" t="s">
        <v>1230</v>
      </c>
      <c r="B3412" s="3" t="s">
        <v>1231</v>
      </c>
      <c r="C3412" s="5" t="s">
        <v>5592</v>
      </c>
      <c r="D3412" s="5" t="s">
        <v>5587</v>
      </c>
      <c r="E3412" s="5">
        <v>2021</v>
      </c>
      <c r="F3412" s="8" t="str">
        <f t="shared" si="106"/>
        <v>July</v>
      </c>
      <c r="G3412" s="7">
        <f t="shared" si="107"/>
        <v>44378</v>
      </c>
      <c r="H3412" s="5" t="s">
        <v>3654</v>
      </c>
      <c r="I3412" s="5" t="s">
        <v>11</v>
      </c>
      <c r="J3412" s="10">
        <v>4107037.5</v>
      </c>
      <c r="K3412" s="10"/>
      <c r="L3412" s="11">
        <v>0</v>
      </c>
    </row>
    <row r="3413" spans="1:12" x14ac:dyDescent="0.25">
      <c r="A3413" s="5" t="s">
        <v>1230</v>
      </c>
      <c r="B3413" s="3" t="s">
        <v>1231</v>
      </c>
      <c r="C3413" s="5" t="s">
        <v>5605</v>
      </c>
      <c r="D3413" s="5" t="s">
        <v>5599</v>
      </c>
      <c r="E3413" s="5">
        <v>2021</v>
      </c>
      <c r="F3413" s="8" t="str">
        <f t="shared" si="106"/>
        <v>September</v>
      </c>
      <c r="G3413" s="7">
        <f t="shared" si="107"/>
        <v>44455</v>
      </c>
      <c r="H3413" s="5" t="s">
        <v>3408</v>
      </c>
      <c r="I3413" s="5" t="s">
        <v>13</v>
      </c>
      <c r="J3413" s="10"/>
      <c r="K3413" s="10">
        <v>1783807.5</v>
      </c>
      <c r="L3413" s="11">
        <v>-1783807.5</v>
      </c>
    </row>
    <row r="3414" spans="1:12" x14ac:dyDescent="0.25">
      <c r="A3414" s="5" t="s">
        <v>1230</v>
      </c>
      <c r="B3414" s="3" t="s">
        <v>1231</v>
      </c>
      <c r="C3414" s="5" t="s">
        <v>5605</v>
      </c>
      <c r="D3414" s="5" t="s">
        <v>5599</v>
      </c>
      <c r="E3414" s="5">
        <v>2021</v>
      </c>
      <c r="F3414" s="8" t="str">
        <f t="shared" si="106"/>
        <v>September</v>
      </c>
      <c r="G3414" s="7">
        <f t="shared" si="107"/>
        <v>44455</v>
      </c>
      <c r="H3414" s="5" t="s">
        <v>3653</v>
      </c>
      <c r="I3414" s="5" t="s">
        <v>13</v>
      </c>
      <c r="J3414" s="10"/>
      <c r="K3414" s="10">
        <v>87015</v>
      </c>
      <c r="L3414" s="11">
        <v>-1870822.5</v>
      </c>
    </row>
    <row r="3415" spans="1:12" x14ac:dyDescent="0.25">
      <c r="A3415" s="5" t="s">
        <v>1230</v>
      </c>
      <c r="B3415" s="3" t="s">
        <v>1231</v>
      </c>
      <c r="C3415" s="5" t="s">
        <v>5605</v>
      </c>
      <c r="D3415" s="5" t="s">
        <v>5593</v>
      </c>
      <c r="E3415" s="5">
        <v>2021</v>
      </c>
      <c r="F3415" s="8" t="str">
        <f t="shared" si="106"/>
        <v>September</v>
      </c>
      <c r="G3415" s="7">
        <f t="shared" si="107"/>
        <v>44461</v>
      </c>
      <c r="H3415" s="5" t="s">
        <v>3652</v>
      </c>
      <c r="I3415" s="5" t="s">
        <v>11</v>
      </c>
      <c r="J3415" s="10">
        <v>1870822.5</v>
      </c>
      <c r="K3415" s="10"/>
      <c r="L3415" s="11">
        <v>0</v>
      </c>
    </row>
    <row r="3416" spans="1:12" x14ac:dyDescent="0.25">
      <c r="A3416" s="5" t="s">
        <v>1230</v>
      </c>
      <c r="B3416" s="3" t="s">
        <v>1231</v>
      </c>
      <c r="C3416" s="5" t="s">
        <v>5605</v>
      </c>
      <c r="D3416" s="5" t="s">
        <v>5610</v>
      </c>
      <c r="E3416" s="5">
        <v>2021</v>
      </c>
      <c r="F3416" s="8" t="str">
        <f t="shared" si="106"/>
        <v>September</v>
      </c>
      <c r="G3416" s="7">
        <f t="shared" si="107"/>
        <v>44469</v>
      </c>
      <c r="H3416" s="5" t="s">
        <v>3651</v>
      </c>
      <c r="I3416" s="5" t="s">
        <v>11</v>
      </c>
      <c r="J3416" s="10">
        <v>4107037.5</v>
      </c>
      <c r="K3416" s="10"/>
      <c r="L3416" s="11">
        <v>4107037.5</v>
      </c>
    </row>
    <row r="3417" spans="1:12" x14ac:dyDescent="0.25">
      <c r="A3417" s="5" t="s">
        <v>1230</v>
      </c>
      <c r="B3417" s="3" t="s">
        <v>1231</v>
      </c>
      <c r="C3417" s="5" t="s">
        <v>5606</v>
      </c>
      <c r="D3417" s="5" t="s">
        <v>5611</v>
      </c>
      <c r="E3417" s="5">
        <v>2021</v>
      </c>
      <c r="F3417" s="8" t="str">
        <f t="shared" si="106"/>
        <v>October</v>
      </c>
      <c r="G3417" s="7">
        <f t="shared" si="107"/>
        <v>44483</v>
      </c>
      <c r="H3417" s="5" t="s">
        <v>3290</v>
      </c>
      <c r="I3417" s="5" t="s">
        <v>13</v>
      </c>
      <c r="J3417" s="10"/>
      <c r="K3417" s="10">
        <v>191025</v>
      </c>
      <c r="L3417" s="11">
        <v>3916012.5</v>
      </c>
    </row>
    <row r="3418" spans="1:12" x14ac:dyDescent="0.25">
      <c r="A3418" s="5" t="s">
        <v>1230</v>
      </c>
      <c r="B3418" s="3" t="s">
        <v>1231</v>
      </c>
      <c r="C3418" s="5" t="s">
        <v>5606</v>
      </c>
      <c r="D3418" s="5" t="s">
        <v>5611</v>
      </c>
      <c r="E3418" s="5">
        <v>2021</v>
      </c>
      <c r="F3418" s="8" t="str">
        <f t="shared" si="106"/>
        <v>October</v>
      </c>
      <c r="G3418" s="7">
        <f t="shared" si="107"/>
        <v>44483</v>
      </c>
      <c r="H3418" s="5" t="s">
        <v>3291</v>
      </c>
      <c r="I3418" s="5" t="s">
        <v>13</v>
      </c>
      <c r="J3418" s="10"/>
      <c r="K3418" s="10">
        <v>3916012.5</v>
      </c>
      <c r="L3418" s="11">
        <v>0</v>
      </c>
    </row>
    <row r="3419" spans="1:12" x14ac:dyDescent="0.25">
      <c r="A3419" s="5" t="s">
        <v>1246</v>
      </c>
      <c r="B3419" s="3" t="s">
        <v>1247</v>
      </c>
      <c r="C3419" s="7"/>
      <c r="D3419" s="7"/>
      <c r="E3419" s="7"/>
      <c r="F3419" s="8" t="str">
        <f t="shared" si="106"/>
        <v>January</v>
      </c>
      <c r="G3419" s="7" t="str">
        <f t="shared" si="107"/>
        <v/>
      </c>
      <c r="H3419" s="5" t="s">
        <v>28</v>
      </c>
      <c r="I3419" s="5" t="s">
        <v>29</v>
      </c>
      <c r="J3419" s="10"/>
      <c r="K3419" s="10"/>
      <c r="L3419" s="11">
        <v>0</v>
      </c>
    </row>
    <row r="3420" spans="1:12" x14ac:dyDescent="0.25">
      <c r="A3420" s="5" t="s">
        <v>1256</v>
      </c>
      <c r="B3420" s="3" t="s">
        <v>1257</v>
      </c>
      <c r="C3420" s="5" t="s">
        <v>5587</v>
      </c>
      <c r="D3420" s="5" t="s">
        <v>5587</v>
      </c>
      <c r="E3420" s="5">
        <v>2021</v>
      </c>
      <c r="F3420" s="8" t="str">
        <f t="shared" si="106"/>
        <v>January</v>
      </c>
      <c r="G3420" s="7">
        <f t="shared" si="107"/>
        <v>44197</v>
      </c>
      <c r="H3420" s="5" t="s">
        <v>36</v>
      </c>
      <c r="I3420" s="5" t="s">
        <v>29</v>
      </c>
      <c r="J3420" s="10"/>
      <c r="K3420" s="10"/>
      <c r="L3420" s="11">
        <v>138889.67000000001</v>
      </c>
    </row>
    <row r="3421" spans="1:12" x14ac:dyDescent="0.25">
      <c r="A3421" s="5" t="s">
        <v>1256</v>
      </c>
      <c r="B3421" s="3" t="s">
        <v>1257</v>
      </c>
      <c r="C3421" s="5" t="s">
        <v>5587</v>
      </c>
      <c r="D3421" s="5" t="s">
        <v>5587</v>
      </c>
      <c r="E3421" s="5">
        <v>2021</v>
      </c>
      <c r="F3421" s="8" t="str">
        <f t="shared" si="106"/>
        <v>January</v>
      </c>
      <c r="G3421" s="7">
        <f t="shared" si="107"/>
        <v>44197</v>
      </c>
      <c r="H3421" s="5" t="s">
        <v>3650</v>
      </c>
      <c r="I3421" s="5" t="s">
        <v>11</v>
      </c>
      <c r="J3421" s="10">
        <v>1358660.25</v>
      </c>
      <c r="K3421" s="10"/>
      <c r="L3421" s="11">
        <v>1497549.92</v>
      </c>
    </row>
    <row r="3422" spans="1:12" x14ac:dyDescent="0.25">
      <c r="A3422" s="5" t="s">
        <v>1256</v>
      </c>
      <c r="B3422" s="3" t="s">
        <v>1257</v>
      </c>
      <c r="C3422" s="5" t="s">
        <v>5598</v>
      </c>
      <c r="D3422" s="5" t="s">
        <v>5596</v>
      </c>
      <c r="E3422" s="5">
        <v>2021</v>
      </c>
      <c r="F3422" s="8" t="str">
        <f t="shared" si="106"/>
        <v>February</v>
      </c>
      <c r="G3422" s="7">
        <f t="shared" si="107"/>
        <v>44231</v>
      </c>
      <c r="H3422" s="5" t="s">
        <v>3649</v>
      </c>
      <c r="I3422" s="5" t="s">
        <v>13</v>
      </c>
      <c r="J3422" s="10"/>
      <c r="K3422" s="10">
        <v>1358243.25</v>
      </c>
      <c r="L3422" s="11">
        <v>139306.67000000001</v>
      </c>
    </row>
    <row r="3423" spans="1:12" x14ac:dyDescent="0.25">
      <c r="A3423" s="5" t="s">
        <v>1256</v>
      </c>
      <c r="B3423" s="3" t="s">
        <v>1257</v>
      </c>
      <c r="C3423" s="5" t="s">
        <v>5598</v>
      </c>
      <c r="D3423" s="5" t="s">
        <v>5596</v>
      </c>
      <c r="E3423" s="5">
        <v>2021</v>
      </c>
      <c r="F3423" s="8" t="str">
        <f t="shared" si="106"/>
        <v>February</v>
      </c>
      <c r="G3423" s="7">
        <f t="shared" si="107"/>
        <v>44231</v>
      </c>
      <c r="H3423" s="5" t="s">
        <v>3648</v>
      </c>
      <c r="I3423" s="5" t="s">
        <v>13</v>
      </c>
      <c r="J3423" s="10"/>
      <c r="K3423" s="10">
        <v>139306.67000000001</v>
      </c>
      <c r="L3423" s="11">
        <v>0</v>
      </c>
    </row>
    <row r="3424" spans="1:12" x14ac:dyDescent="0.25">
      <c r="A3424" s="5" t="s">
        <v>1256</v>
      </c>
      <c r="B3424" s="3" t="s">
        <v>1257</v>
      </c>
      <c r="C3424" s="5" t="s">
        <v>5588</v>
      </c>
      <c r="D3424" s="5" t="s">
        <v>5588</v>
      </c>
      <c r="E3424" s="5">
        <v>2021</v>
      </c>
      <c r="F3424" s="8" t="str">
        <f t="shared" si="106"/>
        <v>March</v>
      </c>
      <c r="G3424" s="7">
        <f t="shared" si="107"/>
        <v>44258</v>
      </c>
      <c r="H3424" s="5" t="s">
        <v>3647</v>
      </c>
      <c r="I3424" s="5" t="s">
        <v>11</v>
      </c>
      <c r="J3424" s="10">
        <v>799574.59</v>
      </c>
      <c r="K3424" s="10"/>
      <c r="L3424" s="11">
        <v>799574.59</v>
      </c>
    </row>
    <row r="3425" spans="1:12" x14ac:dyDescent="0.25">
      <c r="A3425" s="5" t="s">
        <v>1256</v>
      </c>
      <c r="B3425" s="3" t="s">
        <v>1257</v>
      </c>
      <c r="C3425" s="5" t="s">
        <v>5588</v>
      </c>
      <c r="D3425" s="5" t="s">
        <v>5595</v>
      </c>
      <c r="E3425" s="5">
        <v>2021</v>
      </c>
      <c r="F3425" s="8" t="str">
        <f t="shared" si="106"/>
        <v>March</v>
      </c>
      <c r="G3425" s="7">
        <f t="shared" si="107"/>
        <v>44286</v>
      </c>
      <c r="H3425" s="5" t="s">
        <v>3646</v>
      </c>
      <c r="I3425" s="5" t="s">
        <v>11</v>
      </c>
      <c r="J3425" s="10">
        <v>1358660.25</v>
      </c>
      <c r="K3425" s="10"/>
      <c r="L3425" s="11">
        <v>2158234.84</v>
      </c>
    </row>
    <row r="3426" spans="1:12" x14ac:dyDescent="0.25">
      <c r="A3426" s="5" t="s">
        <v>1256</v>
      </c>
      <c r="B3426" s="3" t="s">
        <v>1257</v>
      </c>
      <c r="C3426" s="5" t="s">
        <v>5596</v>
      </c>
      <c r="D3426" s="5" t="s">
        <v>5600</v>
      </c>
      <c r="E3426" s="5">
        <v>2021</v>
      </c>
      <c r="F3426" s="8" t="str">
        <f t="shared" si="106"/>
        <v>April</v>
      </c>
      <c r="G3426" s="7">
        <f t="shared" si="107"/>
        <v>44314</v>
      </c>
      <c r="H3426" s="5" t="s">
        <v>3254</v>
      </c>
      <c r="I3426" s="5" t="s">
        <v>13</v>
      </c>
      <c r="J3426" s="10"/>
      <c r="K3426" s="10">
        <v>200766.03</v>
      </c>
      <c r="L3426" s="11">
        <v>1957468.81</v>
      </c>
    </row>
    <row r="3427" spans="1:12" x14ac:dyDescent="0.25">
      <c r="A3427" s="5" t="s">
        <v>1256</v>
      </c>
      <c r="B3427" s="3" t="s">
        <v>1257</v>
      </c>
      <c r="C3427" s="5" t="s">
        <v>5596</v>
      </c>
      <c r="D3427" s="5" t="s">
        <v>5600</v>
      </c>
      <c r="E3427" s="5">
        <v>2021</v>
      </c>
      <c r="F3427" s="8" t="str">
        <f t="shared" si="106"/>
        <v>April</v>
      </c>
      <c r="G3427" s="7">
        <f t="shared" si="107"/>
        <v>44314</v>
      </c>
      <c r="H3427" s="5" t="s">
        <v>3645</v>
      </c>
      <c r="I3427" s="5" t="s">
        <v>13</v>
      </c>
      <c r="J3427" s="10"/>
      <c r="K3427" s="10">
        <v>1957468.81</v>
      </c>
      <c r="L3427" s="11">
        <v>0</v>
      </c>
    </row>
    <row r="3428" spans="1:12" x14ac:dyDescent="0.25">
      <c r="A3428" s="5" t="s">
        <v>1256</v>
      </c>
      <c r="B3428" s="3" t="s">
        <v>1257</v>
      </c>
      <c r="C3428" s="5" t="s">
        <v>5592</v>
      </c>
      <c r="D3428" s="5" t="s">
        <v>5605</v>
      </c>
      <c r="E3428" s="5">
        <v>2021</v>
      </c>
      <c r="F3428" s="8" t="str">
        <f t="shared" si="106"/>
        <v>July</v>
      </c>
      <c r="G3428" s="7">
        <f t="shared" si="107"/>
        <v>44386</v>
      </c>
      <c r="H3428" s="5" t="s">
        <v>3644</v>
      </c>
      <c r="I3428" s="5" t="s">
        <v>11</v>
      </c>
      <c r="J3428" s="10">
        <v>1775330.25</v>
      </c>
      <c r="K3428" s="10"/>
      <c r="L3428" s="11">
        <v>1775330.25</v>
      </c>
    </row>
    <row r="3429" spans="1:12" x14ac:dyDescent="0.25">
      <c r="A3429" s="5" t="s">
        <v>1256</v>
      </c>
      <c r="B3429" s="3" t="s">
        <v>1257</v>
      </c>
      <c r="C3429" s="5" t="s">
        <v>5592</v>
      </c>
      <c r="D3429" s="5" t="s">
        <v>5605</v>
      </c>
      <c r="E3429" s="5">
        <v>2021</v>
      </c>
      <c r="F3429" s="8" t="str">
        <f t="shared" si="106"/>
        <v>July</v>
      </c>
      <c r="G3429" s="7">
        <f t="shared" si="107"/>
        <v>44386</v>
      </c>
      <c r="H3429" s="5" t="s">
        <v>3643</v>
      </c>
      <c r="I3429" s="5" t="s">
        <v>11</v>
      </c>
      <c r="J3429" s="10"/>
      <c r="K3429" s="10">
        <v>36230.94</v>
      </c>
      <c r="L3429" s="11">
        <v>1739099.31</v>
      </c>
    </row>
    <row r="3430" spans="1:12" x14ac:dyDescent="0.25">
      <c r="A3430" s="5" t="s">
        <v>1256</v>
      </c>
      <c r="B3430" s="3" t="s">
        <v>1257</v>
      </c>
      <c r="C3430" s="5" t="s">
        <v>5592</v>
      </c>
      <c r="D3430" s="5" t="s">
        <v>5609</v>
      </c>
      <c r="E3430" s="5">
        <v>2021</v>
      </c>
      <c r="F3430" s="8" t="str">
        <f t="shared" si="106"/>
        <v>July</v>
      </c>
      <c r="G3430" s="7">
        <f t="shared" si="107"/>
        <v>44400</v>
      </c>
      <c r="H3430" s="5" t="s">
        <v>3293</v>
      </c>
      <c r="I3430" s="5" t="s">
        <v>13</v>
      </c>
      <c r="J3430" s="10"/>
      <c r="K3430" s="10">
        <v>1573952.31</v>
      </c>
      <c r="L3430" s="11">
        <v>165147</v>
      </c>
    </row>
    <row r="3431" spans="1:12" x14ac:dyDescent="0.25">
      <c r="A3431" s="5" t="s">
        <v>1256</v>
      </c>
      <c r="B3431" s="3" t="s">
        <v>1257</v>
      </c>
      <c r="C3431" s="5" t="s">
        <v>5592</v>
      </c>
      <c r="D3431" s="5" t="s">
        <v>5609</v>
      </c>
      <c r="E3431" s="5">
        <v>2021</v>
      </c>
      <c r="F3431" s="8" t="str">
        <f t="shared" si="106"/>
        <v>July</v>
      </c>
      <c r="G3431" s="7">
        <f t="shared" si="107"/>
        <v>44400</v>
      </c>
      <c r="H3431" s="5" t="s">
        <v>3304</v>
      </c>
      <c r="I3431" s="5" t="s">
        <v>13</v>
      </c>
      <c r="J3431" s="10"/>
      <c r="K3431" s="10">
        <v>165147</v>
      </c>
      <c r="L3431" s="11">
        <v>0</v>
      </c>
    </row>
    <row r="3432" spans="1:12" x14ac:dyDescent="0.25">
      <c r="A3432" s="5" t="s">
        <v>1256</v>
      </c>
      <c r="B3432" s="3" t="s">
        <v>1257</v>
      </c>
      <c r="C3432" s="5" t="s">
        <v>5606</v>
      </c>
      <c r="D3432" s="5" t="s">
        <v>5614</v>
      </c>
      <c r="E3432" s="5">
        <v>2021</v>
      </c>
      <c r="F3432" s="8" t="str">
        <f t="shared" si="106"/>
        <v>October</v>
      </c>
      <c r="G3432" s="7">
        <f t="shared" si="107"/>
        <v>44495</v>
      </c>
      <c r="H3432" s="5" t="s">
        <v>3291</v>
      </c>
      <c r="I3432" s="5" t="s">
        <v>13</v>
      </c>
      <c r="J3432" s="10"/>
      <c r="K3432" s="10">
        <v>1471672.87</v>
      </c>
      <c r="L3432" s="11">
        <v>-1471672.87</v>
      </c>
    </row>
    <row r="3433" spans="1:12" x14ac:dyDescent="0.25">
      <c r="A3433" s="5" t="s">
        <v>1256</v>
      </c>
      <c r="B3433" s="3" t="s">
        <v>1257</v>
      </c>
      <c r="C3433" s="5" t="s">
        <v>5594</v>
      </c>
      <c r="D3433" s="5" t="s">
        <v>5598</v>
      </c>
      <c r="E3433" s="5">
        <v>2021</v>
      </c>
      <c r="F3433" s="8" t="str">
        <f t="shared" si="106"/>
        <v>November</v>
      </c>
      <c r="G3433" s="7">
        <f t="shared" si="107"/>
        <v>44502</v>
      </c>
      <c r="H3433" s="5" t="s">
        <v>3642</v>
      </c>
      <c r="I3433" s="5" t="s">
        <v>11</v>
      </c>
      <c r="J3433" s="10">
        <v>1726530.33</v>
      </c>
      <c r="K3433" s="10"/>
      <c r="L3433" s="11">
        <v>254857.46</v>
      </c>
    </row>
    <row r="3434" spans="1:12" x14ac:dyDescent="0.25">
      <c r="A3434" s="5" t="s">
        <v>1256</v>
      </c>
      <c r="B3434" s="3" t="s">
        <v>1257</v>
      </c>
      <c r="C3434" s="5" t="s">
        <v>5594</v>
      </c>
      <c r="D3434" s="5" t="s">
        <v>5598</v>
      </c>
      <c r="E3434" s="5">
        <v>2021</v>
      </c>
      <c r="F3434" s="8" t="str">
        <f t="shared" si="106"/>
        <v>November</v>
      </c>
      <c r="G3434" s="7">
        <f t="shared" si="107"/>
        <v>44502</v>
      </c>
      <c r="H3434" s="5" t="s">
        <v>1975</v>
      </c>
      <c r="I3434" s="5" t="s">
        <v>13</v>
      </c>
      <c r="J3434" s="10"/>
      <c r="K3434" s="10">
        <v>150940.81</v>
      </c>
      <c r="L3434" s="11">
        <v>103916.65</v>
      </c>
    </row>
    <row r="3435" spans="1:12" x14ac:dyDescent="0.25">
      <c r="A3435" s="5" t="s">
        <v>1256</v>
      </c>
      <c r="B3435" s="3" t="s">
        <v>1257</v>
      </c>
      <c r="C3435" s="5" t="s">
        <v>5607</v>
      </c>
      <c r="D3435" s="5" t="s">
        <v>5588</v>
      </c>
      <c r="E3435" s="5">
        <v>2021</v>
      </c>
      <c r="F3435" s="8" t="str">
        <f t="shared" si="106"/>
        <v>December</v>
      </c>
      <c r="G3435" s="7">
        <f t="shared" si="107"/>
        <v>44533</v>
      </c>
      <c r="H3435" s="5" t="s">
        <v>3641</v>
      </c>
      <c r="I3435" s="5" t="s">
        <v>13</v>
      </c>
      <c r="J3435" s="10"/>
      <c r="K3435" s="10">
        <v>94250</v>
      </c>
      <c r="L3435" s="11">
        <v>9666.65</v>
      </c>
    </row>
    <row r="3436" spans="1:12" x14ac:dyDescent="0.25">
      <c r="A3436" s="5" t="s">
        <v>1256</v>
      </c>
      <c r="B3436" s="3" t="s">
        <v>1257</v>
      </c>
      <c r="C3436" s="5" t="s">
        <v>5607</v>
      </c>
      <c r="D3436" s="5" t="s">
        <v>5588</v>
      </c>
      <c r="E3436" s="5">
        <v>2021</v>
      </c>
      <c r="F3436" s="8" t="str">
        <f t="shared" si="106"/>
        <v>December</v>
      </c>
      <c r="G3436" s="7">
        <f t="shared" si="107"/>
        <v>44533</v>
      </c>
      <c r="H3436" s="5" t="s">
        <v>1975</v>
      </c>
      <c r="I3436" s="5" t="s">
        <v>13</v>
      </c>
      <c r="J3436" s="10"/>
      <c r="K3436" s="10">
        <v>9666.65</v>
      </c>
      <c r="L3436" s="11">
        <v>0</v>
      </c>
    </row>
    <row r="3437" spans="1:12" x14ac:dyDescent="0.25">
      <c r="A3437" s="5" t="s">
        <v>1271</v>
      </c>
      <c r="B3437" s="3" t="s">
        <v>1272</v>
      </c>
      <c r="C3437" s="5" t="s">
        <v>5587</v>
      </c>
      <c r="D3437" s="5" t="s">
        <v>5587</v>
      </c>
      <c r="E3437" s="5">
        <v>2021</v>
      </c>
      <c r="F3437" s="8" t="str">
        <f t="shared" si="106"/>
        <v>January</v>
      </c>
      <c r="G3437" s="7">
        <f t="shared" si="107"/>
        <v>44197</v>
      </c>
      <c r="H3437" s="5" t="s">
        <v>36</v>
      </c>
      <c r="I3437" s="5" t="s">
        <v>29</v>
      </c>
      <c r="J3437" s="10"/>
      <c r="K3437" s="10"/>
      <c r="L3437" s="11">
        <v>2150000</v>
      </c>
    </row>
    <row r="3438" spans="1:12" x14ac:dyDescent="0.25">
      <c r="A3438" s="5" t="s">
        <v>1271</v>
      </c>
      <c r="B3438" s="3" t="s">
        <v>1272</v>
      </c>
      <c r="C3438" s="5" t="s">
        <v>5587</v>
      </c>
      <c r="D3438" s="5" t="s">
        <v>5587</v>
      </c>
      <c r="E3438" s="5">
        <v>2021</v>
      </c>
      <c r="F3438" s="8" t="str">
        <f t="shared" si="106"/>
        <v>January</v>
      </c>
      <c r="G3438" s="7">
        <f t="shared" si="107"/>
        <v>44197</v>
      </c>
      <c r="H3438" s="5" t="s">
        <v>3640</v>
      </c>
      <c r="I3438" s="5" t="s">
        <v>11</v>
      </c>
      <c r="J3438" s="10">
        <v>1075000</v>
      </c>
      <c r="K3438" s="10"/>
      <c r="L3438" s="11">
        <v>3225000</v>
      </c>
    </row>
    <row r="3439" spans="1:12" x14ac:dyDescent="0.25">
      <c r="A3439" s="5" t="s">
        <v>1271</v>
      </c>
      <c r="B3439" s="3" t="s">
        <v>1272</v>
      </c>
      <c r="C3439" s="5" t="s">
        <v>5587</v>
      </c>
      <c r="D3439" s="5" t="s">
        <v>5615</v>
      </c>
      <c r="E3439" s="5">
        <v>2021</v>
      </c>
      <c r="F3439" s="8" t="str">
        <f t="shared" si="106"/>
        <v>January</v>
      </c>
      <c r="G3439" s="7">
        <f t="shared" si="107"/>
        <v>44223</v>
      </c>
      <c r="H3439" s="5" t="s">
        <v>3639</v>
      </c>
      <c r="I3439" s="5" t="s">
        <v>13</v>
      </c>
      <c r="J3439" s="10"/>
      <c r="K3439" s="10">
        <v>1950000</v>
      </c>
      <c r="L3439" s="11">
        <v>1275000</v>
      </c>
    </row>
    <row r="3440" spans="1:12" x14ac:dyDescent="0.25">
      <c r="A3440" s="5" t="s">
        <v>1271</v>
      </c>
      <c r="B3440" s="3" t="s">
        <v>1272</v>
      </c>
      <c r="C3440" s="5" t="s">
        <v>5587</v>
      </c>
      <c r="D3440" s="5" t="s">
        <v>5615</v>
      </c>
      <c r="E3440" s="5">
        <v>2021</v>
      </c>
      <c r="F3440" s="8" t="str">
        <f t="shared" si="106"/>
        <v>January</v>
      </c>
      <c r="G3440" s="7">
        <f t="shared" si="107"/>
        <v>44223</v>
      </c>
      <c r="H3440" s="5" t="s">
        <v>3383</v>
      </c>
      <c r="I3440" s="5" t="s">
        <v>13</v>
      </c>
      <c r="J3440" s="10"/>
      <c r="K3440" s="10">
        <v>100000</v>
      </c>
      <c r="L3440" s="11">
        <v>1175000</v>
      </c>
    </row>
    <row r="3441" spans="1:12" x14ac:dyDescent="0.25">
      <c r="A3441" s="5" t="s">
        <v>1271</v>
      </c>
      <c r="B3441" s="3" t="s">
        <v>1272</v>
      </c>
      <c r="C3441" s="5" t="s">
        <v>5587</v>
      </c>
      <c r="D3441" s="5" t="s">
        <v>5615</v>
      </c>
      <c r="E3441" s="5">
        <v>2021</v>
      </c>
      <c r="F3441" s="8" t="str">
        <f t="shared" si="106"/>
        <v>January</v>
      </c>
      <c r="G3441" s="7">
        <f t="shared" si="107"/>
        <v>44223</v>
      </c>
      <c r="H3441" s="5" t="s">
        <v>3212</v>
      </c>
      <c r="I3441" s="5" t="s">
        <v>13</v>
      </c>
      <c r="J3441" s="10"/>
      <c r="K3441" s="10">
        <v>100000</v>
      </c>
      <c r="L3441" s="11">
        <v>1075000</v>
      </c>
    </row>
    <row r="3442" spans="1:12" x14ac:dyDescent="0.25">
      <c r="A3442" s="5" t="s">
        <v>1271</v>
      </c>
      <c r="B3442" s="3" t="s">
        <v>1272</v>
      </c>
      <c r="C3442" s="5" t="s">
        <v>5598</v>
      </c>
      <c r="D3442" s="5" t="s">
        <v>5587</v>
      </c>
      <c r="E3442" s="5">
        <v>2021</v>
      </c>
      <c r="F3442" s="8" t="str">
        <f t="shared" si="106"/>
        <v>February</v>
      </c>
      <c r="G3442" s="7">
        <f t="shared" si="107"/>
        <v>44228</v>
      </c>
      <c r="H3442" s="5" t="s">
        <v>3638</v>
      </c>
      <c r="I3442" s="5" t="s">
        <v>11</v>
      </c>
      <c r="J3442" s="10">
        <v>1075000</v>
      </c>
      <c r="K3442" s="10"/>
      <c r="L3442" s="11">
        <v>2150000</v>
      </c>
    </row>
    <row r="3443" spans="1:12" x14ac:dyDescent="0.25">
      <c r="A3443" s="5" t="s">
        <v>1271</v>
      </c>
      <c r="B3443" s="3" t="s">
        <v>1272</v>
      </c>
      <c r="C3443" s="5" t="s">
        <v>5598</v>
      </c>
      <c r="D3443" s="5" t="s">
        <v>5596</v>
      </c>
      <c r="E3443" s="5">
        <v>2021</v>
      </c>
      <c r="F3443" s="8" t="str">
        <f t="shared" si="106"/>
        <v>February</v>
      </c>
      <c r="G3443" s="7">
        <f t="shared" si="107"/>
        <v>44231</v>
      </c>
      <c r="H3443" s="5" t="s">
        <v>3213</v>
      </c>
      <c r="I3443" s="5" t="s">
        <v>13</v>
      </c>
      <c r="J3443" s="10"/>
      <c r="K3443" s="10">
        <v>975000</v>
      </c>
      <c r="L3443" s="11">
        <v>1175000</v>
      </c>
    </row>
    <row r="3444" spans="1:12" x14ac:dyDescent="0.25">
      <c r="A3444" s="5" t="s">
        <v>1271</v>
      </c>
      <c r="B3444" s="3" t="s">
        <v>1272</v>
      </c>
      <c r="C3444" s="5" t="s">
        <v>5598</v>
      </c>
      <c r="D3444" s="5" t="s">
        <v>5596</v>
      </c>
      <c r="E3444" s="5">
        <v>2021</v>
      </c>
      <c r="F3444" s="8" t="str">
        <f t="shared" si="106"/>
        <v>February</v>
      </c>
      <c r="G3444" s="7">
        <f t="shared" si="107"/>
        <v>44231</v>
      </c>
      <c r="H3444" s="5" t="s">
        <v>3209</v>
      </c>
      <c r="I3444" s="5" t="s">
        <v>13</v>
      </c>
      <c r="J3444" s="10"/>
      <c r="K3444" s="10">
        <v>100000</v>
      </c>
      <c r="L3444" s="11">
        <v>1075000</v>
      </c>
    </row>
    <row r="3445" spans="1:12" x14ac:dyDescent="0.25">
      <c r="A3445" s="5" t="s">
        <v>1271</v>
      </c>
      <c r="B3445" s="3" t="s">
        <v>1272</v>
      </c>
      <c r="C3445" s="5" t="s">
        <v>5598</v>
      </c>
      <c r="D3445" s="5" t="s">
        <v>5602</v>
      </c>
      <c r="E3445" s="5">
        <v>2021</v>
      </c>
      <c r="F3445" s="8" t="str">
        <f t="shared" si="106"/>
        <v>February</v>
      </c>
      <c r="G3445" s="7">
        <f t="shared" si="107"/>
        <v>44251</v>
      </c>
      <c r="H3445" s="5" t="s">
        <v>3637</v>
      </c>
      <c r="I3445" s="5" t="s">
        <v>11</v>
      </c>
      <c r="J3445" s="10">
        <v>1075000</v>
      </c>
      <c r="K3445" s="10"/>
      <c r="L3445" s="11">
        <v>2150000</v>
      </c>
    </row>
    <row r="3446" spans="1:12" x14ac:dyDescent="0.25">
      <c r="A3446" s="5" t="s">
        <v>1271</v>
      </c>
      <c r="B3446" s="3" t="s">
        <v>1272</v>
      </c>
      <c r="C3446" s="5" t="s">
        <v>5598</v>
      </c>
      <c r="D3446" s="5" t="s">
        <v>5614</v>
      </c>
      <c r="E3446" s="5">
        <v>2021</v>
      </c>
      <c r="F3446" s="8" t="str">
        <f t="shared" si="106"/>
        <v>February</v>
      </c>
      <c r="G3446" s="7">
        <f t="shared" si="107"/>
        <v>44253</v>
      </c>
      <c r="H3446" s="5" t="s">
        <v>3239</v>
      </c>
      <c r="I3446" s="5" t="s">
        <v>13</v>
      </c>
      <c r="J3446" s="10"/>
      <c r="K3446" s="10">
        <v>975000</v>
      </c>
      <c r="L3446" s="11">
        <v>1175000</v>
      </c>
    </row>
    <row r="3447" spans="1:12" x14ac:dyDescent="0.25">
      <c r="A3447" s="5" t="s">
        <v>1271</v>
      </c>
      <c r="B3447" s="3" t="s">
        <v>1272</v>
      </c>
      <c r="C3447" s="5" t="s">
        <v>5598</v>
      </c>
      <c r="D3447" s="5" t="s">
        <v>5614</v>
      </c>
      <c r="E3447" s="5">
        <v>2021</v>
      </c>
      <c r="F3447" s="8" t="str">
        <f t="shared" si="106"/>
        <v>February</v>
      </c>
      <c r="G3447" s="7">
        <f t="shared" si="107"/>
        <v>44253</v>
      </c>
      <c r="H3447" s="5" t="s">
        <v>3240</v>
      </c>
      <c r="I3447" s="5" t="s">
        <v>13</v>
      </c>
      <c r="J3447" s="10"/>
      <c r="K3447" s="10">
        <v>100000</v>
      </c>
      <c r="L3447" s="11">
        <v>1075000</v>
      </c>
    </row>
    <row r="3448" spans="1:12" x14ac:dyDescent="0.25">
      <c r="A3448" s="5" t="s">
        <v>1271</v>
      </c>
      <c r="B3448" s="3" t="s">
        <v>1272</v>
      </c>
      <c r="C3448" s="5" t="s">
        <v>5588</v>
      </c>
      <c r="D3448" s="5" t="s">
        <v>5614</v>
      </c>
      <c r="E3448" s="5">
        <v>2021</v>
      </c>
      <c r="F3448" s="8" t="str">
        <f t="shared" si="106"/>
        <v>March</v>
      </c>
      <c r="G3448" s="7">
        <f t="shared" si="107"/>
        <v>44281</v>
      </c>
      <c r="H3448" s="5" t="s">
        <v>3636</v>
      </c>
      <c r="I3448" s="5" t="s">
        <v>11</v>
      </c>
      <c r="J3448" s="10">
        <v>1075000</v>
      </c>
      <c r="K3448" s="10"/>
      <c r="L3448" s="11">
        <v>2150000</v>
      </c>
    </row>
    <row r="3449" spans="1:12" x14ac:dyDescent="0.25">
      <c r="A3449" s="5" t="s">
        <v>1271</v>
      </c>
      <c r="B3449" s="3" t="s">
        <v>1272</v>
      </c>
      <c r="C3449" s="5" t="s">
        <v>5588</v>
      </c>
      <c r="D3449" s="5" t="s">
        <v>5595</v>
      </c>
      <c r="E3449" s="5">
        <v>2021</v>
      </c>
      <c r="F3449" s="8" t="str">
        <f t="shared" si="106"/>
        <v>March</v>
      </c>
      <c r="G3449" s="7">
        <f t="shared" si="107"/>
        <v>44286</v>
      </c>
      <c r="H3449" s="5" t="s">
        <v>3205</v>
      </c>
      <c r="I3449" s="5" t="s">
        <v>13</v>
      </c>
      <c r="J3449" s="10"/>
      <c r="K3449" s="10">
        <v>975000</v>
      </c>
      <c r="L3449" s="11">
        <v>1175000</v>
      </c>
    </row>
    <row r="3450" spans="1:12" x14ac:dyDescent="0.25">
      <c r="A3450" s="5" t="s">
        <v>1271</v>
      </c>
      <c r="B3450" s="3" t="s">
        <v>1272</v>
      </c>
      <c r="C3450" s="5" t="s">
        <v>5588</v>
      </c>
      <c r="D3450" s="5" t="s">
        <v>5595</v>
      </c>
      <c r="E3450" s="5">
        <v>2021</v>
      </c>
      <c r="F3450" s="8" t="str">
        <f t="shared" si="106"/>
        <v>March</v>
      </c>
      <c r="G3450" s="7">
        <f t="shared" si="107"/>
        <v>44286</v>
      </c>
      <c r="H3450" s="5" t="s">
        <v>3204</v>
      </c>
      <c r="I3450" s="5" t="s">
        <v>13</v>
      </c>
      <c r="J3450" s="10"/>
      <c r="K3450" s="10">
        <v>100000</v>
      </c>
      <c r="L3450" s="11">
        <v>1075000</v>
      </c>
    </row>
    <row r="3451" spans="1:12" x14ac:dyDescent="0.25">
      <c r="A3451" s="5" t="s">
        <v>1271</v>
      </c>
      <c r="B3451" s="3" t="s">
        <v>1272</v>
      </c>
      <c r="C3451" s="5" t="s">
        <v>5597</v>
      </c>
      <c r="D3451" s="5" t="s">
        <v>5587</v>
      </c>
      <c r="E3451" s="5">
        <v>2021</v>
      </c>
      <c r="F3451" s="8" t="str">
        <f t="shared" si="106"/>
        <v>May</v>
      </c>
      <c r="G3451" s="7">
        <f t="shared" si="107"/>
        <v>44317</v>
      </c>
      <c r="H3451" s="5" t="s">
        <v>3635</v>
      </c>
      <c r="I3451" s="5" t="s">
        <v>11</v>
      </c>
      <c r="J3451" s="10">
        <v>1075000</v>
      </c>
      <c r="K3451" s="10"/>
      <c r="L3451" s="11">
        <v>2150000</v>
      </c>
    </row>
    <row r="3452" spans="1:12" x14ac:dyDescent="0.25">
      <c r="A3452" s="5" t="s">
        <v>1271</v>
      </c>
      <c r="B3452" s="3" t="s">
        <v>1272</v>
      </c>
      <c r="C3452" s="5" t="s">
        <v>5597</v>
      </c>
      <c r="D3452" s="5" t="s">
        <v>5608</v>
      </c>
      <c r="E3452" s="5">
        <v>2021</v>
      </c>
      <c r="F3452" s="8" t="str">
        <f t="shared" si="106"/>
        <v>May</v>
      </c>
      <c r="G3452" s="7">
        <f t="shared" si="107"/>
        <v>44341</v>
      </c>
      <c r="H3452" s="5" t="s">
        <v>3202</v>
      </c>
      <c r="I3452" s="5" t="s">
        <v>13</v>
      </c>
      <c r="J3452" s="10"/>
      <c r="K3452" s="10">
        <v>975000</v>
      </c>
      <c r="L3452" s="11">
        <v>1175000</v>
      </c>
    </row>
    <row r="3453" spans="1:12" x14ac:dyDescent="0.25">
      <c r="A3453" s="5" t="s">
        <v>1271</v>
      </c>
      <c r="B3453" s="3" t="s">
        <v>1272</v>
      </c>
      <c r="C3453" s="5" t="s">
        <v>5597</v>
      </c>
      <c r="D3453" s="5" t="s">
        <v>5608</v>
      </c>
      <c r="E3453" s="5">
        <v>2021</v>
      </c>
      <c r="F3453" s="8" t="str">
        <f t="shared" si="106"/>
        <v>May</v>
      </c>
      <c r="G3453" s="7">
        <f t="shared" si="107"/>
        <v>44341</v>
      </c>
      <c r="H3453" s="5" t="s">
        <v>3504</v>
      </c>
      <c r="I3453" s="5" t="s">
        <v>13</v>
      </c>
      <c r="J3453" s="10"/>
      <c r="K3453" s="10">
        <v>100000</v>
      </c>
      <c r="L3453" s="11">
        <v>1075000</v>
      </c>
    </row>
    <row r="3454" spans="1:12" x14ac:dyDescent="0.25">
      <c r="A3454" s="5" t="s">
        <v>1271</v>
      </c>
      <c r="B3454" s="3" t="s">
        <v>1272</v>
      </c>
      <c r="C3454" s="5" t="s">
        <v>5597</v>
      </c>
      <c r="D3454" s="5" t="s">
        <v>5600</v>
      </c>
      <c r="E3454" s="5">
        <v>2021</v>
      </c>
      <c r="F3454" s="8" t="str">
        <f t="shared" si="106"/>
        <v>May</v>
      </c>
      <c r="G3454" s="7">
        <f t="shared" si="107"/>
        <v>44344</v>
      </c>
      <c r="H3454" s="5" t="s">
        <v>3634</v>
      </c>
      <c r="I3454" s="5" t="s">
        <v>13</v>
      </c>
      <c r="J3454" s="10"/>
      <c r="K3454" s="10">
        <v>100000</v>
      </c>
      <c r="L3454" s="11">
        <v>975000</v>
      </c>
    </row>
    <row r="3455" spans="1:12" x14ac:dyDescent="0.25">
      <c r="A3455" s="5" t="s">
        <v>1271</v>
      </c>
      <c r="B3455" s="3" t="s">
        <v>1272</v>
      </c>
      <c r="C3455" s="5" t="s">
        <v>5597</v>
      </c>
      <c r="D3455" s="5" t="s">
        <v>5600</v>
      </c>
      <c r="E3455" s="5">
        <v>2021</v>
      </c>
      <c r="F3455" s="8" t="str">
        <f t="shared" si="106"/>
        <v>May</v>
      </c>
      <c r="G3455" s="7">
        <f t="shared" si="107"/>
        <v>44344</v>
      </c>
      <c r="H3455" s="5" t="s">
        <v>3633</v>
      </c>
      <c r="I3455" s="5" t="s">
        <v>13</v>
      </c>
      <c r="J3455" s="10"/>
      <c r="K3455" s="10">
        <v>975000</v>
      </c>
      <c r="L3455" s="11">
        <v>0</v>
      </c>
    </row>
    <row r="3456" spans="1:12" x14ac:dyDescent="0.25">
      <c r="A3456" s="5" t="s">
        <v>1271</v>
      </c>
      <c r="B3456" s="3" t="s">
        <v>1272</v>
      </c>
      <c r="C3456" s="5" t="s">
        <v>5589</v>
      </c>
      <c r="D3456" s="5" t="s">
        <v>5587</v>
      </c>
      <c r="E3456" s="5">
        <v>2021</v>
      </c>
      <c r="F3456" s="8" t="str">
        <f t="shared" si="106"/>
        <v>June</v>
      </c>
      <c r="G3456" s="7">
        <f t="shared" si="107"/>
        <v>44348</v>
      </c>
      <c r="H3456" s="5" t="s">
        <v>3632</v>
      </c>
      <c r="I3456" s="5" t="s">
        <v>11</v>
      </c>
      <c r="J3456" s="10">
        <v>1075000</v>
      </c>
      <c r="K3456" s="10"/>
      <c r="L3456" s="11">
        <v>1075000</v>
      </c>
    </row>
    <row r="3457" spans="1:12" x14ac:dyDescent="0.25">
      <c r="A3457" s="5" t="s">
        <v>1271</v>
      </c>
      <c r="B3457" s="3" t="s">
        <v>1272</v>
      </c>
      <c r="C3457" s="5" t="s">
        <v>5592</v>
      </c>
      <c r="D3457" s="5" t="s">
        <v>5587</v>
      </c>
      <c r="E3457" s="5">
        <v>2021</v>
      </c>
      <c r="F3457" s="8" t="str">
        <f t="shared" si="106"/>
        <v>July</v>
      </c>
      <c r="G3457" s="7">
        <f t="shared" si="107"/>
        <v>44378</v>
      </c>
      <c r="H3457" s="5" t="s">
        <v>3631</v>
      </c>
      <c r="I3457" s="5" t="s">
        <v>11</v>
      </c>
      <c r="J3457" s="10">
        <v>1075000</v>
      </c>
      <c r="K3457" s="10"/>
      <c r="L3457" s="11">
        <v>2150000</v>
      </c>
    </row>
    <row r="3458" spans="1:12" x14ac:dyDescent="0.25">
      <c r="A3458" s="5" t="s">
        <v>1271</v>
      </c>
      <c r="B3458" s="3" t="s">
        <v>1272</v>
      </c>
      <c r="C3458" s="5" t="s">
        <v>5592</v>
      </c>
      <c r="D3458" s="5" t="s">
        <v>5605</v>
      </c>
      <c r="E3458" s="5">
        <v>2021</v>
      </c>
      <c r="F3458" s="8" t="str">
        <f t="shared" si="106"/>
        <v>July</v>
      </c>
      <c r="G3458" s="7">
        <f t="shared" si="107"/>
        <v>44386</v>
      </c>
      <c r="H3458" s="5" t="s">
        <v>3196</v>
      </c>
      <c r="I3458" s="5" t="s">
        <v>13</v>
      </c>
      <c r="J3458" s="10"/>
      <c r="K3458" s="10">
        <v>975000</v>
      </c>
      <c r="L3458" s="11">
        <v>1175000</v>
      </c>
    </row>
    <row r="3459" spans="1:12" x14ac:dyDescent="0.25">
      <c r="A3459" s="5" t="s">
        <v>1271</v>
      </c>
      <c r="B3459" s="3" t="s">
        <v>1272</v>
      </c>
      <c r="C3459" s="5" t="s">
        <v>5592</v>
      </c>
      <c r="D3459" s="5" t="s">
        <v>5605</v>
      </c>
      <c r="E3459" s="5">
        <v>2021</v>
      </c>
      <c r="F3459" s="8" t="str">
        <f t="shared" ref="F3459:F3522" si="108">TEXT(C3459*28, "mmmm")</f>
        <v>July</v>
      </c>
      <c r="G3459" s="7">
        <f t="shared" ref="G3459:G3522" si="109">IFERROR(DATEVALUE(CONCATENATE(C3459,"-",D3459,"-",E3459)), "")</f>
        <v>44386</v>
      </c>
      <c r="H3459" s="5" t="s">
        <v>3630</v>
      </c>
      <c r="I3459" s="5" t="s">
        <v>13</v>
      </c>
      <c r="J3459" s="10"/>
      <c r="K3459" s="10">
        <v>100000</v>
      </c>
      <c r="L3459" s="11">
        <v>1075000</v>
      </c>
    </row>
    <row r="3460" spans="1:12" x14ac:dyDescent="0.25">
      <c r="A3460" s="5" t="s">
        <v>1271</v>
      </c>
      <c r="B3460" s="3" t="s">
        <v>1272</v>
      </c>
      <c r="C3460" s="5" t="s">
        <v>5590</v>
      </c>
      <c r="D3460" s="5" t="s">
        <v>5587</v>
      </c>
      <c r="E3460" s="5">
        <v>2021</v>
      </c>
      <c r="F3460" s="8" t="str">
        <f t="shared" si="108"/>
        <v>August</v>
      </c>
      <c r="G3460" s="7">
        <f t="shared" si="109"/>
        <v>44409</v>
      </c>
      <c r="H3460" s="5" t="s">
        <v>3629</v>
      </c>
      <c r="I3460" s="5" t="s">
        <v>11</v>
      </c>
      <c r="J3460" s="10">
        <v>1075000</v>
      </c>
      <c r="K3460" s="10"/>
      <c r="L3460" s="11">
        <v>2150000</v>
      </c>
    </row>
    <row r="3461" spans="1:12" x14ac:dyDescent="0.25">
      <c r="A3461" s="5" t="s">
        <v>1271</v>
      </c>
      <c r="B3461" s="3" t="s">
        <v>1272</v>
      </c>
      <c r="C3461" s="5" t="s">
        <v>5590</v>
      </c>
      <c r="D3461" s="5" t="s">
        <v>5604</v>
      </c>
      <c r="E3461" s="5">
        <v>2021</v>
      </c>
      <c r="F3461" s="8" t="str">
        <f t="shared" si="108"/>
        <v>August</v>
      </c>
      <c r="G3461" s="7">
        <f t="shared" si="109"/>
        <v>44421</v>
      </c>
      <c r="H3461" s="5" t="s">
        <v>3628</v>
      </c>
      <c r="I3461" s="5" t="s">
        <v>13</v>
      </c>
      <c r="J3461" s="10"/>
      <c r="K3461" s="10">
        <v>100000</v>
      </c>
      <c r="L3461" s="11">
        <v>2050000</v>
      </c>
    </row>
    <row r="3462" spans="1:12" x14ac:dyDescent="0.25">
      <c r="A3462" s="5" t="s">
        <v>1271</v>
      </c>
      <c r="B3462" s="3" t="s">
        <v>1272</v>
      </c>
      <c r="C3462" s="5" t="s">
        <v>5590</v>
      </c>
      <c r="D3462" s="5" t="s">
        <v>5604</v>
      </c>
      <c r="E3462" s="5">
        <v>2021</v>
      </c>
      <c r="F3462" s="8" t="str">
        <f t="shared" si="108"/>
        <v>August</v>
      </c>
      <c r="G3462" s="7">
        <f t="shared" si="109"/>
        <v>44421</v>
      </c>
      <c r="H3462" s="5" t="s">
        <v>3627</v>
      </c>
      <c r="I3462" s="5" t="s">
        <v>13</v>
      </c>
      <c r="J3462" s="10"/>
      <c r="K3462" s="10">
        <v>975000</v>
      </c>
      <c r="L3462" s="11">
        <v>1075000</v>
      </c>
    </row>
    <row r="3463" spans="1:12" x14ac:dyDescent="0.25">
      <c r="A3463" s="5" t="s">
        <v>1271</v>
      </c>
      <c r="B3463" s="3" t="s">
        <v>1272</v>
      </c>
      <c r="C3463" s="5" t="s">
        <v>5590</v>
      </c>
      <c r="D3463" s="5" t="s">
        <v>5614</v>
      </c>
      <c r="E3463" s="5">
        <v>2021</v>
      </c>
      <c r="F3463" s="8" t="str">
        <f t="shared" si="108"/>
        <v>August</v>
      </c>
      <c r="G3463" s="7">
        <f t="shared" si="109"/>
        <v>44434</v>
      </c>
      <c r="H3463" s="5" t="s">
        <v>3626</v>
      </c>
      <c r="I3463" s="5" t="s">
        <v>13</v>
      </c>
      <c r="J3463" s="10"/>
      <c r="K3463" s="10">
        <v>100000</v>
      </c>
      <c r="L3463" s="11">
        <v>975000</v>
      </c>
    </row>
    <row r="3464" spans="1:12" x14ac:dyDescent="0.25">
      <c r="A3464" s="5" t="s">
        <v>1271</v>
      </c>
      <c r="B3464" s="3" t="s">
        <v>1272</v>
      </c>
      <c r="C3464" s="5" t="s">
        <v>5590</v>
      </c>
      <c r="D3464" s="5" t="s">
        <v>5614</v>
      </c>
      <c r="E3464" s="5">
        <v>2021</v>
      </c>
      <c r="F3464" s="8" t="str">
        <f t="shared" si="108"/>
        <v>August</v>
      </c>
      <c r="G3464" s="7">
        <f t="shared" si="109"/>
        <v>44434</v>
      </c>
      <c r="H3464" s="5" t="s">
        <v>3625</v>
      </c>
      <c r="I3464" s="5" t="s">
        <v>13</v>
      </c>
      <c r="J3464" s="10"/>
      <c r="K3464" s="10">
        <v>975000</v>
      </c>
      <c r="L3464" s="11">
        <v>0</v>
      </c>
    </row>
    <row r="3465" spans="1:12" x14ac:dyDescent="0.25">
      <c r="A3465" s="5" t="s">
        <v>1271</v>
      </c>
      <c r="B3465" s="3" t="s">
        <v>1272</v>
      </c>
      <c r="C3465" s="5" t="s">
        <v>5590</v>
      </c>
      <c r="D3465" s="5" t="s">
        <v>5615</v>
      </c>
      <c r="E3465" s="5">
        <v>2021</v>
      </c>
      <c r="F3465" s="8" t="str">
        <f t="shared" si="108"/>
        <v>August</v>
      </c>
      <c r="G3465" s="7">
        <f t="shared" si="109"/>
        <v>44435</v>
      </c>
      <c r="H3465" s="5" t="s">
        <v>3624</v>
      </c>
      <c r="I3465" s="5" t="s">
        <v>11</v>
      </c>
      <c r="J3465" s="10"/>
      <c r="K3465" s="10">
        <v>1075000</v>
      </c>
      <c r="L3465" s="11">
        <v>-1075000</v>
      </c>
    </row>
    <row r="3466" spans="1:12" x14ac:dyDescent="0.25">
      <c r="A3466" s="5" t="s">
        <v>1271</v>
      </c>
      <c r="B3466" s="3" t="s">
        <v>1272</v>
      </c>
      <c r="C3466" s="5" t="s">
        <v>5605</v>
      </c>
      <c r="D3466" s="5" t="s">
        <v>5587</v>
      </c>
      <c r="E3466" s="5">
        <v>2021</v>
      </c>
      <c r="F3466" s="8" t="str">
        <f t="shared" si="108"/>
        <v>September</v>
      </c>
      <c r="G3466" s="7">
        <f t="shared" si="109"/>
        <v>44440</v>
      </c>
      <c r="H3466" s="5" t="s">
        <v>3623</v>
      </c>
      <c r="I3466" s="5" t="s">
        <v>11</v>
      </c>
      <c r="J3466" s="10">
        <v>1075000</v>
      </c>
      <c r="K3466" s="10"/>
      <c r="L3466" s="11">
        <v>0</v>
      </c>
    </row>
    <row r="3467" spans="1:12" x14ac:dyDescent="0.25">
      <c r="A3467" s="5" t="s">
        <v>1271</v>
      </c>
      <c r="B3467" s="3" t="s">
        <v>1272</v>
      </c>
      <c r="C3467" s="5" t="s">
        <v>5605</v>
      </c>
      <c r="D3467" s="5" t="s">
        <v>5603</v>
      </c>
      <c r="E3467" s="5">
        <v>2021</v>
      </c>
      <c r="F3467" s="8" t="str">
        <f t="shared" si="108"/>
        <v>September</v>
      </c>
      <c r="G3467" s="7">
        <f t="shared" si="109"/>
        <v>44468</v>
      </c>
      <c r="H3467" s="5" t="s">
        <v>3622</v>
      </c>
      <c r="I3467" s="5" t="s">
        <v>11</v>
      </c>
      <c r="J3467" s="10">
        <v>1075000</v>
      </c>
      <c r="K3467" s="10"/>
      <c r="L3467" s="11">
        <v>1075000</v>
      </c>
    </row>
    <row r="3468" spans="1:12" x14ac:dyDescent="0.25">
      <c r="A3468" s="5" t="s">
        <v>1271</v>
      </c>
      <c r="B3468" s="3" t="s">
        <v>1272</v>
      </c>
      <c r="C3468" s="5" t="s">
        <v>5606</v>
      </c>
      <c r="D3468" s="5" t="s">
        <v>5589</v>
      </c>
      <c r="E3468" s="5">
        <v>2021</v>
      </c>
      <c r="F3468" s="8" t="str">
        <f t="shared" si="108"/>
        <v>October</v>
      </c>
      <c r="G3468" s="7">
        <f t="shared" si="109"/>
        <v>44475</v>
      </c>
      <c r="H3468" s="5" t="s">
        <v>3324</v>
      </c>
      <c r="I3468" s="5" t="s">
        <v>13</v>
      </c>
      <c r="J3468" s="10"/>
      <c r="K3468" s="10">
        <v>975000</v>
      </c>
      <c r="L3468" s="11">
        <v>100000</v>
      </c>
    </row>
    <row r="3469" spans="1:12" x14ac:dyDescent="0.25">
      <c r="A3469" s="5" t="s">
        <v>1271</v>
      </c>
      <c r="B3469" s="3" t="s">
        <v>1272</v>
      </c>
      <c r="C3469" s="5" t="s">
        <v>5606</v>
      </c>
      <c r="D3469" s="5" t="s">
        <v>5589</v>
      </c>
      <c r="E3469" s="5">
        <v>2021</v>
      </c>
      <c r="F3469" s="8" t="str">
        <f t="shared" si="108"/>
        <v>October</v>
      </c>
      <c r="G3469" s="7">
        <f t="shared" si="109"/>
        <v>44475</v>
      </c>
      <c r="H3469" s="5" t="s">
        <v>3323</v>
      </c>
      <c r="I3469" s="5" t="s">
        <v>13</v>
      </c>
      <c r="J3469" s="10"/>
      <c r="K3469" s="10">
        <v>100000</v>
      </c>
      <c r="L3469" s="11">
        <v>0</v>
      </c>
    </row>
    <row r="3470" spans="1:12" x14ac:dyDescent="0.25">
      <c r="A3470" s="5" t="s">
        <v>1271</v>
      </c>
      <c r="B3470" s="3" t="s">
        <v>1272</v>
      </c>
      <c r="C3470" s="5" t="s">
        <v>5594</v>
      </c>
      <c r="D3470" s="5" t="s">
        <v>5587</v>
      </c>
      <c r="E3470" s="5">
        <v>2021</v>
      </c>
      <c r="F3470" s="8" t="str">
        <f t="shared" si="108"/>
        <v>November</v>
      </c>
      <c r="G3470" s="7">
        <f t="shared" si="109"/>
        <v>44501</v>
      </c>
      <c r="H3470" s="5" t="s">
        <v>3621</v>
      </c>
      <c r="I3470" s="5" t="s">
        <v>11</v>
      </c>
      <c r="J3470" s="10">
        <v>1075000</v>
      </c>
      <c r="K3470" s="10"/>
      <c r="L3470" s="11">
        <v>1075000</v>
      </c>
    </row>
    <row r="3471" spans="1:12" x14ac:dyDescent="0.25">
      <c r="A3471" s="5" t="s">
        <v>1271</v>
      </c>
      <c r="B3471" s="3" t="s">
        <v>1272</v>
      </c>
      <c r="C3471" s="5" t="s">
        <v>5607</v>
      </c>
      <c r="D3471" s="5" t="s">
        <v>5589</v>
      </c>
      <c r="E3471" s="5">
        <v>2021</v>
      </c>
      <c r="F3471" s="8" t="str">
        <f t="shared" si="108"/>
        <v>December</v>
      </c>
      <c r="G3471" s="7">
        <f t="shared" si="109"/>
        <v>44536</v>
      </c>
      <c r="H3471" s="5" t="s">
        <v>3620</v>
      </c>
      <c r="I3471" s="5" t="s">
        <v>11</v>
      </c>
      <c r="J3471" s="10">
        <v>1075000</v>
      </c>
      <c r="K3471" s="10"/>
      <c r="L3471" s="11">
        <v>2150000</v>
      </c>
    </row>
    <row r="3472" spans="1:12" x14ac:dyDescent="0.25">
      <c r="A3472" s="5" t="s">
        <v>1271</v>
      </c>
      <c r="B3472" s="3" t="s">
        <v>1272</v>
      </c>
      <c r="C3472" s="5" t="s">
        <v>5607</v>
      </c>
      <c r="D3472" s="5" t="s">
        <v>5601</v>
      </c>
      <c r="E3472" s="5">
        <v>2021</v>
      </c>
      <c r="F3472" s="8" t="str">
        <f t="shared" si="108"/>
        <v>December</v>
      </c>
      <c r="G3472" s="7">
        <f t="shared" si="109"/>
        <v>44547</v>
      </c>
      <c r="H3472" s="5" t="s">
        <v>3356</v>
      </c>
      <c r="I3472" s="5" t="s">
        <v>13</v>
      </c>
      <c r="J3472" s="10"/>
      <c r="K3472" s="10">
        <v>975000</v>
      </c>
      <c r="L3472" s="11">
        <v>1175000</v>
      </c>
    </row>
    <row r="3473" spans="1:12" x14ac:dyDescent="0.25">
      <c r="A3473" s="5" t="s">
        <v>1271</v>
      </c>
      <c r="B3473" s="3" t="s">
        <v>1272</v>
      </c>
      <c r="C3473" s="5" t="s">
        <v>5607</v>
      </c>
      <c r="D3473" s="5" t="s">
        <v>5601</v>
      </c>
      <c r="E3473" s="5">
        <v>2021</v>
      </c>
      <c r="F3473" s="8" t="str">
        <f t="shared" si="108"/>
        <v>December</v>
      </c>
      <c r="G3473" s="7">
        <f t="shared" si="109"/>
        <v>44547</v>
      </c>
      <c r="H3473" s="5" t="s">
        <v>3619</v>
      </c>
      <c r="I3473" s="5" t="s">
        <v>13</v>
      </c>
      <c r="J3473" s="10"/>
      <c r="K3473" s="10">
        <v>100000</v>
      </c>
      <c r="L3473" s="11">
        <v>1075000</v>
      </c>
    </row>
    <row r="3474" spans="1:12" x14ac:dyDescent="0.25">
      <c r="A3474" s="5" t="s">
        <v>1297</v>
      </c>
      <c r="B3474" s="3" t="s">
        <v>1298</v>
      </c>
      <c r="C3474" s="5" t="s">
        <v>5588</v>
      </c>
      <c r="D3474" s="5" t="s">
        <v>5591</v>
      </c>
      <c r="E3474" s="5">
        <v>2021</v>
      </c>
      <c r="F3474" s="8" t="str">
        <f t="shared" si="108"/>
        <v>March</v>
      </c>
      <c r="G3474" s="7">
        <f t="shared" si="109"/>
        <v>44273</v>
      </c>
      <c r="H3474" s="5" t="s">
        <v>3216</v>
      </c>
      <c r="I3474" s="5" t="s">
        <v>13</v>
      </c>
      <c r="J3474" s="10"/>
      <c r="K3474" s="10">
        <v>425000</v>
      </c>
      <c r="L3474" s="11">
        <v>-425000</v>
      </c>
    </row>
    <row r="3475" spans="1:12" x14ac:dyDescent="0.25">
      <c r="A3475" s="5" t="s">
        <v>1297</v>
      </c>
      <c r="B3475" s="3" t="s">
        <v>1298</v>
      </c>
      <c r="C3475" s="5" t="s">
        <v>5588</v>
      </c>
      <c r="D3475" s="5" t="s">
        <v>5591</v>
      </c>
      <c r="E3475" s="5">
        <v>2021</v>
      </c>
      <c r="F3475" s="8" t="str">
        <f t="shared" si="108"/>
        <v>March</v>
      </c>
      <c r="G3475" s="7">
        <f t="shared" si="109"/>
        <v>44273</v>
      </c>
      <c r="H3475" s="5" t="s">
        <v>3254</v>
      </c>
      <c r="I3475" s="5" t="s">
        <v>13</v>
      </c>
      <c r="J3475" s="10"/>
      <c r="K3475" s="10">
        <v>5000</v>
      </c>
      <c r="L3475" s="11">
        <v>-430000</v>
      </c>
    </row>
    <row r="3476" spans="1:12" x14ac:dyDescent="0.25">
      <c r="A3476" s="5" t="s">
        <v>1297</v>
      </c>
      <c r="B3476" s="3" t="s">
        <v>1298</v>
      </c>
      <c r="C3476" s="5" t="s">
        <v>5596</v>
      </c>
      <c r="D3476" s="5" t="s">
        <v>5616</v>
      </c>
      <c r="E3476" s="5">
        <v>2021</v>
      </c>
      <c r="F3476" s="8" t="str">
        <f t="shared" si="108"/>
        <v>April</v>
      </c>
      <c r="G3476" s="7">
        <f t="shared" si="109"/>
        <v>44301</v>
      </c>
      <c r="H3476" s="5" t="s">
        <v>3618</v>
      </c>
      <c r="I3476" s="5" t="s">
        <v>11</v>
      </c>
      <c r="J3476" s="10">
        <v>430000</v>
      </c>
      <c r="K3476" s="10"/>
      <c r="L3476" s="11">
        <v>0</v>
      </c>
    </row>
    <row r="3477" spans="1:12" x14ac:dyDescent="0.25">
      <c r="A3477" s="5" t="s">
        <v>1297</v>
      </c>
      <c r="B3477" s="3" t="s">
        <v>1298</v>
      </c>
      <c r="C3477" s="5" t="s">
        <v>5597</v>
      </c>
      <c r="D3477" s="5" t="s">
        <v>5592</v>
      </c>
      <c r="E3477" s="5">
        <v>2021</v>
      </c>
      <c r="F3477" s="8" t="str">
        <f t="shared" si="108"/>
        <v>May</v>
      </c>
      <c r="G3477" s="7">
        <f t="shared" si="109"/>
        <v>44323</v>
      </c>
      <c r="H3477" s="5" t="s">
        <v>3617</v>
      </c>
      <c r="I3477" s="5" t="s">
        <v>11</v>
      </c>
      <c r="J3477" s="10">
        <v>107500</v>
      </c>
      <c r="K3477" s="10"/>
      <c r="L3477" s="11">
        <v>107500</v>
      </c>
    </row>
    <row r="3478" spans="1:12" x14ac:dyDescent="0.25">
      <c r="A3478" s="5" t="s">
        <v>1297</v>
      </c>
      <c r="B3478" s="3" t="s">
        <v>1298</v>
      </c>
      <c r="C3478" s="5" t="s">
        <v>5597</v>
      </c>
      <c r="D3478" s="5" t="s">
        <v>5601</v>
      </c>
      <c r="E3478" s="5">
        <v>2021</v>
      </c>
      <c r="F3478" s="8" t="str">
        <f t="shared" si="108"/>
        <v>May</v>
      </c>
      <c r="G3478" s="7">
        <f t="shared" si="109"/>
        <v>44333</v>
      </c>
      <c r="H3478" s="5" t="s">
        <v>3202</v>
      </c>
      <c r="I3478" s="5" t="s">
        <v>13</v>
      </c>
      <c r="J3478" s="10"/>
      <c r="K3478" s="10">
        <v>102500</v>
      </c>
      <c r="L3478" s="11">
        <v>5000</v>
      </c>
    </row>
    <row r="3479" spans="1:12" x14ac:dyDescent="0.25">
      <c r="A3479" s="5" t="s">
        <v>1297</v>
      </c>
      <c r="B3479" s="3" t="s">
        <v>1298</v>
      </c>
      <c r="C3479" s="5" t="s">
        <v>5597</v>
      </c>
      <c r="D3479" s="5" t="s">
        <v>5601</v>
      </c>
      <c r="E3479" s="5">
        <v>2021</v>
      </c>
      <c r="F3479" s="8" t="str">
        <f t="shared" si="108"/>
        <v>May</v>
      </c>
      <c r="G3479" s="7">
        <f t="shared" si="109"/>
        <v>44333</v>
      </c>
      <c r="H3479" s="5" t="s">
        <v>3616</v>
      </c>
      <c r="I3479" s="5" t="s">
        <v>13</v>
      </c>
      <c r="J3479" s="10"/>
      <c r="K3479" s="10">
        <v>5000</v>
      </c>
      <c r="L3479" s="11">
        <v>0</v>
      </c>
    </row>
    <row r="3480" spans="1:12" x14ac:dyDescent="0.25">
      <c r="A3480" s="5" t="s">
        <v>1297</v>
      </c>
      <c r="B3480" s="3" t="s">
        <v>1298</v>
      </c>
      <c r="C3480" s="5" t="s">
        <v>5589</v>
      </c>
      <c r="D3480" s="5" t="s">
        <v>5587</v>
      </c>
      <c r="E3480" s="5">
        <v>2021</v>
      </c>
      <c r="F3480" s="8" t="str">
        <f t="shared" si="108"/>
        <v>June</v>
      </c>
      <c r="G3480" s="7">
        <f t="shared" si="109"/>
        <v>44348</v>
      </c>
      <c r="H3480" s="5" t="s">
        <v>3615</v>
      </c>
      <c r="I3480" s="5" t="s">
        <v>11</v>
      </c>
      <c r="J3480" s="10">
        <v>107500</v>
      </c>
      <c r="K3480" s="10"/>
      <c r="L3480" s="11">
        <v>107500</v>
      </c>
    </row>
    <row r="3481" spans="1:12" x14ac:dyDescent="0.25">
      <c r="A3481" s="5" t="s">
        <v>1297</v>
      </c>
      <c r="B3481" s="3" t="s">
        <v>1298</v>
      </c>
      <c r="C3481" s="5" t="s">
        <v>5589</v>
      </c>
      <c r="D3481" s="5" t="s">
        <v>5598</v>
      </c>
      <c r="E3481" s="5">
        <v>2021</v>
      </c>
      <c r="F3481" s="8" t="str">
        <f t="shared" si="108"/>
        <v>June</v>
      </c>
      <c r="G3481" s="7">
        <f t="shared" si="109"/>
        <v>44349</v>
      </c>
      <c r="H3481" s="5" t="s">
        <v>3614</v>
      </c>
      <c r="I3481" s="5" t="s">
        <v>11</v>
      </c>
      <c r="J3481" s="10"/>
      <c r="K3481" s="10">
        <v>6450</v>
      </c>
      <c r="L3481" s="11">
        <v>101050</v>
      </c>
    </row>
    <row r="3482" spans="1:12" x14ac:dyDescent="0.25">
      <c r="A3482" s="5" t="s">
        <v>1297</v>
      </c>
      <c r="B3482" s="3" t="s">
        <v>1298</v>
      </c>
      <c r="C3482" s="5" t="s">
        <v>5589</v>
      </c>
      <c r="D3482" s="5" t="s">
        <v>5616</v>
      </c>
      <c r="E3482" s="5">
        <v>2021</v>
      </c>
      <c r="F3482" s="8" t="str">
        <f t="shared" si="108"/>
        <v>June</v>
      </c>
      <c r="G3482" s="7">
        <f t="shared" si="109"/>
        <v>44362</v>
      </c>
      <c r="H3482" s="5" t="s">
        <v>3331</v>
      </c>
      <c r="I3482" s="5" t="s">
        <v>13</v>
      </c>
      <c r="J3482" s="10"/>
      <c r="K3482" s="10">
        <v>5000</v>
      </c>
      <c r="L3482" s="11">
        <v>96050</v>
      </c>
    </row>
    <row r="3483" spans="1:12" x14ac:dyDescent="0.25">
      <c r="A3483" s="5" t="s">
        <v>1297</v>
      </c>
      <c r="B3483" s="3" t="s">
        <v>1298</v>
      </c>
      <c r="C3483" s="5" t="s">
        <v>5589</v>
      </c>
      <c r="D3483" s="5" t="s">
        <v>5616</v>
      </c>
      <c r="E3483" s="5">
        <v>2021</v>
      </c>
      <c r="F3483" s="8" t="str">
        <f t="shared" si="108"/>
        <v>June</v>
      </c>
      <c r="G3483" s="7">
        <f t="shared" si="109"/>
        <v>44362</v>
      </c>
      <c r="H3483" s="5" t="s">
        <v>3279</v>
      </c>
      <c r="I3483" s="5" t="s">
        <v>13</v>
      </c>
      <c r="J3483" s="10"/>
      <c r="K3483" s="10">
        <v>102500</v>
      </c>
      <c r="L3483" s="11">
        <v>-6450</v>
      </c>
    </row>
    <row r="3484" spans="1:12" x14ac:dyDescent="0.25">
      <c r="A3484" s="5" t="s">
        <v>1297</v>
      </c>
      <c r="B3484" s="3" t="s">
        <v>1298</v>
      </c>
      <c r="C3484" s="5" t="s">
        <v>5592</v>
      </c>
      <c r="D3484" s="5" t="s">
        <v>5597</v>
      </c>
      <c r="E3484" s="5">
        <v>2021</v>
      </c>
      <c r="F3484" s="8" t="str">
        <f t="shared" si="108"/>
        <v>July</v>
      </c>
      <c r="G3484" s="7">
        <f t="shared" si="109"/>
        <v>44382</v>
      </c>
      <c r="H3484" s="5" t="s">
        <v>3613</v>
      </c>
      <c r="I3484" s="5" t="s">
        <v>11</v>
      </c>
      <c r="J3484" s="10">
        <v>107500</v>
      </c>
      <c r="K3484" s="10"/>
      <c r="L3484" s="11">
        <v>101050</v>
      </c>
    </row>
    <row r="3485" spans="1:12" x14ac:dyDescent="0.25">
      <c r="A3485" s="5" t="s">
        <v>1297</v>
      </c>
      <c r="B3485" s="3" t="s">
        <v>1298</v>
      </c>
      <c r="C3485" s="5" t="s">
        <v>5592</v>
      </c>
      <c r="D3485" s="5" t="s">
        <v>5611</v>
      </c>
      <c r="E3485" s="5">
        <v>2021</v>
      </c>
      <c r="F3485" s="8" t="str">
        <f t="shared" si="108"/>
        <v>July</v>
      </c>
      <c r="G3485" s="7">
        <f t="shared" si="109"/>
        <v>44391</v>
      </c>
      <c r="H3485" s="5" t="s">
        <v>3196</v>
      </c>
      <c r="I3485" s="5" t="s">
        <v>13</v>
      </c>
      <c r="J3485" s="10"/>
      <c r="K3485" s="10">
        <v>102500</v>
      </c>
      <c r="L3485" s="11">
        <v>-1450</v>
      </c>
    </row>
    <row r="3486" spans="1:12" x14ac:dyDescent="0.25">
      <c r="A3486" s="5" t="s">
        <v>1297</v>
      </c>
      <c r="B3486" s="3" t="s">
        <v>1298</v>
      </c>
      <c r="C3486" s="5" t="s">
        <v>5592</v>
      </c>
      <c r="D3486" s="5" t="s">
        <v>5611</v>
      </c>
      <c r="E3486" s="5">
        <v>2021</v>
      </c>
      <c r="F3486" s="8" t="str">
        <f t="shared" si="108"/>
        <v>July</v>
      </c>
      <c r="G3486" s="7">
        <f t="shared" si="109"/>
        <v>44391</v>
      </c>
      <c r="H3486" s="5" t="s">
        <v>3195</v>
      </c>
      <c r="I3486" s="5" t="s">
        <v>13</v>
      </c>
      <c r="J3486" s="10"/>
      <c r="K3486" s="10">
        <v>5000</v>
      </c>
      <c r="L3486" s="11">
        <v>-6450</v>
      </c>
    </row>
    <row r="3487" spans="1:12" x14ac:dyDescent="0.25">
      <c r="A3487" s="5" t="s">
        <v>1297</v>
      </c>
      <c r="B3487" s="3" t="s">
        <v>1298</v>
      </c>
      <c r="C3487" s="5" t="s">
        <v>5590</v>
      </c>
      <c r="D3487" s="5" t="s">
        <v>5605</v>
      </c>
      <c r="E3487" s="5">
        <v>2021</v>
      </c>
      <c r="F3487" s="8" t="str">
        <f t="shared" si="108"/>
        <v>August</v>
      </c>
      <c r="G3487" s="7">
        <f t="shared" si="109"/>
        <v>44417</v>
      </c>
      <c r="H3487" s="5" t="s">
        <v>3612</v>
      </c>
      <c r="I3487" s="5" t="s">
        <v>11</v>
      </c>
      <c r="J3487" s="10">
        <v>107500</v>
      </c>
      <c r="K3487" s="10"/>
      <c r="L3487" s="11">
        <v>101050</v>
      </c>
    </row>
    <row r="3488" spans="1:12" x14ac:dyDescent="0.25">
      <c r="A3488" s="5" t="s">
        <v>1297</v>
      </c>
      <c r="B3488" s="3" t="s">
        <v>1298</v>
      </c>
      <c r="C3488" s="5" t="s">
        <v>5590</v>
      </c>
      <c r="D3488" s="5" t="s">
        <v>5604</v>
      </c>
      <c r="E3488" s="5">
        <v>2021</v>
      </c>
      <c r="F3488" s="8" t="str">
        <f t="shared" si="108"/>
        <v>August</v>
      </c>
      <c r="G3488" s="7">
        <f t="shared" si="109"/>
        <v>44421</v>
      </c>
      <c r="H3488" s="5" t="s">
        <v>1975</v>
      </c>
      <c r="I3488" s="5" t="s">
        <v>13</v>
      </c>
      <c r="J3488" s="10"/>
      <c r="K3488" s="10">
        <v>5000</v>
      </c>
      <c r="L3488" s="11">
        <v>96050</v>
      </c>
    </row>
    <row r="3489" spans="1:12" x14ac:dyDescent="0.25">
      <c r="A3489" s="5" t="s">
        <v>1297</v>
      </c>
      <c r="B3489" s="3" t="s">
        <v>1298</v>
      </c>
      <c r="C3489" s="5" t="s">
        <v>5590</v>
      </c>
      <c r="D3489" s="5" t="s">
        <v>5604</v>
      </c>
      <c r="E3489" s="5">
        <v>2021</v>
      </c>
      <c r="F3489" s="8" t="str">
        <f t="shared" si="108"/>
        <v>August</v>
      </c>
      <c r="G3489" s="7">
        <f t="shared" si="109"/>
        <v>44421</v>
      </c>
      <c r="H3489" s="5" t="s">
        <v>3611</v>
      </c>
      <c r="I3489" s="5" t="s">
        <v>13</v>
      </c>
      <c r="J3489" s="10"/>
      <c r="K3489" s="10">
        <v>102500</v>
      </c>
      <c r="L3489" s="11">
        <v>-6450</v>
      </c>
    </row>
    <row r="3490" spans="1:12" x14ac:dyDescent="0.25">
      <c r="A3490" s="5" t="s">
        <v>1297</v>
      </c>
      <c r="B3490" s="3" t="s">
        <v>1298</v>
      </c>
      <c r="C3490" s="5" t="s">
        <v>5605</v>
      </c>
      <c r="D3490" s="5" t="s">
        <v>5587</v>
      </c>
      <c r="E3490" s="5">
        <v>2021</v>
      </c>
      <c r="F3490" s="8" t="str">
        <f t="shared" si="108"/>
        <v>September</v>
      </c>
      <c r="G3490" s="7">
        <f t="shared" si="109"/>
        <v>44440</v>
      </c>
      <c r="H3490" s="5" t="s">
        <v>3610</v>
      </c>
      <c r="I3490" s="5" t="s">
        <v>11</v>
      </c>
      <c r="J3490" s="10">
        <v>107500</v>
      </c>
      <c r="K3490" s="10"/>
      <c r="L3490" s="11">
        <v>101050</v>
      </c>
    </row>
    <row r="3491" spans="1:12" x14ac:dyDescent="0.25">
      <c r="A3491" s="5" t="s">
        <v>1297</v>
      </c>
      <c r="B3491" s="3" t="s">
        <v>1298</v>
      </c>
      <c r="C3491" s="5" t="s">
        <v>5605</v>
      </c>
      <c r="D3491" s="5" t="s">
        <v>5604</v>
      </c>
      <c r="E3491" s="5">
        <v>2021</v>
      </c>
      <c r="F3491" s="8" t="str">
        <f t="shared" si="108"/>
        <v>September</v>
      </c>
      <c r="G3491" s="7">
        <f t="shared" si="109"/>
        <v>44452</v>
      </c>
      <c r="H3491" s="5" t="s">
        <v>3275</v>
      </c>
      <c r="I3491" s="5" t="s">
        <v>13</v>
      </c>
      <c r="J3491" s="10"/>
      <c r="K3491" s="10">
        <v>102500</v>
      </c>
      <c r="L3491" s="11">
        <v>-1450</v>
      </c>
    </row>
    <row r="3492" spans="1:12" x14ac:dyDescent="0.25">
      <c r="A3492" s="5" t="s">
        <v>1297</v>
      </c>
      <c r="B3492" s="3" t="s">
        <v>1298</v>
      </c>
      <c r="C3492" s="5" t="s">
        <v>5605</v>
      </c>
      <c r="D3492" s="5" t="s">
        <v>5604</v>
      </c>
      <c r="E3492" s="5">
        <v>2021</v>
      </c>
      <c r="F3492" s="8" t="str">
        <f t="shared" si="108"/>
        <v>September</v>
      </c>
      <c r="G3492" s="7">
        <f t="shared" si="109"/>
        <v>44452</v>
      </c>
      <c r="H3492" s="5" t="s">
        <v>3327</v>
      </c>
      <c r="I3492" s="5" t="s">
        <v>13</v>
      </c>
      <c r="J3492" s="10"/>
      <c r="K3492" s="10">
        <v>5000</v>
      </c>
      <c r="L3492" s="11">
        <v>-6450</v>
      </c>
    </row>
    <row r="3493" spans="1:12" x14ac:dyDescent="0.25">
      <c r="A3493" s="5" t="s">
        <v>1297</v>
      </c>
      <c r="B3493" s="3" t="s">
        <v>1298</v>
      </c>
      <c r="C3493" s="5" t="s">
        <v>5606</v>
      </c>
      <c r="D3493" s="5" t="s">
        <v>5597</v>
      </c>
      <c r="E3493" s="5">
        <v>2021</v>
      </c>
      <c r="F3493" s="8" t="str">
        <f t="shared" si="108"/>
        <v>October</v>
      </c>
      <c r="G3493" s="7">
        <f t="shared" si="109"/>
        <v>44474</v>
      </c>
      <c r="H3493" s="5" t="s">
        <v>3609</v>
      </c>
      <c r="I3493" s="5" t="s">
        <v>11</v>
      </c>
      <c r="J3493" s="10">
        <v>58951.61</v>
      </c>
      <c r="K3493" s="10"/>
      <c r="L3493" s="11">
        <v>52501.61</v>
      </c>
    </row>
    <row r="3494" spans="1:12" x14ac:dyDescent="0.25">
      <c r="A3494" s="5" t="s">
        <v>1297</v>
      </c>
      <c r="B3494" s="3" t="s">
        <v>1298</v>
      </c>
      <c r="C3494" s="5" t="s">
        <v>5606</v>
      </c>
      <c r="D3494" s="5" t="s">
        <v>5594</v>
      </c>
      <c r="E3494" s="5">
        <v>2021</v>
      </c>
      <c r="F3494" s="8" t="str">
        <f t="shared" si="108"/>
        <v>October</v>
      </c>
      <c r="G3494" s="7">
        <f t="shared" si="109"/>
        <v>44480</v>
      </c>
      <c r="H3494" s="5" t="s">
        <v>3358</v>
      </c>
      <c r="I3494" s="5" t="s">
        <v>13</v>
      </c>
      <c r="J3494" s="10"/>
      <c r="K3494" s="10">
        <v>54838.71</v>
      </c>
      <c r="L3494" s="11">
        <v>-2337.1</v>
      </c>
    </row>
    <row r="3495" spans="1:12" x14ac:dyDescent="0.25">
      <c r="A3495" s="5" t="s">
        <v>1297</v>
      </c>
      <c r="B3495" s="3" t="s">
        <v>1298</v>
      </c>
      <c r="C3495" s="5" t="s">
        <v>5606</v>
      </c>
      <c r="D3495" s="5" t="s">
        <v>5594</v>
      </c>
      <c r="E3495" s="5">
        <v>2021</v>
      </c>
      <c r="F3495" s="8" t="str">
        <f t="shared" si="108"/>
        <v>October</v>
      </c>
      <c r="G3495" s="7">
        <f t="shared" si="109"/>
        <v>44480</v>
      </c>
      <c r="H3495" s="5" t="s">
        <v>3323</v>
      </c>
      <c r="I3495" s="5" t="s">
        <v>13</v>
      </c>
      <c r="J3495" s="10"/>
      <c r="K3495" s="10">
        <v>4112.8999999999996</v>
      </c>
      <c r="L3495" s="11">
        <v>-6450</v>
      </c>
    </row>
    <row r="3496" spans="1:12" x14ac:dyDescent="0.25">
      <c r="A3496" s="5" t="s">
        <v>1297</v>
      </c>
      <c r="B3496" s="3" t="s">
        <v>1298</v>
      </c>
      <c r="C3496" s="5" t="s">
        <v>5594</v>
      </c>
      <c r="D3496" s="5" t="s">
        <v>5587</v>
      </c>
      <c r="E3496" s="5">
        <v>2021</v>
      </c>
      <c r="F3496" s="8" t="str">
        <f t="shared" si="108"/>
        <v>November</v>
      </c>
      <c r="G3496" s="7">
        <f t="shared" si="109"/>
        <v>44501</v>
      </c>
      <c r="H3496" s="5" t="s">
        <v>3608</v>
      </c>
      <c r="I3496" s="5" t="s">
        <v>11</v>
      </c>
      <c r="J3496" s="10">
        <v>107500</v>
      </c>
      <c r="K3496" s="10"/>
      <c r="L3496" s="11">
        <v>101050</v>
      </c>
    </row>
    <row r="3497" spans="1:12" x14ac:dyDescent="0.25">
      <c r="A3497" s="5" t="s">
        <v>1297</v>
      </c>
      <c r="B3497" s="3" t="s">
        <v>1298</v>
      </c>
      <c r="C3497" s="5" t="s">
        <v>5607</v>
      </c>
      <c r="D3497" s="5" t="s">
        <v>5589</v>
      </c>
      <c r="E3497" s="5">
        <v>2021</v>
      </c>
      <c r="F3497" s="8" t="str">
        <f t="shared" si="108"/>
        <v>December</v>
      </c>
      <c r="G3497" s="7">
        <f t="shared" si="109"/>
        <v>44536</v>
      </c>
      <c r="H3497" s="5" t="s">
        <v>3607</v>
      </c>
      <c r="I3497" s="5" t="s">
        <v>11</v>
      </c>
      <c r="J3497" s="10">
        <v>107500</v>
      </c>
      <c r="K3497" s="10"/>
      <c r="L3497" s="11">
        <v>208550</v>
      </c>
    </row>
    <row r="3498" spans="1:12" x14ac:dyDescent="0.25">
      <c r="A3498" s="5" t="s">
        <v>1297</v>
      </c>
      <c r="B3498" s="3" t="s">
        <v>1298</v>
      </c>
      <c r="C3498" s="5" t="s">
        <v>5607</v>
      </c>
      <c r="D3498" s="5" t="s">
        <v>5592</v>
      </c>
      <c r="E3498" s="5">
        <v>2021</v>
      </c>
      <c r="F3498" s="8" t="str">
        <f t="shared" si="108"/>
        <v>December</v>
      </c>
      <c r="G3498" s="7">
        <f t="shared" si="109"/>
        <v>44537</v>
      </c>
      <c r="H3498" s="5" t="s">
        <v>3606</v>
      </c>
      <c r="I3498" s="5" t="s">
        <v>13</v>
      </c>
      <c r="J3498" s="10"/>
      <c r="K3498" s="10">
        <v>205000</v>
      </c>
      <c r="L3498" s="11">
        <v>3550</v>
      </c>
    </row>
    <row r="3499" spans="1:12" x14ac:dyDescent="0.25">
      <c r="A3499" s="5" t="s">
        <v>1297</v>
      </c>
      <c r="B3499" s="3" t="s">
        <v>1298</v>
      </c>
      <c r="C3499" s="5" t="s">
        <v>5607</v>
      </c>
      <c r="D3499" s="5" t="s">
        <v>5592</v>
      </c>
      <c r="E3499" s="5">
        <v>2021</v>
      </c>
      <c r="F3499" s="8" t="str">
        <f t="shared" si="108"/>
        <v>December</v>
      </c>
      <c r="G3499" s="7">
        <f t="shared" si="109"/>
        <v>44537</v>
      </c>
      <c r="H3499" s="5" t="s">
        <v>3254</v>
      </c>
      <c r="I3499" s="5" t="s">
        <v>13</v>
      </c>
      <c r="J3499" s="10"/>
      <c r="K3499" s="10">
        <v>10000</v>
      </c>
      <c r="L3499" s="11">
        <v>-6450</v>
      </c>
    </row>
    <row r="3500" spans="1:12" x14ac:dyDescent="0.25">
      <c r="A3500" s="5" t="s">
        <v>1299</v>
      </c>
      <c r="B3500" s="3" t="s">
        <v>1300</v>
      </c>
      <c r="C3500" s="7"/>
      <c r="D3500" s="7"/>
      <c r="E3500" s="7"/>
      <c r="F3500" s="8" t="str">
        <f t="shared" si="108"/>
        <v>January</v>
      </c>
      <c r="G3500" s="7" t="str">
        <f t="shared" si="109"/>
        <v/>
      </c>
      <c r="H3500" s="5" t="s">
        <v>28</v>
      </c>
      <c r="I3500" s="5" t="s">
        <v>29</v>
      </c>
      <c r="J3500" s="10"/>
      <c r="K3500" s="10"/>
      <c r="L3500" s="11">
        <v>0</v>
      </c>
    </row>
    <row r="3501" spans="1:12" x14ac:dyDescent="0.25">
      <c r="A3501" s="5" t="s">
        <v>1301</v>
      </c>
      <c r="B3501" s="3" t="s">
        <v>1302</v>
      </c>
      <c r="C3501" s="7"/>
      <c r="D3501" s="7"/>
      <c r="E3501" s="7"/>
      <c r="F3501" s="8" t="str">
        <f t="shared" si="108"/>
        <v>January</v>
      </c>
      <c r="G3501" s="7" t="str">
        <f t="shared" si="109"/>
        <v/>
      </c>
      <c r="H3501" s="5" t="s">
        <v>28</v>
      </c>
      <c r="I3501" s="5" t="s">
        <v>29</v>
      </c>
      <c r="J3501" s="10"/>
      <c r="K3501" s="10"/>
      <c r="L3501" s="11">
        <v>0</v>
      </c>
    </row>
    <row r="3502" spans="1:12" x14ac:dyDescent="0.25">
      <c r="A3502" s="5" t="s">
        <v>1303</v>
      </c>
      <c r="B3502" s="3" t="s">
        <v>1304</v>
      </c>
      <c r="C3502" s="5" t="s">
        <v>5587</v>
      </c>
      <c r="D3502" s="5" t="s">
        <v>5587</v>
      </c>
      <c r="E3502" s="5">
        <v>2021</v>
      </c>
      <c r="F3502" s="8" t="str">
        <f t="shared" si="108"/>
        <v>January</v>
      </c>
      <c r="G3502" s="7">
        <f t="shared" si="109"/>
        <v>44197</v>
      </c>
      <c r="H3502" s="5" t="s">
        <v>36</v>
      </c>
      <c r="I3502" s="5" t="s">
        <v>29</v>
      </c>
      <c r="J3502" s="10"/>
      <c r="K3502" s="10"/>
      <c r="L3502" s="11">
        <v>-144300</v>
      </c>
    </row>
    <row r="3503" spans="1:12" x14ac:dyDescent="0.25">
      <c r="A3503" s="5" t="s">
        <v>1324</v>
      </c>
      <c r="B3503" s="3" t="s">
        <v>1325</v>
      </c>
      <c r="C3503" s="5" t="s">
        <v>5598</v>
      </c>
      <c r="D3503" s="5" t="s">
        <v>5616</v>
      </c>
      <c r="E3503" s="5">
        <v>2021</v>
      </c>
      <c r="F3503" s="8" t="str">
        <f t="shared" si="108"/>
        <v>February</v>
      </c>
      <c r="G3503" s="7">
        <f t="shared" si="109"/>
        <v>44242</v>
      </c>
      <c r="H3503" s="5" t="s">
        <v>3605</v>
      </c>
      <c r="I3503" s="5" t="s">
        <v>11</v>
      </c>
      <c r="J3503" s="10">
        <v>729348.8</v>
      </c>
      <c r="K3503" s="10"/>
      <c r="L3503" s="11">
        <v>729348.8</v>
      </c>
    </row>
    <row r="3504" spans="1:12" x14ac:dyDescent="0.25">
      <c r="A3504" s="5" t="s">
        <v>1324</v>
      </c>
      <c r="B3504" s="3" t="s">
        <v>1325</v>
      </c>
      <c r="C3504" s="5" t="s">
        <v>5598</v>
      </c>
      <c r="D3504" s="5" t="s">
        <v>5599</v>
      </c>
      <c r="E3504" s="5">
        <v>2021</v>
      </c>
      <c r="F3504" s="8" t="str">
        <f t="shared" si="108"/>
        <v>February</v>
      </c>
      <c r="G3504" s="7">
        <f t="shared" si="109"/>
        <v>44243</v>
      </c>
      <c r="H3504" s="5" t="s">
        <v>3604</v>
      </c>
      <c r="I3504" s="5" t="s">
        <v>13</v>
      </c>
      <c r="J3504" s="10"/>
      <c r="K3504" s="10">
        <v>729348.8</v>
      </c>
      <c r="L3504" s="11">
        <v>0</v>
      </c>
    </row>
    <row r="3505" spans="1:12" x14ac:dyDescent="0.25">
      <c r="A3505" s="5" t="s">
        <v>1324</v>
      </c>
      <c r="B3505" s="3" t="s">
        <v>1325</v>
      </c>
      <c r="C3505" s="5" t="s">
        <v>5596</v>
      </c>
      <c r="D3505" s="5" t="s">
        <v>5587</v>
      </c>
      <c r="E3505" s="5">
        <v>2021</v>
      </c>
      <c r="F3505" s="8" t="str">
        <f t="shared" si="108"/>
        <v>April</v>
      </c>
      <c r="G3505" s="7">
        <f t="shared" si="109"/>
        <v>44287</v>
      </c>
      <c r="H3505" s="5" t="s">
        <v>3603</v>
      </c>
      <c r="I3505" s="5" t="s">
        <v>11</v>
      </c>
      <c r="J3505" s="10">
        <v>217648.8</v>
      </c>
      <c r="K3505" s="10"/>
      <c r="L3505" s="11">
        <v>217648.8</v>
      </c>
    </row>
    <row r="3506" spans="1:12" x14ac:dyDescent="0.25">
      <c r="A3506" s="5" t="s">
        <v>1324</v>
      </c>
      <c r="B3506" s="3" t="s">
        <v>1325</v>
      </c>
      <c r="C3506" s="5" t="s">
        <v>5596</v>
      </c>
      <c r="D3506" s="5" t="s">
        <v>5590</v>
      </c>
      <c r="E3506" s="5">
        <v>2021</v>
      </c>
      <c r="F3506" s="8" t="str">
        <f t="shared" si="108"/>
        <v>April</v>
      </c>
      <c r="G3506" s="7">
        <f t="shared" si="109"/>
        <v>44294</v>
      </c>
      <c r="H3506" s="5" t="s">
        <v>3205</v>
      </c>
      <c r="I3506" s="5" t="s">
        <v>13</v>
      </c>
      <c r="J3506" s="10"/>
      <c r="K3506" s="10">
        <v>217648.8</v>
      </c>
      <c r="L3506" s="11">
        <v>0</v>
      </c>
    </row>
    <row r="3507" spans="1:12" x14ac:dyDescent="0.25">
      <c r="A3507" s="5" t="s">
        <v>1324</v>
      </c>
      <c r="B3507" s="3" t="s">
        <v>1325</v>
      </c>
      <c r="C3507" s="5" t="s">
        <v>5597</v>
      </c>
      <c r="D3507" s="5" t="s">
        <v>5592</v>
      </c>
      <c r="E3507" s="5">
        <v>2021</v>
      </c>
      <c r="F3507" s="8" t="str">
        <f t="shared" si="108"/>
        <v>May</v>
      </c>
      <c r="G3507" s="7">
        <f t="shared" si="109"/>
        <v>44323</v>
      </c>
      <c r="H3507" s="5" t="s">
        <v>3602</v>
      </c>
      <c r="I3507" s="5" t="s">
        <v>11</v>
      </c>
      <c r="J3507" s="10">
        <v>217648.8</v>
      </c>
      <c r="K3507" s="10"/>
      <c r="L3507" s="11">
        <v>217648.8</v>
      </c>
    </row>
    <row r="3508" spans="1:12" x14ac:dyDescent="0.25">
      <c r="A3508" s="5" t="s">
        <v>1324</v>
      </c>
      <c r="B3508" s="3" t="s">
        <v>1325</v>
      </c>
      <c r="C3508" s="5" t="s">
        <v>5597</v>
      </c>
      <c r="D3508" s="5" t="s">
        <v>5594</v>
      </c>
      <c r="E3508" s="5">
        <v>2021</v>
      </c>
      <c r="F3508" s="8" t="str">
        <f t="shared" si="108"/>
        <v>May</v>
      </c>
      <c r="G3508" s="7">
        <f t="shared" si="109"/>
        <v>44327</v>
      </c>
      <c r="H3508" s="5" t="s">
        <v>3202</v>
      </c>
      <c r="I3508" s="5" t="s">
        <v>13</v>
      </c>
      <c r="J3508" s="10"/>
      <c r="K3508" s="10">
        <v>217648.8</v>
      </c>
      <c r="L3508" s="11">
        <v>0</v>
      </c>
    </row>
    <row r="3509" spans="1:12" x14ac:dyDescent="0.25">
      <c r="A3509" s="5" t="s">
        <v>1324</v>
      </c>
      <c r="B3509" s="3" t="s">
        <v>1325</v>
      </c>
      <c r="C3509" s="5" t="s">
        <v>5589</v>
      </c>
      <c r="D3509" s="5" t="s">
        <v>5587</v>
      </c>
      <c r="E3509" s="5">
        <v>2021</v>
      </c>
      <c r="F3509" s="8" t="str">
        <f t="shared" si="108"/>
        <v>June</v>
      </c>
      <c r="G3509" s="7">
        <f t="shared" si="109"/>
        <v>44348</v>
      </c>
      <c r="H3509" s="5" t="s">
        <v>3601</v>
      </c>
      <c r="I3509" s="5" t="s">
        <v>11</v>
      </c>
      <c r="J3509" s="10">
        <v>217648.8</v>
      </c>
      <c r="K3509" s="10"/>
      <c r="L3509" s="11">
        <v>217648.8</v>
      </c>
    </row>
    <row r="3510" spans="1:12" x14ac:dyDescent="0.25">
      <c r="A3510" s="5" t="s">
        <v>1324</v>
      </c>
      <c r="B3510" s="3" t="s">
        <v>1325</v>
      </c>
      <c r="C3510" s="5" t="s">
        <v>5589</v>
      </c>
      <c r="D3510" s="5" t="s">
        <v>5606</v>
      </c>
      <c r="E3510" s="5">
        <v>2021</v>
      </c>
      <c r="F3510" s="8" t="str">
        <f t="shared" si="108"/>
        <v>June</v>
      </c>
      <c r="G3510" s="7">
        <f t="shared" si="109"/>
        <v>44357</v>
      </c>
      <c r="H3510" s="5" t="s">
        <v>3279</v>
      </c>
      <c r="I3510" s="5" t="s">
        <v>13</v>
      </c>
      <c r="J3510" s="10"/>
      <c r="K3510" s="10">
        <v>217648.8</v>
      </c>
      <c r="L3510" s="11">
        <v>0</v>
      </c>
    </row>
    <row r="3511" spans="1:12" x14ac:dyDescent="0.25">
      <c r="A3511" s="5" t="s">
        <v>1324</v>
      </c>
      <c r="B3511" s="3" t="s">
        <v>1325</v>
      </c>
      <c r="C3511" s="5" t="s">
        <v>5592</v>
      </c>
      <c r="D3511" s="5" t="s">
        <v>5597</v>
      </c>
      <c r="E3511" s="5">
        <v>2021</v>
      </c>
      <c r="F3511" s="8" t="str">
        <f t="shared" si="108"/>
        <v>July</v>
      </c>
      <c r="G3511" s="7">
        <f t="shared" si="109"/>
        <v>44382</v>
      </c>
      <c r="H3511" s="5" t="s">
        <v>3600</v>
      </c>
      <c r="I3511" s="5" t="s">
        <v>11</v>
      </c>
      <c r="J3511" s="10">
        <v>217648.8</v>
      </c>
      <c r="K3511" s="10"/>
      <c r="L3511" s="11">
        <v>217648.8</v>
      </c>
    </row>
    <row r="3512" spans="1:12" x14ac:dyDescent="0.25">
      <c r="A3512" s="5" t="s">
        <v>1324</v>
      </c>
      <c r="B3512" s="3" t="s">
        <v>1325</v>
      </c>
      <c r="C3512" s="5" t="s">
        <v>5592</v>
      </c>
      <c r="D3512" s="5" t="s">
        <v>5607</v>
      </c>
      <c r="E3512" s="5">
        <v>2021</v>
      </c>
      <c r="F3512" s="8" t="str">
        <f t="shared" si="108"/>
        <v>July</v>
      </c>
      <c r="G3512" s="7">
        <f t="shared" si="109"/>
        <v>44389</v>
      </c>
      <c r="H3512" s="5" t="s">
        <v>3196</v>
      </c>
      <c r="I3512" s="5" t="s">
        <v>13</v>
      </c>
      <c r="J3512" s="10"/>
      <c r="K3512" s="10">
        <v>217648.8</v>
      </c>
      <c r="L3512" s="11">
        <v>0</v>
      </c>
    </row>
    <row r="3513" spans="1:12" x14ac:dyDescent="0.25">
      <c r="A3513" s="5" t="s">
        <v>1324</v>
      </c>
      <c r="B3513" s="3" t="s">
        <v>1325</v>
      </c>
      <c r="C3513" s="5" t="s">
        <v>5590</v>
      </c>
      <c r="D3513" s="5" t="s">
        <v>5587</v>
      </c>
      <c r="E3513" s="5">
        <v>2021</v>
      </c>
      <c r="F3513" s="8" t="str">
        <f t="shared" si="108"/>
        <v>August</v>
      </c>
      <c r="G3513" s="7">
        <f t="shared" si="109"/>
        <v>44409</v>
      </c>
      <c r="H3513" s="5" t="s">
        <v>3599</v>
      </c>
      <c r="I3513" s="5" t="s">
        <v>11</v>
      </c>
      <c r="J3513" s="10">
        <v>217648.8</v>
      </c>
      <c r="K3513" s="10"/>
      <c r="L3513" s="11">
        <v>217648.8</v>
      </c>
    </row>
    <row r="3514" spans="1:12" x14ac:dyDescent="0.25">
      <c r="A3514" s="5" t="s">
        <v>1324</v>
      </c>
      <c r="B3514" s="3" t="s">
        <v>1325</v>
      </c>
      <c r="C3514" s="5" t="s">
        <v>5590</v>
      </c>
      <c r="D3514" s="5" t="s">
        <v>5594</v>
      </c>
      <c r="E3514" s="5">
        <v>2021</v>
      </c>
      <c r="F3514" s="8" t="str">
        <f t="shared" si="108"/>
        <v>August</v>
      </c>
      <c r="G3514" s="7">
        <f t="shared" si="109"/>
        <v>44419</v>
      </c>
      <c r="H3514" s="5" t="s">
        <v>3598</v>
      </c>
      <c r="I3514" s="5" t="s">
        <v>13</v>
      </c>
      <c r="J3514" s="10"/>
      <c r="K3514" s="10">
        <v>217648.8</v>
      </c>
      <c r="L3514" s="11">
        <v>0</v>
      </c>
    </row>
    <row r="3515" spans="1:12" x14ac:dyDescent="0.25">
      <c r="A3515" s="5" t="s">
        <v>1324</v>
      </c>
      <c r="B3515" s="3" t="s">
        <v>1325</v>
      </c>
      <c r="C3515" s="5" t="s">
        <v>5605</v>
      </c>
      <c r="D3515" s="5" t="s">
        <v>5587</v>
      </c>
      <c r="E3515" s="5">
        <v>2021</v>
      </c>
      <c r="F3515" s="8" t="str">
        <f t="shared" si="108"/>
        <v>September</v>
      </c>
      <c r="G3515" s="7">
        <f t="shared" si="109"/>
        <v>44440</v>
      </c>
      <c r="H3515" s="5" t="s">
        <v>3597</v>
      </c>
      <c r="I3515" s="5" t="s">
        <v>11</v>
      </c>
      <c r="J3515" s="10">
        <v>217648.8</v>
      </c>
      <c r="K3515" s="10"/>
      <c r="L3515" s="11">
        <v>217648.8</v>
      </c>
    </row>
    <row r="3516" spans="1:12" x14ac:dyDescent="0.25">
      <c r="A3516" s="5" t="s">
        <v>1324</v>
      </c>
      <c r="B3516" s="3" t="s">
        <v>1325</v>
      </c>
      <c r="C3516" s="5" t="s">
        <v>5605</v>
      </c>
      <c r="D3516" s="5" t="s">
        <v>5590</v>
      </c>
      <c r="E3516" s="5">
        <v>2021</v>
      </c>
      <c r="F3516" s="8" t="str">
        <f t="shared" si="108"/>
        <v>September</v>
      </c>
      <c r="G3516" s="7">
        <f t="shared" si="109"/>
        <v>44447</v>
      </c>
      <c r="H3516" s="5" t="s">
        <v>3275</v>
      </c>
      <c r="I3516" s="5" t="s">
        <v>13</v>
      </c>
      <c r="J3516" s="10"/>
      <c r="K3516" s="10">
        <v>217648.8</v>
      </c>
      <c r="L3516" s="11">
        <v>0</v>
      </c>
    </row>
    <row r="3517" spans="1:12" x14ac:dyDescent="0.25">
      <c r="A3517" s="5" t="s">
        <v>1324</v>
      </c>
      <c r="B3517" s="3" t="s">
        <v>1325</v>
      </c>
      <c r="C3517" s="5" t="s">
        <v>5606</v>
      </c>
      <c r="D3517" s="5" t="s">
        <v>5597</v>
      </c>
      <c r="E3517" s="5">
        <v>2021</v>
      </c>
      <c r="F3517" s="8" t="str">
        <f t="shared" si="108"/>
        <v>October</v>
      </c>
      <c r="G3517" s="7">
        <f t="shared" si="109"/>
        <v>44474</v>
      </c>
      <c r="H3517" s="5" t="s">
        <v>3596</v>
      </c>
      <c r="I3517" s="5" t="s">
        <v>11</v>
      </c>
      <c r="J3517" s="10">
        <v>154460.44</v>
      </c>
      <c r="K3517" s="10"/>
      <c r="L3517" s="11">
        <v>154460.44</v>
      </c>
    </row>
    <row r="3518" spans="1:12" x14ac:dyDescent="0.25">
      <c r="A3518" s="5" t="s">
        <v>1324</v>
      </c>
      <c r="B3518" s="3" t="s">
        <v>1325</v>
      </c>
      <c r="C3518" s="5" t="s">
        <v>5606</v>
      </c>
      <c r="D3518" s="5" t="s">
        <v>5589</v>
      </c>
      <c r="E3518" s="5">
        <v>2021</v>
      </c>
      <c r="F3518" s="8" t="str">
        <f t="shared" si="108"/>
        <v>October</v>
      </c>
      <c r="G3518" s="7">
        <f t="shared" si="109"/>
        <v>44475</v>
      </c>
      <c r="H3518" s="5" t="s">
        <v>3324</v>
      </c>
      <c r="I3518" s="5" t="s">
        <v>13</v>
      </c>
      <c r="J3518" s="10"/>
      <c r="K3518" s="10">
        <v>154450.44</v>
      </c>
      <c r="L3518" s="11">
        <v>10</v>
      </c>
    </row>
    <row r="3519" spans="1:12" x14ac:dyDescent="0.25">
      <c r="A3519" s="5" t="s">
        <v>1324</v>
      </c>
      <c r="B3519" s="3" t="s">
        <v>1325</v>
      </c>
      <c r="C3519" s="5" t="s">
        <v>5594</v>
      </c>
      <c r="D3519" s="5" t="s">
        <v>5587</v>
      </c>
      <c r="E3519" s="5">
        <v>2021</v>
      </c>
      <c r="F3519" s="8" t="str">
        <f t="shared" si="108"/>
        <v>November</v>
      </c>
      <c r="G3519" s="7">
        <f t="shared" si="109"/>
        <v>44501</v>
      </c>
      <c r="H3519" s="5" t="s">
        <v>3595</v>
      </c>
      <c r="I3519" s="5" t="s">
        <v>11</v>
      </c>
      <c r="J3519" s="10">
        <v>217648.8</v>
      </c>
      <c r="K3519" s="10"/>
      <c r="L3519" s="11">
        <v>217658.8</v>
      </c>
    </row>
    <row r="3520" spans="1:12" x14ac:dyDescent="0.25">
      <c r="A3520" s="5" t="s">
        <v>1324</v>
      </c>
      <c r="B3520" s="3" t="s">
        <v>1325</v>
      </c>
      <c r="C3520" s="5" t="s">
        <v>5594</v>
      </c>
      <c r="D3520" s="5" t="s">
        <v>5597</v>
      </c>
      <c r="E3520" s="5">
        <v>2021</v>
      </c>
      <c r="F3520" s="8" t="str">
        <f t="shared" si="108"/>
        <v>November</v>
      </c>
      <c r="G3520" s="7">
        <f t="shared" si="109"/>
        <v>44505</v>
      </c>
      <c r="H3520" s="5" t="s">
        <v>3356</v>
      </c>
      <c r="I3520" s="5" t="s">
        <v>13</v>
      </c>
      <c r="J3520" s="10"/>
      <c r="K3520" s="10">
        <v>217648.8</v>
      </c>
      <c r="L3520" s="11">
        <v>10</v>
      </c>
    </row>
    <row r="3521" spans="1:12" x14ac:dyDescent="0.25">
      <c r="A3521" s="5" t="s">
        <v>1324</v>
      </c>
      <c r="B3521" s="3" t="s">
        <v>1325</v>
      </c>
      <c r="C3521" s="5" t="s">
        <v>5607</v>
      </c>
      <c r="D3521" s="5" t="s">
        <v>5589</v>
      </c>
      <c r="E3521" s="5">
        <v>2021</v>
      </c>
      <c r="F3521" s="8" t="str">
        <f t="shared" si="108"/>
        <v>December</v>
      </c>
      <c r="G3521" s="7">
        <f t="shared" si="109"/>
        <v>44536</v>
      </c>
      <c r="H3521" s="5" t="s">
        <v>3594</v>
      </c>
      <c r="I3521" s="5" t="s">
        <v>11</v>
      </c>
      <c r="J3521" s="10">
        <v>217648.8</v>
      </c>
      <c r="K3521" s="10"/>
      <c r="L3521" s="11">
        <v>217658.8</v>
      </c>
    </row>
    <row r="3522" spans="1:12" x14ac:dyDescent="0.25">
      <c r="A3522" s="5" t="s">
        <v>1326</v>
      </c>
      <c r="B3522" s="3" t="s">
        <v>1327</v>
      </c>
      <c r="C3522" s="5" t="s">
        <v>5587</v>
      </c>
      <c r="D3522" s="5" t="s">
        <v>5612</v>
      </c>
      <c r="E3522" s="5">
        <v>2021</v>
      </c>
      <c r="F3522" s="8" t="str">
        <f t="shared" si="108"/>
        <v>January</v>
      </c>
      <c r="G3522" s="7">
        <f t="shared" si="109"/>
        <v>44216</v>
      </c>
      <c r="H3522" s="5" t="s">
        <v>3593</v>
      </c>
      <c r="I3522" s="5" t="s">
        <v>11</v>
      </c>
      <c r="J3522" s="10">
        <v>268750</v>
      </c>
      <c r="K3522" s="10"/>
      <c r="L3522" s="11">
        <v>268750</v>
      </c>
    </row>
    <row r="3523" spans="1:12" x14ac:dyDescent="0.25">
      <c r="A3523" s="5" t="s">
        <v>1326</v>
      </c>
      <c r="B3523" s="3" t="s">
        <v>1327</v>
      </c>
      <c r="C3523" s="5" t="s">
        <v>5598</v>
      </c>
      <c r="D3523" s="5" t="s">
        <v>5607</v>
      </c>
      <c r="E3523" s="5">
        <v>2021</v>
      </c>
      <c r="F3523" s="8" t="str">
        <f t="shared" ref="F3523:F3586" si="110">TEXT(C3523*28, "mmmm")</f>
        <v>February</v>
      </c>
      <c r="G3523" s="7">
        <f t="shared" ref="G3523:G3586" si="111">IFERROR(DATEVALUE(CONCATENATE(C3523,"-",D3523,"-",E3523)), "")</f>
        <v>44239</v>
      </c>
      <c r="H3523" s="5" t="s">
        <v>3592</v>
      </c>
      <c r="I3523" s="5" t="s">
        <v>11</v>
      </c>
      <c r="J3523" s="10">
        <v>268750</v>
      </c>
      <c r="K3523" s="10"/>
      <c r="L3523" s="11">
        <v>537500</v>
      </c>
    </row>
    <row r="3524" spans="1:12" x14ac:dyDescent="0.25">
      <c r="A3524" s="5" t="s">
        <v>1326</v>
      </c>
      <c r="B3524" s="3" t="s">
        <v>1327</v>
      </c>
      <c r="C3524" s="5" t="s">
        <v>5598</v>
      </c>
      <c r="D3524" s="5" t="s">
        <v>5608</v>
      </c>
      <c r="E3524" s="5">
        <v>2021</v>
      </c>
      <c r="F3524" s="8" t="str">
        <f t="shared" si="110"/>
        <v>February</v>
      </c>
      <c r="G3524" s="7">
        <f t="shared" si="111"/>
        <v>44252</v>
      </c>
      <c r="H3524" s="5" t="s">
        <v>3591</v>
      </c>
      <c r="I3524" s="5" t="s">
        <v>13</v>
      </c>
      <c r="J3524" s="10"/>
      <c r="K3524" s="10">
        <v>475000</v>
      </c>
      <c r="L3524" s="11">
        <v>62500</v>
      </c>
    </row>
    <row r="3525" spans="1:12" x14ac:dyDescent="0.25">
      <c r="A3525" s="5" t="s">
        <v>1326</v>
      </c>
      <c r="B3525" s="3" t="s">
        <v>1327</v>
      </c>
      <c r="C3525" s="5" t="s">
        <v>5598</v>
      </c>
      <c r="D3525" s="5" t="s">
        <v>5608</v>
      </c>
      <c r="E3525" s="5">
        <v>2021</v>
      </c>
      <c r="F3525" s="8" t="str">
        <f t="shared" si="110"/>
        <v>February</v>
      </c>
      <c r="G3525" s="7">
        <f t="shared" si="111"/>
        <v>44252</v>
      </c>
      <c r="H3525" s="5" t="s">
        <v>3254</v>
      </c>
      <c r="I3525" s="5" t="s">
        <v>13</v>
      </c>
      <c r="J3525" s="10"/>
      <c r="K3525" s="10">
        <v>62500</v>
      </c>
      <c r="L3525" s="11">
        <v>0</v>
      </c>
    </row>
    <row r="3526" spans="1:12" x14ac:dyDescent="0.25">
      <c r="A3526" s="5" t="s">
        <v>1328</v>
      </c>
      <c r="B3526" s="3" t="s">
        <v>1329</v>
      </c>
      <c r="C3526" s="5" t="s">
        <v>5587</v>
      </c>
      <c r="D3526" s="5" t="s">
        <v>5587</v>
      </c>
      <c r="E3526" s="5">
        <v>2021</v>
      </c>
      <c r="F3526" s="8" t="str">
        <f t="shared" si="110"/>
        <v>January</v>
      </c>
      <c r="G3526" s="7">
        <f t="shared" si="111"/>
        <v>44197</v>
      </c>
      <c r="H3526" s="5" t="s">
        <v>36</v>
      </c>
      <c r="I3526" s="5" t="s">
        <v>29</v>
      </c>
      <c r="J3526" s="10"/>
      <c r="K3526" s="10"/>
      <c r="L3526" s="11">
        <v>-17500</v>
      </c>
    </row>
    <row r="3527" spans="1:12" x14ac:dyDescent="0.25">
      <c r="A3527" s="5" t="s">
        <v>1328</v>
      </c>
      <c r="B3527" s="3" t="s">
        <v>1329</v>
      </c>
      <c r="C3527" s="5" t="s">
        <v>5587</v>
      </c>
      <c r="D3527" s="5" t="s">
        <v>5587</v>
      </c>
      <c r="E3527" s="5">
        <v>2021</v>
      </c>
      <c r="F3527" s="8" t="str">
        <f t="shared" si="110"/>
        <v>January</v>
      </c>
      <c r="G3527" s="7">
        <f t="shared" si="111"/>
        <v>44197</v>
      </c>
      <c r="H3527" s="5" t="s">
        <v>3590</v>
      </c>
      <c r="I3527" s="5" t="s">
        <v>11</v>
      </c>
      <c r="J3527" s="10">
        <v>376250</v>
      </c>
      <c r="K3527" s="10"/>
      <c r="L3527" s="11">
        <v>358750</v>
      </c>
    </row>
    <row r="3528" spans="1:12" x14ac:dyDescent="0.25">
      <c r="A3528" s="5" t="s">
        <v>1328</v>
      </c>
      <c r="B3528" s="3" t="s">
        <v>1329</v>
      </c>
      <c r="C3528" s="5" t="s">
        <v>5587</v>
      </c>
      <c r="D3528" s="5" t="s">
        <v>5591</v>
      </c>
      <c r="E3528" s="5">
        <v>2021</v>
      </c>
      <c r="F3528" s="8" t="str">
        <f t="shared" si="110"/>
        <v>January</v>
      </c>
      <c r="G3528" s="7">
        <f t="shared" si="111"/>
        <v>44214</v>
      </c>
      <c r="H3528" s="5" t="s">
        <v>3341</v>
      </c>
      <c r="I3528" s="5" t="s">
        <v>13</v>
      </c>
      <c r="J3528" s="10"/>
      <c r="K3528" s="10">
        <v>358750</v>
      </c>
      <c r="L3528" s="11">
        <v>0</v>
      </c>
    </row>
    <row r="3529" spans="1:12" x14ac:dyDescent="0.25">
      <c r="A3529" s="5" t="s">
        <v>1328</v>
      </c>
      <c r="B3529" s="3" t="s">
        <v>1329</v>
      </c>
      <c r="C3529" s="5" t="s">
        <v>5587</v>
      </c>
      <c r="D3529" s="5" t="s">
        <v>5591</v>
      </c>
      <c r="E3529" s="5">
        <v>2021</v>
      </c>
      <c r="F3529" s="8" t="str">
        <f t="shared" si="110"/>
        <v>January</v>
      </c>
      <c r="G3529" s="7">
        <f t="shared" si="111"/>
        <v>44214</v>
      </c>
      <c r="H3529" s="5" t="s">
        <v>3212</v>
      </c>
      <c r="I3529" s="5" t="s">
        <v>13</v>
      </c>
      <c r="J3529" s="10"/>
      <c r="K3529" s="10">
        <v>17500</v>
      </c>
      <c r="L3529" s="11">
        <v>-17500</v>
      </c>
    </row>
    <row r="3530" spans="1:12" x14ac:dyDescent="0.25">
      <c r="A3530" s="5" t="s">
        <v>1328</v>
      </c>
      <c r="B3530" s="3" t="s">
        <v>1329</v>
      </c>
      <c r="C3530" s="5" t="s">
        <v>5598</v>
      </c>
      <c r="D3530" s="5" t="s">
        <v>5587</v>
      </c>
      <c r="E3530" s="5">
        <v>2021</v>
      </c>
      <c r="F3530" s="8" t="str">
        <f t="shared" si="110"/>
        <v>February</v>
      </c>
      <c r="G3530" s="7">
        <f t="shared" si="111"/>
        <v>44228</v>
      </c>
      <c r="H3530" s="5" t="s">
        <v>3589</v>
      </c>
      <c r="I3530" s="5" t="s">
        <v>11</v>
      </c>
      <c r="J3530" s="10">
        <v>376250</v>
      </c>
      <c r="K3530" s="10"/>
      <c r="L3530" s="11">
        <v>358750</v>
      </c>
    </row>
    <row r="3531" spans="1:12" x14ac:dyDescent="0.25">
      <c r="A3531" s="5" t="s">
        <v>1328</v>
      </c>
      <c r="B3531" s="3" t="s">
        <v>1329</v>
      </c>
      <c r="C3531" s="5" t="s">
        <v>5598</v>
      </c>
      <c r="D3531" s="5" t="s">
        <v>5598</v>
      </c>
      <c r="E3531" s="5">
        <v>2021</v>
      </c>
      <c r="F3531" s="8" t="str">
        <f t="shared" si="110"/>
        <v>February</v>
      </c>
      <c r="G3531" s="7">
        <f t="shared" si="111"/>
        <v>44229</v>
      </c>
      <c r="H3531" s="5" t="s">
        <v>3209</v>
      </c>
      <c r="I3531" s="5" t="s">
        <v>13</v>
      </c>
      <c r="J3531" s="10"/>
      <c r="K3531" s="10">
        <v>17500</v>
      </c>
      <c r="L3531" s="11">
        <v>341250</v>
      </c>
    </row>
    <row r="3532" spans="1:12" x14ac:dyDescent="0.25">
      <c r="A3532" s="5" t="s">
        <v>1328</v>
      </c>
      <c r="B3532" s="3" t="s">
        <v>1329</v>
      </c>
      <c r="C3532" s="5" t="s">
        <v>5598</v>
      </c>
      <c r="D3532" s="5" t="s">
        <v>5596</v>
      </c>
      <c r="E3532" s="5">
        <v>2021</v>
      </c>
      <c r="F3532" s="8" t="str">
        <f t="shared" si="110"/>
        <v>February</v>
      </c>
      <c r="G3532" s="7">
        <f t="shared" si="111"/>
        <v>44231</v>
      </c>
      <c r="H3532" s="5" t="s">
        <v>3210</v>
      </c>
      <c r="I3532" s="5" t="s">
        <v>13</v>
      </c>
      <c r="J3532" s="10"/>
      <c r="K3532" s="10">
        <v>358750</v>
      </c>
      <c r="L3532" s="11">
        <v>-17500</v>
      </c>
    </row>
    <row r="3533" spans="1:12" x14ac:dyDescent="0.25">
      <c r="A3533" s="5" t="s">
        <v>1328</v>
      </c>
      <c r="B3533" s="3" t="s">
        <v>1329</v>
      </c>
      <c r="C3533" s="5" t="s">
        <v>5598</v>
      </c>
      <c r="D3533" s="5" t="s">
        <v>5602</v>
      </c>
      <c r="E3533" s="5">
        <v>2021</v>
      </c>
      <c r="F3533" s="8" t="str">
        <f t="shared" si="110"/>
        <v>February</v>
      </c>
      <c r="G3533" s="7">
        <f t="shared" si="111"/>
        <v>44251</v>
      </c>
      <c r="H3533" s="5" t="s">
        <v>3588</v>
      </c>
      <c r="I3533" s="5" t="s">
        <v>11</v>
      </c>
      <c r="J3533" s="10">
        <v>376250</v>
      </c>
      <c r="K3533" s="10"/>
      <c r="L3533" s="11">
        <v>358750</v>
      </c>
    </row>
    <row r="3534" spans="1:12" x14ac:dyDescent="0.25">
      <c r="A3534" s="5" t="s">
        <v>1328</v>
      </c>
      <c r="B3534" s="3" t="s">
        <v>1329</v>
      </c>
      <c r="C3534" s="5" t="s">
        <v>5588</v>
      </c>
      <c r="D3534" s="5" t="s">
        <v>5597</v>
      </c>
      <c r="E3534" s="5">
        <v>2021</v>
      </c>
      <c r="F3534" s="8" t="str">
        <f t="shared" si="110"/>
        <v>March</v>
      </c>
      <c r="G3534" s="7">
        <f t="shared" si="111"/>
        <v>44260</v>
      </c>
      <c r="H3534" s="5" t="s">
        <v>3581</v>
      </c>
      <c r="I3534" s="5" t="s">
        <v>13</v>
      </c>
      <c r="J3534" s="10"/>
      <c r="K3534" s="10">
        <v>358750</v>
      </c>
      <c r="L3534" s="11">
        <v>0</v>
      </c>
    </row>
    <row r="3535" spans="1:12" x14ac:dyDescent="0.25">
      <c r="A3535" s="5" t="s">
        <v>1328</v>
      </c>
      <c r="B3535" s="3" t="s">
        <v>1329</v>
      </c>
      <c r="C3535" s="5" t="s">
        <v>5588</v>
      </c>
      <c r="D3535" s="5" t="s">
        <v>5595</v>
      </c>
      <c r="E3535" s="5">
        <v>2021</v>
      </c>
      <c r="F3535" s="8" t="str">
        <f t="shared" si="110"/>
        <v>March</v>
      </c>
      <c r="G3535" s="7">
        <f t="shared" si="111"/>
        <v>44286</v>
      </c>
      <c r="H3535" s="5" t="s">
        <v>3587</v>
      </c>
      <c r="I3535" s="5" t="s">
        <v>11</v>
      </c>
      <c r="J3535" s="10">
        <v>376250</v>
      </c>
      <c r="K3535" s="10"/>
      <c r="L3535" s="11">
        <v>376250</v>
      </c>
    </row>
    <row r="3536" spans="1:12" x14ac:dyDescent="0.25">
      <c r="A3536" s="5" t="s">
        <v>1328</v>
      </c>
      <c r="B3536" s="3" t="s">
        <v>1329</v>
      </c>
      <c r="C3536" s="5" t="s">
        <v>5596</v>
      </c>
      <c r="D3536" s="5" t="s">
        <v>5604</v>
      </c>
      <c r="E3536" s="5">
        <v>2021</v>
      </c>
      <c r="F3536" s="8" t="str">
        <f t="shared" si="110"/>
        <v>April</v>
      </c>
      <c r="G3536" s="7">
        <f t="shared" si="111"/>
        <v>44299</v>
      </c>
      <c r="H3536" s="5" t="s">
        <v>3205</v>
      </c>
      <c r="I3536" s="5" t="s">
        <v>13</v>
      </c>
      <c r="J3536" s="10"/>
      <c r="K3536" s="10">
        <v>358750</v>
      </c>
      <c r="L3536" s="11">
        <v>17500</v>
      </c>
    </row>
    <row r="3537" spans="1:12" x14ac:dyDescent="0.25">
      <c r="A3537" s="5" t="s">
        <v>1328</v>
      </c>
      <c r="B3537" s="3" t="s">
        <v>1329</v>
      </c>
      <c r="C3537" s="5" t="s">
        <v>5596</v>
      </c>
      <c r="D3537" s="5" t="s">
        <v>5604</v>
      </c>
      <c r="E3537" s="5">
        <v>2021</v>
      </c>
      <c r="F3537" s="8" t="str">
        <f t="shared" si="110"/>
        <v>April</v>
      </c>
      <c r="G3537" s="7">
        <f t="shared" si="111"/>
        <v>44299</v>
      </c>
      <c r="H3537" s="5" t="s">
        <v>3204</v>
      </c>
      <c r="I3537" s="5" t="s">
        <v>13</v>
      </c>
      <c r="J3537" s="10"/>
      <c r="K3537" s="10">
        <v>17500</v>
      </c>
      <c r="L3537" s="11">
        <v>0</v>
      </c>
    </row>
    <row r="3538" spans="1:12" x14ac:dyDescent="0.25">
      <c r="A3538" s="5" t="s">
        <v>1328</v>
      </c>
      <c r="B3538" s="3" t="s">
        <v>1329</v>
      </c>
      <c r="C3538" s="5" t="s">
        <v>5597</v>
      </c>
      <c r="D3538" s="5" t="s">
        <v>5587</v>
      </c>
      <c r="E3538" s="5">
        <v>2021</v>
      </c>
      <c r="F3538" s="8" t="str">
        <f t="shared" si="110"/>
        <v>May</v>
      </c>
      <c r="G3538" s="7">
        <f t="shared" si="111"/>
        <v>44317</v>
      </c>
      <c r="H3538" s="5" t="s">
        <v>3586</v>
      </c>
      <c r="I3538" s="5" t="s">
        <v>11</v>
      </c>
      <c r="J3538" s="10">
        <v>376250</v>
      </c>
      <c r="K3538" s="10"/>
      <c r="L3538" s="11">
        <v>376250</v>
      </c>
    </row>
    <row r="3539" spans="1:12" x14ac:dyDescent="0.25">
      <c r="A3539" s="5" t="s">
        <v>1328</v>
      </c>
      <c r="B3539" s="3" t="s">
        <v>1329</v>
      </c>
      <c r="C3539" s="5" t="s">
        <v>5597</v>
      </c>
      <c r="D3539" s="5" t="s">
        <v>5592</v>
      </c>
      <c r="E3539" s="5">
        <v>2021</v>
      </c>
      <c r="F3539" s="8" t="str">
        <f t="shared" si="110"/>
        <v>May</v>
      </c>
      <c r="G3539" s="7">
        <f t="shared" si="111"/>
        <v>44323</v>
      </c>
      <c r="H3539" s="5" t="s">
        <v>3202</v>
      </c>
      <c r="I3539" s="5" t="s">
        <v>13</v>
      </c>
      <c r="J3539" s="10"/>
      <c r="K3539" s="10">
        <v>358750</v>
      </c>
      <c r="L3539" s="11">
        <v>17500</v>
      </c>
    </row>
    <row r="3540" spans="1:12" x14ac:dyDescent="0.25">
      <c r="A3540" s="5" t="s">
        <v>1328</v>
      </c>
      <c r="B3540" s="3" t="s">
        <v>1329</v>
      </c>
      <c r="C3540" s="5" t="s">
        <v>5597</v>
      </c>
      <c r="D3540" s="5" t="s">
        <v>5592</v>
      </c>
      <c r="E3540" s="5">
        <v>2021</v>
      </c>
      <c r="F3540" s="8" t="str">
        <f t="shared" si="110"/>
        <v>May</v>
      </c>
      <c r="G3540" s="7">
        <f t="shared" si="111"/>
        <v>44323</v>
      </c>
      <c r="H3540" s="5" t="s">
        <v>3201</v>
      </c>
      <c r="I3540" s="5" t="s">
        <v>13</v>
      </c>
      <c r="J3540" s="10"/>
      <c r="K3540" s="10">
        <v>17500</v>
      </c>
      <c r="L3540" s="11">
        <v>0</v>
      </c>
    </row>
    <row r="3541" spans="1:12" x14ac:dyDescent="0.25">
      <c r="A3541" s="5" t="s">
        <v>1328</v>
      </c>
      <c r="B3541" s="3" t="s">
        <v>1329</v>
      </c>
      <c r="C3541" s="5" t="s">
        <v>5589</v>
      </c>
      <c r="D3541" s="5" t="s">
        <v>5587</v>
      </c>
      <c r="E3541" s="5">
        <v>2021</v>
      </c>
      <c r="F3541" s="8" t="str">
        <f t="shared" si="110"/>
        <v>June</v>
      </c>
      <c r="G3541" s="7">
        <f t="shared" si="111"/>
        <v>44348</v>
      </c>
      <c r="H3541" s="5" t="s">
        <v>3585</v>
      </c>
      <c r="I3541" s="5" t="s">
        <v>11</v>
      </c>
      <c r="J3541" s="10">
        <v>376250</v>
      </c>
      <c r="K3541" s="10"/>
      <c r="L3541" s="11">
        <v>376250</v>
      </c>
    </row>
    <row r="3542" spans="1:12" x14ac:dyDescent="0.25">
      <c r="A3542" s="5" t="s">
        <v>1328</v>
      </c>
      <c r="B3542" s="3" t="s">
        <v>1329</v>
      </c>
      <c r="C3542" s="5" t="s">
        <v>5589</v>
      </c>
      <c r="D3542" s="5" t="s">
        <v>5606</v>
      </c>
      <c r="E3542" s="5">
        <v>2021</v>
      </c>
      <c r="F3542" s="8" t="str">
        <f t="shared" si="110"/>
        <v>June</v>
      </c>
      <c r="G3542" s="7">
        <f t="shared" si="111"/>
        <v>44357</v>
      </c>
      <c r="H3542" s="5" t="s">
        <v>3279</v>
      </c>
      <c r="I3542" s="5" t="s">
        <v>13</v>
      </c>
      <c r="J3542" s="10"/>
      <c r="K3542" s="10">
        <v>358750</v>
      </c>
      <c r="L3542" s="11">
        <v>17500</v>
      </c>
    </row>
    <row r="3543" spans="1:12" x14ac:dyDescent="0.25">
      <c r="A3543" s="5" t="s">
        <v>1328</v>
      </c>
      <c r="B3543" s="3" t="s">
        <v>1329</v>
      </c>
      <c r="C3543" s="5" t="s">
        <v>5589</v>
      </c>
      <c r="D3543" s="5" t="s">
        <v>5606</v>
      </c>
      <c r="E3543" s="5">
        <v>2021</v>
      </c>
      <c r="F3543" s="8" t="str">
        <f t="shared" si="110"/>
        <v>June</v>
      </c>
      <c r="G3543" s="7">
        <f t="shared" si="111"/>
        <v>44357</v>
      </c>
      <c r="H3543" s="5" t="s">
        <v>3331</v>
      </c>
      <c r="I3543" s="5" t="s">
        <v>13</v>
      </c>
      <c r="J3543" s="10"/>
      <c r="K3543" s="10">
        <v>17500</v>
      </c>
      <c r="L3543" s="11">
        <v>0</v>
      </c>
    </row>
    <row r="3544" spans="1:12" x14ac:dyDescent="0.25">
      <c r="A3544" s="5" t="s">
        <v>1328</v>
      </c>
      <c r="B3544" s="3" t="s">
        <v>1329</v>
      </c>
      <c r="C3544" s="5" t="s">
        <v>5592</v>
      </c>
      <c r="D3544" s="5" t="s">
        <v>5587</v>
      </c>
      <c r="E3544" s="5">
        <v>2021</v>
      </c>
      <c r="F3544" s="8" t="str">
        <f t="shared" si="110"/>
        <v>July</v>
      </c>
      <c r="G3544" s="7">
        <f t="shared" si="111"/>
        <v>44378</v>
      </c>
      <c r="H3544" s="5" t="s">
        <v>3584</v>
      </c>
      <c r="I3544" s="5" t="s">
        <v>11</v>
      </c>
      <c r="J3544" s="10">
        <v>376250</v>
      </c>
      <c r="K3544" s="10"/>
      <c r="L3544" s="11">
        <v>376250</v>
      </c>
    </row>
    <row r="3545" spans="1:12" x14ac:dyDescent="0.25">
      <c r="A3545" s="5" t="s">
        <v>1328</v>
      </c>
      <c r="B3545" s="3" t="s">
        <v>1329</v>
      </c>
      <c r="C3545" s="5" t="s">
        <v>5592</v>
      </c>
      <c r="D3545" s="5" t="s">
        <v>5592</v>
      </c>
      <c r="E3545" s="5">
        <v>2021</v>
      </c>
      <c r="F3545" s="8" t="str">
        <f t="shared" si="110"/>
        <v>July</v>
      </c>
      <c r="G3545" s="7">
        <f t="shared" si="111"/>
        <v>44384</v>
      </c>
      <c r="H3545" s="5" t="s">
        <v>3196</v>
      </c>
      <c r="I3545" s="5" t="s">
        <v>13</v>
      </c>
      <c r="J3545" s="10"/>
      <c r="K3545" s="10">
        <v>358750</v>
      </c>
      <c r="L3545" s="11">
        <v>17500</v>
      </c>
    </row>
    <row r="3546" spans="1:12" x14ac:dyDescent="0.25">
      <c r="A3546" s="5" t="s">
        <v>1328</v>
      </c>
      <c r="B3546" s="3" t="s">
        <v>1329</v>
      </c>
      <c r="C3546" s="5" t="s">
        <v>5592</v>
      </c>
      <c r="D3546" s="5" t="s">
        <v>5592</v>
      </c>
      <c r="E3546" s="5">
        <v>2021</v>
      </c>
      <c r="F3546" s="8" t="str">
        <f t="shared" si="110"/>
        <v>July</v>
      </c>
      <c r="G3546" s="7">
        <f t="shared" si="111"/>
        <v>44384</v>
      </c>
      <c r="H3546" s="5" t="s">
        <v>3195</v>
      </c>
      <c r="I3546" s="5" t="s">
        <v>13</v>
      </c>
      <c r="J3546" s="10"/>
      <c r="K3546" s="10">
        <v>17500</v>
      </c>
      <c r="L3546" s="11">
        <v>0</v>
      </c>
    </row>
    <row r="3547" spans="1:12" x14ac:dyDescent="0.25">
      <c r="A3547" s="5" t="s">
        <v>1328</v>
      </c>
      <c r="B3547" s="3" t="s">
        <v>1329</v>
      </c>
      <c r="C3547" s="5" t="s">
        <v>5590</v>
      </c>
      <c r="D3547" s="5" t="s">
        <v>5587</v>
      </c>
      <c r="E3547" s="5">
        <v>2021</v>
      </c>
      <c r="F3547" s="8" t="str">
        <f t="shared" si="110"/>
        <v>August</v>
      </c>
      <c r="G3547" s="7">
        <f t="shared" si="111"/>
        <v>44409</v>
      </c>
      <c r="H3547" s="5" t="s">
        <v>3583</v>
      </c>
      <c r="I3547" s="5" t="s">
        <v>11</v>
      </c>
      <c r="J3547" s="10">
        <v>376250</v>
      </c>
      <c r="K3547" s="10"/>
      <c r="L3547" s="11">
        <v>376250</v>
      </c>
    </row>
    <row r="3548" spans="1:12" x14ac:dyDescent="0.25">
      <c r="A3548" s="5" t="s">
        <v>1328</v>
      </c>
      <c r="B3548" s="3" t="s">
        <v>1329</v>
      </c>
      <c r="C3548" s="5" t="s">
        <v>5590</v>
      </c>
      <c r="D3548" s="5" t="s">
        <v>5606</v>
      </c>
      <c r="E3548" s="5">
        <v>2021</v>
      </c>
      <c r="F3548" s="8" t="str">
        <f t="shared" si="110"/>
        <v>August</v>
      </c>
      <c r="G3548" s="7">
        <f t="shared" si="111"/>
        <v>44418</v>
      </c>
      <c r="H3548" s="5" t="s">
        <v>3193</v>
      </c>
      <c r="I3548" s="5" t="s">
        <v>13</v>
      </c>
      <c r="J3548" s="10"/>
      <c r="K3548" s="10">
        <v>358750</v>
      </c>
      <c r="L3548" s="11">
        <v>17500</v>
      </c>
    </row>
    <row r="3549" spans="1:12" x14ac:dyDescent="0.25">
      <c r="A3549" s="5" t="s">
        <v>1328</v>
      </c>
      <c r="B3549" s="3" t="s">
        <v>1329</v>
      </c>
      <c r="C3549" s="5" t="s">
        <v>5590</v>
      </c>
      <c r="D3549" s="5" t="s">
        <v>5606</v>
      </c>
      <c r="E3549" s="5">
        <v>2021</v>
      </c>
      <c r="F3549" s="8" t="str">
        <f t="shared" si="110"/>
        <v>August</v>
      </c>
      <c r="G3549" s="7">
        <f t="shared" si="111"/>
        <v>44418</v>
      </c>
      <c r="H3549" s="5" t="s">
        <v>3192</v>
      </c>
      <c r="I3549" s="5" t="s">
        <v>13</v>
      </c>
      <c r="J3549" s="10"/>
      <c r="K3549" s="10">
        <v>17500</v>
      </c>
      <c r="L3549" s="11">
        <v>0</v>
      </c>
    </row>
    <row r="3550" spans="1:12" x14ac:dyDescent="0.25">
      <c r="A3550" s="5" t="s">
        <v>1328</v>
      </c>
      <c r="B3550" s="3" t="s">
        <v>1329</v>
      </c>
      <c r="C3550" s="5" t="s">
        <v>5605</v>
      </c>
      <c r="D3550" s="5" t="s">
        <v>5587</v>
      </c>
      <c r="E3550" s="5">
        <v>2021</v>
      </c>
      <c r="F3550" s="8" t="str">
        <f t="shared" si="110"/>
        <v>September</v>
      </c>
      <c r="G3550" s="7">
        <f t="shared" si="111"/>
        <v>44440</v>
      </c>
      <c r="H3550" s="5" t="s">
        <v>3582</v>
      </c>
      <c r="I3550" s="5" t="s">
        <v>11</v>
      </c>
      <c r="J3550" s="10">
        <v>376250</v>
      </c>
      <c r="K3550" s="10"/>
      <c r="L3550" s="11">
        <v>376250</v>
      </c>
    </row>
    <row r="3551" spans="1:12" x14ac:dyDescent="0.25">
      <c r="A3551" s="5" t="s">
        <v>1328</v>
      </c>
      <c r="B3551" s="3" t="s">
        <v>1329</v>
      </c>
      <c r="C3551" s="5" t="s">
        <v>5605</v>
      </c>
      <c r="D3551" s="5" t="s">
        <v>5598</v>
      </c>
      <c r="E3551" s="5">
        <v>2021</v>
      </c>
      <c r="F3551" s="8" t="str">
        <f t="shared" si="110"/>
        <v>September</v>
      </c>
      <c r="G3551" s="7">
        <f t="shared" si="111"/>
        <v>44441</v>
      </c>
      <c r="H3551" s="5" t="s">
        <v>1975</v>
      </c>
      <c r="I3551" s="5" t="s">
        <v>13</v>
      </c>
      <c r="J3551" s="10"/>
      <c r="K3551" s="10">
        <v>17500</v>
      </c>
      <c r="L3551" s="11">
        <v>358750</v>
      </c>
    </row>
    <row r="3552" spans="1:12" x14ac:dyDescent="0.25">
      <c r="A3552" s="5" t="s">
        <v>1328</v>
      </c>
      <c r="B3552" s="3" t="s">
        <v>1329</v>
      </c>
      <c r="C3552" s="5" t="s">
        <v>5605</v>
      </c>
      <c r="D3552" s="5" t="s">
        <v>5598</v>
      </c>
      <c r="E3552" s="5">
        <v>2021</v>
      </c>
      <c r="F3552" s="8" t="str">
        <f t="shared" si="110"/>
        <v>September</v>
      </c>
      <c r="G3552" s="7">
        <f t="shared" si="111"/>
        <v>44441</v>
      </c>
      <c r="H3552" s="5" t="s">
        <v>3581</v>
      </c>
      <c r="I3552" s="5" t="s">
        <v>13</v>
      </c>
      <c r="J3552" s="10"/>
      <c r="K3552" s="10">
        <v>358750</v>
      </c>
      <c r="L3552" s="11">
        <v>0</v>
      </c>
    </row>
    <row r="3553" spans="1:12" x14ac:dyDescent="0.25">
      <c r="A3553" s="5" t="s">
        <v>1328</v>
      </c>
      <c r="B3553" s="3" t="s">
        <v>1329</v>
      </c>
      <c r="C3553" s="5" t="s">
        <v>5605</v>
      </c>
      <c r="D3553" s="5" t="s">
        <v>5610</v>
      </c>
      <c r="E3553" s="5">
        <v>2021</v>
      </c>
      <c r="F3553" s="8" t="str">
        <f t="shared" si="110"/>
        <v>September</v>
      </c>
      <c r="G3553" s="7">
        <f t="shared" si="111"/>
        <v>44469</v>
      </c>
      <c r="H3553" s="5" t="s">
        <v>3580</v>
      </c>
      <c r="I3553" s="5" t="s">
        <v>11</v>
      </c>
      <c r="J3553" s="10">
        <v>376250</v>
      </c>
      <c r="K3553" s="10"/>
      <c r="L3553" s="11">
        <v>376250</v>
      </c>
    </row>
    <row r="3554" spans="1:12" x14ac:dyDescent="0.25">
      <c r="A3554" s="5" t="s">
        <v>1328</v>
      </c>
      <c r="B3554" s="3" t="s">
        <v>1329</v>
      </c>
      <c r="C3554" s="5" t="s">
        <v>5606</v>
      </c>
      <c r="D3554" s="5" t="s">
        <v>5594</v>
      </c>
      <c r="E3554" s="5">
        <v>2021</v>
      </c>
      <c r="F3554" s="8" t="str">
        <f t="shared" si="110"/>
        <v>October</v>
      </c>
      <c r="G3554" s="7">
        <f t="shared" si="111"/>
        <v>44480</v>
      </c>
      <c r="H3554" s="5" t="s">
        <v>3324</v>
      </c>
      <c r="I3554" s="5" t="s">
        <v>13</v>
      </c>
      <c r="J3554" s="10"/>
      <c r="K3554" s="10">
        <v>358750</v>
      </c>
      <c r="L3554" s="11">
        <v>17500</v>
      </c>
    </row>
    <row r="3555" spans="1:12" x14ac:dyDescent="0.25">
      <c r="A3555" s="5" t="s">
        <v>1328</v>
      </c>
      <c r="B3555" s="3" t="s">
        <v>1329</v>
      </c>
      <c r="C3555" s="5" t="s">
        <v>5606</v>
      </c>
      <c r="D3555" s="5" t="s">
        <v>5594</v>
      </c>
      <c r="E3555" s="5">
        <v>2021</v>
      </c>
      <c r="F3555" s="8" t="str">
        <f t="shared" si="110"/>
        <v>October</v>
      </c>
      <c r="G3555" s="7">
        <f t="shared" si="111"/>
        <v>44480</v>
      </c>
      <c r="H3555" s="5" t="s">
        <v>3579</v>
      </c>
      <c r="I3555" s="5" t="s">
        <v>13</v>
      </c>
      <c r="J3555" s="10"/>
      <c r="K3555" s="10">
        <v>17500</v>
      </c>
      <c r="L3555" s="11">
        <v>0</v>
      </c>
    </row>
    <row r="3556" spans="1:12" x14ac:dyDescent="0.25">
      <c r="A3556" s="5" t="s">
        <v>1328</v>
      </c>
      <c r="B3556" s="3" t="s">
        <v>1329</v>
      </c>
      <c r="C3556" s="5" t="s">
        <v>5594</v>
      </c>
      <c r="D3556" s="5" t="s">
        <v>5587</v>
      </c>
      <c r="E3556" s="5">
        <v>2021</v>
      </c>
      <c r="F3556" s="8" t="str">
        <f t="shared" si="110"/>
        <v>November</v>
      </c>
      <c r="G3556" s="7">
        <f t="shared" si="111"/>
        <v>44501</v>
      </c>
      <c r="H3556" s="5" t="s">
        <v>3578</v>
      </c>
      <c r="I3556" s="5" t="s">
        <v>11</v>
      </c>
      <c r="J3556" s="10">
        <v>376250</v>
      </c>
      <c r="K3556" s="10"/>
      <c r="L3556" s="11">
        <v>376250</v>
      </c>
    </row>
    <row r="3557" spans="1:12" x14ac:dyDescent="0.25">
      <c r="A3557" s="5" t="s">
        <v>1328</v>
      </c>
      <c r="B3557" s="3" t="s">
        <v>1329</v>
      </c>
      <c r="C3557" s="5" t="s">
        <v>5594</v>
      </c>
      <c r="D3557" s="5" t="s">
        <v>5590</v>
      </c>
      <c r="E3557" s="5">
        <v>2021</v>
      </c>
      <c r="F3557" s="8" t="str">
        <f t="shared" si="110"/>
        <v>November</v>
      </c>
      <c r="G3557" s="7">
        <f t="shared" si="111"/>
        <v>44508</v>
      </c>
      <c r="H3557" s="5" t="s">
        <v>3356</v>
      </c>
      <c r="I3557" s="5" t="s">
        <v>13</v>
      </c>
      <c r="J3557" s="10"/>
      <c r="K3557" s="10">
        <v>358750</v>
      </c>
      <c r="L3557" s="11">
        <v>17500</v>
      </c>
    </row>
    <row r="3558" spans="1:12" x14ac:dyDescent="0.25">
      <c r="A3558" s="5" t="s">
        <v>1328</v>
      </c>
      <c r="B3558" s="3" t="s">
        <v>1329</v>
      </c>
      <c r="C3558" s="5" t="s">
        <v>5594</v>
      </c>
      <c r="D3558" s="5" t="s">
        <v>5590</v>
      </c>
      <c r="E3558" s="5">
        <v>2021</v>
      </c>
      <c r="F3558" s="8" t="str">
        <f t="shared" si="110"/>
        <v>November</v>
      </c>
      <c r="G3558" s="7">
        <f t="shared" si="111"/>
        <v>44508</v>
      </c>
      <c r="H3558" s="5" t="s">
        <v>3577</v>
      </c>
      <c r="I3558" s="5" t="s">
        <v>13</v>
      </c>
      <c r="J3558" s="10"/>
      <c r="K3558" s="10">
        <v>17500</v>
      </c>
      <c r="L3558" s="11">
        <v>0</v>
      </c>
    </row>
    <row r="3559" spans="1:12" x14ac:dyDescent="0.25">
      <c r="A3559" s="5" t="s">
        <v>1328</v>
      </c>
      <c r="B3559" s="3" t="s">
        <v>1329</v>
      </c>
      <c r="C3559" s="5" t="s">
        <v>5607</v>
      </c>
      <c r="D3559" s="5" t="s">
        <v>5589</v>
      </c>
      <c r="E3559" s="5">
        <v>2021</v>
      </c>
      <c r="F3559" s="8" t="str">
        <f t="shared" si="110"/>
        <v>December</v>
      </c>
      <c r="G3559" s="7">
        <f t="shared" si="111"/>
        <v>44536</v>
      </c>
      <c r="H3559" s="5" t="s">
        <v>3576</v>
      </c>
      <c r="I3559" s="5" t="s">
        <v>11</v>
      </c>
      <c r="J3559" s="10">
        <v>376250</v>
      </c>
      <c r="K3559" s="10"/>
      <c r="L3559" s="11">
        <v>376250</v>
      </c>
    </row>
    <row r="3560" spans="1:12" x14ac:dyDescent="0.25">
      <c r="A3560" s="5" t="s">
        <v>1328</v>
      </c>
      <c r="B3560" s="3" t="s">
        <v>1329</v>
      </c>
      <c r="C3560" s="5" t="s">
        <v>5607</v>
      </c>
      <c r="D3560" s="5" t="s">
        <v>5589</v>
      </c>
      <c r="E3560" s="5">
        <v>2021</v>
      </c>
      <c r="F3560" s="8" t="str">
        <f t="shared" si="110"/>
        <v>December</v>
      </c>
      <c r="G3560" s="7">
        <f t="shared" si="111"/>
        <v>44536</v>
      </c>
      <c r="H3560" s="5" t="s">
        <v>3319</v>
      </c>
      <c r="I3560" s="5" t="s">
        <v>13</v>
      </c>
      <c r="J3560" s="10"/>
      <c r="K3560" s="10">
        <v>358750</v>
      </c>
      <c r="L3560" s="11">
        <v>17500</v>
      </c>
    </row>
    <row r="3561" spans="1:12" x14ac:dyDescent="0.25">
      <c r="A3561" s="5" t="s">
        <v>1328</v>
      </c>
      <c r="B3561" s="3" t="s">
        <v>1329</v>
      </c>
      <c r="C3561" s="5" t="s">
        <v>5607</v>
      </c>
      <c r="D3561" s="5" t="s">
        <v>5589</v>
      </c>
      <c r="E3561" s="5">
        <v>2021</v>
      </c>
      <c r="F3561" s="8" t="str">
        <f t="shared" si="110"/>
        <v>December</v>
      </c>
      <c r="G3561" s="7">
        <f t="shared" si="111"/>
        <v>44536</v>
      </c>
      <c r="H3561" s="5" t="s">
        <v>3318</v>
      </c>
      <c r="I3561" s="5" t="s">
        <v>13</v>
      </c>
      <c r="J3561" s="10"/>
      <c r="K3561" s="10">
        <v>17500</v>
      </c>
      <c r="L3561" s="11">
        <v>0</v>
      </c>
    </row>
    <row r="3562" spans="1:12" x14ac:dyDescent="0.25">
      <c r="A3562" s="5" t="s">
        <v>1330</v>
      </c>
      <c r="B3562" s="3" t="s">
        <v>1331</v>
      </c>
      <c r="C3562" s="5" t="s">
        <v>5587</v>
      </c>
      <c r="D3562" s="5" t="s">
        <v>5587</v>
      </c>
      <c r="E3562" s="5">
        <v>2021</v>
      </c>
      <c r="F3562" s="8" t="str">
        <f t="shared" si="110"/>
        <v>January</v>
      </c>
      <c r="G3562" s="7">
        <f t="shared" si="111"/>
        <v>44197</v>
      </c>
      <c r="H3562" s="5" t="s">
        <v>3575</v>
      </c>
      <c r="I3562" s="5" t="s">
        <v>11</v>
      </c>
      <c r="J3562" s="10">
        <v>1935293.48</v>
      </c>
      <c r="K3562" s="10"/>
      <c r="L3562" s="11">
        <v>1935293.48</v>
      </c>
    </row>
    <row r="3563" spans="1:12" x14ac:dyDescent="0.25">
      <c r="A3563" s="5" t="s">
        <v>1330</v>
      </c>
      <c r="B3563" s="3" t="s">
        <v>1331</v>
      </c>
      <c r="C3563" s="5" t="s">
        <v>5588</v>
      </c>
      <c r="D3563" s="5" t="s">
        <v>5598</v>
      </c>
      <c r="E3563" s="5">
        <v>2021</v>
      </c>
      <c r="F3563" s="8" t="str">
        <f t="shared" si="110"/>
        <v>March</v>
      </c>
      <c r="G3563" s="7">
        <f t="shared" si="111"/>
        <v>44257</v>
      </c>
      <c r="H3563" s="5" t="s">
        <v>3574</v>
      </c>
      <c r="I3563" s="5" t="s">
        <v>13</v>
      </c>
      <c r="J3563" s="10"/>
      <c r="K3563" s="10">
        <v>1935293.48</v>
      </c>
      <c r="L3563" s="11">
        <v>0</v>
      </c>
    </row>
    <row r="3564" spans="1:12" x14ac:dyDescent="0.25">
      <c r="A3564" s="5" t="s">
        <v>1330</v>
      </c>
      <c r="B3564" s="3" t="s">
        <v>1331</v>
      </c>
      <c r="C3564" s="5" t="s">
        <v>5596</v>
      </c>
      <c r="D3564" s="5" t="s">
        <v>5587</v>
      </c>
      <c r="E3564" s="5">
        <v>2021</v>
      </c>
      <c r="F3564" s="8" t="str">
        <f t="shared" si="110"/>
        <v>April</v>
      </c>
      <c r="G3564" s="7">
        <f t="shared" si="111"/>
        <v>44287</v>
      </c>
      <c r="H3564" s="5" t="s">
        <v>3573</v>
      </c>
      <c r="I3564" s="5" t="s">
        <v>11</v>
      </c>
      <c r="J3564" s="10">
        <v>1935293.48</v>
      </c>
      <c r="K3564" s="10"/>
      <c r="L3564" s="11">
        <v>1935293.48</v>
      </c>
    </row>
    <row r="3565" spans="1:12" x14ac:dyDescent="0.25">
      <c r="A3565" s="5" t="s">
        <v>1330</v>
      </c>
      <c r="B3565" s="3" t="s">
        <v>1331</v>
      </c>
      <c r="C3565" s="5" t="s">
        <v>5589</v>
      </c>
      <c r="D3565" s="5" t="s">
        <v>5601</v>
      </c>
      <c r="E3565" s="5">
        <v>2021</v>
      </c>
      <c r="F3565" s="8" t="str">
        <f t="shared" si="110"/>
        <v>June</v>
      </c>
      <c r="G3565" s="7">
        <f t="shared" si="111"/>
        <v>44364</v>
      </c>
      <c r="H3565" s="5" t="s">
        <v>3296</v>
      </c>
      <c r="I3565" s="5" t="s">
        <v>13</v>
      </c>
      <c r="J3565" s="10"/>
      <c r="K3565" s="10">
        <v>1935293.48</v>
      </c>
      <c r="L3565" s="11">
        <v>0</v>
      </c>
    </row>
    <row r="3566" spans="1:12" x14ac:dyDescent="0.25">
      <c r="A3566" s="5" t="s">
        <v>1330</v>
      </c>
      <c r="B3566" s="3" t="s">
        <v>1331</v>
      </c>
      <c r="C3566" s="5" t="s">
        <v>5592</v>
      </c>
      <c r="D3566" s="5" t="s">
        <v>5598</v>
      </c>
      <c r="E3566" s="5">
        <v>2021</v>
      </c>
      <c r="F3566" s="8" t="str">
        <f t="shared" si="110"/>
        <v>July</v>
      </c>
      <c r="G3566" s="7">
        <f t="shared" si="111"/>
        <v>44379</v>
      </c>
      <c r="H3566" s="5" t="s">
        <v>3572</v>
      </c>
      <c r="I3566" s="5" t="s">
        <v>11</v>
      </c>
      <c r="J3566" s="10">
        <v>1935293.48</v>
      </c>
      <c r="K3566" s="10"/>
      <c r="L3566" s="11">
        <v>1935293.48</v>
      </c>
    </row>
    <row r="3567" spans="1:12" x14ac:dyDescent="0.25">
      <c r="A3567" s="5" t="s">
        <v>1330</v>
      </c>
      <c r="B3567" s="3" t="s">
        <v>1331</v>
      </c>
      <c r="C3567" s="5" t="s">
        <v>5605</v>
      </c>
      <c r="D3567" s="5" t="s">
        <v>5602</v>
      </c>
      <c r="E3567" s="5">
        <v>2021</v>
      </c>
      <c r="F3567" s="8" t="str">
        <f t="shared" si="110"/>
        <v>September</v>
      </c>
      <c r="G3567" s="7">
        <f t="shared" si="111"/>
        <v>44463</v>
      </c>
      <c r="H3567" s="5" t="s">
        <v>3571</v>
      </c>
      <c r="I3567" s="5" t="s">
        <v>11</v>
      </c>
      <c r="J3567" s="10">
        <v>1935293.48</v>
      </c>
      <c r="K3567" s="10"/>
      <c r="L3567" s="11">
        <v>3870586.96</v>
      </c>
    </row>
    <row r="3568" spans="1:12" x14ac:dyDescent="0.25">
      <c r="A3568" s="5" t="s">
        <v>1330</v>
      </c>
      <c r="B3568" s="3" t="s">
        <v>1331</v>
      </c>
      <c r="C3568" s="5" t="s">
        <v>5605</v>
      </c>
      <c r="D3568" s="5" t="s">
        <v>5615</v>
      </c>
      <c r="E3568" s="5">
        <v>2021</v>
      </c>
      <c r="F3568" s="8" t="str">
        <f t="shared" si="110"/>
        <v>September</v>
      </c>
      <c r="G3568" s="7">
        <f t="shared" si="111"/>
        <v>44466</v>
      </c>
      <c r="H3568" s="5" t="s">
        <v>3293</v>
      </c>
      <c r="I3568" s="5" t="s">
        <v>13</v>
      </c>
      <c r="J3568" s="10"/>
      <c r="K3568" s="10">
        <v>1935294</v>
      </c>
      <c r="L3568" s="11">
        <v>1935292.96</v>
      </c>
    </row>
    <row r="3569" spans="1:12" x14ac:dyDescent="0.25">
      <c r="A3569" s="5" t="s">
        <v>1332</v>
      </c>
      <c r="B3569" s="3" t="s">
        <v>1333</v>
      </c>
      <c r="C3569" s="7"/>
      <c r="D3569" s="7"/>
      <c r="E3569" s="7"/>
      <c r="F3569" s="8" t="str">
        <f t="shared" si="110"/>
        <v>January</v>
      </c>
      <c r="G3569" s="7" t="str">
        <f t="shared" si="111"/>
        <v/>
      </c>
      <c r="H3569" s="5" t="s">
        <v>28</v>
      </c>
      <c r="I3569" s="5" t="s">
        <v>29</v>
      </c>
      <c r="J3569" s="10"/>
      <c r="K3569" s="10"/>
      <c r="L3569" s="11">
        <v>0</v>
      </c>
    </row>
    <row r="3570" spans="1:12" x14ac:dyDescent="0.25">
      <c r="A3570" s="5" t="s">
        <v>1338</v>
      </c>
      <c r="B3570" s="3" t="s">
        <v>1339</v>
      </c>
      <c r="C3570" s="5" t="s">
        <v>5587</v>
      </c>
      <c r="D3570" s="5" t="s">
        <v>5587</v>
      </c>
      <c r="E3570" s="5">
        <v>2021</v>
      </c>
      <c r="F3570" s="8" t="str">
        <f t="shared" si="110"/>
        <v>January</v>
      </c>
      <c r="G3570" s="7">
        <f t="shared" si="111"/>
        <v>44197</v>
      </c>
      <c r="H3570" s="5" t="s">
        <v>36</v>
      </c>
      <c r="I3570" s="5" t="s">
        <v>29</v>
      </c>
      <c r="J3570" s="10"/>
      <c r="K3570" s="10"/>
      <c r="L3570" s="11">
        <v>2642500</v>
      </c>
    </row>
    <row r="3571" spans="1:12" x14ac:dyDescent="0.25">
      <c r="A3571" s="5" t="s">
        <v>1340</v>
      </c>
      <c r="B3571" s="3" t="s">
        <v>1341</v>
      </c>
      <c r="C3571" s="7"/>
      <c r="D3571" s="7"/>
      <c r="E3571" s="7"/>
      <c r="F3571" s="8" t="str">
        <f t="shared" si="110"/>
        <v>January</v>
      </c>
      <c r="G3571" s="7" t="str">
        <f t="shared" si="111"/>
        <v/>
      </c>
      <c r="H3571" s="5" t="s">
        <v>28</v>
      </c>
      <c r="I3571" s="5" t="s">
        <v>29</v>
      </c>
      <c r="J3571" s="10"/>
      <c r="K3571" s="10"/>
      <c r="L3571" s="11">
        <v>0</v>
      </c>
    </row>
    <row r="3572" spans="1:12" x14ac:dyDescent="0.25">
      <c r="A3572" s="5" t="s">
        <v>1350</v>
      </c>
      <c r="B3572" s="3" t="s">
        <v>1351</v>
      </c>
      <c r="C3572" s="5" t="s">
        <v>5588</v>
      </c>
      <c r="D3572" s="5" t="s">
        <v>5588</v>
      </c>
      <c r="E3572" s="5">
        <v>2021</v>
      </c>
      <c r="F3572" s="8" t="str">
        <f t="shared" si="110"/>
        <v>March</v>
      </c>
      <c r="G3572" s="7">
        <f t="shared" si="111"/>
        <v>44258</v>
      </c>
      <c r="H3572" s="5" t="s">
        <v>3570</v>
      </c>
      <c r="I3572" s="5" t="s">
        <v>11</v>
      </c>
      <c r="J3572" s="10">
        <v>209088</v>
      </c>
      <c r="K3572" s="10"/>
      <c r="L3572" s="11">
        <v>209088</v>
      </c>
    </row>
    <row r="3573" spans="1:12" x14ac:dyDescent="0.25">
      <c r="A3573" s="5" t="s">
        <v>1350</v>
      </c>
      <c r="B3573" s="3" t="s">
        <v>1351</v>
      </c>
      <c r="C3573" s="5" t="s">
        <v>5588</v>
      </c>
      <c r="D3573" s="5" t="s">
        <v>5607</v>
      </c>
      <c r="E3573" s="5">
        <v>2021</v>
      </c>
      <c r="F3573" s="8" t="str">
        <f t="shared" si="110"/>
        <v>March</v>
      </c>
      <c r="G3573" s="7">
        <f t="shared" si="111"/>
        <v>44267</v>
      </c>
      <c r="H3573" s="5" t="s">
        <v>3569</v>
      </c>
      <c r="I3573" s="5" t="s">
        <v>13</v>
      </c>
      <c r="J3573" s="10"/>
      <c r="K3573" s="10">
        <v>209088</v>
      </c>
      <c r="L3573" s="11">
        <v>0</v>
      </c>
    </row>
    <row r="3574" spans="1:12" x14ac:dyDescent="0.25">
      <c r="A3574" s="5" t="s">
        <v>1350</v>
      </c>
      <c r="B3574" s="3" t="s">
        <v>1351</v>
      </c>
      <c r="C3574" s="5" t="s">
        <v>5596</v>
      </c>
      <c r="D3574" s="5" t="s">
        <v>5587</v>
      </c>
      <c r="E3574" s="5">
        <v>2021</v>
      </c>
      <c r="F3574" s="8" t="str">
        <f t="shared" si="110"/>
        <v>April</v>
      </c>
      <c r="G3574" s="7">
        <f t="shared" si="111"/>
        <v>44287</v>
      </c>
      <c r="H3574" s="5" t="s">
        <v>3568</v>
      </c>
      <c r="I3574" s="5" t="s">
        <v>11</v>
      </c>
      <c r="J3574" s="10">
        <v>365904</v>
      </c>
      <c r="K3574" s="10"/>
      <c r="L3574" s="11">
        <v>365904</v>
      </c>
    </row>
    <row r="3575" spans="1:12" x14ac:dyDescent="0.25">
      <c r="A3575" s="5" t="s">
        <v>1350</v>
      </c>
      <c r="B3575" s="3" t="s">
        <v>1351</v>
      </c>
      <c r="C3575" s="5" t="s">
        <v>5596</v>
      </c>
      <c r="D3575" s="5" t="s">
        <v>5612</v>
      </c>
      <c r="E3575" s="5">
        <v>2021</v>
      </c>
      <c r="F3575" s="8" t="str">
        <f t="shared" si="110"/>
        <v>April</v>
      </c>
      <c r="G3575" s="7">
        <f t="shared" si="111"/>
        <v>44306</v>
      </c>
      <c r="H3575" s="5" t="s">
        <v>3567</v>
      </c>
      <c r="I3575" s="5" t="s">
        <v>11</v>
      </c>
      <c r="J3575" s="10">
        <v>90000</v>
      </c>
      <c r="K3575" s="10"/>
      <c r="L3575" s="11">
        <v>455904</v>
      </c>
    </row>
    <row r="3576" spans="1:12" x14ac:dyDescent="0.25">
      <c r="A3576" s="5" t="s">
        <v>1350</v>
      </c>
      <c r="B3576" s="3" t="s">
        <v>1351</v>
      </c>
      <c r="C3576" s="5" t="s">
        <v>5596</v>
      </c>
      <c r="D3576" s="5" t="s">
        <v>5612</v>
      </c>
      <c r="E3576" s="5">
        <v>2021</v>
      </c>
      <c r="F3576" s="8" t="str">
        <f t="shared" si="110"/>
        <v>April</v>
      </c>
      <c r="G3576" s="7">
        <f t="shared" si="111"/>
        <v>44306</v>
      </c>
      <c r="H3576" s="5" t="s">
        <v>3394</v>
      </c>
      <c r="I3576" s="5" t="s">
        <v>13</v>
      </c>
      <c r="J3576" s="10"/>
      <c r="K3576" s="10">
        <v>85500</v>
      </c>
      <c r="L3576" s="11">
        <v>370404</v>
      </c>
    </row>
    <row r="3577" spans="1:12" x14ac:dyDescent="0.25">
      <c r="A3577" s="5" t="s">
        <v>1350</v>
      </c>
      <c r="B3577" s="3" t="s">
        <v>1351</v>
      </c>
      <c r="C3577" s="5" t="s">
        <v>5596</v>
      </c>
      <c r="D3577" s="5" t="s">
        <v>5612</v>
      </c>
      <c r="E3577" s="5">
        <v>2021</v>
      </c>
      <c r="F3577" s="8" t="str">
        <f t="shared" si="110"/>
        <v>April</v>
      </c>
      <c r="G3577" s="7">
        <f t="shared" si="111"/>
        <v>44306</v>
      </c>
      <c r="H3577" s="5" t="s">
        <v>3393</v>
      </c>
      <c r="I3577" s="5" t="s">
        <v>13</v>
      </c>
      <c r="J3577" s="10"/>
      <c r="K3577" s="10">
        <v>4500</v>
      </c>
      <c r="L3577" s="11">
        <v>365904</v>
      </c>
    </row>
    <row r="3578" spans="1:12" x14ac:dyDescent="0.25">
      <c r="A3578" s="5" t="s">
        <v>1350</v>
      </c>
      <c r="B3578" s="3" t="s">
        <v>1351</v>
      </c>
      <c r="C3578" s="5" t="s">
        <v>5597</v>
      </c>
      <c r="D3578" s="5" t="s">
        <v>5617</v>
      </c>
      <c r="E3578" s="5">
        <v>2021</v>
      </c>
      <c r="F3578" s="8" t="str">
        <f t="shared" si="110"/>
        <v>May</v>
      </c>
      <c r="G3578" s="7">
        <f t="shared" si="111"/>
        <v>44335</v>
      </c>
      <c r="H3578" s="5" t="s">
        <v>3296</v>
      </c>
      <c r="I3578" s="5" t="s">
        <v>13</v>
      </c>
      <c r="J3578" s="10"/>
      <c r="K3578" s="10">
        <v>365904</v>
      </c>
      <c r="L3578" s="11">
        <v>0</v>
      </c>
    </row>
    <row r="3579" spans="1:12" x14ac:dyDescent="0.25">
      <c r="A3579" s="5" t="s">
        <v>1350</v>
      </c>
      <c r="B3579" s="3" t="s">
        <v>1351</v>
      </c>
      <c r="C3579" s="5" t="s">
        <v>5590</v>
      </c>
      <c r="D3579" s="5" t="s">
        <v>5587</v>
      </c>
      <c r="E3579" s="5">
        <v>2021</v>
      </c>
      <c r="F3579" s="8" t="str">
        <f t="shared" si="110"/>
        <v>August</v>
      </c>
      <c r="G3579" s="7">
        <f t="shared" si="111"/>
        <v>44409</v>
      </c>
      <c r="H3579" s="5" t="s">
        <v>3566</v>
      </c>
      <c r="I3579" s="5" t="s">
        <v>11</v>
      </c>
      <c r="J3579" s="10">
        <v>313632</v>
      </c>
      <c r="K3579" s="10"/>
      <c r="L3579" s="11">
        <v>313632</v>
      </c>
    </row>
    <row r="3580" spans="1:12" x14ac:dyDescent="0.25">
      <c r="A3580" s="5" t="s">
        <v>1350</v>
      </c>
      <c r="B3580" s="3" t="s">
        <v>1351</v>
      </c>
      <c r="C3580" s="5" t="s">
        <v>5590</v>
      </c>
      <c r="D3580" s="5" t="s">
        <v>5616</v>
      </c>
      <c r="E3580" s="5">
        <v>2021</v>
      </c>
      <c r="F3580" s="8" t="str">
        <f t="shared" si="110"/>
        <v>August</v>
      </c>
      <c r="G3580" s="7">
        <f t="shared" si="111"/>
        <v>44423</v>
      </c>
      <c r="H3580" s="5" t="s">
        <v>3565</v>
      </c>
      <c r="I3580" s="5" t="s">
        <v>13</v>
      </c>
      <c r="J3580" s="10"/>
      <c r="K3580" s="10">
        <v>313632</v>
      </c>
      <c r="L3580" s="11">
        <v>0</v>
      </c>
    </row>
    <row r="3581" spans="1:12" x14ac:dyDescent="0.25">
      <c r="A3581" s="5" t="s">
        <v>1350</v>
      </c>
      <c r="B3581" s="3" t="s">
        <v>1351</v>
      </c>
      <c r="C3581" s="5" t="s">
        <v>5594</v>
      </c>
      <c r="D3581" s="5" t="s">
        <v>5587</v>
      </c>
      <c r="E3581" s="5">
        <v>2021</v>
      </c>
      <c r="F3581" s="8" t="str">
        <f t="shared" si="110"/>
        <v>November</v>
      </c>
      <c r="G3581" s="7">
        <f t="shared" si="111"/>
        <v>44501</v>
      </c>
      <c r="H3581" s="5" t="s">
        <v>3564</v>
      </c>
      <c r="I3581" s="5" t="s">
        <v>11</v>
      </c>
      <c r="J3581" s="10">
        <v>313632</v>
      </c>
      <c r="K3581" s="10"/>
      <c r="L3581" s="11">
        <v>313632</v>
      </c>
    </row>
    <row r="3582" spans="1:12" x14ac:dyDescent="0.25">
      <c r="A3582" s="5" t="s">
        <v>1350</v>
      </c>
      <c r="B3582" s="3" t="s">
        <v>1351</v>
      </c>
      <c r="C3582" s="5" t="s">
        <v>5594</v>
      </c>
      <c r="D3582" s="5" t="s">
        <v>5594</v>
      </c>
      <c r="E3582" s="5">
        <v>2021</v>
      </c>
      <c r="F3582" s="8" t="str">
        <f t="shared" si="110"/>
        <v>November</v>
      </c>
      <c r="G3582" s="7">
        <f t="shared" si="111"/>
        <v>44511</v>
      </c>
      <c r="H3582" s="5" t="s">
        <v>3291</v>
      </c>
      <c r="I3582" s="5" t="s">
        <v>13</v>
      </c>
      <c r="J3582" s="10"/>
      <c r="K3582" s="10">
        <v>313632</v>
      </c>
      <c r="L3582" s="11">
        <v>0</v>
      </c>
    </row>
    <row r="3583" spans="1:12" x14ac:dyDescent="0.25">
      <c r="A3583" s="5" t="s">
        <v>1364</v>
      </c>
      <c r="B3583" s="3" t="s">
        <v>1365</v>
      </c>
      <c r="C3583" s="7"/>
      <c r="D3583" s="7"/>
      <c r="E3583" s="7"/>
      <c r="F3583" s="8" t="str">
        <f t="shared" si="110"/>
        <v>January</v>
      </c>
      <c r="G3583" s="7" t="str">
        <f t="shared" si="111"/>
        <v/>
      </c>
      <c r="H3583" s="5" t="s">
        <v>28</v>
      </c>
      <c r="I3583" s="5" t="s">
        <v>29</v>
      </c>
      <c r="J3583" s="10"/>
      <c r="K3583" s="10"/>
      <c r="L3583" s="11">
        <v>0</v>
      </c>
    </row>
    <row r="3584" spans="1:12" x14ac:dyDescent="0.25">
      <c r="A3584" s="5" t="s">
        <v>1376</v>
      </c>
      <c r="B3584" s="3" t="s">
        <v>1377</v>
      </c>
      <c r="C3584" s="5" t="s">
        <v>5587</v>
      </c>
      <c r="D3584" s="5" t="s">
        <v>5587</v>
      </c>
      <c r="E3584" s="5">
        <v>2021</v>
      </c>
      <c r="F3584" s="8" t="str">
        <f t="shared" si="110"/>
        <v>January</v>
      </c>
      <c r="G3584" s="7">
        <f t="shared" si="111"/>
        <v>44197</v>
      </c>
      <c r="H3584" s="5" t="s">
        <v>36</v>
      </c>
      <c r="I3584" s="5" t="s">
        <v>29</v>
      </c>
      <c r="J3584" s="10"/>
      <c r="K3584" s="10"/>
      <c r="L3584" s="11">
        <v>-1999</v>
      </c>
    </row>
    <row r="3585" spans="1:12" x14ac:dyDescent="0.25">
      <c r="A3585" s="5" t="s">
        <v>1376</v>
      </c>
      <c r="B3585" s="3" t="s">
        <v>1377</v>
      </c>
      <c r="C3585" s="5" t="s">
        <v>5587</v>
      </c>
      <c r="D3585" s="5" t="s">
        <v>5591</v>
      </c>
      <c r="E3585" s="5">
        <v>2021</v>
      </c>
      <c r="F3585" s="8" t="str">
        <f t="shared" si="110"/>
        <v>January</v>
      </c>
      <c r="G3585" s="7">
        <f t="shared" si="111"/>
        <v>44214</v>
      </c>
      <c r="H3585" s="5" t="s">
        <v>3563</v>
      </c>
      <c r="I3585" s="5" t="s">
        <v>11</v>
      </c>
      <c r="J3585" s="10">
        <v>559000</v>
      </c>
      <c r="K3585" s="10"/>
      <c r="L3585" s="11">
        <v>557001</v>
      </c>
    </row>
    <row r="3586" spans="1:12" x14ac:dyDescent="0.25">
      <c r="A3586" s="5" t="s">
        <v>1376</v>
      </c>
      <c r="B3586" s="3" t="s">
        <v>1377</v>
      </c>
      <c r="C3586" s="5" t="s">
        <v>5598</v>
      </c>
      <c r="D3586" s="5" t="s">
        <v>5605</v>
      </c>
      <c r="E3586" s="5">
        <v>2021</v>
      </c>
      <c r="F3586" s="8" t="str">
        <f t="shared" si="110"/>
        <v>February</v>
      </c>
      <c r="G3586" s="7">
        <f t="shared" si="111"/>
        <v>44236</v>
      </c>
      <c r="H3586" s="5" t="s">
        <v>3213</v>
      </c>
      <c r="I3586" s="5" t="s">
        <v>13</v>
      </c>
      <c r="J3586" s="10"/>
      <c r="K3586" s="10">
        <v>559000</v>
      </c>
      <c r="L3586" s="11">
        <v>-1999</v>
      </c>
    </row>
    <row r="3587" spans="1:12" x14ac:dyDescent="0.25">
      <c r="A3587" s="5" t="s">
        <v>1376</v>
      </c>
      <c r="B3587" s="3" t="s">
        <v>1377</v>
      </c>
      <c r="C3587" s="5" t="s">
        <v>5598</v>
      </c>
      <c r="D3587" s="5" t="s">
        <v>5607</v>
      </c>
      <c r="E3587" s="5">
        <v>2021</v>
      </c>
      <c r="F3587" s="8" t="str">
        <f t="shared" ref="F3587:F3650" si="112">TEXT(C3587*28, "mmmm")</f>
        <v>February</v>
      </c>
      <c r="G3587" s="7">
        <f t="shared" ref="G3587:G3650" si="113">IFERROR(DATEVALUE(CONCATENATE(C3587,"-",D3587,"-",E3587)), "")</f>
        <v>44239</v>
      </c>
      <c r="H3587" s="5" t="s">
        <v>3562</v>
      </c>
      <c r="I3587" s="5" t="s">
        <v>11</v>
      </c>
      <c r="J3587" s="10">
        <v>322004.61</v>
      </c>
      <c r="K3587" s="10"/>
      <c r="L3587" s="11">
        <v>320005.61</v>
      </c>
    </row>
    <row r="3588" spans="1:12" x14ac:dyDescent="0.25">
      <c r="A3588" s="5" t="s">
        <v>1376</v>
      </c>
      <c r="B3588" s="3" t="s">
        <v>1377</v>
      </c>
      <c r="C3588" s="5" t="s">
        <v>5588</v>
      </c>
      <c r="D3588" s="5" t="s">
        <v>5593</v>
      </c>
      <c r="E3588" s="5">
        <v>2021</v>
      </c>
      <c r="F3588" s="8" t="str">
        <f t="shared" si="112"/>
        <v>March</v>
      </c>
      <c r="G3588" s="7">
        <f t="shared" si="113"/>
        <v>44277</v>
      </c>
      <c r="H3588" s="5" t="s">
        <v>3561</v>
      </c>
      <c r="I3588" s="5" t="s">
        <v>13</v>
      </c>
      <c r="J3588" s="10"/>
      <c r="K3588" s="10">
        <v>322004.61</v>
      </c>
      <c r="L3588" s="11">
        <v>-1999</v>
      </c>
    </row>
    <row r="3589" spans="1:12" x14ac:dyDescent="0.25">
      <c r="A3589" s="5" t="s">
        <v>1376</v>
      </c>
      <c r="B3589" s="3" t="s">
        <v>1377</v>
      </c>
      <c r="C3589" s="5" t="s">
        <v>5596</v>
      </c>
      <c r="D3589" s="5" t="s">
        <v>5613</v>
      </c>
      <c r="E3589" s="5">
        <v>2021</v>
      </c>
      <c r="F3589" s="8" t="str">
        <f t="shared" si="112"/>
        <v>April</v>
      </c>
      <c r="G3589" s="7">
        <f t="shared" si="113"/>
        <v>44307</v>
      </c>
      <c r="H3589" s="5" t="s">
        <v>3366</v>
      </c>
      <c r="I3589" s="5" t="s">
        <v>13</v>
      </c>
      <c r="J3589" s="10">
        <v>1999</v>
      </c>
      <c r="K3589" s="10"/>
      <c r="L3589" s="11">
        <v>0</v>
      </c>
    </row>
    <row r="3590" spans="1:12" x14ac:dyDescent="0.25">
      <c r="A3590" s="5" t="s">
        <v>1378</v>
      </c>
      <c r="B3590" s="3" t="s">
        <v>1379</v>
      </c>
      <c r="C3590" s="7"/>
      <c r="D3590" s="7"/>
      <c r="E3590" s="7"/>
      <c r="F3590" s="8" t="str">
        <f t="shared" si="112"/>
        <v>January</v>
      </c>
      <c r="G3590" s="7" t="str">
        <f t="shared" si="113"/>
        <v/>
      </c>
      <c r="H3590" s="5" t="s">
        <v>28</v>
      </c>
      <c r="I3590" s="5" t="s">
        <v>29</v>
      </c>
      <c r="J3590" s="10"/>
      <c r="K3590" s="10"/>
      <c r="L3590" s="11">
        <v>0</v>
      </c>
    </row>
    <row r="3591" spans="1:12" x14ac:dyDescent="0.25">
      <c r="A3591" s="5" t="s">
        <v>1380</v>
      </c>
      <c r="B3591" s="3" t="s">
        <v>1381</v>
      </c>
      <c r="C3591" s="5" t="s">
        <v>5594</v>
      </c>
      <c r="D3591" s="5" t="s">
        <v>5607</v>
      </c>
      <c r="E3591" s="5">
        <v>2021</v>
      </c>
      <c r="F3591" s="8" t="str">
        <f t="shared" si="112"/>
        <v>November</v>
      </c>
      <c r="G3591" s="7">
        <f t="shared" si="113"/>
        <v>44512</v>
      </c>
      <c r="H3591" s="5" t="s">
        <v>3560</v>
      </c>
      <c r="I3591" s="5" t="s">
        <v>11</v>
      </c>
      <c r="J3591" s="10">
        <v>577988.80000000005</v>
      </c>
      <c r="K3591" s="10"/>
      <c r="L3591" s="11">
        <v>577988.80000000005</v>
      </c>
    </row>
    <row r="3592" spans="1:12" x14ac:dyDescent="0.25">
      <c r="A3592" s="5" t="s">
        <v>1380</v>
      </c>
      <c r="B3592" s="3" t="s">
        <v>1381</v>
      </c>
      <c r="C3592" s="5" t="s">
        <v>5594</v>
      </c>
      <c r="D3592" s="5" t="s">
        <v>5607</v>
      </c>
      <c r="E3592" s="5">
        <v>2021</v>
      </c>
      <c r="F3592" s="8" t="str">
        <f t="shared" si="112"/>
        <v>November</v>
      </c>
      <c r="G3592" s="7">
        <f t="shared" si="113"/>
        <v>44512</v>
      </c>
      <c r="H3592" s="5" t="s">
        <v>3559</v>
      </c>
      <c r="I3592" s="5" t="s">
        <v>13</v>
      </c>
      <c r="J3592" s="10"/>
      <c r="K3592" s="10">
        <v>6000</v>
      </c>
      <c r="L3592" s="11">
        <v>571988.80000000005</v>
      </c>
    </row>
    <row r="3593" spans="1:12" x14ac:dyDescent="0.25">
      <c r="A3593" s="5" t="s">
        <v>1380</v>
      </c>
      <c r="B3593" s="3" t="s">
        <v>1381</v>
      </c>
      <c r="C3593" s="5" t="s">
        <v>5594</v>
      </c>
      <c r="D3593" s="5" t="s">
        <v>5616</v>
      </c>
      <c r="E3593" s="5">
        <v>2021</v>
      </c>
      <c r="F3593" s="8" t="str">
        <f t="shared" si="112"/>
        <v>November</v>
      </c>
      <c r="G3593" s="7">
        <f t="shared" si="113"/>
        <v>44515</v>
      </c>
      <c r="H3593" s="5" t="s">
        <v>3559</v>
      </c>
      <c r="I3593" s="5" t="s">
        <v>13</v>
      </c>
      <c r="J3593" s="10"/>
      <c r="K3593" s="10">
        <v>551141.5</v>
      </c>
      <c r="L3593" s="11">
        <v>20847.3</v>
      </c>
    </row>
    <row r="3594" spans="1:12" x14ac:dyDescent="0.25">
      <c r="A3594" s="5" t="s">
        <v>1380</v>
      </c>
      <c r="B3594" s="3" t="s">
        <v>1381</v>
      </c>
      <c r="C3594" s="5" t="s">
        <v>5607</v>
      </c>
      <c r="D3594" s="5" t="s">
        <v>5587</v>
      </c>
      <c r="E3594" s="5">
        <v>2021</v>
      </c>
      <c r="F3594" s="8" t="str">
        <f t="shared" si="112"/>
        <v>December</v>
      </c>
      <c r="G3594" s="7">
        <f t="shared" si="113"/>
        <v>44531</v>
      </c>
      <c r="H3594" s="5" t="s">
        <v>3558</v>
      </c>
      <c r="I3594" s="5" t="s">
        <v>11</v>
      </c>
      <c r="J3594" s="10">
        <v>333748.8</v>
      </c>
      <c r="K3594" s="10"/>
      <c r="L3594" s="11">
        <v>354596.1</v>
      </c>
    </row>
    <row r="3595" spans="1:12" x14ac:dyDescent="0.25">
      <c r="A3595" s="5" t="s">
        <v>1380</v>
      </c>
      <c r="B3595" s="3" t="s">
        <v>1381</v>
      </c>
      <c r="C3595" s="5" t="s">
        <v>5607</v>
      </c>
      <c r="D3595" s="5" t="s">
        <v>5589</v>
      </c>
      <c r="E3595" s="5">
        <v>2021</v>
      </c>
      <c r="F3595" s="8" t="str">
        <f t="shared" si="112"/>
        <v>December</v>
      </c>
      <c r="G3595" s="7">
        <f t="shared" si="113"/>
        <v>44536</v>
      </c>
      <c r="H3595" s="5" t="s">
        <v>3557</v>
      </c>
      <c r="I3595" s="5" t="s">
        <v>13</v>
      </c>
      <c r="J3595" s="10"/>
      <c r="K3595" s="10">
        <v>20847.3</v>
      </c>
      <c r="L3595" s="11">
        <v>333748.8</v>
      </c>
    </row>
    <row r="3596" spans="1:12" x14ac:dyDescent="0.25">
      <c r="A3596" s="5" t="s">
        <v>1380</v>
      </c>
      <c r="B3596" s="3" t="s">
        <v>1381</v>
      </c>
      <c r="C3596" s="5" t="s">
        <v>5607</v>
      </c>
      <c r="D3596" s="5" t="s">
        <v>5589</v>
      </c>
      <c r="E3596" s="5">
        <v>2021</v>
      </c>
      <c r="F3596" s="8" t="str">
        <f t="shared" si="112"/>
        <v>December</v>
      </c>
      <c r="G3596" s="7">
        <f t="shared" si="113"/>
        <v>44536</v>
      </c>
      <c r="H3596" s="5" t="s">
        <v>3319</v>
      </c>
      <c r="I3596" s="5" t="s">
        <v>13</v>
      </c>
      <c r="J3596" s="10"/>
      <c r="K3596" s="10">
        <v>332901.5</v>
      </c>
      <c r="L3596" s="11">
        <v>847.3</v>
      </c>
    </row>
    <row r="3597" spans="1:12" x14ac:dyDescent="0.25">
      <c r="A3597" s="5" t="s">
        <v>1382</v>
      </c>
      <c r="B3597" s="3" t="s">
        <v>1383</v>
      </c>
      <c r="C3597" s="5" t="s">
        <v>5587</v>
      </c>
      <c r="D3597" s="5" t="s">
        <v>5587</v>
      </c>
      <c r="E3597" s="5">
        <v>2021</v>
      </c>
      <c r="F3597" s="8" t="str">
        <f t="shared" si="112"/>
        <v>January</v>
      </c>
      <c r="G3597" s="7">
        <f t="shared" si="113"/>
        <v>44197</v>
      </c>
      <c r="H3597" s="5" t="s">
        <v>36</v>
      </c>
      <c r="I3597" s="5" t="s">
        <v>29</v>
      </c>
      <c r="J3597" s="10"/>
      <c r="K3597" s="10"/>
      <c r="L3597" s="11">
        <v>0.08</v>
      </c>
    </row>
    <row r="3598" spans="1:12" x14ac:dyDescent="0.25">
      <c r="A3598" s="5" t="s">
        <v>1382</v>
      </c>
      <c r="B3598" s="3" t="s">
        <v>1383</v>
      </c>
      <c r="C3598" s="5" t="s">
        <v>5587</v>
      </c>
      <c r="D3598" s="5" t="s">
        <v>5587</v>
      </c>
      <c r="E3598" s="5">
        <v>2021</v>
      </c>
      <c r="F3598" s="8" t="str">
        <f t="shared" si="112"/>
        <v>January</v>
      </c>
      <c r="G3598" s="7">
        <f t="shared" si="113"/>
        <v>44197</v>
      </c>
      <c r="H3598" s="5" t="s">
        <v>3556</v>
      </c>
      <c r="I3598" s="5" t="s">
        <v>11</v>
      </c>
      <c r="J3598" s="10">
        <v>333748.8</v>
      </c>
      <c r="K3598" s="10"/>
      <c r="L3598" s="11">
        <v>333748.88</v>
      </c>
    </row>
    <row r="3599" spans="1:12" x14ac:dyDescent="0.25">
      <c r="A3599" s="5" t="s">
        <v>1382</v>
      </c>
      <c r="B3599" s="3" t="s">
        <v>1383</v>
      </c>
      <c r="C3599" s="5" t="s">
        <v>5587</v>
      </c>
      <c r="D3599" s="5" t="s">
        <v>5616</v>
      </c>
      <c r="E3599" s="5">
        <v>2021</v>
      </c>
      <c r="F3599" s="8" t="str">
        <f t="shared" si="112"/>
        <v>January</v>
      </c>
      <c r="G3599" s="7">
        <f t="shared" si="113"/>
        <v>44211</v>
      </c>
      <c r="H3599" s="5" t="s">
        <v>3341</v>
      </c>
      <c r="I3599" s="5" t="s">
        <v>13</v>
      </c>
      <c r="J3599" s="10"/>
      <c r="K3599" s="10">
        <v>333748.8</v>
      </c>
      <c r="L3599" s="11">
        <v>0.08</v>
      </c>
    </row>
    <row r="3600" spans="1:12" x14ac:dyDescent="0.25">
      <c r="A3600" s="5" t="s">
        <v>1382</v>
      </c>
      <c r="B3600" s="3" t="s">
        <v>1383</v>
      </c>
      <c r="C3600" s="5" t="s">
        <v>5598</v>
      </c>
      <c r="D3600" s="5" t="s">
        <v>5587</v>
      </c>
      <c r="E3600" s="5">
        <v>2021</v>
      </c>
      <c r="F3600" s="8" t="str">
        <f t="shared" si="112"/>
        <v>February</v>
      </c>
      <c r="G3600" s="7">
        <f t="shared" si="113"/>
        <v>44228</v>
      </c>
      <c r="H3600" s="5" t="s">
        <v>3555</v>
      </c>
      <c r="I3600" s="5" t="s">
        <v>11</v>
      </c>
      <c r="J3600" s="10">
        <v>333748.8</v>
      </c>
      <c r="K3600" s="10"/>
      <c r="L3600" s="11">
        <v>333748.88</v>
      </c>
    </row>
    <row r="3601" spans="1:12" x14ac:dyDescent="0.25">
      <c r="A3601" s="5" t="s">
        <v>1382</v>
      </c>
      <c r="B3601" s="3" t="s">
        <v>1383</v>
      </c>
      <c r="C3601" s="5" t="s">
        <v>5598</v>
      </c>
      <c r="D3601" s="5" t="s">
        <v>5591</v>
      </c>
      <c r="E3601" s="5">
        <v>2021</v>
      </c>
      <c r="F3601" s="8" t="str">
        <f t="shared" si="112"/>
        <v>February</v>
      </c>
      <c r="G3601" s="7">
        <f t="shared" si="113"/>
        <v>44245</v>
      </c>
      <c r="H3601" s="5" t="s">
        <v>3210</v>
      </c>
      <c r="I3601" s="5" t="s">
        <v>13</v>
      </c>
      <c r="J3601" s="10"/>
      <c r="K3601" s="10">
        <v>333748.88</v>
      </c>
      <c r="L3601" s="11">
        <v>0</v>
      </c>
    </row>
    <row r="3602" spans="1:12" x14ac:dyDescent="0.25">
      <c r="A3602" s="5" t="s">
        <v>1382</v>
      </c>
      <c r="B3602" s="3" t="s">
        <v>1383</v>
      </c>
      <c r="C3602" s="5" t="s">
        <v>5598</v>
      </c>
      <c r="D3602" s="5" t="s">
        <v>5602</v>
      </c>
      <c r="E3602" s="5">
        <v>2021</v>
      </c>
      <c r="F3602" s="8" t="str">
        <f t="shared" si="112"/>
        <v>February</v>
      </c>
      <c r="G3602" s="7">
        <f t="shared" si="113"/>
        <v>44251</v>
      </c>
      <c r="H3602" s="5" t="s">
        <v>3554</v>
      </c>
      <c r="I3602" s="5" t="s">
        <v>11</v>
      </c>
      <c r="J3602" s="10">
        <v>333748.8</v>
      </c>
      <c r="K3602" s="10"/>
      <c r="L3602" s="11">
        <v>333748.8</v>
      </c>
    </row>
    <row r="3603" spans="1:12" x14ac:dyDescent="0.25">
      <c r="A3603" s="5" t="s">
        <v>1382</v>
      </c>
      <c r="B3603" s="3" t="s">
        <v>1383</v>
      </c>
      <c r="C3603" s="5" t="s">
        <v>5588</v>
      </c>
      <c r="D3603" s="5" t="s">
        <v>5594</v>
      </c>
      <c r="E3603" s="5">
        <v>2021</v>
      </c>
      <c r="F3603" s="8" t="str">
        <f t="shared" si="112"/>
        <v>March</v>
      </c>
      <c r="G3603" s="7">
        <f t="shared" si="113"/>
        <v>44266</v>
      </c>
      <c r="H3603" s="5" t="s">
        <v>3553</v>
      </c>
      <c r="I3603" s="5" t="s">
        <v>13</v>
      </c>
      <c r="J3603" s="10"/>
      <c r="K3603" s="10">
        <v>333748.8</v>
      </c>
      <c r="L3603" s="11">
        <v>0</v>
      </c>
    </row>
    <row r="3604" spans="1:12" x14ac:dyDescent="0.25">
      <c r="A3604" s="5" t="s">
        <v>1382</v>
      </c>
      <c r="B3604" s="3" t="s">
        <v>1383</v>
      </c>
      <c r="C3604" s="5" t="s">
        <v>5596</v>
      </c>
      <c r="D3604" s="5" t="s">
        <v>5587</v>
      </c>
      <c r="E3604" s="5">
        <v>2021</v>
      </c>
      <c r="F3604" s="8" t="str">
        <f t="shared" si="112"/>
        <v>April</v>
      </c>
      <c r="G3604" s="7">
        <f t="shared" si="113"/>
        <v>44287</v>
      </c>
      <c r="H3604" s="5" t="s">
        <v>3552</v>
      </c>
      <c r="I3604" s="5" t="s">
        <v>11</v>
      </c>
      <c r="J3604" s="10">
        <v>333748.8</v>
      </c>
      <c r="K3604" s="10"/>
      <c r="L3604" s="11">
        <v>333748.8</v>
      </c>
    </row>
    <row r="3605" spans="1:12" x14ac:dyDescent="0.25">
      <c r="A3605" s="5" t="s">
        <v>1382</v>
      </c>
      <c r="B3605" s="3" t="s">
        <v>1383</v>
      </c>
      <c r="C3605" s="5" t="s">
        <v>5596</v>
      </c>
      <c r="D3605" s="5" t="s">
        <v>5587</v>
      </c>
      <c r="E3605" s="5">
        <v>2021</v>
      </c>
      <c r="F3605" s="8" t="str">
        <f t="shared" si="112"/>
        <v>April</v>
      </c>
      <c r="G3605" s="7">
        <f t="shared" si="113"/>
        <v>44287</v>
      </c>
      <c r="H3605" s="5" t="s">
        <v>3551</v>
      </c>
      <c r="I3605" s="5" t="s">
        <v>11</v>
      </c>
      <c r="J3605" s="10"/>
      <c r="K3605" s="10">
        <v>6674.98</v>
      </c>
      <c r="L3605" s="11">
        <v>327073.82</v>
      </c>
    </row>
    <row r="3606" spans="1:12" x14ac:dyDescent="0.25">
      <c r="A3606" s="5" t="s">
        <v>1382</v>
      </c>
      <c r="B3606" s="3" t="s">
        <v>1383</v>
      </c>
      <c r="C3606" s="5" t="s">
        <v>5596</v>
      </c>
      <c r="D3606" s="5" t="s">
        <v>5604</v>
      </c>
      <c r="E3606" s="5">
        <v>2021</v>
      </c>
      <c r="F3606" s="8" t="str">
        <f t="shared" si="112"/>
        <v>April</v>
      </c>
      <c r="G3606" s="7">
        <f t="shared" si="113"/>
        <v>44299</v>
      </c>
      <c r="H3606" s="5" t="s">
        <v>3205</v>
      </c>
      <c r="I3606" s="5" t="s">
        <v>13</v>
      </c>
      <c r="J3606" s="10"/>
      <c r="K3606" s="10">
        <v>327073.02</v>
      </c>
      <c r="L3606" s="11">
        <v>0.8</v>
      </c>
    </row>
    <row r="3607" spans="1:12" x14ac:dyDescent="0.25">
      <c r="A3607" s="5" t="s">
        <v>1382</v>
      </c>
      <c r="B3607" s="3" t="s">
        <v>1383</v>
      </c>
      <c r="C3607" s="5" t="s">
        <v>5597</v>
      </c>
      <c r="D3607" s="5" t="s">
        <v>5587</v>
      </c>
      <c r="E3607" s="5">
        <v>2021</v>
      </c>
      <c r="F3607" s="8" t="str">
        <f t="shared" si="112"/>
        <v>May</v>
      </c>
      <c r="G3607" s="7">
        <f t="shared" si="113"/>
        <v>44317</v>
      </c>
      <c r="H3607" s="5" t="s">
        <v>3550</v>
      </c>
      <c r="I3607" s="5" t="s">
        <v>11</v>
      </c>
      <c r="J3607" s="10">
        <v>333748.8</v>
      </c>
      <c r="K3607" s="10"/>
      <c r="L3607" s="11">
        <v>333749.59999999998</v>
      </c>
    </row>
    <row r="3608" spans="1:12" x14ac:dyDescent="0.25">
      <c r="A3608" s="5" t="s">
        <v>1382</v>
      </c>
      <c r="B3608" s="3" t="s">
        <v>1383</v>
      </c>
      <c r="C3608" s="5" t="s">
        <v>5597</v>
      </c>
      <c r="D3608" s="5" t="s">
        <v>5594</v>
      </c>
      <c r="E3608" s="5">
        <v>2021</v>
      </c>
      <c r="F3608" s="8" t="str">
        <f t="shared" si="112"/>
        <v>May</v>
      </c>
      <c r="G3608" s="7">
        <f t="shared" si="113"/>
        <v>44327</v>
      </c>
      <c r="H3608" s="5" t="s">
        <v>3202</v>
      </c>
      <c r="I3608" s="5" t="s">
        <v>13</v>
      </c>
      <c r="J3608" s="10"/>
      <c r="K3608" s="10">
        <v>333748.8</v>
      </c>
      <c r="L3608" s="11">
        <v>0.8</v>
      </c>
    </row>
    <row r="3609" spans="1:12" x14ac:dyDescent="0.25">
      <c r="A3609" s="5" t="s">
        <v>1382</v>
      </c>
      <c r="B3609" s="3" t="s">
        <v>1383</v>
      </c>
      <c r="C3609" s="5" t="s">
        <v>5597</v>
      </c>
      <c r="D3609" s="5" t="s">
        <v>5601</v>
      </c>
      <c r="E3609" s="5">
        <v>2021</v>
      </c>
      <c r="F3609" s="8" t="str">
        <f t="shared" si="112"/>
        <v>May</v>
      </c>
      <c r="G3609" s="7">
        <f t="shared" si="113"/>
        <v>44333</v>
      </c>
      <c r="H3609" s="5" t="s">
        <v>3366</v>
      </c>
      <c r="I3609" s="5" t="s">
        <v>13</v>
      </c>
      <c r="J3609" s="10"/>
      <c r="K3609" s="10">
        <v>0.8</v>
      </c>
      <c r="L3609" s="11">
        <v>0</v>
      </c>
    </row>
    <row r="3610" spans="1:12" x14ac:dyDescent="0.25">
      <c r="A3610" s="5" t="s">
        <v>1382</v>
      </c>
      <c r="B3610" s="3" t="s">
        <v>1383</v>
      </c>
      <c r="C3610" s="5" t="s">
        <v>5589</v>
      </c>
      <c r="D3610" s="5" t="s">
        <v>5587</v>
      </c>
      <c r="E3610" s="5">
        <v>2021</v>
      </c>
      <c r="F3610" s="8" t="str">
        <f t="shared" si="112"/>
        <v>June</v>
      </c>
      <c r="G3610" s="7">
        <f t="shared" si="113"/>
        <v>44348</v>
      </c>
      <c r="H3610" s="5" t="s">
        <v>3549</v>
      </c>
      <c r="I3610" s="5" t="s">
        <v>11</v>
      </c>
      <c r="J3610" s="10">
        <v>333748.8</v>
      </c>
      <c r="K3610" s="10"/>
      <c r="L3610" s="11">
        <v>333748.8</v>
      </c>
    </row>
    <row r="3611" spans="1:12" x14ac:dyDescent="0.25">
      <c r="A3611" s="5" t="s">
        <v>1382</v>
      </c>
      <c r="B3611" s="3" t="s">
        <v>1383</v>
      </c>
      <c r="C3611" s="5" t="s">
        <v>5589</v>
      </c>
      <c r="D3611" s="5" t="s">
        <v>5590</v>
      </c>
      <c r="E3611" s="5">
        <v>2021</v>
      </c>
      <c r="F3611" s="8" t="str">
        <f t="shared" si="112"/>
        <v>June</v>
      </c>
      <c r="G3611" s="7">
        <f t="shared" si="113"/>
        <v>44355</v>
      </c>
      <c r="H3611" s="5" t="s">
        <v>3279</v>
      </c>
      <c r="I3611" s="5" t="s">
        <v>13</v>
      </c>
      <c r="J3611" s="10"/>
      <c r="K3611" s="10">
        <v>333748.8</v>
      </c>
      <c r="L3611" s="11">
        <v>0</v>
      </c>
    </row>
    <row r="3612" spans="1:12" x14ac:dyDescent="0.25">
      <c r="A3612" s="5" t="s">
        <v>1382</v>
      </c>
      <c r="B3612" s="3" t="s">
        <v>1383</v>
      </c>
      <c r="C3612" s="5" t="s">
        <v>5592</v>
      </c>
      <c r="D3612" s="5" t="s">
        <v>5587</v>
      </c>
      <c r="E3612" s="5">
        <v>2021</v>
      </c>
      <c r="F3612" s="8" t="str">
        <f t="shared" si="112"/>
        <v>July</v>
      </c>
      <c r="G3612" s="7">
        <f t="shared" si="113"/>
        <v>44378</v>
      </c>
      <c r="H3612" s="5" t="s">
        <v>3548</v>
      </c>
      <c r="I3612" s="5" t="s">
        <v>11</v>
      </c>
      <c r="J3612" s="10">
        <v>333748.8</v>
      </c>
      <c r="K3612" s="10"/>
      <c r="L3612" s="11">
        <v>333748.8</v>
      </c>
    </row>
    <row r="3613" spans="1:12" x14ac:dyDescent="0.25">
      <c r="A3613" s="5" t="s">
        <v>1382</v>
      </c>
      <c r="B3613" s="3" t="s">
        <v>1383</v>
      </c>
      <c r="C3613" s="5" t="s">
        <v>5592</v>
      </c>
      <c r="D3613" s="5" t="s">
        <v>5605</v>
      </c>
      <c r="E3613" s="5">
        <v>2021</v>
      </c>
      <c r="F3613" s="8" t="str">
        <f t="shared" si="112"/>
        <v>July</v>
      </c>
      <c r="G3613" s="7">
        <f t="shared" si="113"/>
        <v>44386</v>
      </c>
      <c r="H3613" s="5" t="s">
        <v>3196</v>
      </c>
      <c r="I3613" s="5" t="s">
        <v>13</v>
      </c>
      <c r="J3613" s="10"/>
      <c r="K3613" s="10">
        <v>333748.8</v>
      </c>
      <c r="L3613" s="11">
        <v>0</v>
      </c>
    </row>
    <row r="3614" spans="1:12" x14ac:dyDescent="0.25">
      <c r="A3614" s="5" t="s">
        <v>1382</v>
      </c>
      <c r="B3614" s="3" t="s">
        <v>1383</v>
      </c>
      <c r="C3614" s="5" t="s">
        <v>5590</v>
      </c>
      <c r="D3614" s="5" t="s">
        <v>5587</v>
      </c>
      <c r="E3614" s="5">
        <v>2021</v>
      </c>
      <c r="F3614" s="8" t="str">
        <f t="shared" si="112"/>
        <v>August</v>
      </c>
      <c r="G3614" s="7">
        <f t="shared" si="113"/>
        <v>44409</v>
      </c>
      <c r="H3614" s="5" t="s">
        <v>3547</v>
      </c>
      <c r="I3614" s="5" t="s">
        <v>11</v>
      </c>
      <c r="J3614" s="10">
        <v>333748.8</v>
      </c>
      <c r="K3614" s="10"/>
      <c r="L3614" s="11">
        <v>333748.8</v>
      </c>
    </row>
    <row r="3615" spans="1:12" x14ac:dyDescent="0.25">
      <c r="A3615" s="5" t="s">
        <v>1382</v>
      </c>
      <c r="B3615" s="3" t="s">
        <v>1383</v>
      </c>
      <c r="C3615" s="5" t="s">
        <v>5590</v>
      </c>
      <c r="D3615" s="5" t="s">
        <v>5605</v>
      </c>
      <c r="E3615" s="5">
        <v>2021</v>
      </c>
      <c r="F3615" s="8" t="str">
        <f t="shared" si="112"/>
        <v>August</v>
      </c>
      <c r="G3615" s="7">
        <f t="shared" si="113"/>
        <v>44417</v>
      </c>
      <c r="H3615" s="5" t="s">
        <v>3193</v>
      </c>
      <c r="I3615" s="5" t="s">
        <v>13</v>
      </c>
      <c r="J3615" s="10"/>
      <c r="K3615" s="10">
        <v>333748.8</v>
      </c>
      <c r="L3615" s="11">
        <v>0</v>
      </c>
    </row>
    <row r="3616" spans="1:12" x14ac:dyDescent="0.25">
      <c r="A3616" s="5" t="s">
        <v>1382</v>
      </c>
      <c r="B3616" s="3" t="s">
        <v>1383</v>
      </c>
      <c r="C3616" s="5" t="s">
        <v>5590</v>
      </c>
      <c r="D3616" s="5" t="s">
        <v>5607</v>
      </c>
      <c r="E3616" s="5">
        <v>2021</v>
      </c>
      <c r="F3616" s="8" t="str">
        <f t="shared" si="112"/>
        <v>August</v>
      </c>
      <c r="G3616" s="7">
        <f t="shared" si="113"/>
        <v>44420</v>
      </c>
      <c r="H3616" s="5" t="s">
        <v>3546</v>
      </c>
      <c r="I3616" s="5" t="s">
        <v>11</v>
      </c>
      <c r="J3616" s="10">
        <v>65000</v>
      </c>
      <c r="K3616" s="10"/>
      <c r="L3616" s="11">
        <v>65000</v>
      </c>
    </row>
    <row r="3617" spans="1:12" x14ac:dyDescent="0.25">
      <c r="A3617" s="5" t="s">
        <v>1382</v>
      </c>
      <c r="B3617" s="3" t="s">
        <v>1383</v>
      </c>
      <c r="C3617" s="5" t="s">
        <v>5590</v>
      </c>
      <c r="D3617" s="5" t="s">
        <v>5617</v>
      </c>
      <c r="E3617" s="5">
        <v>2021</v>
      </c>
      <c r="F3617" s="8" t="str">
        <f t="shared" si="112"/>
        <v>August</v>
      </c>
      <c r="G3617" s="7">
        <f t="shared" si="113"/>
        <v>44427</v>
      </c>
      <c r="H3617" s="5" t="s">
        <v>3344</v>
      </c>
      <c r="I3617" s="5" t="s">
        <v>13</v>
      </c>
      <c r="J3617" s="10"/>
      <c r="K3617" s="10">
        <v>65000</v>
      </c>
      <c r="L3617" s="11">
        <v>0</v>
      </c>
    </row>
    <row r="3618" spans="1:12" x14ac:dyDescent="0.25">
      <c r="A3618" s="5" t="s">
        <v>1382</v>
      </c>
      <c r="B3618" s="3" t="s">
        <v>1383</v>
      </c>
      <c r="C3618" s="5" t="s">
        <v>5605</v>
      </c>
      <c r="D3618" s="5" t="s">
        <v>5587</v>
      </c>
      <c r="E3618" s="5">
        <v>2021</v>
      </c>
      <c r="F3618" s="8" t="str">
        <f t="shared" si="112"/>
        <v>September</v>
      </c>
      <c r="G3618" s="7">
        <f t="shared" si="113"/>
        <v>44440</v>
      </c>
      <c r="H3618" s="5" t="s">
        <v>3545</v>
      </c>
      <c r="I3618" s="5" t="s">
        <v>11</v>
      </c>
      <c r="J3618" s="10">
        <v>333748.8</v>
      </c>
      <c r="K3618" s="10"/>
      <c r="L3618" s="11">
        <v>333748.8</v>
      </c>
    </row>
    <row r="3619" spans="1:12" x14ac:dyDescent="0.25">
      <c r="A3619" s="5" t="s">
        <v>1382</v>
      </c>
      <c r="B3619" s="3" t="s">
        <v>1383</v>
      </c>
      <c r="C3619" s="5" t="s">
        <v>5605</v>
      </c>
      <c r="D3619" s="5" t="s">
        <v>5605</v>
      </c>
      <c r="E3619" s="5">
        <v>2021</v>
      </c>
      <c r="F3619" s="8" t="str">
        <f t="shared" si="112"/>
        <v>September</v>
      </c>
      <c r="G3619" s="7">
        <f t="shared" si="113"/>
        <v>44448</v>
      </c>
      <c r="H3619" s="5" t="s">
        <v>3498</v>
      </c>
      <c r="I3619" s="5" t="s">
        <v>13</v>
      </c>
      <c r="J3619" s="10"/>
      <c r="K3619" s="10">
        <v>333748.8</v>
      </c>
      <c r="L3619" s="11">
        <v>0</v>
      </c>
    </row>
    <row r="3620" spans="1:12" x14ac:dyDescent="0.25">
      <c r="A3620" s="5" t="s">
        <v>1382</v>
      </c>
      <c r="B3620" s="3" t="s">
        <v>1383</v>
      </c>
      <c r="C3620" s="5" t="s">
        <v>5605</v>
      </c>
      <c r="D3620" s="5" t="s">
        <v>5610</v>
      </c>
      <c r="E3620" s="5">
        <v>2021</v>
      </c>
      <c r="F3620" s="8" t="str">
        <f t="shared" si="112"/>
        <v>September</v>
      </c>
      <c r="G3620" s="7">
        <f t="shared" si="113"/>
        <v>44469</v>
      </c>
      <c r="H3620" s="5" t="s">
        <v>3544</v>
      </c>
      <c r="I3620" s="5" t="s">
        <v>11</v>
      </c>
      <c r="J3620" s="10">
        <v>333748.8</v>
      </c>
      <c r="K3620" s="10"/>
      <c r="L3620" s="11">
        <v>333748.8</v>
      </c>
    </row>
    <row r="3621" spans="1:12" x14ac:dyDescent="0.25">
      <c r="A3621" s="5" t="s">
        <v>1382</v>
      </c>
      <c r="B3621" s="3" t="s">
        <v>1383</v>
      </c>
      <c r="C3621" s="5" t="s">
        <v>5606</v>
      </c>
      <c r="D3621" s="5" t="s">
        <v>5594</v>
      </c>
      <c r="E3621" s="5">
        <v>2021</v>
      </c>
      <c r="F3621" s="8" t="str">
        <f t="shared" si="112"/>
        <v>October</v>
      </c>
      <c r="G3621" s="7">
        <f t="shared" si="113"/>
        <v>44480</v>
      </c>
      <c r="H3621" s="5" t="s">
        <v>3358</v>
      </c>
      <c r="I3621" s="5" t="s">
        <v>13</v>
      </c>
      <c r="J3621" s="10"/>
      <c r="K3621" s="10">
        <v>333748.8</v>
      </c>
      <c r="L3621" s="11">
        <v>0</v>
      </c>
    </row>
    <row r="3622" spans="1:12" x14ac:dyDescent="0.25">
      <c r="A3622" s="5" t="s">
        <v>1382</v>
      </c>
      <c r="B3622" s="3" t="s">
        <v>1383</v>
      </c>
      <c r="C3622" s="5" t="s">
        <v>5594</v>
      </c>
      <c r="D3622" s="5" t="s">
        <v>5587</v>
      </c>
      <c r="E3622" s="5">
        <v>2021</v>
      </c>
      <c r="F3622" s="8" t="str">
        <f t="shared" si="112"/>
        <v>November</v>
      </c>
      <c r="G3622" s="7">
        <f t="shared" si="113"/>
        <v>44501</v>
      </c>
      <c r="H3622" s="5" t="s">
        <v>3543</v>
      </c>
      <c r="I3622" s="5" t="s">
        <v>11</v>
      </c>
      <c r="J3622" s="10">
        <v>333748.8</v>
      </c>
      <c r="K3622" s="10"/>
      <c r="L3622" s="11">
        <v>333748.8</v>
      </c>
    </row>
    <row r="3623" spans="1:12" x14ac:dyDescent="0.25">
      <c r="A3623" s="5" t="s">
        <v>1382</v>
      </c>
      <c r="B3623" s="3" t="s">
        <v>1383</v>
      </c>
      <c r="C3623" s="5" t="s">
        <v>5594</v>
      </c>
      <c r="D3623" s="5" t="s">
        <v>5590</v>
      </c>
      <c r="E3623" s="5">
        <v>2021</v>
      </c>
      <c r="F3623" s="8" t="str">
        <f t="shared" si="112"/>
        <v>November</v>
      </c>
      <c r="G3623" s="7">
        <f t="shared" si="113"/>
        <v>44508</v>
      </c>
      <c r="H3623" s="5" t="s">
        <v>3356</v>
      </c>
      <c r="I3623" s="5" t="s">
        <v>13</v>
      </c>
      <c r="J3623" s="10"/>
      <c r="K3623" s="10">
        <v>333748.8</v>
      </c>
      <c r="L3623" s="11">
        <v>0</v>
      </c>
    </row>
    <row r="3624" spans="1:12" x14ac:dyDescent="0.25">
      <c r="A3624" s="5" t="s">
        <v>1382</v>
      </c>
      <c r="B3624" s="3" t="s">
        <v>1383</v>
      </c>
      <c r="C3624" s="5" t="s">
        <v>5594</v>
      </c>
      <c r="D3624" s="5" t="s">
        <v>5609</v>
      </c>
      <c r="E3624" s="5">
        <v>2021</v>
      </c>
      <c r="F3624" s="8" t="str">
        <f t="shared" si="112"/>
        <v>November</v>
      </c>
      <c r="G3624" s="7">
        <f t="shared" si="113"/>
        <v>44523</v>
      </c>
      <c r="H3624" s="5" t="s">
        <v>3542</v>
      </c>
      <c r="I3624" s="5" t="s">
        <v>11</v>
      </c>
      <c r="J3624" s="10">
        <v>180000</v>
      </c>
      <c r="K3624" s="10"/>
      <c r="L3624" s="11">
        <v>180000</v>
      </c>
    </row>
    <row r="3625" spans="1:12" x14ac:dyDescent="0.25">
      <c r="A3625" s="5" t="s">
        <v>1382</v>
      </c>
      <c r="B3625" s="3" t="s">
        <v>1383</v>
      </c>
      <c r="C3625" s="5" t="s">
        <v>5607</v>
      </c>
      <c r="D3625" s="5" t="s">
        <v>5598</v>
      </c>
      <c r="E3625" s="5">
        <v>2021</v>
      </c>
      <c r="F3625" s="8" t="str">
        <f t="shared" si="112"/>
        <v>December</v>
      </c>
      <c r="G3625" s="7">
        <f t="shared" si="113"/>
        <v>44532</v>
      </c>
      <c r="H3625" s="5" t="s">
        <v>3344</v>
      </c>
      <c r="I3625" s="5" t="s">
        <v>13</v>
      </c>
      <c r="J3625" s="10"/>
      <c r="K3625" s="10">
        <v>180000</v>
      </c>
      <c r="L3625" s="11">
        <v>0</v>
      </c>
    </row>
    <row r="3626" spans="1:12" x14ac:dyDescent="0.25">
      <c r="A3626" s="5" t="s">
        <v>1384</v>
      </c>
      <c r="B3626" s="3" t="s">
        <v>1385</v>
      </c>
      <c r="C3626" s="7"/>
      <c r="D3626" s="7"/>
      <c r="E3626" s="7"/>
      <c r="F3626" s="8" t="str">
        <f t="shared" si="112"/>
        <v>January</v>
      </c>
      <c r="G3626" s="7" t="str">
        <f t="shared" si="113"/>
        <v/>
      </c>
      <c r="H3626" s="5" t="s">
        <v>28</v>
      </c>
      <c r="I3626" s="5" t="s">
        <v>29</v>
      </c>
      <c r="J3626" s="10"/>
      <c r="K3626" s="10"/>
      <c r="L3626" s="11">
        <v>0</v>
      </c>
    </row>
    <row r="3627" spans="1:12" x14ac:dyDescent="0.25">
      <c r="A3627" s="5" t="s">
        <v>1386</v>
      </c>
      <c r="B3627" s="3" t="s">
        <v>1387</v>
      </c>
      <c r="C3627" s="5" t="s">
        <v>5605</v>
      </c>
      <c r="D3627" s="5" t="s">
        <v>5594</v>
      </c>
      <c r="E3627" s="5">
        <v>2021</v>
      </c>
      <c r="F3627" s="8" t="str">
        <f t="shared" si="112"/>
        <v>September</v>
      </c>
      <c r="G3627" s="7">
        <f t="shared" si="113"/>
        <v>44450</v>
      </c>
      <c r="H3627" s="5" t="s">
        <v>3541</v>
      </c>
      <c r="I3627" s="5" t="s">
        <v>11</v>
      </c>
      <c r="J3627" s="10">
        <v>566189.6</v>
      </c>
      <c r="K3627" s="10"/>
      <c r="L3627" s="11">
        <v>566189.6</v>
      </c>
    </row>
    <row r="3628" spans="1:12" x14ac:dyDescent="0.25">
      <c r="A3628" s="5" t="s">
        <v>1386</v>
      </c>
      <c r="B3628" s="3" t="s">
        <v>1387</v>
      </c>
      <c r="C3628" s="5" t="s">
        <v>5605</v>
      </c>
      <c r="D3628" s="5" t="s">
        <v>5594</v>
      </c>
      <c r="E3628" s="5">
        <v>2021</v>
      </c>
      <c r="F3628" s="8" t="str">
        <f t="shared" si="112"/>
        <v>September</v>
      </c>
      <c r="G3628" s="7">
        <f t="shared" si="113"/>
        <v>44450</v>
      </c>
      <c r="H3628" s="5" t="s">
        <v>3344</v>
      </c>
      <c r="I3628" s="5" t="s">
        <v>13</v>
      </c>
      <c r="J3628" s="10"/>
      <c r="K3628" s="10">
        <v>566189.6</v>
      </c>
      <c r="L3628" s="11">
        <v>0</v>
      </c>
    </row>
    <row r="3629" spans="1:12" x14ac:dyDescent="0.25">
      <c r="A3629" s="5" t="s">
        <v>1386</v>
      </c>
      <c r="B3629" s="3" t="s">
        <v>1387</v>
      </c>
      <c r="C3629" s="5" t="s">
        <v>5594</v>
      </c>
      <c r="D3629" s="5" t="s">
        <v>5587</v>
      </c>
      <c r="E3629" s="5">
        <v>2021</v>
      </c>
      <c r="F3629" s="8" t="str">
        <f t="shared" si="112"/>
        <v>November</v>
      </c>
      <c r="G3629" s="7">
        <f t="shared" si="113"/>
        <v>44501</v>
      </c>
      <c r="H3629" s="5" t="s">
        <v>3540</v>
      </c>
      <c r="I3629" s="5" t="s">
        <v>11</v>
      </c>
      <c r="J3629" s="10">
        <v>170589.6</v>
      </c>
      <c r="K3629" s="10"/>
      <c r="L3629" s="11">
        <v>170589.6</v>
      </c>
    </row>
    <row r="3630" spans="1:12" x14ac:dyDescent="0.25">
      <c r="A3630" s="5" t="s">
        <v>1386</v>
      </c>
      <c r="B3630" s="3" t="s">
        <v>1387</v>
      </c>
      <c r="C3630" s="5" t="s">
        <v>5607</v>
      </c>
      <c r="D3630" s="5" t="s">
        <v>5589</v>
      </c>
      <c r="E3630" s="5">
        <v>2021</v>
      </c>
      <c r="F3630" s="8" t="str">
        <f t="shared" si="112"/>
        <v>December</v>
      </c>
      <c r="G3630" s="7">
        <f t="shared" si="113"/>
        <v>44536</v>
      </c>
      <c r="H3630" s="5" t="s">
        <v>3539</v>
      </c>
      <c r="I3630" s="5" t="s">
        <v>11</v>
      </c>
      <c r="J3630" s="10">
        <v>58824</v>
      </c>
      <c r="K3630" s="10"/>
      <c r="L3630" s="11">
        <v>229413.6</v>
      </c>
    </row>
    <row r="3631" spans="1:12" x14ac:dyDescent="0.25">
      <c r="A3631" s="5" t="s">
        <v>1388</v>
      </c>
      <c r="B3631" s="3" t="s">
        <v>1389</v>
      </c>
      <c r="C3631" s="5" t="s">
        <v>5596</v>
      </c>
      <c r="D3631" s="5" t="s">
        <v>5599</v>
      </c>
      <c r="E3631" s="5">
        <v>2021</v>
      </c>
      <c r="F3631" s="8" t="str">
        <f t="shared" si="112"/>
        <v>April</v>
      </c>
      <c r="G3631" s="7">
        <f t="shared" si="113"/>
        <v>44302</v>
      </c>
      <c r="H3631" s="5" t="s">
        <v>3538</v>
      </c>
      <c r="I3631" s="5" t="s">
        <v>11</v>
      </c>
      <c r="J3631" s="10">
        <v>562870</v>
      </c>
      <c r="K3631" s="10"/>
      <c r="L3631" s="11">
        <v>562870</v>
      </c>
    </row>
    <row r="3632" spans="1:12" x14ac:dyDescent="0.25">
      <c r="A3632" s="5" t="s">
        <v>1388</v>
      </c>
      <c r="B3632" s="3" t="s">
        <v>1389</v>
      </c>
      <c r="C3632" s="5" t="s">
        <v>5596</v>
      </c>
      <c r="D3632" s="5" t="s">
        <v>5599</v>
      </c>
      <c r="E3632" s="5">
        <v>2021</v>
      </c>
      <c r="F3632" s="8" t="str">
        <f t="shared" si="112"/>
        <v>April</v>
      </c>
      <c r="G3632" s="7">
        <f t="shared" si="113"/>
        <v>44302</v>
      </c>
      <c r="H3632" s="5" t="s">
        <v>3344</v>
      </c>
      <c r="I3632" s="5" t="s">
        <v>13</v>
      </c>
      <c r="J3632" s="10"/>
      <c r="K3632" s="10">
        <v>523600</v>
      </c>
      <c r="L3632" s="11">
        <v>39270</v>
      </c>
    </row>
    <row r="3633" spans="1:12" x14ac:dyDescent="0.25">
      <c r="A3633" s="5" t="s">
        <v>1388</v>
      </c>
      <c r="B3633" s="3" t="s">
        <v>1389</v>
      </c>
      <c r="C3633" s="5" t="s">
        <v>5589</v>
      </c>
      <c r="D3633" s="5" t="s">
        <v>5606</v>
      </c>
      <c r="E3633" s="5">
        <v>2021</v>
      </c>
      <c r="F3633" s="8" t="str">
        <f t="shared" si="112"/>
        <v>June</v>
      </c>
      <c r="G3633" s="7">
        <f t="shared" si="113"/>
        <v>44357</v>
      </c>
      <c r="H3633" s="5" t="s">
        <v>3537</v>
      </c>
      <c r="I3633" s="5" t="s">
        <v>11</v>
      </c>
      <c r="J3633" s="10">
        <v>132508.79999999999</v>
      </c>
      <c r="K3633" s="10"/>
      <c r="L3633" s="11">
        <v>171778.8</v>
      </c>
    </row>
    <row r="3634" spans="1:12" x14ac:dyDescent="0.25">
      <c r="A3634" s="5" t="s">
        <v>1388</v>
      </c>
      <c r="B3634" s="3" t="s">
        <v>1389</v>
      </c>
      <c r="C3634" s="5" t="s">
        <v>5589</v>
      </c>
      <c r="D3634" s="5" t="s">
        <v>5606</v>
      </c>
      <c r="E3634" s="5">
        <v>2021</v>
      </c>
      <c r="F3634" s="8" t="str">
        <f t="shared" si="112"/>
        <v>June</v>
      </c>
      <c r="G3634" s="7">
        <f t="shared" si="113"/>
        <v>44357</v>
      </c>
      <c r="H3634" s="5" t="s">
        <v>3536</v>
      </c>
      <c r="I3634" s="5" t="s">
        <v>11</v>
      </c>
      <c r="J3634" s="10">
        <v>132508.79999999999</v>
      </c>
      <c r="K3634" s="10"/>
      <c r="L3634" s="11">
        <v>304287.59999999998</v>
      </c>
    </row>
    <row r="3635" spans="1:12" x14ac:dyDescent="0.25">
      <c r="A3635" s="5" t="s">
        <v>1388</v>
      </c>
      <c r="B3635" s="3" t="s">
        <v>1389</v>
      </c>
      <c r="C3635" s="5" t="s">
        <v>5592</v>
      </c>
      <c r="D3635" s="5" t="s">
        <v>5611</v>
      </c>
      <c r="E3635" s="5">
        <v>2021</v>
      </c>
      <c r="F3635" s="8" t="str">
        <f t="shared" si="112"/>
        <v>July</v>
      </c>
      <c r="G3635" s="7">
        <f t="shared" si="113"/>
        <v>44391</v>
      </c>
      <c r="H3635" s="5" t="s">
        <v>3535</v>
      </c>
      <c r="I3635" s="5" t="s">
        <v>11</v>
      </c>
      <c r="J3635" s="10"/>
      <c r="K3635" s="10">
        <v>21372.39</v>
      </c>
      <c r="L3635" s="11">
        <v>282915.21000000002</v>
      </c>
    </row>
    <row r="3636" spans="1:12" x14ac:dyDescent="0.25">
      <c r="A3636" s="5" t="s">
        <v>1388</v>
      </c>
      <c r="B3636" s="3" t="s">
        <v>1389</v>
      </c>
      <c r="C3636" s="5" t="s">
        <v>5592</v>
      </c>
      <c r="D3636" s="5" t="s">
        <v>5599</v>
      </c>
      <c r="E3636" s="5">
        <v>2021</v>
      </c>
      <c r="F3636" s="8" t="str">
        <f t="shared" si="112"/>
        <v>July</v>
      </c>
      <c r="G3636" s="7">
        <f t="shared" si="113"/>
        <v>44393</v>
      </c>
      <c r="H3636" s="5" t="s">
        <v>3534</v>
      </c>
      <c r="I3636" s="5" t="s">
        <v>11</v>
      </c>
      <c r="J3636" s="10">
        <v>312260.63</v>
      </c>
      <c r="K3636" s="10"/>
      <c r="L3636" s="11">
        <v>595175.84</v>
      </c>
    </row>
    <row r="3637" spans="1:12" x14ac:dyDescent="0.25">
      <c r="A3637" s="5" t="s">
        <v>1388</v>
      </c>
      <c r="B3637" s="3" t="s">
        <v>1389</v>
      </c>
      <c r="C3637" s="5" t="s">
        <v>5592</v>
      </c>
      <c r="D3637" s="5" t="s">
        <v>5599</v>
      </c>
      <c r="E3637" s="5">
        <v>2021</v>
      </c>
      <c r="F3637" s="8" t="str">
        <f t="shared" si="112"/>
        <v>July</v>
      </c>
      <c r="G3637" s="7">
        <f t="shared" si="113"/>
        <v>44393</v>
      </c>
      <c r="H3637" s="5" t="s">
        <v>3344</v>
      </c>
      <c r="I3637" s="5" t="s">
        <v>13</v>
      </c>
      <c r="J3637" s="10"/>
      <c r="K3637" s="10">
        <v>312260.63</v>
      </c>
      <c r="L3637" s="11">
        <v>282915.21000000002</v>
      </c>
    </row>
    <row r="3638" spans="1:12" x14ac:dyDescent="0.25">
      <c r="A3638" s="5" t="s">
        <v>1388</v>
      </c>
      <c r="B3638" s="3" t="s">
        <v>1389</v>
      </c>
      <c r="C3638" s="5" t="s">
        <v>5592</v>
      </c>
      <c r="D3638" s="5" t="s">
        <v>5593</v>
      </c>
      <c r="E3638" s="5">
        <v>2021</v>
      </c>
      <c r="F3638" s="8" t="str">
        <f t="shared" si="112"/>
        <v>July</v>
      </c>
      <c r="G3638" s="7">
        <f t="shared" si="113"/>
        <v>44399</v>
      </c>
      <c r="H3638" s="5" t="s">
        <v>3247</v>
      </c>
      <c r="I3638" s="5" t="s">
        <v>13</v>
      </c>
      <c r="J3638" s="10"/>
      <c r="K3638" s="10">
        <v>266000</v>
      </c>
      <c r="L3638" s="11">
        <v>16915.21</v>
      </c>
    </row>
    <row r="3639" spans="1:12" x14ac:dyDescent="0.25">
      <c r="A3639" s="5" t="s">
        <v>1388</v>
      </c>
      <c r="B3639" s="3" t="s">
        <v>1389</v>
      </c>
      <c r="C3639" s="5" t="s">
        <v>5590</v>
      </c>
      <c r="D3639" s="5" t="s">
        <v>5606</v>
      </c>
      <c r="E3639" s="5">
        <v>2021</v>
      </c>
      <c r="F3639" s="8" t="str">
        <f t="shared" si="112"/>
        <v>August</v>
      </c>
      <c r="G3639" s="7">
        <f t="shared" si="113"/>
        <v>44418</v>
      </c>
      <c r="H3639" s="5" t="s">
        <v>3533</v>
      </c>
      <c r="I3639" s="5" t="s">
        <v>11</v>
      </c>
      <c r="J3639" s="10">
        <v>132508.79999999999</v>
      </c>
      <c r="K3639" s="10"/>
      <c r="L3639" s="11">
        <v>149424.01</v>
      </c>
    </row>
    <row r="3640" spans="1:12" x14ac:dyDescent="0.25">
      <c r="A3640" s="5" t="s">
        <v>1388</v>
      </c>
      <c r="B3640" s="3" t="s">
        <v>1389</v>
      </c>
      <c r="C3640" s="5" t="s">
        <v>5605</v>
      </c>
      <c r="D3640" s="5" t="s">
        <v>5587</v>
      </c>
      <c r="E3640" s="5">
        <v>2021</v>
      </c>
      <c r="F3640" s="8" t="str">
        <f t="shared" si="112"/>
        <v>September</v>
      </c>
      <c r="G3640" s="7">
        <f t="shared" si="113"/>
        <v>44440</v>
      </c>
      <c r="H3640" s="5" t="s">
        <v>3532</v>
      </c>
      <c r="I3640" s="5" t="s">
        <v>11</v>
      </c>
      <c r="J3640" s="10">
        <v>132508.79999999999</v>
      </c>
      <c r="K3640" s="10"/>
      <c r="L3640" s="11">
        <v>281932.81</v>
      </c>
    </row>
    <row r="3641" spans="1:12" x14ac:dyDescent="0.25">
      <c r="A3641" s="5" t="s">
        <v>1388</v>
      </c>
      <c r="B3641" s="3" t="s">
        <v>1389</v>
      </c>
      <c r="C3641" s="5" t="s">
        <v>5606</v>
      </c>
      <c r="D3641" s="5" t="s">
        <v>5613</v>
      </c>
      <c r="E3641" s="5">
        <v>2021</v>
      </c>
      <c r="F3641" s="8" t="str">
        <f t="shared" si="112"/>
        <v>October</v>
      </c>
      <c r="G3641" s="7">
        <f t="shared" si="113"/>
        <v>44490</v>
      </c>
      <c r="H3641" s="5" t="s">
        <v>3247</v>
      </c>
      <c r="I3641" s="5" t="s">
        <v>13</v>
      </c>
      <c r="J3641" s="10"/>
      <c r="K3641" s="10">
        <v>281932.81</v>
      </c>
      <c r="L3641" s="11">
        <v>0</v>
      </c>
    </row>
    <row r="3642" spans="1:12" x14ac:dyDescent="0.25">
      <c r="A3642" s="5" t="s">
        <v>1388</v>
      </c>
      <c r="B3642" s="3" t="s">
        <v>1389</v>
      </c>
      <c r="C3642" s="5" t="s">
        <v>5606</v>
      </c>
      <c r="D3642" s="5" t="s">
        <v>5615</v>
      </c>
      <c r="E3642" s="5">
        <v>2021</v>
      </c>
      <c r="F3642" s="8" t="str">
        <f t="shared" si="112"/>
        <v>October</v>
      </c>
      <c r="G3642" s="7">
        <f t="shared" si="113"/>
        <v>44496</v>
      </c>
      <c r="H3642" s="5" t="s">
        <v>3531</v>
      </c>
      <c r="I3642" s="5" t="s">
        <v>11</v>
      </c>
      <c r="J3642" s="10">
        <v>281146.76</v>
      </c>
      <c r="K3642" s="10"/>
      <c r="L3642" s="11">
        <v>281146.76</v>
      </c>
    </row>
    <row r="3643" spans="1:12" x14ac:dyDescent="0.25">
      <c r="A3643" s="5" t="s">
        <v>1388</v>
      </c>
      <c r="B3643" s="3" t="s">
        <v>1389</v>
      </c>
      <c r="C3643" s="5" t="s">
        <v>5607</v>
      </c>
      <c r="D3643" s="5" t="s">
        <v>5605</v>
      </c>
      <c r="E3643" s="5">
        <v>2021</v>
      </c>
      <c r="F3643" s="8" t="str">
        <f t="shared" si="112"/>
        <v>December</v>
      </c>
      <c r="G3643" s="7">
        <f t="shared" si="113"/>
        <v>44539</v>
      </c>
      <c r="H3643" s="5" t="s">
        <v>3530</v>
      </c>
      <c r="I3643" s="5" t="s">
        <v>11</v>
      </c>
      <c r="J3643" s="10">
        <v>217648.8</v>
      </c>
      <c r="K3643" s="10"/>
      <c r="L3643" s="11">
        <v>498795.56</v>
      </c>
    </row>
    <row r="3644" spans="1:12" x14ac:dyDescent="0.25">
      <c r="A3644" s="5" t="s">
        <v>1390</v>
      </c>
      <c r="B3644" s="3" t="s">
        <v>1391</v>
      </c>
      <c r="C3644" s="7"/>
      <c r="D3644" s="7"/>
      <c r="E3644" s="7"/>
      <c r="F3644" s="8" t="str">
        <f t="shared" si="112"/>
        <v>January</v>
      </c>
      <c r="G3644" s="7" t="str">
        <f t="shared" si="113"/>
        <v/>
      </c>
      <c r="H3644" s="5" t="s">
        <v>28</v>
      </c>
      <c r="I3644" s="5" t="s">
        <v>29</v>
      </c>
      <c r="J3644" s="10"/>
      <c r="K3644" s="10"/>
      <c r="L3644" s="11">
        <v>0</v>
      </c>
    </row>
    <row r="3645" spans="1:12" x14ac:dyDescent="0.25">
      <c r="A3645" s="5" t="s">
        <v>1392</v>
      </c>
      <c r="B3645" s="3" t="s">
        <v>1393</v>
      </c>
      <c r="C3645" s="7"/>
      <c r="D3645" s="7"/>
      <c r="E3645" s="7"/>
      <c r="F3645" s="8" t="str">
        <f t="shared" si="112"/>
        <v>January</v>
      </c>
      <c r="G3645" s="7" t="str">
        <f t="shared" si="113"/>
        <v/>
      </c>
      <c r="H3645" s="5" t="s">
        <v>28</v>
      </c>
      <c r="I3645" s="5" t="s">
        <v>29</v>
      </c>
      <c r="J3645" s="10"/>
      <c r="K3645" s="10"/>
      <c r="L3645" s="11">
        <v>0</v>
      </c>
    </row>
    <row r="3646" spans="1:12" x14ac:dyDescent="0.25">
      <c r="A3646" s="5" t="s">
        <v>1396</v>
      </c>
      <c r="B3646" s="3" t="s">
        <v>1397</v>
      </c>
      <c r="C3646" s="5" t="s">
        <v>5587</v>
      </c>
      <c r="D3646" s="5" t="s">
        <v>5587</v>
      </c>
      <c r="E3646" s="5">
        <v>2021</v>
      </c>
      <c r="F3646" s="8" t="str">
        <f t="shared" si="112"/>
        <v>January</v>
      </c>
      <c r="G3646" s="7">
        <f t="shared" si="113"/>
        <v>44197</v>
      </c>
      <c r="H3646" s="5" t="s">
        <v>36</v>
      </c>
      <c r="I3646" s="5" t="s">
        <v>29</v>
      </c>
      <c r="J3646" s="10"/>
      <c r="K3646" s="10"/>
      <c r="L3646" s="11">
        <v>765029</v>
      </c>
    </row>
    <row r="3647" spans="1:12" x14ac:dyDescent="0.25">
      <c r="A3647" s="5" t="s">
        <v>1398</v>
      </c>
      <c r="B3647" s="3" t="s">
        <v>1399</v>
      </c>
      <c r="C3647" s="7"/>
      <c r="D3647" s="7"/>
      <c r="E3647" s="7"/>
      <c r="F3647" s="8" t="str">
        <f t="shared" si="112"/>
        <v>January</v>
      </c>
      <c r="G3647" s="7" t="str">
        <f t="shared" si="113"/>
        <v/>
      </c>
      <c r="H3647" s="5" t="s">
        <v>28</v>
      </c>
      <c r="I3647" s="5" t="s">
        <v>29</v>
      </c>
      <c r="J3647" s="10"/>
      <c r="K3647" s="10"/>
      <c r="L3647" s="11">
        <v>0</v>
      </c>
    </row>
    <row r="3648" spans="1:12" x14ac:dyDescent="0.25">
      <c r="A3648" s="5" t="s">
        <v>1401</v>
      </c>
      <c r="B3648" s="3" t="s">
        <v>1402</v>
      </c>
      <c r="C3648" s="5" t="s">
        <v>5587</v>
      </c>
      <c r="D3648" s="5" t="s">
        <v>5587</v>
      </c>
      <c r="E3648" s="5">
        <v>2021</v>
      </c>
      <c r="F3648" s="8" t="str">
        <f t="shared" si="112"/>
        <v>January</v>
      </c>
      <c r="G3648" s="7">
        <f t="shared" si="113"/>
        <v>44197</v>
      </c>
      <c r="H3648" s="5" t="s">
        <v>36</v>
      </c>
      <c r="I3648" s="5" t="s">
        <v>29</v>
      </c>
      <c r="J3648" s="10"/>
      <c r="K3648" s="10"/>
      <c r="L3648" s="11">
        <v>253.35</v>
      </c>
    </row>
    <row r="3649" spans="1:12" x14ac:dyDescent="0.25">
      <c r="A3649" s="5" t="s">
        <v>1401</v>
      </c>
      <c r="B3649" s="3" t="s">
        <v>1402</v>
      </c>
      <c r="C3649" s="5" t="s">
        <v>5587</v>
      </c>
      <c r="D3649" s="5" t="s">
        <v>5587</v>
      </c>
      <c r="E3649" s="5">
        <v>2021</v>
      </c>
      <c r="F3649" s="8" t="str">
        <f t="shared" si="112"/>
        <v>January</v>
      </c>
      <c r="G3649" s="7">
        <f t="shared" si="113"/>
        <v>44197</v>
      </c>
      <c r="H3649" s="5" t="s">
        <v>3529</v>
      </c>
      <c r="I3649" s="5" t="s">
        <v>11</v>
      </c>
      <c r="J3649" s="10">
        <v>752500</v>
      </c>
      <c r="K3649" s="10"/>
      <c r="L3649" s="11">
        <v>752753.35</v>
      </c>
    </row>
    <row r="3650" spans="1:12" x14ac:dyDescent="0.25">
      <c r="A3650" s="5" t="s">
        <v>1401</v>
      </c>
      <c r="B3650" s="3" t="s">
        <v>1402</v>
      </c>
      <c r="C3650" s="5" t="s">
        <v>5587</v>
      </c>
      <c r="D3650" s="5" t="s">
        <v>5608</v>
      </c>
      <c r="E3650" s="5">
        <v>2021</v>
      </c>
      <c r="F3650" s="8" t="str">
        <f t="shared" si="112"/>
        <v>January</v>
      </c>
      <c r="G3650" s="7">
        <f t="shared" si="113"/>
        <v>44221</v>
      </c>
      <c r="H3650" s="5" t="s">
        <v>3300</v>
      </c>
      <c r="I3650" s="5" t="s">
        <v>13</v>
      </c>
      <c r="J3650" s="10"/>
      <c r="K3650" s="10">
        <v>752500</v>
      </c>
      <c r="L3650" s="11">
        <v>253.35</v>
      </c>
    </row>
    <row r="3651" spans="1:12" x14ac:dyDescent="0.25">
      <c r="A3651" s="5" t="s">
        <v>1401</v>
      </c>
      <c r="B3651" s="3" t="s">
        <v>1402</v>
      </c>
      <c r="C3651" s="5" t="s">
        <v>5596</v>
      </c>
      <c r="D3651" s="5" t="s">
        <v>5587</v>
      </c>
      <c r="E3651" s="5">
        <v>2021</v>
      </c>
      <c r="F3651" s="8" t="str">
        <f t="shared" ref="F3651:F3714" si="114">TEXT(C3651*28, "mmmm")</f>
        <v>April</v>
      </c>
      <c r="G3651" s="7">
        <f t="shared" ref="G3651:G3714" si="115">IFERROR(DATEVALUE(CONCATENATE(C3651,"-",D3651,"-",E3651)), "")</f>
        <v>44287</v>
      </c>
      <c r="H3651" s="5" t="s">
        <v>3528</v>
      </c>
      <c r="I3651" s="5" t="s">
        <v>11</v>
      </c>
      <c r="J3651" s="10">
        <v>752500</v>
      </c>
      <c r="K3651" s="10"/>
      <c r="L3651" s="11">
        <v>752753.35</v>
      </c>
    </row>
    <row r="3652" spans="1:12" x14ac:dyDescent="0.25">
      <c r="A3652" s="5" t="s">
        <v>1401</v>
      </c>
      <c r="B3652" s="3" t="s">
        <v>1402</v>
      </c>
      <c r="C3652" s="5" t="s">
        <v>5596</v>
      </c>
      <c r="D3652" s="5" t="s">
        <v>5615</v>
      </c>
      <c r="E3652" s="5">
        <v>2021</v>
      </c>
      <c r="F3652" s="8" t="str">
        <f t="shared" si="114"/>
        <v>April</v>
      </c>
      <c r="G3652" s="7">
        <f t="shared" si="115"/>
        <v>44313</v>
      </c>
      <c r="H3652" s="5" t="s">
        <v>3296</v>
      </c>
      <c r="I3652" s="5" t="s">
        <v>13</v>
      </c>
      <c r="J3652" s="10"/>
      <c r="K3652" s="10">
        <v>752500</v>
      </c>
      <c r="L3652" s="11">
        <v>253.35</v>
      </c>
    </row>
    <row r="3653" spans="1:12" x14ac:dyDescent="0.25">
      <c r="A3653" s="5" t="s">
        <v>1401</v>
      </c>
      <c r="B3653" s="3" t="s">
        <v>1402</v>
      </c>
      <c r="C3653" s="5" t="s">
        <v>5597</v>
      </c>
      <c r="D3653" s="5" t="s">
        <v>5601</v>
      </c>
      <c r="E3653" s="5">
        <v>2021</v>
      </c>
      <c r="F3653" s="8" t="str">
        <f t="shared" si="114"/>
        <v>May</v>
      </c>
      <c r="G3653" s="7">
        <f t="shared" si="115"/>
        <v>44333</v>
      </c>
      <c r="H3653" s="5" t="s">
        <v>3366</v>
      </c>
      <c r="I3653" s="5" t="s">
        <v>13</v>
      </c>
      <c r="J3653" s="10"/>
      <c r="K3653" s="10">
        <v>253.35</v>
      </c>
      <c r="L3653" s="11">
        <v>0</v>
      </c>
    </row>
    <row r="3654" spans="1:12" x14ac:dyDescent="0.25">
      <c r="A3654" s="5" t="s">
        <v>1401</v>
      </c>
      <c r="B3654" s="3" t="s">
        <v>1402</v>
      </c>
      <c r="C3654" s="5" t="s">
        <v>5592</v>
      </c>
      <c r="D3654" s="5" t="s">
        <v>5587</v>
      </c>
      <c r="E3654" s="5">
        <v>2021</v>
      </c>
      <c r="F3654" s="8" t="str">
        <f t="shared" si="114"/>
        <v>July</v>
      </c>
      <c r="G3654" s="7">
        <f t="shared" si="115"/>
        <v>44378</v>
      </c>
      <c r="H3654" s="5" t="s">
        <v>3527</v>
      </c>
      <c r="I3654" s="5" t="s">
        <v>11</v>
      </c>
      <c r="J3654" s="10">
        <v>752500</v>
      </c>
      <c r="K3654" s="10"/>
      <c r="L3654" s="11">
        <v>752500</v>
      </c>
    </row>
    <row r="3655" spans="1:12" x14ac:dyDescent="0.25">
      <c r="A3655" s="5" t="s">
        <v>1401</v>
      </c>
      <c r="B3655" s="3" t="s">
        <v>1402</v>
      </c>
      <c r="C3655" s="5" t="s">
        <v>5592</v>
      </c>
      <c r="D3655" s="5" t="s">
        <v>5590</v>
      </c>
      <c r="E3655" s="5">
        <v>2021</v>
      </c>
      <c r="F3655" s="8" t="str">
        <f t="shared" si="114"/>
        <v>July</v>
      </c>
      <c r="G3655" s="7">
        <f t="shared" si="115"/>
        <v>44385</v>
      </c>
      <c r="H3655" s="5" t="s">
        <v>3526</v>
      </c>
      <c r="I3655" s="5" t="s">
        <v>11</v>
      </c>
      <c r="J3655" s="10"/>
      <c r="K3655" s="10">
        <v>7525</v>
      </c>
      <c r="L3655" s="11">
        <v>744975</v>
      </c>
    </row>
    <row r="3656" spans="1:12" x14ac:dyDescent="0.25">
      <c r="A3656" s="5" t="s">
        <v>1401</v>
      </c>
      <c r="B3656" s="3" t="s">
        <v>1402</v>
      </c>
      <c r="C3656" s="5" t="s">
        <v>5592</v>
      </c>
      <c r="D3656" s="5" t="s">
        <v>5600</v>
      </c>
      <c r="E3656" s="5">
        <v>2021</v>
      </c>
      <c r="F3656" s="8" t="str">
        <f t="shared" si="114"/>
        <v>July</v>
      </c>
      <c r="G3656" s="7">
        <f t="shared" si="115"/>
        <v>44405</v>
      </c>
      <c r="H3656" s="5" t="s">
        <v>3293</v>
      </c>
      <c r="I3656" s="5" t="s">
        <v>13</v>
      </c>
      <c r="J3656" s="10"/>
      <c r="K3656" s="10">
        <v>744975</v>
      </c>
      <c r="L3656" s="11">
        <v>0</v>
      </c>
    </row>
    <row r="3657" spans="1:12" x14ac:dyDescent="0.25">
      <c r="A3657" s="5" t="s">
        <v>1401</v>
      </c>
      <c r="B3657" s="3" t="s">
        <v>1402</v>
      </c>
      <c r="C3657" s="5" t="s">
        <v>5606</v>
      </c>
      <c r="D3657" s="5" t="s">
        <v>5597</v>
      </c>
      <c r="E3657" s="5">
        <v>2021</v>
      </c>
      <c r="F3657" s="8" t="str">
        <f t="shared" si="114"/>
        <v>October</v>
      </c>
      <c r="G3657" s="7">
        <f t="shared" si="115"/>
        <v>44474</v>
      </c>
      <c r="H3657" s="5" t="s">
        <v>3525</v>
      </c>
      <c r="I3657" s="5" t="s">
        <v>11</v>
      </c>
      <c r="J3657" s="10">
        <v>695860.21</v>
      </c>
      <c r="K3657" s="10"/>
      <c r="L3657" s="11">
        <v>695860.21</v>
      </c>
    </row>
    <row r="3658" spans="1:12" x14ac:dyDescent="0.25">
      <c r="A3658" s="5" t="s">
        <v>1401</v>
      </c>
      <c r="B3658" s="3" t="s">
        <v>1402</v>
      </c>
      <c r="C3658" s="5" t="s">
        <v>5594</v>
      </c>
      <c r="D3658" s="5" t="s">
        <v>5617</v>
      </c>
      <c r="E3658" s="5">
        <v>2021</v>
      </c>
      <c r="F3658" s="8" t="str">
        <f t="shared" si="114"/>
        <v>November</v>
      </c>
      <c r="G3658" s="7">
        <f t="shared" si="115"/>
        <v>44519</v>
      </c>
      <c r="H3658" s="5" t="s">
        <v>3291</v>
      </c>
      <c r="I3658" s="5" t="s">
        <v>13</v>
      </c>
      <c r="J3658" s="10"/>
      <c r="K3658" s="10">
        <v>695860.21</v>
      </c>
      <c r="L3658" s="11">
        <v>0</v>
      </c>
    </row>
    <row r="3659" spans="1:12" x14ac:dyDescent="0.25">
      <c r="A3659" s="5" t="s">
        <v>1412</v>
      </c>
      <c r="B3659" s="3" t="s">
        <v>1413</v>
      </c>
      <c r="C3659" s="5" t="s">
        <v>5587</v>
      </c>
      <c r="D3659" s="5" t="s">
        <v>5587</v>
      </c>
      <c r="E3659" s="5">
        <v>2021</v>
      </c>
      <c r="F3659" s="8" t="str">
        <f t="shared" si="114"/>
        <v>January</v>
      </c>
      <c r="G3659" s="7">
        <f t="shared" si="115"/>
        <v>44197</v>
      </c>
      <c r="H3659" s="5" t="s">
        <v>36</v>
      </c>
      <c r="I3659" s="5" t="s">
        <v>29</v>
      </c>
      <c r="J3659" s="10"/>
      <c r="K3659" s="10"/>
      <c r="L3659" s="11">
        <v>66525</v>
      </c>
    </row>
    <row r="3660" spans="1:12" x14ac:dyDescent="0.25">
      <c r="A3660" s="5" t="s">
        <v>1412</v>
      </c>
      <c r="B3660" s="3" t="s">
        <v>1413</v>
      </c>
      <c r="C3660" s="5" t="s">
        <v>5588</v>
      </c>
      <c r="D3660" s="5" t="s">
        <v>5590</v>
      </c>
      <c r="E3660" s="5">
        <v>2021</v>
      </c>
      <c r="F3660" s="8" t="str">
        <f t="shared" si="114"/>
        <v>March</v>
      </c>
      <c r="G3660" s="7">
        <f t="shared" si="115"/>
        <v>44263</v>
      </c>
      <c r="H3660" s="5" t="s">
        <v>3524</v>
      </c>
      <c r="I3660" s="5" t="s">
        <v>11</v>
      </c>
      <c r="J3660" s="10">
        <v>215000</v>
      </c>
      <c r="K3660" s="10"/>
      <c r="L3660" s="11">
        <v>281525</v>
      </c>
    </row>
    <row r="3661" spans="1:12" x14ac:dyDescent="0.25">
      <c r="A3661" s="5" t="s">
        <v>1412</v>
      </c>
      <c r="B3661" s="3" t="s">
        <v>1413</v>
      </c>
      <c r="C3661" s="5" t="s">
        <v>5588</v>
      </c>
      <c r="D3661" s="5" t="s">
        <v>5599</v>
      </c>
      <c r="E3661" s="5">
        <v>2021</v>
      </c>
      <c r="F3661" s="8" t="str">
        <f t="shared" si="114"/>
        <v>March</v>
      </c>
      <c r="G3661" s="7">
        <f t="shared" si="115"/>
        <v>44271</v>
      </c>
      <c r="H3661" s="5" t="s">
        <v>3239</v>
      </c>
      <c r="I3661" s="5" t="s">
        <v>13</v>
      </c>
      <c r="J3661" s="10"/>
      <c r="K3661" s="10">
        <v>200000</v>
      </c>
      <c r="L3661" s="11">
        <v>81525</v>
      </c>
    </row>
    <row r="3662" spans="1:12" x14ac:dyDescent="0.25">
      <c r="A3662" s="5" t="s">
        <v>1412</v>
      </c>
      <c r="B3662" s="3" t="s">
        <v>1413</v>
      </c>
      <c r="C3662" s="5" t="s">
        <v>5596</v>
      </c>
      <c r="D3662" s="5" t="s">
        <v>5587</v>
      </c>
      <c r="E3662" s="5">
        <v>2021</v>
      </c>
      <c r="F3662" s="8" t="str">
        <f t="shared" si="114"/>
        <v>April</v>
      </c>
      <c r="G3662" s="7">
        <f t="shared" si="115"/>
        <v>44287</v>
      </c>
      <c r="H3662" s="5" t="s">
        <v>3523</v>
      </c>
      <c r="I3662" s="5" t="s">
        <v>11</v>
      </c>
      <c r="J3662" s="10">
        <v>215000</v>
      </c>
      <c r="K3662" s="10"/>
      <c r="L3662" s="11">
        <v>296525</v>
      </c>
    </row>
    <row r="3663" spans="1:12" x14ac:dyDescent="0.25">
      <c r="A3663" s="5" t="s">
        <v>1412</v>
      </c>
      <c r="B3663" s="3" t="s">
        <v>1413</v>
      </c>
      <c r="C3663" s="5" t="s">
        <v>5596</v>
      </c>
      <c r="D3663" s="5" t="s">
        <v>5592</v>
      </c>
      <c r="E3663" s="5">
        <v>2021</v>
      </c>
      <c r="F3663" s="8" t="str">
        <f t="shared" si="114"/>
        <v>April</v>
      </c>
      <c r="G3663" s="7">
        <f t="shared" si="115"/>
        <v>44293</v>
      </c>
      <c r="H3663" s="5" t="s">
        <v>3205</v>
      </c>
      <c r="I3663" s="5" t="s">
        <v>13</v>
      </c>
      <c r="J3663" s="10"/>
      <c r="K3663" s="10">
        <v>215000</v>
      </c>
      <c r="L3663" s="11">
        <v>81525</v>
      </c>
    </row>
    <row r="3664" spans="1:12" x14ac:dyDescent="0.25">
      <c r="A3664" s="5" t="s">
        <v>1412</v>
      </c>
      <c r="B3664" s="3" t="s">
        <v>1413</v>
      </c>
      <c r="C3664" s="5" t="s">
        <v>5597</v>
      </c>
      <c r="D3664" s="5" t="s">
        <v>5587</v>
      </c>
      <c r="E3664" s="5">
        <v>2021</v>
      </c>
      <c r="F3664" s="8" t="str">
        <f t="shared" si="114"/>
        <v>May</v>
      </c>
      <c r="G3664" s="7">
        <f t="shared" si="115"/>
        <v>44317</v>
      </c>
      <c r="H3664" s="5" t="s">
        <v>3522</v>
      </c>
      <c r="I3664" s="5" t="s">
        <v>11</v>
      </c>
      <c r="J3664" s="10">
        <v>215000</v>
      </c>
      <c r="K3664" s="10"/>
      <c r="L3664" s="11">
        <v>296525</v>
      </c>
    </row>
    <row r="3665" spans="1:12" x14ac:dyDescent="0.25">
      <c r="A3665" s="5" t="s">
        <v>1412</v>
      </c>
      <c r="B3665" s="3" t="s">
        <v>1413</v>
      </c>
      <c r="C3665" s="5" t="s">
        <v>5597</v>
      </c>
      <c r="D3665" s="5" t="s">
        <v>5589</v>
      </c>
      <c r="E3665" s="5">
        <v>2021</v>
      </c>
      <c r="F3665" s="8" t="str">
        <f t="shared" si="114"/>
        <v>May</v>
      </c>
      <c r="G3665" s="7">
        <f t="shared" si="115"/>
        <v>44322</v>
      </c>
      <c r="H3665" s="5" t="s">
        <v>3254</v>
      </c>
      <c r="I3665" s="5" t="s">
        <v>13</v>
      </c>
      <c r="J3665" s="10"/>
      <c r="K3665" s="10">
        <v>81525</v>
      </c>
      <c r="L3665" s="11">
        <v>215000</v>
      </c>
    </row>
    <row r="3666" spans="1:12" x14ac:dyDescent="0.25">
      <c r="A3666" s="5" t="s">
        <v>1412</v>
      </c>
      <c r="B3666" s="3" t="s">
        <v>1413</v>
      </c>
      <c r="C3666" s="5" t="s">
        <v>5597</v>
      </c>
      <c r="D3666" s="5" t="s">
        <v>5606</v>
      </c>
      <c r="E3666" s="5">
        <v>2021</v>
      </c>
      <c r="F3666" s="8" t="str">
        <f t="shared" si="114"/>
        <v>May</v>
      </c>
      <c r="G3666" s="7">
        <f t="shared" si="115"/>
        <v>44326</v>
      </c>
      <c r="H3666" s="5" t="s">
        <v>3202</v>
      </c>
      <c r="I3666" s="5" t="s">
        <v>13</v>
      </c>
      <c r="J3666" s="10"/>
      <c r="K3666" s="10">
        <v>215000</v>
      </c>
      <c r="L3666" s="11">
        <v>0</v>
      </c>
    </row>
    <row r="3667" spans="1:12" x14ac:dyDescent="0.25">
      <c r="A3667" s="5" t="s">
        <v>1412</v>
      </c>
      <c r="B3667" s="3" t="s">
        <v>1413</v>
      </c>
      <c r="C3667" s="5" t="s">
        <v>5597</v>
      </c>
      <c r="D3667" s="5" t="s">
        <v>5600</v>
      </c>
      <c r="E3667" s="5">
        <v>2021</v>
      </c>
      <c r="F3667" s="8" t="str">
        <f t="shared" si="114"/>
        <v>May</v>
      </c>
      <c r="G3667" s="7">
        <f t="shared" si="115"/>
        <v>44344</v>
      </c>
      <c r="H3667" s="5" t="s">
        <v>3521</v>
      </c>
      <c r="I3667" s="5" t="s">
        <v>11</v>
      </c>
      <c r="J3667" s="10">
        <v>215000</v>
      </c>
      <c r="K3667" s="10"/>
      <c r="L3667" s="11">
        <v>215000</v>
      </c>
    </row>
    <row r="3668" spans="1:12" x14ac:dyDescent="0.25">
      <c r="A3668" s="5" t="s">
        <v>1412</v>
      </c>
      <c r="B3668" s="3" t="s">
        <v>1413</v>
      </c>
      <c r="C3668" s="5" t="s">
        <v>5589</v>
      </c>
      <c r="D3668" s="5" t="s">
        <v>5616</v>
      </c>
      <c r="E3668" s="5">
        <v>2021</v>
      </c>
      <c r="F3668" s="8" t="str">
        <f t="shared" si="114"/>
        <v>June</v>
      </c>
      <c r="G3668" s="7">
        <f t="shared" si="115"/>
        <v>44362</v>
      </c>
      <c r="H3668" s="5" t="s">
        <v>3279</v>
      </c>
      <c r="I3668" s="5" t="s">
        <v>13</v>
      </c>
      <c r="J3668" s="10"/>
      <c r="K3668" s="10">
        <v>215000</v>
      </c>
      <c r="L3668" s="11">
        <v>0</v>
      </c>
    </row>
    <row r="3669" spans="1:12" x14ac:dyDescent="0.25">
      <c r="A3669" s="5" t="s">
        <v>1412</v>
      </c>
      <c r="B3669" s="3" t="s">
        <v>1413</v>
      </c>
      <c r="C3669" s="5" t="s">
        <v>5592</v>
      </c>
      <c r="D3669" s="5" t="s">
        <v>5587</v>
      </c>
      <c r="E3669" s="5">
        <v>2021</v>
      </c>
      <c r="F3669" s="8" t="str">
        <f t="shared" si="114"/>
        <v>July</v>
      </c>
      <c r="G3669" s="7">
        <f t="shared" si="115"/>
        <v>44378</v>
      </c>
      <c r="H3669" s="5" t="s">
        <v>3520</v>
      </c>
      <c r="I3669" s="5" t="s">
        <v>11</v>
      </c>
      <c r="J3669" s="10">
        <v>215000</v>
      </c>
      <c r="K3669" s="10"/>
      <c r="L3669" s="11">
        <v>215000</v>
      </c>
    </row>
    <row r="3670" spans="1:12" x14ac:dyDescent="0.25">
      <c r="A3670" s="5" t="s">
        <v>1412</v>
      </c>
      <c r="B3670" s="3" t="s">
        <v>1413</v>
      </c>
      <c r="C3670" s="5" t="s">
        <v>5592</v>
      </c>
      <c r="D3670" s="5" t="s">
        <v>5615</v>
      </c>
      <c r="E3670" s="5">
        <v>2021</v>
      </c>
      <c r="F3670" s="8" t="str">
        <f t="shared" si="114"/>
        <v>July</v>
      </c>
      <c r="G3670" s="7">
        <f t="shared" si="115"/>
        <v>44404</v>
      </c>
      <c r="H3670" s="5" t="s">
        <v>3519</v>
      </c>
      <c r="I3670" s="5" t="s">
        <v>13</v>
      </c>
      <c r="J3670" s="10"/>
      <c r="K3670" s="10">
        <v>215000</v>
      </c>
      <c r="L3670" s="11">
        <v>0</v>
      </c>
    </row>
    <row r="3671" spans="1:12" x14ac:dyDescent="0.25">
      <c r="A3671" s="5" t="s">
        <v>1412</v>
      </c>
      <c r="B3671" s="3" t="s">
        <v>1413</v>
      </c>
      <c r="C3671" s="5" t="s">
        <v>5590</v>
      </c>
      <c r="D3671" s="5" t="s">
        <v>5597</v>
      </c>
      <c r="E3671" s="5">
        <v>2021</v>
      </c>
      <c r="F3671" s="8" t="str">
        <f t="shared" si="114"/>
        <v>August</v>
      </c>
      <c r="G3671" s="7">
        <f t="shared" si="115"/>
        <v>44413</v>
      </c>
      <c r="H3671" s="5" t="s">
        <v>3518</v>
      </c>
      <c r="I3671" s="5" t="s">
        <v>11</v>
      </c>
      <c r="J3671" s="10">
        <v>215000</v>
      </c>
      <c r="K3671" s="10"/>
      <c r="L3671" s="11">
        <v>215000</v>
      </c>
    </row>
    <row r="3672" spans="1:12" x14ac:dyDescent="0.25">
      <c r="A3672" s="5" t="s">
        <v>1412</v>
      </c>
      <c r="B3672" s="3" t="s">
        <v>1413</v>
      </c>
      <c r="C3672" s="5" t="s">
        <v>5605</v>
      </c>
      <c r="D3672" s="5" t="s">
        <v>5587</v>
      </c>
      <c r="E3672" s="5">
        <v>2021</v>
      </c>
      <c r="F3672" s="8" t="str">
        <f t="shared" si="114"/>
        <v>September</v>
      </c>
      <c r="G3672" s="7">
        <f t="shared" si="115"/>
        <v>44440</v>
      </c>
      <c r="H3672" s="5" t="s">
        <v>3517</v>
      </c>
      <c r="I3672" s="5" t="s">
        <v>11</v>
      </c>
      <c r="J3672" s="10">
        <v>215000</v>
      </c>
      <c r="K3672" s="10"/>
      <c r="L3672" s="11">
        <v>430000</v>
      </c>
    </row>
    <row r="3673" spans="1:12" x14ac:dyDescent="0.25">
      <c r="A3673" s="5" t="s">
        <v>1412</v>
      </c>
      <c r="B3673" s="3" t="s">
        <v>1413</v>
      </c>
      <c r="C3673" s="5" t="s">
        <v>5605</v>
      </c>
      <c r="D3673" s="5" t="s">
        <v>5612</v>
      </c>
      <c r="E3673" s="5">
        <v>2021</v>
      </c>
      <c r="F3673" s="8" t="str">
        <f t="shared" si="114"/>
        <v>September</v>
      </c>
      <c r="G3673" s="7">
        <f t="shared" si="115"/>
        <v>44459</v>
      </c>
      <c r="H3673" s="5" t="s">
        <v>3516</v>
      </c>
      <c r="I3673" s="5" t="s">
        <v>13</v>
      </c>
      <c r="J3673" s="10"/>
      <c r="K3673" s="10">
        <v>430000</v>
      </c>
      <c r="L3673" s="11">
        <v>0</v>
      </c>
    </row>
    <row r="3674" spans="1:12" x14ac:dyDescent="0.25">
      <c r="A3674" s="5" t="s">
        <v>1412</v>
      </c>
      <c r="B3674" s="3" t="s">
        <v>1413</v>
      </c>
      <c r="C3674" s="5" t="s">
        <v>5606</v>
      </c>
      <c r="D3674" s="5" t="s">
        <v>5597</v>
      </c>
      <c r="E3674" s="5">
        <v>2021</v>
      </c>
      <c r="F3674" s="8" t="str">
        <f t="shared" si="114"/>
        <v>October</v>
      </c>
      <c r="G3674" s="7">
        <f t="shared" si="115"/>
        <v>44474</v>
      </c>
      <c r="H3674" s="5" t="s">
        <v>3515</v>
      </c>
      <c r="I3674" s="5" t="s">
        <v>11</v>
      </c>
      <c r="J3674" s="10">
        <v>187258.07</v>
      </c>
      <c r="K3674" s="10"/>
      <c r="L3674" s="11">
        <v>187258.07</v>
      </c>
    </row>
    <row r="3675" spans="1:12" x14ac:dyDescent="0.25">
      <c r="A3675" s="5" t="s">
        <v>1412</v>
      </c>
      <c r="B3675" s="3" t="s">
        <v>1413</v>
      </c>
      <c r="C3675" s="5" t="s">
        <v>5594</v>
      </c>
      <c r="D3675" s="5" t="s">
        <v>5587</v>
      </c>
      <c r="E3675" s="5">
        <v>2021</v>
      </c>
      <c r="F3675" s="8" t="str">
        <f t="shared" si="114"/>
        <v>November</v>
      </c>
      <c r="G3675" s="7">
        <f t="shared" si="115"/>
        <v>44501</v>
      </c>
      <c r="H3675" s="5" t="s">
        <v>3514</v>
      </c>
      <c r="I3675" s="5" t="s">
        <v>11</v>
      </c>
      <c r="J3675" s="10">
        <v>215000</v>
      </c>
      <c r="K3675" s="10"/>
      <c r="L3675" s="11">
        <v>402258.07</v>
      </c>
    </row>
    <row r="3676" spans="1:12" x14ac:dyDescent="0.25">
      <c r="A3676" s="5" t="s">
        <v>1412</v>
      </c>
      <c r="B3676" s="3" t="s">
        <v>1413</v>
      </c>
      <c r="C3676" s="5" t="s">
        <v>5594</v>
      </c>
      <c r="D3676" s="5" t="s">
        <v>5606</v>
      </c>
      <c r="E3676" s="5">
        <v>2021</v>
      </c>
      <c r="F3676" s="8" t="str">
        <f t="shared" si="114"/>
        <v>November</v>
      </c>
      <c r="G3676" s="7">
        <f t="shared" si="115"/>
        <v>44510</v>
      </c>
      <c r="H3676" s="5" t="s">
        <v>3247</v>
      </c>
      <c r="I3676" s="5" t="s">
        <v>13</v>
      </c>
      <c r="J3676" s="10"/>
      <c r="K3676" s="10">
        <v>430000</v>
      </c>
      <c r="L3676" s="11">
        <v>-27741.93</v>
      </c>
    </row>
    <row r="3677" spans="1:12" x14ac:dyDescent="0.25">
      <c r="A3677" s="5" t="s">
        <v>1412</v>
      </c>
      <c r="B3677" s="3" t="s">
        <v>1413</v>
      </c>
      <c r="C3677" s="5" t="s">
        <v>5607</v>
      </c>
      <c r="D3677" s="5" t="s">
        <v>5589</v>
      </c>
      <c r="E3677" s="5">
        <v>2021</v>
      </c>
      <c r="F3677" s="8" t="str">
        <f t="shared" si="114"/>
        <v>December</v>
      </c>
      <c r="G3677" s="7">
        <f t="shared" si="115"/>
        <v>44536</v>
      </c>
      <c r="H3677" s="5" t="s">
        <v>3513</v>
      </c>
      <c r="I3677" s="5" t="s">
        <v>11</v>
      </c>
      <c r="J3677" s="10">
        <v>215000</v>
      </c>
      <c r="K3677" s="10"/>
      <c r="L3677" s="11">
        <v>187258.07</v>
      </c>
    </row>
    <row r="3678" spans="1:12" x14ac:dyDescent="0.25">
      <c r="A3678" s="5" t="s">
        <v>1414</v>
      </c>
      <c r="B3678" s="3" t="s">
        <v>1415</v>
      </c>
      <c r="C3678" s="5" t="s">
        <v>5587</v>
      </c>
      <c r="D3678" s="5" t="s">
        <v>5587</v>
      </c>
      <c r="E3678" s="5">
        <v>2021</v>
      </c>
      <c r="F3678" s="8" t="str">
        <f t="shared" si="114"/>
        <v>January</v>
      </c>
      <c r="G3678" s="7">
        <f t="shared" si="115"/>
        <v>44197</v>
      </c>
      <c r="H3678" s="5" t="s">
        <v>36</v>
      </c>
      <c r="I3678" s="5" t="s">
        <v>29</v>
      </c>
      <c r="J3678" s="10"/>
      <c r="K3678" s="10"/>
      <c r="L3678" s="11">
        <v>782250</v>
      </c>
    </row>
    <row r="3679" spans="1:12" x14ac:dyDescent="0.25">
      <c r="A3679" s="5" t="s">
        <v>1414</v>
      </c>
      <c r="B3679" s="3" t="s">
        <v>1415</v>
      </c>
      <c r="C3679" s="5" t="s">
        <v>5587</v>
      </c>
      <c r="D3679" s="5" t="s">
        <v>5612</v>
      </c>
      <c r="E3679" s="5">
        <v>2021</v>
      </c>
      <c r="F3679" s="8" t="str">
        <f t="shared" si="114"/>
        <v>January</v>
      </c>
      <c r="G3679" s="7">
        <f t="shared" si="115"/>
        <v>44216</v>
      </c>
      <c r="H3679" s="5" t="s">
        <v>3512</v>
      </c>
      <c r="I3679" s="5" t="s">
        <v>11</v>
      </c>
      <c r="J3679" s="10">
        <v>112875</v>
      </c>
      <c r="K3679" s="10"/>
      <c r="L3679" s="11">
        <v>895125</v>
      </c>
    </row>
    <row r="3680" spans="1:12" x14ac:dyDescent="0.25">
      <c r="A3680" s="5" t="s">
        <v>1414</v>
      </c>
      <c r="B3680" s="3" t="s">
        <v>1415</v>
      </c>
      <c r="C3680" s="5" t="s">
        <v>5597</v>
      </c>
      <c r="D3680" s="5" t="s">
        <v>5587</v>
      </c>
      <c r="E3680" s="5">
        <v>2021</v>
      </c>
      <c r="F3680" s="8" t="str">
        <f t="shared" si="114"/>
        <v>May</v>
      </c>
      <c r="G3680" s="7">
        <f t="shared" si="115"/>
        <v>44317</v>
      </c>
      <c r="H3680" s="5" t="s">
        <v>3511</v>
      </c>
      <c r="I3680" s="5" t="s">
        <v>11</v>
      </c>
      <c r="J3680" s="10">
        <v>112875</v>
      </c>
      <c r="K3680" s="10"/>
      <c r="L3680" s="11">
        <v>1008000</v>
      </c>
    </row>
    <row r="3681" spans="1:12" x14ac:dyDescent="0.25">
      <c r="A3681" s="5" t="s">
        <v>1416</v>
      </c>
      <c r="B3681" s="3" t="s">
        <v>1417</v>
      </c>
      <c r="C3681" s="5" t="s">
        <v>5587</v>
      </c>
      <c r="D3681" s="5" t="s">
        <v>5587</v>
      </c>
      <c r="E3681" s="5">
        <v>2021</v>
      </c>
      <c r="F3681" s="8" t="str">
        <f t="shared" si="114"/>
        <v>January</v>
      </c>
      <c r="G3681" s="7">
        <f t="shared" si="115"/>
        <v>44197</v>
      </c>
      <c r="H3681" s="5" t="s">
        <v>36</v>
      </c>
      <c r="I3681" s="5" t="s">
        <v>29</v>
      </c>
      <c r="J3681" s="10"/>
      <c r="K3681" s="10"/>
      <c r="L3681" s="11">
        <v>25500</v>
      </c>
    </row>
    <row r="3682" spans="1:12" x14ac:dyDescent="0.25">
      <c r="A3682" s="5" t="s">
        <v>1416</v>
      </c>
      <c r="B3682" s="3" t="s">
        <v>1417</v>
      </c>
      <c r="C3682" s="5" t="s">
        <v>5588</v>
      </c>
      <c r="D3682" s="5" t="s">
        <v>5587</v>
      </c>
      <c r="E3682" s="5">
        <v>2021</v>
      </c>
      <c r="F3682" s="8" t="str">
        <f t="shared" si="114"/>
        <v>March</v>
      </c>
      <c r="G3682" s="7">
        <f t="shared" si="115"/>
        <v>44256</v>
      </c>
      <c r="H3682" s="5" t="s">
        <v>3510</v>
      </c>
      <c r="I3682" s="5" t="s">
        <v>11</v>
      </c>
      <c r="J3682" s="10">
        <v>150500</v>
      </c>
      <c r="K3682" s="10"/>
      <c r="L3682" s="11">
        <v>176000</v>
      </c>
    </row>
    <row r="3683" spans="1:12" x14ac:dyDescent="0.25">
      <c r="A3683" s="5" t="s">
        <v>1416</v>
      </c>
      <c r="B3683" s="3" t="s">
        <v>1417</v>
      </c>
      <c r="C3683" s="5" t="s">
        <v>5588</v>
      </c>
      <c r="D3683" s="5" t="s">
        <v>5596</v>
      </c>
      <c r="E3683" s="5">
        <v>2021</v>
      </c>
      <c r="F3683" s="8" t="str">
        <f t="shared" si="114"/>
        <v>March</v>
      </c>
      <c r="G3683" s="7">
        <f t="shared" si="115"/>
        <v>44259</v>
      </c>
      <c r="H3683" s="5" t="s">
        <v>3509</v>
      </c>
      <c r="I3683" s="5" t="s">
        <v>13</v>
      </c>
      <c r="J3683" s="10"/>
      <c r="K3683" s="10">
        <v>140000</v>
      </c>
      <c r="L3683" s="11">
        <v>36000</v>
      </c>
    </row>
    <row r="3684" spans="1:12" x14ac:dyDescent="0.25">
      <c r="A3684" s="5" t="s">
        <v>1416</v>
      </c>
      <c r="B3684" s="3" t="s">
        <v>1417</v>
      </c>
      <c r="C3684" s="5" t="s">
        <v>5588</v>
      </c>
      <c r="D3684" s="5" t="s">
        <v>5596</v>
      </c>
      <c r="E3684" s="5">
        <v>2021</v>
      </c>
      <c r="F3684" s="8" t="str">
        <f t="shared" si="114"/>
        <v>March</v>
      </c>
      <c r="G3684" s="7">
        <f t="shared" si="115"/>
        <v>44259</v>
      </c>
      <c r="H3684" s="5" t="s">
        <v>3508</v>
      </c>
      <c r="I3684" s="5" t="s">
        <v>13</v>
      </c>
      <c r="J3684" s="10"/>
      <c r="K3684" s="10">
        <v>25500</v>
      </c>
      <c r="L3684" s="11">
        <v>10500</v>
      </c>
    </row>
    <row r="3685" spans="1:12" x14ac:dyDescent="0.25">
      <c r="A3685" s="5" t="s">
        <v>1416</v>
      </c>
      <c r="B3685" s="3" t="s">
        <v>1417</v>
      </c>
      <c r="C3685" s="5" t="s">
        <v>5588</v>
      </c>
      <c r="D3685" s="5" t="s">
        <v>5596</v>
      </c>
      <c r="E3685" s="5">
        <v>2021</v>
      </c>
      <c r="F3685" s="8" t="str">
        <f t="shared" si="114"/>
        <v>March</v>
      </c>
      <c r="G3685" s="7">
        <f t="shared" si="115"/>
        <v>44259</v>
      </c>
      <c r="H3685" s="5" t="s">
        <v>3507</v>
      </c>
      <c r="I3685" s="5" t="s">
        <v>13</v>
      </c>
      <c r="J3685" s="10"/>
      <c r="K3685" s="10">
        <v>10500</v>
      </c>
      <c r="L3685" s="11">
        <v>0</v>
      </c>
    </row>
    <row r="3686" spans="1:12" x14ac:dyDescent="0.25">
      <c r="A3686" s="5" t="s">
        <v>1416</v>
      </c>
      <c r="B3686" s="3" t="s">
        <v>1417</v>
      </c>
      <c r="C3686" s="5" t="s">
        <v>5596</v>
      </c>
      <c r="D3686" s="5" t="s">
        <v>5587</v>
      </c>
      <c r="E3686" s="5">
        <v>2021</v>
      </c>
      <c r="F3686" s="8" t="str">
        <f t="shared" si="114"/>
        <v>April</v>
      </c>
      <c r="G3686" s="7">
        <f t="shared" si="115"/>
        <v>44287</v>
      </c>
      <c r="H3686" s="5" t="s">
        <v>3506</v>
      </c>
      <c r="I3686" s="5" t="s">
        <v>11</v>
      </c>
      <c r="J3686" s="10">
        <v>150500</v>
      </c>
      <c r="K3686" s="10"/>
      <c r="L3686" s="11">
        <v>150500</v>
      </c>
    </row>
    <row r="3687" spans="1:12" x14ac:dyDescent="0.25">
      <c r="A3687" s="5" t="s">
        <v>1416</v>
      </c>
      <c r="B3687" s="3" t="s">
        <v>1417</v>
      </c>
      <c r="C3687" s="5" t="s">
        <v>5596</v>
      </c>
      <c r="D3687" s="5" t="s">
        <v>5589</v>
      </c>
      <c r="E3687" s="5">
        <v>2021</v>
      </c>
      <c r="F3687" s="8" t="str">
        <f t="shared" si="114"/>
        <v>April</v>
      </c>
      <c r="G3687" s="7">
        <f t="shared" si="115"/>
        <v>44292</v>
      </c>
      <c r="H3687" s="5" t="s">
        <v>3205</v>
      </c>
      <c r="I3687" s="5" t="s">
        <v>13</v>
      </c>
      <c r="J3687" s="10"/>
      <c r="K3687" s="10">
        <v>140000</v>
      </c>
      <c r="L3687" s="11">
        <v>10500</v>
      </c>
    </row>
    <row r="3688" spans="1:12" x14ac:dyDescent="0.25">
      <c r="A3688" s="5" t="s">
        <v>1416</v>
      </c>
      <c r="B3688" s="3" t="s">
        <v>1417</v>
      </c>
      <c r="C3688" s="5" t="s">
        <v>5596</v>
      </c>
      <c r="D3688" s="5" t="s">
        <v>5589</v>
      </c>
      <c r="E3688" s="5">
        <v>2021</v>
      </c>
      <c r="F3688" s="8" t="str">
        <f t="shared" si="114"/>
        <v>April</v>
      </c>
      <c r="G3688" s="7">
        <f t="shared" si="115"/>
        <v>44292</v>
      </c>
      <c r="H3688" s="5" t="s">
        <v>3204</v>
      </c>
      <c r="I3688" s="5" t="s">
        <v>13</v>
      </c>
      <c r="J3688" s="10"/>
      <c r="K3688" s="10">
        <v>10500</v>
      </c>
      <c r="L3688" s="11">
        <v>0</v>
      </c>
    </row>
    <row r="3689" spans="1:12" x14ac:dyDescent="0.25">
      <c r="A3689" s="5" t="s">
        <v>1416</v>
      </c>
      <c r="B3689" s="3" t="s">
        <v>1417</v>
      </c>
      <c r="C3689" s="5" t="s">
        <v>5597</v>
      </c>
      <c r="D3689" s="5" t="s">
        <v>5587</v>
      </c>
      <c r="E3689" s="5">
        <v>2021</v>
      </c>
      <c r="F3689" s="8" t="str">
        <f t="shared" si="114"/>
        <v>May</v>
      </c>
      <c r="G3689" s="7">
        <f t="shared" si="115"/>
        <v>44317</v>
      </c>
      <c r="H3689" s="5" t="s">
        <v>3505</v>
      </c>
      <c r="I3689" s="5" t="s">
        <v>11</v>
      </c>
      <c r="J3689" s="10">
        <v>150500</v>
      </c>
      <c r="K3689" s="10"/>
      <c r="L3689" s="11">
        <v>150500</v>
      </c>
    </row>
    <row r="3690" spans="1:12" x14ac:dyDescent="0.25">
      <c r="A3690" s="5" t="s">
        <v>1416</v>
      </c>
      <c r="B3690" s="3" t="s">
        <v>1417</v>
      </c>
      <c r="C3690" s="5" t="s">
        <v>5597</v>
      </c>
      <c r="D3690" s="5" t="s">
        <v>5592</v>
      </c>
      <c r="E3690" s="5">
        <v>2021</v>
      </c>
      <c r="F3690" s="8" t="str">
        <f t="shared" si="114"/>
        <v>May</v>
      </c>
      <c r="G3690" s="7">
        <f t="shared" si="115"/>
        <v>44323</v>
      </c>
      <c r="H3690" s="5" t="s">
        <v>3202</v>
      </c>
      <c r="I3690" s="5" t="s">
        <v>13</v>
      </c>
      <c r="J3690" s="10"/>
      <c r="K3690" s="10">
        <v>140000</v>
      </c>
      <c r="L3690" s="11">
        <v>10500</v>
      </c>
    </row>
    <row r="3691" spans="1:12" x14ac:dyDescent="0.25">
      <c r="A3691" s="5" t="s">
        <v>1416</v>
      </c>
      <c r="B3691" s="3" t="s">
        <v>1417</v>
      </c>
      <c r="C3691" s="5" t="s">
        <v>5597</v>
      </c>
      <c r="D3691" s="5" t="s">
        <v>5592</v>
      </c>
      <c r="E3691" s="5">
        <v>2021</v>
      </c>
      <c r="F3691" s="8" t="str">
        <f t="shared" si="114"/>
        <v>May</v>
      </c>
      <c r="G3691" s="7">
        <f t="shared" si="115"/>
        <v>44323</v>
      </c>
      <c r="H3691" s="5" t="s">
        <v>3504</v>
      </c>
      <c r="I3691" s="5" t="s">
        <v>13</v>
      </c>
      <c r="J3691" s="10"/>
      <c r="K3691" s="10">
        <v>10500</v>
      </c>
      <c r="L3691" s="11">
        <v>0</v>
      </c>
    </row>
    <row r="3692" spans="1:12" x14ac:dyDescent="0.25">
      <c r="A3692" s="5" t="s">
        <v>1416</v>
      </c>
      <c r="B3692" s="3" t="s">
        <v>1417</v>
      </c>
      <c r="C3692" s="5" t="s">
        <v>5597</v>
      </c>
      <c r="D3692" s="5" t="s">
        <v>5600</v>
      </c>
      <c r="E3692" s="5">
        <v>2021</v>
      </c>
      <c r="F3692" s="8" t="str">
        <f t="shared" si="114"/>
        <v>May</v>
      </c>
      <c r="G3692" s="7">
        <f t="shared" si="115"/>
        <v>44344</v>
      </c>
      <c r="H3692" s="5" t="s">
        <v>3503</v>
      </c>
      <c r="I3692" s="5" t="s">
        <v>11</v>
      </c>
      <c r="J3692" s="10">
        <v>150500</v>
      </c>
      <c r="K3692" s="10"/>
      <c r="L3692" s="11">
        <v>150500</v>
      </c>
    </row>
    <row r="3693" spans="1:12" x14ac:dyDescent="0.25">
      <c r="A3693" s="5" t="s">
        <v>1416</v>
      </c>
      <c r="B3693" s="3" t="s">
        <v>1417</v>
      </c>
      <c r="C3693" s="5" t="s">
        <v>5589</v>
      </c>
      <c r="D3693" s="5" t="s">
        <v>5588</v>
      </c>
      <c r="E3693" s="5">
        <v>2021</v>
      </c>
      <c r="F3693" s="8" t="str">
        <f t="shared" si="114"/>
        <v>June</v>
      </c>
      <c r="G3693" s="7">
        <f t="shared" si="115"/>
        <v>44350</v>
      </c>
      <c r="H3693" s="5" t="s">
        <v>3502</v>
      </c>
      <c r="I3693" s="5" t="s">
        <v>11</v>
      </c>
      <c r="J3693" s="10"/>
      <c r="K3693" s="10">
        <v>9030</v>
      </c>
      <c r="L3693" s="11">
        <v>141470</v>
      </c>
    </row>
    <row r="3694" spans="1:12" x14ac:dyDescent="0.25">
      <c r="A3694" s="5" t="s">
        <v>1416</v>
      </c>
      <c r="B3694" s="3" t="s">
        <v>1417</v>
      </c>
      <c r="C3694" s="5" t="s">
        <v>5589</v>
      </c>
      <c r="D3694" s="5" t="s">
        <v>5590</v>
      </c>
      <c r="E3694" s="5">
        <v>2021</v>
      </c>
      <c r="F3694" s="8" t="str">
        <f t="shared" si="114"/>
        <v>June</v>
      </c>
      <c r="G3694" s="7">
        <f t="shared" si="115"/>
        <v>44355</v>
      </c>
      <c r="H3694" s="5" t="s">
        <v>3331</v>
      </c>
      <c r="I3694" s="5" t="s">
        <v>13</v>
      </c>
      <c r="J3694" s="10"/>
      <c r="K3694" s="10">
        <v>10500</v>
      </c>
      <c r="L3694" s="11">
        <v>130970</v>
      </c>
    </row>
    <row r="3695" spans="1:12" x14ac:dyDescent="0.25">
      <c r="A3695" s="5" t="s">
        <v>1416</v>
      </c>
      <c r="B3695" s="3" t="s">
        <v>1417</v>
      </c>
      <c r="C3695" s="5" t="s">
        <v>5589</v>
      </c>
      <c r="D3695" s="5" t="s">
        <v>5590</v>
      </c>
      <c r="E3695" s="5">
        <v>2021</v>
      </c>
      <c r="F3695" s="8" t="str">
        <f t="shared" si="114"/>
        <v>June</v>
      </c>
      <c r="G3695" s="7">
        <f t="shared" si="115"/>
        <v>44355</v>
      </c>
      <c r="H3695" s="5" t="s">
        <v>3279</v>
      </c>
      <c r="I3695" s="5" t="s">
        <v>13</v>
      </c>
      <c r="J3695" s="10"/>
      <c r="K3695" s="10">
        <v>131600</v>
      </c>
      <c r="L3695" s="11">
        <v>-630</v>
      </c>
    </row>
    <row r="3696" spans="1:12" x14ac:dyDescent="0.25">
      <c r="A3696" s="5" t="s">
        <v>1416</v>
      </c>
      <c r="B3696" s="3" t="s">
        <v>1417</v>
      </c>
      <c r="C3696" s="5" t="s">
        <v>5592</v>
      </c>
      <c r="D3696" s="5" t="s">
        <v>5587</v>
      </c>
      <c r="E3696" s="5">
        <v>2021</v>
      </c>
      <c r="F3696" s="8" t="str">
        <f t="shared" si="114"/>
        <v>July</v>
      </c>
      <c r="G3696" s="7">
        <f t="shared" si="115"/>
        <v>44378</v>
      </c>
      <c r="H3696" s="5" t="s">
        <v>3501</v>
      </c>
      <c r="I3696" s="5" t="s">
        <v>11</v>
      </c>
      <c r="J3696" s="10">
        <v>150500</v>
      </c>
      <c r="K3696" s="10"/>
      <c r="L3696" s="11">
        <v>149870</v>
      </c>
    </row>
    <row r="3697" spans="1:12" x14ac:dyDescent="0.25">
      <c r="A3697" s="5" t="s">
        <v>1416</v>
      </c>
      <c r="B3697" s="3" t="s">
        <v>1417</v>
      </c>
      <c r="C3697" s="5" t="s">
        <v>5592</v>
      </c>
      <c r="D3697" s="5" t="s">
        <v>5590</v>
      </c>
      <c r="E3697" s="5">
        <v>2021</v>
      </c>
      <c r="F3697" s="8" t="str">
        <f t="shared" si="114"/>
        <v>July</v>
      </c>
      <c r="G3697" s="7">
        <f t="shared" si="115"/>
        <v>44385</v>
      </c>
      <c r="H3697" s="5" t="s">
        <v>3196</v>
      </c>
      <c r="I3697" s="5" t="s">
        <v>13</v>
      </c>
      <c r="J3697" s="10"/>
      <c r="K3697" s="10">
        <v>140000</v>
      </c>
      <c r="L3697" s="11">
        <v>9870</v>
      </c>
    </row>
    <row r="3698" spans="1:12" x14ac:dyDescent="0.25">
      <c r="A3698" s="5" t="s">
        <v>1416</v>
      </c>
      <c r="B3698" s="3" t="s">
        <v>1417</v>
      </c>
      <c r="C3698" s="5" t="s">
        <v>5592</v>
      </c>
      <c r="D3698" s="5" t="s">
        <v>5590</v>
      </c>
      <c r="E3698" s="5">
        <v>2021</v>
      </c>
      <c r="F3698" s="8" t="str">
        <f t="shared" si="114"/>
        <v>July</v>
      </c>
      <c r="G3698" s="7">
        <f t="shared" si="115"/>
        <v>44385</v>
      </c>
      <c r="H3698" s="5" t="s">
        <v>3195</v>
      </c>
      <c r="I3698" s="5" t="s">
        <v>13</v>
      </c>
      <c r="J3698" s="10"/>
      <c r="K3698" s="10">
        <v>10500</v>
      </c>
      <c r="L3698" s="11">
        <v>-630</v>
      </c>
    </row>
    <row r="3699" spans="1:12" x14ac:dyDescent="0.25">
      <c r="A3699" s="5" t="s">
        <v>1416</v>
      </c>
      <c r="B3699" s="3" t="s">
        <v>1417</v>
      </c>
      <c r="C3699" s="5" t="s">
        <v>5590</v>
      </c>
      <c r="D3699" s="5" t="s">
        <v>5587</v>
      </c>
      <c r="E3699" s="5">
        <v>2021</v>
      </c>
      <c r="F3699" s="8" t="str">
        <f t="shared" si="114"/>
        <v>August</v>
      </c>
      <c r="G3699" s="7">
        <f t="shared" si="115"/>
        <v>44409</v>
      </c>
      <c r="H3699" s="5" t="s">
        <v>3500</v>
      </c>
      <c r="I3699" s="5" t="s">
        <v>11</v>
      </c>
      <c r="J3699" s="10">
        <v>150500</v>
      </c>
      <c r="K3699" s="10"/>
      <c r="L3699" s="11">
        <v>149870</v>
      </c>
    </row>
    <row r="3700" spans="1:12" x14ac:dyDescent="0.25">
      <c r="A3700" s="5" t="s">
        <v>1416</v>
      </c>
      <c r="B3700" s="3" t="s">
        <v>1417</v>
      </c>
      <c r="C3700" s="5" t="s">
        <v>5590</v>
      </c>
      <c r="D3700" s="5" t="s">
        <v>5601</v>
      </c>
      <c r="E3700" s="5">
        <v>2021</v>
      </c>
      <c r="F3700" s="8" t="str">
        <f t="shared" si="114"/>
        <v>August</v>
      </c>
      <c r="G3700" s="7">
        <f t="shared" si="115"/>
        <v>44425</v>
      </c>
      <c r="H3700" s="5" t="s">
        <v>3192</v>
      </c>
      <c r="I3700" s="5" t="s">
        <v>13</v>
      </c>
      <c r="J3700" s="10"/>
      <c r="K3700" s="10">
        <v>10500</v>
      </c>
      <c r="L3700" s="11">
        <v>139370</v>
      </c>
    </row>
    <row r="3701" spans="1:12" x14ac:dyDescent="0.25">
      <c r="A3701" s="5" t="s">
        <v>1416</v>
      </c>
      <c r="B3701" s="3" t="s">
        <v>1417</v>
      </c>
      <c r="C3701" s="5" t="s">
        <v>5590</v>
      </c>
      <c r="D3701" s="5" t="s">
        <v>5601</v>
      </c>
      <c r="E3701" s="5">
        <v>2021</v>
      </c>
      <c r="F3701" s="8" t="str">
        <f t="shared" si="114"/>
        <v>August</v>
      </c>
      <c r="G3701" s="7">
        <f t="shared" si="115"/>
        <v>44425</v>
      </c>
      <c r="H3701" s="5" t="s">
        <v>3193</v>
      </c>
      <c r="I3701" s="5" t="s">
        <v>13</v>
      </c>
      <c r="J3701" s="10"/>
      <c r="K3701" s="10">
        <v>140000</v>
      </c>
      <c r="L3701" s="11">
        <v>-630</v>
      </c>
    </row>
    <row r="3702" spans="1:12" x14ac:dyDescent="0.25">
      <c r="A3702" s="5" t="s">
        <v>1416</v>
      </c>
      <c r="B3702" s="3" t="s">
        <v>1417</v>
      </c>
      <c r="C3702" s="5" t="s">
        <v>5605</v>
      </c>
      <c r="D3702" s="5" t="s">
        <v>5587</v>
      </c>
      <c r="E3702" s="5">
        <v>2021</v>
      </c>
      <c r="F3702" s="8" t="str">
        <f t="shared" si="114"/>
        <v>September</v>
      </c>
      <c r="G3702" s="7">
        <f t="shared" si="115"/>
        <v>44440</v>
      </c>
      <c r="H3702" s="5" t="s">
        <v>3499</v>
      </c>
      <c r="I3702" s="5" t="s">
        <v>11</v>
      </c>
      <c r="J3702" s="10">
        <v>150500</v>
      </c>
      <c r="K3702" s="10"/>
      <c r="L3702" s="11">
        <v>149870</v>
      </c>
    </row>
    <row r="3703" spans="1:12" x14ac:dyDescent="0.25">
      <c r="A3703" s="5" t="s">
        <v>1416</v>
      </c>
      <c r="B3703" s="3" t="s">
        <v>1417</v>
      </c>
      <c r="C3703" s="5" t="s">
        <v>5605</v>
      </c>
      <c r="D3703" s="5" t="s">
        <v>5598</v>
      </c>
      <c r="E3703" s="5">
        <v>2021</v>
      </c>
      <c r="F3703" s="8" t="str">
        <f t="shared" si="114"/>
        <v>September</v>
      </c>
      <c r="G3703" s="7">
        <f t="shared" si="115"/>
        <v>44441</v>
      </c>
      <c r="H3703" s="5" t="s">
        <v>3498</v>
      </c>
      <c r="I3703" s="5" t="s">
        <v>13</v>
      </c>
      <c r="J3703" s="10"/>
      <c r="K3703" s="10">
        <v>140000</v>
      </c>
      <c r="L3703" s="11">
        <v>9870</v>
      </c>
    </row>
    <row r="3704" spans="1:12" x14ac:dyDescent="0.25">
      <c r="A3704" s="5" t="s">
        <v>1416</v>
      </c>
      <c r="B3704" s="3" t="s">
        <v>1417</v>
      </c>
      <c r="C3704" s="5" t="s">
        <v>5605</v>
      </c>
      <c r="D3704" s="5" t="s">
        <v>5598</v>
      </c>
      <c r="E3704" s="5">
        <v>2021</v>
      </c>
      <c r="F3704" s="8" t="str">
        <f t="shared" si="114"/>
        <v>September</v>
      </c>
      <c r="G3704" s="7">
        <f t="shared" si="115"/>
        <v>44441</v>
      </c>
      <c r="H3704" s="5" t="s">
        <v>3497</v>
      </c>
      <c r="I3704" s="5" t="s">
        <v>13</v>
      </c>
      <c r="J3704" s="10"/>
      <c r="K3704" s="10">
        <v>10500</v>
      </c>
      <c r="L3704" s="11">
        <v>-630</v>
      </c>
    </row>
    <row r="3705" spans="1:12" x14ac:dyDescent="0.25">
      <c r="A3705" s="5" t="s">
        <v>1416</v>
      </c>
      <c r="B3705" s="3" t="s">
        <v>1417</v>
      </c>
      <c r="C3705" s="5" t="s">
        <v>5605</v>
      </c>
      <c r="D3705" s="5" t="s">
        <v>5610</v>
      </c>
      <c r="E3705" s="5">
        <v>2021</v>
      </c>
      <c r="F3705" s="8" t="str">
        <f t="shared" si="114"/>
        <v>September</v>
      </c>
      <c r="G3705" s="7">
        <f t="shared" si="115"/>
        <v>44469</v>
      </c>
      <c r="H3705" s="5" t="s">
        <v>3496</v>
      </c>
      <c r="I3705" s="5" t="s">
        <v>11</v>
      </c>
      <c r="J3705" s="10">
        <v>150500</v>
      </c>
      <c r="K3705" s="10"/>
      <c r="L3705" s="11">
        <v>149870</v>
      </c>
    </row>
    <row r="3706" spans="1:12" x14ac:dyDescent="0.25">
      <c r="A3706" s="5" t="s">
        <v>1416</v>
      </c>
      <c r="B3706" s="3" t="s">
        <v>1417</v>
      </c>
      <c r="C3706" s="5" t="s">
        <v>5594</v>
      </c>
      <c r="D3706" s="5" t="s">
        <v>5587</v>
      </c>
      <c r="E3706" s="5">
        <v>2021</v>
      </c>
      <c r="F3706" s="8" t="str">
        <f t="shared" si="114"/>
        <v>November</v>
      </c>
      <c r="G3706" s="7">
        <f t="shared" si="115"/>
        <v>44501</v>
      </c>
      <c r="H3706" s="5" t="s">
        <v>3495</v>
      </c>
      <c r="I3706" s="5" t="s">
        <v>11</v>
      </c>
      <c r="J3706" s="10">
        <v>150500</v>
      </c>
      <c r="K3706" s="10"/>
      <c r="L3706" s="11">
        <v>300370</v>
      </c>
    </row>
    <row r="3707" spans="1:12" x14ac:dyDescent="0.25">
      <c r="A3707" s="5" t="s">
        <v>1416</v>
      </c>
      <c r="B3707" s="3" t="s">
        <v>1417</v>
      </c>
      <c r="C3707" s="5" t="s">
        <v>5594</v>
      </c>
      <c r="D3707" s="5" t="s">
        <v>5605</v>
      </c>
      <c r="E3707" s="5">
        <v>2021</v>
      </c>
      <c r="F3707" s="8" t="str">
        <f t="shared" si="114"/>
        <v>November</v>
      </c>
      <c r="G3707" s="7">
        <f t="shared" si="115"/>
        <v>44509</v>
      </c>
      <c r="H3707" s="5" t="s">
        <v>3324</v>
      </c>
      <c r="I3707" s="5" t="s">
        <v>13</v>
      </c>
      <c r="J3707" s="10"/>
      <c r="K3707" s="10">
        <v>140000</v>
      </c>
      <c r="L3707" s="11">
        <v>160370</v>
      </c>
    </row>
    <row r="3708" spans="1:12" x14ac:dyDescent="0.25">
      <c r="A3708" s="5" t="s">
        <v>1416</v>
      </c>
      <c r="B3708" s="3" t="s">
        <v>1417</v>
      </c>
      <c r="C3708" s="5" t="s">
        <v>5594</v>
      </c>
      <c r="D3708" s="5" t="s">
        <v>5605</v>
      </c>
      <c r="E3708" s="5">
        <v>2021</v>
      </c>
      <c r="F3708" s="8" t="str">
        <f t="shared" si="114"/>
        <v>November</v>
      </c>
      <c r="G3708" s="7">
        <f t="shared" si="115"/>
        <v>44509</v>
      </c>
      <c r="H3708" s="5" t="s">
        <v>3494</v>
      </c>
      <c r="I3708" s="5" t="s">
        <v>13</v>
      </c>
      <c r="J3708" s="10"/>
      <c r="K3708" s="10">
        <v>10500</v>
      </c>
      <c r="L3708" s="11">
        <v>149870</v>
      </c>
    </row>
    <row r="3709" spans="1:12" x14ac:dyDescent="0.25">
      <c r="A3709" s="5" t="s">
        <v>1416</v>
      </c>
      <c r="B3709" s="3" t="s">
        <v>1417</v>
      </c>
      <c r="C3709" s="5" t="s">
        <v>5594</v>
      </c>
      <c r="D3709" s="5" t="s">
        <v>5610</v>
      </c>
      <c r="E3709" s="5">
        <v>2021</v>
      </c>
      <c r="F3709" s="8" t="str">
        <f t="shared" si="114"/>
        <v>November</v>
      </c>
      <c r="G3709" s="7">
        <f t="shared" si="115"/>
        <v>44530</v>
      </c>
      <c r="H3709" s="5" t="s">
        <v>3493</v>
      </c>
      <c r="I3709" s="5" t="s">
        <v>13</v>
      </c>
      <c r="J3709" s="10"/>
      <c r="K3709" s="10">
        <v>140000</v>
      </c>
      <c r="L3709" s="11">
        <v>9870</v>
      </c>
    </row>
    <row r="3710" spans="1:12" x14ac:dyDescent="0.25">
      <c r="A3710" s="5" t="s">
        <v>1416</v>
      </c>
      <c r="B3710" s="3" t="s">
        <v>1417</v>
      </c>
      <c r="C3710" s="5" t="s">
        <v>5594</v>
      </c>
      <c r="D3710" s="5" t="s">
        <v>5610</v>
      </c>
      <c r="E3710" s="5">
        <v>2021</v>
      </c>
      <c r="F3710" s="8" t="str">
        <f t="shared" si="114"/>
        <v>November</v>
      </c>
      <c r="G3710" s="7">
        <f t="shared" si="115"/>
        <v>44530</v>
      </c>
      <c r="H3710" s="5" t="s">
        <v>3492</v>
      </c>
      <c r="I3710" s="5" t="s">
        <v>13</v>
      </c>
      <c r="J3710" s="10"/>
      <c r="K3710" s="10">
        <v>10500</v>
      </c>
      <c r="L3710" s="11">
        <v>-630</v>
      </c>
    </row>
    <row r="3711" spans="1:12" x14ac:dyDescent="0.25">
      <c r="A3711" s="5" t="s">
        <v>1416</v>
      </c>
      <c r="B3711" s="3" t="s">
        <v>1417</v>
      </c>
      <c r="C3711" s="5" t="s">
        <v>5607</v>
      </c>
      <c r="D3711" s="5" t="s">
        <v>5587</v>
      </c>
      <c r="E3711" s="5">
        <v>2021</v>
      </c>
      <c r="F3711" s="8" t="str">
        <f t="shared" si="114"/>
        <v>December</v>
      </c>
      <c r="G3711" s="7">
        <f t="shared" si="115"/>
        <v>44531</v>
      </c>
      <c r="H3711" s="5" t="s">
        <v>3491</v>
      </c>
      <c r="I3711" s="5" t="s">
        <v>11</v>
      </c>
      <c r="J3711" s="10">
        <v>150500</v>
      </c>
      <c r="K3711" s="10"/>
      <c r="L3711" s="11">
        <v>149870</v>
      </c>
    </row>
    <row r="3712" spans="1:12" x14ac:dyDescent="0.25">
      <c r="A3712" s="5" t="s">
        <v>1416</v>
      </c>
      <c r="B3712" s="3" t="s">
        <v>1417</v>
      </c>
      <c r="C3712" s="5" t="s">
        <v>5607</v>
      </c>
      <c r="D3712" s="5" t="s">
        <v>5598</v>
      </c>
      <c r="E3712" s="5">
        <v>2021</v>
      </c>
      <c r="F3712" s="8" t="str">
        <f t="shared" si="114"/>
        <v>December</v>
      </c>
      <c r="G3712" s="7">
        <f t="shared" si="115"/>
        <v>44532</v>
      </c>
      <c r="H3712" s="5" t="s">
        <v>3346</v>
      </c>
      <c r="I3712" s="5" t="s">
        <v>13</v>
      </c>
      <c r="J3712" s="10"/>
      <c r="K3712" s="10">
        <v>140000</v>
      </c>
      <c r="L3712" s="11">
        <v>9870</v>
      </c>
    </row>
    <row r="3713" spans="1:12" x14ac:dyDescent="0.25">
      <c r="A3713" s="5" t="s">
        <v>1416</v>
      </c>
      <c r="B3713" s="3" t="s">
        <v>1417</v>
      </c>
      <c r="C3713" s="5" t="s">
        <v>5607</v>
      </c>
      <c r="D3713" s="5" t="s">
        <v>5598</v>
      </c>
      <c r="E3713" s="5">
        <v>2021</v>
      </c>
      <c r="F3713" s="8" t="str">
        <f t="shared" si="114"/>
        <v>December</v>
      </c>
      <c r="G3713" s="7">
        <f t="shared" si="115"/>
        <v>44532</v>
      </c>
      <c r="H3713" s="5" t="s">
        <v>3490</v>
      </c>
      <c r="I3713" s="5" t="s">
        <v>13</v>
      </c>
      <c r="J3713" s="10"/>
      <c r="K3713" s="10">
        <v>10500</v>
      </c>
      <c r="L3713" s="11">
        <v>-630</v>
      </c>
    </row>
    <row r="3714" spans="1:12" x14ac:dyDescent="0.25">
      <c r="A3714" s="5" t="s">
        <v>1418</v>
      </c>
      <c r="B3714" s="3" t="s">
        <v>1419</v>
      </c>
      <c r="C3714" s="5" t="s">
        <v>5606</v>
      </c>
      <c r="D3714" s="5" t="s">
        <v>5589</v>
      </c>
      <c r="E3714" s="5">
        <v>2021</v>
      </c>
      <c r="F3714" s="8" t="str">
        <f t="shared" si="114"/>
        <v>October</v>
      </c>
      <c r="G3714" s="7">
        <f t="shared" si="115"/>
        <v>44475</v>
      </c>
      <c r="H3714" s="5" t="s">
        <v>3489</v>
      </c>
      <c r="I3714" s="5" t="s">
        <v>11</v>
      </c>
      <c r="J3714" s="10">
        <v>540148.80000000005</v>
      </c>
      <c r="K3714" s="10"/>
      <c r="L3714" s="11">
        <v>540148.80000000005</v>
      </c>
    </row>
    <row r="3715" spans="1:12" x14ac:dyDescent="0.25">
      <c r="A3715" s="5" t="s">
        <v>1418</v>
      </c>
      <c r="B3715" s="3" t="s">
        <v>1419</v>
      </c>
      <c r="C3715" s="5" t="s">
        <v>5606</v>
      </c>
      <c r="D3715" s="5" t="s">
        <v>5589</v>
      </c>
      <c r="E3715" s="5">
        <v>2021</v>
      </c>
      <c r="F3715" s="8" t="str">
        <f t="shared" ref="F3715:F3778" si="116">TEXT(C3715*28, "mmmm")</f>
        <v>October</v>
      </c>
      <c r="G3715" s="7">
        <f t="shared" ref="G3715:G3778" si="117">IFERROR(DATEVALUE(CONCATENATE(C3715,"-",D3715,"-",E3715)), "")</f>
        <v>44475</v>
      </c>
      <c r="H3715" s="5" t="s">
        <v>3486</v>
      </c>
      <c r="I3715" s="5" t="s">
        <v>13</v>
      </c>
      <c r="J3715" s="10"/>
      <c r="K3715" s="10">
        <v>540148.80000000005</v>
      </c>
      <c r="L3715" s="11">
        <v>0</v>
      </c>
    </row>
    <row r="3716" spans="1:12" x14ac:dyDescent="0.25">
      <c r="A3716" s="5" t="s">
        <v>1418</v>
      </c>
      <c r="B3716" s="3" t="s">
        <v>1419</v>
      </c>
      <c r="C3716" s="5" t="s">
        <v>5607</v>
      </c>
      <c r="D3716" s="5" t="s">
        <v>5589</v>
      </c>
      <c r="E3716" s="5">
        <v>2021</v>
      </c>
      <c r="F3716" s="8" t="str">
        <f t="shared" si="116"/>
        <v>December</v>
      </c>
      <c r="G3716" s="7">
        <f t="shared" si="117"/>
        <v>44536</v>
      </c>
      <c r="H3716" s="5" t="s">
        <v>3488</v>
      </c>
      <c r="I3716" s="5" t="s">
        <v>11</v>
      </c>
      <c r="J3716" s="10">
        <v>189565.08</v>
      </c>
      <c r="K3716" s="10"/>
      <c r="L3716" s="11">
        <v>189565.08</v>
      </c>
    </row>
    <row r="3717" spans="1:12" x14ac:dyDescent="0.25">
      <c r="A3717" s="5" t="s">
        <v>1418</v>
      </c>
      <c r="B3717" s="3" t="s">
        <v>1419</v>
      </c>
      <c r="C3717" s="5" t="s">
        <v>5607</v>
      </c>
      <c r="D3717" s="5" t="s">
        <v>5601</v>
      </c>
      <c r="E3717" s="5">
        <v>2021</v>
      </c>
      <c r="F3717" s="8" t="str">
        <f t="shared" si="116"/>
        <v>December</v>
      </c>
      <c r="G3717" s="7">
        <f t="shared" si="117"/>
        <v>44547</v>
      </c>
      <c r="H3717" s="5" t="s">
        <v>3487</v>
      </c>
      <c r="I3717" s="5" t="s">
        <v>11</v>
      </c>
      <c r="J3717" s="10">
        <v>540148.80000000005</v>
      </c>
      <c r="K3717" s="10"/>
      <c r="L3717" s="11">
        <v>729713.88</v>
      </c>
    </row>
    <row r="3718" spans="1:12" x14ac:dyDescent="0.25">
      <c r="A3718" s="5" t="s">
        <v>1418</v>
      </c>
      <c r="B3718" s="3" t="s">
        <v>1419</v>
      </c>
      <c r="C3718" s="5" t="s">
        <v>5607</v>
      </c>
      <c r="D3718" s="5" t="s">
        <v>5601</v>
      </c>
      <c r="E3718" s="5">
        <v>2021</v>
      </c>
      <c r="F3718" s="8" t="str">
        <f t="shared" si="116"/>
        <v>December</v>
      </c>
      <c r="G3718" s="7">
        <f t="shared" si="117"/>
        <v>44547</v>
      </c>
      <c r="H3718" s="5" t="s">
        <v>3486</v>
      </c>
      <c r="I3718" s="5" t="s">
        <v>13</v>
      </c>
      <c r="J3718" s="10"/>
      <c r="K3718" s="10">
        <v>540148.80000000005</v>
      </c>
      <c r="L3718" s="11">
        <v>189565.08</v>
      </c>
    </row>
    <row r="3719" spans="1:12" x14ac:dyDescent="0.25">
      <c r="A3719" s="5" t="s">
        <v>1418</v>
      </c>
      <c r="B3719" s="3" t="s">
        <v>1419</v>
      </c>
      <c r="C3719" s="5" t="s">
        <v>5607</v>
      </c>
      <c r="D3719" s="5" t="s">
        <v>5613</v>
      </c>
      <c r="E3719" s="5">
        <v>2021</v>
      </c>
      <c r="F3719" s="8" t="str">
        <f t="shared" si="116"/>
        <v>December</v>
      </c>
      <c r="G3719" s="7">
        <f t="shared" si="117"/>
        <v>44551</v>
      </c>
      <c r="H3719" s="5" t="s">
        <v>3346</v>
      </c>
      <c r="I3719" s="5" t="s">
        <v>13</v>
      </c>
      <c r="J3719" s="10"/>
      <c r="K3719" s="10">
        <v>189565.08</v>
      </c>
      <c r="L3719" s="11">
        <v>0</v>
      </c>
    </row>
    <row r="3720" spans="1:12" x14ac:dyDescent="0.25">
      <c r="A3720" s="5" t="s">
        <v>1418</v>
      </c>
      <c r="B3720" s="3" t="s">
        <v>1419</v>
      </c>
      <c r="C3720" s="5" t="s">
        <v>5607</v>
      </c>
      <c r="D3720" s="5" t="s">
        <v>5593</v>
      </c>
      <c r="E3720" s="5">
        <v>2021</v>
      </c>
      <c r="F3720" s="8" t="str">
        <f t="shared" si="116"/>
        <v>December</v>
      </c>
      <c r="G3720" s="7">
        <f t="shared" si="117"/>
        <v>44552</v>
      </c>
      <c r="H3720" s="5" t="s">
        <v>3485</v>
      </c>
      <c r="I3720" s="5" t="s">
        <v>13</v>
      </c>
      <c r="J3720" s="10"/>
      <c r="K3720" s="10">
        <v>1001246.4</v>
      </c>
      <c r="L3720" s="11">
        <v>-1001246.4</v>
      </c>
    </row>
    <row r="3721" spans="1:12" x14ac:dyDescent="0.25">
      <c r="A3721" s="5" t="s">
        <v>1418</v>
      </c>
      <c r="B3721" s="3" t="s">
        <v>1419</v>
      </c>
      <c r="C3721" s="5" t="s">
        <v>5607</v>
      </c>
      <c r="D3721" s="5" t="s">
        <v>5593</v>
      </c>
      <c r="E3721" s="5">
        <v>2021</v>
      </c>
      <c r="F3721" s="8" t="str">
        <f t="shared" si="116"/>
        <v>December</v>
      </c>
      <c r="G3721" s="7">
        <f t="shared" si="117"/>
        <v>44552</v>
      </c>
      <c r="H3721" s="5" t="s">
        <v>3484</v>
      </c>
      <c r="I3721" s="5" t="s">
        <v>13</v>
      </c>
      <c r="J3721" s="10"/>
      <c r="K3721" s="10">
        <v>540148.80000000005</v>
      </c>
      <c r="L3721" s="11">
        <v>-1541395.2</v>
      </c>
    </row>
    <row r="3722" spans="1:12" x14ac:dyDescent="0.25">
      <c r="A3722" s="5" t="s">
        <v>1420</v>
      </c>
      <c r="B3722" s="3" t="s">
        <v>1421</v>
      </c>
      <c r="C3722" s="5" t="s">
        <v>5587</v>
      </c>
      <c r="D3722" s="5" t="s">
        <v>5587</v>
      </c>
      <c r="E3722" s="5">
        <v>2021</v>
      </c>
      <c r="F3722" s="8" t="str">
        <f t="shared" si="116"/>
        <v>January</v>
      </c>
      <c r="G3722" s="7">
        <f t="shared" si="117"/>
        <v>44197</v>
      </c>
      <c r="H3722" s="5" t="s">
        <v>36</v>
      </c>
      <c r="I3722" s="5" t="s">
        <v>29</v>
      </c>
      <c r="J3722" s="10"/>
      <c r="K3722" s="10"/>
      <c r="L3722" s="11">
        <v>1120000</v>
      </c>
    </row>
    <row r="3723" spans="1:12" x14ac:dyDescent="0.25">
      <c r="A3723" s="5" t="s">
        <v>1420</v>
      </c>
      <c r="B3723" s="3" t="s">
        <v>1421</v>
      </c>
      <c r="C3723" s="5" t="s">
        <v>5587</v>
      </c>
      <c r="D3723" s="5" t="s">
        <v>5612</v>
      </c>
      <c r="E3723" s="5">
        <v>2021</v>
      </c>
      <c r="F3723" s="8" t="str">
        <f t="shared" si="116"/>
        <v>January</v>
      </c>
      <c r="G3723" s="7">
        <f t="shared" si="117"/>
        <v>44216</v>
      </c>
      <c r="H3723" s="5" t="s">
        <v>3483</v>
      </c>
      <c r="I3723" s="5" t="s">
        <v>11</v>
      </c>
      <c r="J3723" s="10">
        <v>280000</v>
      </c>
      <c r="K3723" s="10"/>
      <c r="L3723" s="11">
        <v>1400000</v>
      </c>
    </row>
    <row r="3724" spans="1:12" x14ac:dyDescent="0.25">
      <c r="A3724" s="5" t="s">
        <v>1420</v>
      </c>
      <c r="B3724" s="3" t="s">
        <v>1421</v>
      </c>
      <c r="C3724" s="5" t="s">
        <v>5598</v>
      </c>
      <c r="D3724" s="5" t="s">
        <v>5617</v>
      </c>
      <c r="E3724" s="5">
        <v>2021</v>
      </c>
      <c r="F3724" s="8" t="str">
        <f t="shared" si="116"/>
        <v>February</v>
      </c>
      <c r="G3724" s="7">
        <f t="shared" si="117"/>
        <v>44246</v>
      </c>
      <c r="H3724" s="5" t="s">
        <v>3482</v>
      </c>
      <c r="I3724" s="5" t="s">
        <v>13</v>
      </c>
      <c r="J3724" s="10"/>
      <c r="K3724" s="10">
        <v>252000</v>
      </c>
      <c r="L3724" s="11">
        <v>1148000</v>
      </c>
    </row>
    <row r="3725" spans="1:12" x14ac:dyDescent="0.25">
      <c r="A3725" s="5" t="s">
        <v>1420</v>
      </c>
      <c r="B3725" s="3" t="s">
        <v>1421</v>
      </c>
      <c r="C3725" s="5" t="s">
        <v>5598</v>
      </c>
      <c r="D3725" s="5" t="s">
        <v>5609</v>
      </c>
      <c r="E3725" s="5">
        <v>2021</v>
      </c>
      <c r="F3725" s="8" t="str">
        <f t="shared" si="116"/>
        <v>February</v>
      </c>
      <c r="G3725" s="7">
        <f t="shared" si="117"/>
        <v>44250</v>
      </c>
      <c r="H3725" s="5" t="s">
        <v>3481</v>
      </c>
      <c r="I3725" s="5" t="s">
        <v>11</v>
      </c>
      <c r="J3725" s="10">
        <v>280000</v>
      </c>
      <c r="K3725" s="10"/>
      <c r="L3725" s="11">
        <v>1428000</v>
      </c>
    </row>
    <row r="3726" spans="1:12" x14ac:dyDescent="0.25">
      <c r="A3726" s="5" t="s">
        <v>1420</v>
      </c>
      <c r="B3726" s="3" t="s">
        <v>1421</v>
      </c>
      <c r="C3726" s="5" t="s">
        <v>5588</v>
      </c>
      <c r="D3726" s="5" t="s">
        <v>5596</v>
      </c>
      <c r="E3726" s="5">
        <v>2021</v>
      </c>
      <c r="F3726" s="8" t="str">
        <f t="shared" si="116"/>
        <v>March</v>
      </c>
      <c r="G3726" s="7">
        <f t="shared" si="117"/>
        <v>44259</v>
      </c>
      <c r="H3726" s="5" t="s">
        <v>3187</v>
      </c>
      <c r="I3726" s="5" t="s">
        <v>13</v>
      </c>
      <c r="J3726" s="10"/>
      <c r="K3726" s="10">
        <v>504000</v>
      </c>
      <c r="L3726" s="11">
        <v>924000</v>
      </c>
    </row>
    <row r="3727" spans="1:12" x14ac:dyDescent="0.25">
      <c r="A3727" s="5" t="s">
        <v>1420</v>
      </c>
      <c r="B3727" s="3" t="s">
        <v>1421</v>
      </c>
      <c r="C3727" s="5" t="s">
        <v>5588</v>
      </c>
      <c r="D3727" s="5" t="s">
        <v>5594</v>
      </c>
      <c r="E3727" s="5">
        <v>2021</v>
      </c>
      <c r="F3727" s="8" t="str">
        <f t="shared" si="116"/>
        <v>March</v>
      </c>
      <c r="G3727" s="7">
        <f t="shared" si="117"/>
        <v>44266</v>
      </c>
      <c r="H3727" s="5" t="s">
        <v>3346</v>
      </c>
      <c r="I3727" s="5" t="s">
        <v>13</v>
      </c>
      <c r="J3727" s="10"/>
      <c r="K3727" s="10">
        <v>252000</v>
      </c>
      <c r="L3727" s="11">
        <v>672000</v>
      </c>
    </row>
    <row r="3728" spans="1:12" x14ac:dyDescent="0.25">
      <c r="A3728" s="5" t="s">
        <v>1420</v>
      </c>
      <c r="B3728" s="3" t="s">
        <v>1421</v>
      </c>
      <c r="C3728" s="5" t="s">
        <v>5588</v>
      </c>
      <c r="D3728" s="5" t="s">
        <v>5609</v>
      </c>
      <c r="E3728" s="5">
        <v>2021</v>
      </c>
      <c r="F3728" s="8" t="str">
        <f t="shared" si="116"/>
        <v>March</v>
      </c>
      <c r="G3728" s="7">
        <f t="shared" si="117"/>
        <v>44278</v>
      </c>
      <c r="H3728" s="5" t="s">
        <v>3480</v>
      </c>
      <c r="I3728" s="5" t="s">
        <v>11</v>
      </c>
      <c r="J3728" s="10">
        <v>280000</v>
      </c>
      <c r="K3728" s="10"/>
      <c r="L3728" s="11">
        <v>952000</v>
      </c>
    </row>
    <row r="3729" spans="1:12" x14ac:dyDescent="0.25">
      <c r="A3729" s="5" t="s">
        <v>1420</v>
      </c>
      <c r="B3729" s="3" t="s">
        <v>1421</v>
      </c>
      <c r="C3729" s="5" t="s">
        <v>5588</v>
      </c>
      <c r="D3729" s="5" t="s">
        <v>5610</v>
      </c>
      <c r="E3729" s="5">
        <v>2021</v>
      </c>
      <c r="F3729" s="8" t="str">
        <f t="shared" si="116"/>
        <v>March</v>
      </c>
      <c r="G3729" s="7">
        <f t="shared" si="117"/>
        <v>44285</v>
      </c>
      <c r="H3729" s="5" t="s">
        <v>3341</v>
      </c>
      <c r="I3729" s="5" t="s">
        <v>13</v>
      </c>
      <c r="J3729" s="10"/>
      <c r="K3729" s="10">
        <v>252000</v>
      </c>
      <c r="L3729" s="11">
        <v>700000</v>
      </c>
    </row>
    <row r="3730" spans="1:12" x14ac:dyDescent="0.25">
      <c r="A3730" s="5" t="s">
        <v>1420</v>
      </c>
      <c r="B3730" s="3" t="s">
        <v>1421</v>
      </c>
      <c r="C3730" s="5" t="s">
        <v>5588</v>
      </c>
      <c r="D3730" s="5" t="s">
        <v>5610</v>
      </c>
      <c r="E3730" s="5">
        <v>2021</v>
      </c>
      <c r="F3730" s="8" t="str">
        <f t="shared" si="116"/>
        <v>March</v>
      </c>
      <c r="G3730" s="7">
        <f t="shared" si="117"/>
        <v>44285</v>
      </c>
      <c r="H3730" s="5" t="s">
        <v>3254</v>
      </c>
      <c r="I3730" s="5" t="s">
        <v>13</v>
      </c>
      <c r="J3730" s="10"/>
      <c r="K3730" s="10">
        <v>140000</v>
      </c>
      <c r="L3730" s="11">
        <v>560000</v>
      </c>
    </row>
    <row r="3731" spans="1:12" x14ac:dyDescent="0.25">
      <c r="A3731" s="5" t="s">
        <v>1420</v>
      </c>
      <c r="B3731" s="3" t="s">
        <v>1421</v>
      </c>
      <c r="C3731" s="5" t="s">
        <v>5597</v>
      </c>
      <c r="D3731" s="5" t="s">
        <v>5606</v>
      </c>
      <c r="E3731" s="5">
        <v>2021</v>
      </c>
      <c r="F3731" s="8" t="str">
        <f t="shared" si="116"/>
        <v>May</v>
      </c>
      <c r="G3731" s="7">
        <f t="shared" si="117"/>
        <v>44326</v>
      </c>
      <c r="H3731" s="5" t="s">
        <v>3479</v>
      </c>
      <c r="I3731" s="5" t="s">
        <v>11</v>
      </c>
      <c r="J3731" s="10">
        <v>280000</v>
      </c>
      <c r="K3731" s="10"/>
      <c r="L3731" s="11">
        <v>840000</v>
      </c>
    </row>
    <row r="3732" spans="1:12" x14ac:dyDescent="0.25">
      <c r="A3732" s="5" t="s">
        <v>1420</v>
      </c>
      <c r="B3732" s="3" t="s">
        <v>1421</v>
      </c>
      <c r="C3732" s="5" t="s">
        <v>5597</v>
      </c>
      <c r="D3732" s="5" t="s">
        <v>5600</v>
      </c>
      <c r="E3732" s="5">
        <v>2021</v>
      </c>
      <c r="F3732" s="8" t="str">
        <f t="shared" si="116"/>
        <v>May</v>
      </c>
      <c r="G3732" s="7">
        <f t="shared" si="117"/>
        <v>44344</v>
      </c>
      <c r="H3732" s="5" t="s">
        <v>3478</v>
      </c>
      <c r="I3732" s="5" t="s">
        <v>11</v>
      </c>
      <c r="J3732" s="10">
        <v>280000</v>
      </c>
      <c r="K3732" s="10"/>
      <c r="L3732" s="11">
        <v>1120000</v>
      </c>
    </row>
    <row r="3733" spans="1:12" x14ac:dyDescent="0.25">
      <c r="A3733" s="5" t="s">
        <v>1420</v>
      </c>
      <c r="B3733" s="3" t="s">
        <v>1421</v>
      </c>
      <c r="C3733" s="5" t="s">
        <v>5597</v>
      </c>
      <c r="D3733" s="5" t="s">
        <v>5595</v>
      </c>
      <c r="E3733" s="5">
        <v>2021</v>
      </c>
      <c r="F3733" s="8" t="str">
        <f t="shared" si="116"/>
        <v>May</v>
      </c>
      <c r="G3733" s="7">
        <f t="shared" si="117"/>
        <v>44347</v>
      </c>
      <c r="H3733" s="5" t="s">
        <v>3477</v>
      </c>
      <c r="I3733" s="5" t="s">
        <v>13</v>
      </c>
      <c r="J3733" s="10"/>
      <c r="K3733" s="10">
        <v>504000</v>
      </c>
      <c r="L3733" s="11">
        <v>616000</v>
      </c>
    </row>
    <row r="3734" spans="1:12" x14ac:dyDescent="0.25">
      <c r="A3734" s="5" t="s">
        <v>1420</v>
      </c>
      <c r="B3734" s="3" t="s">
        <v>1421</v>
      </c>
      <c r="C3734" s="5" t="s">
        <v>5597</v>
      </c>
      <c r="D3734" s="5" t="s">
        <v>5595</v>
      </c>
      <c r="E3734" s="5">
        <v>2021</v>
      </c>
      <c r="F3734" s="8" t="str">
        <f t="shared" si="116"/>
        <v>May</v>
      </c>
      <c r="G3734" s="7">
        <f t="shared" si="117"/>
        <v>44347</v>
      </c>
      <c r="H3734" s="5" t="s">
        <v>3476</v>
      </c>
      <c r="I3734" s="5" t="s">
        <v>13</v>
      </c>
      <c r="J3734" s="10"/>
      <c r="K3734" s="10">
        <v>56000</v>
      </c>
      <c r="L3734" s="11">
        <v>560000</v>
      </c>
    </row>
    <row r="3735" spans="1:12" x14ac:dyDescent="0.25">
      <c r="A3735" s="5" t="s">
        <v>1420</v>
      </c>
      <c r="B3735" s="3" t="s">
        <v>1421</v>
      </c>
      <c r="C3735" s="5" t="s">
        <v>5589</v>
      </c>
      <c r="D3735" s="5" t="s">
        <v>5605</v>
      </c>
      <c r="E3735" s="5">
        <v>2021</v>
      </c>
      <c r="F3735" s="8" t="str">
        <f t="shared" si="116"/>
        <v>June</v>
      </c>
      <c r="G3735" s="7">
        <f t="shared" si="117"/>
        <v>44356</v>
      </c>
      <c r="H3735" s="5" t="s">
        <v>3475</v>
      </c>
      <c r="I3735" s="5" t="s">
        <v>11</v>
      </c>
      <c r="J3735" s="10"/>
      <c r="K3735" s="10">
        <v>42000</v>
      </c>
      <c r="L3735" s="11">
        <v>518000</v>
      </c>
    </row>
    <row r="3736" spans="1:12" x14ac:dyDescent="0.25">
      <c r="A3736" s="5" t="s">
        <v>1420</v>
      </c>
      <c r="B3736" s="3" t="s">
        <v>1421</v>
      </c>
      <c r="C3736" s="5" t="s">
        <v>5592</v>
      </c>
      <c r="D3736" s="5" t="s">
        <v>5597</v>
      </c>
      <c r="E3736" s="5">
        <v>2021</v>
      </c>
      <c r="F3736" s="8" t="str">
        <f t="shared" si="116"/>
        <v>July</v>
      </c>
      <c r="G3736" s="7">
        <f t="shared" si="117"/>
        <v>44382</v>
      </c>
      <c r="H3736" s="5" t="s">
        <v>3474</v>
      </c>
      <c r="I3736" s="5" t="s">
        <v>11</v>
      </c>
      <c r="J3736" s="10">
        <v>280000</v>
      </c>
      <c r="K3736" s="10"/>
      <c r="L3736" s="11">
        <v>798000</v>
      </c>
    </row>
    <row r="3737" spans="1:12" x14ac:dyDescent="0.25">
      <c r="A3737" s="5" t="s">
        <v>1420</v>
      </c>
      <c r="B3737" s="3" t="s">
        <v>1421</v>
      </c>
      <c r="C3737" s="5" t="s">
        <v>5590</v>
      </c>
      <c r="D3737" s="5" t="s">
        <v>5606</v>
      </c>
      <c r="E3737" s="5">
        <v>2021</v>
      </c>
      <c r="F3737" s="8" t="str">
        <f t="shared" si="116"/>
        <v>August</v>
      </c>
      <c r="G3737" s="7">
        <f t="shared" si="117"/>
        <v>44418</v>
      </c>
      <c r="H3737" s="5" t="s">
        <v>3473</v>
      </c>
      <c r="I3737" s="5" t="s">
        <v>11</v>
      </c>
      <c r="J3737" s="10">
        <v>280000</v>
      </c>
      <c r="K3737" s="10"/>
      <c r="L3737" s="11">
        <v>1078000</v>
      </c>
    </row>
    <row r="3738" spans="1:12" x14ac:dyDescent="0.25">
      <c r="A3738" s="5" t="s">
        <v>1420</v>
      </c>
      <c r="B3738" s="3" t="s">
        <v>1421</v>
      </c>
      <c r="C3738" s="5" t="s">
        <v>5605</v>
      </c>
      <c r="D3738" s="5" t="s">
        <v>5593</v>
      </c>
      <c r="E3738" s="5">
        <v>2021</v>
      </c>
      <c r="F3738" s="8" t="str">
        <f t="shared" si="116"/>
        <v>September</v>
      </c>
      <c r="G3738" s="7">
        <f t="shared" si="117"/>
        <v>44461</v>
      </c>
      <c r="H3738" s="5" t="s">
        <v>3472</v>
      </c>
      <c r="I3738" s="5" t="s">
        <v>11</v>
      </c>
      <c r="J3738" s="10">
        <v>354666.67</v>
      </c>
      <c r="K3738" s="10"/>
      <c r="L3738" s="11">
        <v>1432666.67</v>
      </c>
    </row>
    <row r="3739" spans="1:12" x14ac:dyDescent="0.25">
      <c r="A3739" s="5" t="s">
        <v>1420</v>
      </c>
      <c r="B3739" s="3" t="s">
        <v>1421</v>
      </c>
      <c r="C3739" s="5" t="s">
        <v>5606</v>
      </c>
      <c r="D3739" s="5" t="s">
        <v>5596</v>
      </c>
      <c r="E3739" s="5">
        <v>2021</v>
      </c>
      <c r="F3739" s="8" t="str">
        <f t="shared" si="116"/>
        <v>October</v>
      </c>
      <c r="G3739" s="7">
        <f t="shared" si="117"/>
        <v>44473</v>
      </c>
      <c r="H3739" s="5" t="s">
        <v>3471</v>
      </c>
      <c r="I3739" s="5" t="s">
        <v>13</v>
      </c>
      <c r="J3739" s="10"/>
      <c r="K3739" s="10">
        <v>107800</v>
      </c>
      <c r="L3739" s="11">
        <v>1324866.67</v>
      </c>
    </row>
    <row r="3740" spans="1:12" x14ac:dyDescent="0.25">
      <c r="A3740" s="5" t="s">
        <v>1420</v>
      </c>
      <c r="B3740" s="3" t="s">
        <v>1421</v>
      </c>
      <c r="C3740" s="5" t="s">
        <v>5606</v>
      </c>
      <c r="D3740" s="5" t="s">
        <v>5596</v>
      </c>
      <c r="E3740" s="5">
        <v>2021</v>
      </c>
      <c r="F3740" s="8" t="str">
        <f t="shared" si="116"/>
        <v>October</v>
      </c>
      <c r="G3740" s="7">
        <f t="shared" si="117"/>
        <v>44473</v>
      </c>
      <c r="H3740" s="5" t="s">
        <v>3247</v>
      </c>
      <c r="I3740" s="5" t="s">
        <v>13</v>
      </c>
      <c r="J3740" s="10"/>
      <c r="K3740" s="10">
        <v>970200</v>
      </c>
      <c r="L3740" s="11">
        <v>354666.67</v>
      </c>
    </row>
    <row r="3741" spans="1:12" x14ac:dyDescent="0.25">
      <c r="A3741" s="5" t="s">
        <v>1420</v>
      </c>
      <c r="B3741" s="3" t="s">
        <v>1421</v>
      </c>
      <c r="C3741" s="5" t="s">
        <v>5594</v>
      </c>
      <c r="D3741" s="5" t="s">
        <v>5587</v>
      </c>
      <c r="E3741" s="5">
        <v>2021</v>
      </c>
      <c r="F3741" s="8" t="str">
        <f t="shared" si="116"/>
        <v>November</v>
      </c>
      <c r="G3741" s="7">
        <f t="shared" si="117"/>
        <v>44501</v>
      </c>
      <c r="H3741" s="5" t="s">
        <v>3470</v>
      </c>
      <c r="I3741" s="5" t="s">
        <v>11</v>
      </c>
      <c r="J3741" s="10">
        <v>280000</v>
      </c>
      <c r="K3741" s="10"/>
      <c r="L3741" s="11">
        <v>634666.67000000004</v>
      </c>
    </row>
    <row r="3742" spans="1:12" x14ac:dyDescent="0.25">
      <c r="A3742" s="5" t="s">
        <v>1422</v>
      </c>
      <c r="B3742" s="3" t="s">
        <v>1423</v>
      </c>
      <c r="C3742" s="7"/>
      <c r="D3742" s="7"/>
      <c r="E3742" s="7"/>
      <c r="F3742" s="8" t="str">
        <f t="shared" si="116"/>
        <v>January</v>
      </c>
      <c r="G3742" s="7" t="str">
        <f t="shared" si="117"/>
        <v/>
      </c>
      <c r="H3742" s="5" t="s">
        <v>28</v>
      </c>
      <c r="I3742" s="5" t="s">
        <v>29</v>
      </c>
      <c r="J3742" s="10"/>
      <c r="K3742" s="10"/>
      <c r="L3742" s="11">
        <v>0</v>
      </c>
    </row>
    <row r="3743" spans="1:12" x14ac:dyDescent="0.25">
      <c r="A3743" s="5" t="s">
        <v>1471</v>
      </c>
      <c r="B3743" s="3" t="s">
        <v>1472</v>
      </c>
      <c r="C3743" s="7"/>
      <c r="D3743" s="7"/>
      <c r="E3743" s="7"/>
      <c r="F3743" s="8" t="str">
        <f t="shared" si="116"/>
        <v>January</v>
      </c>
      <c r="G3743" s="7" t="str">
        <f t="shared" si="117"/>
        <v/>
      </c>
      <c r="H3743" s="5" t="s">
        <v>28</v>
      </c>
      <c r="I3743" s="5" t="s">
        <v>29</v>
      </c>
      <c r="J3743" s="10"/>
      <c r="K3743" s="10"/>
      <c r="L3743" s="11">
        <v>0</v>
      </c>
    </row>
    <row r="3744" spans="1:12" x14ac:dyDescent="0.25">
      <c r="A3744" s="5" t="s">
        <v>1473</v>
      </c>
      <c r="B3744" s="3" t="s">
        <v>1474</v>
      </c>
      <c r="C3744" s="5" t="s">
        <v>5587</v>
      </c>
      <c r="D3744" s="5" t="s">
        <v>5587</v>
      </c>
      <c r="E3744" s="5">
        <v>2021</v>
      </c>
      <c r="F3744" s="8" t="str">
        <f t="shared" si="116"/>
        <v>January</v>
      </c>
      <c r="G3744" s="7">
        <f t="shared" si="117"/>
        <v>44197</v>
      </c>
      <c r="H3744" s="5" t="s">
        <v>36</v>
      </c>
      <c r="I3744" s="5" t="s">
        <v>29</v>
      </c>
      <c r="J3744" s="10"/>
      <c r="K3744" s="10"/>
      <c r="L3744" s="11">
        <v>447737.5</v>
      </c>
    </row>
    <row r="3745" spans="1:12" x14ac:dyDescent="0.25">
      <c r="A3745" s="5" t="s">
        <v>1473</v>
      </c>
      <c r="B3745" s="3" t="s">
        <v>1474</v>
      </c>
      <c r="C3745" s="5" t="s">
        <v>5587</v>
      </c>
      <c r="D3745" s="5" t="s">
        <v>5587</v>
      </c>
      <c r="E3745" s="5">
        <v>2021</v>
      </c>
      <c r="F3745" s="8" t="str">
        <f t="shared" si="116"/>
        <v>January</v>
      </c>
      <c r="G3745" s="7">
        <f t="shared" si="117"/>
        <v>44197</v>
      </c>
      <c r="H3745" s="5" t="s">
        <v>3387</v>
      </c>
      <c r="I3745" s="5" t="s">
        <v>13</v>
      </c>
      <c r="J3745" s="10"/>
      <c r="K3745" s="10">
        <v>220375</v>
      </c>
      <c r="L3745" s="11">
        <v>227362.5</v>
      </c>
    </row>
    <row r="3746" spans="1:12" x14ac:dyDescent="0.25">
      <c r="A3746" s="5" t="s">
        <v>1473</v>
      </c>
      <c r="B3746" s="3" t="s">
        <v>1474</v>
      </c>
      <c r="C3746" s="5" t="s">
        <v>5587</v>
      </c>
      <c r="D3746" s="5" t="s">
        <v>5612</v>
      </c>
      <c r="E3746" s="5">
        <v>2021</v>
      </c>
      <c r="F3746" s="8" t="str">
        <f t="shared" si="116"/>
        <v>January</v>
      </c>
      <c r="G3746" s="7">
        <f t="shared" si="117"/>
        <v>44216</v>
      </c>
      <c r="H3746" s="5" t="s">
        <v>3469</v>
      </c>
      <c r="I3746" s="5" t="s">
        <v>11</v>
      </c>
      <c r="J3746" s="10">
        <v>220375</v>
      </c>
      <c r="K3746" s="10"/>
      <c r="L3746" s="11">
        <v>447737.5</v>
      </c>
    </row>
    <row r="3747" spans="1:12" x14ac:dyDescent="0.25">
      <c r="A3747" s="5" t="s">
        <v>1473</v>
      </c>
      <c r="B3747" s="3" t="s">
        <v>1474</v>
      </c>
      <c r="C3747" s="5" t="s">
        <v>5598</v>
      </c>
      <c r="D3747" s="5" t="s">
        <v>5607</v>
      </c>
      <c r="E3747" s="5">
        <v>2021</v>
      </c>
      <c r="F3747" s="8" t="str">
        <f t="shared" si="116"/>
        <v>February</v>
      </c>
      <c r="G3747" s="7">
        <f t="shared" si="117"/>
        <v>44239</v>
      </c>
      <c r="H3747" s="5" t="s">
        <v>3468</v>
      </c>
      <c r="I3747" s="5" t="s">
        <v>11</v>
      </c>
      <c r="J3747" s="10">
        <v>220375</v>
      </c>
      <c r="K3747" s="10"/>
      <c r="L3747" s="11">
        <v>668112.5</v>
      </c>
    </row>
    <row r="3748" spans="1:12" x14ac:dyDescent="0.25">
      <c r="A3748" s="5" t="s">
        <v>1473</v>
      </c>
      <c r="B3748" s="3" t="s">
        <v>1474</v>
      </c>
      <c r="C3748" s="5" t="s">
        <v>5598</v>
      </c>
      <c r="D3748" s="5" t="s">
        <v>5601</v>
      </c>
      <c r="E3748" s="5">
        <v>2021</v>
      </c>
      <c r="F3748" s="8" t="str">
        <f t="shared" si="116"/>
        <v>February</v>
      </c>
      <c r="G3748" s="7">
        <f t="shared" si="117"/>
        <v>44244</v>
      </c>
      <c r="H3748" s="5" t="s">
        <v>3463</v>
      </c>
      <c r="I3748" s="5" t="s">
        <v>13</v>
      </c>
      <c r="J3748" s="10"/>
      <c r="K3748" s="10">
        <v>300000</v>
      </c>
      <c r="L3748" s="11">
        <v>368112.5</v>
      </c>
    </row>
    <row r="3749" spans="1:12" x14ac:dyDescent="0.25">
      <c r="A3749" s="5" t="s">
        <v>1473</v>
      </c>
      <c r="B3749" s="3" t="s">
        <v>1474</v>
      </c>
      <c r="C3749" s="5" t="s">
        <v>5588</v>
      </c>
      <c r="D3749" s="5" t="s">
        <v>5591</v>
      </c>
      <c r="E3749" s="5">
        <v>2021</v>
      </c>
      <c r="F3749" s="8" t="str">
        <f t="shared" si="116"/>
        <v>March</v>
      </c>
      <c r="G3749" s="7">
        <f t="shared" si="117"/>
        <v>44273</v>
      </c>
      <c r="H3749" s="5" t="s">
        <v>3463</v>
      </c>
      <c r="I3749" s="5" t="s">
        <v>13</v>
      </c>
      <c r="J3749" s="10"/>
      <c r="K3749" s="10">
        <v>300000</v>
      </c>
      <c r="L3749" s="11">
        <v>68112.5</v>
      </c>
    </row>
    <row r="3750" spans="1:12" x14ac:dyDescent="0.25">
      <c r="A3750" s="5" t="s">
        <v>1473</v>
      </c>
      <c r="B3750" s="3" t="s">
        <v>1474</v>
      </c>
      <c r="C3750" s="5" t="s">
        <v>5588</v>
      </c>
      <c r="D3750" s="5" t="s">
        <v>5608</v>
      </c>
      <c r="E3750" s="5">
        <v>2021</v>
      </c>
      <c r="F3750" s="8" t="str">
        <f t="shared" si="116"/>
        <v>March</v>
      </c>
      <c r="G3750" s="7">
        <f t="shared" si="117"/>
        <v>44280</v>
      </c>
      <c r="H3750" s="5" t="s">
        <v>3467</v>
      </c>
      <c r="I3750" s="5" t="s">
        <v>11</v>
      </c>
      <c r="J3750" s="10">
        <v>430000</v>
      </c>
      <c r="K3750" s="10"/>
      <c r="L3750" s="11">
        <v>498112.5</v>
      </c>
    </row>
    <row r="3751" spans="1:12" x14ac:dyDescent="0.25">
      <c r="A3751" s="5" t="s">
        <v>1473</v>
      </c>
      <c r="B3751" s="3" t="s">
        <v>1474</v>
      </c>
      <c r="C3751" s="5" t="s">
        <v>5596</v>
      </c>
      <c r="D3751" s="5" t="s">
        <v>5608</v>
      </c>
      <c r="E3751" s="5">
        <v>2021</v>
      </c>
      <c r="F3751" s="8" t="str">
        <f t="shared" si="116"/>
        <v>April</v>
      </c>
      <c r="G3751" s="7">
        <f t="shared" si="117"/>
        <v>44311</v>
      </c>
      <c r="H3751" s="5" t="s">
        <v>3466</v>
      </c>
      <c r="I3751" s="5" t="s">
        <v>11</v>
      </c>
      <c r="J3751" s="10">
        <v>430000</v>
      </c>
      <c r="K3751" s="10"/>
      <c r="L3751" s="11">
        <v>928112.5</v>
      </c>
    </row>
    <row r="3752" spans="1:12" x14ac:dyDescent="0.25">
      <c r="A3752" s="5" t="s">
        <v>1473</v>
      </c>
      <c r="B3752" s="3" t="s">
        <v>1474</v>
      </c>
      <c r="C3752" s="5" t="s">
        <v>5596</v>
      </c>
      <c r="D3752" s="5" t="s">
        <v>5615</v>
      </c>
      <c r="E3752" s="5">
        <v>2021</v>
      </c>
      <c r="F3752" s="8" t="str">
        <f t="shared" si="116"/>
        <v>April</v>
      </c>
      <c r="G3752" s="7">
        <f t="shared" si="117"/>
        <v>44313</v>
      </c>
      <c r="H3752" s="5" t="s">
        <v>3239</v>
      </c>
      <c r="I3752" s="5" t="s">
        <v>13</v>
      </c>
      <c r="J3752" s="10"/>
      <c r="K3752" s="10">
        <v>400000</v>
      </c>
      <c r="L3752" s="11">
        <v>528112.5</v>
      </c>
    </row>
    <row r="3753" spans="1:12" x14ac:dyDescent="0.25">
      <c r="A3753" s="5" t="s">
        <v>1473</v>
      </c>
      <c r="B3753" s="3" t="s">
        <v>1474</v>
      </c>
      <c r="C3753" s="5" t="s">
        <v>5597</v>
      </c>
      <c r="D3753" s="5" t="s">
        <v>5606</v>
      </c>
      <c r="E3753" s="5">
        <v>2021</v>
      </c>
      <c r="F3753" s="8" t="str">
        <f t="shared" si="116"/>
        <v>May</v>
      </c>
      <c r="G3753" s="7">
        <f t="shared" si="117"/>
        <v>44326</v>
      </c>
      <c r="H3753" s="5" t="s">
        <v>3465</v>
      </c>
      <c r="I3753" s="5" t="s">
        <v>11</v>
      </c>
      <c r="J3753" s="10">
        <v>430000</v>
      </c>
      <c r="K3753" s="10"/>
      <c r="L3753" s="11">
        <v>958112.5</v>
      </c>
    </row>
    <row r="3754" spans="1:12" x14ac:dyDescent="0.25">
      <c r="A3754" s="5" t="s">
        <v>1473</v>
      </c>
      <c r="B3754" s="3" t="s">
        <v>1474</v>
      </c>
      <c r="C3754" s="5" t="s">
        <v>5597</v>
      </c>
      <c r="D3754" s="5" t="s">
        <v>5612</v>
      </c>
      <c r="E3754" s="5">
        <v>2021</v>
      </c>
      <c r="F3754" s="8" t="str">
        <f t="shared" si="116"/>
        <v>May</v>
      </c>
      <c r="G3754" s="7">
        <f t="shared" si="117"/>
        <v>44336</v>
      </c>
      <c r="H3754" s="5" t="s">
        <v>3247</v>
      </c>
      <c r="I3754" s="5" t="s">
        <v>13</v>
      </c>
      <c r="J3754" s="10"/>
      <c r="K3754" s="10">
        <v>400000</v>
      </c>
      <c r="L3754" s="11">
        <v>558112.5</v>
      </c>
    </row>
    <row r="3755" spans="1:12" x14ac:dyDescent="0.25">
      <c r="A3755" s="5" t="s">
        <v>1473</v>
      </c>
      <c r="B3755" s="3" t="s">
        <v>1474</v>
      </c>
      <c r="C3755" s="5" t="s">
        <v>5589</v>
      </c>
      <c r="D3755" s="5" t="s">
        <v>5601</v>
      </c>
      <c r="E3755" s="5">
        <v>2021</v>
      </c>
      <c r="F3755" s="8" t="str">
        <f t="shared" si="116"/>
        <v>June</v>
      </c>
      <c r="G3755" s="7">
        <f t="shared" si="117"/>
        <v>44364</v>
      </c>
      <c r="H3755" s="5" t="s">
        <v>3464</v>
      </c>
      <c r="I3755" s="5" t="s">
        <v>11</v>
      </c>
      <c r="J3755" s="10">
        <v>430000</v>
      </c>
      <c r="K3755" s="10"/>
      <c r="L3755" s="11">
        <v>988112.5</v>
      </c>
    </row>
    <row r="3756" spans="1:12" x14ac:dyDescent="0.25">
      <c r="A3756" s="5" t="s">
        <v>1473</v>
      </c>
      <c r="B3756" s="3" t="s">
        <v>1474</v>
      </c>
      <c r="C3756" s="5" t="s">
        <v>5589</v>
      </c>
      <c r="D3756" s="5" t="s">
        <v>5601</v>
      </c>
      <c r="E3756" s="5">
        <v>2021</v>
      </c>
      <c r="F3756" s="8" t="str">
        <f t="shared" si="116"/>
        <v>June</v>
      </c>
      <c r="G3756" s="7">
        <f t="shared" si="117"/>
        <v>44364</v>
      </c>
      <c r="H3756" s="5" t="s">
        <v>3463</v>
      </c>
      <c r="I3756" s="5" t="s">
        <v>13</v>
      </c>
      <c r="J3756" s="10"/>
      <c r="K3756" s="10">
        <v>430000</v>
      </c>
      <c r="L3756" s="11">
        <v>558112.5</v>
      </c>
    </row>
    <row r="3757" spans="1:12" x14ac:dyDescent="0.25">
      <c r="A3757" s="5" t="s">
        <v>1473</v>
      </c>
      <c r="B3757" s="3" t="s">
        <v>1474</v>
      </c>
      <c r="C3757" s="5" t="s">
        <v>5592</v>
      </c>
      <c r="D3757" s="5" t="s">
        <v>5589</v>
      </c>
      <c r="E3757" s="5">
        <v>2021</v>
      </c>
      <c r="F3757" s="8" t="str">
        <f t="shared" si="116"/>
        <v>July</v>
      </c>
      <c r="G3757" s="7">
        <f t="shared" si="117"/>
        <v>44383</v>
      </c>
      <c r="H3757" s="5" t="s">
        <v>3462</v>
      </c>
      <c r="I3757" s="5" t="s">
        <v>11</v>
      </c>
      <c r="J3757" s="10">
        <v>430000</v>
      </c>
      <c r="K3757" s="10"/>
      <c r="L3757" s="11">
        <v>988112.5</v>
      </c>
    </row>
    <row r="3758" spans="1:12" x14ac:dyDescent="0.25">
      <c r="A3758" s="5" t="s">
        <v>1473</v>
      </c>
      <c r="B3758" s="3" t="s">
        <v>1474</v>
      </c>
      <c r="C3758" s="5" t="s">
        <v>5592</v>
      </c>
      <c r="D3758" s="5" t="s">
        <v>5607</v>
      </c>
      <c r="E3758" s="5">
        <v>2021</v>
      </c>
      <c r="F3758" s="8" t="str">
        <f t="shared" si="116"/>
        <v>July</v>
      </c>
      <c r="G3758" s="7">
        <f t="shared" si="117"/>
        <v>44389</v>
      </c>
      <c r="H3758" s="5" t="s">
        <v>3247</v>
      </c>
      <c r="I3758" s="5" t="s">
        <v>13</v>
      </c>
      <c r="J3758" s="10"/>
      <c r="K3758" s="10">
        <v>430000</v>
      </c>
      <c r="L3758" s="11">
        <v>558112.5</v>
      </c>
    </row>
    <row r="3759" spans="1:12" x14ac:dyDescent="0.25">
      <c r="A3759" s="5" t="s">
        <v>1473</v>
      </c>
      <c r="B3759" s="3" t="s">
        <v>1474</v>
      </c>
      <c r="C3759" s="5" t="s">
        <v>5590</v>
      </c>
      <c r="D3759" s="5" t="s">
        <v>5606</v>
      </c>
      <c r="E3759" s="5">
        <v>2021</v>
      </c>
      <c r="F3759" s="8" t="str">
        <f t="shared" si="116"/>
        <v>August</v>
      </c>
      <c r="G3759" s="7">
        <f t="shared" si="117"/>
        <v>44418</v>
      </c>
      <c r="H3759" s="5" t="s">
        <v>3461</v>
      </c>
      <c r="I3759" s="5" t="s">
        <v>11</v>
      </c>
      <c r="J3759" s="10">
        <v>430000</v>
      </c>
      <c r="K3759" s="10"/>
      <c r="L3759" s="11">
        <v>988112.5</v>
      </c>
    </row>
    <row r="3760" spans="1:12" x14ac:dyDescent="0.25">
      <c r="A3760" s="5" t="s">
        <v>1473</v>
      </c>
      <c r="B3760" s="3" t="s">
        <v>1474</v>
      </c>
      <c r="C3760" s="5" t="s">
        <v>5590</v>
      </c>
      <c r="D3760" s="5" t="s">
        <v>5615</v>
      </c>
      <c r="E3760" s="5">
        <v>2021</v>
      </c>
      <c r="F3760" s="8" t="str">
        <f t="shared" si="116"/>
        <v>August</v>
      </c>
      <c r="G3760" s="7">
        <f t="shared" si="117"/>
        <v>44435</v>
      </c>
      <c r="H3760" s="5" t="s">
        <v>3459</v>
      </c>
      <c r="I3760" s="5" t="s">
        <v>13</v>
      </c>
      <c r="J3760" s="10"/>
      <c r="K3760" s="10">
        <v>430000</v>
      </c>
      <c r="L3760" s="11">
        <v>558112.5</v>
      </c>
    </row>
    <row r="3761" spans="1:12" x14ac:dyDescent="0.25">
      <c r="A3761" s="5" t="s">
        <v>1473</v>
      </c>
      <c r="B3761" s="3" t="s">
        <v>1474</v>
      </c>
      <c r="C3761" s="5" t="s">
        <v>5605</v>
      </c>
      <c r="D3761" s="5" t="s">
        <v>5587</v>
      </c>
      <c r="E3761" s="5">
        <v>2021</v>
      </c>
      <c r="F3761" s="8" t="str">
        <f t="shared" si="116"/>
        <v>September</v>
      </c>
      <c r="G3761" s="7">
        <f t="shared" si="117"/>
        <v>44440</v>
      </c>
      <c r="H3761" s="5" t="s">
        <v>3460</v>
      </c>
      <c r="I3761" s="5" t="s">
        <v>11</v>
      </c>
      <c r="J3761" s="10">
        <v>430000</v>
      </c>
      <c r="K3761" s="10"/>
      <c r="L3761" s="11">
        <v>988112.5</v>
      </c>
    </row>
    <row r="3762" spans="1:12" x14ac:dyDescent="0.25">
      <c r="A3762" s="5" t="s">
        <v>1473</v>
      </c>
      <c r="B3762" s="3" t="s">
        <v>1474</v>
      </c>
      <c r="C3762" s="5" t="s">
        <v>5605</v>
      </c>
      <c r="D3762" s="5" t="s">
        <v>5602</v>
      </c>
      <c r="E3762" s="5">
        <v>2021</v>
      </c>
      <c r="F3762" s="8" t="str">
        <f t="shared" si="116"/>
        <v>September</v>
      </c>
      <c r="G3762" s="7">
        <f t="shared" si="117"/>
        <v>44463</v>
      </c>
      <c r="H3762" s="5" t="s">
        <v>3459</v>
      </c>
      <c r="I3762" s="5" t="s">
        <v>13</v>
      </c>
      <c r="J3762" s="10"/>
      <c r="K3762" s="10">
        <v>430000</v>
      </c>
      <c r="L3762" s="11">
        <v>558112.5</v>
      </c>
    </row>
    <row r="3763" spans="1:12" x14ac:dyDescent="0.25">
      <c r="A3763" s="5" t="s">
        <v>1473</v>
      </c>
      <c r="B3763" s="3" t="s">
        <v>1474</v>
      </c>
      <c r="C3763" s="5" t="s">
        <v>5606</v>
      </c>
      <c r="D3763" s="5" t="s">
        <v>5589</v>
      </c>
      <c r="E3763" s="5">
        <v>2021</v>
      </c>
      <c r="F3763" s="8" t="str">
        <f t="shared" si="116"/>
        <v>October</v>
      </c>
      <c r="G3763" s="7">
        <f t="shared" si="117"/>
        <v>44475</v>
      </c>
      <c r="H3763" s="5" t="s">
        <v>3458</v>
      </c>
      <c r="I3763" s="5" t="s">
        <v>11</v>
      </c>
      <c r="J3763" s="10">
        <v>97096.77</v>
      </c>
      <c r="K3763" s="10"/>
      <c r="L3763" s="11">
        <v>655209.27</v>
      </c>
    </row>
    <row r="3764" spans="1:12" x14ac:dyDescent="0.25">
      <c r="A3764" s="5" t="s">
        <v>1473</v>
      </c>
      <c r="B3764" s="3" t="s">
        <v>1474</v>
      </c>
      <c r="C3764" s="5" t="s">
        <v>5606</v>
      </c>
      <c r="D3764" s="5" t="s">
        <v>5612</v>
      </c>
      <c r="E3764" s="5">
        <v>2021</v>
      </c>
      <c r="F3764" s="8" t="str">
        <f t="shared" si="116"/>
        <v>October</v>
      </c>
      <c r="G3764" s="7">
        <f t="shared" si="117"/>
        <v>44489</v>
      </c>
      <c r="H3764" s="5" t="s">
        <v>3247</v>
      </c>
      <c r="I3764" s="5" t="s">
        <v>13</v>
      </c>
      <c r="J3764" s="10"/>
      <c r="K3764" s="10">
        <v>430000</v>
      </c>
      <c r="L3764" s="11">
        <v>225209.27</v>
      </c>
    </row>
    <row r="3765" spans="1:12" x14ac:dyDescent="0.25">
      <c r="A3765" s="5" t="s">
        <v>1473</v>
      </c>
      <c r="B3765" s="3" t="s">
        <v>1474</v>
      </c>
      <c r="C3765" s="5" t="s">
        <v>5594</v>
      </c>
      <c r="D3765" s="5" t="s">
        <v>5587</v>
      </c>
      <c r="E3765" s="5">
        <v>2021</v>
      </c>
      <c r="F3765" s="8" t="str">
        <f t="shared" si="116"/>
        <v>November</v>
      </c>
      <c r="G3765" s="7">
        <f t="shared" si="117"/>
        <v>44501</v>
      </c>
      <c r="H3765" s="5" t="s">
        <v>3457</v>
      </c>
      <c r="I3765" s="5" t="s">
        <v>11</v>
      </c>
      <c r="J3765" s="10">
        <v>430000</v>
      </c>
      <c r="K3765" s="10"/>
      <c r="L3765" s="11">
        <v>655209.27</v>
      </c>
    </row>
    <row r="3766" spans="1:12" x14ac:dyDescent="0.25">
      <c r="A3766" s="5" t="s">
        <v>1473</v>
      </c>
      <c r="B3766" s="3" t="s">
        <v>1474</v>
      </c>
      <c r="C3766" s="5" t="s">
        <v>5594</v>
      </c>
      <c r="D3766" s="5" t="s">
        <v>5610</v>
      </c>
      <c r="E3766" s="5">
        <v>2021</v>
      </c>
      <c r="F3766" s="8" t="str">
        <f t="shared" si="116"/>
        <v>November</v>
      </c>
      <c r="G3766" s="7">
        <f t="shared" si="117"/>
        <v>44530</v>
      </c>
      <c r="H3766" s="5" t="s">
        <v>3247</v>
      </c>
      <c r="I3766" s="5" t="s">
        <v>13</v>
      </c>
      <c r="J3766" s="10"/>
      <c r="K3766" s="10">
        <v>430000</v>
      </c>
      <c r="L3766" s="11">
        <v>225209.27</v>
      </c>
    </row>
    <row r="3767" spans="1:12" x14ac:dyDescent="0.25">
      <c r="A3767" s="5" t="s">
        <v>1473</v>
      </c>
      <c r="B3767" s="3" t="s">
        <v>1474</v>
      </c>
      <c r="C3767" s="5" t="s">
        <v>5607</v>
      </c>
      <c r="D3767" s="5" t="s">
        <v>5589</v>
      </c>
      <c r="E3767" s="5">
        <v>2021</v>
      </c>
      <c r="F3767" s="8" t="str">
        <f t="shared" si="116"/>
        <v>December</v>
      </c>
      <c r="G3767" s="7">
        <f t="shared" si="117"/>
        <v>44536</v>
      </c>
      <c r="H3767" s="5" t="s">
        <v>3456</v>
      </c>
      <c r="I3767" s="5" t="s">
        <v>11</v>
      </c>
      <c r="J3767" s="10">
        <v>430000</v>
      </c>
      <c r="K3767" s="10"/>
      <c r="L3767" s="11">
        <v>655209.27</v>
      </c>
    </row>
    <row r="3768" spans="1:12" x14ac:dyDescent="0.25">
      <c r="A3768" s="5" t="s">
        <v>1475</v>
      </c>
      <c r="B3768" s="3" t="s">
        <v>1476</v>
      </c>
      <c r="C3768" s="5" t="s">
        <v>5588</v>
      </c>
      <c r="D3768" s="5" t="s">
        <v>5591</v>
      </c>
      <c r="E3768" s="5">
        <v>2021</v>
      </c>
      <c r="F3768" s="8" t="str">
        <f t="shared" si="116"/>
        <v>March</v>
      </c>
      <c r="G3768" s="7">
        <f t="shared" si="117"/>
        <v>44273</v>
      </c>
      <c r="H3768" s="5" t="s">
        <v>3455</v>
      </c>
      <c r="I3768" s="5" t="s">
        <v>11</v>
      </c>
      <c r="J3768" s="10">
        <v>403125</v>
      </c>
      <c r="K3768" s="10"/>
      <c r="L3768" s="11">
        <v>403125</v>
      </c>
    </row>
    <row r="3769" spans="1:12" x14ac:dyDescent="0.25">
      <c r="A3769" s="5" t="s">
        <v>1475</v>
      </c>
      <c r="B3769" s="3" t="s">
        <v>1476</v>
      </c>
      <c r="C3769" s="5" t="s">
        <v>5596</v>
      </c>
      <c r="D3769" s="5" t="s">
        <v>5607</v>
      </c>
      <c r="E3769" s="5">
        <v>2021</v>
      </c>
      <c r="F3769" s="8" t="str">
        <f t="shared" si="116"/>
        <v>April</v>
      </c>
      <c r="G3769" s="7">
        <f t="shared" si="117"/>
        <v>44298</v>
      </c>
      <c r="H3769" s="5" t="s">
        <v>3296</v>
      </c>
      <c r="I3769" s="5" t="s">
        <v>13</v>
      </c>
      <c r="J3769" s="10"/>
      <c r="K3769" s="10">
        <v>403125</v>
      </c>
      <c r="L3769" s="11">
        <v>0</v>
      </c>
    </row>
    <row r="3770" spans="1:12" x14ac:dyDescent="0.25">
      <c r="A3770" s="5" t="s">
        <v>1475</v>
      </c>
      <c r="B3770" s="3" t="s">
        <v>1476</v>
      </c>
      <c r="C3770" s="5" t="s">
        <v>5592</v>
      </c>
      <c r="D3770" s="5" t="s">
        <v>5587</v>
      </c>
      <c r="E3770" s="5">
        <v>2021</v>
      </c>
      <c r="F3770" s="8" t="str">
        <f t="shared" si="116"/>
        <v>July</v>
      </c>
      <c r="G3770" s="7">
        <f t="shared" si="117"/>
        <v>44378</v>
      </c>
      <c r="H3770" s="5" t="s">
        <v>3454</v>
      </c>
      <c r="I3770" s="5" t="s">
        <v>11</v>
      </c>
      <c r="J3770" s="10">
        <v>403125</v>
      </c>
      <c r="K3770" s="10"/>
      <c r="L3770" s="11">
        <v>403125</v>
      </c>
    </row>
    <row r="3771" spans="1:12" x14ac:dyDescent="0.25">
      <c r="A3771" s="5" t="s">
        <v>1475</v>
      </c>
      <c r="B3771" s="3" t="s">
        <v>1476</v>
      </c>
      <c r="C3771" s="5" t="s">
        <v>5605</v>
      </c>
      <c r="D3771" s="5" t="s">
        <v>5611</v>
      </c>
      <c r="E3771" s="5">
        <v>2021</v>
      </c>
      <c r="F3771" s="8" t="str">
        <f t="shared" si="116"/>
        <v>September</v>
      </c>
      <c r="G3771" s="7">
        <f t="shared" si="117"/>
        <v>44453</v>
      </c>
      <c r="H3771" s="5" t="s">
        <v>3304</v>
      </c>
      <c r="I3771" s="5" t="s">
        <v>13</v>
      </c>
      <c r="J3771" s="10"/>
      <c r="K3771" s="10">
        <v>18750</v>
      </c>
      <c r="L3771" s="11">
        <v>384375</v>
      </c>
    </row>
    <row r="3772" spans="1:12" x14ac:dyDescent="0.25">
      <c r="A3772" s="5" t="s">
        <v>1475</v>
      </c>
      <c r="B3772" s="3" t="s">
        <v>1476</v>
      </c>
      <c r="C3772" s="5" t="s">
        <v>5605</v>
      </c>
      <c r="D3772" s="5" t="s">
        <v>5611</v>
      </c>
      <c r="E3772" s="5">
        <v>2021</v>
      </c>
      <c r="F3772" s="8" t="str">
        <f t="shared" si="116"/>
        <v>September</v>
      </c>
      <c r="G3772" s="7">
        <f t="shared" si="117"/>
        <v>44453</v>
      </c>
      <c r="H3772" s="5" t="s">
        <v>3293</v>
      </c>
      <c r="I3772" s="5" t="s">
        <v>13</v>
      </c>
      <c r="J3772" s="10"/>
      <c r="K3772" s="10">
        <v>382968.75</v>
      </c>
      <c r="L3772" s="11">
        <v>1406.25</v>
      </c>
    </row>
    <row r="3773" spans="1:12" x14ac:dyDescent="0.25">
      <c r="A3773" s="5" t="s">
        <v>1475</v>
      </c>
      <c r="B3773" s="3" t="s">
        <v>1476</v>
      </c>
      <c r="C3773" s="5" t="s">
        <v>5605</v>
      </c>
      <c r="D3773" s="5" t="s">
        <v>5610</v>
      </c>
      <c r="E3773" s="5">
        <v>2021</v>
      </c>
      <c r="F3773" s="8" t="str">
        <f t="shared" si="116"/>
        <v>September</v>
      </c>
      <c r="G3773" s="7">
        <f t="shared" si="117"/>
        <v>44469</v>
      </c>
      <c r="H3773" s="5" t="s">
        <v>3453</v>
      </c>
      <c r="I3773" s="5" t="s">
        <v>11</v>
      </c>
      <c r="J3773" s="10">
        <v>403125</v>
      </c>
      <c r="K3773" s="10"/>
      <c r="L3773" s="11">
        <v>404531.25</v>
      </c>
    </row>
    <row r="3774" spans="1:12" x14ac:dyDescent="0.25">
      <c r="A3774" s="5" t="s">
        <v>1477</v>
      </c>
      <c r="B3774" s="3" t="s">
        <v>1478</v>
      </c>
      <c r="C3774" s="5" t="s">
        <v>5587</v>
      </c>
      <c r="D3774" s="5" t="s">
        <v>5587</v>
      </c>
      <c r="E3774" s="5">
        <v>2021</v>
      </c>
      <c r="F3774" s="8" t="str">
        <f t="shared" si="116"/>
        <v>January</v>
      </c>
      <c r="G3774" s="7">
        <f t="shared" si="117"/>
        <v>44197</v>
      </c>
      <c r="H3774" s="5" t="s">
        <v>36</v>
      </c>
      <c r="I3774" s="5" t="s">
        <v>29</v>
      </c>
      <c r="J3774" s="10"/>
      <c r="K3774" s="10"/>
      <c r="L3774" s="11">
        <v>-500</v>
      </c>
    </row>
    <row r="3775" spans="1:12" x14ac:dyDescent="0.25">
      <c r="A3775" s="5" t="s">
        <v>1477</v>
      </c>
      <c r="B3775" s="3" t="s">
        <v>1478</v>
      </c>
      <c r="C3775" s="5" t="s">
        <v>5587</v>
      </c>
      <c r="D3775" s="5" t="s">
        <v>5587</v>
      </c>
      <c r="E3775" s="5">
        <v>2021</v>
      </c>
      <c r="F3775" s="8" t="str">
        <f t="shared" si="116"/>
        <v>January</v>
      </c>
      <c r="G3775" s="7">
        <f t="shared" si="117"/>
        <v>44197</v>
      </c>
      <c r="H3775" s="5" t="s">
        <v>3452</v>
      </c>
      <c r="I3775" s="5" t="s">
        <v>11</v>
      </c>
      <c r="J3775" s="10">
        <v>75250</v>
      </c>
      <c r="K3775" s="10"/>
      <c r="L3775" s="11">
        <v>74750</v>
      </c>
    </row>
    <row r="3776" spans="1:12" x14ac:dyDescent="0.25">
      <c r="A3776" s="5" t="s">
        <v>1477</v>
      </c>
      <c r="B3776" s="3" t="s">
        <v>1478</v>
      </c>
      <c r="C3776" s="5" t="s">
        <v>5587</v>
      </c>
      <c r="D3776" s="5" t="s">
        <v>5611</v>
      </c>
      <c r="E3776" s="5">
        <v>2021</v>
      </c>
      <c r="F3776" s="8" t="str">
        <f t="shared" si="116"/>
        <v>January</v>
      </c>
      <c r="G3776" s="7">
        <f t="shared" si="117"/>
        <v>44210</v>
      </c>
      <c r="H3776" s="5" t="s">
        <v>3451</v>
      </c>
      <c r="I3776" s="5" t="s">
        <v>13</v>
      </c>
      <c r="J3776" s="10"/>
      <c r="K3776" s="10">
        <v>70250</v>
      </c>
      <c r="L3776" s="11">
        <v>4500</v>
      </c>
    </row>
    <row r="3777" spans="1:12" x14ac:dyDescent="0.25">
      <c r="A3777" s="5" t="s">
        <v>1477</v>
      </c>
      <c r="B3777" s="3" t="s">
        <v>1478</v>
      </c>
      <c r="C3777" s="5" t="s">
        <v>5598</v>
      </c>
      <c r="D3777" s="5" t="s">
        <v>5602</v>
      </c>
      <c r="E3777" s="5">
        <v>2021</v>
      </c>
      <c r="F3777" s="8" t="str">
        <f t="shared" si="116"/>
        <v>February</v>
      </c>
      <c r="G3777" s="7">
        <f t="shared" si="117"/>
        <v>44251</v>
      </c>
      <c r="H3777" s="5" t="s">
        <v>3450</v>
      </c>
      <c r="I3777" s="5" t="s">
        <v>11</v>
      </c>
      <c r="J3777" s="10">
        <v>75250</v>
      </c>
      <c r="K3777" s="10"/>
      <c r="L3777" s="11">
        <v>79750</v>
      </c>
    </row>
    <row r="3778" spans="1:12" x14ac:dyDescent="0.25">
      <c r="A3778" s="5" t="s">
        <v>1477</v>
      </c>
      <c r="B3778" s="3" t="s">
        <v>1478</v>
      </c>
      <c r="C3778" s="5" t="s">
        <v>5598</v>
      </c>
      <c r="D3778" s="5" t="s">
        <v>5608</v>
      </c>
      <c r="E3778" s="5">
        <v>2021</v>
      </c>
      <c r="F3778" s="8" t="str">
        <f t="shared" si="116"/>
        <v>February</v>
      </c>
      <c r="G3778" s="7">
        <f t="shared" si="117"/>
        <v>44252</v>
      </c>
      <c r="H3778" s="5" t="s">
        <v>3449</v>
      </c>
      <c r="I3778" s="5" t="s">
        <v>13</v>
      </c>
      <c r="J3778" s="10"/>
      <c r="K3778" s="10">
        <v>79750</v>
      </c>
      <c r="L3778" s="11">
        <v>0</v>
      </c>
    </row>
    <row r="3779" spans="1:12" x14ac:dyDescent="0.25">
      <c r="A3779" s="5" t="s">
        <v>1477</v>
      </c>
      <c r="B3779" s="3" t="s">
        <v>1478</v>
      </c>
      <c r="C3779" s="5" t="s">
        <v>5597</v>
      </c>
      <c r="D3779" s="5" t="s">
        <v>5587</v>
      </c>
      <c r="E3779" s="5">
        <v>2021</v>
      </c>
      <c r="F3779" s="8" t="str">
        <f t="shared" ref="F3779:F3842" si="118">TEXT(C3779*28, "mmmm")</f>
        <v>May</v>
      </c>
      <c r="G3779" s="7">
        <f t="shared" ref="G3779:G3842" si="119">IFERROR(DATEVALUE(CONCATENATE(C3779,"-",D3779,"-",E3779)), "")</f>
        <v>44317</v>
      </c>
      <c r="H3779" s="5" t="s">
        <v>3448</v>
      </c>
      <c r="I3779" s="5" t="s">
        <v>11</v>
      </c>
      <c r="J3779" s="10">
        <v>75250</v>
      </c>
      <c r="K3779" s="10"/>
      <c r="L3779" s="11">
        <v>75250</v>
      </c>
    </row>
    <row r="3780" spans="1:12" x14ac:dyDescent="0.25">
      <c r="A3780" s="5" t="s">
        <v>1477</v>
      </c>
      <c r="B3780" s="3" t="s">
        <v>1478</v>
      </c>
      <c r="C3780" s="5" t="s">
        <v>5597</v>
      </c>
      <c r="D3780" s="5" t="s">
        <v>5606</v>
      </c>
      <c r="E3780" s="5">
        <v>2021</v>
      </c>
      <c r="F3780" s="8" t="str">
        <f t="shared" si="118"/>
        <v>May</v>
      </c>
      <c r="G3780" s="7">
        <f t="shared" si="119"/>
        <v>44326</v>
      </c>
      <c r="H3780" s="5" t="s">
        <v>3447</v>
      </c>
      <c r="I3780" s="5" t="s">
        <v>13</v>
      </c>
      <c r="J3780" s="10"/>
      <c r="K3780" s="10">
        <v>70250</v>
      </c>
      <c r="L3780" s="11">
        <v>5000</v>
      </c>
    </row>
    <row r="3781" spans="1:12" x14ac:dyDescent="0.25">
      <c r="A3781" s="5" t="s">
        <v>1477</v>
      </c>
      <c r="B3781" s="3" t="s">
        <v>1478</v>
      </c>
      <c r="C3781" s="5" t="s">
        <v>5597</v>
      </c>
      <c r="D3781" s="5" t="s">
        <v>5594</v>
      </c>
      <c r="E3781" s="5">
        <v>2021</v>
      </c>
      <c r="F3781" s="8" t="str">
        <f t="shared" si="118"/>
        <v>May</v>
      </c>
      <c r="G3781" s="7">
        <f t="shared" si="119"/>
        <v>44327</v>
      </c>
      <c r="H3781" s="5" t="s">
        <v>3447</v>
      </c>
      <c r="I3781" s="5" t="s">
        <v>13</v>
      </c>
      <c r="J3781" s="10"/>
      <c r="K3781" s="10">
        <v>5000</v>
      </c>
      <c r="L3781" s="11">
        <v>0</v>
      </c>
    </row>
    <row r="3782" spans="1:12" x14ac:dyDescent="0.25">
      <c r="A3782" s="5" t="s">
        <v>1477</v>
      </c>
      <c r="B3782" s="3" t="s">
        <v>1478</v>
      </c>
      <c r="C3782" s="5" t="s">
        <v>5592</v>
      </c>
      <c r="D3782" s="5" t="s">
        <v>5587</v>
      </c>
      <c r="E3782" s="5">
        <v>2021</v>
      </c>
      <c r="F3782" s="8" t="str">
        <f t="shared" si="118"/>
        <v>July</v>
      </c>
      <c r="G3782" s="7">
        <f t="shared" si="119"/>
        <v>44378</v>
      </c>
      <c r="H3782" s="5" t="s">
        <v>3446</v>
      </c>
      <c r="I3782" s="5" t="s">
        <v>11</v>
      </c>
      <c r="J3782" s="10">
        <v>75250</v>
      </c>
      <c r="K3782" s="10"/>
      <c r="L3782" s="11">
        <v>75250</v>
      </c>
    </row>
    <row r="3783" spans="1:12" x14ac:dyDescent="0.25">
      <c r="A3783" s="5" t="s">
        <v>1477</v>
      </c>
      <c r="B3783" s="3" t="s">
        <v>1478</v>
      </c>
      <c r="C3783" s="5" t="s">
        <v>5592</v>
      </c>
      <c r="D3783" s="5" t="s">
        <v>5597</v>
      </c>
      <c r="E3783" s="5">
        <v>2021</v>
      </c>
      <c r="F3783" s="8" t="str">
        <f t="shared" si="118"/>
        <v>July</v>
      </c>
      <c r="G3783" s="7">
        <f t="shared" si="119"/>
        <v>44382</v>
      </c>
      <c r="H3783" s="5" t="s">
        <v>3445</v>
      </c>
      <c r="I3783" s="5" t="s">
        <v>13</v>
      </c>
      <c r="J3783" s="10"/>
      <c r="K3783" s="10">
        <v>75250</v>
      </c>
      <c r="L3783" s="11">
        <v>0</v>
      </c>
    </row>
    <row r="3784" spans="1:12" x14ac:dyDescent="0.25">
      <c r="A3784" s="5" t="s">
        <v>1477</v>
      </c>
      <c r="B3784" s="3" t="s">
        <v>1478</v>
      </c>
      <c r="C3784" s="5" t="s">
        <v>5590</v>
      </c>
      <c r="D3784" s="5" t="s">
        <v>5602</v>
      </c>
      <c r="E3784" s="5">
        <v>2021</v>
      </c>
      <c r="F3784" s="8" t="str">
        <f t="shared" si="118"/>
        <v>August</v>
      </c>
      <c r="G3784" s="7">
        <f t="shared" si="119"/>
        <v>44432</v>
      </c>
      <c r="H3784" s="5" t="s">
        <v>3444</v>
      </c>
      <c r="I3784" s="5" t="s">
        <v>11</v>
      </c>
      <c r="J3784" s="10">
        <v>75250</v>
      </c>
      <c r="K3784" s="10"/>
      <c r="L3784" s="11">
        <v>75250</v>
      </c>
    </row>
    <row r="3785" spans="1:12" x14ac:dyDescent="0.25">
      <c r="A3785" s="5" t="s">
        <v>1477</v>
      </c>
      <c r="B3785" s="3" t="s">
        <v>1478</v>
      </c>
      <c r="C3785" s="5" t="s">
        <v>5590</v>
      </c>
      <c r="D3785" s="5" t="s">
        <v>5608</v>
      </c>
      <c r="E3785" s="5">
        <v>2021</v>
      </c>
      <c r="F3785" s="8" t="str">
        <f t="shared" si="118"/>
        <v>August</v>
      </c>
      <c r="G3785" s="7">
        <f t="shared" si="119"/>
        <v>44433</v>
      </c>
      <c r="H3785" s="5" t="s">
        <v>3443</v>
      </c>
      <c r="I3785" s="5" t="s">
        <v>13</v>
      </c>
      <c r="J3785" s="10"/>
      <c r="K3785" s="10">
        <v>75250</v>
      </c>
      <c r="L3785" s="11">
        <v>0</v>
      </c>
    </row>
    <row r="3786" spans="1:12" x14ac:dyDescent="0.25">
      <c r="A3786" s="5" t="s">
        <v>1477</v>
      </c>
      <c r="B3786" s="3" t="s">
        <v>1478</v>
      </c>
      <c r="C3786" s="5" t="s">
        <v>5594</v>
      </c>
      <c r="D3786" s="5" t="s">
        <v>5587</v>
      </c>
      <c r="E3786" s="5">
        <v>2021</v>
      </c>
      <c r="F3786" s="8" t="str">
        <f t="shared" si="118"/>
        <v>November</v>
      </c>
      <c r="G3786" s="7">
        <f t="shared" si="119"/>
        <v>44501</v>
      </c>
      <c r="H3786" s="5" t="s">
        <v>3442</v>
      </c>
      <c r="I3786" s="5" t="s">
        <v>11</v>
      </c>
      <c r="J3786" s="10">
        <v>71487.5</v>
      </c>
      <c r="K3786" s="10"/>
      <c r="L3786" s="11">
        <v>71487.5</v>
      </c>
    </row>
    <row r="3787" spans="1:12" x14ac:dyDescent="0.25">
      <c r="A3787" s="5" t="s">
        <v>1477</v>
      </c>
      <c r="B3787" s="3" t="s">
        <v>1478</v>
      </c>
      <c r="C3787" s="5" t="s">
        <v>5594</v>
      </c>
      <c r="D3787" s="5" t="s">
        <v>5605</v>
      </c>
      <c r="E3787" s="5">
        <v>2021</v>
      </c>
      <c r="F3787" s="8" t="str">
        <f t="shared" si="118"/>
        <v>November</v>
      </c>
      <c r="G3787" s="7">
        <f t="shared" si="119"/>
        <v>44509</v>
      </c>
      <c r="H3787" s="5" t="s">
        <v>3441</v>
      </c>
      <c r="I3787" s="5" t="s">
        <v>13</v>
      </c>
      <c r="J3787" s="10"/>
      <c r="K3787" s="10">
        <v>71487.5</v>
      </c>
      <c r="L3787" s="11">
        <v>0</v>
      </c>
    </row>
    <row r="3788" spans="1:12" x14ac:dyDescent="0.25">
      <c r="A3788" s="5" t="s">
        <v>1479</v>
      </c>
      <c r="B3788" s="3" t="s">
        <v>1480</v>
      </c>
      <c r="C3788" s="5" t="s">
        <v>5590</v>
      </c>
      <c r="D3788" s="5" t="s">
        <v>5599</v>
      </c>
      <c r="E3788" s="5">
        <v>2021</v>
      </c>
      <c r="F3788" s="8" t="str">
        <f t="shared" si="118"/>
        <v>August</v>
      </c>
      <c r="G3788" s="7">
        <f t="shared" si="119"/>
        <v>44424</v>
      </c>
      <c r="H3788" s="5" t="s">
        <v>3440</v>
      </c>
      <c r="I3788" s="5" t="s">
        <v>11</v>
      </c>
      <c r="J3788" s="10">
        <v>65267.86</v>
      </c>
      <c r="K3788" s="10"/>
      <c r="L3788" s="11">
        <v>65267.86</v>
      </c>
    </row>
    <row r="3789" spans="1:12" x14ac:dyDescent="0.25">
      <c r="A3789" s="5" t="s">
        <v>1479</v>
      </c>
      <c r="B3789" s="3" t="s">
        <v>1480</v>
      </c>
      <c r="C3789" s="5" t="s">
        <v>5590</v>
      </c>
      <c r="D3789" s="5" t="s">
        <v>5599</v>
      </c>
      <c r="E3789" s="5">
        <v>2021</v>
      </c>
      <c r="F3789" s="8" t="str">
        <f t="shared" si="118"/>
        <v>August</v>
      </c>
      <c r="G3789" s="7">
        <f t="shared" si="119"/>
        <v>44424</v>
      </c>
      <c r="H3789" s="5" t="s">
        <v>3439</v>
      </c>
      <c r="I3789" s="5" t="s">
        <v>13</v>
      </c>
      <c r="J3789" s="10"/>
      <c r="K3789" s="10">
        <v>295625</v>
      </c>
      <c r="L3789" s="11">
        <v>-230357.14</v>
      </c>
    </row>
    <row r="3790" spans="1:12" x14ac:dyDescent="0.25">
      <c r="A3790" s="5" t="s">
        <v>1479</v>
      </c>
      <c r="B3790" s="3" t="s">
        <v>1480</v>
      </c>
      <c r="C3790" s="5" t="s">
        <v>5594</v>
      </c>
      <c r="D3790" s="5" t="s">
        <v>5610</v>
      </c>
      <c r="E3790" s="5">
        <v>2021</v>
      </c>
      <c r="F3790" s="8" t="str">
        <f t="shared" si="118"/>
        <v>November</v>
      </c>
      <c r="G3790" s="7">
        <f t="shared" si="119"/>
        <v>44530</v>
      </c>
      <c r="H3790" s="5" t="s">
        <v>3438</v>
      </c>
      <c r="I3790" s="5" t="s">
        <v>11</v>
      </c>
      <c r="J3790" s="10">
        <v>58824</v>
      </c>
      <c r="K3790" s="10"/>
      <c r="L3790" s="11">
        <v>-171533.14</v>
      </c>
    </row>
    <row r="3791" spans="1:12" x14ac:dyDescent="0.25">
      <c r="A3791" s="5" t="s">
        <v>1481</v>
      </c>
      <c r="B3791" s="3" t="s">
        <v>1482</v>
      </c>
      <c r="C3791" s="5" t="s">
        <v>5587</v>
      </c>
      <c r="D3791" s="5" t="s">
        <v>5587</v>
      </c>
      <c r="E3791" s="5">
        <v>2021</v>
      </c>
      <c r="F3791" s="8" t="str">
        <f t="shared" si="118"/>
        <v>January</v>
      </c>
      <c r="G3791" s="7">
        <f t="shared" si="119"/>
        <v>44197</v>
      </c>
      <c r="H3791" s="5" t="s">
        <v>36</v>
      </c>
      <c r="I3791" s="5" t="s">
        <v>29</v>
      </c>
      <c r="J3791" s="10"/>
      <c r="K3791" s="10"/>
      <c r="L3791" s="11">
        <v>-446278.06</v>
      </c>
    </row>
    <row r="3792" spans="1:12" x14ac:dyDescent="0.25">
      <c r="A3792" s="5" t="s">
        <v>1496</v>
      </c>
      <c r="B3792" s="3" t="s">
        <v>1497</v>
      </c>
      <c r="C3792" s="5" t="s">
        <v>5587</v>
      </c>
      <c r="D3792" s="5" t="s">
        <v>5587</v>
      </c>
      <c r="E3792" s="5">
        <v>2021</v>
      </c>
      <c r="F3792" s="8" t="str">
        <f t="shared" si="118"/>
        <v>January</v>
      </c>
      <c r="G3792" s="7">
        <f t="shared" si="119"/>
        <v>44197</v>
      </c>
      <c r="H3792" s="5" t="s">
        <v>36</v>
      </c>
      <c r="I3792" s="5" t="s">
        <v>29</v>
      </c>
      <c r="J3792" s="10"/>
      <c r="K3792" s="10"/>
      <c r="L3792" s="11">
        <v>77250</v>
      </c>
    </row>
    <row r="3793" spans="1:12" x14ac:dyDescent="0.25">
      <c r="A3793" s="5" t="s">
        <v>1502</v>
      </c>
      <c r="B3793" s="3" t="s">
        <v>1503</v>
      </c>
      <c r="C3793" s="5" t="s">
        <v>5587</v>
      </c>
      <c r="D3793" s="5" t="s">
        <v>5587</v>
      </c>
      <c r="E3793" s="5">
        <v>2021</v>
      </c>
      <c r="F3793" s="8" t="str">
        <f t="shared" si="118"/>
        <v>January</v>
      </c>
      <c r="G3793" s="7">
        <f t="shared" si="119"/>
        <v>44197</v>
      </c>
      <c r="H3793" s="5" t="s">
        <v>36</v>
      </c>
      <c r="I3793" s="5" t="s">
        <v>29</v>
      </c>
      <c r="J3793" s="10"/>
      <c r="K3793" s="10"/>
      <c r="L3793" s="11">
        <v>4902500</v>
      </c>
    </row>
    <row r="3794" spans="1:12" x14ac:dyDescent="0.25">
      <c r="A3794" s="5" t="s">
        <v>1504</v>
      </c>
      <c r="B3794" s="3" t="s">
        <v>1505</v>
      </c>
      <c r="C3794" s="7"/>
      <c r="D3794" s="7"/>
      <c r="E3794" s="7"/>
      <c r="F3794" s="8" t="str">
        <f t="shared" si="118"/>
        <v>January</v>
      </c>
      <c r="G3794" s="7" t="str">
        <f t="shared" si="119"/>
        <v/>
      </c>
      <c r="H3794" s="5" t="s">
        <v>28</v>
      </c>
      <c r="I3794" s="5" t="s">
        <v>29</v>
      </c>
      <c r="J3794" s="10"/>
      <c r="K3794" s="10"/>
      <c r="L3794" s="11">
        <v>0</v>
      </c>
    </row>
    <row r="3795" spans="1:12" x14ac:dyDescent="0.25">
      <c r="A3795" s="5" t="s">
        <v>1506</v>
      </c>
      <c r="B3795" s="3" t="s">
        <v>1507</v>
      </c>
      <c r="C3795" s="5" t="s">
        <v>5587</v>
      </c>
      <c r="D3795" s="5" t="s">
        <v>5587</v>
      </c>
      <c r="E3795" s="5">
        <v>2021</v>
      </c>
      <c r="F3795" s="8" t="str">
        <f t="shared" si="118"/>
        <v>January</v>
      </c>
      <c r="G3795" s="7">
        <f t="shared" si="119"/>
        <v>44197</v>
      </c>
      <c r="H3795" s="5" t="s">
        <v>36</v>
      </c>
      <c r="I3795" s="5" t="s">
        <v>29</v>
      </c>
      <c r="J3795" s="10"/>
      <c r="K3795" s="10"/>
      <c r="L3795" s="11">
        <v>2482685.4700000002</v>
      </c>
    </row>
    <row r="3796" spans="1:12" x14ac:dyDescent="0.25">
      <c r="A3796" s="5" t="s">
        <v>1506</v>
      </c>
      <c r="B3796" s="3" t="s">
        <v>1507</v>
      </c>
      <c r="C3796" s="5" t="s">
        <v>5589</v>
      </c>
      <c r="D3796" s="5" t="s">
        <v>5599</v>
      </c>
      <c r="E3796" s="5">
        <v>2021</v>
      </c>
      <c r="F3796" s="8" t="str">
        <f t="shared" si="118"/>
        <v>June</v>
      </c>
      <c r="G3796" s="7">
        <f t="shared" si="119"/>
        <v>44363</v>
      </c>
      <c r="H3796" s="5" t="s">
        <v>3437</v>
      </c>
      <c r="I3796" s="5" t="s">
        <v>13</v>
      </c>
      <c r="J3796" s="10"/>
      <c r="K3796" s="10">
        <v>300000</v>
      </c>
      <c r="L3796" s="11">
        <v>2182685.4700000002</v>
      </c>
    </row>
    <row r="3797" spans="1:12" x14ac:dyDescent="0.25">
      <c r="A3797" s="5" t="s">
        <v>1506</v>
      </c>
      <c r="B3797" s="3" t="s">
        <v>1507</v>
      </c>
      <c r="C3797" s="5" t="s">
        <v>5594</v>
      </c>
      <c r="D3797" s="5" t="s">
        <v>5597</v>
      </c>
      <c r="E3797" s="5">
        <v>2021</v>
      </c>
      <c r="F3797" s="8" t="str">
        <f t="shared" si="118"/>
        <v>November</v>
      </c>
      <c r="G3797" s="7">
        <f t="shared" si="119"/>
        <v>44505</v>
      </c>
      <c r="H3797" s="5" t="s">
        <v>3247</v>
      </c>
      <c r="I3797" s="5" t="s">
        <v>13</v>
      </c>
      <c r="J3797" s="10"/>
      <c r="K3797" s="10">
        <v>937209</v>
      </c>
      <c r="L3797" s="11">
        <v>1245476.47</v>
      </c>
    </row>
    <row r="3798" spans="1:12" x14ac:dyDescent="0.25">
      <c r="A3798" s="5" t="s">
        <v>1508</v>
      </c>
      <c r="B3798" s="3" t="s">
        <v>1509</v>
      </c>
      <c r="C3798" s="5" t="s">
        <v>5587</v>
      </c>
      <c r="D3798" s="5" t="s">
        <v>5587</v>
      </c>
      <c r="E3798" s="5">
        <v>2021</v>
      </c>
      <c r="F3798" s="8" t="str">
        <f t="shared" si="118"/>
        <v>January</v>
      </c>
      <c r="G3798" s="7">
        <f t="shared" si="119"/>
        <v>44197</v>
      </c>
      <c r="H3798" s="5" t="s">
        <v>36</v>
      </c>
      <c r="I3798" s="5" t="s">
        <v>29</v>
      </c>
      <c r="J3798" s="10"/>
      <c r="K3798" s="10"/>
      <c r="L3798" s="11">
        <v>49708.800000000003</v>
      </c>
    </row>
    <row r="3799" spans="1:12" x14ac:dyDescent="0.25">
      <c r="A3799" s="5" t="s">
        <v>1508</v>
      </c>
      <c r="B3799" s="3" t="s">
        <v>1509</v>
      </c>
      <c r="C3799" s="5" t="s">
        <v>5587</v>
      </c>
      <c r="D3799" s="5" t="s">
        <v>5587</v>
      </c>
      <c r="E3799" s="5">
        <v>2021</v>
      </c>
      <c r="F3799" s="8" t="str">
        <f t="shared" si="118"/>
        <v>January</v>
      </c>
      <c r="G3799" s="7">
        <f t="shared" si="119"/>
        <v>44197</v>
      </c>
      <c r="H3799" s="5" t="s">
        <v>3436</v>
      </c>
      <c r="I3799" s="5" t="s">
        <v>11</v>
      </c>
      <c r="J3799" s="10">
        <v>260992.8</v>
      </c>
      <c r="K3799" s="10"/>
      <c r="L3799" s="11">
        <v>310701.59999999998</v>
      </c>
    </row>
    <row r="3800" spans="1:12" x14ac:dyDescent="0.25">
      <c r="A3800" s="5" t="s">
        <v>1508</v>
      </c>
      <c r="B3800" s="3" t="s">
        <v>1509</v>
      </c>
      <c r="C3800" s="5" t="s">
        <v>5598</v>
      </c>
      <c r="D3800" s="5" t="s">
        <v>5607</v>
      </c>
      <c r="E3800" s="5">
        <v>2021</v>
      </c>
      <c r="F3800" s="8" t="str">
        <f t="shared" si="118"/>
        <v>February</v>
      </c>
      <c r="G3800" s="7">
        <f t="shared" si="119"/>
        <v>44239</v>
      </c>
      <c r="H3800" s="5" t="s">
        <v>3435</v>
      </c>
      <c r="I3800" s="5" t="s">
        <v>11</v>
      </c>
      <c r="J3800" s="10">
        <v>260992.8</v>
      </c>
      <c r="K3800" s="10"/>
      <c r="L3800" s="11">
        <v>571694.4</v>
      </c>
    </row>
    <row r="3801" spans="1:12" x14ac:dyDescent="0.25">
      <c r="A3801" s="5" t="s">
        <v>1508</v>
      </c>
      <c r="B3801" s="3" t="s">
        <v>1509</v>
      </c>
      <c r="C3801" s="5" t="s">
        <v>5588</v>
      </c>
      <c r="D3801" s="5" t="s">
        <v>5588</v>
      </c>
      <c r="E3801" s="5">
        <v>2021</v>
      </c>
      <c r="F3801" s="8" t="str">
        <f t="shared" si="118"/>
        <v>March</v>
      </c>
      <c r="G3801" s="7">
        <f t="shared" si="119"/>
        <v>44258</v>
      </c>
      <c r="H3801" s="5" t="s">
        <v>3434</v>
      </c>
      <c r="I3801" s="5" t="s">
        <v>11</v>
      </c>
      <c r="J3801" s="10">
        <v>151544.21</v>
      </c>
      <c r="K3801" s="10"/>
      <c r="L3801" s="11">
        <v>723238.61</v>
      </c>
    </row>
    <row r="3802" spans="1:12" x14ac:dyDescent="0.25">
      <c r="A3802" s="5" t="s">
        <v>1508</v>
      </c>
      <c r="B3802" s="3" t="s">
        <v>1509</v>
      </c>
      <c r="C3802" s="5" t="s">
        <v>5588</v>
      </c>
      <c r="D3802" s="5" t="s">
        <v>5597</v>
      </c>
      <c r="E3802" s="5">
        <v>2021</v>
      </c>
      <c r="F3802" s="8" t="str">
        <f t="shared" si="118"/>
        <v>March</v>
      </c>
      <c r="G3802" s="7">
        <f t="shared" si="119"/>
        <v>44260</v>
      </c>
      <c r="H3802" s="5" t="s">
        <v>3433</v>
      </c>
      <c r="I3802" s="5" t="s">
        <v>11</v>
      </c>
      <c r="J3802" s="10"/>
      <c r="K3802" s="10">
        <v>20879.419999999998</v>
      </c>
      <c r="L3802" s="11">
        <v>702359.19</v>
      </c>
    </row>
    <row r="3803" spans="1:12" x14ac:dyDescent="0.25">
      <c r="A3803" s="5" t="s">
        <v>1508</v>
      </c>
      <c r="B3803" s="3" t="s">
        <v>1509</v>
      </c>
      <c r="C3803" s="5" t="s">
        <v>5588</v>
      </c>
      <c r="D3803" s="5" t="s">
        <v>5597</v>
      </c>
      <c r="E3803" s="5">
        <v>2021</v>
      </c>
      <c r="F3803" s="8" t="str">
        <f t="shared" si="118"/>
        <v>March</v>
      </c>
      <c r="G3803" s="7">
        <f t="shared" si="119"/>
        <v>44260</v>
      </c>
      <c r="H3803" s="5" t="s">
        <v>3432</v>
      </c>
      <c r="I3803" s="5" t="s">
        <v>11</v>
      </c>
      <c r="J3803" s="10"/>
      <c r="K3803" s="10">
        <v>26099.279999999999</v>
      </c>
      <c r="L3803" s="11">
        <v>676259.91</v>
      </c>
    </row>
    <row r="3804" spans="1:12" x14ac:dyDescent="0.25">
      <c r="A3804" s="5" t="s">
        <v>1508</v>
      </c>
      <c r="B3804" s="3" t="s">
        <v>1509</v>
      </c>
      <c r="C3804" s="5" t="s">
        <v>5589</v>
      </c>
      <c r="D3804" s="5" t="s">
        <v>5598</v>
      </c>
      <c r="E3804" s="5">
        <v>2021</v>
      </c>
      <c r="F3804" s="8" t="str">
        <f t="shared" si="118"/>
        <v>June</v>
      </c>
      <c r="G3804" s="7">
        <f t="shared" si="119"/>
        <v>44349</v>
      </c>
      <c r="H3804" s="5" t="s">
        <v>3431</v>
      </c>
      <c r="I3804" s="5" t="s">
        <v>11</v>
      </c>
      <c r="J3804" s="10">
        <v>260992.8</v>
      </c>
      <c r="K3804" s="10"/>
      <c r="L3804" s="11">
        <v>937252.71</v>
      </c>
    </row>
    <row r="3805" spans="1:12" x14ac:dyDescent="0.25">
      <c r="A3805" s="5" t="s">
        <v>1508</v>
      </c>
      <c r="B3805" s="3" t="s">
        <v>1509</v>
      </c>
      <c r="C3805" s="5" t="s">
        <v>5592</v>
      </c>
      <c r="D3805" s="5" t="s">
        <v>5587</v>
      </c>
      <c r="E3805" s="5">
        <v>2021</v>
      </c>
      <c r="F3805" s="8" t="str">
        <f t="shared" si="118"/>
        <v>July</v>
      </c>
      <c r="G3805" s="7">
        <f t="shared" si="119"/>
        <v>44378</v>
      </c>
      <c r="H3805" s="5" t="s">
        <v>3430</v>
      </c>
      <c r="I3805" s="5" t="s">
        <v>11</v>
      </c>
      <c r="J3805" s="10">
        <v>260992.8</v>
      </c>
      <c r="K3805" s="10"/>
      <c r="L3805" s="11">
        <v>1198245.51</v>
      </c>
    </row>
    <row r="3806" spans="1:12" x14ac:dyDescent="0.25">
      <c r="A3806" s="5" t="s">
        <v>1508</v>
      </c>
      <c r="B3806" s="3" t="s">
        <v>1509</v>
      </c>
      <c r="C3806" s="5" t="s">
        <v>5590</v>
      </c>
      <c r="D3806" s="5" t="s">
        <v>5587</v>
      </c>
      <c r="E3806" s="5">
        <v>2021</v>
      </c>
      <c r="F3806" s="8" t="str">
        <f t="shared" si="118"/>
        <v>August</v>
      </c>
      <c r="G3806" s="7">
        <f t="shared" si="119"/>
        <v>44409</v>
      </c>
      <c r="H3806" s="5" t="s">
        <v>3429</v>
      </c>
      <c r="I3806" s="5" t="s">
        <v>11</v>
      </c>
      <c r="J3806" s="10">
        <v>33676.49</v>
      </c>
      <c r="K3806" s="10"/>
      <c r="L3806" s="11">
        <v>1231922</v>
      </c>
    </row>
    <row r="3807" spans="1:12" x14ac:dyDescent="0.25">
      <c r="A3807" s="5" t="s">
        <v>1510</v>
      </c>
      <c r="B3807" s="3" t="s">
        <v>1511</v>
      </c>
      <c r="C3807" s="5" t="s">
        <v>5587</v>
      </c>
      <c r="D3807" s="5" t="s">
        <v>5587</v>
      </c>
      <c r="E3807" s="5">
        <v>2021</v>
      </c>
      <c r="F3807" s="8" t="str">
        <f t="shared" si="118"/>
        <v>January</v>
      </c>
      <c r="G3807" s="7">
        <f t="shared" si="119"/>
        <v>44197</v>
      </c>
      <c r="H3807" s="5" t="s">
        <v>36</v>
      </c>
      <c r="I3807" s="5" t="s">
        <v>29</v>
      </c>
      <c r="J3807" s="10"/>
      <c r="K3807" s="10"/>
      <c r="L3807" s="11">
        <v>215000</v>
      </c>
    </row>
    <row r="3808" spans="1:12" x14ac:dyDescent="0.25">
      <c r="A3808" s="5" t="s">
        <v>1510</v>
      </c>
      <c r="B3808" s="3" t="s">
        <v>1511</v>
      </c>
      <c r="C3808" s="5" t="s">
        <v>5587</v>
      </c>
      <c r="D3808" s="5" t="s">
        <v>5587</v>
      </c>
      <c r="E3808" s="5">
        <v>2021</v>
      </c>
      <c r="F3808" s="8" t="str">
        <f t="shared" si="118"/>
        <v>January</v>
      </c>
      <c r="G3808" s="7">
        <f t="shared" si="119"/>
        <v>44197</v>
      </c>
      <c r="H3808" s="5" t="s">
        <v>3428</v>
      </c>
      <c r="I3808" s="5" t="s">
        <v>11</v>
      </c>
      <c r="J3808" s="10">
        <v>215000</v>
      </c>
      <c r="K3808" s="10"/>
      <c r="L3808" s="11">
        <v>430000</v>
      </c>
    </row>
    <row r="3809" spans="1:12" x14ac:dyDescent="0.25">
      <c r="A3809" s="5" t="s">
        <v>1510</v>
      </c>
      <c r="B3809" s="3" t="s">
        <v>1511</v>
      </c>
      <c r="C3809" s="5" t="s">
        <v>5587</v>
      </c>
      <c r="D3809" s="5" t="s">
        <v>5593</v>
      </c>
      <c r="E3809" s="5">
        <v>2021</v>
      </c>
      <c r="F3809" s="8" t="str">
        <f t="shared" si="118"/>
        <v>January</v>
      </c>
      <c r="G3809" s="7">
        <f t="shared" si="119"/>
        <v>44218</v>
      </c>
      <c r="H3809" s="5" t="s">
        <v>3384</v>
      </c>
      <c r="I3809" s="5" t="s">
        <v>13</v>
      </c>
      <c r="J3809" s="10"/>
      <c r="K3809" s="10">
        <v>180000</v>
      </c>
      <c r="L3809" s="11">
        <v>250000</v>
      </c>
    </row>
    <row r="3810" spans="1:12" x14ac:dyDescent="0.25">
      <c r="A3810" s="5" t="s">
        <v>1510</v>
      </c>
      <c r="B3810" s="3" t="s">
        <v>1511</v>
      </c>
      <c r="C3810" s="5" t="s">
        <v>5587</v>
      </c>
      <c r="D3810" s="5" t="s">
        <v>5593</v>
      </c>
      <c r="E3810" s="5">
        <v>2021</v>
      </c>
      <c r="F3810" s="8" t="str">
        <f t="shared" si="118"/>
        <v>January</v>
      </c>
      <c r="G3810" s="7">
        <f t="shared" si="119"/>
        <v>44218</v>
      </c>
      <c r="H3810" s="5" t="s">
        <v>3319</v>
      </c>
      <c r="I3810" s="5" t="s">
        <v>13</v>
      </c>
      <c r="J3810" s="10"/>
      <c r="K3810" s="10">
        <v>15000</v>
      </c>
      <c r="L3810" s="11">
        <v>235000</v>
      </c>
    </row>
    <row r="3811" spans="1:12" x14ac:dyDescent="0.25">
      <c r="A3811" s="5" t="s">
        <v>1510</v>
      </c>
      <c r="B3811" s="3" t="s">
        <v>1511</v>
      </c>
      <c r="C3811" s="5" t="s">
        <v>5587</v>
      </c>
      <c r="D3811" s="5" t="s">
        <v>5593</v>
      </c>
      <c r="E3811" s="5">
        <v>2021</v>
      </c>
      <c r="F3811" s="8" t="str">
        <f t="shared" si="118"/>
        <v>January</v>
      </c>
      <c r="G3811" s="7">
        <f t="shared" si="119"/>
        <v>44218</v>
      </c>
      <c r="H3811" s="5" t="s">
        <v>3318</v>
      </c>
      <c r="I3811" s="5" t="s">
        <v>13</v>
      </c>
      <c r="J3811" s="10"/>
      <c r="K3811" s="10">
        <v>20000</v>
      </c>
      <c r="L3811" s="11">
        <v>215000</v>
      </c>
    </row>
    <row r="3812" spans="1:12" x14ac:dyDescent="0.25">
      <c r="A3812" s="5" t="s">
        <v>1510</v>
      </c>
      <c r="B3812" s="3" t="s">
        <v>1511</v>
      </c>
      <c r="C3812" s="5" t="s">
        <v>5598</v>
      </c>
      <c r="D3812" s="5" t="s">
        <v>5590</v>
      </c>
      <c r="E3812" s="5">
        <v>2021</v>
      </c>
      <c r="F3812" s="8" t="str">
        <f t="shared" si="118"/>
        <v>February</v>
      </c>
      <c r="G3812" s="7">
        <f t="shared" si="119"/>
        <v>44235</v>
      </c>
      <c r="H3812" s="5" t="s">
        <v>3427</v>
      </c>
      <c r="I3812" s="5" t="s">
        <v>11</v>
      </c>
      <c r="J3812" s="10">
        <v>215000</v>
      </c>
      <c r="K3812" s="10"/>
      <c r="L3812" s="11">
        <v>430000</v>
      </c>
    </row>
    <row r="3813" spans="1:12" x14ac:dyDescent="0.25">
      <c r="A3813" s="5" t="s">
        <v>1510</v>
      </c>
      <c r="B3813" s="3" t="s">
        <v>1511</v>
      </c>
      <c r="C3813" s="5" t="s">
        <v>5598</v>
      </c>
      <c r="D3813" s="5" t="s">
        <v>5616</v>
      </c>
      <c r="E3813" s="5">
        <v>2021</v>
      </c>
      <c r="F3813" s="8" t="str">
        <f t="shared" si="118"/>
        <v>February</v>
      </c>
      <c r="G3813" s="7">
        <f t="shared" si="119"/>
        <v>44242</v>
      </c>
      <c r="H3813" s="5" t="s">
        <v>3213</v>
      </c>
      <c r="I3813" s="5" t="s">
        <v>13</v>
      </c>
      <c r="J3813" s="10"/>
      <c r="K3813" s="10">
        <v>195000</v>
      </c>
      <c r="L3813" s="11">
        <v>235000</v>
      </c>
    </row>
    <row r="3814" spans="1:12" x14ac:dyDescent="0.25">
      <c r="A3814" s="5" t="s">
        <v>1510</v>
      </c>
      <c r="B3814" s="3" t="s">
        <v>1511</v>
      </c>
      <c r="C3814" s="5" t="s">
        <v>5598</v>
      </c>
      <c r="D3814" s="5" t="s">
        <v>5616</v>
      </c>
      <c r="E3814" s="5">
        <v>2021</v>
      </c>
      <c r="F3814" s="8" t="str">
        <f t="shared" si="118"/>
        <v>February</v>
      </c>
      <c r="G3814" s="7">
        <f t="shared" si="119"/>
        <v>44242</v>
      </c>
      <c r="H3814" s="5" t="s">
        <v>3212</v>
      </c>
      <c r="I3814" s="5" t="s">
        <v>13</v>
      </c>
      <c r="J3814" s="10"/>
      <c r="K3814" s="10">
        <v>20000</v>
      </c>
      <c r="L3814" s="11">
        <v>215000</v>
      </c>
    </row>
    <row r="3815" spans="1:12" x14ac:dyDescent="0.25">
      <c r="A3815" s="5" t="s">
        <v>1510</v>
      </c>
      <c r="B3815" s="3" t="s">
        <v>1511</v>
      </c>
      <c r="C3815" s="5" t="s">
        <v>5598</v>
      </c>
      <c r="D3815" s="5" t="s">
        <v>5609</v>
      </c>
      <c r="E3815" s="5">
        <v>2021</v>
      </c>
      <c r="F3815" s="8" t="str">
        <f t="shared" si="118"/>
        <v>February</v>
      </c>
      <c r="G3815" s="7">
        <f t="shared" si="119"/>
        <v>44250</v>
      </c>
      <c r="H3815" s="5" t="s">
        <v>3210</v>
      </c>
      <c r="I3815" s="5" t="s">
        <v>13</v>
      </c>
      <c r="J3815" s="10"/>
      <c r="K3815" s="10">
        <v>195000</v>
      </c>
      <c r="L3815" s="11">
        <v>20000</v>
      </c>
    </row>
    <row r="3816" spans="1:12" x14ac:dyDescent="0.25">
      <c r="A3816" s="5" t="s">
        <v>1510</v>
      </c>
      <c r="B3816" s="3" t="s">
        <v>1511</v>
      </c>
      <c r="C3816" s="5" t="s">
        <v>5598</v>
      </c>
      <c r="D3816" s="5" t="s">
        <v>5609</v>
      </c>
      <c r="E3816" s="5">
        <v>2021</v>
      </c>
      <c r="F3816" s="8" t="str">
        <f t="shared" si="118"/>
        <v>February</v>
      </c>
      <c r="G3816" s="7">
        <f t="shared" si="119"/>
        <v>44250</v>
      </c>
      <c r="H3816" s="5" t="s">
        <v>3209</v>
      </c>
      <c r="I3816" s="5" t="s">
        <v>13</v>
      </c>
      <c r="J3816" s="10"/>
      <c r="K3816" s="10">
        <v>20000</v>
      </c>
      <c r="L3816" s="11">
        <v>0</v>
      </c>
    </row>
    <row r="3817" spans="1:12" x14ac:dyDescent="0.25">
      <c r="A3817" s="5" t="s">
        <v>1510</v>
      </c>
      <c r="B3817" s="3" t="s">
        <v>1511</v>
      </c>
      <c r="C3817" s="5" t="s">
        <v>5588</v>
      </c>
      <c r="D3817" s="5" t="s">
        <v>5588</v>
      </c>
      <c r="E3817" s="5">
        <v>2021</v>
      </c>
      <c r="F3817" s="8" t="str">
        <f t="shared" si="118"/>
        <v>March</v>
      </c>
      <c r="G3817" s="7">
        <f t="shared" si="119"/>
        <v>44258</v>
      </c>
      <c r="H3817" s="5" t="s">
        <v>3426</v>
      </c>
      <c r="I3817" s="5" t="s">
        <v>11</v>
      </c>
      <c r="J3817" s="10">
        <v>215000</v>
      </c>
      <c r="K3817" s="10"/>
      <c r="L3817" s="11">
        <v>215000</v>
      </c>
    </row>
    <row r="3818" spans="1:12" x14ac:dyDescent="0.25">
      <c r="A3818" s="5" t="s">
        <v>1510</v>
      </c>
      <c r="B3818" s="3" t="s">
        <v>1511</v>
      </c>
      <c r="C3818" s="5" t="s">
        <v>5596</v>
      </c>
      <c r="D3818" s="5" t="s">
        <v>5592</v>
      </c>
      <c r="E3818" s="5">
        <v>2021</v>
      </c>
      <c r="F3818" s="8" t="str">
        <f t="shared" si="118"/>
        <v>April</v>
      </c>
      <c r="G3818" s="7">
        <f t="shared" si="119"/>
        <v>44293</v>
      </c>
      <c r="H3818" s="5" t="s">
        <v>3239</v>
      </c>
      <c r="I3818" s="5" t="s">
        <v>13</v>
      </c>
      <c r="J3818" s="10"/>
      <c r="K3818" s="10">
        <v>180000</v>
      </c>
      <c r="L3818" s="11">
        <v>35000</v>
      </c>
    </row>
    <row r="3819" spans="1:12" x14ac:dyDescent="0.25">
      <c r="A3819" s="5" t="s">
        <v>1510</v>
      </c>
      <c r="B3819" s="3" t="s">
        <v>1511</v>
      </c>
      <c r="C3819" s="5" t="s">
        <v>5596</v>
      </c>
      <c r="D3819" s="5" t="s">
        <v>5592</v>
      </c>
      <c r="E3819" s="5">
        <v>2021</v>
      </c>
      <c r="F3819" s="8" t="str">
        <f t="shared" si="118"/>
        <v>April</v>
      </c>
      <c r="G3819" s="7">
        <f t="shared" si="119"/>
        <v>44293</v>
      </c>
      <c r="H3819" s="5" t="s">
        <v>3240</v>
      </c>
      <c r="I3819" s="5" t="s">
        <v>13</v>
      </c>
      <c r="J3819" s="10"/>
      <c r="K3819" s="10">
        <v>20000</v>
      </c>
      <c r="L3819" s="11">
        <v>15000</v>
      </c>
    </row>
    <row r="3820" spans="1:12" x14ac:dyDescent="0.25">
      <c r="A3820" s="5" t="s">
        <v>1510</v>
      </c>
      <c r="B3820" s="3" t="s">
        <v>1511</v>
      </c>
      <c r="C3820" s="5" t="s">
        <v>5596</v>
      </c>
      <c r="D3820" s="5" t="s">
        <v>5592</v>
      </c>
      <c r="E3820" s="5">
        <v>2021</v>
      </c>
      <c r="F3820" s="8" t="str">
        <f t="shared" si="118"/>
        <v>April</v>
      </c>
      <c r="G3820" s="7">
        <f t="shared" si="119"/>
        <v>44293</v>
      </c>
      <c r="H3820" s="5" t="s">
        <v>3425</v>
      </c>
      <c r="I3820" s="5" t="s">
        <v>13</v>
      </c>
      <c r="J3820" s="10"/>
      <c r="K3820" s="10">
        <v>15000</v>
      </c>
      <c r="L3820" s="11">
        <v>0</v>
      </c>
    </row>
    <row r="3821" spans="1:12" x14ac:dyDescent="0.25">
      <c r="A3821" s="5" t="s">
        <v>1510</v>
      </c>
      <c r="B3821" s="3" t="s">
        <v>1511</v>
      </c>
      <c r="C3821" s="5" t="s">
        <v>5596</v>
      </c>
      <c r="D3821" s="5" t="s">
        <v>5613</v>
      </c>
      <c r="E3821" s="5">
        <v>2021</v>
      </c>
      <c r="F3821" s="8" t="str">
        <f t="shared" si="118"/>
        <v>April</v>
      </c>
      <c r="G3821" s="7">
        <f t="shared" si="119"/>
        <v>44307</v>
      </c>
      <c r="H3821" s="5" t="s">
        <v>3424</v>
      </c>
      <c r="I3821" s="5" t="s">
        <v>11</v>
      </c>
      <c r="J3821" s="10">
        <v>215000</v>
      </c>
      <c r="K3821" s="10"/>
      <c r="L3821" s="11">
        <v>215000</v>
      </c>
    </row>
    <row r="3822" spans="1:12" x14ac:dyDescent="0.25">
      <c r="A3822" s="5" t="s">
        <v>1510</v>
      </c>
      <c r="B3822" s="3" t="s">
        <v>1511</v>
      </c>
      <c r="C3822" s="5" t="s">
        <v>5596</v>
      </c>
      <c r="D3822" s="5" t="s">
        <v>5613</v>
      </c>
      <c r="E3822" s="5">
        <v>2021</v>
      </c>
      <c r="F3822" s="8" t="str">
        <f t="shared" si="118"/>
        <v>April</v>
      </c>
      <c r="G3822" s="7">
        <f t="shared" si="119"/>
        <v>44307</v>
      </c>
      <c r="H3822" s="5" t="s">
        <v>3205</v>
      </c>
      <c r="I3822" s="5" t="s">
        <v>13</v>
      </c>
      <c r="J3822" s="10"/>
      <c r="K3822" s="10">
        <v>195000</v>
      </c>
      <c r="L3822" s="11">
        <v>20000</v>
      </c>
    </row>
    <row r="3823" spans="1:12" x14ac:dyDescent="0.25">
      <c r="A3823" s="5" t="s">
        <v>1510</v>
      </c>
      <c r="B3823" s="3" t="s">
        <v>1511</v>
      </c>
      <c r="C3823" s="5" t="s">
        <v>5596</v>
      </c>
      <c r="D3823" s="5" t="s">
        <v>5613</v>
      </c>
      <c r="E3823" s="5">
        <v>2021</v>
      </c>
      <c r="F3823" s="8" t="str">
        <f t="shared" si="118"/>
        <v>April</v>
      </c>
      <c r="G3823" s="7">
        <f t="shared" si="119"/>
        <v>44307</v>
      </c>
      <c r="H3823" s="5" t="s">
        <v>3204</v>
      </c>
      <c r="I3823" s="5" t="s">
        <v>13</v>
      </c>
      <c r="J3823" s="10"/>
      <c r="K3823" s="10">
        <v>20000</v>
      </c>
      <c r="L3823" s="11">
        <v>0</v>
      </c>
    </row>
    <row r="3824" spans="1:12" x14ac:dyDescent="0.25">
      <c r="A3824" s="5" t="s">
        <v>1510</v>
      </c>
      <c r="B3824" s="3" t="s">
        <v>1511</v>
      </c>
      <c r="C3824" s="5" t="s">
        <v>5597</v>
      </c>
      <c r="D3824" s="5" t="s">
        <v>5606</v>
      </c>
      <c r="E3824" s="5">
        <v>2021</v>
      </c>
      <c r="F3824" s="8" t="str">
        <f t="shared" si="118"/>
        <v>May</v>
      </c>
      <c r="G3824" s="7">
        <f t="shared" si="119"/>
        <v>44326</v>
      </c>
      <c r="H3824" s="5" t="s">
        <v>3423</v>
      </c>
      <c r="I3824" s="5" t="s">
        <v>11</v>
      </c>
      <c r="J3824" s="10">
        <v>215000</v>
      </c>
      <c r="K3824" s="10"/>
      <c r="L3824" s="11">
        <v>215000</v>
      </c>
    </row>
    <row r="3825" spans="1:12" x14ac:dyDescent="0.25">
      <c r="A3825" s="5" t="s">
        <v>1510</v>
      </c>
      <c r="B3825" s="3" t="s">
        <v>1511</v>
      </c>
      <c r="C3825" s="5" t="s">
        <v>5589</v>
      </c>
      <c r="D3825" s="5" t="s">
        <v>5593</v>
      </c>
      <c r="E3825" s="5">
        <v>2021</v>
      </c>
      <c r="F3825" s="8" t="str">
        <f t="shared" si="118"/>
        <v>June</v>
      </c>
      <c r="G3825" s="7">
        <f t="shared" si="119"/>
        <v>44369</v>
      </c>
      <c r="H3825" s="5" t="s">
        <v>3422</v>
      </c>
      <c r="I3825" s="5" t="s">
        <v>11</v>
      </c>
      <c r="J3825" s="10">
        <v>215000</v>
      </c>
      <c r="K3825" s="10"/>
      <c r="L3825" s="11">
        <v>430000</v>
      </c>
    </row>
    <row r="3826" spans="1:12" x14ac:dyDescent="0.25">
      <c r="A3826" s="5" t="s">
        <v>1510</v>
      </c>
      <c r="B3826" s="3" t="s">
        <v>1511</v>
      </c>
      <c r="C3826" s="5" t="s">
        <v>5592</v>
      </c>
      <c r="D3826" s="5" t="s">
        <v>5589</v>
      </c>
      <c r="E3826" s="5">
        <v>2021</v>
      </c>
      <c r="F3826" s="8" t="str">
        <f t="shared" si="118"/>
        <v>July</v>
      </c>
      <c r="G3826" s="7">
        <f t="shared" si="119"/>
        <v>44383</v>
      </c>
      <c r="H3826" s="5" t="s">
        <v>3421</v>
      </c>
      <c r="I3826" s="5" t="s">
        <v>11</v>
      </c>
      <c r="J3826" s="10">
        <v>215000</v>
      </c>
      <c r="K3826" s="10"/>
      <c r="L3826" s="11">
        <v>645000</v>
      </c>
    </row>
    <row r="3827" spans="1:12" x14ac:dyDescent="0.25">
      <c r="A3827" s="5" t="s">
        <v>1510</v>
      </c>
      <c r="B3827" s="3" t="s">
        <v>1511</v>
      </c>
      <c r="C3827" s="5" t="s">
        <v>5590</v>
      </c>
      <c r="D3827" s="5" t="s">
        <v>5596</v>
      </c>
      <c r="E3827" s="5">
        <v>2021</v>
      </c>
      <c r="F3827" s="8" t="str">
        <f t="shared" si="118"/>
        <v>August</v>
      </c>
      <c r="G3827" s="7">
        <f t="shared" si="119"/>
        <v>44412</v>
      </c>
      <c r="H3827" s="5" t="s">
        <v>3420</v>
      </c>
      <c r="I3827" s="5" t="s">
        <v>13</v>
      </c>
      <c r="J3827" s="10"/>
      <c r="K3827" s="10">
        <v>60000</v>
      </c>
      <c r="L3827" s="11">
        <v>585000</v>
      </c>
    </row>
    <row r="3828" spans="1:12" x14ac:dyDescent="0.25">
      <c r="A3828" s="5" t="s">
        <v>1510</v>
      </c>
      <c r="B3828" s="3" t="s">
        <v>1511</v>
      </c>
      <c r="C3828" s="5" t="s">
        <v>5590</v>
      </c>
      <c r="D3828" s="5" t="s">
        <v>5596</v>
      </c>
      <c r="E3828" s="5">
        <v>2021</v>
      </c>
      <c r="F3828" s="8" t="str">
        <f t="shared" si="118"/>
        <v>August</v>
      </c>
      <c r="G3828" s="7">
        <f t="shared" si="119"/>
        <v>44412</v>
      </c>
      <c r="H3828" s="5" t="s">
        <v>3419</v>
      </c>
      <c r="I3828" s="5" t="s">
        <v>13</v>
      </c>
      <c r="J3828" s="10"/>
      <c r="K3828" s="10">
        <v>585000</v>
      </c>
      <c r="L3828" s="11">
        <v>0</v>
      </c>
    </row>
    <row r="3829" spans="1:12" x14ac:dyDescent="0.25">
      <c r="A3829" s="5" t="s">
        <v>1510</v>
      </c>
      <c r="B3829" s="3" t="s">
        <v>1511</v>
      </c>
      <c r="C3829" s="5" t="s">
        <v>5590</v>
      </c>
      <c r="D3829" s="5" t="s">
        <v>5596</v>
      </c>
      <c r="E3829" s="5">
        <v>2021</v>
      </c>
      <c r="F3829" s="8" t="str">
        <f t="shared" si="118"/>
        <v>August</v>
      </c>
      <c r="G3829" s="7">
        <f t="shared" si="119"/>
        <v>44412</v>
      </c>
      <c r="H3829" s="5" t="s">
        <v>3418</v>
      </c>
      <c r="I3829" s="5" t="s">
        <v>13</v>
      </c>
      <c r="J3829" s="10"/>
      <c r="K3829" s="10">
        <v>20000</v>
      </c>
      <c r="L3829" s="11">
        <v>-20000</v>
      </c>
    </row>
    <row r="3830" spans="1:12" x14ac:dyDescent="0.25">
      <c r="A3830" s="5" t="s">
        <v>1510</v>
      </c>
      <c r="B3830" s="3" t="s">
        <v>1511</v>
      </c>
      <c r="C3830" s="5" t="s">
        <v>5590</v>
      </c>
      <c r="D3830" s="5" t="s">
        <v>5596</v>
      </c>
      <c r="E3830" s="5">
        <v>2021</v>
      </c>
      <c r="F3830" s="8" t="str">
        <f t="shared" si="118"/>
        <v>August</v>
      </c>
      <c r="G3830" s="7">
        <f t="shared" si="119"/>
        <v>44412</v>
      </c>
      <c r="H3830" s="5" t="s">
        <v>3417</v>
      </c>
      <c r="I3830" s="5" t="s">
        <v>13</v>
      </c>
      <c r="J3830" s="10"/>
      <c r="K3830" s="10">
        <v>195000</v>
      </c>
      <c r="L3830" s="11">
        <v>-215000</v>
      </c>
    </row>
    <row r="3831" spans="1:12" x14ac:dyDescent="0.25">
      <c r="A3831" s="5" t="s">
        <v>1510</v>
      </c>
      <c r="B3831" s="3" t="s">
        <v>1511</v>
      </c>
      <c r="C3831" s="5" t="s">
        <v>5590</v>
      </c>
      <c r="D3831" s="5" t="s">
        <v>5606</v>
      </c>
      <c r="E3831" s="5">
        <v>2021</v>
      </c>
      <c r="F3831" s="8" t="str">
        <f t="shared" si="118"/>
        <v>August</v>
      </c>
      <c r="G3831" s="7">
        <f t="shared" si="119"/>
        <v>44418</v>
      </c>
      <c r="H3831" s="5" t="s">
        <v>3416</v>
      </c>
      <c r="I3831" s="5" t="s">
        <v>11</v>
      </c>
      <c r="J3831" s="10">
        <v>215000</v>
      </c>
      <c r="K3831" s="10"/>
      <c r="L3831" s="11">
        <v>0</v>
      </c>
    </row>
    <row r="3832" spans="1:12" x14ac:dyDescent="0.25">
      <c r="A3832" s="5" t="s">
        <v>1512</v>
      </c>
      <c r="B3832" s="3" t="s">
        <v>1513</v>
      </c>
      <c r="C3832" s="7"/>
      <c r="D3832" s="7"/>
      <c r="E3832" s="7"/>
      <c r="F3832" s="8" t="str">
        <f t="shared" si="118"/>
        <v>January</v>
      </c>
      <c r="G3832" s="7" t="str">
        <f t="shared" si="119"/>
        <v/>
      </c>
      <c r="H3832" s="5" t="s">
        <v>28</v>
      </c>
      <c r="I3832" s="5" t="s">
        <v>29</v>
      </c>
      <c r="J3832" s="10"/>
      <c r="K3832" s="10"/>
      <c r="L3832" s="11">
        <v>0</v>
      </c>
    </row>
    <row r="3833" spans="1:12" x14ac:dyDescent="0.25">
      <c r="A3833" s="5" t="s">
        <v>1514</v>
      </c>
      <c r="B3833" s="3" t="s">
        <v>1515</v>
      </c>
      <c r="C3833" s="5" t="s">
        <v>5587</v>
      </c>
      <c r="D3833" s="5" t="s">
        <v>5587</v>
      </c>
      <c r="E3833" s="5">
        <v>2021</v>
      </c>
      <c r="F3833" s="8" t="str">
        <f t="shared" si="118"/>
        <v>January</v>
      </c>
      <c r="G3833" s="7">
        <f t="shared" si="119"/>
        <v>44197</v>
      </c>
      <c r="H3833" s="5" t="s">
        <v>36</v>
      </c>
      <c r="I3833" s="5" t="s">
        <v>29</v>
      </c>
      <c r="J3833" s="10"/>
      <c r="K3833" s="10"/>
      <c r="L3833" s="11">
        <v>1062976.1000000001</v>
      </c>
    </row>
    <row r="3834" spans="1:12" x14ac:dyDescent="0.25">
      <c r="A3834" s="5" t="s">
        <v>1514</v>
      </c>
      <c r="B3834" s="3" t="s">
        <v>1515</v>
      </c>
      <c r="C3834" s="5" t="s">
        <v>5607</v>
      </c>
      <c r="D3834" s="5" t="s">
        <v>5606</v>
      </c>
      <c r="E3834" s="5">
        <v>2021</v>
      </c>
      <c r="F3834" s="8" t="str">
        <f t="shared" si="118"/>
        <v>December</v>
      </c>
      <c r="G3834" s="7">
        <f t="shared" si="119"/>
        <v>44540</v>
      </c>
      <c r="H3834" s="5" t="s">
        <v>3415</v>
      </c>
      <c r="I3834" s="5" t="s">
        <v>13</v>
      </c>
      <c r="J3834" s="10"/>
      <c r="K3834" s="10">
        <v>199999.9</v>
      </c>
      <c r="L3834" s="11">
        <v>862976.2</v>
      </c>
    </row>
    <row r="3835" spans="1:12" x14ac:dyDescent="0.25">
      <c r="A3835" s="5" t="s">
        <v>1514</v>
      </c>
      <c r="B3835" s="3" t="s">
        <v>1515</v>
      </c>
      <c r="C3835" s="5" t="s">
        <v>5607</v>
      </c>
      <c r="D3835" s="5" t="s">
        <v>5606</v>
      </c>
      <c r="E3835" s="5">
        <v>2021</v>
      </c>
      <c r="F3835" s="8" t="str">
        <f t="shared" si="118"/>
        <v>December</v>
      </c>
      <c r="G3835" s="7">
        <f t="shared" si="119"/>
        <v>44540</v>
      </c>
      <c r="H3835" s="5" t="s">
        <v>3415</v>
      </c>
      <c r="I3835" s="5" t="s">
        <v>13</v>
      </c>
      <c r="J3835" s="10"/>
      <c r="K3835" s="10">
        <v>787500</v>
      </c>
      <c r="L3835" s="11">
        <v>75476.2</v>
      </c>
    </row>
    <row r="3836" spans="1:12" x14ac:dyDescent="0.25">
      <c r="A3836" s="5" t="s">
        <v>1516</v>
      </c>
      <c r="B3836" s="3" t="s">
        <v>1517</v>
      </c>
      <c r="C3836" s="7"/>
      <c r="D3836" s="7"/>
      <c r="E3836" s="7"/>
      <c r="F3836" s="8" t="str">
        <f t="shared" si="118"/>
        <v>January</v>
      </c>
      <c r="G3836" s="7" t="str">
        <f t="shared" si="119"/>
        <v/>
      </c>
      <c r="H3836" s="5" t="s">
        <v>28</v>
      </c>
      <c r="I3836" s="5" t="s">
        <v>29</v>
      </c>
      <c r="J3836" s="10"/>
      <c r="K3836" s="10"/>
      <c r="L3836" s="11">
        <v>0</v>
      </c>
    </row>
    <row r="3837" spans="1:12" x14ac:dyDescent="0.25">
      <c r="A3837" s="5" t="s">
        <v>1518</v>
      </c>
      <c r="B3837" s="3" t="s">
        <v>1519</v>
      </c>
      <c r="C3837" s="5" t="s">
        <v>5587</v>
      </c>
      <c r="D3837" s="5" t="s">
        <v>5587</v>
      </c>
      <c r="E3837" s="5">
        <v>2021</v>
      </c>
      <c r="F3837" s="8" t="str">
        <f t="shared" si="118"/>
        <v>January</v>
      </c>
      <c r="G3837" s="7">
        <f t="shared" si="119"/>
        <v>44197</v>
      </c>
      <c r="H3837" s="5" t="s">
        <v>36</v>
      </c>
      <c r="I3837" s="5" t="s">
        <v>29</v>
      </c>
      <c r="J3837" s="10"/>
      <c r="K3837" s="10"/>
      <c r="L3837" s="11">
        <v>496000</v>
      </c>
    </row>
    <row r="3838" spans="1:12" x14ac:dyDescent="0.25">
      <c r="A3838" s="5" t="s">
        <v>1525</v>
      </c>
      <c r="B3838" s="3" t="s">
        <v>1526</v>
      </c>
      <c r="C3838" s="5" t="s">
        <v>5587</v>
      </c>
      <c r="D3838" s="5" t="s">
        <v>5587</v>
      </c>
      <c r="E3838" s="5">
        <v>2021</v>
      </c>
      <c r="F3838" s="8" t="str">
        <f t="shared" si="118"/>
        <v>January</v>
      </c>
      <c r="G3838" s="7">
        <f t="shared" si="119"/>
        <v>44197</v>
      </c>
      <c r="H3838" s="5" t="s">
        <v>36</v>
      </c>
      <c r="I3838" s="5" t="s">
        <v>29</v>
      </c>
      <c r="J3838" s="10"/>
      <c r="K3838" s="10"/>
      <c r="L3838" s="11">
        <v>3184766.12</v>
      </c>
    </row>
    <row r="3839" spans="1:12" x14ac:dyDescent="0.25">
      <c r="A3839" s="5" t="s">
        <v>1531</v>
      </c>
      <c r="B3839" s="3" t="s">
        <v>1532</v>
      </c>
      <c r="C3839" s="5" t="s">
        <v>5588</v>
      </c>
      <c r="D3839" s="5" t="s">
        <v>5590</v>
      </c>
      <c r="E3839" s="5">
        <v>2021</v>
      </c>
      <c r="F3839" s="8" t="str">
        <f t="shared" si="118"/>
        <v>March</v>
      </c>
      <c r="G3839" s="7">
        <f t="shared" si="119"/>
        <v>44263</v>
      </c>
      <c r="H3839" s="5" t="s">
        <v>3414</v>
      </c>
      <c r="I3839" s="5" t="s">
        <v>11</v>
      </c>
      <c r="J3839" s="10">
        <v>15750577.5</v>
      </c>
      <c r="K3839" s="10"/>
      <c r="L3839" s="11">
        <v>15750577.5</v>
      </c>
    </row>
    <row r="3840" spans="1:12" x14ac:dyDescent="0.25">
      <c r="A3840" s="5" t="s">
        <v>1531</v>
      </c>
      <c r="B3840" s="3" t="s">
        <v>1532</v>
      </c>
      <c r="C3840" s="5" t="s">
        <v>5596</v>
      </c>
      <c r="D3840" s="5" t="s">
        <v>5590</v>
      </c>
      <c r="E3840" s="5">
        <v>2021</v>
      </c>
      <c r="F3840" s="8" t="str">
        <f t="shared" si="118"/>
        <v>April</v>
      </c>
      <c r="G3840" s="7">
        <f t="shared" si="119"/>
        <v>44294</v>
      </c>
      <c r="H3840" s="5" t="s">
        <v>3413</v>
      </c>
      <c r="I3840" s="5" t="s">
        <v>13</v>
      </c>
      <c r="J3840" s="10"/>
      <c r="K3840" s="10">
        <v>4174713.25</v>
      </c>
      <c r="L3840" s="11">
        <v>11575864.25</v>
      </c>
    </row>
    <row r="3841" spans="1:12" x14ac:dyDescent="0.25">
      <c r="A3841" s="5" t="s">
        <v>1531</v>
      </c>
      <c r="B3841" s="3" t="s">
        <v>1532</v>
      </c>
      <c r="C3841" s="5" t="s">
        <v>5596</v>
      </c>
      <c r="D3841" s="5" t="s">
        <v>5604</v>
      </c>
      <c r="E3841" s="5">
        <v>2021</v>
      </c>
      <c r="F3841" s="8" t="str">
        <f t="shared" si="118"/>
        <v>April</v>
      </c>
      <c r="G3841" s="7">
        <f t="shared" si="119"/>
        <v>44299</v>
      </c>
      <c r="H3841" s="5" t="s">
        <v>3247</v>
      </c>
      <c r="I3841" s="5" t="s">
        <v>13</v>
      </c>
      <c r="J3841" s="10"/>
      <c r="K3841" s="10">
        <v>9742359.25</v>
      </c>
      <c r="L3841" s="11">
        <v>1833505</v>
      </c>
    </row>
    <row r="3842" spans="1:12" x14ac:dyDescent="0.25">
      <c r="A3842" s="5" t="s">
        <v>1531</v>
      </c>
      <c r="B3842" s="3" t="s">
        <v>1532</v>
      </c>
      <c r="C3842" s="5" t="s">
        <v>5596</v>
      </c>
      <c r="D3842" s="5" t="s">
        <v>5603</v>
      </c>
      <c r="E3842" s="5">
        <v>2021</v>
      </c>
      <c r="F3842" s="8" t="str">
        <f t="shared" si="118"/>
        <v>April</v>
      </c>
      <c r="G3842" s="7">
        <f t="shared" si="119"/>
        <v>44315</v>
      </c>
      <c r="H3842" s="5" t="s">
        <v>3412</v>
      </c>
      <c r="I3842" s="5" t="s">
        <v>13</v>
      </c>
      <c r="J3842" s="10"/>
      <c r="K3842" s="10">
        <v>1098877.5</v>
      </c>
      <c r="L3842" s="11">
        <v>734627.5</v>
      </c>
    </row>
    <row r="3843" spans="1:12" x14ac:dyDescent="0.25">
      <c r="A3843" s="5" t="s">
        <v>1531</v>
      </c>
      <c r="B3843" s="3" t="s">
        <v>1532</v>
      </c>
      <c r="C3843" s="5" t="s">
        <v>5596</v>
      </c>
      <c r="D3843" s="5" t="s">
        <v>5603</v>
      </c>
      <c r="E3843" s="5">
        <v>2021</v>
      </c>
      <c r="F3843" s="8" t="str">
        <f t="shared" ref="F3843:F3906" si="120">TEXT(C3843*28, "mmmm")</f>
        <v>April</v>
      </c>
      <c r="G3843" s="7">
        <f t="shared" ref="G3843:G3906" si="121">IFERROR(DATEVALUE(CONCATENATE(C3843,"-",D3843,"-",E3843)), "")</f>
        <v>44315</v>
      </c>
      <c r="H3843" s="5" t="s">
        <v>3254</v>
      </c>
      <c r="I3843" s="5" t="s">
        <v>13</v>
      </c>
      <c r="J3843" s="10"/>
      <c r="K3843" s="10">
        <v>734627.5</v>
      </c>
      <c r="L3843" s="11">
        <v>0</v>
      </c>
    </row>
    <row r="3844" spans="1:12" x14ac:dyDescent="0.25">
      <c r="A3844" s="5" t="s">
        <v>1533</v>
      </c>
      <c r="B3844" s="3" t="s">
        <v>1534</v>
      </c>
      <c r="C3844" s="5" t="s">
        <v>5587</v>
      </c>
      <c r="D3844" s="5" t="s">
        <v>5587</v>
      </c>
      <c r="E3844" s="5">
        <v>2021</v>
      </c>
      <c r="F3844" s="8" t="str">
        <f t="shared" si="120"/>
        <v>January</v>
      </c>
      <c r="G3844" s="7">
        <f t="shared" si="121"/>
        <v>44197</v>
      </c>
      <c r="H3844" s="5" t="s">
        <v>36</v>
      </c>
      <c r="I3844" s="5" t="s">
        <v>29</v>
      </c>
      <c r="J3844" s="10"/>
      <c r="K3844" s="10"/>
      <c r="L3844" s="11">
        <v>27741.93</v>
      </c>
    </row>
    <row r="3845" spans="1:12" x14ac:dyDescent="0.25">
      <c r="A3845" s="5" t="s">
        <v>1533</v>
      </c>
      <c r="B3845" s="3" t="s">
        <v>1534</v>
      </c>
      <c r="C3845" s="5" t="s">
        <v>5587</v>
      </c>
      <c r="D3845" s="5" t="s">
        <v>5587</v>
      </c>
      <c r="E3845" s="5">
        <v>2021</v>
      </c>
      <c r="F3845" s="8" t="str">
        <f t="shared" si="120"/>
        <v>January</v>
      </c>
      <c r="G3845" s="7">
        <f t="shared" si="121"/>
        <v>44197</v>
      </c>
      <c r="H3845" s="5" t="s">
        <v>3411</v>
      </c>
      <c r="I3845" s="5" t="s">
        <v>11</v>
      </c>
      <c r="J3845" s="10">
        <v>172000</v>
      </c>
      <c r="K3845" s="10"/>
      <c r="L3845" s="11">
        <v>199741.93</v>
      </c>
    </row>
    <row r="3846" spans="1:12" x14ac:dyDescent="0.25">
      <c r="A3846" s="5" t="s">
        <v>1533</v>
      </c>
      <c r="B3846" s="3" t="s">
        <v>1534</v>
      </c>
      <c r="C3846" s="5" t="s">
        <v>5598</v>
      </c>
      <c r="D3846" s="5" t="s">
        <v>5590</v>
      </c>
      <c r="E3846" s="5">
        <v>2021</v>
      </c>
      <c r="F3846" s="8" t="str">
        <f t="shared" si="120"/>
        <v>February</v>
      </c>
      <c r="G3846" s="7">
        <f t="shared" si="121"/>
        <v>44235</v>
      </c>
      <c r="H3846" s="5" t="s">
        <v>3410</v>
      </c>
      <c r="I3846" s="5" t="s">
        <v>11</v>
      </c>
      <c r="J3846" s="10">
        <v>172000</v>
      </c>
      <c r="K3846" s="10"/>
      <c r="L3846" s="11">
        <v>371741.93</v>
      </c>
    </row>
    <row r="3847" spans="1:12" x14ac:dyDescent="0.25">
      <c r="A3847" s="5" t="s">
        <v>1533</v>
      </c>
      <c r="B3847" s="3" t="s">
        <v>1534</v>
      </c>
      <c r="C3847" s="5" t="s">
        <v>5598</v>
      </c>
      <c r="D3847" s="5" t="s">
        <v>5605</v>
      </c>
      <c r="E3847" s="5">
        <v>2021</v>
      </c>
      <c r="F3847" s="8" t="str">
        <f t="shared" si="120"/>
        <v>February</v>
      </c>
      <c r="G3847" s="7">
        <f t="shared" si="121"/>
        <v>44236</v>
      </c>
      <c r="H3847" s="5" t="s">
        <v>3213</v>
      </c>
      <c r="I3847" s="5" t="s">
        <v>13</v>
      </c>
      <c r="J3847" s="10"/>
      <c r="K3847" s="10">
        <v>163400</v>
      </c>
      <c r="L3847" s="11">
        <v>208341.93</v>
      </c>
    </row>
    <row r="3848" spans="1:12" x14ac:dyDescent="0.25">
      <c r="A3848" s="5" t="s">
        <v>1533</v>
      </c>
      <c r="B3848" s="3" t="s">
        <v>1534</v>
      </c>
      <c r="C3848" s="5" t="s">
        <v>5598</v>
      </c>
      <c r="D3848" s="5" t="s">
        <v>5605</v>
      </c>
      <c r="E3848" s="5">
        <v>2021</v>
      </c>
      <c r="F3848" s="8" t="str">
        <f t="shared" si="120"/>
        <v>February</v>
      </c>
      <c r="G3848" s="7">
        <f t="shared" si="121"/>
        <v>44236</v>
      </c>
      <c r="H3848" s="5" t="s">
        <v>3384</v>
      </c>
      <c r="I3848" s="5" t="s">
        <v>13</v>
      </c>
      <c r="J3848" s="10"/>
      <c r="K3848" s="10">
        <v>26355</v>
      </c>
      <c r="L3848" s="11">
        <v>181986.93</v>
      </c>
    </row>
    <row r="3849" spans="1:12" x14ac:dyDescent="0.25">
      <c r="A3849" s="5" t="s">
        <v>1533</v>
      </c>
      <c r="B3849" s="3" t="s">
        <v>1534</v>
      </c>
      <c r="C3849" s="5" t="s">
        <v>5598</v>
      </c>
      <c r="D3849" s="5" t="s">
        <v>5605</v>
      </c>
      <c r="E3849" s="5">
        <v>2021</v>
      </c>
      <c r="F3849" s="8" t="str">
        <f t="shared" si="120"/>
        <v>February</v>
      </c>
      <c r="G3849" s="7">
        <f t="shared" si="121"/>
        <v>44236</v>
      </c>
      <c r="H3849" s="5" t="s">
        <v>3409</v>
      </c>
      <c r="I3849" s="5" t="s">
        <v>13</v>
      </c>
      <c r="J3849" s="10"/>
      <c r="K3849" s="10">
        <v>1290.32</v>
      </c>
      <c r="L3849" s="11">
        <v>180696.61</v>
      </c>
    </row>
    <row r="3850" spans="1:12" x14ac:dyDescent="0.25">
      <c r="A3850" s="5" t="s">
        <v>1533</v>
      </c>
      <c r="B3850" s="3" t="s">
        <v>1534</v>
      </c>
      <c r="C3850" s="5" t="s">
        <v>5598</v>
      </c>
      <c r="D3850" s="5" t="s">
        <v>5605</v>
      </c>
      <c r="E3850" s="5">
        <v>2021</v>
      </c>
      <c r="F3850" s="8" t="str">
        <f t="shared" si="120"/>
        <v>February</v>
      </c>
      <c r="G3850" s="7">
        <f t="shared" si="121"/>
        <v>44236</v>
      </c>
      <c r="H3850" s="5" t="s">
        <v>3212</v>
      </c>
      <c r="I3850" s="5" t="s">
        <v>13</v>
      </c>
      <c r="J3850" s="10"/>
      <c r="K3850" s="10">
        <v>8000</v>
      </c>
      <c r="L3850" s="11">
        <v>172696.61</v>
      </c>
    </row>
    <row r="3851" spans="1:12" x14ac:dyDescent="0.25">
      <c r="A3851" s="5" t="s">
        <v>1535</v>
      </c>
      <c r="B3851" s="3" t="s">
        <v>1536</v>
      </c>
      <c r="C3851" s="5" t="s">
        <v>5587</v>
      </c>
      <c r="D3851" s="5" t="s">
        <v>5594</v>
      </c>
      <c r="E3851" s="5">
        <v>2021</v>
      </c>
      <c r="F3851" s="8" t="str">
        <f t="shared" si="120"/>
        <v>January</v>
      </c>
      <c r="G3851" s="7">
        <f t="shared" si="121"/>
        <v>44207</v>
      </c>
      <c r="H3851" s="5" t="s">
        <v>3408</v>
      </c>
      <c r="I3851" s="5" t="s">
        <v>13</v>
      </c>
      <c r="J3851" s="10"/>
      <c r="K3851" s="10">
        <v>1531066.17</v>
      </c>
      <c r="L3851" s="11">
        <v>-1531066.17</v>
      </c>
    </row>
    <row r="3852" spans="1:12" x14ac:dyDescent="0.25">
      <c r="A3852" s="5" t="s">
        <v>1535</v>
      </c>
      <c r="B3852" s="3" t="s">
        <v>1536</v>
      </c>
      <c r="C3852" s="5" t="s">
        <v>5588</v>
      </c>
      <c r="D3852" s="5" t="s">
        <v>5597</v>
      </c>
      <c r="E3852" s="5">
        <v>2021</v>
      </c>
      <c r="F3852" s="8" t="str">
        <f t="shared" si="120"/>
        <v>March</v>
      </c>
      <c r="G3852" s="7">
        <f t="shared" si="121"/>
        <v>44260</v>
      </c>
      <c r="H3852" s="5" t="s">
        <v>3407</v>
      </c>
      <c r="I3852" s="5" t="s">
        <v>11</v>
      </c>
      <c r="J3852" s="10">
        <v>1531066.17</v>
      </c>
      <c r="K3852" s="10"/>
      <c r="L3852" s="11">
        <v>0</v>
      </c>
    </row>
    <row r="3853" spans="1:12" x14ac:dyDescent="0.25">
      <c r="A3853" s="5" t="s">
        <v>1537</v>
      </c>
      <c r="B3853" s="3" t="s">
        <v>1538</v>
      </c>
      <c r="C3853" s="7"/>
      <c r="D3853" s="7"/>
      <c r="E3853" s="7"/>
      <c r="F3853" s="8" t="str">
        <f t="shared" si="120"/>
        <v>January</v>
      </c>
      <c r="G3853" s="7" t="str">
        <f t="shared" si="121"/>
        <v/>
      </c>
      <c r="H3853" s="5" t="s">
        <v>28</v>
      </c>
      <c r="I3853" s="5" t="s">
        <v>29</v>
      </c>
      <c r="J3853" s="10"/>
      <c r="K3853" s="10"/>
      <c r="L3853" s="11">
        <v>0</v>
      </c>
    </row>
    <row r="3854" spans="1:12" x14ac:dyDescent="0.25">
      <c r="A3854" s="5" t="s">
        <v>1539</v>
      </c>
      <c r="B3854" s="3" t="s">
        <v>1540</v>
      </c>
      <c r="C3854" s="5" t="s">
        <v>5587</v>
      </c>
      <c r="D3854" s="5" t="s">
        <v>5587</v>
      </c>
      <c r="E3854" s="5">
        <v>2021</v>
      </c>
      <c r="F3854" s="8" t="str">
        <f t="shared" si="120"/>
        <v>January</v>
      </c>
      <c r="G3854" s="7">
        <f t="shared" si="121"/>
        <v>44197</v>
      </c>
      <c r="H3854" s="5" t="s">
        <v>36</v>
      </c>
      <c r="I3854" s="5" t="s">
        <v>29</v>
      </c>
      <c r="J3854" s="10"/>
      <c r="K3854" s="10"/>
      <c r="L3854" s="11">
        <v>31870</v>
      </c>
    </row>
    <row r="3855" spans="1:12" x14ac:dyDescent="0.25">
      <c r="A3855" s="5" t="s">
        <v>1548</v>
      </c>
      <c r="B3855" s="3" t="s">
        <v>1549</v>
      </c>
      <c r="C3855" s="5" t="s">
        <v>5587</v>
      </c>
      <c r="D3855" s="5" t="s">
        <v>5587</v>
      </c>
      <c r="E3855" s="5">
        <v>2021</v>
      </c>
      <c r="F3855" s="8" t="str">
        <f t="shared" si="120"/>
        <v>January</v>
      </c>
      <c r="G3855" s="7">
        <f t="shared" si="121"/>
        <v>44197</v>
      </c>
      <c r="H3855" s="5" t="s">
        <v>36</v>
      </c>
      <c r="I3855" s="5" t="s">
        <v>29</v>
      </c>
      <c r="J3855" s="10"/>
      <c r="K3855" s="10"/>
      <c r="L3855" s="11">
        <v>6546362.3099999996</v>
      </c>
    </row>
    <row r="3856" spans="1:12" x14ac:dyDescent="0.25">
      <c r="A3856" s="5" t="s">
        <v>1567</v>
      </c>
      <c r="B3856" s="3" t="s">
        <v>1568</v>
      </c>
      <c r="C3856" s="5" t="s">
        <v>5587</v>
      </c>
      <c r="D3856" s="5" t="s">
        <v>5587</v>
      </c>
      <c r="E3856" s="5">
        <v>2021</v>
      </c>
      <c r="F3856" s="8" t="str">
        <f t="shared" si="120"/>
        <v>January</v>
      </c>
      <c r="G3856" s="7">
        <f t="shared" si="121"/>
        <v>44197</v>
      </c>
      <c r="H3856" s="5" t="s">
        <v>36</v>
      </c>
      <c r="I3856" s="5" t="s">
        <v>29</v>
      </c>
      <c r="J3856" s="10"/>
      <c r="K3856" s="10"/>
      <c r="L3856" s="11">
        <v>622250</v>
      </c>
    </row>
    <row r="3857" spans="1:12" x14ac:dyDescent="0.25">
      <c r="A3857" s="5" t="s">
        <v>1573</v>
      </c>
      <c r="B3857" s="3" t="s">
        <v>1574</v>
      </c>
      <c r="C3857" s="7"/>
      <c r="D3857" s="7"/>
      <c r="E3857" s="7"/>
      <c r="F3857" s="8" t="str">
        <f t="shared" si="120"/>
        <v>January</v>
      </c>
      <c r="G3857" s="7" t="str">
        <f t="shared" si="121"/>
        <v/>
      </c>
      <c r="H3857" s="5" t="s">
        <v>28</v>
      </c>
      <c r="I3857" s="5" t="s">
        <v>29</v>
      </c>
      <c r="J3857" s="10"/>
      <c r="K3857" s="10"/>
      <c r="L3857" s="11">
        <v>0</v>
      </c>
    </row>
    <row r="3858" spans="1:12" x14ac:dyDescent="0.25">
      <c r="A3858" s="5" t="s">
        <v>1575</v>
      </c>
      <c r="B3858" s="3" t="s">
        <v>1576</v>
      </c>
      <c r="C3858" s="5" t="s">
        <v>5587</v>
      </c>
      <c r="D3858" s="5" t="s">
        <v>5587</v>
      </c>
      <c r="E3858" s="5">
        <v>2021</v>
      </c>
      <c r="F3858" s="8" t="str">
        <f t="shared" si="120"/>
        <v>January</v>
      </c>
      <c r="G3858" s="7">
        <f t="shared" si="121"/>
        <v>44197</v>
      </c>
      <c r="H3858" s="5" t="s">
        <v>36</v>
      </c>
      <c r="I3858" s="5" t="s">
        <v>29</v>
      </c>
      <c r="J3858" s="10"/>
      <c r="K3858" s="10"/>
      <c r="L3858" s="11">
        <v>147489.45000000001</v>
      </c>
    </row>
    <row r="3859" spans="1:12" x14ac:dyDescent="0.25">
      <c r="A3859" s="5" t="s">
        <v>1575</v>
      </c>
      <c r="B3859" s="3" t="s">
        <v>1576</v>
      </c>
      <c r="C3859" s="5" t="s">
        <v>5592</v>
      </c>
      <c r="D3859" s="5" t="s">
        <v>5587</v>
      </c>
      <c r="E3859" s="5">
        <v>2021</v>
      </c>
      <c r="F3859" s="8" t="str">
        <f t="shared" si="120"/>
        <v>July</v>
      </c>
      <c r="G3859" s="7">
        <f t="shared" si="121"/>
        <v>44378</v>
      </c>
      <c r="H3859" s="5" t="s">
        <v>3406</v>
      </c>
      <c r="I3859" s="5" t="s">
        <v>11</v>
      </c>
      <c r="J3859" s="10">
        <v>132489.45000000001</v>
      </c>
      <c r="K3859" s="10"/>
      <c r="L3859" s="11">
        <v>279978.90000000002</v>
      </c>
    </row>
    <row r="3860" spans="1:12" x14ac:dyDescent="0.25">
      <c r="A3860" s="5" t="s">
        <v>1575</v>
      </c>
      <c r="B3860" s="3" t="s">
        <v>1576</v>
      </c>
      <c r="C3860" s="5" t="s">
        <v>5590</v>
      </c>
      <c r="D3860" s="5" t="s">
        <v>5587</v>
      </c>
      <c r="E3860" s="5">
        <v>2021</v>
      </c>
      <c r="F3860" s="8" t="str">
        <f t="shared" si="120"/>
        <v>August</v>
      </c>
      <c r="G3860" s="7">
        <f t="shared" si="121"/>
        <v>44409</v>
      </c>
      <c r="H3860" s="5" t="s">
        <v>3405</v>
      </c>
      <c r="I3860" s="5" t="s">
        <v>11</v>
      </c>
      <c r="J3860" s="10">
        <v>132489.45000000001</v>
      </c>
      <c r="K3860" s="10"/>
      <c r="L3860" s="11">
        <v>412468.35</v>
      </c>
    </row>
    <row r="3861" spans="1:12" x14ac:dyDescent="0.25">
      <c r="A3861" s="5" t="s">
        <v>1575</v>
      </c>
      <c r="B3861" s="3" t="s">
        <v>1576</v>
      </c>
      <c r="C3861" s="5" t="s">
        <v>5590</v>
      </c>
      <c r="D3861" s="5" t="s">
        <v>5604</v>
      </c>
      <c r="E3861" s="5">
        <v>2021</v>
      </c>
      <c r="F3861" s="8" t="str">
        <f t="shared" si="120"/>
        <v>August</v>
      </c>
      <c r="G3861" s="7">
        <f t="shared" si="121"/>
        <v>44421</v>
      </c>
      <c r="H3861" s="5" t="s">
        <v>3247</v>
      </c>
      <c r="I3861" s="5" t="s">
        <v>13</v>
      </c>
      <c r="J3861" s="10"/>
      <c r="K3861" s="10">
        <v>264978</v>
      </c>
      <c r="L3861" s="11">
        <v>147490.35</v>
      </c>
    </row>
    <row r="3862" spans="1:12" x14ac:dyDescent="0.25">
      <c r="A3862" s="5" t="s">
        <v>1575</v>
      </c>
      <c r="B3862" s="3" t="s">
        <v>1576</v>
      </c>
      <c r="C3862" s="5" t="s">
        <v>5605</v>
      </c>
      <c r="D3862" s="5" t="s">
        <v>5587</v>
      </c>
      <c r="E3862" s="5">
        <v>2021</v>
      </c>
      <c r="F3862" s="8" t="str">
        <f t="shared" si="120"/>
        <v>September</v>
      </c>
      <c r="G3862" s="7">
        <f t="shared" si="121"/>
        <v>44440</v>
      </c>
      <c r="H3862" s="5" t="s">
        <v>3404</v>
      </c>
      <c r="I3862" s="5" t="s">
        <v>11</v>
      </c>
      <c r="J3862" s="10">
        <v>132489.45000000001</v>
      </c>
      <c r="K3862" s="10"/>
      <c r="L3862" s="11">
        <v>279979.8</v>
      </c>
    </row>
    <row r="3863" spans="1:12" x14ac:dyDescent="0.25">
      <c r="A3863" s="5" t="s">
        <v>1575</v>
      </c>
      <c r="B3863" s="3" t="s">
        <v>1576</v>
      </c>
      <c r="C3863" s="5" t="s">
        <v>5606</v>
      </c>
      <c r="D3863" s="5" t="s">
        <v>5587</v>
      </c>
      <c r="E3863" s="5">
        <v>2021</v>
      </c>
      <c r="F3863" s="8" t="str">
        <f t="shared" si="120"/>
        <v>October</v>
      </c>
      <c r="G3863" s="7">
        <f t="shared" si="121"/>
        <v>44470</v>
      </c>
      <c r="H3863" s="5" t="s">
        <v>3403</v>
      </c>
      <c r="I3863" s="5" t="s">
        <v>11</v>
      </c>
      <c r="J3863" s="10">
        <v>132489.45000000001</v>
      </c>
      <c r="K3863" s="10"/>
      <c r="L3863" s="11">
        <v>412469.25</v>
      </c>
    </row>
    <row r="3864" spans="1:12" x14ac:dyDescent="0.25">
      <c r="A3864" s="5" t="s">
        <v>1575</v>
      </c>
      <c r="B3864" s="3" t="s">
        <v>1576</v>
      </c>
      <c r="C3864" s="5" t="s">
        <v>5594</v>
      </c>
      <c r="D3864" s="5" t="s">
        <v>5587</v>
      </c>
      <c r="E3864" s="5">
        <v>2021</v>
      </c>
      <c r="F3864" s="8" t="str">
        <f t="shared" si="120"/>
        <v>November</v>
      </c>
      <c r="G3864" s="7">
        <f t="shared" si="121"/>
        <v>44501</v>
      </c>
      <c r="H3864" s="5" t="s">
        <v>3402</v>
      </c>
      <c r="I3864" s="5" t="s">
        <v>11</v>
      </c>
      <c r="J3864" s="10">
        <v>132489.45000000001</v>
      </c>
      <c r="K3864" s="10"/>
      <c r="L3864" s="11">
        <v>544958.69999999995</v>
      </c>
    </row>
    <row r="3865" spans="1:12" x14ac:dyDescent="0.25">
      <c r="A3865" s="5" t="s">
        <v>1575</v>
      </c>
      <c r="B3865" s="3" t="s">
        <v>1576</v>
      </c>
      <c r="C3865" s="5" t="s">
        <v>5594</v>
      </c>
      <c r="D3865" s="5" t="s">
        <v>5601</v>
      </c>
      <c r="E3865" s="5">
        <v>2021</v>
      </c>
      <c r="F3865" s="8" t="str">
        <f t="shared" si="120"/>
        <v>November</v>
      </c>
      <c r="G3865" s="7">
        <f t="shared" si="121"/>
        <v>44517</v>
      </c>
      <c r="H3865" s="5" t="s">
        <v>3247</v>
      </c>
      <c r="I3865" s="5" t="s">
        <v>13</v>
      </c>
      <c r="J3865" s="10"/>
      <c r="K3865" s="10">
        <v>500000</v>
      </c>
      <c r="L3865" s="11">
        <v>44958.7</v>
      </c>
    </row>
    <row r="3866" spans="1:12" x14ac:dyDescent="0.25">
      <c r="A3866" s="5" t="s">
        <v>1575</v>
      </c>
      <c r="B3866" s="3" t="s">
        <v>1576</v>
      </c>
      <c r="C3866" s="5" t="s">
        <v>5607</v>
      </c>
      <c r="D3866" s="5" t="s">
        <v>5589</v>
      </c>
      <c r="E3866" s="5">
        <v>2021</v>
      </c>
      <c r="F3866" s="8" t="str">
        <f t="shared" si="120"/>
        <v>December</v>
      </c>
      <c r="G3866" s="7">
        <f t="shared" si="121"/>
        <v>44536</v>
      </c>
      <c r="H3866" s="5" t="s">
        <v>3401</v>
      </c>
      <c r="I3866" s="5" t="s">
        <v>11</v>
      </c>
      <c r="J3866" s="10">
        <v>132489.45000000001</v>
      </c>
      <c r="K3866" s="10"/>
      <c r="L3866" s="11">
        <v>177448.15</v>
      </c>
    </row>
    <row r="3867" spans="1:12" x14ac:dyDescent="0.25">
      <c r="A3867" s="5" t="s">
        <v>1577</v>
      </c>
      <c r="B3867" s="3" t="s">
        <v>1578</v>
      </c>
      <c r="C3867" s="5" t="s">
        <v>5587</v>
      </c>
      <c r="D3867" s="5" t="s">
        <v>5587</v>
      </c>
      <c r="E3867" s="5">
        <v>2021</v>
      </c>
      <c r="F3867" s="8" t="str">
        <f t="shared" si="120"/>
        <v>January</v>
      </c>
      <c r="G3867" s="7">
        <f t="shared" si="121"/>
        <v>44197</v>
      </c>
      <c r="H3867" s="5" t="s">
        <v>3400</v>
      </c>
      <c r="I3867" s="5" t="s">
        <v>11</v>
      </c>
      <c r="J3867" s="10">
        <v>1521024.23</v>
      </c>
      <c r="K3867" s="10"/>
      <c r="L3867" s="11">
        <v>1521024.23</v>
      </c>
    </row>
    <row r="3868" spans="1:12" x14ac:dyDescent="0.25">
      <c r="A3868" s="5" t="s">
        <v>1577</v>
      </c>
      <c r="B3868" s="3" t="s">
        <v>1578</v>
      </c>
      <c r="C3868" s="5" t="s">
        <v>5598</v>
      </c>
      <c r="D3868" s="5" t="s">
        <v>5594</v>
      </c>
      <c r="E3868" s="5">
        <v>2021</v>
      </c>
      <c r="F3868" s="8" t="str">
        <f t="shared" si="120"/>
        <v>February</v>
      </c>
      <c r="G3868" s="7">
        <f t="shared" si="121"/>
        <v>44238</v>
      </c>
      <c r="H3868" s="5" t="s">
        <v>3399</v>
      </c>
      <c r="I3868" s="5" t="s">
        <v>11</v>
      </c>
      <c r="J3868" s="10"/>
      <c r="K3868" s="10">
        <v>98031.94</v>
      </c>
      <c r="L3868" s="11">
        <v>1422992.29</v>
      </c>
    </row>
    <row r="3869" spans="1:12" x14ac:dyDescent="0.25">
      <c r="A3869" s="5" t="s">
        <v>1577</v>
      </c>
      <c r="B3869" s="3" t="s">
        <v>1578</v>
      </c>
      <c r="C3869" s="5" t="s">
        <v>5588</v>
      </c>
      <c r="D3869" s="5" t="s">
        <v>5598</v>
      </c>
      <c r="E3869" s="5">
        <v>2021</v>
      </c>
      <c r="F3869" s="8" t="str">
        <f t="shared" si="120"/>
        <v>March</v>
      </c>
      <c r="G3869" s="7">
        <f t="shared" si="121"/>
        <v>44257</v>
      </c>
      <c r="H3869" s="5" t="s">
        <v>3398</v>
      </c>
      <c r="I3869" s="5" t="s">
        <v>13</v>
      </c>
      <c r="J3869" s="10"/>
      <c r="K3869" s="10">
        <v>1036690.18</v>
      </c>
      <c r="L3869" s="11">
        <v>386302.11</v>
      </c>
    </row>
    <row r="3870" spans="1:12" x14ac:dyDescent="0.25">
      <c r="A3870" s="5" t="s">
        <v>1577</v>
      </c>
      <c r="B3870" s="3" t="s">
        <v>1578</v>
      </c>
      <c r="C3870" s="5" t="s">
        <v>5588</v>
      </c>
      <c r="D3870" s="5" t="s">
        <v>5598</v>
      </c>
      <c r="E3870" s="5">
        <v>2021</v>
      </c>
      <c r="F3870" s="8" t="str">
        <f t="shared" si="120"/>
        <v>March</v>
      </c>
      <c r="G3870" s="7">
        <f t="shared" si="121"/>
        <v>44257</v>
      </c>
      <c r="H3870" s="5" t="s">
        <v>3299</v>
      </c>
      <c r="I3870" s="5" t="s">
        <v>13</v>
      </c>
      <c r="J3870" s="10"/>
      <c r="K3870" s="10">
        <v>70745.31</v>
      </c>
      <c r="L3870" s="11">
        <v>315556.8</v>
      </c>
    </row>
    <row r="3871" spans="1:12" x14ac:dyDescent="0.25">
      <c r="A3871" s="5" t="s">
        <v>1577</v>
      </c>
      <c r="B3871" s="3" t="s">
        <v>1578</v>
      </c>
      <c r="C3871" s="5" t="s">
        <v>5596</v>
      </c>
      <c r="D3871" s="5" t="s">
        <v>5587</v>
      </c>
      <c r="E3871" s="5">
        <v>2021</v>
      </c>
      <c r="F3871" s="8" t="str">
        <f t="shared" si="120"/>
        <v>April</v>
      </c>
      <c r="G3871" s="7">
        <f t="shared" si="121"/>
        <v>44287</v>
      </c>
      <c r="H3871" s="5" t="s">
        <v>3397</v>
      </c>
      <c r="I3871" s="5" t="s">
        <v>11</v>
      </c>
      <c r="J3871" s="10">
        <v>1521024.23</v>
      </c>
      <c r="K3871" s="10"/>
      <c r="L3871" s="11">
        <v>1836581.03</v>
      </c>
    </row>
    <row r="3872" spans="1:12" x14ac:dyDescent="0.25">
      <c r="A3872" s="5" t="s">
        <v>1577</v>
      </c>
      <c r="B3872" s="3" t="s">
        <v>1578</v>
      </c>
      <c r="C3872" s="5" t="s">
        <v>5596</v>
      </c>
      <c r="D3872" s="5" t="s">
        <v>5593</v>
      </c>
      <c r="E3872" s="5">
        <v>2021</v>
      </c>
      <c r="F3872" s="8" t="str">
        <f t="shared" si="120"/>
        <v>April</v>
      </c>
      <c r="G3872" s="7">
        <f t="shared" si="121"/>
        <v>44308</v>
      </c>
      <c r="H3872" s="5" t="s">
        <v>3396</v>
      </c>
      <c r="I3872" s="5" t="s">
        <v>11</v>
      </c>
      <c r="J3872" s="10"/>
      <c r="K3872" s="10">
        <v>12253.99</v>
      </c>
      <c r="L3872" s="11">
        <v>1824327.04</v>
      </c>
    </row>
    <row r="3873" spans="1:12" x14ac:dyDescent="0.25">
      <c r="A3873" s="5" t="s">
        <v>1577</v>
      </c>
      <c r="B3873" s="3" t="s">
        <v>1578</v>
      </c>
      <c r="C3873" s="5" t="s">
        <v>5596</v>
      </c>
      <c r="D3873" s="5" t="s">
        <v>5609</v>
      </c>
      <c r="E3873" s="5">
        <v>2021</v>
      </c>
      <c r="F3873" s="8" t="str">
        <f t="shared" si="120"/>
        <v>April</v>
      </c>
      <c r="G3873" s="7">
        <f t="shared" si="121"/>
        <v>44309</v>
      </c>
      <c r="H3873" s="5" t="s">
        <v>3395</v>
      </c>
      <c r="I3873" s="5" t="s">
        <v>11</v>
      </c>
      <c r="J3873" s="10">
        <v>76110</v>
      </c>
      <c r="K3873" s="10"/>
      <c r="L3873" s="11">
        <v>1900437.04</v>
      </c>
    </row>
    <row r="3874" spans="1:12" x14ac:dyDescent="0.25">
      <c r="A3874" s="5" t="s">
        <v>1577</v>
      </c>
      <c r="B3874" s="3" t="s">
        <v>1578</v>
      </c>
      <c r="C3874" s="5" t="s">
        <v>5596</v>
      </c>
      <c r="D3874" s="5" t="s">
        <v>5609</v>
      </c>
      <c r="E3874" s="5">
        <v>2021</v>
      </c>
      <c r="F3874" s="8" t="str">
        <f t="shared" si="120"/>
        <v>April</v>
      </c>
      <c r="G3874" s="7">
        <f t="shared" si="121"/>
        <v>44309</v>
      </c>
      <c r="H3874" s="5" t="s">
        <v>3394</v>
      </c>
      <c r="I3874" s="5" t="s">
        <v>13</v>
      </c>
      <c r="J3874" s="10"/>
      <c r="K3874" s="10">
        <v>72570</v>
      </c>
      <c r="L3874" s="11">
        <v>1827867.04</v>
      </c>
    </row>
    <row r="3875" spans="1:12" x14ac:dyDescent="0.25">
      <c r="A3875" s="5" t="s">
        <v>1577</v>
      </c>
      <c r="B3875" s="3" t="s">
        <v>1578</v>
      </c>
      <c r="C3875" s="5" t="s">
        <v>5596</v>
      </c>
      <c r="D3875" s="5" t="s">
        <v>5609</v>
      </c>
      <c r="E3875" s="5">
        <v>2021</v>
      </c>
      <c r="F3875" s="8" t="str">
        <f t="shared" si="120"/>
        <v>April</v>
      </c>
      <c r="G3875" s="7">
        <f t="shared" si="121"/>
        <v>44309</v>
      </c>
      <c r="H3875" s="5" t="s">
        <v>3393</v>
      </c>
      <c r="I3875" s="5" t="s">
        <v>13</v>
      </c>
      <c r="J3875" s="10"/>
      <c r="K3875" s="10">
        <v>3540</v>
      </c>
      <c r="L3875" s="11">
        <v>1824327.04</v>
      </c>
    </row>
    <row r="3876" spans="1:12" x14ac:dyDescent="0.25">
      <c r="A3876" s="5" t="s">
        <v>1577</v>
      </c>
      <c r="B3876" s="3" t="s">
        <v>1578</v>
      </c>
      <c r="C3876" s="5" t="s">
        <v>5589</v>
      </c>
      <c r="D3876" s="5" t="s">
        <v>5591</v>
      </c>
      <c r="E3876" s="5">
        <v>2021</v>
      </c>
      <c r="F3876" s="8" t="str">
        <f t="shared" si="120"/>
        <v>June</v>
      </c>
      <c r="G3876" s="7">
        <f t="shared" si="121"/>
        <v>44365</v>
      </c>
      <c r="H3876" s="5" t="s">
        <v>3296</v>
      </c>
      <c r="I3876" s="5" t="s">
        <v>13</v>
      </c>
      <c r="J3876" s="10"/>
      <c r="K3876" s="10">
        <v>1438024.93</v>
      </c>
      <c r="L3876" s="11">
        <v>386302.11</v>
      </c>
    </row>
    <row r="3877" spans="1:12" x14ac:dyDescent="0.25">
      <c r="A3877" s="5" t="s">
        <v>1577</v>
      </c>
      <c r="B3877" s="3" t="s">
        <v>1578</v>
      </c>
      <c r="C3877" s="5" t="s">
        <v>5589</v>
      </c>
      <c r="D3877" s="5" t="s">
        <v>5591</v>
      </c>
      <c r="E3877" s="5">
        <v>2021</v>
      </c>
      <c r="F3877" s="8" t="str">
        <f t="shared" si="120"/>
        <v>June</v>
      </c>
      <c r="G3877" s="7">
        <f t="shared" si="121"/>
        <v>44365</v>
      </c>
      <c r="H3877" s="5" t="s">
        <v>3306</v>
      </c>
      <c r="I3877" s="5" t="s">
        <v>13</v>
      </c>
      <c r="J3877" s="10"/>
      <c r="K3877" s="10">
        <v>70745.31</v>
      </c>
      <c r="L3877" s="11">
        <v>315556.8</v>
      </c>
    </row>
    <row r="3878" spans="1:12" x14ac:dyDescent="0.25">
      <c r="A3878" s="5" t="s">
        <v>1577</v>
      </c>
      <c r="B3878" s="3" t="s">
        <v>1578</v>
      </c>
      <c r="C3878" s="5" t="s">
        <v>5592</v>
      </c>
      <c r="D3878" s="5" t="s">
        <v>5587</v>
      </c>
      <c r="E3878" s="5">
        <v>2021</v>
      </c>
      <c r="F3878" s="8" t="str">
        <f t="shared" si="120"/>
        <v>July</v>
      </c>
      <c r="G3878" s="7">
        <f t="shared" si="121"/>
        <v>44378</v>
      </c>
      <c r="H3878" s="5" t="s">
        <v>3392</v>
      </c>
      <c r="I3878" s="5" t="s">
        <v>11</v>
      </c>
      <c r="J3878" s="10">
        <v>1521024.23</v>
      </c>
      <c r="K3878" s="10"/>
      <c r="L3878" s="11">
        <v>1836581.03</v>
      </c>
    </row>
    <row r="3879" spans="1:12" x14ac:dyDescent="0.25">
      <c r="A3879" s="5" t="s">
        <v>1577</v>
      </c>
      <c r="B3879" s="3" t="s">
        <v>1578</v>
      </c>
      <c r="C3879" s="5" t="s">
        <v>5592</v>
      </c>
      <c r="D3879" s="5" t="s">
        <v>5589</v>
      </c>
      <c r="E3879" s="5">
        <v>2021</v>
      </c>
      <c r="F3879" s="8" t="str">
        <f t="shared" si="120"/>
        <v>July</v>
      </c>
      <c r="G3879" s="7">
        <f t="shared" si="121"/>
        <v>44383</v>
      </c>
      <c r="H3879" s="5" t="s">
        <v>3391</v>
      </c>
      <c r="I3879" s="5" t="s">
        <v>11</v>
      </c>
      <c r="J3879" s="10"/>
      <c r="K3879" s="10">
        <v>36761.980000000003</v>
      </c>
      <c r="L3879" s="11">
        <v>1799819.05</v>
      </c>
    </row>
    <row r="3880" spans="1:12" x14ac:dyDescent="0.25">
      <c r="A3880" s="5" t="s">
        <v>1577</v>
      </c>
      <c r="B3880" s="3" t="s">
        <v>1578</v>
      </c>
      <c r="C3880" s="5" t="s">
        <v>5590</v>
      </c>
      <c r="D3880" s="5" t="s">
        <v>5607</v>
      </c>
      <c r="E3880" s="5">
        <v>2021</v>
      </c>
      <c r="F3880" s="8" t="str">
        <f t="shared" si="120"/>
        <v>August</v>
      </c>
      <c r="G3880" s="7">
        <f t="shared" si="121"/>
        <v>44420</v>
      </c>
      <c r="H3880" s="5" t="s">
        <v>3304</v>
      </c>
      <c r="I3880" s="5" t="s">
        <v>13</v>
      </c>
      <c r="J3880" s="10"/>
      <c r="K3880" s="10">
        <v>70745.31</v>
      </c>
      <c r="L3880" s="11">
        <v>1729073.74</v>
      </c>
    </row>
    <row r="3881" spans="1:12" x14ac:dyDescent="0.25">
      <c r="A3881" s="5" t="s">
        <v>1577</v>
      </c>
      <c r="B3881" s="3" t="s">
        <v>1578</v>
      </c>
      <c r="C3881" s="5" t="s">
        <v>5590</v>
      </c>
      <c r="D3881" s="5" t="s">
        <v>5607</v>
      </c>
      <c r="E3881" s="5">
        <v>2021</v>
      </c>
      <c r="F3881" s="8" t="str">
        <f t="shared" si="120"/>
        <v>August</v>
      </c>
      <c r="G3881" s="7">
        <f t="shared" si="121"/>
        <v>44420</v>
      </c>
      <c r="H3881" s="5" t="s">
        <v>3247</v>
      </c>
      <c r="I3881" s="5" t="s">
        <v>13</v>
      </c>
      <c r="J3881" s="10"/>
      <c r="K3881" s="10">
        <v>1729073.74</v>
      </c>
      <c r="L3881" s="11">
        <v>0</v>
      </c>
    </row>
    <row r="3882" spans="1:12" x14ac:dyDescent="0.25">
      <c r="A3882" s="5" t="s">
        <v>1577</v>
      </c>
      <c r="B3882" s="3" t="s">
        <v>1578</v>
      </c>
      <c r="C3882" s="5" t="s">
        <v>5606</v>
      </c>
      <c r="D3882" s="5" t="s">
        <v>5587</v>
      </c>
      <c r="E3882" s="5">
        <v>2021</v>
      </c>
      <c r="F3882" s="8" t="str">
        <f t="shared" si="120"/>
        <v>October</v>
      </c>
      <c r="G3882" s="7">
        <f t="shared" si="121"/>
        <v>44470</v>
      </c>
      <c r="H3882" s="5" t="s">
        <v>3390</v>
      </c>
      <c r="I3882" s="5" t="s">
        <v>11</v>
      </c>
      <c r="J3882" s="10">
        <v>1521024.23</v>
      </c>
      <c r="K3882" s="10"/>
      <c r="L3882" s="11">
        <v>1521024.23</v>
      </c>
    </row>
    <row r="3883" spans="1:12" x14ac:dyDescent="0.25">
      <c r="A3883" s="5" t="s">
        <v>1577</v>
      </c>
      <c r="B3883" s="3" t="s">
        <v>1578</v>
      </c>
      <c r="C3883" s="5" t="s">
        <v>5594</v>
      </c>
      <c r="D3883" s="5" t="s">
        <v>5587</v>
      </c>
      <c r="E3883" s="5">
        <v>2021</v>
      </c>
      <c r="F3883" s="8" t="str">
        <f t="shared" si="120"/>
        <v>November</v>
      </c>
      <c r="G3883" s="7">
        <f t="shared" si="121"/>
        <v>44501</v>
      </c>
      <c r="H3883" s="5" t="s">
        <v>3389</v>
      </c>
      <c r="I3883" s="5" t="s">
        <v>11</v>
      </c>
      <c r="J3883" s="10"/>
      <c r="K3883" s="10">
        <v>12253.99</v>
      </c>
      <c r="L3883" s="11">
        <v>1508770.24</v>
      </c>
    </row>
    <row r="3884" spans="1:12" x14ac:dyDescent="0.25">
      <c r="A3884" s="5" t="s">
        <v>1577</v>
      </c>
      <c r="B3884" s="3" t="s">
        <v>1578</v>
      </c>
      <c r="C3884" s="5" t="s">
        <v>5594</v>
      </c>
      <c r="D3884" s="5" t="s">
        <v>5617</v>
      </c>
      <c r="E3884" s="5">
        <v>2021</v>
      </c>
      <c r="F3884" s="8" t="str">
        <f t="shared" si="120"/>
        <v>November</v>
      </c>
      <c r="G3884" s="7">
        <f t="shared" si="121"/>
        <v>44519</v>
      </c>
      <c r="H3884" s="5" t="s">
        <v>3291</v>
      </c>
      <c r="I3884" s="5" t="s">
        <v>13</v>
      </c>
      <c r="J3884" s="10"/>
      <c r="K3884" s="10">
        <v>1438024.93</v>
      </c>
      <c r="L3884" s="11">
        <v>70745.31</v>
      </c>
    </row>
    <row r="3885" spans="1:12" x14ac:dyDescent="0.25">
      <c r="A3885" s="5" t="s">
        <v>1577</v>
      </c>
      <c r="B3885" s="3" t="s">
        <v>1578</v>
      </c>
      <c r="C3885" s="5" t="s">
        <v>5594</v>
      </c>
      <c r="D3885" s="5" t="s">
        <v>5617</v>
      </c>
      <c r="E3885" s="5">
        <v>2021</v>
      </c>
      <c r="F3885" s="8" t="str">
        <f t="shared" si="120"/>
        <v>November</v>
      </c>
      <c r="G3885" s="7">
        <f t="shared" si="121"/>
        <v>44519</v>
      </c>
      <c r="H3885" s="5" t="s">
        <v>3290</v>
      </c>
      <c r="I3885" s="5" t="s">
        <v>13</v>
      </c>
      <c r="J3885" s="10"/>
      <c r="K3885" s="10">
        <v>70745.31</v>
      </c>
      <c r="L3885" s="11">
        <v>0</v>
      </c>
    </row>
    <row r="3886" spans="1:12" x14ac:dyDescent="0.25">
      <c r="A3886" s="5" t="s">
        <v>1599</v>
      </c>
      <c r="B3886" s="3" t="s">
        <v>1600</v>
      </c>
      <c r="C3886" s="5" t="s">
        <v>5587</v>
      </c>
      <c r="D3886" s="5" t="s">
        <v>5587</v>
      </c>
      <c r="E3886" s="5">
        <v>2021</v>
      </c>
      <c r="F3886" s="8" t="str">
        <f t="shared" si="120"/>
        <v>January</v>
      </c>
      <c r="G3886" s="7">
        <f t="shared" si="121"/>
        <v>44197</v>
      </c>
      <c r="H3886" s="5" t="s">
        <v>36</v>
      </c>
      <c r="I3886" s="5" t="s">
        <v>29</v>
      </c>
      <c r="J3886" s="10"/>
      <c r="K3886" s="10"/>
      <c r="L3886" s="11">
        <v>430000</v>
      </c>
    </row>
    <row r="3887" spans="1:12" x14ac:dyDescent="0.25">
      <c r="A3887" s="5" t="s">
        <v>1599</v>
      </c>
      <c r="B3887" s="3" t="s">
        <v>1600</v>
      </c>
      <c r="C3887" s="5" t="s">
        <v>5587</v>
      </c>
      <c r="D3887" s="5" t="s">
        <v>5587</v>
      </c>
      <c r="E3887" s="5">
        <v>2021</v>
      </c>
      <c r="F3887" s="8" t="str">
        <f t="shared" si="120"/>
        <v>January</v>
      </c>
      <c r="G3887" s="7">
        <f t="shared" si="121"/>
        <v>44197</v>
      </c>
      <c r="H3887" s="5" t="s">
        <v>3388</v>
      </c>
      <c r="I3887" s="5" t="s">
        <v>11</v>
      </c>
      <c r="J3887" s="10">
        <v>215000</v>
      </c>
      <c r="K3887" s="10"/>
      <c r="L3887" s="11">
        <v>645000</v>
      </c>
    </row>
    <row r="3888" spans="1:12" x14ac:dyDescent="0.25">
      <c r="A3888" s="5" t="s">
        <v>1599</v>
      </c>
      <c r="B3888" s="3" t="s">
        <v>1600</v>
      </c>
      <c r="C3888" s="5" t="s">
        <v>5587</v>
      </c>
      <c r="D3888" s="5" t="s">
        <v>5617</v>
      </c>
      <c r="E3888" s="5">
        <v>2021</v>
      </c>
      <c r="F3888" s="8" t="str">
        <f t="shared" si="120"/>
        <v>January</v>
      </c>
      <c r="G3888" s="7">
        <f t="shared" si="121"/>
        <v>44215</v>
      </c>
      <c r="H3888" s="5" t="s">
        <v>3387</v>
      </c>
      <c r="I3888" s="5" t="s">
        <v>13</v>
      </c>
      <c r="J3888" s="10"/>
      <c r="K3888" s="10">
        <v>205000</v>
      </c>
      <c r="L3888" s="11">
        <v>440000</v>
      </c>
    </row>
    <row r="3889" spans="1:12" x14ac:dyDescent="0.25">
      <c r="A3889" s="5" t="s">
        <v>1599</v>
      </c>
      <c r="B3889" s="3" t="s">
        <v>1600</v>
      </c>
      <c r="C3889" s="5" t="s">
        <v>5587</v>
      </c>
      <c r="D3889" s="5" t="s">
        <v>5617</v>
      </c>
      <c r="E3889" s="5">
        <v>2021</v>
      </c>
      <c r="F3889" s="8" t="str">
        <f t="shared" si="120"/>
        <v>January</v>
      </c>
      <c r="G3889" s="7">
        <f t="shared" si="121"/>
        <v>44215</v>
      </c>
      <c r="H3889" s="5" t="s">
        <v>3386</v>
      </c>
      <c r="I3889" s="5" t="s">
        <v>13</v>
      </c>
      <c r="J3889" s="10"/>
      <c r="K3889" s="10">
        <v>10000</v>
      </c>
      <c r="L3889" s="11">
        <v>430000</v>
      </c>
    </row>
    <row r="3890" spans="1:12" x14ac:dyDescent="0.25">
      <c r="A3890" s="5" t="s">
        <v>1599</v>
      </c>
      <c r="B3890" s="3" t="s">
        <v>1600</v>
      </c>
      <c r="C3890" s="5" t="s">
        <v>5598</v>
      </c>
      <c r="D3890" s="5" t="s">
        <v>5607</v>
      </c>
      <c r="E3890" s="5">
        <v>2021</v>
      </c>
      <c r="F3890" s="8" t="str">
        <f t="shared" si="120"/>
        <v>February</v>
      </c>
      <c r="G3890" s="7">
        <f t="shared" si="121"/>
        <v>44239</v>
      </c>
      <c r="H3890" s="5" t="s">
        <v>3385</v>
      </c>
      <c r="I3890" s="5" t="s">
        <v>11</v>
      </c>
      <c r="J3890" s="10">
        <v>215000</v>
      </c>
      <c r="K3890" s="10"/>
      <c r="L3890" s="11">
        <v>645000</v>
      </c>
    </row>
    <row r="3891" spans="1:12" x14ac:dyDescent="0.25">
      <c r="A3891" s="5" t="s">
        <v>1599</v>
      </c>
      <c r="B3891" s="3" t="s">
        <v>1600</v>
      </c>
      <c r="C3891" s="5" t="s">
        <v>5598</v>
      </c>
      <c r="D3891" s="5" t="s">
        <v>5609</v>
      </c>
      <c r="E3891" s="5">
        <v>2021</v>
      </c>
      <c r="F3891" s="8" t="str">
        <f t="shared" si="120"/>
        <v>February</v>
      </c>
      <c r="G3891" s="7">
        <f t="shared" si="121"/>
        <v>44250</v>
      </c>
      <c r="H3891" s="5" t="s">
        <v>3384</v>
      </c>
      <c r="I3891" s="5" t="s">
        <v>13</v>
      </c>
      <c r="J3891" s="10"/>
      <c r="K3891" s="10">
        <v>205000</v>
      </c>
      <c r="L3891" s="11">
        <v>440000</v>
      </c>
    </row>
    <row r="3892" spans="1:12" x14ac:dyDescent="0.25">
      <c r="A3892" s="5" t="s">
        <v>1599</v>
      </c>
      <c r="B3892" s="3" t="s">
        <v>1600</v>
      </c>
      <c r="C3892" s="5" t="s">
        <v>5598</v>
      </c>
      <c r="D3892" s="5" t="s">
        <v>5609</v>
      </c>
      <c r="E3892" s="5">
        <v>2021</v>
      </c>
      <c r="F3892" s="8" t="str">
        <f t="shared" si="120"/>
        <v>February</v>
      </c>
      <c r="G3892" s="7">
        <f t="shared" si="121"/>
        <v>44250</v>
      </c>
      <c r="H3892" s="5" t="s">
        <v>3383</v>
      </c>
      <c r="I3892" s="5" t="s">
        <v>13</v>
      </c>
      <c r="J3892" s="10"/>
      <c r="K3892" s="10">
        <v>10000</v>
      </c>
      <c r="L3892" s="11">
        <v>430000</v>
      </c>
    </row>
    <row r="3893" spans="1:12" x14ac:dyDescent="0.25">
      <c r="A3893" s="5" t="s">
        <v>1599</v>
      </c>
      <c r="B3893" s="3" t="s">
        <v>1600</v>
      </c>
      <c r="C3893" s="5" t="s">
        <v>5588</v>
      </c>
      <c r="D3893" s="5" t="s">
        <v>5588</v>
      </c>
      <c r="E3893" s="5">
        <v>2021</v>
      </c>
      <c r="F3893" s="8" t="str">
        <f t="shared" si="120"/>
        <v>March</v>
      </c>
      <c r="G3893" s="7">
        <f t="shared" si="121"/>
        <v>44258</v>
      </c>
      <c r="H3893" s="5" t="s">
        <v>3382</v>
      </c>
      <c r="I3893" s="5" t="s">
        <v>11</v>
      </c>
      <c r="J3893" s="10">
        <v>215000</v>
      </c>
      <c r="K3893" s="10"/>
      <c r="L3893" s="11">
        <v>645000</v>
      </c>
    </row>
    <row r="3894" spans="1:12" x14ac:dyDescent="0.25">
      <c r="A3894" s="5" t="s">
        <v>1599</v>
      </c>
      <c r="B3894" s="3" t="s">
        <v>1600</v>
      </c>
      <c r="C3894" s="5" t="s">
        <v>5588</v>
      </c>
      <c r="D3894" s="5" t="s">
        <v>5607</v>
      </c>
      <c r="E3894" s="5">
        <v>2021</v>
      </c>
      <c r="F3894" s="8" t="str">
        <f t="shared" si="120"/>
        <v>March</v>
      </c>
      <c r="G3894" s="7">
        <f t="shared" si="121"/>
        <v>44267</v>
      </c>
      <c r="H3894" s="5" t="s">
        <v>3381</v>
      </c>
      <c r="I3894" s="5" t="s">
        <v>13</v>
      </c>
      <c r="J3894" s="10"/>
      <c r="K3894" s="10">
        <v>216250</v>
      </c>
      <c r="L3894" s="11">
        <v>428750</v>
      </c>
    </row>
    <row r="3895" spans="1:12" x14ac:dyDescent="0.25">
      <c r="A3895" s="5" t="s">
        <v>1599</v>
      </c>
      <c r="B3895" s="3" t="s">
        <v>1600</v>
      </c>
      <c r="C3895" s="5" t="s">
        <v>5596</v>
      </c>
      <c r="D3895" s="5" t="s">
        <v>5592</v>
      </c>
      <c r="E3895" s="5">
        <v>2021</v>
      </c>
      <c r="F3895" s="8" t="str">
        <f t="shared" si="120"/>
        <v>April</v>
      </c>
      <c r="G3895" s="7">
        <f t="shared" si="121"/>
        <v>44293</v>
      </c>
      <c r="H3895" s="5" t="s">
        <v>3380</v>
      </c>
      <c r="I3895" s="5" t="s">
        <v>11</v>
      </c>
      <c r="J3895" s="10">
        <v>215000</v>
      </c>
      <c r="K3895" s="10"/>
      <c r="L3895" s="11">
        <v>643750</v>
      </c>
    </row>
    <row r="3896" spans="1:12" x14ac:dyDescent="0.25">
      <c r="A3896" s="5" t="s">
        <v>1599</v>
      </c>
      <c r="B3896" s="3" t="s">
        <v>1600</v>
      </c>
      <c r="C3896" s="5" t="s">
        <v>5596</v>
      </c>
      <c r="D3896" s="5" t="s">
        <v>5599</v>
      </c>
      <c r="E3896" s="5">
        <v>2021</v>
      </c>
      <c r="F3896" s="8" t="str">
        <f t="shared" si="120"/>
        <v>April</v>
      </c>
      <c r="G3896" s="7">
        <f t="shared" si="121"/>
        <v>44302</v>
      </c>
      <c r="H3896" s="5" t="s">
        <v>3379</v>
      </c>
      <c r="I3896" s="5" t="s">
        <v>13</v>
      </c>
      <c r="J3896" s="10"/>
      <c r="K3896" s="10">
        <v>205000</v>
      </c>
      <c r="L3896" s="11">
        <v>438750</v>
      </c>
    </row>
    <row r="3897" spans="1:12" x14ac:dyDescent="0.25">
      <c r="A3897" s="5" t="s">
        <v>1599</v>
      </c>
      <c r="B3897" s="3" t="s">
        <v>1600</v>
      </c>
      <c r="C3897" s="5" t="s">
        <v>5596</v>
      </c>
      <c r="D3897" s="5" t="s">
        <v>5599</v>
      </c>
      <c r="E3897" s="5">
        <v>2021</v>
      </c>
      <c r="F3897" s="8" t="str">
        <f t="shared" si="120"/>
        <v>April</v>
      </c>
      <c r="G3897" s="7">
        <f t="shared" si="121"/>
        <v>44302</v>
      </c>
      <c r="H3897" s="5" t="s">
        <v>3378</v>
      </c>
      <c r="I3897" s="5" t="s">
        <v>13</v>
      </c>
      <c r="J3897" s="10"/>
      <c r="K3897" s="10">
        <v>8750</v>
      </c>
      <c r="L3897" s="11">
        <v>430000</v>
      </c>
    </row>
    <row r="3898" spans="1:12" x14ac:dyDescent="0.25">
      <c r="A3898" s="5" t="s">
        <v>1599</v>
      </c>
      <c r="B3898" s="3" t="s">
        <v>1600</v>
      </c>
      <c r="C3898" s="5" t="s">
        <v>5597</v>
      </c>
      <c r="D3898" s="5" t="s">
        <v>5606</v>
      </c>
      <c r="E3898" s="5">
        <v>2021</v>
      </c>
      <c r="F3898" s="8" t="str">
        <f t="shared" si="120"/>
        <v>May</v>
      </c>
      <c r="G3898" s="7">
        <f t="shared" si="121"/>
        <v>44326</v>
      </c>
      <c r="H3898" s="5" t="s">
        <v>3377</v>
      </c>
      <c r="I3898" s="5" t="s">
        <v>11</v>
      </c>
      <c r="J3898" s="10">
        <v>215000</v>
      </c>
      <c r="K3898" s="10"/>
      <c r="L3898" s="11">
        <v>645000</v>
      </c>
    </row>
    <row r="3899" spans="1:12" x14ac:dyDescent="0.25">
      <c r="A3899" s="5" t="s">
        <v>1599</v>
      </c>
      <c r="B3899" s="3" t="s">
        <v>1600</v>
      </c>
      <c r="C3899" s="5" t="s">
        <v>5597</v>
      </c>
      <c r="D3899" s="5" t="s">
        <v>5611</v>
      </c>
      <c r="E3899" s="5">
        <v>2021</v>
      </c>
      <c r="F3899" s="8" t="str">
        <f t="shared" si="120"/>
        <v>May</v>
      </c>
      <c r="G3899" s="7">
        <f t="shared" si="121"/>
        <v>44330</v>
      </c>
      <c r="H3899" s="5" t="s">
        <v>3239</v>
      </c>
      <c r="I3899" s="5" t="s">
        <v>13</v>
      </c>
      <c r="J3899" s="10"/>
      <c r="K3899" s="10">
        <v>205000</v>
      </c>
      <c r="L3899" s="11">
        <v>440000</v>
      </c>
    </row>
    <row r="3900" spans="1:12" x14ac:dyDescent="0.25">
      <c r="A3900" s="5" t="s">
        <v>1599</v>
      </c>
      <c r="B3900" s="3" t="s">
        <v>1600</v>
      </c>
      <c r="C3900" s="5" t="s">
        <v>5597</v>
      </c>
      <c r="D3900" s="5" t="s">
        <v>5611</v>
      </c>
      <c r="E3900" s="5">
        <v>2021</v>
      </c>
      <c r="F3900" s="8" t="str">
        <f t="shared" si="120"/>
        <v>May</v>
      </c>
      <c r="G3900" s="7">
        <f t="shared" si="121"/>
        <v>44330</v>
      </c>
      <c r="H3900" s="5" t="s">
        <v>3240</v>
      </c>
      <c r="I3900" s="5" t="s">
        <v>13</v>
      </c>
      <c r="J3900" s="10"/>
      <c r="K3900" s="10">
        <v>10000</v>
      </c>
      <c r="L3900" s="11">
        <v>430000</v>
      </c>
    </row>
    <row r="3901" spans="1:12" x14ac:dyDescent="0.25">
      <c r="A3901" s="5" t="s">
        <v>1599</v>
      </c>
      <c r="B3901" s="3" t="s">
        <v>1600</v>
      </c>
      <c r="C3901" s="5" t="s">
        <v>5589</v>
      </c>
      <c r="D3901" s="5" t="s">
        <v>5587</v>
      </c>
      <c r="E3901" s="5">
        <v>2021</v>
      </c>
      <c r="F3901" s="8" t="str">
        <f t="shared" si="120"/>
        <v>June</v>
      </c>
      <c r="G3901" s="7">
        <f t="shared" si="121"/>
        <v>44348</v>
      </c>
      <c r="H3901" s="5" t="s">
        <v>3376</v>
      </c>
      <c r="I3901" s="5" t="s">
        <v>11</v>
      </c>
      <c r="J3901" s="10">
        <v>136166.67000000001</v>
      </c>
      <c r="K3901" s="10"/>
      <c r="L3901" s="11">
        <v>566166.67000000004</v>
      </c>
    </row>
    <row r="3902" spans="1:12" x14ac:dyDescent="0.25">
      <c r="A3902" s="5" t="s">
        <v>1599</v>
      </c>
      <c r="B3902" s="3" t="s">
        <v>1600</v>
      </c>
      <c r="C3902" s="5" t="s">
        <v>5589</v>
      </c>
      <c r="D3902" s="5" t="s">
        <v>5598</v>
      </c>
      <c r="E3902" s="5">
        <v>2021</v>
      </c>
      <c r="F3902" s="8" t="str">
        <f t="shared" si="120"/>
        <v>June</v>
      </c>
      <c r="G3902" s="7">
        <f t="shared" si="121"/>
        <v>44349</v>
      </c>
      <c r="H3902" s="5" t="s">
        <v>3375</v>
      </c>
      <c r="I3902" s="5" t="s">
        <v>11</v>
      </c>
      <c r="J3902" s="10"/>
      <c r="K3902" s="10">
        <v>12900</v>
      </c>
      <c r="L3902" s="11">
        <v>553266.67000000004</v>
      </c>
    </row>
    <row r="3903" spans="1:12" x14ac:dyDescent="0.25">
      <c r="A3903" s="5" t="s">
        <v>1599</v>
      </c>
      <c r="B3903" s="3" t="s">
        <v>1600</v>
      </c>
      <c r="C3903" s="5" t="s">
        <v>5592</v>
      </c>
      <c r="D3903" s="5" t="s">
        <v>5587</v>
      </c>
      <c r="E3903" s="5">
        <v>2021</v>
      </c>
      <c r="F3903" s="8" t="str">
        <f t="shared" si="120"/>
        <v>July</v>
      </c>
      <c r="G3903" s="7">
        <f t="shared" si="121"/>
        <v>44378</v>
      </c>
      <c r="H3903" s="5" t="s">
        <v>3374</v>
      </c>
      <c r="I3903" s="5" t="s">
        <v>11</v>
      </c>
      <c r="J3903" s="10">
        <v>58824</v>
      </c>
      <c r="K3903" s="10"/>
      <c r="L3903" s="11">
        <v>612090.67000000004</v>
      </c>
    </row>
    <row r="3904" spans="1:12" x14ac:dyDescent="0.25">
      <c r="A3904" s="5" t="s">
        <v>1599</v>
      </c>
      <c r="B3904" s="3" t="s">
        <v>1600</v>
      </c>
      <c r="C3904" s="5" t="s">
        <v>5590</v>
      </c>
      <c r="D3904" s="5" t="s">
        <v>5587</v>
      </c>
      <c r="E3904" s="5">
        <v>2021</v>
      </c>
      <c r="F3904" s="8" t="str">
        <f t="shared" si="120"/>
        <v>August</v>
      </c>
      <c r="G3904" s="7">
        <f t="shared" si="121"/>
        <v>44409</v>
      </c>
      <c r="H3904" s="5" t="s">
        <v>3373</v>
      </c>
      <c r="I3904" s="5" t="s">
        <v>11</v>
      </c>
      <c r="J3904" s="10">
        <v>58824</v>
      </c>
      <c r="K3904" s="10"/>
      <c r="L3904" s="11">
        <v>670914.67000000004</v>
      </c>
    </row>
    <row r="3905" spans="1:12" x14ac:dyDescent="0.25">
      <c r="A3905" s="5" t="s">
        <v>1599</v>
      </c>
      <c r="B3905" s="3" t="s">
        <v>1600</v>
      </c>
      <c r="C3905" s="5" t="s">
        <v>5605</v>
      </c>
      <c r="D3905" s="5" t="s">
        <v>5587</v>
      </c>
      <c r="E3905" s="5">
        <v>2021</v>
      </c>
      <c r="F3905" s="8" t="str">
        <f t="shared" si="120"/>
        <v>September</v>
      </c>
      <c r="G3905" s="7">
        <f t="shared" si="121"/>
        <v>44440</v>
      </c>
      <c r="H3905" s="5" t="s">
        <v>3372</v>
      </c>
      <c r="I3905" s="5" t="s">
        <v>11</v>
      </c>
      <c r="J3905" s="10">
        <v>58824</v>
      </c>
      <c r="K3905" s="10"/>
      <c r="L3905" s="11">
        <v>729738.67</v>
      </c>
    </row>
    <row r="3906" spans="1:12" x14ac:dyDescent="0.25">
      <c r="A3906" s="5" t="s">
        <v>1599</v>
      </c>
      <c r="B3906" s="3" t="s">
        <v>1600</v>
      </c>
      <c r="C3906" s="5" t="s">
        <v>5605</v>
      </c>
      <c r="D3906" s="5" t="s">
        <v>5588</v>
      </c>
      <c r="E3906" s="5">
        <v>2021</v>
      </c>
      <c r="F3906" s="8" t="str">
        <f t="shared" si="120"/>
        <v>September</v>
      </c>
      <c r="G3906" s="7">
        <f t="shared" si="121"/>
        <v>44442</v>
      </c>
      <c r="H3906" s="5" t="s">
        <v>3204</v>
      </c>
      <c r="I3906" s="5" t="s">
        <v>13</v>
      </c>
      <c r="J3906" s="10"/>
      <c r="K3906" s="10">
        <v>10000</v>
      </c>
      <c r="L3906" s="11">
        <v>719738.67</v>
      </c>
    </row>
    <row r="3907" spans="1:12" x14ac:dyDescent="0.25">
      <c r="A3907" s="5" t="s">
        <v>1599</v>
      </c>
      <c r="B3907" s="3" t="s">
        <v>1600</v>
      </c>
      <c r="C3907" s="5" t="s">
        <v>5605</v>
      </c>
      <c r="D3907" s="5" t="s">
        <v>5588</v>
      </c>
      <c r="E3907" s="5">
        <v>2021</v>
      </c>
      <c r="F3907" s="8" t="str">
        <f t="shared" ref="F3907:F3970" si="122">TEXT(C3907*28, "mmmm")</f>
        <v>September</v>
      </c>
      <c r="G3907" s="7">
        <f t="shared" ref="G3907:G3970" si="123">IFERROR(DATEVALUE(CONCATENATE(C3907,"-",D3907,"-",E3907)), "")</f>
        <v>44442</v>
      </c>
      <c r="H3907" s="5" t="s">
        <v>3205</v>
      </c>
      <c r="I3907" s="5" t="s">
        <v>13</v>
      </c>
      <c r="J3907" s="10"/>
      <c r="K3907" s="10">
        <v>112176</v>
      </c>
      <c r="L3907" s="11">
        <v>607562.67000000004</v>
      </c>
    </row>
    <row r="3908" spans="1:12" x14ac:dyDescent="0.25">
      <c r="A3908" s="5" t="s">
        <v>1599</v>
      </c>
      <c r="B3908" s="3" t="s">
        <v>1600</v>
      </c>
      <c r="C3908" s="5" t="s">
        <v>5607</v>
      </c>
      <c r="D3908" s="5" t="s">
        <v>5588</v>
      </c>
      <c r="E3908" s="5">
        <v>2021</v>
      </c>
      <c r="F3908" s="8" t="str">
        <f t="shared" si="122"/>
        <v>December</v>
      </c>
      <c r="G3908" s="7">
        <f t="shared" si="123"/>
        <v>44533</v>
      </c>
      <c r="H3908" s="5" t="s">
        <v>1975</v>
      </c>
      <c r="I3908" s="5" t="s">
        <v>13</v>
      </c>
      <c r="J3908" s="10"/>
      <c r="K3908" s="10">
        <v>9400</v>
      </c>
      <c r="L3908" s="11">
        <v>598162.67000000004</v>
      </c>
    </row>
    <row r="3909" spans="1:12" x14ac:dyDescent="0.25">
      <c r="A3909" s="5" t="s">
        <v>1599</v>
      </c>
      <c r="B3909" s="3" t="s">
        <v>1600</v>
      </c>
      <c r="C3909" s="5" t="s">
        <v>5607</v>
      </c>
      <c r="D3909" s="5" t="s">
        <v>5588</v>
      </c>
      <c r="E3909" s="5">
        <v>2021</v>
      </c>
      <c r="F3909" s="8" t="str">
        <f t="shared" si="122"/>
        <v>December</v>
      </c>
      <c r="G3909" s="7">
        <f t="shared" si="123"/>
        <v>44533</v>
      </c>
      <c r="H3909" s="5" t="s">
        <v>3247</v>
      </c>
      <c r="I3909" s="5" t="s">
        <v>13</v>
      </c>
      <c r="J3909" s="10"/>
      <c r="K3909" s="10">
        <v>205000</v>
      </c>
      <c r="L3909" s="11">
        <v>393162.67</v>
      </c>
    </row>
    <row r="3910" spans="1:12" x14ac:dyDescent="0.25">
      <c r="A3910" s="5" t="s">
        <v>1601</v>
      </c>
      <c r="B3910" s="3" t="s">
        <v>1602</v>
      </c>
      <c r="C3910" s="7"/>
      <c r="D3910" s="7"/>
      <c r="E3910" s="7"/>
      <c r="F3910" s="8" t="str">
        <f t="shared" si="122"/>
        <v>January</v>
      </c>
      <c r="G3910" s="7" t="str">
        <f t="shared" si="123"/>
        <v/>
      </c>
      <c r="H3910" s="5" t="s">
        <v>28</v>
      </c>
      <c r="I3910" s="5" t="s">
        <v>29</v>
      </c>
      <c r="J3910" s="10"/>
      <c r="K3910" s="10"/>
      <c r="L3910" s="11">
        <v>0</v>
      </c>
    </row>
    <row r="3911" spans="1:12" x14ac:dyDescent="0.25">
      <c r="A3911" s="5" t="s">
        <v>1603</v>
      </c>
      <c r="B3911" s="3" t="s">
        <v>1604</v>
      </c>
      <c r="C3911" s="5" t="s">
        <v>5594</v>
      </c>
      <c r="D3911" s="5" t="s">
        <v>5608</v>
      </c>
      <c r="E3911" s="5">
        <v>2021</v>
      </c>
      <c r="F3911" s="8" t="str">
        <f t="shared" si="122"/>
        <v>November</v>
      </c>
      <c r="G3911" s="7">
        <f t="shared" si="123"/>
        <v>44525</v>
      </c>
      <c r="H3911" s="5" t="s">
        <v>3371</v>
      </c>
      <c r="I3911" s="5" t="s">
        <v>11</v>
      </c>
      <c r="J3911" s="10">
        <v>314975</v>
      </c>
      <c r="K3911" s="10"/>
      <c r="L3911" s="11">
        <v>314975</v>
      </c>
    </row>
    <row r="3912" spans="1:12" x14ac:dyDescent="0.25">
      <c r="A3912" s="5" t="s">
        <v>1603</v>
      </c>
      <c r="B3912" s="3" t="s">
        <v>1604</v>
      </c>
      <c r="C3912" s="5" t="s">
        <v>5594</v>
      </c>
      <c r="D3912" s="5" t="s">
        <v>5608</v>
      </c>
      <c r="E3912" s="5">
        <v>2021</v>
      </c>
      <c r="F3912" s="8" t="str">
        <f t="shared" si="122"/>
        <v>November</v>
      </c>
      <c r="G3912" s="7">
        <f t="shared" si="123"/>
        <v>44525</v>
      </c>
      <c r="H3912" s="5" t="s">
        <v>3216</v>
      </c>
      <c r="I3912" s="5" t="s">
        <v>13</v>
      </c>
      <c r="J3912" s="10"/>
      <c r="K3912" s="10">
        <v>314975</v>
      </c>
      <c r="L3912" s="11">
        <v>0</v>
      </c>
    </row>
    <row r="3913" spans="1:12" x14ac:dyDescent="0.25">
      <c r="A3913" s="5" t="s">
        <v>1605</v>
      </c>
      <c r="B3913" s="3" t="s">
        <v>1606</v>
      </c>
      <c r="C3913" s="7"/>
      <c r="D3913" s="7"/>
      <c r="E3913" s="7"/>
      <c r="F3913" s="8" t="str">
        <f t="shared" si="122"/>
        <v>January</v>
      </c>
      <c r="G3913" s="7" t="str">
        <f t="shared" si="123"/>
        <v/>
      </c>
      <c r="H3913" s="5" t="s">
        <v>28</v>
      </c>
      <c r="I3913" s="5" t="s">
        <v>29</v>
      </c>
      <c r="J3913" s="10"/>
      <c r="K3913" s="10"/>
      <c r="L3913" s="11">
        <v>0</v>
      </c>
    </row>
    <row r="3914" spans="1:12" x14ac:dyDescent="0.25">
      <c r="A3914" s="5" t="s">
        <v>1607</v>
      </c>
      <c r="B3914" s="3" t="s">
        <v>1608</v>
      </c>
      <c r="C3914" s="5" t="s">
        <v>5587</v>
      </c>
      <c r="D3914" s="5" t="s">
        <v>5587</v>
      </c>
      <c r="E3914" s="5">
        <v>2021</v>
      </c>
      <c r="F3914" s="8" t="str">
        <f t="shared" si="122"/>
        <v>January</v>
      </c>
      <c r="G3914" s="7">
        <f t="shared" si="123"/>
        <v>44197</v>
      </c>
      <c r="H3914" s="5" t="s">
        <v>36</v>
      </c>
      <c r="I3914" s="5" t="s">
        <v>29</v>
      </c>
      <c r="J3914" s="10"/>
      <c r="K3914" s="10"/>
      <c r="L3914" s="11">
        <v>398982.41</v>
      </c>
    </row>
    <row r="3915" spans="1:12" x14ac:dyDescent="0.25">
      <c r="A3915" s="5" t="s">
        <v>1607</v>
      </c>
      <c r="B3915" s="3" t="s">
        <v>1608</v>
      </c>
      <c r="C3915" s="5" t="s">
        <v>5587</v>
      </c>
      <c r="D3915" s="5" t="s">
        <v>5593</v>
      </c>
      <c r="E3915" s="5">
        <v>2021</v>
      </c>
      <c r="F3915" s="8" t="str">
        <f t="shared" si="122"/>
        <v>January</v>
      </c>
      <c r="G3915" s="7">
        <f t="shared" si="123"/>
        <v>44218</v>
      </c>
      <c r="H3915" s="5" t="s">
        <v>3370</v>
      </c>
      <c r="I3915" s="5" t="s">
        <v>13</v>
      </c>
      <c r="J3915" s="10"/>
      <c r="K3915" s="10">
        <v>413875</v>
      </c>
      <c r="L3915" s="11">
        <v>-14892.59</v>
      </c>
    </row>
    <row r="3916" spans="1:12" x14ac:dyDescent="0.25">
      <c r="A3916" s="5" t="s">
        <v>1607</v>
      </c>
      <c r="B3916" s="3" t="s">
        <v>1608</v>
      </c>
      <c r="C3916" s="5" t="s">
        <v>5598</v>
      </c>
      <c r="D3916" s="5" t="s">
        <v>5587</v>
      </c>
      <c r="E3916" s="5">
        <v>2021</v>
      </c>
      <c r="F3916" s="8" t="str">
        <f t="shared" si="122"/>
        <v>February</v>
      </c>
      <c r="G3916" s="7">
        <f t="shared" si="123"/>
        <v>44228</v>
      </c>
      <c r="H3916" s="5" t="s">
        <v>3369</v>
      </c>
      <c r="I3916" s="5" t="s">
        <v>11</v>
      </c>
      <c r="J3916" s="10">
        <v>413875</v>
      </c>
      <c r="K3916" s="10"/>
      <c r="L3916" s="11">
        <v>398982.41</v>
      </c>
    </row>
    <row r="3917" spans="1:12" x14ac:dyDescent="0.25">
      <c r="A3917" s="5" t="s">
        <v>1607</v>
      </c>
      <c r="B3917" s="3" t="s">
        <v>1608</v>
      </c>
      <c r="C3917" s="5" t="s">
        <v>5598</v>
      </c>
      <c r="D3917" s="5" t="s">
        <v>5607</v>
      </c>
      <c r="E3917" s="5">
        <v>2021</v>
      </c>
      <c r="F3917" s="8" t="str">
        <f t="shared" si="122"/>
        <v>February</v>
      </c>
      <c r="G3917" s="7">
        <f t="shared" si="123"/>
        <v>44239</v>
      </c>
      <c r="H3917" s="5" t="s">
        <v>3210</v>
      </c>
      <c r="I3917" s="5" t="s">
        <v>13</v>
      </c>
      <c r="J3917" s="10"/>
      <c r="K3917" s="10">
        <v>413875</v>
      </c>
      <c r="L3917" s="11">
        <v>-14892.59</v>
      </c>
    </row>
    <row r="3918" spans="1:12" x14ac:dyDescent="0.25">
      <c r="A3918" s="5" t="s">
        <v>1607</v>
      </c>
      <c r="B3918" s="3" t="s">
        <v>1608</v>
      </c>
      <c r="C3918" s="5" t="s">
        <v>5598</v>
      </c>
      <c r="D3918" s="5" t="s">
        <v>5602</v>
      </c>
      <c r="E3918" s="5">
        <v>2021</v>
      </c>
      <c r="F3918" s="8" t="str">
        <f t="shared" si="122"/>
        <v>February</v>
      </c>
      <c r="G3918" s="7">
        <f t="shared" si="123"/>
        <v>44251</v>
      </c>
      <c r="H3918" s="5" t="s">
        <v>3368</v>
      </c>
      <c r="I3918" s="5" t="s">
        <v>11</v>
      </c>
      <c r="J3918" s="10">
        <v>413875</v>
      </c>
      <c r="K3918" s="10"/>
      <c r="L3918" s="11">
        <v>398982.41</v>
      </c>
    </row>
    <row r="3919" spans="1:12" x14ac:dyDescent="0.25">
      <c r="A3919" s="5" t="s">
        <v>1607</v>
      </c>
      <c r="B3919" s="3" t="s">
        <v>1608</v>
      </c>
      <c r="C3919" s="5" t="s">
        <v>5588</v>
      </c>
      <c r="D3919" s="5" t="s">
        <v>5587</v>
      </c>
      <c r="E3919" s="5">
        <v>2021</v>
      </c>
      <c r="F3919" s="8" t="str">
        <f t="shared" si="122"/>
        <v>March</v>
      </c>
      <c r="G3919" s="7">
        <f t="shared" si="123"/>
        <v>44256</v>
      </c>
      <c r="H3919" s="5" t="s">
        <v>3239</v>
      </c>
      <c r="I3919" s="5" t="s">
        <v>13</v>
      </c>
      <c r="J3919" s="10"/>
      <c r="K3919" s="10">
        <v>413875</v>
      </c>
      <c r="L3919" s="11">
        <v>-14892.59</v>
      </c>
    </row>
    <row r="3920" spans="1:12" x14ac:dyDescent="0.25">
      <c r="A3920" s="5" t="s">
        <v>1607</v>
      </c>
      <c r="B3920" s="3" t="s">
        <v>1608</v>
      </c>
      <c r="C3920" s="5" t="s">
        <v>5588</v>
      </c>
      <c r="D3920" s="5" t="s">
        <v>5595</v>
      </c>
      <c r="E3920" s="5">
        <v>2021</v>
      </c>
      <c r="F3920" s="8" t="str">
        <f t="shared" si="122"/>
        <v>March</v>
      </c>
      <c r="G3920" s="7">
        <f t="shared" si="123"/>
        <v>44286</v>
      </c>
      <c r="H3920" s="5" t="s">
        <v>3367</v>
      </c>
      <c r="I3920" s="5" t="s">
        <v>11</v>
      </c>
      <c r="J3920" s="10">
        <v>413875</v>
      </c>
      <c r="K3920" s="10"/>
      <c r="L3920" s="11">
        <v>398982.41</v>
      </c>
    </row>
    <row r="3921" spans="1:12" x14ac:dyDescent="0.25">
      <c r="A3921" s="5" t="s">
        <v>1607</v>
      </c>
      <c r="B3921" s="3" t="s">
        <v>1608</v>
      </c>
      <c r="C3921" s="5" t="s">
        <v>5596</v>
      </c>
      <c r="D3921" s="5" t="s">
        <v>5599</v>
      </c>
      <c r="E3921" s="5">
        <v>2021</v>
      </c>
      <c r="F3921" s="8" t="str">
        <f t="shared" si="122"/>
        <v>April</v>
      </c>
      <c r="G3921" s="7">
        <f t="shared" si="123"/>
        <v>44302</v>
      </c>
      <c r="H3921" s="5" t="s">
        <v>3205</v>
      </c>
      <c r="I3921" s="5" t="s">
        <v>13</v>
      </c>
      <c r="J3921" s="10"/>
      <c r="K3921" s="10">
        <v>413875</v>
      </c>
      <c r="L3921" s="11">
        <v>-14892.59</v>
      </c>
    </row>
    <row r="3922" spans="1:12" x14ac:dyDescent="0.25">
      <c r="A3922" s="5" t="s">
        <v>1607</v>
      </c>
      <c r="B3922" s="3" t="s">
        <v>1608</v>
      </c>
      <c r="C3922" s="5" t="s">
        <v>5596</v>
      </c>
      <c r="D3922" s="5" t="s">
        <v>5613</v>
      </c>
      <c r="E3922" s="5">
        <v>2021</v>
      </c>
      <c r="F3922" s="8" t="str">
        <f t="shared" si="122"/>
        <v>April</v>
      </c>
      <c r="G3922" s="7">
        <f t="shared" si="123"/>
        <v>44307</v>
      </c>
      <c r="H3922" s="5" t="s">
        <v>3366</v>
      </c>
      <c r="I3922" s="5" t="s">
        <v>13</v>
      </c>
      <c r="J3922" s="10">
        <v>14892.59</v>
      </c>
      <c r="K3922" s="10"/>
      <c r="L3922" s="11">
        <v>0</v>
      </c>
    </row>
    <row r="3923" spans="1:12" x14ac:dyDescent="0.25">
      <c r="A3923" s="5" t="s">
        <v>1607</v>
      </c>
      <c r="B3923" s="3" t="s">
        <v>1608</v>
      </c>
      <c r="C3923" s="5" t="s">
        <v>5597</v>
      </c>
      <c r="D3923" s="5" t="s">
        <v>5587</v>
      </c>
      <c r="E3923" s="5">
        <v>2021</v>
      </c>
      <c r="F3923" s="8" t="str">
        <f t="shared" si="122"/>
        <v>May</v>
      </c>
      <c r="G3923" s="7">
        <f t="shared" si="123"/>
        <v>44317</v>
      </c>
      <c r="H3923" s="5" t="s">
        <v>3365</v>
      </c>
      <c r="I3923" s="5" t="s">
        <v>11</v>
      </c>
      <c r="J3923" s="10">
        <v>413875</v>
      </c>
      <c r="K3923" s="10"/>
      <c r="L3923" s="11">
        <v>413875</v>
      </c>
    </row>
    <row r="3924" spans="1:12" x14ac:dyDescent="0.25">
      <c r="A3924" s="5" t="s">
        <v>1607</v>
      </c>
      <c r="B3924" s="3" t="s">
        <v>1608</v>
      </c>
      <c r="C3924" s="5" t="s">
        <v>5597</v>
      </c>
      <c r="D3924" s="5" t="s">
        <v>5612</v>
      </c>
      <c r="E3924" s="5">
        <v>2021</v>
      </c>
      <c r="F3924" s="8" t="str">
        <f t="shared" si="122"/>
        <v>May</v>
      </c>
      <c r="G3924" s="7">
        <f t="shared" si="123"/>
        <v>44336</v>
      </c>
      <c r="H3924" s="5" t="s">
        <v>3202</v>
      </c>
      <c r="I3924" s="5" t="s">
        <v>13</v>
      </c>
      <c r="J3924" s="10"/>
      <c r="K3924" s="10">
        <v>413875</v>
      </c>
      <c r="L3924" s="11">
        <v>0</v>
      </c>
    </row>
    <row r="3925" spans="1:12" x14ac:dyDescent="0.25">
      <c r="A3925" s="5" t="s">
        <v>1607</v>
      </c>
      <c r="B3925" s="3" t="s">
        <v>1608</v>
      </c>
      <c r="C3925" s="5" t="s">
        <v>5589</v>
      </c>
      <c r="D3925" s="5" t="s">
        <v>5587</v>
      </c>
      <c r="E3925" s="5">
        <v>2021</v>
      </c>
      <c r="F3925" s="8" t="str">
        <f t="shared" si="122"/>
        <v>June</v>
      </c>
      <c r="G3925" s="7">
        <f t="shared" si="123"/>
        <v>44348</v>
      </c>
      <c r="H3925" s="5" t="s">
        <v>3364</v>
      </c>
      <c r="I3925" s="5" t="s">
        <v>11</v>
      </c>
      <c r="J3925" s="10">
        <v>413875</v>
      </c>
      <c r="K3925" s="10"/>
      <c r="L3925" s="11">
        <v>413875</v>
      </c>
    </row>
    <row r="3926" spans="1:12" x14ac:dyDescent="0.25">
      <c r="A3926" s="5" t="s">
        <v>1607</v>
      </c>
      <c r="B3926" s="3" t="s">
        <v>1608</v>
      </c>
      <c r="C3926" s="5" t="s">
        <v>5589</v>
      </c>
      <c r="D3926" s="5" t="s">
        <v>5596</v>
      </c>
      <c r="E3926" s="5">
        <v>2021</v>
      </c>
      <c r="F3926" s="8" t="str">
        <f t="shared" si="122"/>
        <v>June</v>
      </c>
      <c r="G3926" s="7">
        <f t="shared" si="123"/>
        <v>44351</v>
      </c>
      <c r="H3926" s="5" t="s">
        <v>3279</v>
      </c>
      <c r="I3926" s="5" t="s">
        <v>13</v>
      </c>
      <c r="J3926" s="10"/>
      <c r="K3926" s="10">
        <v>413875</v>
      </c>
      <c r="L3926" s="11">
        <v>0</v>
      </c>
    </row>
    <row r="3927" spans="1:12" x14ac:dyDescent="0.25">
      <c r="A3927" s="5" t="s">
        <v>1607</v>
      </c>
      <c r="B3927" s="3" t="s">
        <v>1608</v>
      </c>
      <c r="C3927" s="5" t="s">
        <v>5592</v>
      </c>
      <c r="D3927" s="5" t="s">
        <v>5587</v>
      </c>
      <c r="E3927" s="5">
        <v>2021</v>
      </c>
      <c r="F3927" s="8" t="str">
        <f t="shared" si="122"/>
        <v>July</v>
      </c>
      <c r="G3927" s="7">
        <f t="shared" si="123"/>
        <v>44378</v>
      </c>
      <c r="H3927" s="5" t="s">
        <v>3363</v>
      </c>
      <c r="I3927" s="5" t="s">
        <v>11</v>
      </c>
      <c r="J3927" s="10">
        <v>322232.28999999998</v>
      </c>
      <c r="K3927" s="10"/>
      <c r="L3927" s="11">
        <v>322232.28999999998</v>
      </c>
    </row>
    <row r="3928" spans="1:12" x14ac:dyDescent="0.25">
      <c r="A3928" s="5" t="s">
        <v>1607</v>
      </c>
      <c r="B3928" s="3" t="s">
        <v>1608</v>
      </c>
      <c r="C3928" s="5" t="s">
        <v>5592</v>
      </c>
      <c r="D3928" s="5" t="s">
        <v>5605</v>
      </c>
      <c r="E3928" s="5">
        <v>2021</v>
      </c>
      <c r="F3928" s="8" t="str">
        <f t="shared" si="122"/>
        <v>July</v>
      </c>
      <c r="G3928" s="7">
        <f t="shared" si="123"/>
        <v>44386</v>
      </c>
      <c r="H3928" s="5" t="s">
        <v>3247</v>
      </c>
      <c r="I3928" s="5" t="s">
        <v>13</v>
      </c>
      <c r="J3928" s="10"/>
      <c r="K3928" s="10">
        <v>413875</v>
      </c>
      <c r="L3928" s="11">
        <v>-91642.71</v>
      </c>
    </row>
    <row r="3929" spans="1:12" x14ac:dyDescent="0.25">
      <c r="A3929" s="5" t="s">
        <v>1607</v>
      </c>
      <c r="B3929" s="3" t="s">
        <v>1608</v>
      </c>
      <c r="C3929" s="5" t="s">
        <v>5590</v>
      </c>
      <c r="D3929" s="5" t="s">
        <v>5587</v>
      </c>
      <c r="E3929" s="5">
        <v>2021</v>
      </c>
      <c r="F3929" s="8" t="str">
        <f t="shared" si="122"/>
        <v>August</v>
      </c>
      <c r="G3929" s="7">
        <f t="shared" si="123"/>
        <v>44409</v>
      </c>
      <c r="H3929" s="5" t="s">
        <v>3362</v>
      </c>
      <c r="I3929" s="5" t="s">
        <v>11</v>
      </c>
      <c r="J3929" s="10">
        <v>299321.61</v>
      </c>
      <c r="K3929" s="10"/>
      <c r="L3929" s="11">
        <v>207678.9</v>
      </c>
    </row>
    <row r="3930" spans="1:12" x14ac:dyDescent="0.25">
      <c r="A3930" s="5" t="s">
        <v>1607</v>
      </c>
      <c r="B3930" s="3" t="s">
        <v>1608</v>
      </c>
      <c r="C3930" s="5" t="s">
        <v>5590</v>
      </c>
      <c r="D3930" s="5" t="s">
        <v>5591</v>
      </c>
      <c r="E3930" s="5">
        <v>2021</v>
      </c>
      <c r="F3930" s="8" t="str">
        <f t="shared" si="122"/>
        <v>August</v>
      </c>
      <c r="G3930" s="7">
        <f t="shared" si="123"/>
        <v>44426</v>
      </c>
      <c r="H3930" s="5" t="s">
        <v>3193</v>
      </c>
      <c r="I3930" s="5" t="s">
        <v>13</v>
      </c>
      <c r="J3930" s="10"/>
      <c r="K3930" s="10">
        <v>207678.9</v>
      </c>
      <c r="L3930" s="11">
        <v>0</v>
      </c>
    </row>
    <row r="3931" spans="1:12" x14ac:dyDescent="0.25">
      <c r="A3931" s="5" t="s">
        <v>1607</v>
      </c>
      <c r="B3931" s="3" t="s">
        <v>1608</v>
      </c>
      <c r="C3931" s="5" t="s">
        <v>5605</v>
      </c>
      <c r="D3931" s="5" t="s">
        <v>5587</v>
      </c>
      <c r="E3931" s="5">
        <v>2021</v>
      </c>
      <c r="F3931" s="8" t="str">
        <f t="shared" si="122"/>
        <v>September</v>
      </c>
      <c r="G3931" s="7">
        <f t="shared" si="123"/>
        <v>44440</v>
      </c>
      <c r="H3931" s="5" t="s">
        <v>3361</v>
      </c>
      <c r="I3931" s="5" t="s">
        <v>11</v>
      </c>
      <c r="J3931" s="10">
        <v>413875</v>
      </c>
      <c r="K3931" s="10"/>
      <c r="L3931" s="11">
        <v>413875</v>
      </c>
    </row>
    <row r="3932" spans="1:12" x14ac:dyDescent="0.25">
      <c r="A3932" s="5" t="s">
        <v>1607</v>
      </c>
      <c r="B3932" s="3" t="s">
        <v>1608</v>
      </c>
      <c r="C3932" s="5" t="s">
        <v>5605</v>
      </c>
      <c r="D3932" s="5" t="s">
        <v>5606</v>
      </c>
      <c r="E3932" s="5">
        <v>2021</v>
      </c>
      <c r="F3932" s="8" t="str">
        <f t="shared" si="122"/>
        <v>September</v>
      </c>
      <c r="G3932" s="7">
        <f t="shared" si="123"/>
        <v>44449</v>
      </c>
      <c r="H3932" s="5" t="s">
        <v>3360</v>
      </c>
      <c r="I3932" s="5" t="s">
        <v>13</v>
      </c>
      <c r="J3932" s="10"/>
      <c r="K3932" s="10">
        <v>413875</v>
      </c>
      <c r="L3932" s="11">
        <v>0</v>
      </c>
    </row>
    <row r="3933" spans="1:12" x14ac:dyDescent="0.25">
      <c r="A3933" s="5" t="s">
        <v>1607</v>
      </c>
      <c r="B3933" s="3" t="s">
        <v>1608</v>
      </c>
      <c r="C3933" s="5" t="s">
        <v>5606</v>
      </c>
      <c r="D3933" s="5" t="s">
        <v>5587</v>
      </c>
      <c r="E3933" s="5">
        <v>2021</v>
      </c>
      <c r="F3933" s="8" t="str">
        <f t="shared" si="122"/>
        <v>October</v>
      </c>
      <c r="G3933" s="7">
        <f t="shared" si="123"/>
        <v>44470</v>
      </c>
      <c r="H3933" s="5" t="s">
        <v>3359</v>
      </c>
      <c r="I3933" s="5" t="s">
        <v>11</v>
      </c>
      <c r="J3933" s="10">
        <v>413875</v>
      </c>
      <c r="K3933" s="10"/>
      <c r="L3933" s="11">
        <v>413875</v>
      </c>
    </row>
    <row r="3934" spans="1:12" x14ac:dyDescent="0.25">
      <c r="A3934" s="5" t="s">
        <v>1607</v>
      </c>
      <c r="B3934" s="3" t="s">
        <v>1608</v>
      </c>
      <c r="C3934" s="5" t="s">
        <v>5606</v>
      </c>
      <c r="D3934" s="5" t="s">
        <v>5604</v>
      </c>
      <c r="E3934" s="5">
        <v>2021</v>
      </c>
      <c r="F3934" s="8" t="str">
        <f t="shared" si="122"/>
        <v>October</v>
      </c>
      <c r="G3934" s="7">
        <f t="shared" si="123"/>
        <v>44482</v>
      </c>
      <c r="H3934" s="5" t="s">
        <v>3358</v>
      </c>
      <c r="I3934" s="5" t="s">
        <v>13</v>
      </c>
      <c r="J3934" s="10"/>
      <c r="K3934" s="10">
        <v>413875</v>
      </c>
      <c r="L3934" s="11">
        <v>0</v>
      </c>
    </row>
    <row r="3935" spans="1:12" x14ac:dyDescent="0.25">
      <c r="A3935" s="5" t="s">
        <v>1607</v>
      </c>
      <c r="B3935" s="3" t="s">
        <v>1608</v>
      </c>
      <c r="C3935" s="5" t="s">
        <v>5594</v>
      </c>
      <c r="D3935" s="5" t="s">
        <v>5587</v>
      </c>
      <c r="E3935" s="5">
        <v>2021</v>
      </c>
      <c r="F3935" s="8" t="str">
        <f t="shared" si="122"/>
        <v>November</v>
      </c>
      <c r="G3935" s="7">
        <f t="shared" si="123"/>
        <v>44501</v>
      </c>
      <c r="H3935" s="5" t="s">
        <v>3357</v>
      </c>
      <c r="I3935" s="5" t="s">
        <v>11</v>
      </c>
      <c r="J3935" s="10">
        <v>475150</v>
      </c>
      <c r="K3935" s="10"/>
      <c r="L3935" s="11">
        <v>475150</v>
      </c>
    </row>
    <row r="3936" spans="1:12" x14ac:dyDescent="0.25">
      <c r="A3936" s="5" t="s">
        <v>1607</v>
      </c>
      <c r="B3936" s="3" t="s">
        <v>1608</v>
      </c>
      <c r="C3936" s="5" t="s">
        <v>5594</v>
      </c>
      <c r="D3936" s="5" t="s">
        <v>5607</v>
      </c>
      <c r="E3936" s="5">
        <v>2021</v>
      </c>
      <c r="F3936" s="8" t="str">
        <f t="shared" si="122"/>
        <v>November</v>
      </c>
      <c r="G3936" s="7">
        <f t="shared" si="123"/>
        <v>44512</v>
      </c>
      <c r="H3936" s="5" t="s">
        <v>3356</v>
      </c>
      <c r="I3936" s="5" t="s">
        <v>13</v>
      </c>
      <c r="J3936" s="10"/>
      <c r="K3936" s="10">
        <v>413875</v>
      </c>
      <c r="L3936" s="11">
        <v>61275</v>
      </c>
    </row>
    <row r="3937" spans="1:12" x14ac:dyDescent="0.25">
      <c r="A3937" s="5" t="s">
        <v>1614</v>
      </c>
      <c r="B3937" s="3" t="s">
        <v>1615</v>
      </c>
      <c r="C3937" s="5" t="s">
        <v>5587</v>
      </c>
      <c r="D3937" s="5" t="s">
        <v>5587</v>
      </c>
      <c r="E3937" s="5">
        <v>2021</v>
      </c>
      <c r="F3937" s="8" t="str">
        <f t="shared" si="122"/>
        <v>January</v>
      </c>
      <c r="G3937" s="7">
        <f t="shared" si="123"/>
        <v>44197</v>
      </c>
      <c r="H3937" s="5" t="s">
        <v>36</v>
      </c>
      <c r="I3937" s="5" t="s">
        <v>29</v>
      </c>
      <c r="J3937" s="10"/>
      <c r="K3937" s="10"/>
      <c r="L3937" s="11">
        <v>94000</v>
      </c>
    </row>
    <row r="3938" spans="1:12" x14ac:dyDescent="0.25">
      <c r="A3938" s="5" t="s">
        <v>1614</v>
      </c>
      <c r="B3938" s="3" t="s">
        <v>1615</v>
      </c>
      <c r="C3938" s="5" t="s">
        <v>5598</v>
      </c>
      <c r="D3938" s="5" t="s">
        <v>5608</v>
      </c>
      <c r="E3938" s="5">
        <v>2021</v>
      </c>
      <c r="F3938" s="8" t="str">
        <f t="shared" si="122"/>
        <v>February</v>
      </c>
      <c r="G3938" s="7">
        <f t="shared" si="123"/>
        <v>44252</v>
      </c>
      <c r="H3938" s="5" t="s">
        <v>3355</v>
      </c>
      <c r="I3938" s="5" t="s">
        <v>13</v>
      </c>
      <c r="J3938" s="10"/>
      <c r="K3938" s="10">
        <v>86000</v>
      </c>
      <c r="L3938" s="11">
        <v>8000</v>
      </c>
    </row>
    <row r="3939" spans="1:12" x14ac:dyDescent="0.25">
      <c r="A3939" s="5" t="s">
        <v>1614</v>
      </c>
      <c r="B3939" s="3" t="s">
        <v>1615</v>
      </c>
      <c r="C3939" s="5" t="s">
        <v>5598</v>
      </c>
      <c r="D3939" s="5" t="s">
        <v>5608</v>
      </c>
      <c r="E3939" s="5">
        <v>2021</v>
      </c>
      <c r="F3939" s="8" t="str">
        <f t="shared" si="122"/>
        <v>February</v>
      </c>
      <c r="G3939" s="7">
        <f t="shared" si="123"/>
        <v>44252</v>
      </c>
      <c r="H3939" s="5" t="s">
        <v>3354</v>
      </c>
      <c r="I3939" s="5" t="s">
        <v>13</v>
      </c>
      <c r="J3939" s="10"/>
      <c r="K3939" s="10">
        <v>8000</v>
      </c>
      <c r="L3939" s="11">
        <v>0</v>
      </c>
    </row>
    <row r="3940" spans="1:12" x14ac:dyDescent="0.25">
      <c r="A3940" s="5" t="s">
        <v>1614</v>
      </c>
      <c r="B3940" s="3" t="s">
        <v>1615</v>
      </c>
      <c r="C3940" s="5" t="s">
        <v>5592</v>
      </c>
      <c r="D3940" s="5" t="s">
        <v>5609</v>
      </c>
      <c r="E3940" s="5">
        <v>2021</v>
      </c>
      <c r="F3940" s="8" t="str">
        <f t="shared" si="122"/>
        <v>July</v>
      </c>
      <c r="G3940" s="7">
        <f t="shared" si="123"/>
        <v>44400</v>
      </c>
      <c r="H3940" s="5" t="s">
        <v>3353</v>
      </c>
      <c r="I3940" s="5" t="s">
        <v>11</v>
      </c>
      <c r="J3940" s="10">
        <v>322500</v>
      </c>
      <c r="K3940" s="10"/>
      <c r="L3940" s="11">
        <v>322500</v>
      </c>
    </row>
    <row r="3941" spans="1:12" x14ac:dyDescent="0.25">
      <c r="A3941" s="5" t="s">
        <v>1614</v>
      </c>
      <c r="B3941" s="3" t="s">
        <v>1615</v>
      </c>
      <c r="C3941" s="5" t="s">
        <v>5592</v>
      </c>
      <c r="D3941" s="5" t="s">
        <v>5609</v>
      </c>
      <c r="E3941" s="5">
        <v>2021</v>
      </c>
      <c r="F3941" s="8" t="str">
        <f t="shared" si="122"/>
        <v>July</v>
      </c>
      <c r="G3941" s="7">
        <f t="shared" si="123"/>
        <v>44400</v>
      </c>
      <c r="H3941" s="5" t="s">
        <v>3352</v>
      </c>
      <c r="I3941" s="5" t="s">
        <v>13</v>
      </c>
      <c r="J3941" s="10"/>
      <c r="K3941" s="10">
        <v>161250</v>
      </c>
      <c r="L3941" s="11">
        <v>161250</v>
      </c>
    </row>
    <row r="3942" spans="1:12" x14ac:dyDescent="0.25">
      <c r="A3942" s="5" t="s">
        <v>1614</v>
      </c>
      <c r="B3942" s="3" t="s">
        <v>1615</v>
      </c>
      <c r="C3942" s="5" t="s">
        <v>5605</v>
      </c>
      <c r="D3942" s="5" t="s">
        <v>5599</v>
      </c>
      <c r="E3942" s="5">
        <v>2021</v>
      </c>
      <c r="F3942" s="8" t="str">
        <f t="shared" si="122"/>
        <v>September</v>
      </c>
      <c r="G3942" s="7">
        <f t="shared" si="123"/>
        <v>44455</v>
      </c>
      <c r="H3942" s="5" t="s">
        <v>3351</v>
      </c>
      <c r="I3942" s="5" t="s">
        <v>11</v>
      </c>
      <c r="J3942" s="10">
        <v>430000</v>
      </c>
      <c r="K3942" s="10"/>
      <c r="L3942" s="11">
        <v>591250</v>
      </c>
    </row>
    <row r="3943" spans="1:12" x14ac:dyDescent="0.25">
      <c r="A3943" s="5" t="s">
        <v>1614</v>
      </c>
      <c r="B3943" s="3" t="s">
        <v>1615</v>
      </c>
      <c r="C3943" s="5" t="s">
        <v>5605</v>
      </c>
      <c r="D3943" s="5" t="s">
        <v>5601</v>
      </c>
      <c r="E3943" s="5">
        <v>2021</v>
      </c>
      <c r="F3943" s="8" t="str">
        <f t="shared" si="122"/>
        <v>September</v>
      </c>
      <c r="G3943" s="7">
        <f t="shared" si="123"/>
        <v>44456</v>
      </c>
      <c r="H3943" s="5" t="s">
        <v>3247</v>
      </c>
      <c r="I3943" s="5" t="s">
        <v>13</v>
      </c>
      <c r="J3943" s="10"/>
      <c r="K3943" s="10">
        <v>483750</v>
      </c>
      <c r="L3943" s="11">
        <v>107500</v>
      </c>
    </row>
    <row r="3944" spans="1:12" x14ac:dyDescent="0.25">
      <c r="A3944" s="5" t="s">
        <v>1614</v>
      </c>
      <c r="B3944" s="3" t="s">
        <v>1615</v>
      </c>
      <c r="C3944" s="5" t="s">
        <v>5606</v>
      </c>
      <c r="D3944" s="5" t="s">
        <v>5587</v>
      </c>
      <c r="E3944" s="5">
        <v>2021</v>
      </c>
      <c r="F3944" s="8" t="str">
        <f t="shared" si="122"/>
        <v>October</v>
      </c>
      <c r="G3944" s="7">
        <f t="shared" si="123"/>
        <v>44470</v>
      </c>
      <c r="H3944" s="5" t="s">
        <v>3350</v>
      </c>
      <c r="I3944" s="5" t="s">
        <v>11</v>
      </c>
      <c r="J3944" s="10">
        <v>430000</v>
      </c>
      <c r="K3944" s="10"/>
      <c r="L3944" s="11">
        <v>537500</v>
      </c>
    </row>
    <row r="3945" spans="1:12" x14ac:dyDescent="0.25">
      <c r="A3945" s="5" t="s">
        <v>1614</v>
      </c>
      <c r="B3945" s="3" t="s">
        <v>1615</v>
      </c>
      <c r="C3945" s="5" t="s">
        <v>5606</v>
      </c>
      <c r="D3945" s="5" t="s">
        <v>5587</v>
      </c>
      <c r="E3945" s="5">
        <v>2021</v>
      </c>
      <c r="F3945" s="8" t="str">
        <f t="shared" si="122"/>
        <v>October</v>
      </c>
      <c r="G3945" s="7">
        <f t="shared" si="123"/>
        <v>44470</v>
      </c>
      <c r="H3945" s="5" t="s">
        <v>3349</v>
      </c>
      <c r="I3945" s="5" t="s">
        <v>11</v>
      </c>
      <c r="J3945" s="10"/>
      <c r="K3945" s="10">
        <v>25800</v>
      </c>
      <c r="L3945" s="11">
        <v>511700</v>
      </c>
    </row>
    <row r="3946" spans="1:12" x14ac:dyDescent="0.25">
      <c r="A3946" s="5" t="s">
        <v>1614</v>
      </c>
      <c r="B3946" s="3" t="s">
        <v>1615</v>
      </c>
      <c r="C3946" s="5" t="s">
        <v>5606</v>
      </c>
      <c r="D3946" s="5" t="s">
        <v>5593</v>
      </c>
      <c r="E3946" s="5">
        <v>2021</v>
      </c>
      <c r="F3946" s="8" t="str">
        <f t="shared" si="122"/>
        <v>October</v>
      </c>
      <c r="G3946" s="7">
        <f t="shared" si="123"/>
        <v>44491</v>
      </c>
      <c r="H3946" s="5" t="s">
        <v>3247</v>
      </c>
      <c r="I3946" s="5" t="s">
        <v>13</v>
      </c>
      <c r="J3946" s="10"/>
      <c r="K3946" s="10">
        <v>483750</v>
      </c>
      <c r="L3946" s="11">
        <v>27950</v>
      </c>
    </row>
    <row r="3947" spans="1:12" x14ac:dyDescent="0.25">
      <c r="A3947" s="5" t="s">
        <v>1614</v>
      </c>
      <c r="B3947" s="3" t="s">
        <v>1615</v>
      </c>
      <c r="C3947" s="5" t="s">
        <v>5594</v>
      </c>
      <c r="D3947" s="5" t="s">
        <v>5587</v>
      </c>
      <c r="E3947" s="5">
        <v>2021</v>
      </c>
      <c r="F3947" s="8" t="str">
        <f t="shared" si="122"/>
        <v>November</v>
      </c>
      <c r="G3947" s="7">
        <f t="shared" si="123"/>
        <v>44501</v>
      </c>
      <c r="H3947" s="5" t="s">
        <v>3348</v>
      </c>
      <c r="I3947" s="5" t="s">
        <v>11</v>
      </c>
      <c r="J3947" s="10">
        <v>430000</v>
      </c>
      <c r="K3947" s="10"/>
      <c r="L3947" s="11">
        <v>457950</v>
      </c>
    </row>
    <row r="3948" spans="1:12" x14ac:dyDescent="0.25">
      <c r="A3948" s="5" t="s">
        <v>1614</v>
      </c>
      <c r="B3948" s="3" t="s">
        <v>1615</v>
      </c>
      <c r="C3948" s="5" t="s">
        <v>5594</v>
      </c>
      <c r="D3948" s="5" t="s">
        <v>5589</v>
      </c>
      <c r="E3948" s="5">
        <v>2021</v>
      </c>
      <c r="F3948" s="8" t="str">
        <f t="shared" si="122"/>
        <v>November</v>
      </c>
      <c r="G3948" s="7">
        <f t="shared" si="123"/>
        <v>44506</v>
      </c>
      <c r="H3948" s="5" t="s">
        <v>3247</v>
      </c>
      <c r="I3948" s="5" t="s">
        <v>13</v>
      </c>
      <c r="J3948" s="10"/>
      <c r="K3948" s="10">
        <v>483750</v>
      </c>
      <c r="L3948" s="11">
        <v>-25800</v>
      </c>
    </row>
    <row r="3949" spans="1:12" x14ac:dyDescent="0.25">
      <c r="A3949" s="5" t="s">
        <v>1614</v>
      </c>
      <c r="B3949" s="3" t="s">
        <v>1615</v>
      </c>
      <c r="C3949" s="5" t="s">
        <v>5607</v>
      </c>
      <c r="D3949" s="5" t="s">
        <v>5589</v>
      </c>
      <c r="E3949" s="5">
        <v>2021</v>
      </c>
      <c r="F3949" s="8" t="str">
        <f t="shared" si="122"/>
        <v>December</v>
      </c>
      <c r="G3949" s="7">
        <f t="shared" si="123"/>
        <v>44536</v>
      </c>
      <c r="H3949" s="5" t="s">
        <v>3347</v>
      </c>
      <c r="I3949" s="5" t="s">
        <v>11</v>
      </c>
      <c r="J3949" s="10">
        <v>430000</v>
      </c>
      <c r="K3949" s="10"/>
      <c r="L3949" s="11">
        <v>404200</v>
      </c>
    </row>
    <row r="3950" spans="1:12" x14ac:dyDescent="0.25">
      <c r="A3950" s="5" t="s">
        <v>1614</v>
      </c>
      <c r="B3950" s="3" t="s">
        <v>1615</v>
      </c>
      <c r="C3950" s="5" t="s">
        <v>5607</v>
      </c>
      <c r="D3950" s="5" t="s">
        <v>5612</v>
      </c>
      <c r="E3950" s="5">
        <v>2021</v>
      </c>
      <c r="F3950" s="8" t="str">
        <f t="shared" si="122"/>
        <v>December</v>
      </c>
      <c r="G3950" s="7">
        <f t="shared" si="123"/>
        <v>44550</v>
      </c>
      <c r="H3950" s="5" t="s">
        <v>3346</v>
      </c>
      <c r="I3950" s="5" t="s">
        <v>13</v>
      </c>
      <c r="J3950" s="10"/>
      <c r="K3950" s="10">
        <v>430000</v>
      </c>
      <c r="L3950" s="11">
        <v>-25800</v>
      </c>
    </row>
    <row r="3951" spans="1:12" x14ac:dyDescent="0.25">
      <c r="A3951" s="5" t="s">
        <v>1616</v>
      </c>
      <c r="B3951" s="3" t="s">
        <v>1617</v>
      </c>
      <c r="C3951" s="5" t="s">
        <v>5605</v>
      </c>
      <c r="D3951" s="5" t="s">
        <v>5602</v>
      </c>
      <c r="E3951" s="5">
        <v>2021</v>
      </c>
      <c r="F3951" s="8" t="str">
        <f t="shared" si="122"/>
        <v>September</v>
      </c>
      <c r="G3951" s="7">
        <f t="shared" si="123"/>
        <v>44463</v>
      </c>
      <c r="H3951" s="5" t="s">
        <v>3345</v>
      </c>
      <c r="I3951" s="5" t="s">
        <v>11</v>
      </c>
      <c r="J3951" s="10">
        <v>495876</v>
      </c>
      <c r="K3951" s="10"/>
      <c r="L3951" s="11">
        <v>495876</v>
      </c>
    </row>
    <row r="3952" spans="1:12" x14ac:dyDescent="0.25">
      <c r="A3952" s="5" t="s">
        <v>1616</v>
      </c>
      <c r="B3952" s="3" t="s">
        <v>1617</v>
      </c>
      <c r="C3952" s="5" t="s">
        <v>5605</v>
      </c>
      <c r="D3952" s="5" t="s">
        <v>5602</v>
      </c>
      <c r="E3952" s="5">
        <v>2021</v>
      </c>
      <c r="F3952" s="8" t="str">
        <f t="shared" si="122"/>
        <v>September</v>
      </c>
      <c r="G3952" s="7">
        <f t="shared" si="123"/>
        <v>44463</v>
      </c>
      <c r="H3952" s="5" t="s">
        <v>3344</v>
      </c>
      <c r="I3952" s="5" t="s">
        <v>13</v>
      </c>
      <c r="J3952" s="10"/>
      <c r="K3952" s="10">
        <v>495876</v>
      </c>
      <c r="L3952" s="11">
        <v>0</v>
      </c>
    </row>
    <row r="3953" spans="1:12" x14ac:dyDescent="0.25">
      <c r="A3953" s="5" t="s">
        <v>1616</v>
      </c>
      <c r="B3953" s="3" t="s">
        <v>1617</v>
      </c>
      <c r="C3953" s="5" t="s">
        <v>5606</v>
      </c>
      <c r="D3953" s="5" t="s">
        <v>5603</v>
      </c>
      <c r="E3953" s="5">
        <v>2021</v>
      </c>
      <c r="F3953" s="8" t="str">
        <f t="shared" si="122"/>
        <v>October</v>
      </c>
      <c r="G3953" s="7">
        <f t="shared" si="123"/>
        <v>44498</v>
      </c>
      <c r="H3953" s="5" t="s">
        <v>3247</v>
      </c>
      <c r="I3953" s="5" t="s">
        <v>13</v>
      </c>
      <c r="J3953" s="10"/>
      <c r="K3953" s="10">
        <v>4000000</v>
      </c>
      <c r="L3953" s="11">
        <v>-4000000</v>
      </c>
    </row>
    <row r="3954" spans="1:12" x14ac:dyDescent="0.25">
      <c r="A3954" s="5" t="s">
        <v>1616</v>
      </c>
      <c r="B3954" s="3" t="s">
        <v>1617</v>
      </c>
      <c r="C3954" s="5" t="s">
        <v>5594</v>
      </c>
      <c r="D3954" s="5" t="s">
        <v>5587</v>
      </c>
      <c r="E3954" s="5">
        <v>2021</v>
      </c>
      <c r="F3954" s="8" t="str">
        <f t="shared" si="122"/>
        <v>November</v>
      </c>
      <c r="G3954" s="7">
        <f t="shared" si="123"/>
        <v>44501</v>
      </c>
      <c r="H3954" s="5" t="s">
        <v>3343</v>
      </c>
      <c r="I3954" s="5" t="s">
        <v>11</v>
      </c>
      <c r="J3954" s="10">
        <v>5375000.04</v>
      </c>
      <c r="K3954" s="10"/>
      <c r="L3954" s="11">
        <v>1375000.04</v>
      </c>
    </row>
    <row r="3955" spans="1:12" x14ac:dyDescent="0.25">
      <c r="A3955" s="5" t="s">
        <v>1618</v>
      </c>
      <c r="B3955" s="3" t="s">
        <v>1619</v>
      </c>
      <c r="C3955" s="5" t="s">
        <v>5587</v>
      </c>
      <c r="D3955" s="5" t="s">
        <v>5587</v>
      </c>
      <c r="E3955" s="5">
        <v>2021</v>
      </c>
      <c r="F3955" s="8" t="str">
        <f t="shared" si="122"/>
        <v>January</v>
      </c>
      <c r="G3955" s="7">
        <f t="shared" si="123"/>
        <v>44197</v>
      </c>
      <c r="H3955" s="5" t="s">
        <v>3342</v>
      </c>
      <c r="I3955" s="5" t="s">
        <v>11</v>
      </c>
      <c r="J3955" s="10">
        <v>806250</v>
      </c>
      <c r="K3955" s="10"/>
      <c r="L3955" s="11">
        <v>806250</v>
      </c>
    </row>
    <row r="3956" spans="1:12" x14ac:dyDescent="0.25">
      <c r="A3956" s="5" t="s">
        <v>1618</v>
      </c>
      <c r="B3956" s="3" t="s">
        <v>1619</v>
      </c>
      <c r="C3956" s="5" t="s">
        <v>5587</v>
      </c>
      <c r="D3956" s="5" t="s">
        <v>5616</v>
      </c>
      <c r="E3956" s="5">
        <v>2021</v>
      </c>
      <c r="F3956" s="8" t="str">
        <f t="shared" si="122"/>
        <v>January</v>
      </c>
      <c r="G3956" s="7">
        <f t="shared" si="123"/>
        <v>44211</v>
      </c>
      <c r="H3956" s="5" t="s">
        <v>3341</v>
      </c>
      <c r="I3956" s="5" t="s">
        <v>13</v>
      </c>
      <c r="J3956" s="10"/>
      <c r="K3956" s="10">
        <v>768750</v>
      </c>
      <c r="L3956" s="11">
        <v>37500</v>
      </c>
    </row>
    <row r="3957" spans="1:12" x14ac:dyDescent="0.25">
      <c r="A3957" s="5" t="s">
        <v>1618</v>
      </c>
      <c r="B3957" s="3" t="s">
        <v>1619</v>
      </c>
      <c r="C3957" s="5" t="s">
        <v>5587</v>
      </c>
      <c r="D3957" s="5" t="s">
        <v>5616</v>
      </c>
      <c r="E3957" s="5">
        <v>2021</v>
      </c>
      <c r="F3957" s="8" t="str">
        <f t="shared" si="122"/>
        <v>January</v>
      </c>
      <c r="G3957" s="7">
        <f t="shared" si="123"/>
        <v>44211</v>
      </c>
      <c r="H3957" s="5" t="s">
        <v>3340</v>
      </c>
      <c r="I3957" s="5" t="s">
        <v>13</v>
      </c>
      <c r="J3957" s="10"/>
      <c r="K3957" s="10">
        <v>37500</v>
      </c>
      <c r="L3957" s="11">
        <v>0</v>
      </c>
    </row>
    <row r="3958" spans="1:12" x14ac:dyDescent="0.25">
      <c r="A3958" s="5" t="s">
        <v>1618</v>
      </c>
      <c r="B3958" s="3" t="s">
        <v>1619</v>
      </c>
      <c r="C3958" s="5" t="s">
        <v>5598</v>
      </c>
      <c r="D3958" s="5" t="s">
        <v>5587</v>
      </c>
      <c r="E3958" s="5">
        <v>2021</v>
      </c>
      <c r="F3958" s="8" t="str">
        <f t="shared" si="122"/>
        <v>February</v>
      </c>
      <c r="G3958" s="7">
        <f t="shared" si="123"/>
        <v>44228</v>
      </c>
      <c r="H3958" s="5" t="s">
        <v>3339</v>
      </c>
      <c r="I3958" s="5" t="s">
        <v>11</v>
      </c>
      <c r="J3958" s="10">
        <v>806250</v>
      </c>
      <c r="K3958" s="10"/>
      <c r="L3958" s="11">
        <v>806250</v>
      </c>
    </row>
    <row r="3959" spans="1:12" x14ac:dyDescent="0.25">
      <c r="A3959" s="5" t="s">
        <v>1618</v>
      </c>
      <c r="B3959" s="3" t="s">
        <v>1619</v>
      </c>
      <c r="C3959" s="5" t="s">
        <v>5598</v>
      </c>
      <c r="D3959" s="5" t="s">
        <v>5589</v>
      </c>
      <c r="E3959" s="5">
        <v>2021</v>
      </c>
      <c r="F3959" s="8" t="str">
        <f t="shared" si="122"/>
        <v>February</v>
      </c>
      <c r="G3959" s="7">
        <f t="shared" si="123"/>
        <v>44233</v>
      </c>
      <c r="H3959" s="5" t="s">
        <v>3210</v>
      </c>
      <c r="I3959" s="5" t="s">
        <v>13</v>
      </c>
      <c r="J3959" s="10"/>
      <c r="K3959" s="10">
        <v>768750</v>
      </c>
      <c r="L3959" s="11">
        <v>37500</v>
      </c>
    </row>
    <row r="3960" spans="1:12" x14ac:dyDescent="0.25">
      <c r="A3960" s="5" t="s">
        <v>1618</v>
      </c>
      <c r="B3960" s="3" t="s">
        <v>1619</v>
      </c>
      <c r="C3960" s="5" t="s">
        <v>5598</v>
      </c>
      <c r="D3960" s="5" t="s">
        <v>5589</v>
      </c>
      <c r="E3960" s="5">
        <v>2021</v>
      </c>
      <c r="F3960" s="8" t="str">
        <f t="shared" si="122"/>
        <v>February</v>
      </c>
      <c r="G3960" s="7">
        <f t="shared" si="123"/>
        <v>44233</v>
      </c>
      <c r="H3960" s="5" t="s">
        <v>3209</v>
      </c>
      <c r="I3960" s="5" t="s">
        <v>13</v>
      </c>
      <c r="J3960" s="10"/>
      <c r="K3960" s="10">
        <v>37500</v>
      </c>
      <c r="L3960" s="11">
        <v>0</v>
      </c>
    </row>
    <row r="3961" spans="1:12" x14ac:dyDescent="0.25">
      <c r="A3961" s="5" t="s">
        <v>1618</v>
      </c>
      <c r="B3961" s="3" t="s">
        <v>1619</v>
      </c>
      <c r="C3961" s="5" t="s">
        <v>5598</v>
      </c>
      <c r="D3961" s="5" t="s">
        <v>5602</v>
      </c>
      <c r="E3961" s="5">
        <v>2021</v>
      </c>
      <c r="F3961" s="8" t="str">
        <f t="shared" si="122"/>
        <v>February</v>
      </c>
      <c r="G3961" s="7">
        <f t="shared" si="123"/>
        <v>44251</v>
      </c>
      <c r="H3961" s="5" t="s">
        <v>3338</v>
      </c>
      <c r="I3961" s="5" t="s">
        <v>11</v>
      </c>
      <c r="J3961" s="10">
        <v>806250</v>
      </c>
      <c r="K3961" s="10"/>
      <c r="L3961" s="11">
        <v>806250</v>
      </c>
    </row>
    <row r="3962" spans="1:12" x14ac:dyDescent="0.25">
      <c r="A3962" s="5" t="s">
        <v>1618</v>
      </c>
      <c r="B3962" s="3" t="s">
        <v>1619</v>
      </c>
      <c r="C3962" s="5" t="s">
        <v>5598</v>
      </c>
      <c r="D3962" s="5" t="s">
        <v>5614</v>
      </c>
      <c r="E3962" s="5">
        <v>2021</v>
      </c>
      <c r="F3962" s="8" t="str">
        <f t="shared" si="122"/>
        <v>February</v>
      </c>
      <c r="G3962" s="7">
        <f t="shared" si="123"/>
        <v>44253</v>
      </c>
      <c r="H3962" s="5" t="s">
        <v>3239</v>
      </c>
      <c r="I3962" s="5" t="s">
        <v>13</v>
      </c>
      <c r="J3962" s="10"/>
      <c r="K3962" s="10">
        <v>768750</v>
      </c>
      <c r="L3962" s="11">
        <v>37500</v>
      </c>
    </row>
    <row r="3963" spans="1:12" x14ac:dyDescent="0.25">
      <c r="A3963" s="5" t="s">
        <v>1618</v>
      </c>
      <c r="B3963" s="3" t="s">
        <v>1619</v>
      </c>
      <c r="C3963" s="5" t="s">
        <v>5598</v>
      </c>
      <c r="D3963" s="5" t="s">
        <v>5614</v>
      </c>
      <c r="E3963" s="5">
        <v>2021</v>
      </c>
      <c r="F3963" s="8" t="str">
        <f t="shared" si="122"/>
        <v>February</v>
      </c>
      <c r="G3963" s="7">
        <f t="shared" si="123"/>
        <v>44253</v>
      </c>
      <c r="H3963" s="5" t="s">
        <v>3240</v>
      </c>
      <c r="I3963" s="5" t="s">
        <v>13</v>
      </c>
      <c r="J3963" s="10"/>
      <c r="K3963" s="10">
        <v>37500</v>
      </c>
      <c r="L3963" s="11">
        <v>0</v>
      </c>
    </row>
    <row r="3964" spans="1:12" x14ac:dyDescent="0.25">
      <c r="A3964" s="5" t="s">
        <v>1618</v>
      </c>
      <c r="B3964" s="3" t="s">
        <v>1619</v>
      </c>
      <c r="C3964" s="5" t="s">
        <v>5588</v>
      </c>
      <c r="D3964" s="5" t="s">
        <v>5595</v>
      </c>
      <c r="E3964" s="5">
        <v>2021</v>
      </c>
      <c r="F3964" s="8" t="str">
        <f t="shared" si="122"/>
        <v>March</v>
      </c>
      <c r="G3964" s="7">
        <f t="shared" si="123"/>
        <v>44286</v>
      </c>
      <c r="H3964" s="5" t="s">
        <v>3337</v>
      </c>
      <c r="I3964" s="5" t="s">
        <v>11</v>
      </c>
      <c r="J3964" s="10">
        <v>806250</v>
      </c>
      <c r="K3964" s="10"/>
      <c r="L3964" s="11">
        <v>806250</v>
      </c>
    </row>
    <row r="3965" spans="1:12" x14ac:dyDescent="0.25">
      <c r="A3965" s="5" t="s">
        <v>1618</v>
      </c>
      <c r="B3965" s="3" t="s">
        <v>1619</v>
      </c>
      <c r="C3965" s="5" t="s">
        <v>5596</v>
      </c>
      <c r="D3965" s="5" t="s">
        <v>5587</v>
      </c>
      <c r="E3965" s="5">
        <v>2021</v>
      </c>
      <c r="F3965" s="8" t="str">
        <f t="shared" si="122"/>
        <v>April</v>
      </c>
      <c r="G3965" s="7">
        <f t="shared" si="123"/>
        <v>44287</v>
      </c>
      <c r="H3965" s="5" t="s">
        <v>3336</v>
      </c>
      <c r="I3965" s="5" t="s">
        <v>11</v>
      </c>
      <c r="J3965" s="10"/>
      <c r="K3965" s="10">
        <v>24187.5</v>
      </c>
      <c r="L3965" s="11">
        <v>782062.5</v>
      </c>
    </row>
    <row r="3966" spans="1:12" x14ac:dyDescent="0.25">
      <c r="A3966" s="5" t="s">
        <v>1618</v>
      </c>
      <c r="B3966" s="3" t="s">
        <v>1619</v>
      </c>
      <c r="C3966" s="5" t="s">
        <v>5596</v>
      </c>
      <c r="D3966" s="5" t="s">
        <v>5610</v>
      </c>
      <c r="E3966" s="5">
        <v>2021</v>
      </c>
      <c r="F3966" s="8" t="str">
        <f t="shared" si="122"/>
        <v>April</v>
      </c>
      <c r="G3966" s="7">
        <f t="shared" si="123"/>
        <v>44316</v>
      </c>
      <c r="H3966" s="5" t="s">
        <v>3205</v>
      </c>
      <c r="I3966" s="5" t="s">
        <v>13</v>
      </c>
      <c r="J3966" s="10"/>
      <c r="K3966" s="10">
        <v>744562.5</v>
      </c>
      <c r="L3966" s="11">
        <v>37500</v>
      </c>
    </row>
    <row r="3967" spans="1:12" x14ac:dyDescent="0.25">
      <c r="A3967" s="5" t="s">
        <v>1618</v>
      </c>
      <c r="B3967" s="3" t="s">
        <v>1619</v>
      </c>
      <c r="C3967" s="5" t="s">
        <v>5596</v>
      </c>
      <c r="D3967" s="5" t="s">
        <v>5610</v>
      </c>
      <c r="E3967" s="5">
        <v>2021</v>
      </c>
      <c r="F3967" s="8" t="str">
        <f t="shared" si="122"/>
        <v>April</v>
      </c>
      <c r="G3967" s="7">
        <f t="shared" si="123"/>
        <v>44316</v>
      </c>
      <c r="H3967" s="5" t="s">
        <v>3204</v>
      </c>
      <c r="I3967" s="5" t="s">
        <v>13</v>
      </c>
      <c r="J3967" s="10"/>
      <c r="K3967" s="10">
        <v>37500</v>
      </c>
      <c r="L3967" s="11">
        <v>0</v>
      </c>
    </row>
    <row r="3968" spans="1:12" x14ac:dyDescent="0.25">
      <c r="A3968" s="5" t="s">
        <v>1618</v>
      </c>
      <c r="B3968" s="3" t="s">
        <v>1619</v>
      </c>
      <c r="C3968" s="5" t="s">
        <v>5597</v>
      </c>
      <c r="D3968" s="5" t="s">
        <v>5587</v>
      </c>
      <c r="E3968" s="5">
        <v>2021</v>
      </c>
      <c r="F3968" s="8" t="str">
        <f t="shared" si="122"/>
        <v>May</v>
      </c>
      <c r="G3968" s="7">
        <f t="shared" si="123"/>
        <v>44317</v>
      </c>
      <c r="H3968" s="5" t="s">
        <v>3335</v>
      </c>
      <c r="I3968" s="5" t="s">
        <v>11</v>
      </c>
      <c r="J3968" s="10">
        <v>698750</v>
      </c>
      <c r="K3968" s="10"/>
      <c r="L3968" s="11">
        <v>698750</v>
      </c>
    </row>
    <row r="3969" spans="1:12" x14ac:dyDescent="0.25">
      <c r="A3969" s="5" t="s">
        <v>1618</v>
      </c>
      <c r="B3969" s="3" t="s">
        <v>1619</v>
      </c>
      <c r="C3969" s="5" t="s">
        <v>5597</v>
      </c>
      <c r="D3969" s="5" t="s">
        <v>5587</v>
      </c>
      <c r="E3969" s="5">
        <v>2021</v>
      </c>
      <c r="F3969" s="8" t="str">
        <f t="shared" si="122"/>
        <v>May</v>
      </c>
      <c r="G3969" s="7">
        <f t="shared" si="123"/>
        <v>44317</v>
      </c>
      <c r="H3969" s="5" t="s">
        <v>3334</v>
      </c>
      <c r="I3969" s="5" t="s">
        <v>11</v>
      </c>
      <c r="J3969" s="10"/>
      <c r="K3969" s="10">
        <v>48912.5</v>
      </c>
      <c r="L3969" s="11">
        <v>649837.5</v>
      </c>
    </row>
    <row r="3970" spans="1:12" x14ac:dyDescent="0.25">
      <c r="A3970" s="5" t="s">
        <v>1618</v>
      </c>
      <c r="B3970" s="3" t="s">
        <v>1619</v>
      </c>
      <c r="C3970" s="5" t="s">
        <v>5597</v>
      </c>
      <c r="D3970" s="5" t="s">
        <v>5611</v>
      </c>
      <c r="E3970" s="5">
        <v>2021</v>
      </c>
      <c r="F3970" s="8" t="str">
        <f t="shared" si="122"/>
        <v>May</v>
      </c>
      <c r="G3970" s="7">
        <f t="shared" si="123"/>
        <v>44330</v>
      </c>
      <c r="H3970" s="5" t="s">
        <v>3202</v>
      </c>
      <c r="I3970" s="5" t="s">
        <v>13</v>
      </c>
      <c r="J3970" s="10"/>
      <c r="K3970" s="10">
        <v>619612.5</v>
      </c>
      <c r="L3970" s="11">
        <v>30225</v>
      </c>
    </row>
    <row r="3971" spans="1:12" x14ac:dyDescent="0.25">
      <c r="A3971" s="5" t="s">
        <v>1618</v>
      </c>
      <c r="B3971" s="3" t="s">
        <v>1619</v>
      </c>
      <c r="C3971" s="5" t="s">
        <v>5597</v>
      </c>
      <c r="D3971" s="5" t="s">
        <v>5611</v>
      </c>
      <c r="E3971" s="5">
        <v>2021</v>
      </c>
      <c r="F3971" s="8" t="str">
        <f t="shared" ref="F3971:F4034" si="124">TEXT(C3971*28, "mmmm")</f>
        <v>May</v>
      </c>
      <c r="G3971" s="7">
        <f t="shared" ref="G3971:G4034" si="125">IFERROR(DATEVALUE(CONCATENATE(C3971,"-",D3971,"-",E3971)), "")</f>
        <v>44330</v>
      </c>
      <c r="H3971" s="5" t="s">
        <v>3201</v>
      </c>
      <c r="I3971" s="5" t="s">
        <v>13</v>
      </c>
      <c r="J3971" s="10"/>
      <c r="K3971" s="10">
        <v>30225</v>
      </c>
      <c r="L3971" s="11">
        <v>0</v>
      </c>
    </row>
    <row r="3972" spans="1:12" x14ac:dyDescent="0.25">
      <c r="A3972" s="5" t="s">
        <v>1618</v>
      </c>
      <c r="B3972" s="3" t="s">
        <v>1619</v>
      </c>
      <c r="C3972" s="5" t="s">
        <v>5589</v>
      </c>
      <c r="D3972" s="5" t="s">
        <v>5587</v>
      </c>
      <c r="E3972" s="5">
        <v>2021</v>
      </c>
      <c r="F3972" s="8" t="str">
        <f t="shared" si="124"/>
        <v>June</v>
      </c>
      <c r="G3972" s="7">
        <f t="shared" si="125"/>
        <v>44348</v>
      </c>
      <c r="H3972" s="5" t="s">
        <v>3333</v>
      </c>
      <c r="I3972" s="5" t="s">
        <v>11</v>
      </c>
      <c r="J3972" s="10">
        <v>698750</v>
      </c>
      <c r="K3972" s="10"/>
      <c r="L3972" s="11">
        <v>698750</v>
      </c>
    </row>
    <row r="3973" spans="1:12" x14ac:dyDescent="0.25">
      <c r="A3973" s="5" t="s">
        <v>1618</v>
      </c>
      <c r="B3973" s="3" t="s">
        <v>1619</v>
      </c>
      <c r="C3973" s="5" t="s">
        <v>5589</v>
      </c>
      <c r="D3973" s="5" t="s">
        <v>5598</v>
      </c>
      <c r="E3973" s="5">
        <v>2021</v>
      </c>
      <c r="F3973" s="8" t="str">
        <f t="shared" si="124"/>
        <v>June</v>
      </c>
      <c r="G3973" s="7">
        <f t="shared" si="125"/>
        <v>44349</v>
      </c>
      <c r="H3973" s="5" t="s">
        <v>3332</v>
      </c>
      <c r="I3973" s="5" t="s">
        <v>11</v>
      </c>
      <c r="J3973" s="10"/>
      <c r="K3973" s="10">
        <v>48912.5</v>
      </c>
      <c r="L3973" s="11">
        <v>649837.5</v>
      </c>
    </row>
    <row r="3974" spans="1:12" x14ac:dyDescent="0.25">
      <c r="A3974" s="5" t="s">
        <v>1618</v>
      </c>
      <c r="B3974" s="3" t="s">
        <v>1619</v>
      </c>
      <c r="C3974" s="5" t="s">
        <v>5589</v>
      </c>
      <c r="D3974" s="5" t="s">
        <v>5606</v>
      </c>
      <c r="E3974" s="5">
        <v>2021</v>
      </c>
      <c r="F3974" s="8" t="str">
        <f t="shared" si="124"/>
        <v>June</v>
      </c>
      <c r="G3974" s="7">
        <f t="shared" si="125"/>
        <v>44357</v>
      </c>
      <c r="H3974" s="5" t="s">
        <v>3279</v>
      </c>
      <c r="I3974" s="5" t="s">
        <v>13</v>
      </c>
      <c r="J3974" s="10"/>
      <c r="K3974" s="10">
        <v>619612.5</v>
      </c>
      <c r="L3974" s="11">
        <v>30225</v>
      </c>
    </row>
    <row r="3975" spans="1:12" x14ac:dyDescent="0.25">
      <c r="A3975" s="5" t="s">
        <v>1618</v>
      </c>
      <c r="B3975" s="3" t="s">
        <v>1619</v>
      </c>
      <c r="C3975" s="5" t="s">
        <v>5589</v>
      </c>
      <c r="D3975" s="5" t="s">
        <v>5606</v>
      </c>
      <c r="E3975" s="5">
        <v>2021</v>
      </c>
      <c r="F3975" s="8" t="str">
        <f t="shared" si="124"/>
        <v>June</v>
      </c>
      <c r="G3975" s="7">
        <f t="shared" si="125"/>
        <v>44357</v>
      </c>
      <c r="H3975" s="5" t="s">
        <v>3331</v>
      </c>
      <c r="I3975" s="5" t="s">
        <v>13</v>
      </c>
      <c r="J3975" s="10"/>
      <c r="K3975" s="10">
        <v>30225</v>
      </c>
      <c r="L3975" s="11">
        <v>0</v>
      </c>
    </row>
    <row r="3976" spans="1:12" x14ac:dyDescent="0.25">
      <c r="A3976" s="5" t="s">
        <v>1618</v>
      </c>
      <c r="B3976" s="3" t="s">
        <v>1619</v>
      </c>
      <c r="C3976" s="5" t="s">
        <v>5592</v>
      </c>
      <c r="D3976" s="5" t="s">
        <v>5587</v>
      </c>
      <c r="E3976" s="5">
        <v>2021</v>
      </c>
      <c r="F3976" s="8" t="str">
        <f t="shared" si="124"/>
        <v>July</v>
      </c>
      <c r="G3976" s="7">
        <f t="shared" si="125"/>
        <v>44378</v>
      </c>
      <c r="H3976" s="5" t="s">
        <v>3330</v>
      </c>
      <c r="I3976" s="5" t="s">
        <v>11</v>
      </c>
      <c r="J3976" s="10">
        <v>698750</v>
      </c>
      <c r="K3976" s="10"/>
      <c r="L3976" s="11">
        <v>698750</v>
      </c>
    </row>
    <row r="3977" spans="1:12" x14ac:dyDescent="0.25">
      <c r="A3977" s="5" t="s">
        <v>1618</v>
      </c>
      <c r="B3977" s="3" t="s">
        <v>1619</v>
      </c>
      <c r="C3977" s="5" t="s">
        <v>5592</v>
      </c>
      <c r="D3977" s="5" t="s">
        <v>5604</v>
      </c>
      <c r="E3977" s="5">
        <v>2021</v>
      </c>
      <c r="F3977" s="8" t="str">
        <f t="shared" si="124"/>
        <v>July</v>
      </c>
      <c r="G3977" s="7">
        <f t="shared" si="125"/>
        <v>44390</v>
      </c>
      <c r="H3977" s="5" t="s">
        <v>3196</v>
      </c>
      <c r="I3977" s="5" t="s">
        <v>13</v>
      </c>
      <c r="J3977" s="10"/>
      <c r="K3977" s="10">
        <v>666250</v>
      </c>
      <c r="L3977" s="11">
        <v>32500</v>
      </c>
    </row>
    <row r="3978" spans="1:12" x14ac:dyDescent="0.25">
      <c r="A3978" s="5" t="s">
        <v>1618</v>
      </c>
      <c r="B3978" s="3" t="s">
        <v>1619</v>
      </c>
      <c r="C3978" s="5" t="s">
        <v>5592</v>
      </c>
      <c r="D3978" s="5" t="s">
        <v>5604</v>
      </c>
      <c r="E3978" s="5">
        <v>2021</v>
      </c>
      <c r="F3978" s="8" t="str">
        <f t="shared" si="124"/>
        <v>July</v>
      </c>
      <c r="G3978" s="7">
        <f t="shared" si="125"/>
        <v>44390</v>
      </c>
      <c r="H3978" s="5" t="s">
        <v>3195</v>
      </c>
      <c r="I3978" s="5" t="s">
        <v>13</v>
      </c>
      <c r="J3978" s="10"/>
      <c r="K3978" s="10">
        <v>32500</v>
      </c>
      <c r="L3978" s="11">
        <v>0</v>
      </c>
    </row>
    <row r="3979" spans="1:12" x14ac:dyDescent="0.25">
      <c r="A3979" s="5" t="s">
        <v>1618</v>
      </c>
      <c r="B3979" s="3" t="s">
        <v>1619</v>
      </c>
      <c r="C3979" s="5" t="s">
        <v>5590</v>
      </c>
      <c r="D3979" s="5" t="s">
        <v>5587</v>
      </c>
      <c r="E3979" s="5">
        <v>2021</v>
      </c>
      <c r="F3979" s="8" t="str">
        <f t="shared" si="124"/>
        <v>August</v>
      </c>
      <c r="G3979" s="7">
        <f t="shared" si="125"/>
        <v>44409</v>
      </c>
      <c r="H3979" s="5" t="s">
        <v>3329</v>
      </c>
      <c r="I3979" s="5" t="s">
        <v>11</v>
      </c>
      <c r="J3979" s="10">
        <v>698750</v>
      </c>
      <c r="K3979" s="10"/>
      <c r="L3979" s="11">
        <v>698750</v>
      </c>
    </row>
    <row r="3980" spans="1:12" x14ac:dyDescent="0.25">
      <c r="A3980" s="5" t="s">
        <v>1618</v>
      </c>
      <c r="B3980" s="3" t="s">
        <v>1619</v>
      </c>
      <c r="C3980" s="5" t="s">
        <v>5590</v>
      </c>
      <c r="D3980" s="5" t="s">
        <v>5607</v>
      </c>
      <c r="E3980" s="5">
        <v>2021</v>
      </c>
      <c r="F3980" s="8" t="str">
        <f t="shared" si="124"/>
        <v>August</v>
      </c>
      <c r="G3980" s="7">
        <f t="shared" si="125"/>
        <v>44420</v>
      </c>
      <c r="H3980" s="5" t="s">
        <v>3193</v>
      </c>
      <c r="I3980" s="5" t="s">
        <v>13</v>
      </c>
      <c r="J3980" s="10"/>
      <c r="K3980" s="10">
        <v>666250</v>
      </c>
      <c r="L3980" s="11">
        <v>32500</v>
      </c>
    </row>
    <row r="3981" spans="1:12" x14ac:dyDescent="0.25">
      <c r="A3981" s="5" t="s">
        <v>1618</v>
      </c>
      <c r="B3981" s="3" t="s">
        <v>1619</v>
      </c>
      <c r="C3981" s="5" t="s">
        <v>5590</v>
      </c>
      <c r="D3981" s="5" t="s">
        <v>5607</v>
      </c>
      <c r="E3981" s="5">
        <v>2021</v>
      </c>
      <c r="F3981" s="8" t="str">
        <f t="shared" si="124"/>
        <v>August</v>
      </c>
      <c r="G3981" s="7">
        <f t="shared" si="125"/>
        <v>44420</v>
      </c>
      <c r="H3981" s="5" t="s">
        <v>3192</v>
      </c>
      <c r="I3981" s="5" t="s">
        <v>13</v>
      </c>
      <c r="J3981" s="10"/>
      <c r="K3981" s="10">
        <v>32500</v>
      </c>
      <c r="L3981" s="11">
        <v>0</v>
      </c>
    </row>
    <row r="3982" spans="1:12" x14ac:dyDescent="0.25">
      <c r="A3982" s="5" t="s">
        <v>1618</v>
      </c>
      <c r="B3982" s="3" t="s">
        <v>1619</v>
      </c>
      <c r="C3982" s="5" t="s">
        <v>5605</v>
      </c>
      <c r="D3982" s="5" t="s">
        <v>5587</v>
      </c>
      <c r="E3982" s="5">
        <v>2021</v>
      </c>
      <c r="F3982" s="8" t="str">
        <f t="shared" si="124"/>
        <v>September</v>
      </c>
      <c r="G3982" s="7">
        <f t="shared" si="125"/>
        <v>44440</v>
      </c>
      <c r="H3982" s="5" t="s">
        <v>3328</v>
      </c>
      <c r="I3982" s="5" t="s">
        <v>11</v>
      </c>
      <c r="J3982" s="10">
        <v>698750</v>
      </c>
      <c r="K3982" s="10"/>
      <c r="L3982" s="11">
        <v>698750</v>
      </c>
    </row>
    <row r="3983" spans="1:12" x14ac:dyDescent="0.25">
      <c r="A3983" s="5" t="s">
        <v>1618</v>
      </c>
      <c r="B3983" s="3" t="s">
        <v>1619</v>
      </c>
      <c r="C3983" s="5" t="s">
        <v>5605</v>
      </c>
      <c r="D3983" s="5" t="s">
        <v>5602</v>
      </c>
      <c r="E3983" s="5">
        <v>2021</v>
      </c>
      <c r="F3983" s="8" t="str">
        <f t="shared" si="124"/>
        <v>September</v>
      </c>
      <c r="G3983" s="7">
        <f t="shared" si="125"/>
        <v>44463</v>
      </c>
      <c r="H3983" s="5" t="s">
        <v>3275</v>
      </c>
      <c r="I3983" s="5" t="s">
        <v>13</v>
      </c>
      <c r="J3983" s="10"/>
      <c r="K3983" s="10">
        <v>666250</v>
      </c>
      <c r="L3983" s="11">
        <v>32500</v>
      </c>
    </row>
    <row r="3984" spans="1:12" x14ac:dyDescent="0.25">
      <c r="A3984" s="5" t="s">
        <v>1618</v>
      </c>
      <c r="B3984" s="3" t="s">
        <v>1619</v>
      </c>
      <c r="C3984" s="5" t="s">
        <v>5605</v>
      </c>
      <c r="D3984" s="5" t="s">
        <v>5602</v>
      </c>
      <c r="E3984" s="5">
        <v>2021</v>
      </c>
      <c r="F3984" s="8" t="str">
        <f t="shared" si="124"/>
        <v>September</v>
      </c>
      <c r="G3984" s="7">
        <f t="shared" si="125"/>
        <v>44463</v>
      </c>
      <c r="H3984" s="5" t="s">
        <v>3327</v>
      </c>
      <c r="I3984" s="5" t="s">
        <v>13</v>
      </c>
      <c r="J3984" s="10"/>
      <c r="K3984" s="10">
        <v>32500</v>
      </c>
      <c r="L3984" s="11">
        <v>0</v>
      </c>
    </row>
    <row r="3985" spans="1:12" x14ac:dyDescent="0.25">
      <c r="A3985" s="5" t="s">
        <v>1618</v>
      </c>
      <c r="B3985" s="3" t="s">
        <v>1619</v>
      </c>
      <c r="C3985" s="5" t="s">
        <v>5606</v>
      </c>
      <c r="D3985" s="5" t="s">
        <v>5587</v>
      </c>
      <c r="E3985" s="5">
        <v>2021</v>
      </c>
      <c r="F3985" s="8" t="str">
        <f t="shared" si="124"/>
        <v>October</v>
      </c>
      <c r="G3985" s="7">
        <f t="shared" si="125"/>
        <v>44470</v>
      </c>
      <c r="H3985" s="5" t="s">
        <v>3326</v>
      </c>
      <c r="I3985" s="5" t="s">
        <v>11</v>
      </c>
      <c r="J3985" s="10">
        <v>698750</v>
      </c>
      <c r="K3985" s="10"/>
      <c r="L3985" s="11">
        <v>698750</v>
      </c>
    </row>
    <row r="3986" spans="1:12" x14ac:dyDescent="0.25">
      <c r="A3986" s="5" t="s">
        <v>1618</v>
      </c>
      <c r="B3986" s="3" t="s">
        <v>1619</v>
      </c>
      <c r="C3986" s="5" t="s">
        <v>5594</v>
      </c>
      <c r="D3986" s="5" t="s">
        <v>5587</v>
      </c>
      <c r="E3986" s="5">
        <v>2021</v>
      </c>
      <c r="F3986" s="8" t="str">
        <f t="shared" si="124"/>
        <v>November</v>
      </c>
      <c r="G3986" s="7">
        <f t="shared" si="125"/>
        <v>44501</v>
      </c>
      <c r="H3986" s="5" t="s">
        <v>3325</v>
      </c>
      <c r="I3986" s="5" t="s">
        <v>11</v>
      </c>
      <c r="J3986" s="10">
        <v>698750</v>
      </c>
      <c r="K3986" s="10"/>
      <c r="L3986" s="11">
        <v>1397500</v>
      </c>
    </row>
    <row r="3987" spans="1:12" x14ac:dyDescent="0.25">
      <c r="A3987" s="5" t="s">
        <v>1618</v>
      </c>
      <c r="B3987" s="3" t="s">
        <v>1619</v>
      </c>
      <c r="C3987" s="5" t="s">
        <v>5594</v>
      </c>
      <c r="D3987" s="5" t="s">
        <v>5587</v>
      </c>
      <c r="E3987" s="5">
        <v>2021</v>
      </c>
      <c r="F3987" s="8" t="str">
        <f t="shared" si="124"/>
        <v>November</v>
      </c>
      <c r="G3987" s="7">
        <f t="shared" si="125"/>
        <v>44501</v>
      </c>
      <c r="H3987" s="5" t="s">
        <v>3324</v>
      </c>
      <c r="I3987" s="5" t="s">
        <v>13</v>
      </c>
      <c r="J3987" s="10"/>
      <c r="K3987" s="10">
        <v>666250</v>
      </c>
      <c r="L3987" s="11">
        <v>731250</v>
      </c>
    </row>
    <row r="3988" spans="1:12" x14ac:dyDescent="0.25">
      <c r="A3988" s="5" t="s">
        <v>1618</v>
      </c>
      <c r="B3988" s="3" t="s">
        <v>1619</v>
      </c>
      <c r="C3988" s="5" t="s">
        <v>5594</v>
      </c>
      <c r="D3988" s="5" t="s">
        <v>5587</v>
      </c>
      <c r="E3988" s="5">
        <v>2021</v>
      </c>
      <c r="F3988" s="8" t="str">
        <f t="shared" si="124"/>
        <v>November</v>
      </c>
      <c r="G3988" s="7">
        <f t="shared" si="125"/>
        <v>44501</v>
      </c>
      <c r="H3988" s="5" t="s">
        <v>3323</v>
      </c>
      <c r="I3988" s="5" t="s">
        <v>13</v>
      </c>
      <c r="J3988" s="10"/>
      <c r="K3988" s="10">
        <v>32500</v>
      </c>
      <c r="L3988" s="11">
        <v>698750</v>
      </c>
    </row>
    <row r="3989" spans="1:12" x14ac:dyDescent="0.25">
      <c r="A3989" s="5" t="s">
        <v>1618</v>
      </c>
      <c r="B3989" s="3" t="s">
        <v>1619</v>
      </c>
      <c r="C3989" s="5" t="s">
        <v>5594</v>
      </c>
      <c r="D3989" s="5" t="s">
        <v>5616</v>
      </c>
      <c r="E3989" s="5">
        <v>2021</v>
      </c>
      <c r="F3989" s="8" t="str">
        <f t="shared" si="124"/>
        <v>November</v>
      </c>
      <c r="G3989" s="7">
        <f t="shared" si="125"/>
        <v>44515</v>
      </c>
      <c r="H3989" s="5" t="s">
        <v>3322</v>
      </c>
      <c r="I3989" s="5" t="s">
        <v>13</v>
      </c>
      <c r="J3989" s="10"/>
      <c r="K3989" s="10">
        <v>666250</v>
      </c>
      <c r="L3989" s="11">
        <v>32500</v>
      </c>
    </row>
    <row r="3990" spans="1:12" x14ac:dyDescent="0.25">
      <c r="A3990" s="5" t="s">
        <v>1618</v>
      </c>
      <c r="B3990" s="3" t="s">
        <v>1619</v>
      </c>
      <c r="C3990" s="5" t="s">
        <v>5594</v>
      </c>
      <c r="D3990" s="5" t="s">
        <v>5616</v>
      </c>
      <c r="E3990" s="5">
        <v>2021</v>
      </c>
      <c r="F3990" s="8" t="str">
        <f t="shared" si="124"/>
        <v>November</v>
      </c>
      <c r="G3990" s="7">
        <f t="shared" si="125"/>
        <v>44515</v>
      </c>
      <c r="H3990" s="5" t="s">
        <v>3321</v>
      </c>
      <c r="I3990" s="5" t="s">
        <v>13</v>
      </c>
      <c r="J3990" s="10"/>
      <c r="K3990" s="10">
        <v>32500</v>
      </c>
      <c r="L3990" s="11">
        <v>0</v>
      </c>
    </row>
    <row r="3991" spans="1:12" x14ac:dyDescent="0.25">
      <c r="A3991" s="5" t="s">
        <v>1618</v>
      </c>
      <c r="B3991" s="3" t="s">
        <v>1619</v>
      </c>
      <c r="C3991" s="5" t="s">
        <v>5607</v>
      </c>
      <c r="D3991" s="5" t="s">
        <v>5589</v>
      </c>
      <c r="E3991" s="5">
        <v>2021</v>
      </c>
      <c r="F3991" s="8" t="str">
        <f t="shared" si="124"/>
        <v>December</v>
      </c>
      <c r="G3991" s="7">
        <f t="shared" si="125"/>
        <v>44536</v>
      </c>
      <c r="H3991" s="5" t="s">
        <v>3320</v>
      </c>
      <c r="I3991" s="5" t="s">
        <v>11</v>
      </c>
      <c r="J3991" s="10">
        <v>698750</v>
      </c>
      <c r="K3991" s="10"/>
      <c r="L3991" s="11">
        <v>698750</v>
      </c>
    </row>
    <row r="3992" spans="1:12" x14ac:dyDescent="0.25">
      <c r="A3992" s="5" t="s">
        <v>1618</v>
      </c>
      <c r="B3992" s="3" t="s">
        <v>1619</v>
      </c>
      <c r="C3992" s="5" t="s">
        <v>5607</v>
      </c>
      <c r="D3992" s="5" t="s">
        <v>5601</v>
      </c>
      <c r="E3992" s="5">
        <v>2021</v>
      </c>
      <c r="F3992" s="8" t="str">
        <f t="shared" si="124"/>
        <v>December</v>
      </c>
      <c r="G3992" s="7">
        <f t="shared" si="125"/>
        <v>44547</v>
      </c>
      <c r="H3992" s="5" t="s">
        <v>3319</v>
      </c>
      <c r="I3992" s="5" t="s">
        <v>13</v>
      </c>
      <c r="J3992" s="10"/>
      <c r="K3992" s="10">
        <v>666250</v>
      </c>
      <c r="L3992" s="11">
        <v>32500</v>
      </c>
    </row>
    <row r="3993" spans="1:12" x14ac:dyDescent="0.25">
      <c r="A3993" s="5" t="s">
        <v>1618</v>
      </c>
      <c r="B3993" s="3" t="s">
        <v>1619</v>
      </c>
      <c r="C3993" s="5" t="s">
        <v>5607</v>
      </c>
      <c r="D3993" s="5" t="s">
        <v>5601</v>
      </c>
      <c r="E3993" s="5">
        <v>2021</v>
      </c>
      <c r="F3993" s="8" t="str">
        <f t="shared" si="124"/>
        <v>December</v>
      </c>
      <c r="G3993" s="7">
        <f t="shared" si="125"/>
        <v>44547</v>
      </c>
      <c r="H3993" s="5" t="s">
        <v>3318</v>
      </c>
      <c r="I3993" s="5" t="s">
        <v>13</v>
      </c>
      <c r="J3993" s="10"/>
      <c r="K3993" s="10">
        <v>32500</v>
      </c>
      <c r="L3993" s="11">
        <v>0</v>
      </c>
    </row>
    <row r="3994" spans="1:12" x14ac:dyDescent="0.25">
      <c r="A3994" s="5" t="s">
        <v>1620</v>
      </c>
      <c r="B3994" s="3" t="s">
        <v>1621</v>
      </c>
      <c r="C3994" s="5" t="s">
        <v>5596</v>
      </c>
      <c r="D3994" s="5" t="s">
        <v>5610</v>
      </c>
      <c r="E3994" s="5">
        <v>2021</v>
      </c>
      <c r="F3994" s="8" t="str">
        <f t="shared" si="124"/>
        <v>April</v>
      </c>
      <c r="G3994" s="7">
        <f t="shared" si="125"/>
        <v>44316</v>
      </c>
      <c r="H3994" s="5" t="s">
        <v>3317</v>
      </c>
      <c r="I3994" s="5" t="s">
        <v>11</v>
      </c>
      <c r="J3994" s="10">
        <v>387000</v>
      </c>
      <c r="K3994" s="10"/>
      <c r="L3994" s="11">
        <v>387000</v>
      </c>
    </row>
    <row r="3995" spans="1:12" x14ac:dyDescent="0.25">
      <c r="A3995" s="5" t="s">
        <v>1620</v>
      </c>
      <c r="B3995" s="3" t="s">
        <v>1621</v>
      </c>
      <c r="C3995" s="5" t="s">
        <v>5597</v>
      </c>
      <c r="D3995" s="5" t="s">
        <v>5594</v>
      </c>
      <c r="E3995" s="5">
        <v>2021</v>
      </c>
      <c r="F3995" s="8" t="str">
        <f t="shared" si="124"/>
        <v>May</v>
      </c>
      <c r="G3995" s="7">
        <f t="shared" si="125"/>
        <v>44327</v>
      </c>
      <c r="H3995" s="5" t="s">
        <v>3316</v>
      </c>
      <c r="I3995" s="5" t="s">
        <v>11</v>
      </c>
      <c r="J3995" s="10">
        <v>96750</v>
      </c>
      <c r="K3995" s="10"/>
      <c r="L3995" s="11">
        <v>483750</v>
      </c>
    </row>
    <row r="3996" spans="1:12" x14ac:dyDescent="0.25">
      <c r="A3996" s="5" t="s">
        <v>1620</v>
      </c>
      <c r="B3996" s="3" t="s">
        <v>1621</v>
      </c>
      <c r="C3996" s="5" t="s">
        <v>5597</v>
      </c>
      <c r="D3996" s="5" t="s">
        <v>5613</v>
      </c>
      <c r="E3996" s="5">
        <v>2021</v>
      </c>
      <c r="F3996" s="8" t="str">
        <f t="shared" si="124"/>
        <v>May</v>
      </c>
      <c r="G3996" s="7">
        <f t="shared" si="125"/>
        <v>44337</v>
      </c>
      <c r="H3996" s="5" t="s">
        <v>3315</v>
      </c>
      <c r="I3996" s="5" t="s">
        <v>13</v>
      </c>
      <c r="J3996" s="10"/>
      <c r="K3996" s="10">
        <v>483750</v>
      </c>
      <c r="L3996" s="11">
        <v>0</v>
      </c>
    </row>
    <row r="3997" spans="1:12" x14ac:dyDescent="0.25">
      <c r="A3997" s="5" t="s">
        <v>1620</v>
      </c>
      <c r="B3997" s="3" t="s">
        <v>1621</v>
      </c>
      <c r="C3997" s="5" t="s">
        <v>5590</v>
      </c>
      <c r="D3997" s="5" t="s">
        <v>5605</v>
      </c>
      <c r="E3997" s="5">
        <v>2021</v>
      </c>
      <c r="F3997" s="8" t="str">
        <f t="shared" si="124"/>
        <v>August</v>
      </c>
      <c r="G3997" s="7">
        <f t="shared" si="125"/>
        <v>44417</v>
      </c>
      <c r="H3997" s="5" t="s">
        <v>3314</v>
      </c>
      <c r="I3997" s="5" t="s">
        <v>11</v>
      </c>
      <c r="J3997" s="10">
        <v>32250</v>
      </c>
      <c r="K3997" s="10"/>
      <c r="L3997" s="11">
        <v>32250</v>
      </c>
    </row>
    <row r="3998" spans="1:12" x14ac:dyDescent="0.25">
      <c r="A3998" s="5" t="s">
        <v>1620</v>
      </c>
      <c r="B3998" s="3" t="s">
        <v>1621</v>
      </c>
      <c r="C3998" s="5" t="s">
        <v>5605</v>
      </c>
      <c r="D3998" s="5" t="s">
        <v>5616</v>
      </c>
      <c r="E3998" s="5">
        <v>2021</v>
      </c>
      <c r="F3998" s="8" t="str">
        <f t="shared" si="124"/>
        <v>September</v>
      </c>
      <c r="G3998" s="7">
        <f t="shared" si="125"/>
        <v>44454</v>
      </c>
      <c r="H3998" s="5" t="s">
        <v>3313</v>
      </c>
      <c r="I3998" s="5" t="s">
        <v>11</v>
      </c>
      <c r="J3998" s="10">
        <v>32250</v>
      </c>
      <c r="K3998" s="10"/>
      <c r="L3998" s="11">
        <v>64500</v>
      </c>
    </row>
    <row r="3999" spans="1:12" x14ac:dyDescent="0.25">
      <c r="A3999" s="5" t="s">
        <v>1620</v>
      </c>
      <c r="B3999" s="3" t="s">
        <v>1621</v>
      </c>
      <c r="C3999" s="5" t="s">
        <v>5606</v>
      </c>
      <c r="D3999" s="5" t="s">
        <v>5598</v>
      </c>
      <c r="E3999" s="5">
        <v>2021</v>
      </c>
      <c r="F3999" s="8" t="str">
        <f t="shared" si="124"/>
        <v>October</v>
      </c>
      <c r="G3999" s="7">
        <f t="shared" si="125"/>
        <v>44471</v>
      </c>
      <c r="H3999" s="5" t="s">
        <v>3312</v>
      </c>
      <c r="I3999" s="5" t="s">
        <v>13</v>
      </c>
      <c r="J3999" s="10"/>
      <c r="K3999" s="10">
        <v>64500</v>
      </c>
      <c r="L3999" s="11">
        <v>0</v>
      </c>
    </row>
    <row r="4000" spans="1:12" x14ac:dyDescent="0.25">
      <c r="A4000" s="5" t="s">
        <v>1622</v>
      </c>
      <c r="B4000" s="3" t="s">
        <v>1623</v>
      </c>
      <c r="C4000" s="5" t="s">
        <v>5587</v>
      </c>
      <c r="D4000" s="5" t="s">
        <v>5587</v>
      </c>
      <c r="E4000" s="5">
        <v>2021</v>
      </c>
      <c r="F4000" s="8" t="str">
        <f t="shared" si="124"/>
        <v>January</v>
      </c>
      <c r="G4000" s="7">
        <f t="shared" si="125"/>
        <v>44197</v>
      </c>
      <c r="H4000" s="5" t="s">
        <v>36</v>
      </c>
      <c r="I4000" s="5" t="s">
        <v>29</v>
      </c>
      <c r="J4000" s="10"/>
      <c r="K4000" s="10"/>
      <c r="L4000" s="11">
        <v>5945050.8799999999</v>
      </c>
    </row>
    <row r="4001" spans="1:12" x14ac:dyDescent="0.25">
      <c r="A4001" s="5" t="s">
        <v>1622</v>
      </c>
      <c r="B4001" s="3" t="s">
        <v>1623</v>
      </c>
      <c r="C4001" s="5" t="s">
        <v>5598</v>
      </c>
      <c r="D4001" s="5" t="s">
        <v>5590</v>
      </c>
      <c r="E4001" s="5">
        <v>2021</v>
      </c>
      <c r="F4001" s="8" t="str">
        <f t="shared" si="124"/>
        <v>February</v>
      </c>
      <c r="G4001" s="7">
        <f t="shared" si="125"/>
        <v>44235</v>
      </c>
      <c r="H4001" s="5" t="s">
        <v>3311</v>
      </c>
      <c r="I4001" s="5" t="s">
        <v>13</v>
      </c>
      <c r="J4001" s="10"/>
      <c r="K4001" s="10">
        <v>4776750</v>
      </c>
      <c r="L4001" s="11">
        <v>1168300.8799999999</v>
      </c>
    </row>
    <row r="4002" spans="1:12" x14ac:dyDescent="0.25">
      <c r="A4002" s="5" t="s">
        <v>1622</v>
      </c>
      <c r="B4002" s="3" t="s">
        <v>1623</v>
      </c>
      <c r="C4002" s="5" t="s">
        <v>5598</v>
      </c>
      <c r="D4002" s="5" t="s">
        <v>5590</v>
      </c>
      <c r="E4002" s="5">
        <v>2021</v>
      </c>
      <c r="F4002" s="8" t="str">
        <f t="shared" si="124"/>
        <v>February</v>
      </c>
      <c r="G4002" s="7">
        <f t="shared" si="125"/>
        <v>44235</v>
      </c>
      <c r="H4002" s="5" t="s">
        <v>3310</v>
      </c>
      <c r="I4002" s="5" t="s">
        <v>13</v>
      </c>
      <c r="J4002" s="10"/>
      <c r="K4002" s="10">
        <v>495000</v>
      </c>
      <c r="L4002" s="11">
        <v>673300.88</v>
      </c>
    </row>
    <row r="4003" spans="1:12" x14ac:dyDescent="0.25">
      <c r="A4003" s="5" t="s">
        <v>1622</v>
      </c>
      <c r="B4003" s="3" t="s">
        <v>1623</v>
      </c>
      <c r="C4003" s="5" t="s">
        <v>5588</v>
      </c>
      <c r="D4003" s="5" t="s">
        <v>5601</v>
      </c>
      <c r="E4003" s="5">
        <v>2021</v>
      </c>
      <c r="F4003" s="8" t="str">
        <f t="shared" si="124"/>
        <v>March</v>
      </c>
      <c r="G4003" s="7">
        <f t="shared" si="125"/>
        <v>44272</v>
      </c>
      <c r="H4003" s="5" t="s">
        <v>3309</v>
      </c>
      <c r="I4003" s="5" t="s">
        <v>11</v>
      </c>
      <c r="J4003" s="10">
        <v>5321250</v>
      </c>
      <c r="K4003" s="10"/>
      <c r="L4003" s="11">
        <v>5994550.8799999999</v>
      </c>
    </row>
    <row r="4004" spans="1:12" x14ac:dyDescent="0.25">
      <c r="A4004" s="5" t="s">
        <v>1622</v>
      </c>
      <c r="B4004" s="3" t="s">
        <v>1623</v>
      </c>
      <c r="C4004" s="5" t="s">
        <v>5596</v>
      </c>
      <c r="D4004" s="5" t="s">
        <v>5616</v>
      </c>
      <c r="E4004" s="5">
        <v>2021</v>
      </c>
      <c r="F4004" s="8" t="str">
        <f t="shared" si="124"/>
        <v>April</v>
      </c>
      <c r="G4004" s="7">
        <f t="shared" si="125"/>
        <v>44301</v>
      </c>
      <c r="H4004" s="5" t="s">
        <v>3308</v>
      </c>
      <c r="I4004" s="5" t="s">
        <v>11</v>
      </c>
      <c r="J4004" s="10"/>
      <c r="K4004" s="10">
        <v>160266</v>
      </c>
      <c r="L4004" s="11">
        <v>5834284.8799999999</v>
      </c>
    </row>
    <row r="4005" spans="1:12" x14ac:dyDescent="0.25">
      <c r="A4005" s="5" t="s">
        <v>1622</v>
      </c>
      <c r="B4005" s="3" t="s">
        <v>1623</v>
      </c>
      <c r="C4005" s="5" t="s">
        <v>5597</v>
      </c>
      <c r="D4005" s="5" t="s">
        <v>5602</v>
      </c>
      <c r="E4005" s="5">
        <v>2021</v>
      </c>
      <c r="F4005" s="8" t="str">
        <f t="shared" si="124"/>
        <v>May</v>
      </c>
      <c r="G4005" s="7">
        <f t="shared" si="125"/>
        <v>44340</v>
      </c>
      <c r="H4005" s="5" t="s">
        <v>3300</v>
      </c>
      <c r="I4005" s="5" t="s">
        <v>13</v>
      </c>
      <c r="J4005" s="10"/>
      <c r="K4005" s="10">
        <v>4776750</v>
      </c>
      <c r="L4005" s="11">
        <v>1057534.8799999999</v>
      </c>
    </row>
    <row r="4006" spans="1:12" x14ac:dyDescent="0.25">
      <c r="A4006" s="5" t="s">
        <v>1622</v>
      </c>
      <c r="B4006" s="3" t="s">
        <v>1623</v>
      </c>
      <c r="C4006" s="5" t="s">
        <v>5597</v>
      </c>
      <c r="D4006" s="5" t="s">
        <v>5602</v>
      </c>
      <c r="E4006" s="5">
        <v>2021</v>
      </c>
      <c r="F4006" s="8" t="str">
        <f t="shared" si="124"/>
        <v>May</v>
      </c>
      <c r="G4006" s="7">
        <f t="shared" si="125"/>
        <v>44340</v>
      </c>
      <c r="H4006" s="5" t="s">
        <v>3254</v>
      </c>
      <c r="I4006" s="5" t="s">
        <v>13</v>
      </c>
      <c r="J4006" s="10"/>
      <c r="K4006" s="10">
        <v>495000</v>
      </c>
      <c r="L4006" s="11">
        <v>562534.88</v>
      </c>
    </row>
    <row r="4007" spans="1:12" x14ac:dyDescent="0.25">
      <c r="A4007" s="5" t="s">
        <v>1622</v>
      </c>
      <c r="B4007" s="3" t="s">
        <v>1623</v>
      </c>
      <c r="C4007" s="5" t="s">
        <v>5589</v>
      </c>
      <c r="D4007" s="5" t="s">
        <v>5590</v>
      </c>
      <c r="E4007" s="5">
        <v>2021</v>
      </c>
      <c r="F4007" s="8" t="str">
        <f t="shared" si="124"/>
        <v>June</v>
      </c>
      <c r="G4007" s="7">
        <f t="shared" si="125"/>
        <v>44355</v>
      </c>
      <c r="H4007" s="5" t="s">
        <v>3307</v>
      </c>
      <c r="I4007" s="5" t="s">
        <v>11</v>
      </c>
      <c r="J4007" s="10">
        <v>5321250</v>
      </c>
      <c r="K4007" s="10"/>
      <c r="L4007" s="11">
        <v>5883784.8799999999</v>
      </c>
    </row>
    <row r="4008" spans="1:12" x14ac:dyDescent="0.25">
      <c r="A4008" s="5" t="s">
        <v>1622</v>
      </c>
      <c r="B4008" s="3" t="s">
        <v>1623</v>
      </c>
      <c r="C4008" s="5" t="s">
        <v>5590</v>
      </c>
      <c r="D4008" s="5" t="s">
        <v>5599</v>
      </c>
      <c r="E4008" s="5">
        <v>2021</v>
      </c>
      <c r="F4008" s="8" t="str">
        <f t="shared" si="124"/>
        <v>August</v>
      </c>
      <c r="G4008" s="7">
        <f t="shared" si="125"/>
        <v>44424</v>
      </c>
      <c r="H4008" s="5" t="s">
        <v>3296</v>
      </c>
      <c r="I4008" s="5" t="s">
        <v>13</v>
      </c>
      <c r="J4008" s="10"/>
      <c r="K4008" s="10">
        <v>4776750</v>
      </c>
      <c r="L4008" s="11">
        <v>1107034.8799999999</v>
      </c>
    </row>
    <row r="4009" spans="1:12" x14ac:dyDescent="0.25">
      <c r="A4009" s="5" t="s">
        <v>1622</v>
      </c>
      <c r="B4009" s="3" t="s">
        <v>1623</v>
      </c>
      <c r="C4009" s="5" t="s">
        <v>5590</v>
      </c>
      <c r="D4009" s="5" t="s">
        <v>5599</v>
      </c>
      <c r="E4009" s="5">
        <v>2021</v>
      </c>
      <c r="F4009" s="8" t="str">
        <f t="shared" si="124"/>
        <v>August</v>
      </c>
      <c r="G4009" s="7">
        <f t="shared" si="125"/>
        <v>44424</v>
      </c>
      <c r="H4009" s="5" t="s">
        <v>3306</v>
      </c>
      <c r="I4009" s="5" t="s">
        <v>13</v>
      </c>
      <c r="J4009" s="10"/>
      <c r="K4009" s="10">
        <v>495000</v>
      </c>
      <c r="L4009" s="11">
        <v>612034.88</v>
      </c>
    </row>
    <row r="4010" spans="1:12" x14ac:dyDescent="0.25">
      <c r="A4010" s="5" t="s">
        <v>1622</v>
      </c>
      <c r="B4010" s="3" t="s">
        <v>1623</v>
      </c>
      <c r="C4010" s="5" t="s">
        <v>5605</v>
      </c>
      <c r="D4010" s="5" t="s">
        <v>5609</v>
      </c>
      <c r="E4010" s="5">
        <v>2021</v>
      </c>
      <c r="F4010" s="8" t="str">
        <f t="shared" si="124"/>
        <v>September</v>
      </c>
      <c r="G4010" s="7">
        <f t="shared" si="125"/>
        <v>44462</v>
      </c>
      <c r="H4010" s="5" t="s">
        <v>3305</v>
      </c>
      <c r="I4010" s="5" t="s">
        <v>11</v>
      </c>
      <c r="J4010" s="10">
        <v>5321250</v>
      </c>
      <c r="K4010" s="10"/>
      <c r="L4010" s="11">
        <v>5933284.8799999999</v>
      </c>
    </row>
    <row r="4011" spans="1:12" x14ac:dyDescent="0.25">
      <c r="A4011" s="5" t="s">
        <v>1622</v>
      </c>
      <c r="B4011" s="3" t="s">
        <v>1623</v>
      </c>
      <c r="C4011" s="5" t="s">
        <v>5607</v>
      </c>
      <c r="D4011" s="5" t="s">
        <v>5598</v>
      </c>
      <c r="E4011" s="5">
        <v>2021</v>
      </c>
      <c r="F4011" s="8" t="str">
        <f t="shared" si="124"/>
        <v>December</v>
      </c>
      <c r="G4011" s="7">
        <f t="shared" si="125"/>
        <v>44532</v>
      </c>
      <c r="H4011" s="5" t="s">
        <v>3293</v>
      </c>
      <c r="I4011" s="5" t="s">
        <v>13</v>
      </c>
      <c r="J4011" s="10"/>
      <c r="K4011" s="10">
        <v>4776750</v>
      </c>
      <c r="L4011" s="11">
        <v>1156534.8799999999</v>
      </c>
    </row>
    <row r="4012" spans="1:12" x14ac:dyDescent="0.25">
      <c r="A4012" s="5" t="s">
        <v>1622</v>
      </c>
      <c r="B4012" s="3" t="s">
        <v>1623</v>
      </c>
      <c r="C4012" s="5" t="s">
        <v>5607</v>
      </c>
      <c r="D4012" s="5" t="s">
        <v>5598</v>
      </c>
      <c r="E4012" s="5">
        <v>2021</v>
      </c>
      <c r="F4012" s="8" t="str">
        <f t="shared" si="124"/>
        <v>December</v>
      </c>
      <c r="G4012" s="7">
        <f t="shared" si="125"/>
        <v>44532</v>
      </c>
      <c r="H4012" s="5" t="s">
        <v>3304</v>
      </c>
      <c r="I4012" s="5" t="s">
        <v>13</v>
      </c>
      <c r="J4012" s="10"/>
      <c r="K4012" s="10">
        <v>495000</v>
      </c>
      <c r="L4012" s="11">
        <v>661534.88</v>
      </c>
    </row>
    <row r="4013" spans="1:12" x14ac:dyDescent="0.25">
      <c r="A4013" s="5" t="s">
        <v>1622</v>
      </c>
      <c r="B4013" s="3" t="s">
        <v>1623</v>
      </c>
      <c r="C4013" s="5" t="s">
        <v>5607</v>
      </c>
      <c r="D4013" s="5" t="s">
        <v>5589</v>
      </c>
      <c r="E4013" s="5">
        <v>2021</v>
      </c>
      <c r="F4013" s="8" t="str">
        <f t="shared" si="124"/>
        <v>December</v>
      </c>
      <c r="G4013" s="7">
        <f t="shared" si="125"/>
        <v>44536</v>
      </c>
      <c r="H4013" s="5" t="s">
        <v>3303</v>
      </c>
      <c r="I4013" s="5" t="s">
        <v>11</v>
      </c>
      <c r="J4013" s="10">
        <v>5321250</v>
      </c>
      <c r="K4013" s="10"/>
      <c r="L4013" s="11">
        <v>5982784.8799999999</v>
      </c>
    </row>
    <row r="4014" spans="1:12" x14ac:dyDescent="0.25">
      <c r="A4014" s="5" t="s">
        <v>1635</v>
      </c>
      <c r="B4014" s="3" t="s">
        <v>1636</v>
      </c>
      <c r="C4014" s="5" t="s">
        <v>5587</v>
      </c>
      <c r="D4014" s="5" t="s">
        <v>5587</v>
      </c>
      <c r="E4014" s="5">
        <v>2021</v>
      </c>
      <c r="F4014" s="8" t="str">
        <f t="shared" si="124"/>
        <v>January</v>
      </c>
      <c r="G4014" s="7">
        <f t="shared" si="125"/>
        <v>44197</v>
      </c>
      <c r="H4014" s="5" t="s">
        <v>3302</v>
      </c>
      <c r="I4014" s="5" t="s">
        <v>11</v>
      </c>
      <c r="J4014" s="10">
        <v>516000</v>
      </c>
      <c r="K4014" s="10"/>
      <c r="L4014" s="11">
        <v>516000</v>
      </c>
    </row>
    <row r="4015" spans="1:12" x14ac:dyDescent="0.25">
      <c r="A4015" s="5" t="s">
        <v>1635</v>
      </c>
      <c r="B4015" s="3" t="s">
        <v>1636</v>
      </c>
      <c r="C4015" s="5" t="s">
        <v>5587</v>
      </c>
      <c r="D4015" s="5" t="s">
        <v>5587</v>
      </c>
      <c r="E4015" s="5">
        <v>2021</v>
      </c>
      <c r="F4015" s="8" t="str">
        <f t="shared" si="124"/>
        <v>January</v>
      </c>
      <c r="G4015" s="7">
        <f t="shared" si="125"/>
        <v>44197</v>
      </c>
      <c r="H4015" s="5" t="s">
        <v>3301</v>
      </c>
      <c r="I4015" s="5" t="s">
        <v>11</v>
      </c>
      <c r="J4015" s="10"/>
      <c r="K4015" s="10">
        <v>15480</v>
      </c>
      <c r="L4015" s="11">
        <v>500520</v>
      </c>
    </row>
    <row r="4016" spans="1:12" x14ac:dyDescent="0.25">
      <c r="A4016" s="5" t="s">
        <v>1635</v>
      </c>
      <c r="B4016" s="3" t="s">
        <v>1636</v>
      </c>
      <c r="C4016" s="5" t="s">
        <v>5587</v>
      </c>
      <c r="D4016" s="5" t="s">
        <v>5612</v>
      </c>
      <c r="E4016" s="5">
        <v>2021</v>
      </c>
      <c r="F4016" s="8" t="str">
        <f t="shared" si="124"/>
        <v>January</v>
      </c>
      <c r="G4016" s="7">
        <f t="shared" si="125"/>
        <v>44216</v>
      </c>
      <c r="H4016" s="5" t="s">
        <v>3300</v>
      </c>
      <c r="I4016" s="5" t="s">
        <v>13</v>
      </c>
      <c r="J4016" s="10"/>
      <c r="K4016" s="10">
        <v>452520</v>
      </c>
      <c r="L4016" s="11">
        <v>48000</v>
      </c>
    </row>
    <row r="4017" spans="1:12" x14ac:dyDescent="0.25">
      <c r="A4017" s="5" t="s">
        <v>1635</v>
      </c>
      <c r="B4017" s="3" t="s">
        <v>1636</v>
      </c>
      <c r="C4017" s="5" t="s">
        <v>5587</v>
      </c>
      <c r="D4017" s="5" t="s">
        <v>5612</v>
      </c>
      <c r="E4017" s="5">
        <v>2021</v>
      </c>
      <c r="F4017" s="8" t="str">
        <f t="shared" si="124"/>
        <v>January</v>
      </c>
      <c r="G4017" s="7">
        <f t="shared" si="125"/>
        <v>44216</v>
      </c>
      <c r="H4017" s="5" t="s">
        <v>3299</v>
      </c>
      <c r="I4017" s="5" t="s">
        <v>13</v>
      </c>
      <c r="J4017" s="10"/>
      <c r="K4017" s="10">
        <v>48000</v>
      </c>
      <c r="L4017" s="11">
        <v>0</v>
      </c>
    </row>
    <row r="4018" spans="1:12" x14ac:dyDescent="0.25">
      <c r="A4018" s="5" t="s">
        <v>1635</v>
      </c>
      <c r="B4018" s="3" t="s">
        <v>1636</v>
      </c>
      <c r="C4018" s="5" t="s">
        <v>5596</v>
      </c>
      <c r="D4018" s="5" t="s">
        <v>5587</v>
      </c>
      <c r="E4018" s="5">
        <v>2021</v>
      </c>
      <c r="F4018" s="8" t="str">
        <f t="shared" si="124"/>
        <v>April</v>
      </c>
      <c r="G4018" s="7">
        <f t="shared" si="125"/>
        <v>44287</v>
      </c>
      <c r="H4018" s="5" t="s">
        <v>3298</v>
      </c>
      <c r="I4018" s="5" t="s">
        <v>11</v>
      </c>
      <c r="J4018" s="10">
        <v>516000</v>
      </c>
      <c r="K4018" s="10"/>
      <c r="L4018" s="11">
        <v>516000</v>
      </c>
    </row>
    <row r="4019" spans="1:12" x14ac:dyDescent="0.25">
      <c r="A4019" s="5" t="s">
        <v>1635</v>
      </c>
      <c r="B4019" s="3" t="s">
        <v>1636</v>
      </c>
      <c r="C4019" s="5" t="s">
        <v>5596</v>
      </c>
      <c r="D4019" s="5" t="s">
        <v>5607</v>
      </c>
      <c r="E4019" s="5">
        <v>2021</v>
      </c>
      <c r="F4019" s="8" t="str">
        <f t="shared" si="124"/>
        <v>April</v>
      </c>
      <c r="G4019" s="7">
        <f t="shared" si="125"/>
        <v>44298</v>
      </c>
      <c r="H4019" s="5" t="s">
        <v>3297</v>
      </c>
      <c r="I4019" s="5" t="s">
        <v>11</v>
      </c>
      <c r="J4019" s="10"/>
      <c r="K4019" s="10">
        <v>5160</v>
      </c>
      <c r="L4019" s="11">
        <v>510840</v>
      </c>
    </row>
    <row r="4020" spans="1:12" x14ac:dyDescent="0.25">
      <c r="A4020" s="5" t="s">
        <v>1635</v>
      </c>
      <c r="B4020" s="3" t="s">
        <v>1636</v>
      </c>
      <c r="C4020" s="5" t="s">
        <v>5596</v>
      </c>
      <c r="D4020" s="5" t="s">
        <v>5604</v>
      </c>
      <c r="E4020" s="5">
        <v>2021</v>
      </c>
      <c r="F4020" s="8" t="str">
        <f t="shared" si="124"/>
        <v>April</v>
      </c>
      <c r="G4020" s="7">
        <f t="shared" si="125"/>
        <v>44299</v>
      </c>
      <c r="H4020" s="5" t="s">
        <v>3296</v>
      </c>
      <c r="I4020" s="5" t="s">
        <v>13</v>
      </c>
      <c r="J4020" s="10"/>
      <c r="K4020" s="10">
        <v>468000</v>
      </c>
      <c r="L4020" s="11">
        <v>42840</v>
      </c>
    </row>
    <row r="4021" spans="1:12" x14ac:dyDescent="0.25">
      <c r="A4021" s="5" t="s">
        <v>1635</v>
      </c>
      <c r="B4021" s="3" t="s">
        <v>1636</v>
      </c>
      <c r="C4021" s="5" t="s">
        <v>5596</v>
      </c>
      <c r="D4021" s="5" t="s">
        <v>5604</v>
      </c>
      <c r="E4021" s="5">
        <v>2021</v>
      </c>
      <c r="F4021" s="8" t="str">
        <f t="shared" si="124"/>
        <v>April</v>
      </c>
      <c r="G4021" s="7">
        <f t="shared" si="125"/>
        <v>44299</v>
      </c>
      <c r="H4021" s="5" t="s">
        <v>3204</v>
      </c>
      <c r="I4021" s="5" t="s">
        <v>13</v>
      </c>
      <c r="J4021" s="10"/>
      <c r="K4021" s="10">
        <v>42840</v>
      </c>
      <c r="L4021" s="11">
        <v>0</v>
      </c>
    </row>
    <row r="4022" spans="1:12" x14ac:dyDescent="0.25">
      <c r="A4022" s="5" t="s">
        <v>1635</v>
      </c>
      <c r="B4022" s="3" t="s">
        <v>1636</v>
      </c>
      <c r="C4022" s="5" t="s">
        <v>5592</v>
      </c>
      <c r="D4022" s="5" t="s">
        <v>5587</v>
      </c>
      <c r="E4022" s="5">
        <v>2021</v>
      </c>
      <c r="F4022" s="8" t="str">
        <f t="shared" si="124"/>
        <v>July</v>
      </c>
      <c r="G4022" s="7">
        <f t="shared" si="125"/>
        <v>44378</v>
      </c>
      <c r="H4022" s="5" t="s">
        <v>3295</v>
      </c>
      <c r="I4022" s="5" t="s">
        <v>11</v>
      </c>
      <c r="J4022" s="10">
        <v>516000</v>
      </c>
      <c r="K4022" s="10"/>
      <c r="L4022" s="11">
        <v>516000</v>
      </c>
    </row>
    <row r="4023" spans="1:12" x14ac:dyDescent="0.25">
      <c r="A4023" s="5" t="s">
        <v>1635</v>
      </c>
      <c r="B4023" s="3" t="s">
        <v>1636</v>
      </c>
      <c r="C4023" s="5" t="s">
        <v>5592</v>
      </c>
      <c r="D4023" s="5" t="s">
        <v>5607</v>
      </c>
      <c r="E4023" s="5">
        <v>2021</v>
      </c>
      <c r="F4023" s="8" t="str">
        <f t="shared" si="124"/>
        <v>July</v>
      </c>
      <c r="G4023" s="7">
        <f t="shared" si="125"/>
        <v>44389</v>
      </c>
      <c r="H4023" s="5" t="s">
        <v>3294</v>
      </c>
      <c r="I4023" s="5" t="s">
        <v>11</v>
      </c>
      <c r="J4023" s="10"/>
      <c r="K4023" s="10">
        <v>5160</v>
      </c>
      <c r="L4023" s="11">
        <v>510840</v>
      </c>
    </row>
    <row r="4024" spans="1:12" x14ac:dyDescent="0.25">
      <c r="A4024" s="5" t="s">
        <v>1635</v>
      </c>
      <c r="B4024" s="3" t="s">
        <v>1636</v>
      </c>
      <c r="C4024" s="5" t="s">
        <v>5592</v>
      </c>
      <c r="D4024" s="5" t="s">
        <v>5616</v>
      </c>
      <c r="E4024" s="5">
        <v>2021</v>
      </c>
      <c r="F4024" s="8" t="str">
        <f t="shared" si="124"/>
        <v>July</v>
      </c>
      <c r="G4024" s="7">
        <f t="shared" si="125"/>
        <v>44392</v>
      </c>
      <c r="H4024" s="5" t="s">
        <v>3293</v>
      </c>
      <c r="I4024" s="5" t="s">
        <v>13</v>
      </c>
      <c r="J4024" s="10"/>
      <c r="K4024" s="10">
        <v>462840</v>
      </c>
      <c r="L4024" s="11">
        <v>48000</v>
      </c>
    </row>
    <row r="4025" spans="1:12" x14ac:dyDescent="0.25">
      <c r="A4025" s="5" t="s">
        <v>1635</v>
      </c>
      <c r="B4025" s="3" t="s">
        <v>1636</v>
      </c>
      <c r="C4025" s="5" t="s">
        <v>5592</v>
      </c>
      <c r="D4025" s="5" t="s">
        <v>5616</v>
      </c>
      <c r="E4025" s="5">
        <v>2021</v>
      </c>
      <c r="F4025" s="8" t="str">
        <f t="shared" si="124"/>
        <v>July</v>
      </c>
      <c r="G4025" s="7">
        <f t="shared" si="125"/>
        <v>44392</v>
      </c>
      <c r="H4025" s="5" t="s">
        <v>3196</v>
      </c>
      <c r="I4025" s="5" t="s">
        <v>13</v>
      </c>
      <c r="J4025" s="10"/>
      <c r="K4025" s="10">
        <v>48000</v>
      </c>
      <c r="L4025" s="11">
        <v>0</v>
      </c>
    </row>
    <row r="4026" spans="1:12" x14ac:dyDescent="0.25">
      <c r="A4026" s="5" t="s">
        <v>1635</v>
      </c>
      <c r="B4026" s="3" t="s">
        <v>1636</v>
      </c>
      <c r="C4026" s="5" t="s">
        <v>5606</v>
      </c>
      <c r="D4026" s="5" t="s">
        <v>5589</v>
      </c>
      <c r="E4026" s="5">
        <v>2021</v>
      </c>
      <c r="F4026" s="8" t="str">
        <f t="shared" si="124"/>
        <v>October</v>
      </c>
      <c r="G4026" s="7">
        <f t="shared" si="125"/>
        <v>44475</v>
      </c>
      <c r="H4026" s="5" t="s">
        <v>3292</v>
      </c>
      <c r="I4026" s="5" t="s">
        <v>11</v>
      </c>
      <c r="J4026" s="10">
        <v>482709.68</v>
      </c>
      <c r="K4026" s="10"/>
      <c r="L4026" s="11">
        <v>482709.68</v>
      </c>
    </row>
    <row r="4027" spans="1:12" x14ac:dyDescent="0.25">
      <c r="A4027" s="5" t="s">
        <v>1635</v>
      </c>
      <c r="B4027" s="3" t="s">
        <v>1636</v>
      </c>
      <c r="C4027" s="5" t="s">
        <v>5606</v>
      </c>
      <c r="D4027" s="5" t="s">
        <v>5611</v>
      </c>
      <c r="E4027" s="5">
        <v>2021</v>
      </c>
      <c r="F4027" s="8" t="str">
        <f t="shared" si="124"/>
        <v>October</v>
      </c>
      <c r="G4027" s="7">
        <f t="shared" si="125"/>
        <v>44483</v>
      </c>
      <c r="H4027" s="5" t="s">
        <v>3291</v>
      </c>
      <c r="I4027" s="5" t="s">
        <v>13</v>
      </c>
      <c r="J4027" s="10"/>
      <c r="K4027" s="10">
        <v>437806.45</v>
      </c>
      <c r="L4027" s="11">
        <v>44903.23</v>
      </c>
    </row>
    <row r="4028" spans="1:12" x14ac:dyDescent="0.25">
      <c r="A4028" s="5" t="s">
        <v>1635</v>
      </c>
      <c r="B4028" s="3" t="s">
        <v>1636</v>
      </c>
      <c r="C4028" s="5" t="s">
        <v>5606</v>
      </c>
      <c r="D4028" s="5" t="s">
        <v>5611</v>
      </c>
      <c r="E4028" s="5">
        <v>2021</v>
      </c>
      <c r="F4028" s="8" t="str">
        <f t="shared" si="124"/>
        <v>October</v>
      </c>
      <c r="G4028" s="7">
        <f t="shared" si="125"/>
        <v>44483</v>
      </c>
      <c r="H4028" s="5" t="s">
        <v>3290</v>
      </c>
      <c r="I4028" s="5" t="s">
        <v>13</v>
      </c>
      <c r="J4028" s="10"/>
      <c r="K4028" s="10">
        <v>44903.23</v>
      </c>
      <c r="L4028" s="11">
        <v>0</v>
      </c>
    </row>
    <row r="4029" spans="1:12" x14ac:dyDescent="0.25">
      <c r="A4029" s="5" t="s">
        <v>1635</v>
      </c>
      <c r="B4029" s="3" t="s">
        <v>1636</v>
      </c>
      <c r="C4029" s="5" t="s">
        <v>5606</v>
      </c>
      <c r="D4029" s="5" t="s">
        <v>5611</v>
      </c>
      <c r="E4029" s="5">
        <v>2021</v>
      </c>
      <c r="F4029" s="8" t="str">
        <f t="shared" si="124"/>
        <v>October</v>
      </c>
      <c r="G4029" s="7">
        <f t="shared" si="125"/>
        <v>44483</v>
      </c>
      <c r="H4029" s="5" t="s">
        <v>3289</v>
      </c>
      <c r="I4029" s="5" t="s">
        <v>11</v>
      </c>
      <c r="J4029" s="10">
        <v>1099725</v>
      </c>
      <c r="K4029" s="10"/>
      <c r="L4029" s="11">
        <v>1099725</v>
      </c>
    </row>
    <row r="4030" spans="1:12" x14ac:dyDescent="0.25">
      <c r="A4030" s="5" t="s">
        <v>1635</v>
      </c>
      <c r="B4030" s="3" t="s">
        <v>1636</v>
      </c>
      <c r="C4030" s="5" t="s">
        <v>5606</v>
      </c>
      <c r="D4030" s="5" t="s">
        <v>5611</v>
      </c>
      <c r="E4030" s="5">
        <v>2021</v>
      </c>
      <c r="F4030" s="8" t="str">
        <f t="shared" si="124"/>
        <v>October</v>
      </c>
      <c r="G4030" s="7">
        <f t="shared" si="125"/>
        <v>44483</v>
      </c>
      <c r="H4030" s="5" t="s">
        <v>3247</v>
      </c>
      <c r="I4030" s="5" t="s">
        <v>13</v>
      </c>
      <c r="J4030" s="10"/>
      <c r="K4030" s="10">
        <v>149175</v>
      </c>
      <c r="L4030" s="11">
        <v>950550</v>
      </c>
    </row>
    <row r="4031" spans="1:12" x14ac:dyDescent="0.25">
      <c r="A4031" s="5" t="s">
        <v>1635</v>
      </c>
      <c r="B4031" s="3" t="s">
        <v>1636</v>
      </c>
      <c r="C4031" s="5" t="s">
        <v>5606</v>
      </c>
      <c r="D4031" s="5" t="s">
        <v>5611</v>
      </c>
      <c r="E4031" s="5">
        <v>2021</v>
      </c>
      <c r="F4031" s="8" t="str">
        <f t="shared" si="124"/>
        <v>October</v>
      </c>
      <c r="G4031" s="7">
        <f t="shared" si="125"/>
        <v>44483</v>
      </c>
      <c r="H4031" s="5" t="s">
        <v>3247</v>
      </c>
      <c r="I4031" s="5" t="s">
        <v>13</v>
      </c>
      <c r="J4031" s="10"/>
      <c r="K4031" s="10">
        <v>848250</v>
      </c>
      <c r="L4031" s="11">
        <v>102300</v>
      </c>
    </row>
    <row r="4032" spans="1:12" x14ac:dyDescent="0.25">
      <c r="A4032" s="5" t="s">
        <v>1635</v>
      </c>
      <c r="B4032" s="3" t="s">
        <v>1636</v>
      </c>
      <c r="C4032" s="5" t="s">
        <v>5606</v>
      </c>
      <c r="D4032" s="5" t="s">
        <v>5611</v>
      </c>
      <c r="E4032" s="5">
        <v>2021</v>
      </c>
      <c r="F4032" s="8" t="str">
        <f t="shared" si="124"/>
        <v>October</v>
      </c>
      <c r="G4032" s="7">
        <f t="shared" si="125"/>
        <v>44483</v>
      </c>
      <c r="H4032" s="5" t="s">
        <v>3254</v>
      </c>
      <c r="I4032" s="5" t="s">
        <v>13</v>
      </c>
      <c r="J4032" s="10"/>
      <c r="K4032" s="10">
        <v>102300</v>
      </c>
      <c r="L4032" s="11">
        <v>0</v>
      </c>
    </row>
    <row r="4033" spans="1:12" x14ac:dyDescent="0.25">
      <c r="A4033" s="5" t="s">
        <v>1637</v>
      </c>
      <c r="B4033" s="3" t="s">
        <v>1638</v>
      </c>
      <c r="C4033" s="7"/>
      <c r="D4033" s="7"/>
      <c r="E4033" s="7"/>
      <c r="F4033" s="8" t="str">
        <f t="shared" si="124"/>
        <v>January</v>
      </c>
      <c r="G4033" s="7" t="str">
        <f t="shared" si="125"/>
        <v/>
      </c>
      <c r="H4033" s="5" t="s">
        <v>28</v>
      </c>
      <c r="I4033" s="5" t="s">
        <v>29</v>
      </c>
      <c r="J4033" s="10"/>
      <c r="K4033" s="10"/>
      <c r="L4033" s="11">
        <v>0</v>
      </c>
    </row>
    <row r="4034" spans="1:12" x14ac:dyDescent="0.25">
      <c r="A4034" s="5" t="s">
        <v>1644</v>
      </c>
      <c r="B4034" s="3" t="s">
        <v>1638</v>
      </c>
      <c r="C4034" s="7"/>
      <c r="D4034" s="7"/>
      <c r="E4034" s="7"/>
      <c r="F4034" s="8" t="str">
        <f t="shared" si="124"/>
        <v>January</v>
      </c>
      <c r="G4034" s="7" t="str">
        <f t="shared" si="125"/>
        <v/>
      </c>
      <c r="H4034" s="5" t="s">
        <v>28</v>
      </c>
      <c r="I4034" s="5" t="s">
        <v>29</v>
      </c>
      <c r="J4034" s="10"/>
      <c r="K4034" s="10"/>
      <c r="L4034" s="11">
        <v>0</v>
      </c>
    </row>
    <row r="4035" spans="1:12" x14ac:dyDescent="0.25">
      <c r="A4035" s="5" t="s">
        <v>1647</v>
      </c>
      <c r="B4035" s="3" t="s">
        <v>1648</v>
      </c>
      <c r="C4035" s="7"/>
      <c r="D4035" s="7"/>
      <c r="E4035" s="7"/>
      <c r="F4035" s="8" t="str">
        <f t="shared" ref="F4035:F4098" si="126">TEXT(C4035*28, "mmmm")</f>
        <v>January</v>
      </c>
      <c r="G4035" s="7" t="str">
        <f t="shared" ref="G4035:G4098" si="127">IFERROR(DATEVALUE(CONCATENATE(C4035,"-",D4035,"-",E4035)), "")</f>
        <v/>
      </c>
      <c r="H4035" s="5" t="s">
        <v>28</v>
      </c>
      <c r="I4035" s="5" t="s">
        <v>29</v>
      </c>
      <c r="J4035" s="10"/>
      <c r="K4035" s="10"/>
      <c r="L4035" s="11">
        <v>0</v>
      </c>
    </row>
    <row r="4036" spans="1:12" x14ac:dyDescent="0.25">
      <c r="A4036" s="5" t="s">
        <v>1651</v>
      </c>
      <c r="B4036" s="3" t="s">
        <v>1652</v>
      </c>
      <c r="C4036" s="5" t="s">
        <v>5587</v>
      </c>
      <c r="D4036" s="5" t="s">
        <v>5587</v>
      </c>
      <c r="E4036" s="5">
        <v>2021</v>
      </c>
      <c r="F4036" s="8" t="str">
        <f t="shared" si="126"/>
        <v>January</v>
      </c>
      <c r="G4036" s="7">
        <f t="shared" si="127"/>
        <v>44197</v>
      </c>
      <c r="H4036" s="5" t="s">
        <v>36</v>
      </c>
      <c r="I4036" s="5" t="s">
        <v>29</v>
      </c>
      <c r="J4036" s="10"/>
      <c r="K4036" s="10"/>
      <c r="L4036" s="11">
        <v>2660625</v>
      </c>
    </row>
    <row r="4037" spans="1:12" x14ac:dyDescent="0.25">
      <c r="A4037" s="5" t="s">
        <v>1686</v>
      </c>
      <c r="B4037" s="3" t="s">
        <v>1687</v>
      </c>
      <c r="C4037" s="5" t="s">
        <v>5587</v>
      </c>
      <c r="D4037" s="5" t="s">
        <v>5587</v>
      </c>
      <c r="E4037" s="5">
        <v>2021</v>
      </c>
      <c r="F4037" s="8" t="str">
        <f t="shared" si="126"/>
        <v>January</v>
      </c>
      <c r="G4037" s="7">
        <f t="shared" si="127"/>
        <v>44197</v>
      </c>
      <c r="H4037" s="5" t="s">
        <v>36</v>
      </c>
      <c r="I4037" s="5" t="s">
        <v>29</v>
      </c>
      <c r="J4037" s="10"/>
      <c r="K4037" s="10"/>
      <c r="L4037" s="11">
        <v>306717.74</v>
      </c>
    </row>
    <row r="4038" spans="1:12" x14ac:dyDescent="0.25">
      <c r="A4038" s="5" t="s">
        <v>1699</v>
      </c>
      <c r="B4038" s="3" t="s">
        <v>1700</v>
      </c>
      <c r="C4038" s="5" t="s">
        <v>5587</v>
      </c>
      <c r="D4038" s="5" t="s">
        <v>5587</v>
      </c>
      <c r="E4038" s="5">
        <v>2021</v>
      </c>
      <c r="F4038" s="8" t="str">
        <f t="shared" si="126"/>
        <v>January</v>
      </c>
      <c r="G4038" s="7">
        <f t="shared" si="127"/>
        <v>44197</v>
      </c>
      <c r="H4038" s="5" t="s">
        <v>36</v>
      </c>
      <c r="I4038" s="5" t="s">
        <v>29</v>
      </c>
      <c r="J4038" s="10"/>
      <c r="K4038" s="10"/>
      <c r="L4038" s="11">
        <v>38300</v>
      </c>
    </row>
    <row r="4039" spans="1:12" x14ac:dyDescent="0.25">
      <c r="A4039" s="5" t="s">
        <v>1699</v>
      </c>
      <c r="B4039" s="3" t="s">
        <v>1700</v>
      </c>
      <c r="C4039" s="5" t="s">
        <v>5597</v>
      </c>
      <c r="D4039" s="5" t="s">
        <v>5602</v>
      </c>
      <c r="E4039" s="5">
        <v>2021</v>
      </c>
      <c r="F4039" s="8" t="str">
        <f t="shared" si="126"/>
        <v>May</v>
      </c>
      <c r="G4039" s="7">
        <f t="shared" si="127"/>
        <v>44340</v>
      </c>
      <c r="H4039" s="5" t="s">
        <v>3254</v>
      </c>
      <c r="I4039" s="5" t="s">
        <v>13</v>
      </c>
      <c r="J4039" s="10"/>
      <c r="K4039" s="10">
        <v>38300</v>
      </c>
      <c r="L4039" s="11">
        <v>0</v>
      </c>
    </row>
    <row r="4040" spans="1:12" x14ac:dyDescent="0.25">
      <c r="A4040" s="5" t="s">
        <v>1701</v>
      </c>
      <c r="B4040" s="3" t="s">
        <v>1702</v>
      </c>
      <c r="C4040" s="7"/>
      <c r="D4040" s="7"/>
      <c r="E4040" s="7"/>
      <c r="F4040" s="8" t="str">
        <f t="shared" si="126"/>
        <v>January</v>
      </c>
      <c r="G4040" s="7" t="str">
        <f t="shared" si="127"/>
        <v/>
      </c>
      <c r="H4040" s="5" t="s">
        <v>28</v>
      </c>
      <c r="I4040" s="5" t="s">
        <v>29</v>
      </c>
      <c r="J4040" s="10"/>
      <c r="K4040" s="10"/>
      <c r="L4040" s="11">
        <v>0</v>
      </c>
    </row>
    <row r="4041" spans="1:12" x14ac:dyDescent="0.25">
      <c r="A4041" s="5" t="s">
        <v>1703</v>
      </c>
      <c r="B4041" s="3" t="s">
        <v>1704</v>
      </c>
      <c r="C4041" s="5" t="s">
        <v>5587</v>
      </c>
      <c r="D4041" s="5" t="s">
        <v>5587</v>
      </c>
      <c r="E4041" s="5">
        <v>2021</v>
      </c>
      <c r="F4041" s="8" t="str">
        <f t="shared" si="126"/>
        <v>January</v>
      </c>
      <c r="G4041" s="7">
        <f t="shared" si="127"/>
        <v>44197</v>
      </c>
      <c r="H4041" s="5" t="s">
        <v>3288</v>
      </c>
      <c r="I4041" s="5" t="s">
        <v>11</v>
      </c>
      <c r="J4041" s="10">
        <v>1045000</v>
      </c>
      <c r="K4041" s="10"/>
      <c r="L4041" s="11">
        <v>1045000</v>
      </c>
    </row>
    <row r="4042" spans="1:12" x14ac:dyDescent="0.25">
      <c r="A4042" s="5" t="s">
        <v>1703</v>
      </c>
      <c r="B4042" s="3" t="s">
        <v>1704</v>
      </c>
      <c r="C4042" s="5" t="s">
        <v>5598</v>
      </c>
      <c r="D4042" s="5" t="s">
        <v>5587</v>
      </c>
      <c r="E4042" s="5">
        <v>2021</v>
      </c>
      <c r="F4042" s="8" t="str">
        <f t="shared" si="126"/>
        <v>February</v>
      </c>
      <c r="G4042" s="7">
        <f t="shared" si="127"/>
        <v>44228</v>
      </c>
      <c r="H4042" s="5" t="s">
        <v>3287</v>
      </c>
      <c r="I4042" s="5" t="s">
        <v>11</v>
      </c>
      <c r="J4042" s="10">
        <v>1045000</v>
      </c>
      <c r="K4042" s="10"/>
      <c r="L4042" s="11">
        <v>2090000</v>
      </c>
    </row>
    <row r="4043" spans="1:12" x14ac:dyDescent="0.25">
      <c r="A4043" s="5" t="s">
        <v>1703</v>
      </c>
      <c r="B4043" s="3" t="s">
        <v>1704</v>
      </c>
      <c r="C4043" s="5" t="s">
        <v>5598</v>
      </c>
      <c r="D4043" s="5" t="s">
        <v>5590</v>
      </c>
      <c r="E4043" s="5">
        <v>2021</v>
      </c>
      <c r="F4043" s="8" t="str">
        <f t="shared" si="126"/>
        <v>February</v>
      </c>
      <c r="G4043" s="7">
        <f t="shared" si="127"/>
        <v>44235</v>
      </c>
      <c r="H4043" s="5" t="s">
        <v>3286</v>
      </c>
      <c r="I4043" s="5" t="s">
        <v>13</v>
      </c>
      <c r="J4043" s="10"/>
      <c r="K4043" s="10">
        <v>1045000</v>
      </c>
      <c r="L4043" s="11">
        <v>1045000</v>
      </c>
    </row>
    <row r="4044" spans="1:12" x14ac:dyDescent="0.25">
      <c r="A4044" s="5" t="s">
        <v>1703</v>
      </c>
      <c r="B4044" s="3" t="s">
        <v>1704</v>
      </c>
      <c r="C4044" s="5" t="s">
        <v>5598</v>
      </c>
      <c r="D4044" s="5" t="s">
        <v>5591</v>
      </c>
      <c r="E4044" s="5">
        <v>2021</v>
      </c>
      <c r="F4044" s="8" t="str">
        <f t="shared" si="126"/>
        <v>February</v>
      </c>
      <c r="G4044" s="7">
        <f t="shared" si="127"/>
        <v>44245</v>
      </c>
      <c r="H4044" s="5" t="s">
        <v>3213</v>
      </c>
      <c r="I4044" s="5" t="s">
        <v>13</v>
      </c>
      <c r="J4044" s="10"/>
      <c r="K4044" s="10">
        <v>1045000</v>
      </c>
      <c r="L4044" s="11">
        <v>0</v>
      </c>
    </row>
    <row r="4045" spans="1:12" x14ac:dyDescent="0.25">
      <c r="A4045" s="5" t="s">
        <v>1703</v>
      </c>
      <c r="B4045" s="3" t="s">
        <v>1704</v>
      </c>
      <c r="C4045" s="5" t="s">
        <v>5588</v>
      </c>
      <c r="D4045" s="5" t="s">
        <v>5587</v>
      </c>
      <c r="E4045" s="5">
        <v>2021</v>
      </c>
      <c r="F4045" s="8" t="str">
        <f t="shared" si="126"/>
        <v>March</v>
      </c>
      <c r="G4045" s="7">
        <f t="shared" si="127"/>
        <v>44256</v>
      </c>
      <c r="H4045" s="5" t="s">
        <v>3285</v>
      </c>
      <c r="I4045" s="5" t="s">
        <v>11</v>
      </c>
      <c r="J4045" s="10">
        <v>1045000</v>
      </c>
      <c r="K4045" s="10"/>
      <c r="L4045" s="11">
        <v>1045000</v>
      </c>
    </row>
    <row r="4046" spans="1:12" x14ac:dyDescent="0.25">
      <c r="A4046" s="5" t="s">
        <v>1703</v>
      </c>
      <c r="B4046" s="3" t="s">
        <v>1704</v>
      </c>
      <c r="C4046" s="5" t="s">
        <v>5588</v>
      </c>
      <c r="D4046" s="5" t="s">
        <v>5601</v>
      </c>
      <c r="E4046" s="5">
        <v>2021</v>
      </c>
      <c r="F4046" s="8" t="str">
        <f t="shared" si="126"/>
        <v>March</v>
      </c>
      <c r="G4046" s="7">
        <f t="shared" si="127"/>
        <v>44272</v>
      </c>
      <c r="H4046" s="5" t="s">
        <v>3284</v>
      </c>
      <c r="I4046" s="5" t="s">
        <v>13</v>
      </c>
      <c r="J4046" s="10"/>
      <c r="K4046" s="10">
        <v>1045000</v>
      </c>
      <c r="L4046" s="11">
        <v>0</v>
      </c>
    </row>
    <row r="4047" spans="1:12" x14ac:dyDescent="0.25">
      <c r="A4047" s="5" t="s">
        <v>1703</v>
      </c>
      <c r="B4047" s="3" t="s">
        <v>1704</v>
      </c>
      <c r="C4047" s="5" t="s">
        <v>5596</v>
      </c>
      <c r="D4047" s="5" t="s">
        <v>5587</v>
      </c>
      <c r="E4047" s="5">
        <v>2021</v>
      </c>
      <c r="F4047" s="8" t="str">
        <f t="shared" si="126"/>
        <v>April</v>
      </c>
      <c r="G4047" s="7">
        <f t="shared" si="127"/>
        <v>44287</v>
      </c>
      <c r="H4047" s="5" t="s">
        <v>3283</v>
      </c>
      <c r="I4047" s="5" t="s">
        <v>11</v>
      </c>
      <c r="J4047" s="10">
        <v>1045000</v>
      </c>
      <c r="K4047" s="10"/>
      <c r="L4047" s="11">
        <v>1045000</v>
      </c>
    </row>
    <row r="4048" spans="1:12" x14ac:dyDescent="0.25">
      <c r="A4048" s="5" t="s">
        <v>1703</v>
      </c>
      <c r="B4048" s="3" t="s">
        <v>1704</v>
      </c>
      <c r="C4048" s="5" t="s">
        <v>5596</v>
      </c>
      <c r="D4048" s="5" t="s">
        <v>5587</v>
      </c>
      <c r="E4048" s="5">
        <v>2021</v>
      </c>
      <c r="F4048" s="8" t="str">
        <f t="shared" si="126"/>
        <v>April</v>
      </c>
      <c r="G4048" s="7">
        <f t="shared" si="127"/>
        <v>44287</v>
      </c>
      <c r="H4048" s="5" t="s">
        <v>3282</v>
      </c>
      <c r="I4048" s="5" t="s">
        <v>11</v>
      </c>
      <c r="J4048" s="10">
        <v>1045000</v>
      </c>
      <c r="K4048" s="10"/>
      <c r="L4048" s="11">
        <v>2090000</v>
      </c>
    </row>
    <row r="4049" spans="1:12" x14ac:dyDescent="0.25">
      <c r="A4049" s="5" t="s">
        <v>1703</v>
      </c>
      <c r="B4049" s="3" t="s">
        <v>1704</v>
      </c>
      <c r="C4049" s="5" t="s">
        <v>5596</v>
      </c>
      <c r="D4049" s="5" t="s">
        <v>5615</v>
      </c>
      <c r="E4049" s="5">
        <v>2021</v>
      </c>
      <c r="F4049" s="8" t="str">
        <f t="shared" si="126"/>
        <v>April</v>
      </c>
      <c r="G4049" s="7">
        <f t="shared" si="127"/>
        <v>44313</v>
      </c>
      <c r="H4049" s="5" t="s">
        <v>3205</v>
      </c>
      <c r="I4049" s="5" t="s">
        <v>13</v>
      </c>
      <c r="J4049" s="10"/>
      <c r="K4049" s="10">
        <v>1045000</v>
      </c>
      <c r="L4049" s="11">
        <v>1045000</v>
      </c>
    </row>
    <row r="4050" spans="1:12" x14ac:dyDescent="0.25">
      <c r="A4050" s="5" t="s">
        <v>1703</v>
      </c>
      <c r="B4050" s="3" t="s">
        <v>1704</v>
      </c>
      <c r="C4050" s="5" t="s">
        <v>5597</v>
      </c>
      <c r="D4050" s="5" t="s">
        <v>5612</v>
      </c>
      <c r="E4050" s="5">
        <v>2021</v>
      </c>
      <c r="F4050" s="8" t="str">
        <f t="shared" si="126"/>
        <v>May</v>
      </c>
      <c r="G4050" s="7">
        <f t="shared" si="127"/>
        <v>44336</v>
      </c>
      <c r="H4050" s="5" t="s">
        <v>3205</v>
      </c>
      <c r="I4050" s="5" t="s">
        <v>13</v>
      </c>
      <c r="J4050" s="10"/>
      <c r="K4050" s="10">
        <v>1045000</v>
      </c>
      <c r="L4050" s="11">
        <v>0</v>
      </c>
    </row>
    <row r="4051" spans="1:12" x14ac:dyDescent="0.25">
      <c r="A4051" s="5" t="s">
        <v>1703</v>
      </c>
      <c r="B4051" s="3" t="s">
        <v>1704</v>
      </c>
      <c r="C4051" s="5" t="s">
        <v>5597</v>
      </c>
      <c r="D4051" s="5" t="s">
        <v>5595</v>
      </c>
      <c r="E4051" s="5">
        <v>2021</v>
      </c>
      <c r="F4051" s="8" t="str">
        <f t="shared" si="126"/>
        <v>May</v>
      </c>
      <c r="G4051" s="7">
        <f t="shared" si="127"/>
        <v>44347</v>
      </c>
      <c r="H4051" s="5" t="s">
        <v>3281</v>
      </c>
      <c r="I4051" s="5" t="s">
        <v>11</v>
      </c>
      <c r="J4051" s="10">
        <v>1045000</v>
      </c>
      <c r="K4051" s="10"/>
      <c r="L4051" s="11">
        <v>1045000</v>
      </c>
    </row>
    <row r="4052" spans="1:12" x14ac:dyDescent="0.25">
      <c r="A4052" s="5" t="s">
        <v>1703</v>
      </c>
      <c r="B4052" s="3" t="s">
        <v>1704</v>
      </c>
      <c r="C4052" s="5" t="s">
        <v>5589</v>
      </c>
      <c r="D4052" s="5" t="s">
        <v>5605</v>
      </c>
      <c r="E4052" s="5">
        <v>2021</v>
      </c>
      <c r="F4052" s="8" t="str">
        <f t="shared" si="126"/>
        <v>June</v>
      </c>
      <c r="G4052" s="7">
        <f t="shared" si="127"/>
        <v>44356</v>
      </c>
      <c r="H4052" s="5" t="s">
        <v>3280</v>
      </c>
      <c r="I4052" s="5" t="s">
        <v>11</v>
      </c>
      <c r="J4052" s="10">
        <v>1045000</v>
      </c>
      <c r="K4052" s="10"/>
      <c r="L4052" s="11">
        <v>2090000</v>
      </c>
    </row>
    <row r="4053" spans="1:12" x14ac:dyDescent="0.25">
      <c r="A4053" s="5" t="s">
        <v>1703</v>
      </c>
      <c r="B4053" s="3" t="s">
        <v>1704</v>
      </c>
      <c r="C4053" s="5" t="s">
        <v>5589</v>
      </c>
      <c r="D4053" s="5" t="s">
        <v>5599</v>
      </c>
      <c r="E4053" s="5">
        <v>2021</v>
      </c>
      <c r="F4053" s="8" t="str">
        <f t="shared" si="126"/>
        <v>June</v>
      </c>
      <c r="G4053" s="7">
        <f t="shared" si="127"/>
        <v>44363</v>
      </c>
      <c r="H4053" s="5" t="s">
        <v>3202</v>
      </c>
      <c r="I4053" s="5" t="s">
        <v>13</v>
      </c>
      <c r="J4053" s="10"/>
      <c r="K4053" s="10">
        <v>1045000</v>
      </c>
      <c r="L4053" s="11">
        <v>1045000</v>
      </c>
    </row>
    <row r="4054" spans="1:12" x14ac:dyDescent="0.25">
      <c r="A4054" s="5" t="s">
        <v>1703</v>
      </c>
      <c r="B4054" s="3" t="s">
        <v>1704</v>
      </c>
      <c r="C4054" s="5" t="s">
        <v>5592</v>
      </c>
      <c r="D4054" s="5" t="s">
        <v>5587</v>
      </c>
      <c r="E4054" s="5">
        <v>2021</v>
      </c>
      <c r="F4054" s="8" t="str">
        <f t="shared" si="126"/>
        <v>July</v>
      </c>
      <c r="G4054" s="7">
        <f t="shared" si="127"/>
        <v>44378</v>
      </c>
      <c r="H4054" s="5" t="s">
        <v>3279</v>
      </c>
      <c r="I4054" s="5" t="s">
        <v>13</v>
      </c>
      <c r="J4054" s="10"/>
      <c r="K4054" s="10">
        <v>1045000</v>
      </c>
      <c r="L4054" s="11">
        <v>0</v>
      </c>
    </row>
    <row r="4055" spans="1:12" x14ac:dyDescent="0.25">
      <c r="A4055" s="5" t="s">
        <v>1703</v>
      </c>
      <c r="B4055" s="3" t="s">
        <v>1704</v>
      </c>
      <c r="C4055" s="5" t="s">
        <v>5590</v>
      </c>
      <c r="D4055" s="5" t="s">
        <v>5587</v>
      </c>
      <c r="E4055" s="5">
        <v>2021</v>
      </c>
      <c r="F4055" s="8" t="str">
        <f t="shared" si="126"/>
        <v>August</v>
      </c>
      <c r="G4055" s="7">
        <f t="shared" si="127"/>
        <v>44409</v>
      </c>
      <c r="H4055" s="5" t="s">
        <v>3278</v>
      </c>
      <c r="I4055" s="5" t="s">
        <v>11</v>
      </c>
      <c r="J4055" s="10">
        <v>1045000</v>
      </c>
      <c r="K4055" s="10"/>
      <c r="L4055" s="11">
        <v>1045000</v>
      </c>
    </row>
    <row r="4056" spans="1:12" x14ac:dyDescent="0.25">
      <c r="A4056" s="5" t="s">
        <v>1703</v>
      </c>
      <c r="B4056" s="3" t="s">
        <v>1704</v>
      </c>
      <c r="C4056" s="5" t="s">
        <v>5590</v>
      </c>
      <c r="D4056" s="5" t="s">
        <v>5587</v>
      </c>
      <c r="E4056" s="5">
        <v>2021</v>
      </c>
      <c r="F4056" s="8" t="str">
        <f t="shared" si="126"/>
        <v>August</v>
      </c>
      <c r="G4056" s="7">
        <f t="shared" si="127"/>
        <v>44409</v>
      </c>
      <c r="H4056" s="5" t="s">
        <v>3277</v>
      </c>
      <c r="I4056" s="5" t="s">
        <v>11</v>
      </c>
      <c r="J4056" s="10">
        <v>450000</v>
      </c>
      <c r="K4056" s="10"/>
      <c r="L4056" s="11">
        <v>1495000</v>
      </c>
    </row>
    <row r="4057" spans="1:12" x14ac:dyDescent="0.25">
      <c r="A4057" s="5" t="s">
        <v>1703</v>
      </c>
      <c r="B4057" s="3" t="s">
        <v>1704</v>
      </c>
      <c r="C4057" s="5" t="s">
        <v>5590</v>
      </c>
      <c r="D4057" s="5" t="s">
        <v>5604</v>
      </c>
      <c r="E4057" s="5">
        <v>2021</v>
      </c>
      <c r="F4057" s="8" t="str">
        <f t="shared" si="126"/>
        <v>August</v>
      </c>
      <c r="G4057" s="7">
        <f t="shared" si="127"/>
        <v>44421</v>
      </c>
      <c r="H4057" s="5" t="s">
        <v>3268</v>
      </c>
      <c r="I4057" s="5" t="s">
        <v>13</v>
      </c>
      <c r="J4057" s="10"/>
      <c r="K4057" s="10">
        <v>1045000</v>
      </c>
      <c r="L4057" s="11">
        <v>450000</v>
      </c>
    </row>
    <row r="4058" spans="1:12" x14ac:dyDescent="0.25">
      <c r="A4058" s="5" t="s">
        <v>1703</v>
      </c>
      <c r="B4058" s="3" t="s">
        <v>1704</v>
      </c>
      <c r="C4058" s="5" t="s">
        <v>5590</v>
      </c>
      <c r="D4058" s="5" t="s">
        <v>5614</v>
      </c>
      <c r="E4058" s="5">
        <v>2021</v>
      </c>
      <c r="F4058" s="8" t="str">
        <f t="shared" si="126"/>
        <v>August</v>
      </c>
      <c r="G4058" s="7">
        <f t="shared" si="127"/>
        <v>44434</v>
      </c>
      <c r="H4058" s="5" t="s">
        <v>3267</v>
      </c>
      <c r="I4058" s="5" t="s">
        <v>13</v>
      </c>
      <c r="J4058" s="10"/>
      <c r="K4058" s="10">
        <v>450000</v>
      </c>
      <c r="L4058" s="11">
        <v>0</v>
      </c>
    </row>
    <row r="4059" spans="1:12" x14ac:dyDescent="0.25">
      <c r="A4059" s="5" t="s">
        <v>1703</v>
      </c>
      <c r="B4059" s="3" t="s">
        <v>1704</v>
      </c>
      <c r="C4059" s="5" t="s">
        <v>5590</v>
      </c>
      <c r="D4059" s="5" t="s">
        <v>5595</v>
      </c>
      <c r="E4059" s="5">
        <v>2021</v>
      </c>
      <c r="F4059" s="8" t="str">
        <f t="shared" si="126"/>
        <v>August</v>
      </c>
      <c r="G4059" s="7">
        <f t="shared" si="127"/>
        <v>44439</v>
      </c>
      <c r="H4059" s="5" t="s">
        <v>3276</v>
      </c>
      <c r="I4059" s="5" t="s">
        <v>11</v>
      </c>
      <c r="J4059" s="10">
        <v>1045000</v>
      </c>
      <c r="K4059" s="10"/>
      <c r="L4059" s="11">
        <v>1045000</v>
      </c>
    </row>
    <row r="4060" spans="1:12" x14ac:dyDescent="0.25">
      <c r="A4060" s="5" t="s">
        <v>1703</v>
      </c>
      <c r="B4060" s="3" t="s">
        <v>1704</v>
      </c>
      <c r="C4060" s="5" t="s">
        <v>5605</v>
      </c>
      <c r="D4060" s="5" t="s">
        <v>5612</v>
      </c>
      <c r="E4060" s="5">
        <v>2021</v>
      </c>
      <c r="F4060" s="8" t="str">
        <f t="shared" si="126"/>
        <v>September</v>
      </c>
      <c r="G4060" s="7">
        <f t="shared" si="127"/>
        <v>44459</v>
      </c>
      <c r="H4060" s="5" t="s">
        <v>3275</v>
      </c>
      <c r="I4060" s="5" t="s">
        <v>13</v>
      </c>
      <c r="J4060" s="10"/>
      <c r="K4060" s="10">
        <v>1045000</v>
      </c>
      <c r="L4060" s="11">
        <v>0</v>
      </c>
    </row>
    <row r="4061" spans="1:12" x14ac:dyDescent="0.25">
      <c r="A4061" s="5" t="s">
        <v>1703</v>
      </c>
      <c r="B4061" s="3" t="s">
        <v>1704</v>
      </c>
      <c r="C4061" s="5" t="s">
        <v>5606</v>
      </c>
      <c r="D4061" s="5" t="s">
        <v>5587</v>
      </c>
      <c r="E4061" s="5">
        <v>2021</v>
      </c>
      <c r="F4061" s="8" t="str">
        <f t="shared" si="126"/>
        <v>October</v>
      </c>
      <c r="G4061" s="7">
        <f t="shared" si="127"/>
        <v>44470</v>
      </c>
      <c r="H4061" s="5" t="s">
        <v>3274</v>
      </c>
      <c r="I4061" s="5" t="s">
        <v>11</v>
      </c>
      <c r="J4061" s="10">
        <v>1045000</v>
      </c>
      <c r="K4061" s="10"/>
      <c r="L4061" s="11">
        <v>1045000</v>
      </c>
    </row>
    <row r="4062" spans="1:12" x14ac:dyDescent="0.25">
      <c r="A4062" s="5" t="s">
        <v>1703</v>
      </c>
      <c r="B4062" s="3" t="s">
        <v>1704</v>
      </c>
      <c r="C4062" s="5" t="s">
        <v>5606</v>
      </c>
      <c r="D4062" s="5" t="s">
        <v>5587</v>
      </c>
      <c r="E4062" s="5">
        <v>2021</v>
      </c>
      <c r="F4062" s="8" t="str">
        <f t="shared" si="126"/>
        <v>October</v>
      </c>
      <c r="G4062" s="7">
        <f t="shared" si="127"/>
        <v>44470</v>
      </c>
      <c r="H4062" s="5" t="s">
        <v>3273</v>
      </c>
      <c r="I4062" s="5" t="s">
        <v>11</v>
      </c>
      <c r="J4062" s="10">
        <v>373894.49</v>
      </c>
      <c r="K4062" s="10"/>
      <c r="L4062" s="11">
        <v>1418894.49</v>
      </c>
    </row>
    <row r="4063" spans="1:12" x14ac:dyDescent="0.25">
      <c r="A4063" s="5" t="s">
        <v>1703</v>
      </c>
      <c r="B4063" s="3" t="s">
        <v>1704</v>
      </c>
      <c r="C4063" s="5" t="s">
        <v>5606</v>
      </c>
      <c r="D4063" s="5" t="s">
        <v>5593</v>
      </c>
      <c r="E4063" s="5">
        <v>2021</v>
      </c>
      <c r="F4063" s="8" t="str">
        <f t="shared" si="126"/>
        <v>October</v>
      </c>
      <c r="G4063" s="7">
        <f t="shared" si="127"/>
        <v>44491</v>
      </c>
      <c r="H4063" s="5" t="s">
        <v>3247</v>
      </c>
      <c r="I4063" s="5" t="s">
        <v>13</v>
      </c>
      <c r="J4063" s="10"/>
      <c r="K4063" s="10">
        <v>1418894.49</v>
      </c>
      <c r="L4063" s="11">
        <v>0</v>
      </c>
    </row>
    <row r="4064" spans="1:12" x14ac:dyDescent="0.25">
      <c r="A4064" s="5" t="s">
        <v>1703</v>
      </c>
      <c r="B4064" s="3" t="s">
        <v>1704</v>
      </c>
      <c r="C4064" s="5" t="s">
        <v>5594</v>
      </c>
      <c r="D4064" s="5" t="s">
        <v>5587</v>
      </c>
      <c r="E4064" s="5">
        <v>2021</v>
      </c>
      <c r="F4064" s="8" t="str">
        <f t="shared" si="126"/>
        <v>November</v>
      </c>
      <c r="G4064" s="7">
        <f t="shared" si="127"/>
        <v>44501</v>
      </c>
      <c r="H4064" s="5" t="s">
        <v>3272</v>
      </c>
      <c r="I4064" s="5" t="s">
        <v>11</v>
      </c>
      <c r="J4064" s="10">
        <v>1045000</v>
      </c>
      <c r="K4064" s="10"/>
      <c r="L4064" s="11">
        <v>1045000</v>
      </c>
    </row>
    <row r="4065" spans="1:12" x14ac:dyDescent="0.25">
      <c r="A4065" s="5" t="s">
        <v>1703</v>
      </c>
      <c r="B4065" s="3" t="s">
        <v>1704</v>
      </c>
      <c r="C4065" s="5" t="s">
        <v>5594</v>
      </c>
      <c r="D4065" s="5" t="s">
        <v>5587</v>
      </c>
      <c r="E4065" s="5">
        <v>2021</v>
      </c>
      <c r="F4065" s="8" t="str">
        <f t="shared" si="126"/>
        <v>November</v>
      </c>
      <c r="G4065" s="7">
        <f t="shared" si="127"/>
        <v>44501</v>
      </c>
      <c r="H4065" s="5" t="s">
        <v>3271</v>
      </c>
      <c r="I4065" s="5" t="s">
        <v>11</v>
      </c>
      <c r="J4065" s="10">
        <v>427104</v>
      </c>
      <c r="K4065" s="10"/>
      <c r="L4065" s="11">
        <v>1472104</v>
      </c>
    </row>
    <row r="4066" spans="1:12" x14ac:dyDescent="0.25">
      <c r="A4066" s="5" t="s">
        <v>1703</v>
      </c>
      <c r="B4066" s="3" t="s">
        <v>1704</v>
      </c>
      <c r="C4066" s="5" t="s">
        <v>5607</v>
      </c>
      <c r="D4066" s="5" t="s">
        <v>5587</v>
      </c>
      <c r="E4066" s="5">
        <v>2021</v>
      </c>
      <c r="F4066" s="8" t="str">
        <f t="shared" si="126"/>
        <v>December</v>
      </c>
      <c r="G4066" s="7">
        <f t="shared" si="127"/>
        <v>44531</v>
      </c>
      <c r="H4066" s="5" t="s">
        <v>3270</v>
      </c>
      <c r="I4066" s="5" t="s">
        <v>11</v>
      </c>
      <c r="J4066" s="10">
        <v>1045000</v>
      </c>
      <c r="K4066" s="10"/>
      <c r="L4066" s="11">
        <v>2517104</v>
      </c>
    </row>
    <row r="4067" spans="1:12" x14ac:dyDescent="0.25">
      <c r="A4067" s="5" t="s">
        <v>1703</v>
      </c>
      <c r="B4067" s="3" t="s">
        <v>1704</v>
      </c>
      <c r="C4067" s="5" t="s">
        <v>5607</v>
      </c>
      <c r="D4067" s="5" t="s">
        <v>5587</v>
      </c>
      <c r="E4067" s="5">
        <v>2021</v>
      </c>
      <c r="F4067" s="8" t="str">
        <f t="shared" si="126"/>
        <v>December</v>
      </c>
      <c r="G4067" s="7">
        <f t="shared" si="127"/>
        <v>44531</v>
      </c>
      <c r="H4067" s="5" t="s">
        <v>3269</v>
      </c>
      <c r="I4067" s="5" t="s">
        <v>11</v>
      </c>
      <c r="J4067" s="10">
        <v>427104</v>
      </c>
      <c r="K4067" s="10"/>
      <c r="L4067" s="11">
        <v>2944208</v>
      </c>
    </row>
    <row r="4068" spans="1:12" x14ac:dyDescent="0.25">
      <c r="A4068" s="5" t="s">
        <v>1703</v>
      </c>
      <c r="B4068" s="3" t="s">
        <v>1704</v>
      </c>
      <c r="C4068" s="5" t="s">
        <v>5607</v>
      </c>
      <c r="D4068" s="5" t="s">
        <v>5589</v>
      </c>
      <c r="E4068" s="5">
        <v>2021</v>
      </c>
      <c r="F4068" s="8" t="str">
        <f t="shared" si="126"/>
        <v>December</v>
      </c>
      <c r="G4068" s="7">
        <f t="shared" si="127"/>
        <v>44536</v>
      </c>
      <c r="H4068" s="5" t="s">
        <v>3268</v>
      </c>
      <c r="I4068" s="5" t="s">
        <v>13</v>
      </c>
      <c r="J4068" s="10"/>
      <c r="K4068" s="10">
        <v>1045000</v>
      </c>
      <c r="L4068" s="11">
        <v>1899208</v>
      </c>
    </row>
    <row r="4069" spans="1:12" x14ac:dyDescent="0.25">
      <c r="A4069" s="5" t="s">
        <v>1703</v>
      </c>
      <c r="B4069" s="3" t="s">
        <v>1704</v>
      </c>
      <c r="C4069" s="5" t="s">
        <v>5607</v>
      </c>
      <c r="D4069" s="5" t="s">
        <v>5601</v>
      </c>
      <c r="E4069" s="5">
        <v>2021</v>
      </c>
      <c r="F4069" s="8" t="str">
        <f t="shared" si="126"/>
        <v>December</v>
      </c>
      <c r="G4069" s="7">
        <f t="shared" si="127"/>
        <v>44547</v>
      </c>
      <c r="H4069" s="5" t="s">
        <v>3267</v>
      </c>
      <c r="I4069" s="5" t="s">
        <v>13</v>
      </c>
      <c r="J4069" s="10"/>
      <c r="K4069" s="10">
        <v>1899208</v>
      </c>
      <c r="L4069" s="11">
        <v>0</v>
      </c>
    </row>
    <row r="4070" spans="1:12" x14ac:dyDescent="0.25">
      <c r="A4070" s="5" t="s">
        <v>1713</v>
      </c>
      <c r="B4070" s="3" t="s">
        <v>1714</v>
      </c>
      <c r="C4070" s="7"/>
      <c r="D4070" s="7"/>
      <c r="E4070" s="7"/>
      <c r="F4070" s="8" t="str">
        <f t="shared" si="126"/>
        <v>January</v>
      </c>
      <c r="G4070" s="7" t="str">
        <f t="shared" si="127"/>
        <v/>
      </c>
      <c r="H4070" s="5" t="s">
        <v>28</v>
      </c>
      <c r="I4070" s="5" t="s">
        <v>29</v>
      </c>
      <c r="J4070" s="10"/>
      <c r="K4070" s="10"/>
      <c r="L4070" s="11">
        <v>0</v>
      </c>
    </row>
    <row r="4071" spans="1:12" x14ac:dyDescent="0.25">
      <c r="A4071" s="5" t="s">
        <v>1719</v>
      </c>
      <c r="B4071" s="3" t="s">
        <v>1720</v>
      </c>
      <c r="C4071" s="5" t="s">
        <v>5590</v>
      </c>
      <c r="D4071" s="5" t="s">
        <v>5588</v>
      </c>
      <c r="E4071" s="5">
        <v>2021</v>
      </c>
      <c r="F4071" s="8" t="str">
        <f t="shared" si="126"/>
        <v>August</v>
      </c>
      <c r="G4071" s="7">
        <f t="shared" si="127"/>
        <v>44411</v>
      </c>
      <c r="H4071" s="5" t="s">
        <v>3266</v>
      </c>
      <c r="I4071" s="5" t="s">
        <v>13</v>
      </c>
      <c r="J4071" s="10"/>
      <c r="K4071" s="10">
        <v>348973</v>
      </c>
      <c r="L4071" s="11">
        <v>-348973</v>
      </c>
    </row>
    <row r="4072" spans="1:12" x14ac:dyDescent="0.25">
      <c r="A4072" s="5" t="s">
        <v>1719</v>
      </c>
      <c r="B4072" s="3" t="s">
        <v>1720</v>
      </c>
      <c r="C4072" s="5" t="s">
        <v>5590</v>
      </c>
      <c r="D4072" s="5" t="s">
        <v>5610</v>
      </c>
      <c r="E4072" s="5">
        <v>2021</v>
      </c>
      <c r="F4072" s="8" t="str">
        <f t="shared" si="126"/>
        <v>August</v>
      </c>
      <c r="G4072" s="7">
        <f t="shared" si="127"/>
        <v>44438</v>
      </c>
      <c r="H4072" s="5" t="s">
        <v>3265</v>
      </c>
      <c r="I4072" s="5" t="s">
        <v>11</v>
      </c>
      <c r="J4072" s="10">
        <v>797261.93</v>
      </c>
      <c r="K4072" s="10"/>
      <c r="L4072" s="11">
        <v>448288.93</v>
      </c>
    </row>
    <row r="4073" spans="1:12" x14ac:dyDescent="0.25">
      <c r="A4073" s="5" t="s">
        <v>1719</v>
      </c>
      <c r="B4073" s="3" t="s">
        <v>1720</v>
      </c>
      <c r="C4073" s="5" t="s">
        <v>5590</v>
      </c>
      <c r="D4073" s="5" t="s">
        <v>5595</v>
      </c>
      <c r="E4073" s="5">
        <v>2021</v>
      </c>
      <c r="F4073" s="8" t="str">
        <f t="shared" si="126"/>
        <v>August</v>
      </c>
      <c r="G4073" s="7">
        <f t="shared" si="127"/>
        <v>44439</v>
      </c>
      <c r="H4073" s="5" t="s">
        <v>3264</v>
      </c>
      <c r="I4073" s="5" t="s">
        <v>13</v>
      </c>
      <c r="J4073" s="10"/>
      <c r="K4073" s="10">
        <v>74163.899999999994</v>
      </c>
      <c r="L4073" s="11">
        <v>374125.03</v>
      </c>
    </row>
    <row r="4074" spans="1:12" x14ac:dyDescent="0.25">
      <c r="A4074" s="5" t="s">
        <v>1719</v>
      </c>
      <c r="B4074" s="3" t="s">
        <v>1720</v>
      </c>
      <c r="C4074" s="5" t="s">
        <v>5590</v>
      </c>
      <c r="D4074" s="5" t="s">
        <v>5595</v>
      </c>
      <c r="E4074" s="5">
        <v>2021</v>
      </c>
      <c r="F4074" s="8" t="str">
        <f t="shared" si="126"/>
        <v>August</v>
      </c>
      <c r="G4074" s="7">
        <f t="shared" si="127"/>
        <v>44439</v>
      </c>
      <c r="H4074" s="5" t="s">
        <v>3263</v>
      </c>
      <c r="I4074" s="5" t="s">
        <v>13</v>
      </c>
      <c r="J4074" s="10"/>
      <c r="K4074" s="10">
        <v>368562.74</v>
      </c>
      <c r="L4074" s="11">
        <v>5562.29</v>
      </c>
    </row>
    <row r="4075" spans="1:12" x14ac:dyDescent="0.25">
      <c r="A4075" s="5" t="s">
        <v>1719</v>
      </c>
      <c r="B4075" s="3" t="s">
        <v>1720</v>
      </c>
      <c r="C4075" s="5" t="s">
        <v>5605</v>
      </c>
      <c r="D4075" s="5" t="s">
        <v>5610</v>
      </c>
      <c r="E4075" s="5">
        <v>2021</v>
      </c>
      <c r="F4075" s="8" t="str">
        <f t="shared" si="126"/>
        <v>September</v>
      </c>
      <c r="G4075" s="7">
        <f t="shared" si="127"/>
        <v>44469</v>
      </c>
      <c r="H4075" s="5" t="s">
        <v>3262</v>
      </c>
      <c r="I4075" s="5" t="s">
        <v>11</v>
      </c>
      <c r="J4075" s="10">
        <v>231690.65</v>
      </c>
      <c r="K4075" s="10"/>
      <c r="L4075" s="11">
        <v>237252.94</v>
      </c>
    </row>
    <row r="4076" spans="1:12" x14ac:dyDescent="0.25">
      <c r="A4076" s="5" t="s">
        <v>1719</v>
      </c>
      <c r="B4076" s="3" t="s">
        <v>1720</v>
      </c>
      <c r="C4076" s="5" t="s">
        <v>5606</v>
      </c>
      <c r="D4076" s="5" t="s">
        <v>5597</v>
      </c>
      <c r="E4076" s="5">
        <v>2021</v>
      </c>
      <c r="F4076" s="8" t="str">
        <f t="shared" si="126"/>
        <v>October</v>
      </c>
      <c r="G4076" s="7">
        <f t="shared" si="127"/>
        <v>44474</v>
      </c>
      <c r="H4076" s="5" t="s">
        <v>3261</v>
      </c>
      <c r="I4076" s="5" t="s">
        <v>13</v>
      </c>
      <c r="J4076" s="10"/>
      <c r="K4076" s="10">
        <v>208521.59</v>
      </c>
      <c r="L4076" s="11">
        <v>28731.35</v>
      </c>
    </row>
    <row r="4077" spans="1:12" x14ac:dyDescent="0.25">
      <c r="A4077" s="5" t="s">
        <v>1719</v>
      </c>
      <c r="B4077" s="3" t="s">
        <v>1720</v>
      </c>
      <c r="C4077" s="5" t="s">
        <v>5606</v>
      </c>
      <c r="D4077" s="5" t="s">
        <v>5597</v>
      </c>
      <c r="E4077" s="5">
        <v>2021</v>
      </c>
      <c r="F4077" s="8" t="str">
        <f t="shared" si="126"/>
        <v>October</v>
      </c>
      <c r="G4077" s="7">
        <f t="shared" si="127"/>
        <v>44474</v>
      </c>
      <c r="H4077" s="5" t="s">
        <v>3260</v>
      </c>
      <c r="I4077" s="5" t="s">
        <v>13</v>
      </c>
      <c r="J4077" s="10"/>
      <c r="K4077" s="10">
        <v>21552.62</v>
      </c>
      <c r="L4077" s="11">
        <v>7178.73</v>
      </c>
    </row>
    <row r="4078" spans="1:12" x14ac:dyDescent="0.25">
      <c r="A4078" s="5" t="s">
        <v>1719</v>
      </c>
      <c r="B4078" s="3" t="s">
        <v>1720</v>
      </c>
      <c r="C4078" s="5" t="s">
        <v>5594</v>
      </c>
      <c r="D4078" s="5" t="s">
        <v>5587</v>
      </c>
      <c r="E4078" s="5">
        <v>2021</v>
      </c>
      <c r="F4078" s="8" t="str">
        <f t="shared" si="126"/>
        <v>November</v>
      </c>
      <c r="G4078" s="7">
        <f t="shared" si="127"/>
        <v>44501</v>
      </c>
      <c r="H4078" s="5" t="s">
        <v>3259</v>
      </c>
      <c r="I4078" s="5" t="s">
        <v>11</v>
      </c>
      <c r="J4078" s="10">
        <v>217648.8</v>
      </c>
      <c r="K4078" s="10"/>
      <c r="L4078" s="11">
        <v>224827.53</v>
      </c>
    </row>
    <row r="4079" spans="1:12" x14ac:dyDescent="0.25">
      <c r="A4079" s="5" t="s">
        <v>1719</v>
      </c>
      <c r="B4079" s="3" t="s">
        <v>1720</v>
      </c>
      <c r="C4079" s="5" t="s">
        <v>5594</v>
      </c>
      <c r="D4079" s="5" t="s">
        <v>5588</v>
      </c>
      <c r="E4079" s="5">
        <v>2021</v>
      </c>
      <c r="F4079" s="8" t="str">
        <f t="shared" si="126"/>
        <v>November</v>
      </c>
      <c r="G4079" s="7">
        <f t="shared" si="127"/>
        <v>44503</v>
      </c>
      <c r="H4079" s="5" t="s">
        <v>3258</v>
      </c>
      <c r="I4079" s="5" t="s">
        <v>13</v>
      </c>
      <c r="J4079" s="10"/>
      <c r="K4079" s="10">
        <v>195883.92</v>
      </c>
      <c r="L4079" s="11">
        <v>28943.61</v>
      </c>
    </row>
    <row r="4080" spans="1:12" x14ac:dyDescent="0.25">
      <c r="A4080" s="5" t="s">
        <v>1719</v>
      </c>
      <c r="B4080" s="3" t="s">
        <v>1720</v>
      </c>
      <c r="C4080" s="5" t="s">
        <v>5594</v>
      </c>
      <c r="D4080" s="5" t="s">
        <v>5588</v>
      </c>
      <c r="E4080" s="5">
        <v>2021</v>
      </c>
      <c r="F4080" s="8" t="str">
        <f t="shared" si="126"/>
        <v>November</v>
      </c>
      <c r="G4080" s="7">
        <f t="shared" si="127"/>
        <v>44503</v>
      </c>
      <c r="H4080" s="5" t="s">
        <v>3257</v>
      </c>
      <c r="I4080" s="5" t="s">
        <v>13</v>
      </c>
      <c r="J4080" s="10"/>
      <c r="K4080" s="10">
        <v>20246.400000000001</v>
      </c>
      <c r="L4080" s="11">
        <v>8697.2099999999991</v>
      </c>
    </row>
    <row r="4081" spans="1:12" x14ac:dyDescent="0.25">
      <c r="A4081" s="5" t="s">
        <v>1719</v>
      </c>
      <c r="B4081" s="3" t="s">
        <v>1720</v>
      </c>
      <c r="C4081" s="5" t="s">
        <v>5607</v>
      </c>
      <c r="D4081" s="5" t="s">
        <v>5592</v>
      </c>
      <c r="E4081" s="5">
        <v>2021</v>
      </c>
      <c r="F4081" s="8" t="str">
        <f t="shared" si="126"/>
        <v>December</v>
      </c>
      <c r="G4081" s="7">
        <f t="shared" si="127"/>
        <v>44537</v>
      </c>
      <c r="H4081" s="5" t="s">
        <v>3256</v>
      </c>
      <c r="I4081" s="5" t="s">
        <v>11</v>
      </c>
      <c r="J4081" s="10">
        <v>217648.8</v>
      </c>
      <c r="K4081" s="10"/>
      <c r="L4081" s="11">
        <v>226346.01</v>
      </c>
    </row>
    <row r="4082" spans="1:12" x14ac:dyDescent="0.25">
      <c r="A4082" s="5" t="s">
        <v>1719</v>
      </c>
      <c r="B4082" s="3" t="s">
        <v>1720</v>
      </c>
      <c r="C4082" s="5" t="s">
        <v>5607</v>
      </c>
      <c r="D4082" s="5" t="s">
        <v>5590</v>
      </c>
      <c r="E4082" s="5">
        <v>2021</v>
      </c>
      <c r="F4082" s="8" t="str">
        <f t="shared" si="126"/>
        <v>December</v>
      </c>
      <c r="G4082" s="7">
        <f t="shared" si="127"/>
        <v>44538</v>
      </c>
      <c r="H4082" s="5" t="s">
        <v>3255</v>
      </c>
      <c r="I4082" s="5" t="s">
        <v>13</v>
      </c>
      <c r="J4082" s="10"/>
      <c r="K4082" s="10">
        <v>206099.61</v>
      </c>
      <c r="L4082" s="11">
        <v>20246.400000000001</v>
      </c>
    </row>
    <row r="4083" spans="1:12" x14ac:dyDescent="0.25">
      <c r="A4083" s="5" t="s">
        <v>1719</v>
      </c>
      <c r="B4083" s="3" t="s">
        <v>1720</v>
      </c>
      <c r="C4083" s="5" t="s">
        <v>5607</v>
      </c>
      <c r="D4083" s="5" t="s">
        <v>5590</v>
      </c>
      <c r="E4083" s="5">
        <v>2021</v>
      </c>
      <c r="F4083" s="8" t="str">
        <f t="shared" si="126"/>
        <v>December</v>
      </c>
      <c r="G4083" s="7">
        <f t="shared" si="127"/>
        <v>44538</v>
      </c>
      <c r="H4083" s="5" t="s">
        <v>3254</v>
      </c>
      <c r="I4083" s="5" t="s">
        <v>13</v>
      </c>
      <c r="J4083" s="10"/>
      <c r="K4083" s="10">
        <v>20246.400000000001</v>
      </c>
      <c r="L4083" s="11">
        <v>0</v>
      </c>
    </row>
    <row r="4084" spans="1:12" x14ac:dyDescent="0.25">
      <c r="A4084" s="5" t="s">
        <v>1721</v>
      </c>
      <c r="B4084" s="3" t="s">
        <v>1722</v>
      </c>
      <c r="C4084" s="5" t="s">
        <v>5587</v>
      </c>
      <c r="D4084" s="5" t="s">
        <v>5587</v>
      </c>
      <c r="E4084" s="5">
        <v>2021</v>
      </c>
      <c r="F4084" s="8" t="str">
        <f t="shared" si="126"/>
        <v>January</v>
      </c>
      <c r="G4084" s="7">
        <f t="shared" si="127"/>
        <v>44197</v>
      </c>
      <c r="H4084" s="5" t="s">
        <v>36</v>
      </c>
      <c r="I4084" s="5" t="s">
        <v>29</v>
      </c>
      <c r="J4084" s="10"/>
      <c r="K4084" s="10"/>
      <c r="L4084" s="11">
        <v>544677.41</v>
      </c>
    </row>
    <row r="4085" spans="1:12" x14ac:dyDescent="0.25">
      <c r="A4085" s="5" t="s">
        <v>1721</v>
      </c>
      <c r="B4085" s="3" t="s">
        <v>1722</v>
      </c>
      <c r="C4085" s="5" t="s">
        <v>5587</v>
      </c>
      <c r="D4085" s="5" t="s">
        <v>5587</v>
      </c>
      <c r="E4085" s="5">
        <v>2021</v>
      </c>
      <c r="F4085" s="8" t="str">
        <f t="shared" si="126"/>
        <v>January</v>
      </c>
      <c r="G4085" s="7">
        <f t="shared" si="127"/>
        <v>44197</v>
      </c>
      <c r="H4085" s="5" t="s">
        <v>3253</v>
      </c>
      <c r="I4085" s="5" t="s">
        <v>11</v>
      </c>
      <c r="J4085" s="10">
        <v>161250</v>
      </c>
      <c r="K4085" s="10"/>
      <c r="L4085" s="11">
        <v>705927.41</v>
      </c>
    </row>
    <row r="4086" spans="1:12" x14ac:dyDescent="0.25">
      <c r="A4086" s="5" t="s">
        <v>1721</v>
      </c>
      <c r="B4086" s="3" t="s">
        <v>1722</v>
      </c>
      <c r="C4086" s="5" t="s">
        <v>5587</v>
      </c>
      <c r="D4086" s="5" t="s">
        <v>5593</v>
      </c>
      <c r="E4086" s="5">
        <v>2021</v>
      </c>
      <c r="F4086" s="8" t="str">
        <f t="shared" si="126"/>
        <v>January</v>
      </c>
      <c r="G4086" s="7">
        <f t="shared" si="127"/>
        <v>44218</v>
      </c>
      <c r="H4086" s="5" t="s">
        <v>3252</v>
      </c>
      <c r="I4086" s="5" t="s">
        <v>13</v>
      </c>
      <c r="J4086" s="10"/>
      <c r="K4086" s="10">
        <v>161250</v>
      </c>
      <c r="L4086" s="11">
        <v>544677.41</v>
      </c>
    </row>
    <row r="4087" spans="1:12" x14ac:dyDescent="0.25">
      <c r="A4087" s="5" t="s">
        <v>1721</v>
      </c>
      <c r="B4087" s="3" t="s">
        <v>1722</v>
      </c>
      <c r="C4087" s="5" t="s">
        <v>5598</v>
      </c>
      <c r="D4087" s="5" t="s">
        <v>5605</v>
      </c>
      <c r="E4087" s="5">
        <v>2021</v>
      </c>
      <c r="F4087" s="8" t="str">
        <f t="shared" si="126"/>
        <v>February</v>
      </c>
      <c r="G4087" s="7">
        <f t="shared" si="127"/>
        <v>44236</v>
      </c>
      <c r="H4087" s="5" t="s">
        <v>3251</v>
      </c>
      <c r="I4087" s="5" t="s">
        <v>11</v>
      </c>
      <c r="J4087" s="10">
        <v>161250</v>
      </c>
      <c r="K4087" s="10"/>
      <c r="L4087" s="11">
        <v>705927.41</v>
      </c>
    </row>
    <row r="4088" spans="1:12" x14ac:dyDescent="0.25">
      <c r="A4088" s="5" t="s">
        <v>1721</v>
      </c>
      <c r="B4088" s="3" t="s">
        <v>1722</v>
      </c>
      <c r="C4088" s="5" t="s">
        <v>5598</v>
      </c>
      <c r="D4088" s="5" t="s">
        <v>5607</v>
      </c>
      <c r="E4088" s="5">
        <v>2021</v>
      </c>
      <c r="F4088" s="8" t="str">
        <f t="shared" si="126"/>
        <v>February</v>
      </c>
      <c r="G4088" s="7">
        <f t="shared" si="127"/>
        <v>44239</v>
      </c>
      <c r="H4088" s="5" t="s">
        <v>3250</v>
      </c>
      <c r="I4088" s="5" t="s">
        <v>11</v>
      </c>
      <c r="J4088" s="10">
        <v>158025</v>
      </c>
      <c r="K4088" s="10"/>
      <c r="L4088" s="11">
        <v>863952.41</v>
      </c>
    </row>
    <row r="4089" spans="1:12" x14ac:dyDescent="0.25">
      <c r="A4089" s="5" t="s">
        <v>1721</v>
      </c>
      <c r="B4089" s="3" t="s">
        <v>1722</v>
      </c>
      <c r="C4089" s="5" t="s">
        <v>5588</v>
      </c>
      <c r="D4089" s="5" t="s">
        <v>5588</v>
      </c>
      <c r="E4089" s="5">
        <v>2021</v>
      </c>
      <c r="F4089" s="8" t="str">
        <f t="shared" si="126"/>
        <v>March</v>
      </c>
      <c r="G4089" s="7">
        <f t="shared" si="127"/>
        <v>44258</v>
      </c>
      <c r="H4089" s="5" t="s">
        <v>3249</v>
      </c>
      <c r="I4089" s="5" t="s">
        <v>11</v>
      </c>
      <c r="J4089" s="10">
        <v>161250</v>
      </c>
      <c r="K4089" s="10"/>
      <c r="L4089" s="11">
        <v>1025202.41</v>
      </c>
    </row>
    <row r="4090" spans="1:12" x14ac:dyDescent="0.25">
      <c r="A4090" s="5" t="s">
        <v>1721</v>
      </c>
      <c r="B4090" s="3" t="s">
        <v>1722</v>
      </c>
      <c r="C4090" s="5" t="s">
        <v>5588</v>
      </c>
      <c r="D4090" s="5" t="s">
        <v>5617</v>
      </c>
      <c r="E4090" s="5">
        <v>2021</v>
      </c>
      <c r="F4090" s="8" t="str">
        <f t="shared" si="126"/>
        <v>March</v>
      </c>
      <c r="G4090" s="7">
        <f t="shared" si="127"/>
        <v>44274</v>
      </c>
      <c r="H4090" s="5" t="s">
        <v>3248</v>
      </c>
      <c r="I4090" s="5" t="s">
        <v>13</v>
      </c>
      <c r="J4090" s="10"/>
      <c r="K4090" s="10">
        <v>400000</v>
      </c>
      <c r="L4090" s="11">
        <v>625202.41</v>
      </c>
    </row>
    <row r="4091" spans="1:12" x14ac:dyDescent="0.25">
      <c r="A4091" s="5" t="s">
        <v>1721</v>
      </c>
      <c r="B4091" s="3" t="s">
        <v>1722</v>
      </c>
      <c r="C4091" s="5" t="s">
        <v>5596</v>
      </c>
      <c r="D4091" s="5" t="s">
        <v>5610</v>
      </c>
      <c r="E4091" s="5">
        <v>2021</v>
      </c>
      <c r="F4091" s="8" t="str">
        <f t="shared" si="126"/>
        <v>April</v>
      </c>
      <c r="G4091" s="7">
        <f t="shared" si="127"/>
        <v>44316</v>
      </c>
      <c r="H4091" s="5" t="s">
        <v>3247</v>
      </c>
      <c r="I4091" s="5" t="s">
        <v>13</v>
      </c>
      <c r="J4091" s="10"/>
      <c r="K4091" s="10">
        <v>625202.41</v>
      </c>
      <c r="L4091" s="11">
        <v>0</v>
      </c>
    </row>
    <row r="4092" spans="1:12" x14ac:dyDescent="0.25">
      <c r="A4092" s="5" t="s">
        <v>1723</v>
      </c>
      <c r="B4092" s="3" t="s">
        <v>1724</v>
      </c>
      <c r="C4092" s="5" t="s">
        <v>5587</v>
      </c>
      <c r="D4092" s="5" t="s">
        <v>5587</v>
      </c>
      <c r="E4092" s="5">
        <v>2021</v>
      </c>
      <c r="F4092" s="8" t="str">
        <f t="shared" si="126"/>
        <v>January</v>
      </c>
      <c r="G4092" s="7">
        <f t="shared" si="127"/>
        <v>44197</v>
      </c>
      <c r="H4092" s="5" t="s">
        <v>36</v>
      </c>
      <c r="I4092" s="5" t="s">
        <v>29</v>
      </c>
      <c r="J4092" s="10"/>
      <c r="K4092" s="10"/>
      <c r="L4092" s="11">
        <v>3977500</v>
      </c>
    </row>
    <row r="4093" spans="1:12" x14ac:dyDescent="0.25">
      <c r="A4093" s="5" t="s">
        <v>1723</v>
      </c>
      <c r="B4093" s="3" t="s">
        <v>1724</v>
      </c>
      <c r="C4093" s="5" t="s">
        <v>5587</v>
      </c>
      <c r="D4093" s="5" t="s">
        <v>5603</v>
      </c>
      <c r="E4093" s="5">
        <v>2021</v>
      </c>
      <c r="F4093" s="8" t="str">
        <f t="shared" si="126"/>
        <v>January</v>
      </c>
      <c r="G4093" s="7">
        <f t="shared" si="127"/>
        <v>44225</v>
      </c>
      <c r="H4093" s="5" t="s">
        <v>3210</v>
      </c>
      <c r="I4093" s="5" t="s">
        <v>13</v>
      </c>
      <c r="J4093" s="10"/>
      <c r="K4093" s="10">
        <v>3792500</v>
      </c>
      <c r="L4093" s="11">
        <v>185000</v>
      </c>
    </row>
    <row r="4094" spans="1:12" x14ac:dyDescent="0.25">
      <c r="A4094" s="5" t="s">
        <v>1723</v>
      </c>
      <c r="B4094" s="3" t="s">
        <v>1724</v>
      </c>
      <c r="C4094" s="5" t="s">
        <v>5587</v>
      </c>
      <c r="D4094" s="5" t="s">
        <v>5603</v>
      </c>
      <c r="E4094" s="5">
        <v>2021</v>
      </c>
      <c r="F4094" s="8" t="str">
        <f t="shared" si="126"/>
        <v>January</v>
      </c>
      <c r="G4094" s="7">
        <f t="shared" si="127"/>
        <v>44225</v>
      </c>
      <c r="H4094" s="5" t="s">
        <v>3209</v>
      </c>
      <c r="I4094" s="5" t="s">
        <v>13</v>
      </c>
      <c r="J4094" s="10"/>
      <c r="K4094" s="10">
        <v>185000</v>
      </c>
      <c r="L4094" s="11">
        <v>0</v>
      </c>
    </row>
    <row r="4095" spans="1:12" x14ac:dyDescent="0.25">
      <c r="A4095" s="5" t="s">
        <v>1723</v>
      </c>
      <c r="B4095" s="3" t="s">
        <v>1724</v>
      </c>
      <c r="C4095" s="5" t="s">
        <v>5598</v>
      </c>
      <c r="D4095" s="5" t="s">
        <v>5598</v>
      </c>
      <c r="E4095" s="5">
        <v>2021</v>
      </c>
      <c r="F4095" s="8" t="str">
        <f t="shared" si="126"/>
        <v>February</v>
      </c>
      <c r="G4095" s="7">
        <f t="shared" si="127"/>
        <v>44229</v>
      </c>
      <c r="H4095" s="5" t="s">
        <v>3246</v>
      </c>
      <c r="I4095" s="5" t="s">
        <v>11</v>
      </c>
      <c r="J4095" s="10">
        <v>1505000</v>
      </c>
      <c r="K4095" s="10"/>
      <c r="L4095" s="11">
        <v>1505000</v>
      </c>
    </row>
    <row r="4096" spans="1:12" x14ac:dyDescent="0.25">
      <c r="A4096" s="5" t="s">
        <v>1723</v>
      </c>
      <c r="B4096" s="3" t="s">
        <v>1724</v>
      </c>
      <c r="C4096" s="5" t="s">
        <v>5598</v>
      </c>
      <c r="D4096" s="5" t="s">
        <v>5598</v>
      </c>
      <c r="E4096" s="5">
        <v>2021</v>
      </c>
      <c r="F4096" s="8" t="str">
        <f t="shared" si="126"/>
        <v>February</v>
      </c>
      <c r="G4096" s="7">
        <f t="shared" si="127"/>
        <v>44229</v>
      </c>
      <c r="H4096" s="5" t="s">
        <v>3245</v>
      </c>
      <c r="I4096" s="5" t="s">
        <v>11</v>
      </c>
      <c r="J4096" s="10">
        <v>1935000</v>
      </c>
      <c r="K4096" s="10"/>
      <c r="L4096" s="11">
        <v>3440000</v>
      </c>
    </row>
    <row r="4097" spans="1:12" x14ac:dyDescent="0.25">
      <c r="A4097" s="5" t="s">
        <v>1723</v>
      </c>
      <c r="B4097" s="3" t="s">
        <v>1724</v>
      </c>
      <c r="C4097" s="5" t="s">
        <v>5598</v>
      </c>
      <c r="D4097" s="5" t="s">
        <v>5598</v>
      </c>
      <c r="E4097" s="5">
        <v>2021</v>
      </c>
      <c r="F4097" s="8" t="str">
        <f t="shared" si="126"/>
        <v>February</v>
      </c>
      <c r="G4097" s="7">
        <f t="shared" si="127"/>
        <v>44229</v>
      </c>
      <c r="H4097" s="5" t="s">
        <v>3244</v>
      </c>
      <c r="I4097" s="5" t="s">
        <v>11</v>
      </c>
      <c r="J4097" s="10">
        <v>537500</v>
      </c>
      <c r="K4097" s="10"/>
      <c r="L4097" s="11">
        <v>3977500</v>
      </c>
    </row>
    <row r="4098" spans="1:12" x14ac:dyDescent="0.25">
      <c r="A4098" s="5" t="s">
        <v>1723</v>
      </c>
      <c r="B4098" s="3" t="s">
        <v>1724</v>
      </c>
      <c r="C4098" s="5" t="s">
        <v>5598</v>
      </c>
      <c r="D4098" s="5" t="s">
        <v>5590</v>
      </c>
      <c r="E4098" s="5">
        <v>2021</v>
      </c>
      <c r="F4098" s="8" t="str">
        <f t="shared" si="126"/>
        <v>February</v>
      </c>
      <c r="G4098" s="7">
        <f t="shared" si="127"/>
        <v>44235</v>
      </c>
      <c r="H4098" s="5" t="s">
        <v>3243</v>
      </c>
      <c r="I4098" s="5" t="s">
        <v>11</v>
      </c>
      <c r="J4098" s="10">
        <v>1576666.67</v>
      </c>
      <c r="K4098" s="10"/>
      <c r="L4098" s="11">
        <v>5554166.6699999999</v>
      </c>
    </row>
    <row r="4099" spans="1:12" x14ac:dyDescent="0.25">
      <c r="A4099" s="5" t="s">
        <v>1723</v>
      </c>
      <c r="B4099" s="3" t="s">
        <v>1724</v>
      </c>
      <c r="C4099" s="5" t="s">
        <v>5598</v>
      </c>
      <c r="D4099" s="5" t="s">
        <v>5617</v>
      </c>
      <c r="E4099" s="5">
        <v>2021</v>
      </c>
      <c r="F4099" s="8" t="str">
        <f t="shared" ref="F4099:F4162" si="128">TEXT(C4099*28, "mmmm")</f>
        <v>February</v>
      </c>
      <c r="G4099" s="7">
        <f t="shared" ref="G4099:G4162" si="129">IFERROR(DATEVALUE(CONCATENATE(C4099,"-",D4099,"-",E4099)), "")</f>
        <v>44246</v>
      </c>
      <c r="H4099" s="5" t="s">
        <v>3242</v>
      </c>
      <c r="I4099" s="5" t="s">
        <v>11</v>
      </c>
      <c r="J4099" s="10">
        <v>970967.75</v>
      </c>
      <c r="K4099" s="10"/>
      <c r="L4099" s="11">
        <v>6525134.4199999999</v>
      </c>
    </row>
    <row r="4100" spans="1:12" x14ac:dyDescent="0.25">
      <c r="A4100" s="5" t="s">
        <v>1723</v>
      </c>
      <c r="B4100" s="3" t="s">
        <v>1724</v>
      </c>
      <c r="C4100" s="5" t="s">
        <v>5598</v>
      </c>
      <c r="D4100" s="5" t="s">
        <v>5617</v>
      </c>
      <c r="E4100" s="5">
        <v>2021</v>
      </c>
      <c r="F4100" s="8" t="str">
        <f t="shared" si="128"/>
        <v>February</v>
      </c>
      <c r="G4100" s="7">
        <f t="shared" si="129"/>
        <v>44246</v>
      </c>
      <c r="H4100" s="5" t="s">
        <v>3241</v>
      </c>
      <c r="I4100" s="5" t="s">
        <v>11</v>
      </c>
      <c r="J4100" s="10">
        <v>537500</v>
      </c>
      <c r="K4100" s="10"/>
      <c r="L4100" s="11">
        <v>7062634.4199999999</v>
      </c>
    </row>
    <row r="4101" spans="1:12" x14ac:dyDescent="0.25">
      <c r="A4101" s="5" t="s">
        <v>1723</v>
      </c>
      <c r="B4101" s="3" t="s">
        <v>1724</v>
      </c>
      <c r="C4101" s="5" t="s">
        <v>5598</v>
      </c>
      <c r="D4101" s="5" t="s">
        <v>5609</v>
      </c>
      <c r="E4101" s="5">
        <v>2021</v>
      </c>
      <c r="F4101" s="8" t="str">
        <f t="shared" si="128"/>
        <v>February</v>
      </c>
      <c r="G4101" s="7">
        <f t="shared" si="129"/>
        <v>44250</v>
      </c>
      <c r="H4101" s="5" t="s">
        <v>3240</v>
      </c>
      <c r="I4101" s="5" t="s">
        <v>13</v>
      </c>
      <c r="J4101" s="10"/>
      <c r="K4101" s="10">
        <v>185000</v>
      </c>
      <c r="L4101" s="11">
        <v>6877634.4199999999</v>
      </c>
    </row>
    <row r="4102" spans="1:12" x14ac:dyDescent="0.25">
      <c r="A4102" s="5" t="s">
        <v>1723</v>
      </c>
      <c r="B4102" s="3" t="s">
        <v>1724</v>
      </c>
      <c r="C4102" s="5" t="s">
        <v>5598</v>
      </c>
      <c r="D4102" s="5" t="s">
        <v>5602</v>
      </c>
      <c r="E4102" s="5">
        <v>2021</v>
      </c>
      <c r="F4102" s="8" t="str">
        <f t="shared" si="128"/>
        <v>February</v>
      </c>
      <c r="G4102" s="7">
        <f t="shared" si="129"/>
        <v>44251</v>
      </c>
      <c r="H4102" s="5" t="s">
        <v>3239</v>
      </c>
      <c r="I4102" s="5" t="s">
        <v>13</v>
      </c>
      <c r="J4102" s="10"/>
      <c r="K4102" s="10">
        <v>3792500</v>
      </c>
      <c r="L4102" s="11">
        <v>3085134.42</v>
      </c>
    </row>
    <row r="4103" spans="1:12" x14ac:dyDescent="0.25">
      <c r="A4103" s="5" t="s">
        <v>1723</v>
      </c>
      <c r="B4103" s="3" t="s">
        <v>1724</v>
      </c>
      <c r="C4103" s="5" t="s">
        <v>5588</v>
      </c>
      <c r="D4103" s="5" t="s">
        <v>5587</v>
      </c>
      <c r="E4103" s="5">
        <v>2021</v>
      </c>
      <c r="F4103" s="8" t="str">
        <f t="shared" si="128"/>
        <v>March</v>
      </c>
      <c r="G4103" s="7">
        <f t="shared" si="129"/>
        <v>44256</v>
      </c>
      <c r="H4103" s="5" t="s">
        <v>3238</v>
      </c>
      <c r="I4103" s="5" t="s">
        <v>11</v>
      </c>
      <c r="J4103" s="10">
        <v>1505000</v>
      </c>
      <c r="K4103" s="10"/>
      <c r="L4103" s="11">
        <v>4590134.42</v>
      </c>
    </row>
    <row r="4104" spans="1:12" x14ac:dyDescent="0.25">
      <c r="A4104" s="5" t="s">
        <v>1723</v>
      </c>
      <c r="B4104" s="3" t="s">
        <v>1724</v>
      </c>
      <c r="C4104" s="5" t="s">
        <v>5588</v>
      </c>
      <c r="D4104" s="5" t="s">
        <v>5587</v>
      </c>
      <c r="E4104" s="5">
        <v>2021</v>
      </c>
      <c r="F4104" s="8" t="str">
        <f t="shared" si="128"/>
        <v>March</v>
      </c>
      <c r="G4104" s="7">
        <f t="shared" si="129"/>
        <v>44256</v>
      </c>
      <c r="H4104" s="5" t="s">
        <v>3237</v>
      </c>
      <c r="I4104" s="5" t="s">
        <v>11</v>
      </c>
      <c r="J4104" s="10">
        <v>537500</v>
      </c>
      <c r="K4104" s="10"/>
      <c r="L4104" s="11">
        <v>5127634.42</v>
      </c>
    </row>
    <row r="4105" spans="1:12" x14ac:dyDescent="0.25">
      <c r="A4105" s="5" t="s">
        <v>1723</v>
      </c>
      <c r="B4105" s="3" t="s">
        <v>1724</v>
      </c>
      <c r="C4105" s="5" t="s">
        <v>5588</v>
      </c>
      <c r="D4105" s="5" t="s">
        <v>5587</v>
      </c>
      <c r="E4105" s="5">
        <v>2021</v>
      </c>
      <c r="F4105" s="8" t="str">
        <f t="shared" si="128"/>
        <v>March</v>
      </c>
      <c r="G4105" s="7">
        <f t="shared" si="129"/>
        <v>44256</v>
      </c>
      <c r="H4105" s="5" t="s">
        <v>3236</v>
      </c>
      <c r="I4105" s="5" t="s">
        <v>11</v>
      </c>
      <c r="J4105" s="10">
        <v>1254166.67</v>
      </c>
      <c r="K4105" s="10"/>
      <c r="L4105" s="11">
        <v>6381801.0899999999</v>
      </c>
    </row>
    <row r="4106" spans="1:12" x14ac:dyDescent="0.25">
      <c r="A4106" s="5" t="s">
        <v>1723</v>
      </c>
      <c r="B4106" s="3" t="s">
        <v>1724</v>
      </c>
      <c r="C4106" s="5" t="s">
        <v>5588</v>
      </c>
      <c r="D4106" s="5" t="s">
        <v>5614</v>
      </c>
      <c r="E4106" s="5">
        <v>2021</v>
      </c>
      <c r="F4106" s="8" t="str">
        <f t="shared" si="128"/>
        <v>March</v>
      </c>
      <c r="G4106" s="7">
        <f t="shared" si="129"/>
        <v>44281</v>
      </c>
      <c r="H4106" s="5" t="s">
        <v>3235</v>
      </c>
      <c r="I4106" s="5" t="s">
        <v>13</v>
      </c>
      <c r="J4106" s="10"/>
      <c r="K4106" s="10">
        <v>6084973.1399999997</v>
      </c>
      <c r="L4106" s="11">
        <v>296827.95</v>
      </c>
    </row>
    <row r="4107" spans="1:12" x14ac:dyDescent="0.25">
      <c r="A4107" s="5" t="s">
        <v>1723</v>
      </c>
      <c r="B4107" s="3" t="s">
        <v>1724</v>
      </c>
      <c r="C4107" s="5" t="s">
        <v>5588</v>
      </c>
      <c r="D4107" s="5" t="s">
        <v>5614</v>
      </c>
      <c r="E4107" s="5">
        <v>2021</v>
      </c>
      <c r="F4107" s="8" t="str">
        <f t="shared" si="128"/>
        <v>March</v>
      </c>
      <c r="G4107" s="7">
        <f t="shared" si="129"/>
        <v>44281</v>
      </c>
      <c r="H4107" s="5" t="s">
        <v>3234</v>
      </c>
      <c r="I4107" s="5" t="s">
        <v>13</v>
      </c>
      <c r="J4107" s="10"/>
      <c r="K4107" s="10">
        <v>296827.95</v>
      </c>
      <c r="L4107" s="11">
        <v>0</v>
      </c>
    </row>
    <row r="4108" spans="1:12" x14ac:dyDescent="0.25">
      <c r="A4108" s="5" t="s">
        <v>1723</v>
      </c>
      <c r="B4108" s="3" t="s">
        <v>1724</v>
      </c>
      <c r="C4108" s="5" t="s">
        <v>5596</v>
      </c>
      <c r="D4108" s="5" t="s">
        <v>5587</v>
      </c>
      <c r="E4108" s="5">
        <v>2021</v>
      </c>
      <c r="F4108" s="8" t="str">
        <f t="shared" si="128"/>
        <v>April</v>
      </c>
      <c r="G4108" s="7">
        <f t="shared" si="129"/>
        <v>44287</v>
      </c>
      <c r="H4108" s="5" t="s">
        <v>3233</v>
      </c>
      <c r="I4108" s="5" t="s">
        <v>11</v>
      </c>
      <c r="J4108" s="10">
        <v>1505000</v>
      </c>
      <c r="K4108" s="10"/>
      <c r="L4108" s="11">
        <v>1505000</v>
      </c>
    </row>
    <row r="4109" spans="1:12" x14ac:dyDescent="0.25">
      <c r="A4109" s="5" t="s">
        <v>1723</v>
      </c>
      <c r="B4109" s="3" t="s">
        <v>1724</v>
      </c>
      <c r="C4109" s="5" t="s">
        <v>5596</v>
      </c>
      <c r="D4109" s="5" t="s">
        <v>5587</v>
      </c>
      <c r="E4109" s="5">
        <v>2021</v>
      </c>
      <c r="F4109" s="8" t="str">
        <f t="shared" si="128"/>
        <v>April</v>
      </c>
      <c r="G4109" s="7">
        <f t="shared" si="129"/>
        <v>44287</v>
      </c>
      <c r="H4109" s="5" t="s">
        <v>3232</v>
      </c>
      <c r="I4109" s="5" t="s">
        <v>11</v>
      </c>
      <c r="J4109" s="10">
        <v>537500</v>
      </c>
      <c r="K4109" s="10"/>
      <c r="L4109" s="11">
        <v>2042500</v>
      </c>
    </row>
    <row r="4110" spans="1:12" x14ac:dyDescent="0.25">
      <c r="A4110" s="5" t="s">
        <v>1723</v>
      </c>
      <c r="B4110" s="3" t="s">
        <v>1724</v>
      </c>
      <c r="C4110" s="5" t="s">
        <v>5596</v>
      </c>
      <c r="D4110" s="5" t="s">
        <v>5609</v>
      </c>
      <c r="E4110" s="5">
        <v>2021</v>
      </c>
      <c r="F4110" s="8" t="str">
        <f t="shared" si="128"/>
        <v>April</v>
      </c>
      <c r="G4110" s="7">
        <f t="shared" si="129"/>
        <v>44309</v>
      </c>
      <c r="H4110" s="5" t="s">
        <v>3231</v>
      </c>
      <c r="I4110" s="5" t="s">
        <v>13</v>
      </c>
      <c r="J4110" s="10"/>
      <c r="K4110" s="10">
        <v>95000</v>
      </c>
      <c r="L4110" s="11">
        <v>1947500</v>
      </c>
    </row>
    <row r="4111" spans="1:12" x14ac:dyDescent="0.25">
      <c r="A4111" s="5" t="s">
        <v>1723</v>
      </c>
      <c r="B4111" s="3" t="s">
        <v>1724</v>
      </c>
      <c r="C4111" s="5" t="s">
        <v>5596</v>
      </c>
      <c r="D4111" s="5" t="s">
        <v>5609</v>
      </c>
      <c r="E4111" s="5">
        <v>2021</v>
      </c>
      <c r="F4111" s="8" t="str">
        <f t="shared" si="128"/>
        <v>April</v>
      </c>
      <c r="G4111" s="7">
        <f t="shared" si="129"/>
        <v>44309</v>
      </c>
      <c r="H4111" s="5" t="s">
        <v>3202</v>
      </c>
      <c r="I4111" s="5" t="s">
        <v>13</v>
      </c>
      <c r="J4111" s="10"/>
      <c r="K4111" s="10">
        <v>1947500</v>
      </c>
      <c r="L4111" s="11">
        <v>0</v>
      </c>
    </row>
    <row r="4112" spans="1:12" x14ac:dyDescent="0.25">
      <c r="A4112" s="5" t="s">
        <v>1723</v>
      </c>
      <c r="B4112" s="3" t="s">
        <v>1724</v>
      </c>
      <c r="C4112" s="5" t="s">
        <v>5596</v>
      </c>
      <c r="D4112" s="5" t="s">
        <v>5610</v>
      </c>
      <c r="E4112" s="5">
        <v>2021</v>
      </c>
      <c r="F4112" s="8" t="str">
        <f t="shared" si="128"/>
        <v>April</v>
      </c>
      <c r="G4112" s="7">
        <f t="shared" si="129"/>
        <v>44316</v>
      </c>
      <c r="H4112" s="5" t="s">
        <v>3230</v>
      </c>
      <c r="I4112" s="5" t="s">
        <v>11</v>
      </c>
      <c r="J4112" s="10">
        <v>1505000</v>
      </c>
      <c r="K4112" s="10"/>
      <c r="L4112" s="11">
        <v>1505000</v>
      </c>
    </row>
    <row r="4113" spans="1:12" x14ac:dyDescent="0.25">
      <c r="A4113" s="5" t="s">
        <v>1723</v>
      </c>
      <c r="B4113" s="3" t="s">
        <v>1724</v>
      </c>
      <c r="C4113" s="5" t="s">
        <v>5596</v>
      </c>
      <c r="D4113" s="5" t="s">
        <v>5610</v>
      </c>
      <c r="E4113" s="5">
        <v>2021</v>
      </c>
      <c r="F4113" s="8" t="str">
        <f t="shared" si="128"/>
        <v>April</v>
      </c>
      <c r="G4113" s="7">
        <f t="shared" si="129"/>
        <v>44316</v>
      </c>
      <c r="H4113" s="5" t="s">
        <v>3229</v>
      </c>
      <c r="I4113" s="5" t="s">
        <v>11</v>
      </c>
      <c r="J4113" s="10">
        <v>537500</v>
      </c>
      <c r="K4113" s="10"/>
      <c r="L4113" s="11">
        <v>2042500</v>
      </c>
    </row>
    <row r="4114" spans="1:12" x14ac:dyDescent="0.25">
      <c r="A4114" s="5" t="s">
        <v>1723</v>
      </c>
      <c r="B4114" s="3" t="s">
        <v>1724</v>
      </c>
      <c r="C4114" s="5" t="s">
        <v>5597</v>
      </c>
      <c r="D4114" s="5" t="s">
        <v>5615</v>
      </c>
      <c r="E4114" s="5">
        <v>2021</v>
      </c>
      <c r="F4114" s="8" t="str">
        <f t="shared" si="128"/>
        <v>May</v>
      </c>
      <c r="G4114" s="7">
        <f t="shared" si="129"/>
        <v>44343</v>
      </c>
      <c r="H4114" s="5" t="s">
        <v>1975</v>
      </c>
      <c r="I4114" s="5" t="s">
        <v>13</v>
      </c>
      <c r="J4114" s="10"/>
      <c r="K4114" s="10">
        <v>95000</v>
      </c>
      <c r="L4114" s="11">
        <v>1947500</v>
      </c>
    </row>
    <row r="4115" spans="1:12" x14ac:dyDescent="0.25">
      <c r="A4115" s="5" t="s">
        <v>1723</v>
      </c>
      <c r="B4115" s="3" t="s">
        <v>1724</v>
      </c>
      <c r="C4115" s="5" t="s">
        <v>5597</v>
      </c>
      <c r="D4115" s="5" t="s">
        <v>5615</v>
      </c>
      <c r="E4115" s="5">
        <v>2021</v>
      </c>
      <c r="F4115" s="8" t="str">
        <f t="shared" si="128"/>
        <v>May</v>
      </c>
      <c r="G4115" s="7">
        <f t="shared" si="129"/>
        <v>44343</v>
      </c>
      <c r="H4115" s="5" t="s">
        <v>3228</v>
      </c>
      <c r="I4115" s="5" t="s">
        <v>13</v>
      </c>
      <c r="J4115" s="10"/>
      <c r="K4115" s="10">
        <v>1947500</v>
      </c>
      <c r="L4115" s="11">
        <v>0</v>
      </c>
    </row>
    <row r="4116" spans="1:12" x14ac:dyDescent="0.25">
      <c r="A4116" s="5" t="s">
        <v>1723</v>
      </c>
      <c r="B4116" s="3" t="s">
        <v>1724</v>
      </c>
      <c r="C4116" s="5" t="s">
        <v>5589</v>
      </c>
      <c r="D4116" s="5" t="s">
        <v>5602</v>
      </c>
      <c r="E4116" s="5">
        <v>2021</v>
      </c>
      <c r="F4116" s="8" t="str">
        <f t="shared" si="128"/>
        <v>June</v>
      </c>
      <c r="G4116" s="7">
        <f t="shared" si="129"/>
        <v>44371</v>
      </c>
      <c r="H4116" s="5" t="s">
        <v>3227</v>
      </c>
      <c r="I4116" s="5" t="s">
        <v>13</v>
      </c>
      <c r="J4116" s="10"/>
      <c r="K4116" s="10">
        <v>95000</v>
      </c>
      <c r="L4116" s="11">
        <v>-95000</v>
      </c>
    </row>
    <row r="4117" spans="1:12" x14ac:dyDescent="0.25">
      <c r="A4117" s="5" t="s">
        <v>1723</v>
      </c>
      <c r="B4117" s="3" t="s">
        <v>1724</v>
      </c>
      <c r="C4117" s="5" t="s">
        <v>5589</v>
      </c>
      <c r="D4117" s="5" t="s">
        <v>5602</v>
      </c>
      <c r="E4117" s="5">
        <v>2021</v>
      </c>
      <c r="F4117" s="8" t="str">
        <f t="shared" si="128"/>
        <v>June</v>
      </c>
      <c r="G4117" s="7">
        <f t="shared" si="129"/>
        <v>44371</v>
      </c>
      <c r="H4117" s="5" t="s">
        <v>3226</v>
      </c>
      <c r="I4117" s="5" t="s">
        <v>13</v>
      </c>
      <c r="J4117" s="10"/>
      <c r="K4117" s="10">
        <v>1947500</v>
      </c>
      <c r="L4117" s="11">
        <v>-2042500</v>
      </c>
    </row>
    <row r="4118" spans="1:12" x14ac:dyDescent="0.25">
      <c r="A4118" s="5" t="s">
        <v>1723</v>
      </c>
      <c r="B4118" s="3" t="s">
        <v>1724</v>
      </c>
      <c r="C4118" s="5" t="s">
        <v>5592</v>
      </c>
      <c r="D4118" s="5" t="s">
        <v>5587</v>
      </c>
      <c r="E4118" s="5">
        <v>2021</v>
      </c>
      <c r="F4118" s="8" t="str">
        <f t="shared" si="128"/>
        <v>July</v>
      </c>
      <c r="G4118" s="7">
        <f t="shared" si="129"/>
        <v>44378</v>
      </c>
      <c r="H4118" s="5" t="s">
        <v>3225</v>
      </c>
      <c r="I4118" s="5" t="s">
        <v>11</v>
      </c>
      <c r="J4118" s="10">
        <v>1505000</v>
      </c>
      <c r="K4118" s="10"/>
      <c r="L4118" s="11">
        <v>-537500</v>
      </c>
    </row>
    <row r="4119" spans="1:12" x14ac:dyDescent="0.25">
      <c r="A4119" s="5" t="s">
        <v>1723</v>
      </c>
      <c r="B4119" s="3" t="s">
        <v>1724</v>
      </c>
      <c r="C4119" s="5" t="s">
        <v>5592</v>
      </c>
      <c r="D4119" s="5" t="s">
        <v>5587</v>
      </c>
      <c r="E4119" s="5">
        <v>2021</v>
      </c>
      <c r="F4119" s="8" t="str">
        <f t="shared" si="128"/>
        <v>July</v>
      </c>
      <c r="G4119" s="7">
        <f t="shared" si="129"/>
        <v>44378</v>
      </c>
      <c r="H4119" s="5" t="s">
        <v>3224</v>
      </c>
      <c r="I4119" s="5" t="s">
        <v>11</v>
      </c>
      <c r="J4119" s="10">
        <v>537500</v>
      </c>
      <c r="K4119" s="10"/>
      <c r="L4119" s="11">
        <v>0</v>
      </c>
    </row>
    <row r="4120" spans="1:12" x14ac:dyDescent="0.25">
      <c r="A4120" s="5" t="s">
        <v>1723</v>
      </c>
      <c r="B4120" s="3" t="s">
        <v>1724</v>
      </c>
      <c r="C4120" s="5" t="s">
        <v>5592</v>
      </c>
      <c r="D4120" s="5" t="s">
        <v>5587</v>
      </c>
      <c r="E4120" s="5">
        <v>2021</v>
      </c>
      <c r="F4120" s="8" t="str">
        <f t="shared" si="128"/>
        <v>July</v>
      </c>
      <c r="G4120" s="7">
        <f t="shared" si="129"/>
        <v>44378</v>
      </c>
      <c r="H4120" s="5" t="s">
        <v>3223</v>
      </c>
      <c r="I4120" s="5" t="s">
        <v>11</v>
      </c>
      <c r="J4120" s="10">
        <v>1505000</v>
      </c>
      <c r="K4120" s="10"/>
      <c r="L4120" s="11">
        <v>1505000</v>
      </c>
    </row>
    <row r="4121" spans="1:12" x14ac:dyDescent="0.25">
      <c r="A4121" s="5" t="s">
        <v>1723</v>
      </c>
      <c r="B4121" s="3" t="s">
        <v>1724</v>
      </c>
      <c r="C4121" s="5" t="s">
        <v>5592</v>
      </c>
      <c r="D4121" s="5" t="s">
        <v>5587</v>
      </c>
      <c r="E4121" s="5">
        <v>2021</v>
      </c>
      <c r="F4121" s="8" t="str">
        <f t="shared" si="128"/>
        <v>July</v>
      </c>
      <c r="G4121" s="7">
        <f t="shared" si="129"/>
        <v>44378</v>
      </c>
      <c r="H4121" s="5" t="s">
        <v>3222</v>
      </c>
      <c r="I4121" s="5" t="s">
        <v>11</v>
      </c>
      <c r="J4121" s="10">
        <v>537500</v>
      </c>
      <c r="K4121" s="10"/>
      <c r="L4121" s="11">
        <v>2042500</v>
      </c>
    </row>
    <row r="4122" spans="1:12" x14ac:dyDescent="0.25">
      <c r="A4122" s="5" t="s">
        <v>1723</v>
      </c>
      <c r="B4122" s="3" t="s">
        <v>1724</v>
      </c>
      <c r="C4122" s="5" t="s">
        <v>5592</v>
      </c>
      <c r="D4122" s="5" t="s">
        <v>5615</v>
      </c>
      <c r="E4122" s="5">
        <v>2021</v>
      </c>
      <c r="F4122" s="8" t="str">
        <f t="shared" si="128"/>
        <v>July</v>
      </c>
      <c r="G4122" s="7">
        <f t="shared" si="129"/>
        <v>44404</v>
      </c>
      <c r="H4122" s="5" t="s">
        <v>3193</v>
      </c>
      <c r="I4122" s="5" t="s">
        <v>13</v>
      </c>
      <c r="J4122" s="10"/>
      <c r="K4122" s="10">
        <v>1947500</v>
      </c>
      <c r="L4122" s="11">
        <v>95000</v>
      </c>
    </row>
    <row r="4123" spans="1:12" x14ac:dyDescent="0.25">
      <c r="A4123" s="5" t="s">
        <v>1723</v>
      </c>
      <c r="B4123" s="3" t="s">
        <v>1724</v>
      </c>
      <c r="C4123" s="5" t="s">
        <v>5592</v>
      </c>
      <c r="D4123" s="5" t="s">
        <v>5615</v>
      </c>
      <c r="E4123" s="5">
        <v>2021</v>
      </c>
      <c r="F4123" s="8" t="str">
        <f t="shared" si="128"/>
        <v>July</v>
      </c>
      <c r="G4123" s="7">
        <f t="shared" si="129"/>
        <v>44404</v>
      </c>
      <c r="H4123" s="5" t="s">
        <v>3192</v>
      </c>
      <c r="I4123" s="5" t="s">
        <v>13</v>
      </c>
      <c r="J4123" s="10"/>
      <c r="K4123" s="10">
        <v>95000</v>
      </c>
      <c r="L4123" s="11">
        <v>0</v>
      </c>
    </row>
    <row r="4124" spans="1:12" x14ac:dyDescent="0.25">
      <c r="A4124" s="5" t="s">
        <v>1723</v>
      </c>
      <c r="B4124" s="3" t="s">
        <v>1724</v>
      </c>
      <c r="C4124" s="5" t="s">
        <v>5590</v>
      </c>
      <c r="D4124" s="5" t="s">
        <v>5587</v>
      </c>
      <c r="E4124" s="5">
        <v>2021</v>
      </c>
      <c r="F4124" s="8" t="str">
        <f t="shared" si="128"/>
        <v>August</v>
      </c>
      <c r="G4124" s="7">
        <f t="shared" si="129"/>
        <v>44409</v>
      </c>
      <c r="H4124" s="5" t="s">
        <v>3221</v>
      </c>
      <c r="I4124" s="5" t="s">
        <v>11</v>
      </c>
      <c r="J4124" s="10">
        <v>1505000</v>
      </c>
      <c r="K4124" s="10"/>
      <c r="L4124" s="11">
        <v>1505000</v>
      </c>
    </row>
    <row r="4125" spans="1:12" x14ac:dyDescent="0.25">
      <c r="A4125" s="5" t="s">
        <v>1723</v>
      </c>
      <c r="B4125" s="3" t="s">
        <v>1724</v>
      </c>
      <c r="C4125" s="5" t="s">
        <v>5605</v>
      </c>
      <c r="D4125" s="5" t="s">
        <v>5587</v>
      </c>
      <c r="E4125" s="5">
        <v>2021</v>
      </c>
      <c r="F4125" s="8" t="str">
        <f t="shared" si="128"/>
        <v>September</v>
      </c>
      <c r="G4125" s="7">
        <f t="shared" si="129"/>
        <v>44440</v>
      </c>
      <c r="H4125" s="5" t="s">
        <v>3220</v>
      </c>
      <c r="I4125" s="5" t="s">
        <v>11</v>
      </c>
      <c r="J4125" s="10">
        <v>537500</v>
      </c>
      <c r="K4125" s="10"/>
      <c r="L4125" s="11">
        <v>2042500</v>
      </c>
    </row>
    <row r="4126" spans="1:12" x14ac:dyDescent="0.25">
      <c r="A4126" s="5" t="s">
        <v>1723</v>
      </c>
      <c r="B4126" s="3" t="s">
        <v>1724</v>
      </c>
      <c r="C4126" s="5" t="s">
        <v>5605</v>
      </c>
      <c r="D4126" s="5" t="s">
        <v>5604</v>
      </c>
      <c r="E4126" s="5">
        <v>2021</v>
      </c>
      <c r="F4126" s="8" t="str">
        <f t="shared" si="128"/>
        <v>September</v>
      </c>
      <c r="G4126" s="7">
        <f t="shared" si="129"/>
        <v>44452</v>
      </c>
      <c r="H4126" s="5" t="s">
        <v>3219</v>
      </c>
      <c r="I4126" s="5" t="s">
        <v>11</v>
      </c>
      <c r="J4126" s="10">
        <v>156048.39000000001</v>
      </c>
      <c r="K4126" s="10"/>
      <c r="L4126" s="11">
        <v>2198548.39</v>
      </c>
    </row>
    <row r="4127" spans="1:12" x14ac:dyDescent="0.25">
      <c r="A4127" s="5" t="s">
        <v>1723</v>
      </c>
      <c r="B4127" s="3" t="s">
        <v>1724</v>
      </c>
      <c r="C4127" s="5" t="s">
        <v>5605</v>
      </c>
      <c r="D4127" s="5" t="s">
        <v>5604</v>
      </c>
      <c r="E4127" s="5">
        <v>2021</v>
      </c>
      <c r="F4127" s="8" t="str">
        <f t="shared" si="128"/>
        <v>September</v>
      </c>
      <c r="G4127" s="7">
        <f t="shared" si="129"/>
        <v>44452</v>
      </c>
      <c r="H4127" s="5" t="s">
        <v>3218</v>
      </c>
      <c r="I4127" s="5" t="s">
        <v>11</v>
      </c>
      <c r="J4127" s="10">
        <v>631129.03</v>
      </c>
      <c r="K4127" s="10"/>
      <c r="L4127" s="11">
        <v>2829677.42</v>
      </c>
    </row>
    <row r="4128" spans="1:12" x14ac:dyDescent="0.25">
      <c r="A4128" s="5" t="s">
        <v>1725</v>
      </c>
      <c r="B4128" s="3" t="s">
        <v>1726</v>
      </c>
      <c r="C4128" s="5" t="s">
        <v>5587</v>
      </c>
      <c r="D4128" s="5" t="s">
        <v>5587</v>
      </c>
      <c r="E4128" s="5">
        <v>2021</v>
      </c>
      <c r="F4128" s="8" t="str">
        <f t="shared" si="128"/>
        <v>January</v>
      </c>
      <c r="G4128" s="7">
        <f t="shared" si="129"/>
        <v>44197</v>
      </c>
      <c r="H4128" s="5" t="s">
        <v>36</v>
      </c>
      <c r="I4128" s="5" t="s">
        <v>29</v>
      </c>
      <c r="J4128" s="10"/>
      <c r="K4128" s="10"/>
      <c r="L4128" s="11">
        <v>433000</v>
      </c>
    </row>
    <row r="4129" spans="1:12" x14ac:dyDescent="0.25">
      <c r="A4129" s="5" t="s">
        <v>1727</v>
      </c>
      <c r="B4129" s="3" t="s">
        <v>1728</v>
      </c>
      <c r="C4129" s="5" t="s">
        <v>5590</v>
      </c>
      <c r="D4129" s="5" t="s">
        <v>5591</v>
      </c>
      <c r="E4129" s="5">
        <v>2021</v>
      </c>
      <c r="F4129" s="8" t="str">
        <f t="shared" si="128"/>
        <v>August</v>
      </c>
      <c r="G4129" s="7">
        <f t="shared" si="129"/>
        <v>44426</v>
      </c>
      <c r="H4129" s="5" t="s">
        <v>3217</v>
      </c>
      <c r="I4129" s="5" t="s">
        <v>11</v>
      </c>
      <c r="J4129" s="10">
        <v>499875</v>
      </c>
      <c r="K4129" s="10"/>
      <c r="L4129" s="11">
        <v>499875</v>
      </c>
    </row>
    <row r="4130" spans="1:12" x14ac:dyDescent="0.25">
      <c r="A4130" s="5" t="s">
        <v>1727</v>
      </c>
      <c r="B4130" s="3" t="s">
        <v>1728</v>
      </c>
      <c r="C4130" s="5" t="s">
        <v>5590</v>
      </c>
      <c r="D4130" s="5" t="s">
        <v>5591</v>
      </c>
      <c r="E4130" s="5">
        <v>2021</v>
      </c>
      <c r="F4130" s="8" t="str">
        <f t="shared" si="128"/>
        <v>August</v>
      </c>
      <c r="G4130" s="7">
        <f t="shared" si="129"/>
        <v>44426</v>
      </c>
      <c r="H4130" s="5" t="s">
        <v>3216</v>
      </c>
      <c r="I4130" s="5" t="s">
        <v>13</v>
      </c>
      <c r="J4130" s="10"/>
      <c r="K4130" s="10">
        <v>453375</v>
      </c>
      <c r="L4130" s="11">
        <v>46500</v>
      </c>
    </row>
    <row r="4131" spans="1:12" x14ac:dyDescent="0.25">
      <c r="A4131" s="5" t="s">
        <v>1727</v>
      </c>
      <c r="B4131" s="3" t="s">
        <v>1728</v>
      </c>
      <c r="C4131" s="5" t="s">
        <v>5590</v>
      </c>
      <c r="D4131" s="5" t="s">
        <v>5591</v>
      </c>
      <c r="E4131" s="5">
        <v>2021</v>
      </c>
      <c r="F4131" s="8" t="str">
        <f t="shared" si="128"/>
        <v>August</v>
      </c>
      <c r="G4131" s="7">
        <f t="shared" si="129"/>
        <v>44426</v>
      </c>
      <c r="H4131" s="5" t="s">
        <v>3215</v>
      </c>
      <c r="I4131" s="5" t="s">
        <v>13</v>
      </c>
      <c r="J4131" s="10"/>
      <c r="K4131" s="10">
        <v>46500</v>
      </c>
      <c r="L4131" s="11">
        <v>0</v>
      </c>
    </row>
    <row r="4132" spans="1:12" x14ac:dyDescent="0.25">
      <c r="A4132" s="5" t="s">
        <v>1729</v>
      </c>
      <c r="B4132" s="3" t="s">
        <v>1730</v>
      </c>
      <c r="C4132" s="7"/>
      <c r="D4132" s="7"/>
      <c r="E4132" s="7"/>
      <c r="F4132" s="8" t="str">
        <f t="shared" si="128"/>
        <v>January</v>
      </c>
      <c r="G4132" s="7" t="str">
        <f t="shared" si="129"/>
        <v/>
      </c>
      <c r="H4132" s="5" t="s">
        <v>28</v>
      </c>
      <c r="I4132" s="5" t="s">
        <v>29</v>
      </c>
      <c r="J4132" s="10"/>
      <c r="K4132" s="10"/>
      <c r="L4132" s="11">
        <v>0</v>
      </c>
    </row>
    <row r="4133" spans="1:12" x14ac:dyDescent="0.25">
      <c r="A4133" s="5" t="s">
        <v>1731</v>
      </c>
      <c r="B4133" s="3" t="s">
        <v>1732</v>
      </c>
      <c r="C4133" s="7"/>
      <c r="D4133" s="7"/>
      <c r="E4133" s="7"/>
      <c r="F4133" s="8" t="str">
        <f t="shared" si="128"/>
        <v>January</v>
      </c>
      <c r="G4133" s="7" t="str">
        <f t="shared" si="129"/>
        <v/>
      </c>
      <c r="H4133" s="5" t="s">
        <v>28</v>
      </c>
      <c r="I4133" s="5" t="s">
        <v>29</v>
      </c>
      <c r="J4133" s="10"/>
      <c r="K4133" s="10"/>
      <c r="L4133" s="11">
        <v>0</v>
      </c>
    </row>
    <row r="4134" spans="1:12" x14ac:dyDescent="0.25">
      <c r="A4134" s="5" t="s">
        <v>1733</v>
      </c>
      <c r="B4134" s="3" t="s">
        <v>1734</v>
      </c>
      <c r="C4134" s="5" t="s">
        <v>5587</v>
      </c>
      <c r="D4134" s="5" t="s">
        <v>5587</v>
      </c>
      <c r="E4134" s="5">
        <v>2021</v>
      </c>
      <c r="F4134" s="8" t="str">
        <f t="shared" si="128"/>
        <v>January</v>
      </c>
      <c r="G4134" s="7">
        <f t="shared" si="129"/>
        <v>44197</v>
      </c>
      <c r="H4134" s="5" t="s">
        <v>3214</v>
      </c>
      <c r="I4134" s="5" t="s">
        <v>11</v>
      </c>
      <c r="J4134" s="10">
        <v>712871.85</v>
      </c>
      <c r="K4134" s="10"/>
      <c r="L4134" s="11">
        <v>712871.85</v>
      </c>
    </row>
    <row r="4135" spans="1:12" x14ac:dyDescent="0.25">
      <c r="A4135" s="5" t="s">
        <v>1733</v>
      </c>
      <c r="B4135" s="3" t="s">
        <v>1734</v>
      </c>
      <c r="C4135" s="5" t="s">
        <v>5587</v>
      </c>
      <c r="D4135" s="5" t="s">
        <v>5613</v>
      </c>
      <c r="E4135" s="5">
        <v>2021</v>
      </c>
      <c r="F4135" s="8" t="str">
        <f t="shared" si="128"/>
        <v>January</v>
      </c>
      <c r="G4135" s="7">
        <f t="shared" si="129"/>
        <v>44217</v>
      </c>
      <c r="H4135" s="5" t="s">
        <v>3213</v>
      </c>
      <c r="I4135" s="5" t="s">
        <v>13</v>
      </c>
      <c r="J4135" s="10"/>
      <c r="K4135" s="10">
        <v>679715.02</v>
      </c>
      <c r="L4135" s="11">
        <v>33156.83</v>
      </c>
    </row>
    <row r="4136" spans="1:12" x14ac:dyDescent="0.25">
      <c r="A4136" s="5" t="s">
        <v>1733</v>
      </c>
      <c r="B4136" s="3" t="s">
        <v>1734</v>
      </c>
      <c r="C4136" s="5" t="s">
        <v>5587</v>
      </c>
      <c r="D4136" s="5" t="s">
        <v>5613</v>
      </c>
      <c r="E4136" s="5">
        <v>2021</v>
      </c>
      <c r="F4136" s="8" t="str">
        <f t="shared" si="128"/>
        <v>January</v>
      </c>
      <c r="G4136" s="7">
        <f t="shared" si="129"/>
        <v>44217</v>
      </c>
      <c r="H4136" s="5" t="s">
        <v>3212</v>
      </c>
      <c r="I4136" s="5" t="s">
        <v>13</v>
      </c>
      <c r="J4136" s="10"/>
      <c r="K4136" s="10">
        <v>33156.85</v>
      </c>
      <c r="L4136" s="11">
        <v>-0.02</v>
      </c>
    </row>
    <row r="4137" spans="1:12" x14ac:dyDescent="0.25">
      <c r="A4137" s="5" t="s">
        <v>1733</v>
      </c>
      <c r="B4137" s="3" t="s">
        <v>1734</v>
      </c>
      <c r="C4137" s="5" t="s">
        <v>5598</v>
      </c>
      <c r="D4137" s="5" t="s">
        <v>5587</v>
      </c>
      <c r="E4137" s="5">
        <v>2021</v>
      </c>
      <c r="F4137" s="8" t="str">
        <f t="shared" si="128"/>
        <v>February</v>
      </c>
      <c r="G4137" s="7">
        <f t="shared" si="129"/>
        <v>44228</v>
      </c>
      <c r="H4137" s="5" t="s">
        <v>3211</v>
      </c>
      <c r="I4137" s="5" t="s">
        <v>11</v>
      </c>
      <c r="J4137" s="10">
        <v>712871.85</v>
      </c>
      <c r="K4137" s="10"/>
      <c r="L4137" s="11">
        <v>712871.83</v>
      </c>
    </row>
    <row r="4138" spans="1:12" x14ac:dyDescent="0.25">
      <c r="A4138" s="5" t="s">
        <v>1733</v>
      </c>
      <c r="B4138" s="3" t="s">
        <v>1734</v>
      </c>
      <c r="C4138" s="5" t="s">
        <v>5598</v>
      </c>
      <c r="D4138" s="5" t="s">
        <v>5596</v>
      </c>
      <c r="E4138" s="5">
        <v>2021</v>
      </c>
      <c r="F4138" s="8" t="str">
        <f t="shared" si="128"/>
        <v>February</v>
      </c>
      <c r="G4138" s="7">
        <f t="shared" si="129"/>
        <v>44231</v>
      </c>
      <c r="H4138" s="5" t="s">
        <v>3210</v>
      </c>
      <c r="I4138" s="5" t="s">
        <v>13</v>
      </c>
      <c r="J4138" s="10"/>
      <c r="K4138" s="10">
        <v>679715.02</v>
      </c>
      <c r="L4138" s="11">
        <v>33156.81</v>
      </c>
    </row>
    <row r="4139" spans="1:12" x14ac:dyDescent="0.25">
      <c r="A4139" s="5" t="s">
        <v>1733</v>
      </c>
      <c r="B4139" s="3" t="s">
        <v>1734</v>
      </c>
      <c r="C4139" s="5" t="s">
        <v>5598</v>
      </c>
      <c r="D4139" s="5" t="s">
        <v>5596</v>
      </c>
      <c r="E4139" s="5">
        <v>2021</v>
      </c>
      <c r="F4139" s="8" t="str">
        <f t="shared" si="128"/>
        <v>February</v>
      </c>
      <c r="G4139" s="7">
        <f t="shared" si="129"/>
        <v>44231</v>
      </c>
      <c r="H4139" s="5" t="s">
        <v>3209</v>
      </c>
      <c r="I4139" s="5" t="s">
        <v>13</v>
      </c>
      <c r="J4139" s="10"/>
      <c r="K4139" s="10">
        <v>33156.83</v>
      </c>
      <c r="L4139" s="11">
        <v>-0.02</v>
      </c>
    </row>
    <row r="4140" spans="1:12" x14ac:dyDescent="0.25">
      <c r="A4140" s="5" t="s">
        <v>1733</v>
      </c>
      <c r="B4140" s="3" t="s">
        <v>1734</v>
      </c>
      <c r="C4140" s="5" t="s">
        <v>5598</v>
      </c>
      <c r="D4140" s="5" t="s">
        <v>5602</v>
      </c>
      <c r="E4140" s="5">
        <v>2021</v>
      </c>
      <c r="F4140" s="8" t="str">
        <f t="shared" si="128"/>
        <v>February</v>
      </c>
      <c r="G4140" s="7">
        <f t="shared" si="129"/>
        <v>44251</v>
      </c>
      <c r="H4140" s="5" t="s">
        <v>3208</v>
      </c>
      <c r="I4140" s="5" t="s">
        <v>11</v>
      </c>
      <c r="J4140" s="10">
        <v>712871.85</v>
      </c>
      <c r="K4140" s="10"/>
      <c r="L4140" s="11">
        <v>712871.83</v>
      </c>
    </row>
    <row r="4141" spans="1:12" x14ac:dyDescent="0.25">
      <c r="A4141" s="5" t="s">
        <v>1733</v>
      </c>
      <c r="B4141" s="3" t="s">
        <v>1734</v>
      </c>
      <c r="C4141" s="5" t="s">
        <v>5588</v>
      </c>
      <c r="D4141" s="5" t="s">
        <v>5597</v>
      </c>
      <c r="E4141" s="5">
        <v>2021</v>
      </c>
      <c r="F4141" s="8" t="str">
        <f t="shared" si="128"/>
        <v>March</v>
      </c>
      <c r="G4141" s="7">
        <f t="shared" si="129"/>
        <v>44260</v>
      </c>
      <c r="H4141" s="5" t="s">
        <v>3207</v>
      </c>
      <c r="I4141" s="5" t="s">
        <v>13</v>
      </c>
      <c r="J4141" s="10"/>
      <c r="K4141" s="10">
        <v>679715</v>
      </c>
      <c r="L4141" s="11">
        <v>33156.83</v>
      </c>
    </row>
    <row r="4142" spans="1:12" x14ac:dyDescent="0.25">
      <c r="A4142" s="5" t="s">
        <v>1733</v>
      </c>
      <c r="B4142" s="3" t="s">
        <v>1734</v>
      </c>
      <c r="C4142" s="5" t="s">
        <v>5588</v>
      </c>
      <c r="D4142" s="5" t="s">
        <v>5597</v>
      </c>
      <c r="E4142" s="5">
        <v>2021</v>
      </c>
      <c r="F4142" s="8" t="str">
        <f t="shared" si="128"/>
        <v>March</v>
      </c>
      <c r="G4142" s="7">
        <f t="shared" si="129"/>
        <v>44260</v>
      </c>
      <c r="H4142" s="5" t="s">
        <v>1975</v>
      </c>
      <c r="I4142" s="5" t="s">
        <v>13</v>
      </c>
      <c r="J4142" s="10"/>
      <c r="K4142" s="10">
        <v>33156.83</v>
      </c>
      <c r="L4142" s="11">
        <v>0</v>
      </c>
    </row>
    <row r="4143" spans="1:12" x14ac:dyDescent="0.25">
      <c r="A4143" s="5" t="s">
        <v>1733</v>
      </c>
      <c r="B4143" s="3" t="s">
        <v>1734</v>
      </c>
      <c r="C4143" s="5" t="s">
        <v>5596</v>
      </c>
      <c r="D4143" s="5" t="s">
        <v>5587</v>
      </c>
      <c r="E4143" s="5">
        <v>2021</v>
      </c>
      <c r="F4143" s="8" t="str">
        <f t="shared" si="128"/>
        <v>April</v>
      </c>
      <c r="G4143" s="7">
        <f t="shared" si="129"/>
        <v>44287</v>
      </c>
      <c r="H4143" s="5" t="s">
        <v>3206</v>
      </c>
      <c r="I4143" s="5" t="s">
        <v>11</v>
      </c>
      <c r="J4143" s="10">
        <v>712871.85</v>
      </c>
      <c r="K4143" s="10"/>
      <c r="L4143" s="11">
        <v>712871.85</v>
      </c>
    </row>
    <row r="4144" spans="1:12" x14ac:dyDescent="0.25">
      <c r="A4144" s="5" t="s">
        <v>1733</v>
      </c>
      <c r="B4144" s="3" t="s">
        <v>1734</v>
      </c>
      <c r="C4144" s="5" t="s">
        <v>5596</v>
      </c>
      <c r="D4144" s="5" t="s">
        <v>5605</v>
      </c>
      <c r="E4144" s="5">
        <v>2021</v>
      </c>
      <c r="F4144" s="8" t="str">
        <f t="shared" si="128"/>
        <v>April</v>
      </c>
      <c r="G4144" s="7">
        <f t="shared" si="129"/>
        <v>44295</v>
      </c>
      <c r="H4144" s="5" t="s">
        <v>3205</v>
      </c>
      <c r="I4144" s="5" t="s">
        <v>13</v>
      </c>
      <c r="J4144" s="10"/>
      <c r="K4144" s="10">
        <v>679715.02</v>
      </c>
      <c r="L4144" s="11">
        <v>33156.83</v>
      </c>
    </row>
    <row r="4145" spans="1:12" x14ac:dyDescent="0.25">
      <c r="A4145" s="5" t="s">
        <v>1733</v>
      </c>
      <c r="B4145" s="3" t="s">
        <v>1734</v>
      </c>
      <c r="C4145" s="5" t="s">
        <v>5596</v>
      </c>
      <c r="D4145" s="5" t="s">
        <v>5605</v>
      </c>
      <c r="E4145" s="5">
        <v>2021</v>
      </c>
      <c r="F4145" s="8" t="str">
        <f t="shared" si="128"/>
        <v>April</v>
      </c>
      <c r="G4145" s="7">
        <f t="shared" si="129"/>
        <v>44295</v>
      </c>
      <c r="H4145" s="5" t="s">
        <v>3204</v>
      </c>
      <c r="I4145" s="5" t="s">
        <v>13</v>
      </c>
      <c r="J4145" s="10"/>
      <c r="K4145" s="10">
        <v>33156.83</v>
      </c>
      <c r="L4145" s="11">
        <v>0</v>
      </c>
    </row>
    <row r="4146" spans="1:12" x14ac:dyDescent="0.25">
      <c r="A4146" s="5" t="s">
        <v>1733</v>
      </c>
      <c r="B4146" s="3" t="s">
        <v>1734</v>
      </c>
      <c r="C4146" s="5" t="s">
        <v>5597</v>
      </c>
      <c r="D4146" s="5" t="s">
        <v>5587</v>
      </c>
      <c r="E4146" s="5">
        <v>2021</v>
      </c>
      <c r="F4146" s="8" t="str">
        <f t="shared" si="128"/>
        <v>May</v>
      </c>
      <c r="G4146" s="7">
        <f t="shared" si="129"/>
        <v>44317</v>
      </c>
      <c r="H4146" s="5" t="s">
        <v>3203</v>
      </c>
      <c r="I4146" s="5" t="s">
        <v>11</v>
      </c>
      <c r="J4146" s="10">
        <v>712871.85</v>
      </c>
      <c r="K4146" s="10"/>
      <c r="L4146" s="11">
        <v>712871.85</v>
      </c>
    </row>
    <row r="4147" spans="1:12" x14ac:dyDescent="0.25">
      <c r="A4147" s="5" t="s">
        <v>1733</v>
      </c>
      <c r="B4147" s="3" t="s">
        <v>1734</v>
      </c>
      <c r="C4147" s="5" t="s">
        <v>5597</v>
      </c>
      <c r="D4147" s="5" t="s">
        <v>5612</v>
      </c>
      <c r="E4147" s="5">
        <v>2021</v>
      </c>
      <c r="F4147" s="8" t="str">
        <f t="shared" si="128"/>
        <v>May</v>
      </c>
      <c r="G4147" s="7">
        <f t="shared" si="129"/>
        <v>44336</v>
      </c>
      <c r="H4147" s="5" t="s">
        <v>3202</v>
      </c>
      <c r="I4147" s="5" t="s">
        <v>13</v>
      </c>
      <c r="J4147" s="10"/>
      <c r="K4147" s="10">
        <v>679715.02</v>
      </c>
      <c r="L4147" s="11">
        <v>33156.83</v>
      </c>
    </row>
    <row r="4148" spans="1:12" x14ac:dyDescent="0.25">
      <c r="A4148" s="5" t="s">
        <v>1733</v>
      </c>
      <c r="B4148" s="3" t="s">
        <v>1734</v>
      </c>
      <c r="C4148" s="5" t="s">
        <v>5597</v>
      </c>
      <c r="D4148" s="5" t="s">
        <v>5612</v>
      </c>
      <c r="E4148" s="5">
        <v>2021</v>
      </c>
      <c r="F4148" s="8" t="str">
        <f t="shared" si="128"/>
        <v>May</v>
      </c>
      <c r="G4148" s="7">
        <f t="shared" si="129"/>
        <v>44336</v>
      </c>
      <c r="H4148" s="5" t="s">
        <v>3201</v>
      </c>
      <c r="I4148" s="5" t="s">
        <v>13</v>
      </c>
      <c r="J4148" s="10"/>
      <c r="K4148" s="10">
        <v>33156.83</v>
      </c>
      <c r="L4148" s="11">
        <v>0</v>
      </c>
    </row>
    <row r="4149" spans="1:12" x14ac:dyDescent="0.25">
      <c r="A4149" s="5" t="s">
        <v>1733</v>
      </c>
      <c r="B4149" s="3" t="s">
        <v>1734</v>
      </c>
      <c r="C4149" s="5" t="s">
        <v>5589</v>
      </c>
      <c r="D4149" s="5" t="s">
        <v>5587</v>
      </c>
      <c r="E4149" s="5">
        <v>2021</v>
      </c>
      <c r="F4149" s="8" t="str">
        <f t="shared" si="128"/>
        <v>June</v>
      </c>
      <c r="G4149" s="7">
        <f t="shared" si="129"/>
        <v>44348</v>
      </c>
      <c r="H4149" s="5" t="s">
        <v>3200</v>
      </c>
      <c r="I4149" s="5" t="s">
        <v>11</v>
      </c>
      <c r="J4149" s="10">
        <v>712871.85</v>
      </c>
      <c r="K4149" s="10"/>
      <c r="L4149" s="11">
        <v>712871.85</v>
      </c>
    </row>
    <row r="4150" spans="1:12" x14ac:dyDescent="0.25">
      <c r="A4150" s="5" t="s">
        <v>1733</v>
      </c>
      <c r="B4150" s="3" t="s">
        <v>1734</v>
      </c>
      <c r="C4150" s="5" t="s">
        <v>5589</v>
      </c>
      <c r="D4150" s="5" t="s">
        <v>5598</v>
      </c>
      <c r="E4150" s="5">
        <v>2021</v>
      </c>
      <c r="F4150" s="8" t="str">
        <f t="shared" si="128"/>
        <v>June</v>
      </c>
      <c r="G4150" s="7">
        <f t="shared" si="129"/>
        <v>44349</v>
      </c>
      <c r="H4150" s="5" t="s">
        <v>3199</v>
      </c>
      <c r="I4150" s="5" t="s">
        <v>13</v>
      </c>
      <c r="J4150" s="10"/>
      <c r="K4150" s="10">
        <v>679715.02</v>
      </c>
      <c r="L4150" s="11">
        <v>33156.83</v>
      </c>
    </row>
    <row r="4151" spans="1:12" x14ac:dyDescent="0.25">
      <c r="A4151" s="5" t="s">
        <v>1733</v>
      </c>
      <c r="B4151" s="3" t="s">
        <v>1734</v>
      </c>
      <c r="C4151" s="5" t="s">
        <v>5589</v>
      </c>
      <c r="D4151" s="5" t="s">
        <v>5598</v>
      </c>
      <c r="E4151" s="5">
        <v>2021</v>
      </c>
      <c r="F4151" s="8" t="str">
        <f t="shared" si="128"/>
        <v>June</v>
      </c>
      <c r="G4151" s="7">
        <f t="shared" si="129"/>
        <v>44349</v>
      </c>
      <c r="H4151" s="5" t="s">
        <v>3198</v>
      </c>
      <c r="I4151" s="5" t="s">
        <v>13</v>
      </c>
      <c r="J4151" s="10"/>
      <c r="K4151" s="10">
        <v>33156.83</v>
      </c>
      <c r="L4151" s="11">
        <v>0</v>
      </c>
    </row>
    <row r="4152" spans="1:12" x14ac:dyDescent="0.25">
      <c r="A4152" s="5" t="s">
        <v>1733</v>
      </c>
      <c r="B4152" s="3" t="s">
        <v>1734</v>
      </c>
      <c r="C4152" s="5" t="s">
        <v>5592</v>
      </c>
      <c r="D4152" s="5" t="s">
        <v>5587</v>
      </c>
      <c r="E4152" s="5">
        <v>2021</v>
      </c>
      <c r="F4152" s="8" t="str">
        <f t="shared" si="128"/>
        <v>July</v>
      </c>
      <c r="G4152" s="7">
        <f t="shared" si="129"/>
        <v>44378</v>
      </c>
      <c r="H4152" s="5" t="s">
        <v>3197</v>
      </c>
      <c r="I4152" s="5" t="s">
        <v>11</v>
      </c>
      <c r="J4152" s="10">
        <v>712871.85</v>
      </c>
      <c r="K4152" s="10"/>
      <c r="L4152" s="11">
        <v>712871.85</v>
      </c>
    </row>
    <row r="4153" spans="1:12" x14ac:dyDescent="0.25">
      <c r="A4153" s="5" t="s">
        <v>1733</v>
      </c>
      <c r="B4153" s="3" t="s">
        <v>1734</v>
      </c>
      <c r="C4153" s="5" t="s">
        <v>5592</v>
      </c>
      <c r="D4153" s="5" t="s">
        <v>5616</v>
      </c>
      <c r="E4153" s="5">
        <v>2021</v>
      </c>
      <c r="F4153" s="8" t="str">
        <f t="shared" si="128"/>
        <v>July</v>
      </c>
      <c r="G4153" s="7">
        <f t="shared" si="129"/>
        <v>44392</v>
      </c>
      <c r="H4153" s="5" t="s">
        <v>3196</v>
      </c>
      <c r="I4153" s="5" t="s">
        <v>13</v>
      </c>
      <c r="J4153" s="10"/>
      <c r="K4153" s="10">
        <v>679715.02</v>
      </c>
      <c r="L4153" s="11">
        <v>33156.83</v>
      </c>
    </row>
    <row r="4154" spans="1:12" x14ac:dyDescent="0.25">
      <c r="A4154" s="5" t="s">
        <v>1733</v>
      </c>
      <c r="B4154" s="3" t="s">
        <v>1734</v>
      </c>
      <c r="C4154" s="5" t="s">
        <v>5592</v>
      </c>
      <c r="D4154" s="5" t="s">
        <v>5616</v>
      </c>
      <c r="E4154" s="5">
        <v>2021</v>
      </c>
      <c r="F4154" s="8" t="str">
        <f t="shared" si="128"/>
        <v>July</v>
      </c>
      <c r="G4154" s="7">
        <f t="shared" si="129"/>
        <v>44392</v>
      </c>
      <c r="H4154" s="5" t="s">
        <v>3195</v>
      </c>
      <c r="I4154" s="5" t="s">
        <v>13</v>
      </c>
      <c r="J4154" s="10"/>
      <c r="K4154" s="10">
        <v>33156.83</v>
      </c>
      <c r="L4154" s="11">
        <v>0</v>
      </c>
    </row>
    <row r="4155" spans="1:12" x14ac:dyDescent="0.25">
      <c r="A4155" s="5" t="s">
        <v>1733</v>
      </c>
      <c r="B4155" s="3" t="s">
        <v>1734</v>
      </c>
      <c r="C4155" s="5" t="s">
        <v>5590</v>
      </c>
      <c r="D4155" s="5" t="s">
        <v>5589</v>
      </c>
      <c r="E4155" s="5">
        <v>2021</v>
      </c>
      <c r="F4155" s="8" t="str">
        <f t="shared" si="128"/>
        <v>August</v>
      </c>
      <c r="G4155" s="7">
        <f t="shared" si="129"/>
        <v>44414</v>
      </c>
      <c r="H4155" s="5" t="s">
        <v>3194</v>
      </c>
      <c r="I4155" s="5" t="s">
        <v>11</v>
      </c>
      <c r="J4155" s="10">
        <v>712871.85</v>
      </c>
      <c r="K4155" s="10"/>
      <c r="L4155" s="11">
        <v>712871.85</v>
      </c>
    </row>
    <row r="4156" spans="1:12" x14ac:dyDescent="0.25">
      <c r="A4156" s="5" t="s">
        <v>1733</v>
      </c>
      <c r="B4156" s="3" t="s">
        <v>1734</v>
      </c>
      <c r="C4156" s="5" t="s">
        <v>5590</v>
      </c>
      <c r="D4156" s="5" t="s">
        <v>5607</v>
      </c>
      <c r="E4156" s="5">
        <v>2021</v>
      </c>
      <c r="F4156" s="8" t="str">
        <f t="shared" si="128"/>
        <v>August</v>
      </c>
      <c r="G4156" s="7">
        <f t="shared" si="129"/>
        <v>44420</v>
      </c>
      <c r="H4156" s="5" t="s">
        <v>3193</v>
      </c>
      <c r="I4156" s="5" t="s">
        <v>13</v>
      </c>
      <c r="J4156" s="10"/>
      <c r="K4156" s="10">
        <v>679715.02</v>
      </c>
      <c r="L4156" s="11">
        <v>33156.83</v>
      </c>
    </row>
    <row r="4157" spans="1:12" x14ac:dyDescent="0.25">
      <c r="A4157" s="5" t="s">
        <v>1733</v>
      </c>
      <c r="B4157" s="3" t="s">
        <v>1734</v>
      </c>
      <c r="C4157" s="5" t="s">
        <v>5590</v>
      </c>
      <c r="D4157" s="5" t="s">
        <v>5607</v>
      </c>
      <c r="E4157" s="5">
        <v>2021</v>
      </c>
      <c r="F4157" s="8" t="str">
        <f t="shared" si="128"/>
        <v>August</v>
      </c>
      <c r="G4157" s="7">
        <f t="shared" si="129"/>
        <v>44420</v>
      </c>
      <c r="H4157" s="5" t="s">
        <v>3192</v>
      </c>
      <c r="I4157" s="5" t="s">
        <v>13</v>
      </c>
      <c r="J4157" s="10"/>
      <c r="K4157" s="10">
        <v>33156.83</v>
      </c>
      <c r="L4157" s="11">
        <v>0</v>
      </c>
    </row>
    <row r="4158" spans="1:12" x14ac:dyDescent="0.25">
      <c r="A4158" s="5" t="s">
        <v>1733</v>
      </c>
      <c r="B4158" s="3" t="s">
        <v>1734</v>
      </c>
      <c r="C4158" s="5" t="s">
        <v>5590</v>
      </c>
      <c r="D4158" s="5" t="s">
        <v>5602</v>
      </c>
      <c r="E4158" s="5">
        <v>2021</v>
      </c>
      <c r="F4158" s="8" t="str">
        <f t="shared" si="128"/>
        <v>August</v>
      </c>
      <c r="G4158" s="7">
        <f t="shared" si="129"/>
        <v>44432</v>
      </c>
      <c r="H4158" s="5" t="s">
        <v>3191</v>
      </c>
      <c r="I4158" s="5" t="s">
        <v>11</v>
      </c>
      <c r="J4158" s="10"/>
      <c r="K4158" s="10">
        <v>712871.85</v>
      </c>
      <c r="L4158" s="11">
        <v>-712871.85</v>
      </c>
    </row>
    <row r="4159" spans="1:12" x14ac:dyDescent="0.25">
      <c r="A4159" s="5" t="s">
        <v>1733</v>
      </c>
      <c r="B4159" s="3" t="s">
        <v>1734</v>
      </c>
      <c r="C4159" s="5" t="s">
        <v>5605</v>
      </c>
      <c r="D4159" s="5" t="s">
        <v>5587</v>
      </c>
      <c r="E4159" s="5">
        <v>2021</v>
      </c>
      <c r="F4159" s="8" t="str">
        <f t="shared" si="128"/>
        <v>September</v>
      </c>
      <c r="G4159" s="7">
        <f t="shared" si="129"/>
        <v>44440</v>
      </c>
      <c r="H4159" s="5" t="s">
        <v>3190</v>
      </c>
      <c r="I4159" s="5" t="s">
        <v>11</v>
      </c>
      <c r="J4159" s="10">
        <v>712871.85</v>
      </c>
      <c r="K4159" s="10"/>
      <c r="L4159" s="11">
        <v>0</v>
      </c>
    </row>
    <row r="4160" spans="1:12" x14ac:dyDescent="0.25">
      <c r="A4160" s="5" t="s">
        <v>1733</v>
      </c>
      <c r="B4160" s="3" t="s">
        <v>1734</v>
      </c>
      <c r="C4160" s="5" t="s">
        <v>5606</v>
      </c>
      <c r="D4160" s="5" t="s">
        <v>5607</v>
      </c>
      <c r="E4160" s="5">
        <v>2021</v>
      </c>
      <c r="F4160" s="8" t="str">
        <f t="shared" si="128"/>
        <v>October</v>
      </c>
      <c r="G4160" s="7">
        <f t="shared" si="129"/>
        <v>44481</v>
      </c>
      <c r="H4160" s="5" t="s">
        <v>3189</v>
      </c>
      <c r="I4160" s="5" t="s">
        <v>11</v>
      </c>
      <c r="J4160" s="10">
        <v>902971.01</v>
      </c>
      <c r="K4160" s="10"/>
      <c r="L4160" s="11">
        <v>902971.01</v>
      </c>
    </row>
    <row r="4161" spans="1:12" x14ac:dyDescent="0.25">
      <c r="A4161" s="5" t="s">
        <v>1733</v>
      </c>
      <c r="B4161" s="3" t="s">
        <v>1734</v>
      </c>
      <c r="C4161" s="5" t="s">
        <v>5606</v>
      </c>
      <c r="D4161" s="5" t="s">
        <v>5611</v>
      </c>
      <c r="E4161" s="5">
        <v>2021</v>
      </c>
      <c r="F4161" s="8" t="str">
        <f t="shared" si="128"/>
        <v>October</v>
      </c>
      <c r="G4161" s="7">
        <f t="shared" si="129"/>
        <v>44483</v>
      </c>
      <c r="H4161" s="5" t="s">
        <v>3188</v>
      </c>
      <c r="I4161" s="5" t="s">
        <v>13</v>
      </c>
      <c r="J4161" s="10"/>
      <c r="K4161" s="10">
        <v>41998.65</v>
      </c>
      <c r="L4161" s="11">
        <v>860972.36</v>
      </c>
    </row>
    <row r="4162" spans="1:12" x14ac:dyDescent="0.25">
      <c r="A4162" s="5" t="s">
        <v>1733</v>
      </c>
      <c r="B4162" s="3" t="s">
        <v>1734</v>
      </c>
      <c r="C4162" s="5" t="s">
        <v>5606</v>
      </c>
      <c r="D4162" s="5" t="s">
        <v>5611</v>
      </c>
      <c r="E4162" s="5">
        <v>2021</v>
      </c>
      <c r="F4162" s="8" t="str">
        <f t="shared" si="128"/>
        <v>October</v>
      </c>
      <c r="G4162" s="7">
        <f t="shared" si="129"/>
        <v>44483</v>
      </c>
      <c r="H4162" s="5" t="s">
        <v>3187</v>
      </c>
      <c r="I4162" s="5" t="s">
        <v>13</v>
      </c>
      <c r="J4162" s="10"/>
      <c r="K4162" s="10">
        <v>860972.36</v>
      </c>
      <c r="L4162" s="11">
        <v>0</v>
      </c>
    </row>
    <row r="4163" spans="1:12" x14ac:dyDescent="0.25">
      <c r="A4163" s="5" t="s">
        <v>1733</v>
      </c>
      <c r="B4163" s="3" t="s">
        <v>1734</v>
      </c>
      <c r="C4163" s="5" t="s">
        <v>5607</v>
      </c>
      <c r="D4163" s="5" t="s">
        <v>5589</v>
      </c>
      <c r="E4163" s="5">
        <v>2021</v>
      </c>
      <c r="F4163" s="8" t="str">
        <f t="shared" ref="F4163:F4168" si="130">TEXT(C4163*28, "mmmm")</f>
        <v>December</v>
      </c>
      <c r="G4163" s="7">
        <f t="shared" ref="G4163:G4168" si="131">IFERROR(DATEVALUE(CONCATENATE(C4163,"-",D4163,"-",E4163)), "")</f>
        <v>44536</v>
      </c>
      <c r="H4163" s="5" t="s">
        <v>3186</v>
      </c>
      <c r="I4163" s="5" t="s">
        <v>11</v>
      </c>
      <c r="J4163" s="10">
        <v>712871.2</v>
      </c>
      <c r="K4163" s="10"/>
      <c r="L4163" s="11">
        <v>712871.2</v>
      </c>
    </row>
    <row r="4164" spans="1:12" x14ac:dyDescent="0.25">
      <c r="A4164" s="5" t="s">
        <v>1733</v>
      </c>
      <c r="B4164" s="3" t="s">
        <v>1734</v>
      </c>
      <c r="C4164" s="5" t="s">
        <v>5607</v>
      </c>
      <c r="D4164" s="5" t="s">
        <v>5605</v>
      </c>
      <c r="E4164" s="5">
        <v>2021</v>
      </c>
      <c r="F4164" s="8" t="str">
        <f t="shared" si="130"/>
        <v>December</v>
      </c>
      <c r="G4164" s="7">
        <f t="shared" si="131"/>
        <v>44539</v>
      </c>
      <c r="H4164" s="5" t="s">
        <v>3185</v>
      </c>
      <c r="I4164" s="5" t="s">
        <v>13</v>
      </c>
      <c r="J4164" s="10"/>
      <c r="K4164" s="10">
        <v>679714.4</v>
      </c>
      <c r="L4164" s="11">
        <v>33156.800000000003</v>
      </c>
    </row>
    <row r="4165" spans="1:12" x14ac:dyDescent="0.25">
      <c r="A4165" s="5" t="s">
        <v>1733</v>
      </c>
      <c r="B4165" s="3" t="s">
        <v>1734</v>
      </c>
      <c r="C4165" s="5" t="s">
        <v>5607</v>
      </c>
      <c r="D4165" s="5" t="s">
        <v>5605</v>
      </c>
      <c r="E4165" s="5">
        <v>2021</v>
      </c>
      <c r="F4165" s="8" t="str">
        <f t="shared" si="130"/>
        <v>December</v>
      </c>
      <c r="G4165" s="7">
        <f t="shared" si="131"/>
        <v>44539</v>
      </c>
      <c r="H4165" s="5" t="s">
        <v>1975</v>
      </c>
      <c r="I4165" s="5" t="s">
        <v>13</v>
      </c>
      <c r="J4165" s="10"/>
      <c r="K4165" s="10">
        <v>33156.800000000003</v>
      </c>
      <c r="L4165" s="11">
        <v>0</v>
      </c>
    </row>
    <row r="4166" spans="1:12" x14ac:dyDescent="0.25">
      <c r="A4166" s="5" t="s">
        <v>1735</v>
      </c>
      <c r="B4166" s="3" t="s">
        <v>1736</v>
      </c>
      <c r="C4166" s="7"/>
      <c r="D4166" s="7"/>
      <c r="E4166" s="7"/>
      <c r="F4166" s="8" t="str">
        <f t="shared" si="130"/>
        <v>January</v>
      </c>
      <c r="G4166" s="7" t="str">
        <f t="shared" si="131"/>
        <v/>
      </c>
      <c r="H4166" s="5" t="s">
        <v>28</v>
      </c>
      <c r="I4166" s="5" t="s">
        <v>29</v>
      </c>
      <c r="J4166" s="10"/>
      <c r="K4166" s="10"/>
      <c r="L4166" s="11">
        <v>0</v>
      </c>
    </row>
    <row r="4167" spans="1:12" x14ac:dyDescent="0.25">
      <c r="A4167" s="5" t="s">
        <v>1746</v>
      </c>
      <c r="B4167" s="3" t="s">
        <v>1747</v>
      </c>
      <c r="C4167" s="7"/>
      <c r="D4167" s="7"/>
      <c r="E4167" s="7"/>
      <c r="F4167" s="8" t="str">
        <f t="shared" si="130"/>
        <v>January</v>
      </c>
      <c r="G4167" s="7" t="str">
        <f t="shared" si="131"/>
        <v/>
      </c>
      <c r="H4167" s="5" t="s">
        <v>28</v>
      </c>
      <c r="I4167" s="5" t="s">
        <v>29</v>
      </c>
      <c r="J4167" s="10"/>
      <c r="K4167" s="10"/>
      <c r="L4167" s="11">
        <v>0</v>
      </c>
    </row>
    <row r="4168" spans="1:12" x14ac:dyDescent="0.25">
      <c r="A4168" s="5" t="s">
        <v>8</v>
      </c>
      <c r="B4168" s="3" t="s">
        <v>9</v>
      </c>
      <c r="C4168" s="5" t="s">
        <v>5587</v>
      </c>
      <c r="D4168" s="5" t="s">
        <v>5587</v>
      </c>
      <c r="E4168" s="5">
        <v>2016</v>
      </c>
      <c r="F4168" s="8" t="str">
        <f t="shared" si="130"/>
        <v>January</v>
      </c>
      <c r="G4168" s="7">
        <f t="shared" si="131"/>
        <v>42370</v>
      </c>
      <c r="H4168" s="5" t="s">
        <v>10</v>
      </c>
      <c r="I4168" s="5" t="s">
        <v>11</v>
      </c>
      <c r="J4168" s="10">
        <v>48591899.369999997</v>
      </c>
      <c r="K4168" s="10"/>
      <c r="L4168" s="11">
        <v>48591899.369999997</v>
      </c>
    </row>
    <row r="4169" spans="1:12" x14ac:dyDescent="0.25">
      <c r="A4169" s="5" t="s">
        <v>8</v>
      </c>
      <c r="B4169" s="3" t="s">
        <v>9</v>
      </c>
      <c r="C4169" s="5" t="s">
        <v>5588</v>
      </c>
      <c r="D4169" s="5" t="s">
        <v>5616</v>
      </c>
      <c r="E4169" s="5">
        <v>2016</v>
      </c>
      <c r="F4169" s="8" t="str">
        <f t="shared" ref="F4169:F4232" si="132">TEXT(C4169*28, "mmmm")</f>
        <v>March</v>
      </c>
      <c r="G4169" s="7">
        <f t="shared" ref="G4169:G4232" si="133">IFERROR(DATEVALUE(CONCATENATE(C4169,"-",D4169,"-",E4169)), "")</f>
        <v>42444</v>
      </c>
      <c r="H4169" s="5" t="s">
        <v>12</v>
      </c>
      <c r="I4169" s="5" t="s">
        <v>13</v>
      </c>
      <c r="J4169" s="10"/>
      <c r="K4169" s="10">
        <v>73307359.569999993</v>
      </c>
      <c r="L4169" s="11">
        <v>-24715460.199999999</v>
      </c>
    </row>
    <row r="4170" spans="1:12" x14ac:dyDescent="0.25">
      <c r="A4170" s="5" t="s">
        <v>8</v>
      </c>
      <c r="B4170" s="3" t="s">
        <v>9</v>
      </c>
      <c r="C4170" s="5" t="s">
        <v>5588</v>
      </c>
      <c r="D4170" s="5" t="s">
        <v>5599</v>
      </c>
      <c r="E4170" s="5">
        <v>2016</v>
      </c>
      <c r="F4170" s="8" t="str">
        <f t="shared" si="132"/>
        <v>March</v>
      </c>
      <c r="G4170" s="7">
        <f t="shared" si="133"/>
        <v>42445</v>
      </c>
      <c r="H4170" s="5" t="s">
        <v>14</v>
      </c>
      <c r="I4170" s="5" t="s">
        <v>13</v>
      </c>
      <c r="J4170" s="10"/>
      <c r="K4170" s="10">
        <v>7784140.4199999999</v>
      </c>
      <c r="L4170" s="11">
        <v>-32499600.620000001</v>
      </c>
    </row>
    <row r="4171" spans="1:12" x14ac:dyDescent="0.25">
      <c r="A4171" s="5" t="s">
        <v>8</v>
      </c>
      <c r="B4171" s="3" t="s">
        <v>9</v>
      </c>
      <c r="C4171" s="5" t="s">
        <v>5596</v>
      </c>
      <c r="D4171" s="5" t="s">
        <v>5587</v>
      </c>
      <c r="E4171" s="5">
        <v>2016</v>
      </c>
      <c r="F4171" s="8" t="str">
        <f t="shared" si="132"/>
        <v>April</v>
      </c>
      <c r="G4171" s="7">
        <f t="shared" si="133"/>
        <v>42461</v>
      </c>
      <c r="H4171" s="5" t="s">
        <v>15</v>
      </c>
      <c r="I4171" s="5" t="s">
        <v>11</v>
      </c>
      <c r="J4171" s="10">
        <v>48591899.369999997</v>
      </c>
      <c r="K4171" s="10"/>
      <c r="L4171" s="11">
        <v>16092298.75</v>
      </c>
    </row>
    <row r="4172" spans="1:12" x14ac:dyDescent="0.25">
      <c r="A4172" s="5" t="s">
        <v>8</v>
      </c>
      <c r="B4172" s="3" t="s">
        <v>9</v>
      </c>
      <c r="C4172" s="5" t="s">
        <v>5597</v>
      </c>
      <c r="D4172" s="5" t="s">
        <v>5594</v>
      </c>
      <c r="E4172" s="5">
        <v>2016</v>
      </c>
      <c r="F4172" s="8" t="str">
        <f t="shared" si="132"/>
        <v>May</v>
      </c>
      <c r="G4172" s="7">
        <f t="shared" si="133"/>
        <v>42501</v>
      </c>
      <c r="H4172" s="5" t="s">
        <v>16</v>
      </c>
      <c r="I4172" s="5" t="s">
        <v>13</v>
      </c>
      <c r="J4172" s="10"/>
      <c r="K4172" s="10">
        <v>73268805.409999996</v>
      </c>
      <c r="L4172" s="11">
        <v>-57176506.659999996</v>
      </c>
    </row>
    <row r="4173" spans="1:12" x14ac:dyDescent="0.25">
      <c r="A4173" s="5" t="s">
        <v>8</v>
      </c>
      <c r="B4173" s="3" t="s">
        <v>9</v>
      </c>
      <c r="C4173" s="5" t="s">
        <v>5597</v>
      </c>
      <c r="D4173" s="5" t="s">
        <v>5607</v>
      </c>
      <c r="E4173" s="5">
        <v>2016</v>
      </c>
      <c r="F4173" s="8" t="str">
        <f t="shared" si="132"/>
        <v>May</v>
      </c>
      <c r="G4173" s="7">
        <f t="shared" si="133"/>
        <v>42502</v>
      </c>
      <c r="H4173" s="5" t="s">
        <v>17</v>
      </c>
      <c r="I4173" s="5" t="s">
        <v>13</v>
      </c>
      <c r="J4173" s="10"/>
      <c r="K4173" s="10">
        <v>7822694.5800000001</v>
      </c>
      <c r="L4173" s="11">
        <v>-64999201.240000002</v>
      </c>
    </row>
    <row r="4174" spans="1:12" x14ac:dyDescent="0.25">
      <c r="A4174" s="5" t="s">
        <v>8</v>
      </c>
      <c r="B4174" s="3" t="s">
        <v>9</v>
      </c>
      <c r="C4174" s="5" t="s">
        <v>5592</v>
      </c>
      <c r="D4174" s="5" t="s">
        <v>5587</v>
      </c>
      <c r="E4174" s="5">
        <v>2016</v>
      </c>
      <c r="F4174" s="8" t="str">
        <f t="shared" si="132"/>
        <v>July</v>
      </c>
      <c r="G4174" s="7">
        <f t="shared" si="133"/>
        <v>42552</v>
      </c>
      <c r="H4174" s="5" t="s">
        <v>18</v>
      </c>
      <c r="I4174" s="5" t="s">
        <v>11</v>
      </c>
      <c r="J4174" s="10">
        <v>48591899.369999997</v>
      </c>
      <c r="K4174" s="10"/>
      <c r="L4174" s="11">
        <v>-16407301.869999999</v>
      </c>
    </row>
    <row r="4175" spans="1:12" x14ac:dyDescent="0.25">
      <c r="A4175" s="5" t="s">
        <v>8</v>
      </c>
      <c r="B4175" s="3" t="s">
        <v>9</v>
      </c>
      <c r="C4175" s="5" t="s">
        <v>5590</v>
      </c>
      <c r="D4175" s="5" t="s">
        <v>5587</v>
      </c>
      <c r="E4175" s="5">
        <v>2016</v>
      </c>
      <c r="F4175" s="8" t="str">
        <f t="shared" si="132"/>
        <v>August</v>
      </c>
      <c r="G4175" s="7">
        <f t="shared" si="133"/>
        <v>42583</v>
      </c>
      <c r="H4175" s="5" t="s">
        <v>19</v>
      </c>
      <c r="I4175" s="5" t="s">
        <v>13</v>
      </c>
      <c r="J4175" s="10"/>
      <c r="K4175" s="10">
        <v>4536127.1900000004</v>
      </c>
      <c r="L4175" s="11">
        <v>-20943429.059999999</v>
      </c>
    </row>
    <row r="4176" spans="1:12" x14ac:dyDescent="0.25">
      <c r="A4176" s="5" t="s">
        <v>8</v>
      </c>
      <c r="B4176" s="3" t="s">
        <v>9</v>
      </c>
      <c r="C4176" s="5" t="s">
        <v>5606</v>
      </c>
      <c r="D4176" s="5" t="s">
        <v>5597</v>
      </c>
      <c r="E4176" s="5">
        <v>2016</v>
      </c>
      <c r="F4176" s="8" t="str">
        <f t="shared" si="132"/>
        <v>October</v>
      </c>
      <c r="G4176" s="7">
        <f t="shared" si="133"/>
        <v>42648</v>
      </c>
      <c r="H4176" s="5" t="s">
        <v>20</v>
      </c>
      <c r="I4176" s="5" t="s">
        <v>11</v>
      </c>
      <c r="J4176" s="10">
        <v>48591899.369999997</v>
      </c>
      <c r="K4176" s="10"/>
      <c r="L4176" s="11">
        <v>27648470.309999999</v>
      </c>
    </row>
    <row r="4177" spans="1:12" x14ac:dyDescent="0.25">
      <c r="A4177" s="5" t="s">
        <v>8</v>
      </c>
      <c r="B4177" s="3" t="s">
        <v>9</v>
      </c>
      <c r="C4177" s="5" t="s">
        <v>5607</v>
      </c>
      <c r="D4177" s="5" t="s">
        <v>5597</v>
      </c>
      <c r="E4177" s="5">
        <v>2016</v>
      </c>
      <c r="F4177" s="8" t="str">
        <f t="shared" si="132"/>
        <v>December</v>
      </c>
      <c r="G4177" s="7">
        <f t="shared" si="133"/>
        <v>42709</v>
      </c>
      <c r="H4177" s="5" t="s">
        <v>21</v>
      </c>
      <c r="I4177" s="5" t="s">
        <v>11</v>
      </c>
      <c r="J4177" s="10">
        <v>9869999.9000000004</v>
      </c>
      <c r="K4177" s="10"/>
      <c r="L4177" s="11">
        <v>37518470.210000001</v>
      </c>
    </row>
    <row r="4178" spans="1:12" x14ac:dyDescent="0.25">
      <c r="A4178" s="5" t="s">
        <v>8</v>
      </c>
      <c r="B4178" s="3" t="s">
        <v>9</v>
      </c>
      <c r="C4178" s="5" t="s">
        <v>5607</v>
      </c>
      <c r="D4178" s="5" t="s">
        <v>5597</v>
      </c>
      <c r="E4178" s="5">
        <v>2016</v>
      </c>
      <c r="F4178" s="8" t="str">
        <f t="shared" si="132"/>
        <v>December</v>
      </c>
      <c r="G4178" s="7">
        <f t="shared" si="133"/>
        <v>42709</v>
      </c>
      <c r="H4178" s="5" t="s">
        <v>22</v>
      </c>
      <c r="I4178" s="5" t="s">
        <v>11</v>
      </c>
      <c r="J4178" s="10"/>
      <c r="K4178" s="10">
        <v>80952.899999999994</v>
      </c>
      <c r="L4178" s="11">
        <v>37437517.310000002</v>
      </c>
    </row>
    <row r="4179" spans="1:12" x14ac:dyDescent="0.25">
      <c r="A4179" s="5" t="s">
        <v>8</v>
      </c>
      <c r="B4179" s="3" t="s">
        <v>9</v>
      </c>
      <c r="C4179" s="5" t="s">
        <v>5607</v>
      </c>
      <c r="D4179" s="5" t="s">
        <v>5597</v>
      </c>
      <c r="E4179" s="5">
        <v>2016</v>
      </c>
      <c r="F4179" s="8" t="str">
        <f t="shared" si="132"/>
        <v>December</v>
      </c>
      <c r="G4179" s="7">
        <f t="shared" si="133"/>
        <v>42709</v>
      </c>
      <c r="H4179" s="5" t="s">
        <v>23</v>
      </c>
      <c r="I4179" s="5" t="s">
        <v>11</v>
      </c>
      <c r="J4179" s="10"/>
      <c r="K4179" s="10">
        <v>4645622.63</v>
      </c>
      <c r="L4179" s="11">
        <v>32791894.68</v>
      </c>
    </row>
    <row r="4180" spans="1:12" x14ac:dyDescent="0.25">
      <c r="A4180" s="5" t="s">
        <v>8</v>
      </c>
      <c r="B4180" s="3" t="s">
        <v>9</v>
      </c>
      <c r="C4180" s="5" t="s">
        <v>5607</v>
      </c>
      <c r="D4180" s="5" t="s">
        <v>5611</v>
      </c>
      <c r="E4180" s="5">
        <v>2016</v>
      </c>
      <c r="F4180" s="8" t="str">
        <f t="shared" si="132"/>
        <v>December</v>
      </c>
      <c r="G4180" s="7">
        <f t="shared" si="133"/>
        <v>42718</v>
      </c>
      <c r="H4180" s="5" t="s">
        <v>24</v>
      </c>
      <c r="I4180" s="5" t="s">
        <v>13</v>
      </c>
      <c r="J4180" s="10"/>
      <c r="K4180" s="10">
        <v>24842972.75</v>
      </c>
      <c r="L4180" s="11">
        <v>7948921.9299999997</v>
      </c>
    </row>
    <row r="4181" spans="1:12" x14ac:dyDescent="0.25">
      <c r="A4181" s="5" t="s">
        <v>8</v>
      </c>
      <c r="B4181" s="3" t="s">
        <v>9</v>
      </c>
      <c r="C4181" s="5" t="s">
        <v>5607</v>
      </c>
      <c r="D4181" s="5" t="s">
        <v>5616</v>
      </c>
      <c r="E4181" s="5">
        <v>2016</v>
      </c>
      <c r="F4181" s="8" t="str">
        <f t="shared" si="132"/>
        <v>December</v>
      </c>
      <c r="G4181" s="7">
        <f t="shared" si="133"/>
        <v>42719</v>
      </c>
      <c r="H4181" s="5" t="s">
        <v>25</v>
      </c>
      <c r="I4181" s="5" t="s">
        <v>13</v>
      </c>
      <c r="J4181" s="10"/>
      <c r="K4181" s="10">
        <v>2615049.86</v>
      </c>
      <c r="L4181" s="11">
        <v>5333872.07</v>
      </c>
    </row>
    <row r="4182" spans="1:12" x14ac:dyDescent="0.25">
      <c r="A4182" s="5" t="s">
        <v>26</v>
      </c>
      <c r="B4182" s="3" t="s">
        <v>27</v>
      </c>
      <c r="C4182" s="7"/>
      <c r="D4182" s="7"/>
      <c r="E4182" s="7"/>
      <c r="F4182" s="8" t="str">
        <f t="shared" si="132"/>
        <v>January</v>
      </c>
      <c r="G4182" s="7" t="str">
        <f t="shared" si="133"/>
        <v/>
      </c>
      <c r="H4182" s="5" t="s">
        <v>28</v>
      </c>
      <c r="I4182" s="5" t="s">
        <v>29</v>
      </c>
      <c r="J4182" s="10"/>
      <c r="K4182" s="10"/>
      <c r="L4182" s="11">
        <v>0</v>
      </c>
    </row>
    <row r="4183" spans="1:12" x14ac:dyDescent="0.25">
      <c r="A4183" s="5" t="s">
        <v>30</v>
      </c>
      <c r="B4183" s="3" t="s">
        <v>31</v>
      </c>
      <c r="C4183" s="7"/>
      <c r="D4183" s="7"/>
      <c r="E4183" s="7"/>
      <c r="F4183" s="8" t="str">
        <f t="shared" si="132"/>
        <v>January</v>
      </c>
      <c r="G4183" s="7" t="str">
        <f t="shared" si="133"/>
        <v/>
      </c>
      <c r="H4183" s="5" t="s">
        <v>28</v>
      </c>
      <c r="I4183" s="5" t="s">
        <v>29</v>
      </c>
      <c r="J4183" s="10"/>
      <c r="K4183" s="10"/>
      <c r="L4183" s="11">
        <v>0</v>
      </c>
    </row>
    <row r="4184" spans="1:12" x14ac:dyDescent="0.25">
      <c r="A4184" s="5" t="s">
        <v>32</v>
      </c>
      <c r="B4184" s="3" t="s">
        <v>33</v>
      </c>
      <c r="C4184" s="7"/>
      <c r="D4184" s="7"/>
      <c r="E4184" s="7"/>
      <c r="F4184" s="8" t="str">
        <f t="shared" si="132"/>
        <v>January</v>
      </c>
      <c r="G4184" s="7" t="str">
        <f t="shared" si="133"/>
        <v/>
      </c>
      <c r="H4184" s="5" t="s">
        <v>28</v>
      </c>
      <c r="I4184" s="5" t="s">
        <v>29</v>
      </c>
      <c r="J4184" s="10"/>
      <c r="K4184" s="10"/>
      <c r="L4184" s="11">
        <v>0</v>
      </c>
    </row>
    <row r="4185" spans="1:12" x14ac:dyDescent="0.25">
      <c r="A4185" s="5" t="s">
        <v>34</v>
      </c>
      <c r="B4185" s="3" t="s">
        <v>35</v>
      </c>
      <c r="C4185" s="5" t="s">
        <v>5587</v>
      </c>
      <c r="D4185" s="5" t="s">
        <v>5587</v>
      </c>
      <c r="E4185" s="5">
        <v>2016</v>
      </c>
      <c r="F4185" s="8" t="str">
        <f t="shared" si="132"/>
        <v>January</v>
      </c>
      <c r="G4185" s="7">
        <f t="shared" si="133"/>
        <v>42370</v>
      </c>
      <c r="H4185" s="5" t="s">
        <v>36</v>
      </c>
      <c r="I4185" s="5" t="s">
        <v>29</v>
      </c>
      <c r="J4185" s="10"/>
      <c r="K4185" s="10"/>
      <c r="L4185" s="11">
        <v>709947</v>
      </c>
    </row>
    <row r="4186" spans="1:12" x14ac:dyDescent="0.25">
      <c r="A4186" s="5" t="s">
        <v>37</v>
      </c>
      <c r="B4186" s="3" t="s">
        <v>38</v>
      </c>
      <c r="C4186" s="5" t="s">
        <v>5587</v>
      </c>
      <c r="D4186" s="5" t="s">
        <v>5587</v>
      </c>
      <c r="E4186" s="5">
        <v>2016</v>
      </c>
      <c r="F4186" s="8" t="str">
        <f t="shared" si="132"/>
        <v>January</v>
      </c>
      <c r="G4186" s="7">
        <f t="shared" si="133"/>
        <v>42370</v>
      </c>
      <c r="H4186" s="5" t="s">
        <v>36</v>
      </c>
      <c r="I4186" s="5" t="s">
        <v>29</v>
      </c>
      <c r="J4186" s="10"/>
      <c r="K4186" s="10"/>
      <c r="L4186" s="11">
        <v>612360</v>
      </c>
    </row>
    <row r="4187" spans="1:12" x14ac:dyDescent="0.25">
      <c r="A4187" s="5" t="s">
        <v>39</v>
      </c>
      <c r="B4187" s="3" t="s">
        <v>40</v>
      </c>
      <c r="C4187" s="5" t="s">
        <v>5587</v>
      </c>
      <c r="D4187" s="5" t="s">
        <v>5587</v>
      </c>
      <c r="E4187" s="5">
        <v>2016</v>
      </c>
      <c r="F4187" s="8" t="str">
        <f t="shared" si="132"/>
        <v>January</v>
      </c>
      <c r="G4187" s="7">
        <f t="shared" si="133"/>
        <v>42370</v>
      </c>
      <c r="H4187" s="5" t="s">
        <v>36</v>
      </c>
      <c r="I4187" s="5" t="s">
        <v>29</v>
      </c>
      <c r="J4187" s="10"/>
      <c r="K4187" s="10"/>
      <c r="L4187" s="11">
        <v>500000</v>
      </c>
    </row>
    <row r="4188" spans="1:12" x14ac:dyDescent="0.25">
      <c r="A4188" s="5" t="s">
        <v>39</v>
      </c>
      <c r="B4188" s="3" t="s">
        <v>40</v>
      </c>
      <c r="C4188" s="5" t="s">
        <v>5590</v>
      </c>
      <c r="D4188" s="5" t="s">
        <v>5587</v>
      </c>
      <c r="E4188" s="5">
        <v>2016</v>
      </c>
      <c r="F4188" s="8" t="str">
        <f t="shared" si="132"/>
        <v>August</v>
      </c>
      <c r="G4188" s="7">
        <f t="shared" si="133"/>
        <v>42583</v>
      </c>
      <c r="H4188" s="5" t="s">
        <v>41</v>
      </c>
      <c r="I4188" s="5" t="s">
        <v>11</v>
      </c>
      <c r="J4188" s="10"/>
      <c r="K4188" s="10">
        <v>500000</v>
      </c>
      <c r="L4188" s="11">
        <v>0</v>
      </c>
    </row>
    <row r="4189" spans="1:12" x14ac:dyDescent="0.25">
      <c r="A4189" s="5" t="s">
        <v>42</v>
      </c>
      <c r="B4189" s="3" t="s">
        <v>43</v>
      </c>
      <c r="C4189" s="7"/>
      <c r="D4189" s="7"/>
      <c r="E4189" s="7"/>
      <c r="F4189" s="8" t="str">
        <f t="shared" si="132"/>
        <v>January</v>
      </c>
      <c r="G4189" s="7" t="str">
        <f t="shared" si="133"/>
        <v/>
      </c>
      <c r="H4189" s="5" t="s">
        <v>28</v>
      </c>
      <c r="I4189" s="5" t="s">
        <v>29</v>
      </c>
      <c r="J4189" s="10"/>
      <c r="K4189" s="10"/>
      <c r="L4189" s="11">
        <v>0</v>
      </c>
    </row>
    <row r="4190" spans="1:12" x14ac:dyDescent="0.25">
      <c r="A4190" s="5" t="s">
        <v>44</v>
      </c>
      <c r="B4190" s="3" t="s">
        <v>45</v>
      </c>
      <c r="C4190" s="7"/>
      <c r="D4190" s="7"/>
      <c r="E4190" s="7"/>
      <c r="F4190" s="8" t="str">
        <f t="shared" si="132"/>
        <v>January</v>
      </c>
      <c r="G4190" s="7" t="str">
        <f t="shared" si="133"/>
        <v/>
      </c>
      <c r="H4190" s="5" t="s">
        <v>28</v>
      </c>
      <c r="I4190" s="5" t="s">
        <v>29</v>
      </c>
      <c r="J4190" s="10"/>
      <c r="K4190" s="10"/>
      <c r="L4190" s="11">
        <v>0</v>
      </c>
    </row>
    <row r="4191" spans="1:12" x14ac:dyDescent="0.25">
      <c r="A4191" s="5" t="s">
        <v>46</v>
      </c>
      <c r="B4191" s="3" t="s">
        <v>47</v>
      </c>
      <c r="C4191" s="5" t="s">
        <v>5587</v>
      </c>
      <c r="D4191" s="5" t="s">
        <v>5587</v>
      </c>
      <c r="E4191" s="5">
        <v>2016</v>
      </c>
      <c r="F4191" s="8" t="str">
        <f t="shared" si="132"/>
        <v>January</v>
      </c>
      <c r="G4191" s="7">
        <f t="shared" si="133"/>
        <v>42370</v>
      </c>
      <c r="H4191" s="5" t="s">
        <v>36</v>
      </c>
      <c r="I4191" s="5" t="s">
        <v>29</v>
      </c>
      <c r="J4191" s="10"/>
      <c r="K4191" s="10"/>
      <c r="L4191" s="11">
        <v>956693.55</v>
      </c>
    </row>
    <row r="4192" spans="1:12" x14ac:dyDescent="0.25">
      <c r="A4192" s="5" t="s">
        <v>46</v>
      </c>
      <c r="B4192" s="3" t="s">
        <v>47</v>
      </c>
      <c r="C4192" s="5" t="s">
        <v>5587</v>
      </c>
      <c r="D4192" s="5" t="s">
        <v>5587</v>
      </c>
      <c r="E4192" s="5">
        <v>2016</v>
      </c>
      <c r="F4192" s="8" t="str">
        <f t="shared" si="132"/>
        <v>January</v>
      </c>
      <c r="G4192" s="7">
        <f t="shared" si="133"/>
        <v>42370</v>
      </c>
      <c r="H4192" s="5" t="s">
        <v>48</v>
      </c>
      <c r="I4192" s="5" t="s">
        <v>13</v>
      </c>
      <c r="J4192" s="10"/>
      <c r="K4192" s="10">
        <v>312500</v>
      </c>
      <c r="L4192" s="11">
        <v>644193.55000000005</v>
      </c>
    </row>
    <row r="4193" spans="1:12" x14ac:dyDescent="0.25">
      <c r="A4193" s="5" t="s">
        <v>46</v>
      </c>
      <c r="B4193" s="3" t="s">
        <v>47</v>
      </c>
      <c r="C4193" s="5" t="s">
        <v>5587</v>
      </c>
      <c r="D4193" s="5" t="s">
        <v>5587</v>
      </c>
      <c r="E4193" s="5">
        <v>2016</v>
      </c>
      <c r="F4193" s="8" t="str">
        <f t="shared" si="132"/>
        <v>January</v>
      </c>
      <c r="G4193" s="7">
        <f t="shared" si="133"/>
        <v>42370</v>
      </c>
      <c r="H4193" s="5" t="s">
        <v>49</v>
      </c>
      <c r="I4193" s="5" t="s">
        <v>13</v>
      </c>
      <c r="J4193" s="10"/>
      <c r="K4193" s="10">
        <v>120000</v>
      </c>
      <c r="L4193" s="11">
        <v>524193.55</v>
      </c>
    </row>
    <row r="4194" spans="1:12" x14ac:dyDescent="0.25">
      <c r="A4194" s="5" t="s">
        <v>46</v>
      </c>
      <c r="B4194" s="3" t="s">
        <v>47</v>
      </c>
      <c r="C4194" s="5" t="s">
        <v>5587</v>
      </c>
      <c r="D4194" s="5" t="s">
        <v>5587</v>
      </c>
      <c r="E4194" s="5">
        <v>2016</v>
      </c>
      <c r="F4194" s="8" t="str">
        <f t="shared" si="132"/>
        <v>January</v>
      </c>
      <c r="G4194" s="7">
        <f t="shared" si="133"/>
        <v>42370</v>
      </c>
      <c r="H4194" s="5" t="s">
        <v>50</v>
      </c>
      <c r="I4194" s="5" t="s">
        <v>13</v>
      </c>
      <c r="J4194" s="10"/>
      <c r="K4194" s="10">
        <v>322580.65000000002</v>
      </c>
      <c r="L4194" s="11">
        <v>201612.9</v>
      </c>
    </row>
    <row r="4195" spans="1:12" x14ac:dyDescent="0.25">
      <c r="A4195" s="5" t="s">
        <v>46</v>
      </c>
      <c r="B4195" s="3" t="s">
        <v>47</v>
      </c>
      <c r="C4195" s="5" t="s">
        <v>5598</v>
      </c>
      <c r="D4195" s="5" t="s">
        <v>5606</v>
      </c>
      <c r="E4195" s="5">
        <v>2016</v>
      </c>
      <c r="F4195" s="8" t="str">
        <f t="shared" si="132"/>
        <v>February</v>
      </c>
      <c r="G4195" s="7">
        <f t="shared" si="133"/>
        <v>42410</v>
      </c>
      <c r="H4195" s="5" t="s">
        <v>51</v>
      </c>
      <c r="I4195" s="5" t="s">
        <v>11</v>
      </c>
      <c r="J4195" s="10">
        <v>3281250</v>
      </c>
      <c r="K4195" s="10"/>
      <c r="L4195" s="11">
        <v>3482862.9</v>
      </c>
    </row>
    <row r="4196" spans="1:12" x14ac:dyDescent="0.25">
      <c r="A4196" s="5" t="s">
        <v>46</v>
      </c>
      <c r="B4196" s="3" t="s">
        <v>47</v>
      </c>
      <c r="C4196" s="5" t="s">
        <v>5598</v>
      </c>
      <c r="D4196" s="5" t="s">
        <v>5601</v>
      </c>
      <c r="E4196" s="5">
        <v>2016</v>
      </c>
      <c r="F4196" s="8" t="str">
        <f t="shared" si="132"/>
        <v>February</v>
      </c>
      <c r="G4196" s="7">
        <f t="shared" si="133"/>
        <v>42417</v>
      </c>
      <c r="H4196" s="5" t="s">
        <v>52</v>
      </c>
      <c r="I4196" s="5" t="s">
        <v>11</v>
      </c>
      <c r="J4196" s="10"/>
      <c r="K4196" s="10"/>
      <c r="L4196" s="11">
        <v>3482862.9</v>
      </c>
    </row>
    <row r="4197" spans="1:12" x14ac:dyDescent="0.25">
      <c r="A4197" s="5" t="s">
        <v>46</v>
      </c>
      <c r="B4197" s="3" t="s">
        <v>47</v>
      </c>
      <c r="C4197" s="5" t="s">
        <v>5588</v>
      </c>
      <c r="D4197" s="5" t="s">
        <v>5605</v>
      </c>
      <c r="E4197" s="5">
        <v>2016</v>
      </c>
      <c r="F4197" s="8" t="str">
        <f t="shared" si="132"/>
        <v>March</v>
      </c>
      <c r="G4197" s="7">
        <f t="shared" si="133"/>
        <v>42438</v>
      </c>
      <c r="H4197" s="5" t="s">
        <v>53</v>
      </c>
      <c r="I4197" s="5" t="s">
        <v>13</v>
      </c>
      <c r="J4197" s="10"/>
      <c r="K4197" s="10">
        <v>3125000</v>
      </c>
      <c r="L4197" s="11">
        <v>357862.9</v>
      </c>
    </row>
    <row r="4198" spans="1:12" x14ac:dyDescent="0.25">
      <c r="A4198" s="5" t="s">
        <v>46</v>
      </c>
      <c r="B4198" s="3" t="s">
        <v>47</v>
      </c>
      <c r="C4198" s="5" t="s">
        <v>5588</v>
      </c>
      <c r="D4198" s="5" t="s">
        <v>5606</v>
      </c>
      <c r="E4198" s="5">
        <v>2016</v>
      </c>
      <c r="F4198" s="8" t="str">
        <f t="shared" si="132"/>
        <v>March</v>
      </c>
      <c r="G4198" s="7">
        <f t="shared" si="133"/>
        <v>42439</v>
      </c>
      <c r="H4198" s="5" t="s">
        <v>54</v>
      </c>
      <c r="I4198" s="5" t="s">
        <v>13</v>
      </c>
      <c r="J4198" s="10"/>
      <c r="K4198" s="10">
        <v>156250</v>
      </c>
      <c r="L4198" s="11">
        <v>201612.9</v>
      </c>
    </row>
    <row r="4199" spans="1:12" x14ac:dyDescent="0.25">
      <c r="A4199" s="5" t="s">
        <v>46</v>
      </c>
      <c r="B4199" s="3" t="s">
        <v>47</v>
      </c>
      <c r="C4199" s="5" t="s">
        <v>5597</v>
      </c>
      <c r="D4199" s="5" t="s">
        <v>5606</v>
      </c>
      <c r="E4199" s="5">
        <v>2016</v>
      </c>
      <c r="F4199" s="8" t="str">
        <f t="shared" si="132"/>
        <v>May</v>
      </c>
      <c r="G4199" s="7">
        <f t="shared" si="133"/>
        <v>42500</v>
      </c>
      <c r="H4199" s="5" t="s">
        <v>55</v>
      </c>
      <c r="I4199" s="5" t="s">
        <v>11</v>
      </c>
      <c r="J4199" s="10">
        <v>1568000</v>
      </c>
      <c r="K4199" s="10"/>
      <c r="L4199" s="11">
        <v>1769612.9</v>
      </c>
    </row>
    <row r="4200" spans="1:12" x14ac:dyDescent="0.25">
      <c r="A4200" s="5" t="s">
        <v>46</v>
      </c>
      <c r="B4200" s="3" t="s">
        <v>47</v>
      </c>
      <c r="C4200" s="5" t="s">
        <v>5605</v>
      </c>
      <c r="D4200" s="5" t="s">
        <v>5592</v>
      </c>
      <c r="E4200" s="5">
        <v>2016</v>
      </c>
      <c r="F4200" s="8" t="str">
        <f t="shared" si="132"/>
        <v>September</v>
      </c>
      <c r="G4200" s="7">
        <f t="shared" si="133"/>
        <v>42620</v>
      </c>
      <c r="H4200" s="5" t="s">
        <v>56</v>
      </c>
      <c r="I4200" s="5" t="s">
        <v>13</v>
      </c>
      <c r="J4200" s="10"/>
      <c r="K4200" s="10">
        <v>1694946.23</v>
      </c>
      <c r="L4200" s="11">
        <v>74666.67</v>
      </c>
    </row>
    <row r="4201" spans="1:12" x14ac:dyDescent="0.25">
      <c r="A4201" s="5" t="s">
        <v>46</v>
      </c>
      <c r="B4201" s="3" t="s">
        <v>47</v>
      </c>
      <c r="C4201" s="5" t="s">
        <v>5605</v>
      </c>
      <c r="D4201" s="5" t="s">
        <v>5592</v>
      </c>
      <c r="E4201" s="5">
        <v>2016</v>
      </c>
      <c r="F4201" s="8" t="str">
        <f t="shared" si="132"/>
        <v>September</v>
      </c>
      <c r="G4201" s="7">
        <f t="shared" si="133"/>
        <v>42620</v>
      </c>
      <c r="H4201" s="5" t="s">
        <v>57</v>
      </c>
      <c r="I4201" s="5" t="s">
        <v>13</v>
      </c>
      <c r="J4201" s="10"/>
      <c r="K4201" s="10">
        <v>74666.67</v>
      </c>
      <c r="L4201" s="11">
        <v>0</v>
      </c>
    </row>
    <row r="4202" spans="1:12" x14ac:dyDescent="0.25">
      <c r="A4202" s="5" t="s">
        <v>58</v>
      </c>
      <c r="B4202" s="3" t="s">
        <v>59</v>
      </c>
      <c r="C4202" s="7"/>
      <c r="D4202" s="7"/>
      <c r="E4202" s="7"/>
      <c r="F4202" s="8" t="str">
        <f t="shared" si="132"/>
        <v>January</v>
      </c>
      <c r="G4202" s="7" t="str">
        <f t="shared" si="133"/>
        <v/>
      </c>
      <c r="H4202" s="5" t="s">
        <v>28</v>
      </c>
      <c r="I4202" s="5" t="s">
        <v>29</v>
      </c>
      <c r="J4202" s="10"/>
      <c r="K4202" s="10"/>
      <c r="L4202" s="11">
        <v>0</v>
      </c>
    </row>
    <row r="4203" spans="1:12" x14ac:dyDescent="0.25">
      <c r="A4203" s="5" t="s">
        <v>60</v>
      </c>
      <c r="B4203" s="3" t="s">
        <v>61</v>
      </c>
      <c r="C4203" s="7"/>
      <c r="D4203" s="7"/>
      <c r="E4203" s="7"/>
      <c r="F4203" s="8" t="str">
        <f t="shared" si="132"/>
        <v>January</v>
      </c>
      <c r="G4203" s="7" t="str">
        <f t="shared" si="133"/>
        <v/>
      </c>
      <c r="H4203" s="5" t="s">
        <v>28</v>
      </c>
      <c r="I4203" s="5" t="s">
        <v>29</v>
      </c>
      <c r="J4203" s="10"/>
      <c r="K4203" s="10"/>
      <c r="L4203" s="11">
        <v>0</v>
      </c>
    </row>
    <row r="4204" spans="1:12" x14ac:dyDescent="0.25">
      <c r="A4204" s="5" t="s">
        <v>62</v>
      </c>
      <c r="B4204" s="3" t="s">
        <v>63</v>
      </c>
      <c r="C4204" s="7"/>
      <c r="D4204" s="7"/>
      <c r="E4204" s="7"/>
      <c r="F4204" s="8" t="str">
        <f t="shared" si="132"/>
        <v>January</v>
      </c>
      <c r="G4204" s="7" t="str">
        <f t="shared" si="133"/>
        <v/>
      </c>
      <c r="H4204" s="5" t="s">
        <v>28</v>
      </c>
      <c r="I4204" s="5" t="s">
        <v>29</v>
      </c>
      <c r="J4204" s="10"/>
      <c r="K4204" s="10"/>
      <c r="L4204" s="11">
        <v>0</v>
      </c>
    </row>
    <row r="4205" spans="1:12" x14ac:dyDescent="0.25">
      <c r="A4205" s="5" t="s">
        <v>64</v>
      </c>
      <c r="B4205" s="3" t="s">
        <v>65</v>
      </c>
      <c r="C4205" s="7"/>
      <c r="D4205" s="7"/>
      <c r="E4205" s="7"/>
      <c r="F4205" s="8" t="str">
        <f t="shared" si="132"/>
        <v>January</v>
      </c>
      <c r="G4205" s="7" t="str">
        <f t="shared" si="133"/>
        <v/>
      </c>
      <c r="H4205" s="5" t="s">
        <v>28</v>
      </c>
      <c r="I4205" s="5" t="s">
        <v>29</v>
      </c>
      <c r="J4205" s="10"/>
      <c r="K4205" s="10"/>
      <c r="L4205" s="11">
        <v>0</v>
      </c>
    </row>
    <row r="4206" spans="1:12" x14ac:dyDescent="0.25">
      <c r="A4206" s="5" t="s">
        <v>66</v>
      </c>
      <c r="B4206" s="3" t="s">
        <v>67</v>
      </c>
      <c r="C4206" s="5" t="s">
        <v>5598</v>
      </c>
      <c r="D4206" s="5" t="s">
        <v>5587</v>
      </c>
      <c r="E4206" s="5">
        <v>2016</v>
      </c>
      <c r="F4206" s="8" t="str">
        <f t="shared" si="132"/>
        <v>February</v>
      </c>
      <c r="G4206" s="7">
        <f t="shared" si="133"/>
        <v>42401</v>
      </c>
      <c r="H4206" s="5" t="s">
        <v>68</v>
      </c>
      <c r="I4206" s="5" t="s">
        <v>11</v>
      </c>
      <c r="J4206" s="10">
        <v>352800</v>
      </c>
      <c r="K4206" s="10"/>
      <c r="L4206" s="11">
        <v>352800</v>
      </c>
    </row>
    <row r="4207" spans="1:12" x14ac:dyDescent="0.25">
      <c r="A4207" s="5" t="s">
        <v>66</v>
      </c>
      <c r="B4207" s="3" t="s">
        <v>67</v>
      </c>
      <c r="C4207" s="5" t="s">
        <v>5598</v>
      </c>
      <c r="D4207" s="5" t="s">
        <v>5588</v>
      </c>
      <c r="E4207" s="5">
        <v>2016</v>
      </c>
      <c r="F4207" s="8" t="str">
        <f t="shared" si="132"/>
        <v>February</v>
      </c>
      <c r="G4207" s="7">
        <f t="shared" si="133"/>
        <v>42403</v>
      </c>
      <c r="H4207" s="5" t="s">
        <v>69</v>
      </c>
      <c r="I4207" s="5" t="s">
        <v>13</v>
      </c>
      <c r="J4207" s="10"/>
      <c r="K4207" s="10">
        <v>352000</v>
      </c>
      <c r="L4207" s="11">
        <v>800</v>
      </c>
    </row>
    <row r="4208" spans="1:12" x14ac:dyDescent="0.25">
      <c r="A4208" s="5" t="s">
        <v>66</v>
      </c>
      <c r="B4208" s="3" t="s">
        <v>67</v>
      </c>
      <c r="C4208" s="5" t="s">
        <v>5597</v>
      </c>
      <c r="D4208" s="5" t="s">
        <v>5587</v>
      </c>
      <c r="E4208" s="5">
        <v>2016</v>
      </c>
      <c r="F4208" s="8" t="str">
        <f t="shared" si="132"/>
        <v>May</v>
      </c>
      <c r="G4208" s="7">
        <f t="shared" si="133"/>
        <v>42491</v>
      </c>
      <c r="H4208" s="5" t="s">
        <v>70</v>
      </c>
      <c r="I4208" s="5" t="s">
        <v>11</v>
      </c>
      <c r="J4208" s="10">
        <v>352800</v>
      </c>
      <c r="K4208" s="10"/>
      <c r="L4208" s="11">
        <v>353600</v>
      </c>
    </row>
    <row r="4209" spans="1:12" x14ac:dyDescent="0.25">
      <c r="A4209" s="5" t="s">
        <v>66</v>
      </c>
      <c r="B4209" s="3" t="s">
        <v>67</v>
      </c>
      <c r="C4209" s="5" t="s">
        <v>5590</v>
      </c>
      <c r="D4209" s="5" t="s">
        <v>5587</v>
      </c>
      <c r="E4209" s="5">
        <v>2016</v>
      </c>
      <c r="F4209" s="8" t="str">
        <f t="shared" si="132"/>
        <v>August</v>
      </c>
      <c r="G4209" s="7">
        <f t="shared" si="133"/>
        <v>42583</v>
      </c>
      <c r="H4209" s="5" t="s">
        <v>71</v>
      </c>
      <c r="I4209" s="5" t="s">
        <v>11</v>
      </c>
      <c r="J4209" s="10">
        <v>117600</v>
      </c>
      <c r="K4209" s="10"/>
      <c r="L4209" s="11">
        <v>471200</v>
      </c>
    </row>
    <row r="4210" spans="1:12" x14ac:dyDescent="0.25">
      <c r="A4210" s="5" t="s">
        <v>66</v>
      </c>
      <c r="B4210" s="3" t="s">
        <v>67</v>
      </c>
      <c r="C4210" s="5" t="s">
        <v>5590</v>
      </c>
      <c r="D4210" s="5" t="s">
        <v>5590</v>
      </c>
      <c r="E4210" s="5">
        <v>2016</v>
      </c>
      <c r="F4210" s="8" t="str">
        <f t="shared" si="132"/>
        <v>August</v>
      </c>
      <c r="G4210" s="7">
        <f t="shared" si="133"/>
        <v>42590</v>
      </c>
      <c r="H4210" s="5" t="s">
        <v>72</v>
      </c>
      <c r="I4210" s="5" t="s">
        <v>11</v>
      </c>
      <c r="J4210" s="10"/>
      <c r="K4210" s="10">
        <v>117600</v>
      </c>
      <c r="L4210" s="11">
        <v>353600</v>
      </c>
    </row>
    <row r="4211" spans="1:12" x14ac:dyDescent="0.25">
      <c r="A4211" s="5" t="s">
        <v>66</v>
      </c>
      <c r="B4211" s="3" t="s">
        <v>67</v>
      </c>
      <c r="C4211" s="5" t="s">
        <v>5605</v>
      </c>
      <c r="D4211" s="5" t="s">
        <v>5589</v>
      </c>
      <c r="E4211" s="5">
        <v>2016</v>
      </c>
      <c r="F4211" s="8" t="str">
        <f t="shared" si="132"/>
        <v>September</v>
      </c>
      <c r="G4211" s="7">
        <f t="shared" si="133"/>
        <v>42619</v>
      </c>
      <c r="H4211" s="5" t="s">
        <v>73</v>
      </c>
      <c r="I4211" s="5" t="s">
        <v>13</v>
      </c>
      <c r="J4211" s="10"/>
      <c r="K4211" s="10">
        <v>352800</v>
      </c>
      <c r="L4211" s="11">
        <v>800</v>
      </c>
    </row>
    <row r="4212" spans="1:12" x14ac:dyDescent="0.25">
      <c r="A4212" s="5" t="s">
        <v>74</v>
      </c>
      <c r="B4212" s="3" t="s">
        <v>75</v>
      </c>
      <c r="C4212" s="7"/>
      <c r="D4212" s="7"/>
      <c r="E4212" s="7"/>
      <c r="F4212" s="8" t="str">
        <f t="shared" si="132"/>
        <v>January</v>
      </c>
      <c r="G4212" s="7" t="str">
        <f t="shared" si="133"/>
        <v/>
      </c>
      <c r="H4212" s="5" t="s">
        <v>28</v>
      </c>
      <c r="I4212" s="5" t="s">
        <v>29</v>
      </c>
      <c r="J4212" s="10"/>
      <c r="K4212" s="10"/>
      <c r="L4212" s="11">
        <v>0</v>
      </c>
    </row>
    <row r="4213" spans="1:12" x14ac:dyDescent="0.25">
      <c r="A4213" s="5" t="s">
        <v>76</v>
      </c>
      <c r="B4213" s="3" t="s">
        <v>77</v>
      </c>
      <c r="C4213" s="7"/>
      <c r="D4213" s="7"/>
      <c r="E4213" s="7"/>
      <c r="F4213" s="8" t="str">
        <f t="shared" si="132"/>
        <v>January</v>
      </c>
      <c r="G4213" s="7" t="str">
        <f t="shared" si="133"/>
        <v/>
      </c>
      <c r="H4213" s="5" t="s">
        <v>28</v>
      </c>
      <c r="I4213" s="5" t="s">
        <v>29</v>
      </c>
      <c r="J4213" s="10"/>
      <c r="K4213" s="10"/>
      <c r="L4213" s="11">
        <v>0</v>
      </c>
    </row>
    <row r="4214" spans="1:12" x14ac:dyDescent="0.25">
      <c r="A4214" s="5" t="s">
        <v>78</v>
      </c>
      <c r="B4214" s="3" t="s">
        <v>79</v>
      </c>
      <c r="C4214" s="7"/>
      <c r="D4214" s="7"/>
      <c r="E4214" s="7"/>
      <c r="F4214" s="8" t="str">
        <f t="shared" si="132"/>
        <v>January</v>
      </c>
      <c r="G4214" s="7" t="str">
        <f t="shared" si="133"/>
        <v/>
      </c>
      <c r="H4214" s="5" t="s">
        <v>28</v>
      </c>
      <c r="I4214" s="5" t="s">
        <v>29</v>
      </c>
      <c r="J4214" s="10"/>
      <c r="K4214" s="10"/>
      <c r="L4214" s="11">
        <v>0</v>
      </c>
    </row>
    <row r="4215" spans="1:12" x14ac:dyDescent="0.25">
      <c r="A4215" s="5" t="s">
        <v>80</v>
      </c>
      <c r="B4215" s="3" t="s">
        <v>81</v>
      </c>
      <c r="C4215" s="7"/>
      <c r="D4215" s="7"/>
      <c r="E4215" s="7"/>
      <c r="F4215" s="8" t="str">
        <f t="shared" si="132"/>
        <v>January</v>
      </c>
      <c r="G4215" s="7" t="str">
        <f t="shared" si="133"/>
        <v/>
      </c>
      <c r="H4215" s="5" t="s">
        <v>28</v>
      </c>
      <c r="I4215" s="5" t="s">
        <v>29</v>
      </c>
      <c r="J4215" s="10"/>
      <c r="K4215" s="10"/>
      <c r="L4215" s="11">
        <v>0</v>
      </c>
    </row>
    <row r="4216" spans="1:12" x14ac:dyDescent="0.25">
      <c r="A4216" s="5" t="s">
        <v>82</v>
      </c>
      <c r="B4216" s="3" t="s">
        <v>83</v>
      </c>
      <c r="C4216" s="7"/>
      <c r="D4216" s="7"/>
      <c r="E4216" s="7"/>
      <c r="F4216" s="8" t="str">
        <f t="shared" si="132"/>
        <v>January</v>
      </c>
      <c r="G4216" s="7" t="str">
        <f t="shared" si="133"/>
        <v/>
      </c>
      <c r="H4216" s="5" t="s">
        <v>28</v>
      </c>
      <c r="I4216" s="5" t="s">
        <v>29</v>
      </c>
      <c r="J4216" s="10"/>
      <c r="K4216" s="10"/>
      <c r="L4216" s="11">
        <v>0</v>
      </c>
    </row>
    <row r="4217" spans="1:12" x14ac:dyDescent="0.25">
      <c r="A4217" s="5" t="s">
        <v>84</v>
      </c>
      <c r="B4217" s="3" t="s">
        <v>85</v>
      </c>
      <c r="C4217" s="5" t="s">
        <v>5598</v>
      </c>
      <c r="D4217" s="5" t="s">
        <v>5608</v>
      </c>
      <c r="E4217" s="5">
        <v>2016</v>
      </c>
      <c r="F4217" s="8" t="str">
        <f t="shared" si="132"/>
        <v>February</v>
      </c>
      <c r="G4217" s="7">
        <f t="shared" si="133"/>
        <v>42425</v>
      </c>
      <c r="H4217" s="5" t="s">
        <v>86</v>
      </c>
      <c r="I4217" s="5" t="s">
        <v>11</v>
      </c>
      <c r="J4217" s="10">
        <v>28873152</v>
      </c>
      <c r="K4217" s="10"/>
      <c r="L4217" s="11">
        <v>28873152</v>
      </c>
    </row>
    <row r="4218" spans="1:12" x14ac:dyDescent="0.25">
      <c r="A4218" s="5" t="s">
        <v>84</v>
      </c>
      <c r="B4218" s="3" t="s">
        <v>85</v>
      </c>
      <c r="C4218" s="5" t="s">
        <v>5596</v>
      </c>
      <c r="D4218" s="5" t="s">
        <v>5589</v>
      </c>
      <c r="E4218" s="5">
        <v>2016</v>
      </c>
      <c r="F4218" s="8" t="str">
        <f t="shared" si="132"/>
        <v>April</v>
      </c>
      <c r="G4218" s="7">
        <f t="shared" si="133"/>
        <v>42466</v>
      </c>
      <c r="H4218" s="5" t="s">
        <v>87</v>
      </c>
      <c r="I4218" s="5" t="s">
        <v>13</v>
      </c>
      <c r="J4218" s="10"/>
      <c r="K4218" s="10">
        <v>27498240</v>
      </c>
      <c r="L4218" s="11">
        <v>1374912</v>
      </c>
    </row>
    <row r="4219" spans="1:12" x14ac:dyDescent="0.25">
      <c r="A4219" s="5" t="s">
        <v>84</v>
      </c>
      <c r="B4219" s="3" t="s">
        <v>85</v>
      </c>
      <c r="C4219" s="5" t="s">
        <v>5596</v>
      </c>
      <c r="D4219" s="5" t="s">
        <v>5589</v>
      </c>
      <c r="E4219" s="5">
        <v>2016</v>
      </c>
      <c r="F4219" s="8" t="str">
        <f t="shared" si="132"/>
        <v>April</v>
      </c>
      <c r="G4219" s="7">
        <f t="shared" si="133"/>
        <v>42466</v>
      </c>
      <c r="H4219" s="5" t="s">
        <v>88</v>
      </c>
      <c r="I4219" s="5" t="s">
        <v>13</v>
      </c>
      <c r="J4219" s="10"/>
      <c r="K4219" s="10">
        <v>1374912</v>
      </c>
      <c r="L4219" s="11">
        <v>0</v>
      </c>
    </row>
    <row r="4220" spans="1:12" x14ac:dyDescent="0.25">
      <c r="A4220" s="5" t="s">
        <v>84</v>
      </c>
      <c r="B4220" s="3" t="s">
        <v>85</v>
      </c>
      <c r="C4220" s="5" t="s">
        <v>5590</v>
      </c>
      <c r="D4220" s="5" t="s">
        <v>5607</v>
      </c>
      <c r="E4220" s="5">
        <v>2016</v>
      </c>
      <c r="F4220" s="8" t="str">
        <f t="shared" si="132"/>
        <v>August</v>
      </c>
      <c r="G4220" s="7">
        <f t="shared" si="133"/>
        <v>42594</v>
      </c>
      <c r="H4220" s="5" t="s">
        <v>89</v>
      </c>
      <c r="I4220" s="5" t="s">
        <v>11</v>
      </c>
      <c r="J4220" s="10">
        <v>43309728</v>
      </c>
      <c r="K4220" s="10"/>
      <c r="L4220" s="11">
        <v>43309728</v>
      </c>
    </row>
    <row r="4221" spans="1:12" x14ac:dyDescent="0.25">
      <c r="A4221" s="5" t="s">
        <v>84</v>
      </c>
      <c r="B4221" s="3" t="s">
        <v>85</v>
      </c>
      <c r="C4221" s="5" t="s">
        <v>5606</v>
      </c>
      <c r="D4221" s="5" t="s">
        <v>5594</v>
      </c>
      <c r="E4221" s="5">
        <v>2016</v>
      </c>
      <c r="F4221" s="8" t="str">
        <f t="shared" si="132"/>
        <v>October</v>
      </c>
      <c r="G4221" s="7">
        <f t="shared" si="133"/>
        <v>42654</v>
      </c>
      <c r="H4221" s="5" t="s">
        <v>90</v>
      </c>
      <c r="I4221" s="5" t="s">
        <v>13</v>
      </c>
      <c r="J4221" s="10"/>
      <c r="K4221" s="10">
        <v>11686333.33</v>
      </c>
      <c r="L4221" s="11">
        <v>31623394.670000002</v>
      </c>
    </row>
    <row r="4222" spans="1:12" x14ac:dyDescent="0.25">
      <c r="A4222" s="5" t="s">
        <v>84</v>
      </c>
      <c r="B4222" s="3" t="s">
        <v>85</v>
      </c>
      <c r="C4222" s="5" t="s">
        <v>5606</v>
      </c>
      <c r="D4222" s="5" t="s">
        <v>5615</v>
      </c>
      <c r="E4222" s="5">
        <v>2016</v>
      </c>
      <c r="F4222" s="8" t="str">
        <f t="shared" si="132"/>
        <v>October</v>
      </c>
      <c r="G4222" s="7">
        <f t="shared" si="133"/>
        <v>42670</v>
      </c>
      <c r="H4222" s="5" t="s">
        <v>91</v>
      </c>
      <c r="I4222" s="5" t="s">
        <v>11</v>
      </c>
      <c r="J4222" s="10">
        <v>107051994.37</v>
      </c>
      <c r="K4222" s="10"/>
      <c r="L4222" s="11">
        <v>138675389.03999999</v>
      </c>
    </row>
    <row r="4223" spans="1:12" x14ac:dyDescent="0.25">
      <c r="A4223" s="5" t="s">
        <v>84</v>
      </c>
      <c r="B4223" s="3" t="s">
        <v>85</v>
      </c>
      <c r="C4223" s="5" t="s">
        <v>5606</v>
      </c>
      <c r="D4223" s="5" t="s">
        <v>5615</v>
      </c>
      <c r="E4223" s="5">
        <v>2016</v>
      </c>
      <c r="F4223" s="8" t="str">
        <f t="shared" si="132"/>
        <v>October</v>
      </c>
      <c r="G4223" s="7">
        <f t="shared" si="133"/>
        <v>42670</v>
      </c>
      <c r="H4223" s="5" t="s">
        <v>92</v>
      </c>
      <c r="I4223" s="5" t="s">
        <v>13</v>
      </c>
      <c r="J4223" s="10"/>
      <c r="K4223" s="10">
        <v>26123328</v>
      </c>
      <c r="L4223" s="11">
        <v>112552061.04000001</v>
      </c>
    </row>
    <row r="4224" spans="1:12" x14ac:dyDescent="0.25">
      <c r="A4224" s="5" t="s">
        <v>84</v>
      </c>
      <c r="B4224" s="3" t="s">
        <v>85</v>
      </c>
      <c r="C4224" s="5" t="s">
        <v>5594</v>
      </c>
      <c r="D4224" s="5" t="s">
        <v>5606</v>
      </c>
      <c r="E4224" s="5">
        <v>2016</v>
      </c>
      <c r="F4224" s="8" t="str">
        <f t="shared" si="132"/>
        <v>November</v>
      </c>
      <c r="G4224" s="7">
        <f t="shared" si="133"/>
        <v>42684</v>
      </c>
      <c r="H4224" s="5" t="s">
        <v>93</v>
      </c>
      <c r="I4224" s="5" t="s">
        <v>13</v>
      </c>
      <c r="J4224" s="10"/>
      <c r="K4224" s="10">
        <v>96856566.620000005</v>
      </c>
      <c r="L4224" s="11">
        <v>15695494.42</v>
      </c>
    </row>
    <row r="4225" spans="1:12" x14ac:dyDescent="0.25">
      <c r="A4225" s="5" t="s">
        <v>84</v>
      </c>
      <c r="B4225" s="3" t="s">
        <v>85</v>
      </c>
      <c r="C4225" s="5" t="s">
        <v>5594</v>
      </c>
      <c r="D4225" s="5" t="s">
        <v>5606</v>
      </c>
      <c r="E4225" s="5">
        <v>2016</v>
      </c>
      <c r="F4225" s="8" t="str">
        <f t="shared" si="132"/>
        <v>November</v>
      </c>
      <c r="G4225" s="7">
        <f t="shared" si="133"/>
        <v>42684</v>
      </c>
      <c r="H4225" s="5" t="s">
        <v>94</v>
      </c>
      <c r="I4225" s="5" t="s">
        <v>13</v>
      </c>
      <c r="J4225" s="10"/>
      <c r="K4225" s="10">
        <v>15695494.42</v>
      </c>
      <c r="L4225" s="11">
        <v>0</v>
      </c>
    </row>
    <row r="4226" spans="1:12" x14ac:dyDescent="0.25">
      <c r="A4226" s="5" t="s">
        <v>95</v>
      </c>
      <c r="B4226" s="3" t="s">
        <v>96</v>
      </c>
      <c r="C4226" s="5" t="s">
        <v>5587</v>
      </c>
      <c r="D4226" s="5" t="s">
        <v>5607</v>
      </c>
      <c r="E4226" s="5">
        <v>2016</v>
      </c>
      <c r="F4226" s="8" t="str">
        <f t="shared" si="132"/>
        <v>January</v>
      </c>
      <c r="G4226" s="7">
        <f t="shared" si="133"/>
        <v>42381</v>
      </c>
      <c r="H4226" s="5" t="s">
        <v>97</v>
      </c>
      <c r="I4226" s="5" t="s">
        <v>11</v>
      </c>
      <c r="J4226" s="10">
        <v>1575000</v>
      </c>
      <c r="K4226" s="10"/>
      <c r="L4226" s="11">
        <v>1575000</v>
      </c>
    </row>
    <row r="4227" spans="1:12" x14ac:dyDescent="0.25">
      <c r="A4227" s="5" t="s">
        <v>95</v>
      </c>
      <c r="B4227" s="3" t="s">
        <v>96</v>
      </c>
      <c r="C4227" s="5" t="s">
        <v>5587</v>
      </c>
      <c r="D4227" s="5" t="s">
        <v>5616</v>
      </c>
      <c r="E4227" s="5">
        <v>2016</v>
      </c>
      <c r="F4227" s="8" t="str">
        <f t="shared" si="132"/>
        <v>January</v>
      </c>
      <c r="G4227" s="7">
        <f t="shared" si="133"/>
        <v>42384</v>
      </c>
      <c r="H4227" s="5" t="s">
        <v>98</v>
      </c>
      <c r="I4227" s="5" t="s">
        <v>13</v>
      </c>
      <c r="J4227" s="10"/>
      <c r="K4227" s="10">
        <v>1500000</v>
      </c>
      <c r="L4227" s="11">
        <v>75000</v>
      </c>
    </row>
    <row r="4228" spans="1:12" x14ac:dyDescent="0.25">
      <c r="A4228" s="5" t="s">
        <v>95</v>
      </c>
      <c r="B4228" s="3" t="s">
        <v>96</v>
      </c>
      <c r="C4228" s="5" t="s">
        <v>5587</v>
      </c>
      <c r="D4228" s="5" t="s">
        <v>5613</v>
      </c>
      <c r="E4228" s="5">
        <v>2016</v>
      </c>
      <c r="F4228" s="8" t="str">
        <f t="shared" si="132"/>
        <v>January</v>
      </c>
      <c r="G4228" s="7">
        <f t="shared" si="133"/>
        <v>42390</v>
      </c>
      <c r="H4228" s="5" t="s">
        <v>99</v>
      </c>
      <c r="I4228" s="5" t="s">
        <v>13</v>
      </c>
      <c r="J4228" s="10"/>
      <c r="K4228" s="10">
        <v>75000</v>
      </c>
      <c r="L4228" s="11">
        <v>0</v>
      </c>
    </row>
    <row r="4229" spans="1:12" x14ac:dyDescent="0.25">
      <c r="A4229" s="5" t="s">
        <v>95</v>
      </c>
      <c r="B4229" s="3" t="s">
        <v>96</v>
      </c>
      <c r="C4229" s="5" t="s">
        <v>5587</v>
      </c>
      <c r="D4229" s="5" t="s">
        <v>5608</v>
      </c>
      <c r="E4229" s="5">
        <v>2016</v>
      </c>
      <c r="F4229" s="8" t="str">
        <f t="shared" si="132"/>
        <v>January</v>
      </c>
      <c r="G4229" s="7">
        <f t="shared" si="133"/>
        <v>42394</v>
      </c>
      <c r="H4229" s="5" t="s">
        <v>100</v>
      </c>
      <c r="I4229" s="5" t="s">
        <v>13</v>
      </c>
      <c r="J4229" s="10"/>
      <c r="K4229" s="10">
        <v>114000</v>
      </c>
      <c r="L4229" s="11">
        <v>-114000</v>
      </c>
    </row>
    <row r="4230" spans="1:12" x14ac:dyDescent="0.25">
      <c r="A4230" s="5" t="s">
        <v>95</v>
      </c>
      <c r="B4230" s="3" t="s">
        <v>96</v>
      </c>
      <c r="C4230" s="5" t="s">
        <v>5598</v>
      </c>
      <c r="D4230" s="5" t="s">
        <v>5607</v>
      </c>
      <c r="E4230" s="5">
        <v>2016</v>
      </c>
      <c r="F4230" s="8" t="str">
        <f t="shared" si="132"/>
        <v>February</v>
      </c>
      <c r="G4230" s="7">
        <f t="shared" si="133"/>
        <v>42412</v>
      </c>
      <c r="H4230" s="5" t="s">
        <v>101</v>
      </c>
      <c r="I4230" s="5" t="s">
        <v>11</v>
      </c>
      <c r="J4230" s="10">
        <v>1575000</v>
      </c>
      <c r="K4230" s="10"/>
      <c r="L4230" s="11">
        <v>1461000</v>
      </c>
    </row>
    <row r="4231" spans="1:12" x14ac:dyDescent="0.25">
      <c r="A4231" s="5" t="s">
        <v>95</v>
      </c>
      <c r="B4231" s="3" t="s">
        <v>96</v>
      </c>
      <c r="C4231" s="5" t="s">
        <v>5598</v>
      </c>
      <c r="D4231" s="5" t="s">
        <v>5599</v>
      </c>
      <c r="E4231" s="5">
        <v>2016</v>
      </c>
      <c r="F4231" s="8" t="str">
        <f t="shared" si="132"/>
        <v>February</v>
      </c>
      <c r="G4231" s="7">
        <f t="shared" si="133"/>
        <v>42416</v>
      </c>
      <c r="H4231" s="5" t="s">
        <v>102</v>
      </c>
      <c r="I4231" s="5" t="s">
        <v>13</v>
      </c>
      <c r="J4231" s="10"/>
      <c r="K4231" s="10">
        <v>1500000</v>
      </c>
      <c r="L4231" s="11">
        <v>-39000</v>
      </c>
    </row>
    <row r="4232" spans="1:12" x14ac:dyDescent="0.25">
      <c r="A4232" s="5" t="s">
        <v>95</v>
      </c>
      <c r="B4232" s="3" t="s">
        <v>96</v>
      </c>
      <c r="C4232" s="5" t="s">
        <v>5598</v>
      </c>
      <c r="D4232" s="5" t="s">
        <v>5601</v>
      </c>
      <c r="E4232" s="5">
        <v>2016</v>
      </c>
      <c r="F4232" s="8" t="str">
        <f t="shared" si="132"/>
        <v>February</v>
      </c>
      <c r="G4232" s="7">
        <f t="shared" si="133"/>
        <v>42417</v>
      </c>
      <c r="H4232" s="5" t="s">
        <v>103</v>
      </c>
      <c r="I4232" s="5" t="s">
        <v>13</v>
      </c>
      <c r="J4232" s="10"/>
      <c r="K4232" s="10">
        <v>75000</v>
      </c>
      <c r="L4232" s="11">
        <v>-114000</v>
      </c>
    </row>
    <row r="4233" spans="1:12" x14ac:dyDescent="0.25">
      <c r="A4233" s="5" t="s">
        <v>95</v>
      </c>
      <c r="B4233" s="3" t="s">
        <v>96</v>
      </c>
      <c r="C4233" s="5" t="s">
        <v>5588</v>
      </c>
      <c r="D4233" s="5" t="s">
        <v>5587</v>
      </c>
      <c r="E4233" s="5">
        <v>2016</v>
      </c>
      <c r="F4233" s="8" t="str">
        <f t="shared" ref="F4233:F4296" si="134">TEXT(C4233*28, "mmmm")</f>
        <v>March</v>
      </c>
      <c r="G4233" s="7">
        <f t="shared" ref="G4233:G4296" si="135">IFERROR(DATEVALUE(CONCATENATE(C4233,"-",D4233,"-",E4233)), "")</f>
        <v>42430</v>
      </c>
      <c r="H4233" s="5" t="s">
        <v>104</v>
      </c>
      <c r="I4233" s="5" t="s">
        <v>11</v>
      </c>
      <c r="J4233" s="10">
        <v>2394000</v>
      </c>
      <c r="K4233" s="10"/>
      <c r="L4233" s="11">
        <v>2280000</v>
      </c>
    </row>
    <row r="4234" spans="1:12" x14ac:dyDescent="0.25">
      <c r="A4234" s="5" t="s">
        <v>95</v>
      </c>
      <c r="B4234" s="3" t="s">
        <v>96</v>
      </c>
      <c r="C4234" s="5" t="s">
        <v>5588</v>
      </c>
      <c r="D4234" s="5" t="s">
        <v>5609</v>
      </c>
      <c r="E4234" s="5">
        <v>2016</v>
      </c>
      <c r="F4234" s="8" t="str">
        <f t="shared" si="134"/>
        <v>March</v>
      </c>
      <c r="G4234" s="7">
        <f t="shared" si="135"/>
        <v>42452</v>
      </c>
      <c r="H4234" s="5" t="s">
        <v>105</v>
      </c>
      <c r="I4234" s="5" t="s">
        <v>13</v>
      </c>
      <c r="J4234" s="10"/>
      <c r="K4234" s="10">
        <v>2280000</v>
      </c>
      <c r="L4234" s="11">
        <v>0</v>
      </c>
    </row>
    <row r="4235" spans="1:12" x14ac:dyDescent="0.25">
      <c r="A4235" s="5" t="s">
        <v>95</v>
      </c>
      <c r="B4235" s="3" t="s">
        <v>96</v>
      </c>
      <c r="C4235" s="5" t="s">
        <v>5588</v>
      </c>
      <c r="D4235" s="5" t="s">
        <v>5602</v>
      </c>
      <c r="E4235" s="5">
        <v>2016</v>
      </c>
      <c r="F4235" s="8" t="str">
        <f t="shared" si="134"/>
        <v>March</v>
      </c>
      <c r="G4235" s="7">
        <f t="shared" si="135"/>
        <v>42453</v>
      </c>
      <c r="H4235" s="5" t="s">
        <v>106</v>
      </c>
      <c r="I4235" s="5" t="s">
        <v>13</v>
      </c>
      <c r="J4235" s="10"/>
      <c r="K4235" s="10">
        <v>114000</v>
      </c>
      <c r="L4235" s="11">
        <v>-114000</v>
      </c>
    </row>
    <row r="4236" spans="1:12" x14ac:dyDescent="0.25">
      <c r="A4236" s="5" t="s">
        <v>95</v>
      </c>
      <c r="B4236" s="3" t="s">
        <v>96</v>
      </c>
      <c r="C4236" s="5" t="s">
        <v>5596</v>
      </c>
      <c r="D4236" s="5" t="s">
        <v>5607</v>
      </c>
      <c r="E4236" s="5">
        <v>2016</v>
      </c>
      <c r="F4236" s="8" t="str">
        <f t="shared" si="134"/>
        <v>April</v>
      </c>
      <c r="G4236" s="7">
        <f t="shared" si="135"/>
        <v>42472</v>
      </c>
      <c r="H4236" s="5" t="s">
        <v>107</v>
      </c>
      <c r="I4236" s="5" t="s">
        <v>11</v>
      </c>
      <c r="J4236" s="10">
        <v>2394000</v>
      </c>
      <c r="K4236" s="10"/>
      <c r="L4236" s="11">
        <v>2280000</v>
      </c>
    </row>
    <row r="4237" spans="1:12" x14ac:dyDescent="0.25">
      <c r="A4237" s="5" t="s">
        <v>95</v>
      </c>
      <c r="B4237" s="3" t="s">
        <v>96</v>
      </c>
      <c r="C4237" s="5" t="s">
        <v>5596</v>
      </c>
      <c r="D4237" s="5" t="s">
        <v>5613</v>
      </c>
      <c r="E4237" s="5">
        <v>2016</v>
      </c>
      <c r="F4237" s="8" t="str">
        <f t="shared" si="134"/>
        <v>April</v>
      </c>
      <c r="G4237" s="7">
        <f t="shared" si="135"/>
        <v>42481</v>
      </c>
      <c r="H4237" s="5" t="s">
        <v>108</v>
      </c>
      <c r="I4237" s="5" t="s">
        <v>13</v>
      </c>
      <c r="J4237" s="10"/>
      <c r="K4237" s="10">
        <v>2280000</v>
      </c>
      <c r="L4237" s="11">
        <v>0</v>
      </c>
    </row>
    <row r="4238" spans="1:12" x14ac:dyDescent="0.25">
      <c r="A4238" s="5" t="s">
        <v>95</v>
      </c>
      <c r="B4238" s="3" t="s">
        <v>96</v>
      </c>
      <c r="C4238" s="5" t="s">
        <v>5597</v>
      </c>
      <c r="D4238" s="5" t="s">
        <v>5607</v>
      </c>
      <c r="E4238" s="5">
        <v>2016</v>
      </c>
      <c r="F4238" s="8" t="str">
        <f t="shared" si="134"/>
        <v>May</v>
      </c>
      <c r="G4238" s="7">
        <f t="shared" si="135"/>
        <v>42502</v>
      </c>
      <c r="H4238" s="5" t="s">
        <v>109</v>
      </c>
      <c r="I4238" s="5" t="s">
        <v>11</v>
      </c>
      <c r="J4238" s="10">
        <v>2394000</v>
      </c>
      <c r="K4238" s="10"/>
      <c r="L4238" s="11">
        <v>2394000</v>
      </c>
    </row>
    <row r="4239" spans="1:12" x14ac:dyDescent="0.25">
      <c r="A4239" s="5" t="s">
        <v>95</v>
      </c>
      <c r="B4239" s="3" t="s">
        <v>96</v>
      </c>
      <c r="C4239" s="5" t="s">
        <v>5597</v>
      </c>
      <c r="D4239" s="5" t="s">
        <v>5600</v>
      </c>
      <c r="E4239" s="5">
        <v>2016</v>
      </c>
      <c r="F4239" s="8" t="str">
        <f t="shared" si="134"/>
        <v>May</v>
      </c>
      <c r="G4239" s="7">
        <f t="shared" si="135"/>
        <v>42518</v>
      </c>
      <c r="H4239" s="5" t="s">
        <v>110</v>
      </c>
      <c r="I4239" s="5" t="s">
        <v>13</v>
      </c>
      <c r="J4239" s="10"/>
      <c r="K4239" s="10">
        <v>114000</v>
      </c>
      <c r="L4239" s="11">
        <v>2280000</v>
      </c>
    </row>
    <row r="4240" spans="1:12" x14ac:dyDescent="0.25">
      <c r="A4240" s="5" t="s">
        <v>95</v>
      </c>
      <c r="B4240" s="3" t="s">
        <v>96</v>
      </c>
      <c r="C4240" s="5" t="s">
        <v>5597</v>
      </c>
      <c r="D4240" s="5" t="s">
        <v>5595</v>
      </c>
      <c r="E4240" s="5">
        <v>2016</v>
      </c>
      <c r="F4240" s="8" t="str">
        <f t="shared" si="134"/>
        <v>May</v>
      </c>
      <c r="G4240" s="7">
        <f t="shared" si="135"/>
        <v>42521</v>
      </c>
      <c r="H4240" s="5" t="s">
        <v>111</v>
      </c>
      <c r="I4240" s="5" t="s">
        <v>13</v>
      </c>
      <c r="J4240" s="10"/>
      <c r="K4240" s="10">
        <v>2280000</v>
      </c>
      <c r="L4240" s="11">
        <v>0</v>
      </c>
    </row>
    <row r="4241" spans="1:12" x14ac:dyDescent="0.25">
      <c r="A4241" s="5" t="s">
        <v>95</v>
      </c>
      <c r="B4241" s="3" t="s">
        <v>96</v>
      </c>
      <c r="C4241" s="5" t="s">
        <v>5589</v>
      </c>
      <c r="D4241" s="5" t="s">
        <v>5607</v>
      </c>
      <c r="E4241" s="5">
        <v>2016</v>
      </c>
      <c r="F4241" s="8" t="str">
        <f t="shared" si="134"/>
        <v>June</v>
      </c>
      <c r="G4241" s="7">
        <f t="shared" si="135"/>
        <v>42533</v>
      </c>
      <c r="H4241" s="5" t="s">
        <v>112</v>
      </c>
      <c r="I4241" s="5" t="s">
        <v>11</v>
      </c>
      <c r="J4241" s="10">
        <v>2394000</v>
      </c>
      <c r="K4241" s="10"/>
      <c r="L4241" s="11">
        <v>2394000</v>
      </c>
    </row>
    <row r="4242" spans="1:12" x14ac:dyDescent="0.25">
      <c r="A4242" s="5" t="s">
        <v>95</v>
      </c>
      <c r="B4242" s="3" t="s">
        <v>96</v>
      </c>
      <c r="C4242" s="5" t="s">
        <v>5589</v>
      </c>
      <c r="D4242" s="5" t="s">
        <v>5602</v>
      </c>
      <c r="E4242" s="5">
        <v>2016</v>
      </c>
      <c r="F4242" s="8" t="str">
        <f t="shared" si="134"/>
        <v>June</v>
      </c>
      <c r="G4242" s="7">
        <f t="shared" si="135"/>
        <v>42545</v>
      </c>
      <c r="H4242" s="5" t="s">
        <v>113</v>
      </c>
      <c r="I4242" s="5" t="s">
        <v>13</v>
      </c>
      <c r="J4242" s="10"/>
      <c r="K4242" s="10">
        <v>2280000</v>
      </c>
      <c r="L4242" s="11">
        <v>114000</v>
      </c>
    </row>
    <row r="4243" spans="1:12" x14ac:dyDescent="0.25">
      <c r="A4243" s="5" t="s">
        <v>95</v>
      </c>
      <c r="B4243" s="3" t="s">
        <v>96</v>
      </c>
      <c r="C4243" s="5" t="s">
        <v>5589</v>
      </c>
      <c r="D4243" s="5" t="s">
        <v>5602</v>
      </c>
      <c r="E4243" s="5">
        <v>2016</v>
      </c>
      <c r="F4243" s="8" t="str">
        <f t="shared" si="134"/>
        <v>June</v>
      </c>
      <c r="G4243" s="7">
        <f t="shared" si="135"/>
        <v>42545</v>
      </c>
      <c r="H4243" s="5" t="s">
        <v>113</v>
      </c>
      <c r="I4243" s="5" t="s">
        <v>13</v>
      </c>
      <c r="J4243" s="10"/>
      <c r="K4243" s="10">
        <v>114000</v>
      </c>
      <c r="L4243" s="11">
        <v>0</v>
      </c>
    </row>
    <row r="4244" spans="1:12" x14ac:dyDescent="0.25">
      <c r="A4244" s="5" t="s">
        <v>95</v>
      </c>
      <c r="B4244" s="3" t="s">
        <v>96</v>
      </c>
      <c r="C4244" s="5" t="s">
        <v>5592</v>
      </c>
      <c r="D4244" s="5" t="s">
        <v>5607</v>
      </c>
      <c r="E4244" s="5">
        <v>2016</v>
      </c>
      <c r="F4244" s="8" t="str">
        <f t="shared" si="134"/>
        <v>July</v>
      </c>
      <c r="G4244" s="7">
        <f t="shared" si="135"/>
        <v>42563</v>
      </c>
      <c r="H4244" s="5" t="s">
        <v>114</v>
      </c>
      <c r="I4244" s="5" t="s">
        <v>11</v>
      </c>
      <c r="J4244" s="10">
        <v>2394000</v>
      </c>
      <c r="K4244" s="10"/>
      <c r="L4244" s="11">
        <v>2394000</v>
      </c>
    </row>
    <row r="4245" spans="1:12" x14ac:dyDescent="0.25">
      <c r="A4245" s="5" t="s">
        <v>95</v>
      </c>
      <c r="B4245" s="3" t="s">
        <v>96</v>
      </c>
      <c r="C4245" s="5" t="s">
        <v>5592</v>
      </c>
      <c r="D4245" s="5" t="s">
        <v>5593</v>
      </c>
      <c r="E4245" s="5">
        <v>2016</v>
      </c>
      <c r="F4245" s="8" t="str">
        <f t="shared" si="134"/>
        <v>July</v>
      </c>
      <c r="G4245" s="7">
        <f t="shared" si="135"/>
        <v>42573</v>
      </c>
      <c r="H4245" s="5" t="s">
        <v>115</v>
      </c>
      <c r="I4245" s="5" t="s">
        <v>13</v>
      </c>
      <c r="J4245" s="10"/>
      <c r="K4245" s="10">
        <v>2280000</v>
      </c>
      <c r="L4245" s="11">
        <v>114000</v>
      </c>
    </row>
    <row r="4246" spans="1:12" x14ac:dyDescent="0.25">
      <c r="A4246" s="5" t="s">
        <v>95</v>
      </c>
      <c r="B4246" s="3" t="s">
        <v>96</v>
      </c>
      <c r="C4246" s="5" t="s">
        <v>5592</v>
      </c>
      <c r="D4246" s="5" t="s">
        <v>5615</v>
      </c>
      <c r="E4246" s="5">
        <v>2016</v>
      </c>
      <c r="F4246" s="8" t="str">
        <f t="shared" si="134"/>
        <v>July</v>
      </c>
      <c r="G4246" s="7">
        <f t="shared" si="135"/>
        <v>42578</v>
      </c>
      <c r="H4246" s="5" t="s">
        <v>116</v>
      </c>
      <c r="I4246" s="5" t="s">
        <v>13</v>
      </c>
      <c r="J4246" s="10"/>
      <c r="K4246" s="10">
        <v>114000</v>
      </c>
      <c r="L4246" s="11">
        <v>0</v>
      </c>
    </row>
    <row r="4247" spans="1:12" x14ac:dyDescent="0.25">
      <c r="A4247" s="5" t="s">
        <v>95</v>
      </c>
      <c r="B4247" s="3" t="s">
        <v>96</v>
      </c>
      <c r="C4247" s="5" t="s">
        <v>5590</v>
      </c>
      <c r="D4247" s="5" t="s">
        <v>5607</v>
      </c>
      <c r="E4247" s="5">
        <v>2016</v>
      </c>
      <c r="F4247" s="8" t="str">
        <f t="shared" si="134"/>
        <v>August</v>
      </c>
      <c r="G4247" s="7">
        <f t="shared" si="135"/>
        <v>42594</v>
      </c>
      <c r="H4247" s="5" t="s">
        <v>117</v>
      </c>
      <c r="I4247" s="5" t="s">
        <v>11</v>
      </c>
      <c r="J4247" s="10">
        <v>2394000</v>
      </c>
      <c r="K4247" s="10"/>
      <c r="L4247" s="11">
        <v>2394000</v>
      </c>
    </row>
    <row r="4248" spans="1:12" x14ac:dyDescent="0.25">
      <c r="A4248" s="5" t="s">
        <v>95</v>
      </c>
      <c r="B4248" s="3" t="s">
        <v>96</v>
      </c>
      <c r="C4248" s="5" t="s">
        <v>5590</v>
      </c>
      <c r="D4248" s="5" t="s">
        <v>5599</v>
      </c>
      <c r="E4248" s="5">
        <v>2016</v>
      </c>
      <c r="F4248" s="8" t="str">
        <f t="shared" si="134"/>
        <v>August</v>
      </c>
      <c r="G4248" s="7">
        <f t="shared" si="135"/>
        <v>42598</v>
      </c>
      <c r="H4248" s="5" t="s">
        <v>118</v>
      </c>
      <c r="I4248" s="5" t="s">
        <v>13</v>
      </c>
      <c r="J4248" s="10"/>
      <c r="K4248" s="10">
        <v>2280000</v>
      </c>
      <c r="L4248" s="11">
        <v>114000</v>
      </c>
    </row>
    <row r="4249" spans="1:12" x14ac:dyDescent="0.25">
      <c r="A4249" s="5" t="s">
        <v>95</v>
      </c>
      <c r="B4249" s="3" t="s">
        <v>96</v>
      </c>
      <c r="C4249" s="5" t="s">
        <v>5590</v>
      </c>
      <c r="D4249" s="5" t="s">
        <v>5601</v>
      </c>
      <c r="E4249" s="5">
        <v>2016</v>
      </c>
      <c r="F4249" s="8" t="str">
        <f t="shared" si="134"/>
        <v>August</v>
      </c>
      <c r="G4249" s="7">
        <f t="shared" si="135"/>
        <v>42599</v>
      </c>
      <c r="H4249" s="5" t="s">
        <v>119</v>
      </c>
      <c r="I4249" s="5" t="s">
        <v>13</v>
      </c>
      <c r="J4249" s="10"/>
      <c r="K4249" s="10">
        <v>114000</v>
      </c>
      <c r="L4249" s="11">
        <v>0</v>
      </c>
    </row>
    <row r="4250" spans="1:12" x14ac:dyDescent="0.25">
      <c r="A4250" s="5" t="s">
        <v>95</v>
      </c>
      <c r="B4250" s="3" t="s">
        <v>96</v>
      </c>
      <c r="C4250" s="5" t="s">
        <v>5605</v>
      </c>
      <c r="D4250" s="5" t="s">
        <v>5607</v>
      </c>
      <c r="E4250" s="5">
        <v>2016</v>
      </c>
      <c r="F4250" s="8" t="str">
        <f t="shared" si="134"/>
        <v>September</v>
      </c>
      <c r="G4250" s="7">
        <f t="shared" si="135"/>
        <v>42625</v>
      </c>
      <c r="H4250" s="5" t="s">
        <v>120</v>
      </c>
      <c r="I4250" s="5" t="s">
        <v>11</v>
      </c>
      <c r="J4250" s="10">
        <v>2394000</v>
      </c>
      <c r="K4250" s="10"/>
      <c r="L4250" s="11">
        <v>2394000</v>
      </c>
    </row>
    <row r="4251" spans="1:12" x14ac:dyDescent="0.25">
      <c r="A4251" s="5" t="s">
        <v>95</v>
      </c>
      <c r="B4251" s="3" t="s">
        <v>96</v>
      </c>
      <c r="C4251" s="5" t="s">
        <v>5605</v>
      </c>
      <c r="D4251" s="5" t="s">
        <v>5593</v>
      </c>
      <c r="E4251" s="5">
        <v>2016</v>
      </c>
      <c r="F4251" s="8" t="str">
        <f t="shared" si="134"/>
        <v>September</v>
      </c>
      <c r="G4251" s="7">
        <f t="shared" si="135"/>
        <v>42635</v>
      </c>
      <c r="H4251" s="5" t="s">
        <v>121</v>
      </c>
      <c r="I4251" s="5" t="s">
        <v>13</v>
      </c>
      <c r="J4251" s="10"/>
      <c r="K4251" s="10">
        <v>2280000</v>
      </c>
      <c r="L4251" s="11">
        <v>114000</v>
      </c>
    </row>
    <row r="4252" spans="1:12" x14ac:dyDescent="0.25">
      <c r="A4252" s="5" t="s">
        <v>95</v>
      </c>
      <c r="B4252" s="3" t="s">
        <v>96</v>
      </c>
      <c r="C4252" s="5" t="s">
        <v>5605</v>
      </c>
      <c r="D4252" s="5" t="s">
        <v>5614</v>
      </c>
      <c r="E4252" s="5">
        <v>2016</v>
      </c>
      <c r="F4252" s="8" t="str">
        <f t="shared" si="134"/>
        <v>September</v>
      </c>
      <c r="G4252" s="7">
        <f t="shared" si="135"/>
        <v>42639</v>
      </c>
      <c r="H4252" s="5" t="s">
        <v>122</v>
      </c>
      <c r="I4252" s="5" t="s">
        <v>13</v>
      </c>
      <c r="J4252" s="10"/>
      <c r="K4252" s="10">
        <v>114000</v>
      </c>
      <c r="L4252" s="11">
        <v>0</v>
      </c>
    </row>
    <row r="4253" spans="1:12" x14ac:dyDescent="0.25">
      <c r="A4253" s="5" t="s">
        <v>95</v>
      </c>
      <c r="B4253" s="3" t="s">
        <v>96</v>
      </c>
      <c r="C4253" s="5" t="s">
        <v>5606</v>
      </c>
      <c r="D4253" s="5" t="s">
        <v>5607</v>
      </c>
      <c r="E4253" s="5">
        <v>2016</v>
      </c>
      <c r="F4253" s="8" t="str">
        <f t="shared" si="134"/>
        <v>October</v>
      </c>
      <c r="G4253" s="7">
        <f t="shared" si="135"/>
        <v>42655</v>
      </c>
      <c r="H4253" s="5" t="s">
        <v>123</v>
      </c>
      <c r="I4253" s="5" t="s">
        <v>11</v>
      </c>
      <c r="J4253" s="10">
        <v>2394000</v>
      </c>
      <c r="K4253" s="10"/>
      <c r="L4253" s="11">
        <v>2394000</v>
      </c>
    </row>
    <row r="4254" spans="1:12" x14ac:dyDescent="0.25">
      <c r="A4254" s="5" t="s">
        <v>95</v>
      </c>
      <c r="B4254" s="3" t="s">
        <v>96</v>
      </c>
      <c r="C4254" s="5" t="s">
        <v>5606</v>
      </c>
      <c r="D4254" s="5" t="s">
        <v>5617</v>
      </c>
      <c r="E4254" s="5">
        <v>2016</v>
      </c>
      <c r="F4254" s="8" t="str">
        <f t="shared" si="134"/>
        <v>October</v>
      </c>
      <c r="G4254" s="7">
        <f t="shared" si="135"/>
        <v>42662</v>
      </c>
      <c r="H4254" s="5" t="s">
        <v>124</v>
      </c>
      <c r="I4254" s="5" t="s">
        <v>13</v>
      </c>
      <c r="J4254" s="10"/>
      <c r="K4254" s="10">
        <v>2280000</v>
      </c>
      <c r="L4254" s="11">
        <v>114000</v>
      </c>
    </row>
    <row r="4255" spans="1:12" x14ac:dyDescent="0.25">
      <c r="A4255" s="5" t="s">
        <v>95</v>
      </c>
      <c r="B4255" s="3" t="s">
        <v>96</v>
      </c>
      <c r="C4255" s="5" t="s">
        <v>5606</v>
      </c>
      <c r="D4255" s="5" t="s">
        <v>5612</v>
      </c>
      <c r="E4255" s="5">
        <v>2016</v>
      </c>
      <c r="F4255" s="8" t="str">
        <f t="shared" si="134"/>
        <v>October</v>
      </c>
      <c r="G4255" s="7">
        <f t="shared" si="135"/>
        <v>42663</v>
      </c>
      <c r="H4255" s="5" t="s">
        <v>125</v>
      </c>
      <c r="I4255" s="5" t="s">
        <v>13</v>
      </c>
      <c r="J4255" s="10"/>
      <c r="K4255" s="10">
        <v>114000</v>
      </c>
      <c r="L4255" s="11">
        <v>0</v>
      </c>
    </row>
    <row r="4256" spans="1:12" x14ac:dyDescent="0.25">
      <c r="A4256" s="5" t="s">
        <v>95</v>
      </c>
      <c r="B4256" s="3" t="s">
        <v>96</v>
      </c>
      <c r="C4256" s="5" t="s">
        <v>5594</v>
      </c>
      <c r="D4256" s="5" t="s">
        <v>5607</v>
      </c>
      <c r="E4256" s="5">
        <v>2016</v>
      </c>
      <c r="F4256" s="8" t="str">
        <f t="shared" si="134"/>
        <v>November</v>
      </c>
      <c r="G4256" s="7">
        <f t="shared" si="135"/>
        <v>42686</v>
      </c>
      <c r="H4256" s="5" t="s">
        <v>126</v>
      </c>
      <c r="I4256" s="5" t="s">
        <v>11</v>
      </c>
      <c r="J4256" s="10">
        <v>2394000</v>
      </c>
      <c r="K4256" s="10"/>
      <c r="L4256" s="11">
        <v>2394000</v>
      </c>
    </row>
    <row r="4257" spans="1:12" x14ac:dyDescent="0.25">
      <c r="A4257" s="5" t="s">
        <v>95</v>
      </c>
      <c r="B4257" s="3" t="s">
        <v>96</v>
      </c>
      <c r="C4257" s="5" t="s">
        <v>5594</v>
      </c>
      <c r="D4257" s="5" t="s">
        <v>5609</v>
      </c>
      <c r="E4257" s="5">
        <v>2016</v>
      </c>
      <c r="F4257" s="8" t="str">
        <f t="shared" si="134"/>
        <v>November</v>
      </c>
      <c r="G4257" s="7">
        <f t="shared" si="135"/>
        <v>42697</v>
      </c>
      <c r="H4257" s="5" t="s">
        <v>127</v>
      </c>
      <c r="I4257" s="5" t="s">
        <v>13</v>
      </c>
      <c r="J4257" s="10"/>
      <c r="K4257" s="10">
        <v>114000</v>
      </c>
      <c r="L4257" s="11">
        <v>2280000</v>
      </c>
    </row>
    <row r="4258" spans="1:12" x14ac:dyDescent="0.25">
      <c r="A4258" s="5" t="s">
        <v>95</v>
      </c>
      <c r="B4258" s="3" t="s">
        <v>96</v>
      </c>
      <c r="C4258" s="5" t="s">
        <v>5594</v>
      </c>
      <c r="D4258" s="5" t="s">
        <v>5602</v>
      </c>
      <c r="E4258" s="5">
        <v>2016</v>
      </c>
      <c r="F4258" s="8" t="str">
        <f t="shared" si="134"/>
        <v>November</v>
      </c>
      <c r="G4258" s="7">
        <f t="shared" si="135"/>
        <v>42698</v>
      </c>
      <c r="H4258" s="5" t="s">
        <v>128</v>
      </c>
      <c r="I4258" s="5" t="s">
        <v>13</v>
      </c>
      <c r="J4258" s="10"/>
      <c r="K4258" s="10">
        <v>2280000</v>
      </c>
      <c r="L4258" s="11">
        <v>0</v>
      </c>
    </row>
    <row r="4259" spans="1:12" x14ac:dyDescent="0.25">
      <c r="A4259" s="5" t="s">
        <v>95</v>
      </c>
      <c r="B4259" s="3" t="s">
        <v>96</v>
      </c>
      <c r="C4259" s="5" t="s">
        <v>5607</v>
      </c>
      <c r="D4259" s="5" t="s">
        <v>5607</v>
      </c>
      <c r="E4259" s="5">
        <v>2016</v>
      </c>
      <c r="F4259" s="8" t="str">
        <f t="shared" si="134"/>
        <v>December</v>
      </c>
      <c r="G4259" s="7">
        <f t="shared" si="135"/>
        <v>42716</v>
      </c>
      <c r="H4259" s="5" t="s">
        <v>129</v>
      </c>
      <c r="I4259" s="5" t="s">
        <v>11</v>
      </c>
      <c r="J4259" s="10">
        <v>2394000</v>
      </c>
      <c r="K4259" s="10"/>
      <c r="L4259" s="11">
        <v>2394000</v>
      </c>
    </row>
    <row r="4260" spans="1:12" x14ac:dyDescent="0.25">
      <c r="A4260" s="5" t="s">
        <v>95</v>
      </c>
      <c r="B4260" s="3" t="s">
        <v>96</v>
      </c>
      <c r="C4260" s="5" t="s">
        <v>5607</v>
      </c>
      <c r="D4260" s="5" t="s">
        <v>5611</v>
      </c>
      <c r="E4260" s="5">
        <v>2016</v>
      </c>
      <c r="F4260" s="8" t="str">
        <f t="shared" si="134"/>
        <v>December</v>
      </c>
      <c r="G4260" s="7">
        <f t="shared" si="135"/>
        <v>42718</v>
      </c>
      <c r="H4260" s="5" t="s">
        <v>130</v>
      </c>
      <c r="I4260" s="5" t="s">
        <v>13</v>
      </c>
      <c r="J4260" s="10"/>
      <c r="K4260" s="10">
        <v>2280000</v>
      </c>
      <c r="L4260" s="11">
        <v>114000</v>
      </c>
    </row>
    <row r="4261" spans="1:12" x14ac:dyDescent="0.25">
      <c r="A4261" s="5" t="s">
        <v>95</v>
      </c>
      <c r="B4261" s="3" t="s">
        <v>96</v>
      </c>
      <c r="C4261" s="5" t="s">
        <v>5607</v>
      </c>
      <c r="D4261" s="5" t="s">
        <v>5616</v>
      </c>
      <c r="E4261" s="5">
        <v>2016</v>
      </c>
      <c r="F4261" s="8" t="str">
        <f t="shared" si="134"/>
        <v>December</v>
      </c>
      <c r="G4261" s="7">
        <f t="shared" si="135"/>
        <v>42719</v>
      </c>
      <c r="H4261" s="5" t="s">
        <v>131</v>
      </c>
      <c r="I4261" s="5" t="s">
        <v>13</v>
      </c>
      <c r="J4261" s="10"/>
      <c r="K4261" s="10">
        <v>114000</v>
      </c>
      <c r="L4261" s="11">
        <v>0</v>
      </c>
    </row>
    <row r="4262" spans="1:12" x14ac:dyDescent="0.25">
      <c r="A4262" s="5" t="s">
        <v>132</v>
      </c>
      <c r="B4262" s="3" t="s">
        <v>133</v>
      </c>
      <c r="C4262" s="7"/>
      <c r="D4262" s="7"/>
      <c r="E4262" s="7"/>
      <c r="F4262" s="8" t="str">
        <f t="shared" si="134"/>
        <v>January</v>
      </c>
      <c r="G4262" s="7" t="str">
        <f t="shared" si="135"/>
        <v/>
      </c>
      <c r="H4262" s="5" t="s">
        <v>28</v>
      </c>
      <c r="I4262" s="5" t="s">
        <v>29</v>
      </c>
      <c r="J4262" s="10"/>
      <c r="K4262" s="10"/>
      <c r="L4262" s="11">
        <v>0</v>
      </c>
    </row>
    <row r="4263" spans="1:12" x14ac:dyDescent="0.25">
      <c r="A4263" s="5" t="s">
        <v>134</v>
      </c>
      <c r="B4263" s="3" t="s">
        <v>135</v>
      </c>
      <c r="C4263" s="7"/>
      <c r="D4263" s="7"/>
      <c r="E4263" s="7"/>
      <c r="F4263" s="8" t="str">
        <f t="shared" si="134"/>
        <v>January</v>
      </c>
      <c r="G4263" s="7" t="str">
        <f t="shared" si="135"/>
        <v/>
      </c>
      <c r="H4263" s="5" t="s">
        <v>28</v>
      </c>
      <c r="I4263" s="5" t="s">
        <v>29</v>
      </c>
      <c r="J4263" s="10"/>
      <c r="K4263" s="10"/>
      <c r="L4263" s="11">
        <v>0</v>
      </c>
    </row>
    <row r="4264" spans="1:12" x14ac:dyDescent="0.25">
      <c r="A4264" s="5" t="s">
        <v>136</v>
      </c>
      <c r="B4264" s="3" t="s">
        <v>137</v>
      </c>
      <c r="C4264" s="7"/>
      <c r="D4264" s="7"/>
      <c r="E4264" s="7"/>
      <c r="F4264" s="8" t="str">
        <f t="shared" si="134"/>
        <v>January</v>
      </c>
      <c r="G4264" s="7" t="str">
        <f t="shared" si="135"/>
        <v/>
      </c>
      <c r="H4264" s="5" t="s">
        <v>28</v>
      </c>
      <c r="I4264" s="5" t="s">
        <v>29</v>
      </c>
      <c r="J4264" s="10"/>
      <c r="K4264" s="10"/>
      <c r="L4264" s="11">
        <v>0</v>
      </c>
    </row>
    <row r="4265" spans="1:12" x14ac:dyDescent="0.25">
      <c r="A4265" s="5" t="s">
        <v>138</v>
      </c>
      <c r="B4265" s="3" t="s">
        <v>139</v>
      </c>
      <c r="C4265" s="7"/>
      <c r="D4265" s="7"/>
      <c r="E4265" s="7"/>
      <c r="F4265" s="8" t="str">
        <f t="shared" si="134"/>
        <v>January</v>
      </c>
      <c r="G4265" s="7" t="str">
        <f t="shared" si="135"/>
        <v/>
      </c>
      <c r="H4265" s="5" t="s">
        <v>28</v>
      </c>
      <c r="I4265" s="5" t="s">
        <v>29</v>
      </c>
      <c r="J4265" s="10"/>
      <c r="K4265" s="10"/>
      <c r="L4265" s="11">
        <v>0</v>
      </c>
    </row>
    <row r="4266" spans="1:12" x14ac:dyDescent="0.25">
      <c r="A4266" s="5" t="s">
        <v>140</v>
      </c>
      <c r="B4266" s="3" t="s">
        <v>141</v>
      </c>
      <c r="C4266" s="5" t="s">
        <v>5587</v>
      </c>
      <c r="D4266" s="5" t="s">
        <v>5587</v>
      </c>
      <c r="E4266" s="5">
        <v>2016</v>
      </c>
      <c r="F4266" s="8" t="str">
        <f t="shared" si="134"/>
        <v>January</v>
      </c>
      <c r="G4266" s="7">
        <f t="shared" si="135"/>
        <v>42370</v>
      </c>
      <c r="H4266" s="5" t="s">
        <v>36</v>
      </c>
      <c r="I4266" s="5" t="s">
        <v>29</v>
      </c>
      <c r="J4266" s="10"/>
      <c r="K4266" s="10"/>
      <c r="L4266" s="11">
        <v>8273344.6500000004</v>
      </c>
    </row>
    <row r="4267" spans="1:12" x14ac:dyDescent="0.25">
      <c r="A4267" s="5" t="s">
        <v>142</v>
      </c>
      <c r="B4267" s="3" t="s">
        <v>143</v>
      </c>
      <c r="C4267" s="5" t="s">
        <v>5587</v>
      </c>
      <c r="D4267" s="5" t="s">
        <v>5587</v>
      </c>
      <c r="E4267" s="5">
        <v>2016</v>
      </c>
      <c r="F4267" s="8" t="str">
        <f t="shared" si="134"/>
        <v>January</v>
      </c>
      <c r="G4267" s="7">
        <f t="shared" si="135"/>
        <v>42370</v>
      </c>
      <c r="H4267" s="5" t="s">
        <v>36</v>
      </c>
      <c r="I4267" s="5" t="s">
        <v>29</v>
      </c>
      <c r="J4267" s="10"/>
      <c r="K4267" s="10"/>
      <c r="L4267" s="11">
        <v>8388196.7699999996</v>
      </c>
    </row>
    <row r="4268" spans="1:12" x14ac:dyDescent="0.25">
      <c r="A4268" s="5" t="s">
        <v>144</v>
      </c>
      <c r="B4268" s="3" t="s">
        <v>145</v>
      </c>
      <c r="C4268" s="5" t="s">
        <v>5587</v>
      </c>
      <c r="D4268" s="5" t="s">
        <v>5606</v>
      </c>
      <c r="E4268" s="5">
        <v>2016</v>
      </c>
      <c r="F4268" s="8" t="str">
        <f t="shared" si="134"/>
        <v>January</v>
      </c>
      <c r="G4268" s="7">
        <f t="shared" si="135"/>
        <v>42379</v>
      </c>
      <c r="H4268" s="5" t="s">
        <v>146</v>
      </c>
      <c r="I4268" s="5" t="s">
        <v>11</v>
      </c>
      <c r="J4268" s="10">
        <v>12474000</v>
      </c>
      <c r="K4268" s="10"/>
      <c r="L4268" s="11">
        <v>12474000</v>
      </c>
    </row>
    <row r="4269" spans="1:12" x14ac:dyDescent="0.25">
      <c r="A4269" s="5" t="s">
        <v>144</v>
      </c>
      <c r="B4269" s="3" t="s">
        <v>145</v>
      </c>
      <c r="C4269" s="5" t="s">
        <v>5589</v>
      </c>
      <c r="D4269" s="5" t="s">
        <v>5605</v>
      </c>
      <c r="E4269" s="5">
        <v>2016</v>
      </c>
      <c r="F4269" s="8" t="str">
        <f t="shared" si="134"/>
        <v>June</v>
      </c>
      <c r="G4269" s="7">
        <f t="shared" si="135"/>
        <v>42530</v>
      </c>
      <c r="H4269" s="5" t="s">
        <v>147</v>
      </c>
      <c r="I4269" s="5" t="s">
        <v>13</v>
      </c>
      <c r="J4269" s="10"/>
      <c r="K4269" s="10">
        <v>5925150</v>
      </c>
      <c r="L4269" s="11">
        <v>6548850</v>
      </c>
    </row>
    <row r="4270" spans="1:12" x14ac:dyDescent="0.25">
      <c r="A4270" s="5" t="s">
        <v>148</v>
      </c>
      <c r="B4270" s="3" t="s">
        <v>149</v>
      </c>
      <c r="C4270" s="7"/>
      <c r="D4270" s="7"/>
      <c r="E4270" s="7"/>
      <c r="F4270" s="8" t="str">
        <f t="shared" si="134"/>
        <v>January</v>
      </c>
      <c r="G4270" s="7" t="str">
        <f t="shared" si="135"/>
        <v/>
      </c>
      <c r="H4270" s="5" t="s">
        <v>28</v>
      </c>
      <c r="I4270" s="5" t="s">
        <v>29</v>
      </c>
      <c r="J4270" s="10"/>
      <c r="K4270" s="10"/>
      <c r="L4270" s="11">
        <v>0</v>
      </c>
    </row>
    <row r="4271" spans="1:12" x14ac:dyDescent="0.25">
      <c r="A4271" s="5" t="s">
        <v>150</v>
      </c>
      <c r="B4271" s="3" t="s">
        <v>151</v>
      </c>
      <c r="C4271" s="5" t="s">
        <v>5605</v>
      </c>
      <c r="D4271" s="5" t="s">
        <v>5587</v>
      </c>
      <c r="E4271" s="5">
        <v>2016</v>
      </c>
      <c r="F4271" s="8" t="str">
        <f t="shared" si="134"/>
        <v>September</v>
      </c>
      <c r="G4271" s="7">
        <f t="shared" si="135"/>
        <v>42614</v>
      </c>
      <c r="H4271" s="5" t="s">
        <v>152</v>
      </c>
      <c r="I4271" s="5" t="s">
        <v>11</v>
      </c>
      <c r="J4271" s="10">
        <v>147000</v>
      </c>
      <c r="K4271" s="10"/>
      <c r="L4271" s="11">
        <v>147000</v>
      </c>
    </row>
    <row r="4272" spans="1:12" x14ac:dyDescent="0.25">
      <c r="A4272" s="5" t="s">
        <v>150</v>
      </c>
      <c r="B4272" s="3" t="s">
        <v>151</v>
      </c>
      <c r="C4272" s="5" t="s">
        <v>5606</v>
      </c>
      <c r="D4272" s="5" t="s">
        <v>5587</v>
      </c>
      <c r="E4272" s="5">
        <v>2016</v>
      </c>
      <c r="F4272" s="8" t="str">
        <f t="shared" si="134"/>
        <v>October</v>
      </c>
      <c r="G4272" s="7">
        <f t="shared" si="135"/>
        <v>42644</v>
      </c>
      <c r="H4272" s="5" t="s">
        <v>153</v>
      </c>
      <c r="I4272" s="5" t="s">
        <v>11</v>
      </c>
      <c r="J4272" s="10">
        <v>147000</v>
      </c>
      <c r="K4272" s="10"/>
      <c r="L4272" s="11">
        <v>294000</v>
      </c>
    </row>
    <row r="4273" spans="1:12" x14ac:dyDescent="0.25">
      <c r="A4273" s="5" t="s">
        <v>150</v>
      </c>
      <c r="B4273" s="3" t="s">
        <v>151</v>
      </c>
      <c r="C4273" s="5" t="s">
        <v>5594</v>
      </c>
      <c r="D4273" s="5" t="s">
        <v>5587</v>
      </c>
      <c r="E4273" s="5">
        <v>2016</v>
      </c>
      <c r="F4273" s="8" t="str">
        <f t="shared" si="134"/>
        <v>November</v>
      </c>
      <c r="G4273" s="7">
        <f t="shared" si="135"/>
        <v>42675</v>
      </c>
      <c r="H4273" s="5" t="s">
        <v>154</v>
      </c>
      <c r="I4273" s="5" t="s">
        <v>11</v>
      </c>
      <c r="J4273" s="10">
        <v>147000</v>
      </c>
      <c r="K4273" s="10"/>
      <c r="L4273" s="11">
        <v>441000</v>
      </c>
    </row>
    <row r="4274" spans="1:12" x14ac:dyDescent="0.25">
      <c r="A4274" s="5" t="s">
        <v>150</v>
      </c>
      <c r="B4274" s="3" t="s">
        <v>151</v>
      </c>
      <c r="C4274" s="5" t="s">
        <v>5607</v>
      </c>
      <c r="D4274" s="5" t="s">
        <v>5587</v>
      </c>
      <c r="E4274" s="5">
        <v>2016</v>
      </c>
      <c r="F4274" s="8" t="str">
        <f t="shared" si="134"/>
        <v>December</v>
      </c>
      <c r="G4274" s="7">
        <f t="shared" si="135"/>
        <v>42705</v>
      </c>
      <c r="H4274" s="5" t="s">
        <v>155</v>
      </c>
      <c r="I4274" s="5" t="s">
        <v>11</v>
      </c>
      <c r="J4274" s="10">
        <v>147000</v>
      </c>
      <c r="K4274" s="10"/>
      <c r="L4274" s="11">
        <v>588000</v>
      </c>
    </row>
    <row r="4275" spans="1:12" x14ac:dyDescent="0.25">
      <c r="A4275" s="5" t="s">
        <v>150</v>
      </c>
      <c r="B4275" s="3" t="s">
        <v>151</v>
      </c>
      <c r="C4275" s="5" t="s">
        <v>5607</v>
      </c>
      <c r="D4275" s="5" t="s">
        <v>5609</v>
      </c>
      <c r="E4275" s="5">
        <v>2016</v>
      </c>
      <c r="F4275" s="8" t="str">
        <f t="shared" si="134"/>
        <v>December</v>
      </c>
      <c r="G4275" s="7">
        <f t="shared" si="135"/>
        <v>42727</v>
      </c>
      <c r="H4275" s="5" t="s">
        <v>156</v>
      </c>
      <c r="I4275" s="5" t="s">
        <v>13</v>
      </c>
      <c r="J4275" s="10"/>
      <c r="K4275" s="10">
        <v>441000</v>
      </c>
      <c r="L4275" s="11">
        <v>147000</v>
      </c>
    </row>
    <row r="4276" spans="1:12" x14ac:dyDescent="0.25">
      <c r="A4276" s="5" t="s">
        <v>157</v>
      </c>
      <c r="B4276" s="3" t="s">
        <v>151</v>
      </c>
      <c r="C4276" s="7"/>
      <c r="D4276" s="7"/>
      <c r="E4276" s="7"/>
      <c r="F4276" s="8" t="str">
        <f t="shared" si="134"/>
        <v>January</v>
      </c>
      <c r="G4276" s="7" t="str">
        <f t="shared" si="135"/>
        <v/>
      </c>
      <c r="H4276" s="5" t="s">
        <v>28</v>
      </c>
      <c r="I4276" s="5" t="s">
        <v>29</v>
      </c>
      <c r="J4276" s="10"/>
      <c r="K4276" s="10"/>
      <c r="L4276" s="11">
        <v>0</v>
      </c>
    </row>
    <row r="4277" spans="1:12" x14ac:dyDescent="0.25">
      <c r="A4277" s="5" t="s">
        <v>158</v>
      </c>
      <c r="B4277" s="3" t="s">
        <v>159</v>
      </c>
      <c r="C4277" s="5" t="s">
        <v>5587</v>
      </c>
      <c r="D4277" s="5" t="s">
        <v>5587</v>
      </c>
      <c r="E4277" s="5">
        <v>2016</v>
      </c>
      <c r="F4277" s="8" t="str">
        <f t="shared" si="134"/>
        <v>January</v>
      </c>
      <c r="G4277" s="7">
        <f t="shared" si="135"/>
        <v>42370</v>
      </c>
      <c r="H4277" s="5" t="s">
        <v>36</v>
      </c>
      <c r="I4277" s="5" t="s">
        <v>29</v>
      </c>
      <c r="J4277" s="10"/>
      <c r="K4277" s="10"/>
      <c r="L4277" s="11">
        <v>1772794.8799999999</v>
      </c>
    </row>
    <row r="4278" spans="1:12" x14ac:dyDescent="0.25">
      <c r="A4278" s="5" t="s">
        <v>158</v>
      </c>
      <c r="B4278" s="3" t="s">
        <v>159</v>
      </c>
      <c r="C4278" s="5" t="s">
        <v>5587</v>
      </c>
      <c r="D4278" s="5" t="s">
        <v>5588</v>
      </c>
      <c r="E4278" s="5">
        <v>2016</v>
      </c>
      <c r="F4278" s="8" t="str">
        <f t="shared" si="134"/>
        <v>January</v>
      </c>
      <c r="G4278" s="7">
        <f t="shared" si="135"/>
        <v>42372</v>
      </c>
      <c r="H4278" s="5" t="s">
        <v>160</v>
      </c>
      <c r="I4278" s="5" t="s">
        <v>11</v>
      </c>
      <c r="J4278" s="10">
        <v>1681827.8400000001</v>
      </c>
      <c r="K4278" s="10"/>
      <c r="L4278" s="11">
        <v>3454622.72</v>
      </c>
    </row>
    <row r="4279" spans="1:12" x14ac:dyDescent="0.25">
      <c r="A4279" s="5" t="s">
        <v>158</v>
      </c>
      <c r="B4279" s="3" t="s">
        <v>159</v>
      </c>
      <c r="C4279" s="5" t="s">
        <v>5598</v>
      </c>
      <c r="D4279" s="5" t="s">
        <v>5588</v>
      </c>
      <c r="E4279" s="5">
        <v>2016</v>
      </c>
      <c r="F4279" s="8" t="str">
        <f t="shared" si="134"/>
        <v>February</v>
      </c>
      <c r="G4279" s="7">
        <f t="shared" si="135"/>
        <v>42403</v>
      </c>
      <c r="H4279" s="5" t="s">
        <v>161</v>
      </c>
      <c r="I4279" s="5" t="s">
        <v>11</v>
      </c>
      <c r="J4279" s="10">
        <v>1681827.8400000001</v>
      </c>
      <c r="K4279" s="10"/>
      <c r="L4279" s="11">
        <v>5136450.5599999996</v>
      </c>
    </row>
    <row r="4280" spans="1:12" x14ac:dyDescent="0.25">
      <c r="A4280" s="5" t="s">
        <v>158</v>
      </c>
      <c r="B4280" s="3" t="s">
        <v>159</v>
      </c>
      <c r="C4280" s="5" t="s">
        <v>5588</v>
      </c>
      <c r="D4280" s="5" t="s">
        <v>5588</v>
      </c>
      <c r="E4280" s="5">
        <v>2016</v>
      </c>
      <c r="F4280" s="8" t="str">
        <f t="shared" si="134"/>
        <v>March</v>
      </c>
      <c r="G4280" s="7">
        <f t="shared" si="135"/>
        <v>42432</v>
      </c>
      <c r="H4280" s="5" t="s">
        <v>162</v>
      </c>
      <c r="I4280" s="5" t="s">
        <v>11</v>
      </c>
      <c r="J4280" s="10">
        <v>1681827.8400000001</v>
      </c>
      <c r="K4280" s="10"/>
      <c r="L4280" s="11">
        <v>6818278.4000000004</v>
      </c>
    </row>
    <row r="4281" spans="1:12" x14ac:dyDescent="0.25">
      <c r="A4281" s="5" t="s">
        <v>158</v>
      </c>
      <c r="B4281" s="3" t="s">
        <v>159</v>
      </c>
      <c r="C4281" s="5" t="s">
        <v>5596</v>
      </c>
      <c r="D4281" s="5" t="s">
        <v>5587</v>
      </c>
      <c r="E4281" s="5">
        <v>2016</v>
      </c>
      <c r="F4281" s="8" t="str">
        <f t="shared" si="134"/>
        <v>April</v>
      </c>
      <c r="G4281" s="7">
        <f t="shared" si="135"/>
        <v>42461</v>
      </c>
      <c r="H4281" s="5" t="s">
        <v>163</v>
      </c>
      <c r="I4281" s="5" t="s">
        <v>11</v>
      </c>
      <c r="J4281" s="10">
        <v>1513645.05</v>
      </c>
      <c r="K4281" s="10"/>
      <c r="L4281" s="11">
        <v>8331923.4500000002</v>
      </c>
    </row>
    <row r="4282" spans="1:12" x14ac:dyDescent="0.25">
      <c r="A4282" s="5" t="s">
        <v>158</v>
      </c>
      <c r="B4282" s="3" t="s">
        <v>159</v>
      </c>
      <c r="C4282" s="5" t="s">
        <v>5597</v>
      </c>
      <c r="D4282" s="5" t="s">
        <v>5587</v>
      </c>
      <c r="E4282" s="5">
        <v>2016</v>
      </c>
      <c r="F4282" s="8" t="str">
        <f t="shared" si="134"/>
        <v>May</v>
      </c>
      <c r="G4282" s="7">
        <f t="shared" si="135"/>
        <v>42491</v>
      </c>
      <c r="H4282" s="5" t="s">
        <v>164</v>
      </c>
      <c r="I4282" s="5" t="s">
        <v>11</v>
      </c>
      <c r="J4282" s="10">
        <v>2090000</v>
      </c>
      <c r="K4282" s="10"/>
      <c r="L4282" s="11">
        <v>10421923.449999999</v>
      </c>
    </row>
    <row r="4283" spans="1:12" x14ac:dyDescent="0.25">
      <c r="A4283" s="5" t="s">
        <v>158</v>
      </c>
      <c r="B4283" s="3" t="s">
        <v>159</v>
      </c>
      <c r="C4283" s="5" t="s">
        <v>5589</v>
      </c>
      <c r="D4283" s="5" t="s">
        <v>5587</v>
      </c>
      <c r="E4283" s="5">
        <v>2016</v>
      </c>
      <c r="F4283" s="8" t="str">
        <f t="shared" si="134"/>
        <v>June</v>
      </c>
      <c r="G4283" s="7">
        <f t="shared" si="135"/>
        <v>42522</v>
      </c>
      <c r="H4283" s="5" t="s">
        <v>165</v>
      </c>
      <c r="I4283" s="5" t="s">
        <v>11</v>
      </c>
      <c r="J4283" s="10">
        <v>2090000</v>
      </c>
      <c r="K4283" s="10"/>
      <c r="L4283" s="11">
        <v>12511923.449999999</v>
      </c>
    </row>
    <row r="4284" spans="1:12" x14ac:dyDescent="0.25">
      <c r="A4284" s="5" t="s">
        <v>158</v>
      </c>
      <c r="B4284" s="3" t="s">
        <v>159</v>
      </c>
      <c r="C4284" s="5" t="s">
        <v>5592</v>
      </c>
      <c r="D4284" s="5" t="s">
        <v>5587</v>
      </c>
      <c r="E4284" s="5">
        <v>2016</v>
      </c>
      <c r="F4284" s="8" t="str">
        <f t="shared" si="134"/>
        <v>July</v>
      </c>
      <c r="G4284" s="7">
        <f t="shared" si="135"/>
        <v>42552</v>
      </c>
      <c r="H4284" s="5" t="s">
        <v>166</v>
      </c>
      <c r="I4284" s="5" t="s">
        <v>11</v>
      </c>
      <c r="J4284" s="10">
        <v>2090000</v>
      </c>
      <c r="K4284" s="10"/>
      <c r="L4284" s="11">
        <v>14601923.449999999</v>
      </c>
    </row>
    <row r="4285" spans="1:12" x14ac:dyDescent="0.25">
      <c r="A4285" s="5" t="s">
        <v>158</v>
      </c>
      <c r="B4285" s="3" t="s">
        <v>159</v>
      </c>
      <c r="C4285" s="5" t="s">
        <v>5592</v>
      </c>
      <c r="D4285" s="5" t="s">
        <v>5587</v>
      </c>
      <c r="E4285" s="5">
        <v>2016</v>
      </c>
      <c r="F4285" s="8" t="str">
        <f t="shared" si="134"/>
        <v>July</v>
      </c>
      <c r="G4285" s="7">
        <f t="shared" si="135"/>
        <v>42552</v>
      </c>
      <c r="H4285" s="5" t="s">
        <v>167</v>
      </c>
      <c r="I4285" s="5" t="s">
        <v>13</v>
      </c>
      <c r="J4285" s="10"/>
      <c r="K4285" s="10">
        <v>7828908.5899999999</v>
      </c>
      <c r="L4285" s="11">
        <v>6773014.8600000003</v>
      </c>
    </row>
    <row r="4286" spans="1:12" x14ac:dyDescent="0.25">
      <c r="A4286" s="5" t="s">
        <v>158</v>
      </c>
      <c r="B4286" s="3" t="s">
        <v>159</v>
      </c>
      <c r="C4286" s="5" t="s">
        <v>5590</v>
      </c>
      <c r="D4286" s="5" t="s">
        <v>5587</v>
      </c>
      <c r="E4286" s="5">
        <v>2016</v>
      </c>
      <c r="F4286" s="8" t="str">
        <f t="shared" si="134"/>
        <v>August</v>
      </c>
      <c r="G4286" s="7">
        <f t="shared" si="135"/>
        <v>42583</v>
      </c>
      <c r="H4286" s="5" t="s">
        <v>168</v>
      </c>
      <c r="I4286" s="5" t="s">
        <v>11</v>
      </c>
      <c r="J4286" s="10">
        <v>2090000</v>
      </c>
      <c r="K4286" s="10"/>
      <c r="L4286" s="11">
        <v>8863014.8599999994</v>
      </c>
    </row>
    <row r="4287" spans="1:12" x14ac:dyDescent="0.25">
      <c r="A4287" s="5" t="s">
        <v>158</v>
      </c>
      <c r="B4287" s="3" t="s">
        <v>159</v>
      </c>
      <c r="C4287" s="5" t="s">
        <v>5605</v>
      </c>
      <c r="D4287" s="5" t="s">
        <v>5587</v>
      </c>
      <c r="E4287" s="5">
        <v>2016</v>
      </c>
      <c r="F4287" s="8" t="str">
        <f t="shared" si="134"/>
        <v>September</v>
      </c>
      <c r="G4287" s="7">
        <f t="shared" si="135"/>
        <v>42614</v>
      </c>
      <c r="H4287" s="5" t="s">
        <v>169</v>
      </c>
      <c r="I4287" s="5" t="s">
        <v>11</v>
      </c>
      <c r="J4287" s="10">
        <v>2090000</v>
      </c>
      <c r="K4287" s="10"/>
      <c r="L4287" s="11">
        <v>10953014.859999999</v>
      </c>
    </row>
    <row r="4288" spans="1:12" x14ac:dyDescent="0.25">
      <c r="A4288" s="5" t="s">
        <v>158</v>
      </c>
      <c r="B4288" s="3" t="s">
        <v>159</v>
      </c>
      <c r="C4288" s="5" t="s">
        <v>5606</v>
      </c>
      <c r="D4288" s="5" t="s">
        <v>5587</v>
      </c>
      <c r="E4288" s="5">
        <v>2016</v>
      </c>
      <c r="F4288" s="8" t="str">
        <f t="shared" si="134"/>
        <v>October</v>
      </c>
      <c r="G4288" s="7">
        <f t="shared" si="135"/>
        <v>42644</v>
      </c>
      <c r="H4288" s="5" t="s">
        <v>170</v>
      </c>
      <c r="I4288" s="5" t="s">
        <v>11</v>
      </c>
      <c r="J4288" s="10">
        <v>2090000</v>
      </c>
      <c r="K4288" s="10"/>
      <c r="L4288" s="11">
        <v>13043014.859999999</v>
      </c>
    </row>
    <row r="4289" spans="1:12" x14ac:dyDescent="0.25">
      <c r="A4289" s="5" t="s">
        <v>158</v>
      </c>
      <c r="B4289" s="3" t="s">
        <v>159</v>
      </c>
      <c r="C4289" s="5" t="s">
        <v>5606</v>
      </c>
      <c r="D4289" s="5" t="s">
        <v>5613</v>
      </c>
      <c r="E4289" s="5">
        <v>2016</v>
      </c>
      <c r="F4289" s="8" t="str">
        <f t="shared" si="134"/>
        <v>October</v>
      </c>
      <c r="G4289" s="7">
        <f t="shared" si="135"/>
        <v>42664</v>
      </c>
      <c r="H4289" s="5" t="s">
        <v>171</v>
      </c>
      <c r="I4289" s="5" t="s">
        <v>13</v>
      </c>
      <c r="J4289" s="10"/>
      <c r="K4289" s="10">
        <v>5000000</v>
      </c>
      <c r="L4289" s="11">
        <v>8043014.8600000003</v>
      </c>
    </row>
    <row r="4290" spans="1:12" x14ac:dyDescent="0.25">
      <c r="A4290" s="5" t="s">
        <v>158</v>
      </c>
      <c r="B4290" s="3" t="s">
        <v>159</v>
      </c>
      <c r="C4290" s="5" t="s">
        <v>5594</v>
      </c>
      <c r="D4290" s="5" t="s">
        <v>5587</v>
      </c>
      <c r="E4290" s="5">
        <v>2016</v>
      </c>
      <c r="F4290" s="8" t="str">
        <f t="shared" si="134"/>
        <v>November</v>
      </c>
      <c r="G4290" s="7">
        <f t="shared" si="135"/>
        <v>42675</v>
      </c>
      <c r="H4290" s="5" t="s">
        <v>172</v>
      </c>
      <c r="I4290" s="5" t="s">
        <v>11</v>
      </c>
      <c r="J4290" s="10">
        <v>2090000</v>
      </c>
      <c r="K4290" s="10"/>
      <c r="L4290" s="11">
        <v>10133014.859999999</v>
      </c>
    </row>
    <row r="4291" spans="1:12" x14ac:dyDescent="0.25">
      <c r="A4291" s="5" t="s">
        <v>158</v>
      </c>
      <c r="B4291" s="3" t="s">
        <v>159</v>
      </c>
      <c r="C4291" s="5" t="s">
        <v>5607</v>
      </c>
      <c r="D4291" s="5" t="s">
        <v>5587</v>
      </c>
      <c r="E4291" s="5">
        <v>2016</v>
      </c>
      <c r="F4291" s="8" t="str">
        <f t="shared" si="134"/>
        <v>December</v>
      </c>
      <c r="G4291" s="7">
        <f t="shared" si="135"/>
        <v>42705</v>
      </c>
      <c r="H4291" s="5" t="s">
        <v>173</v>
      </c>
      <c r="I4291" s="5" t="s">
        <v>11</v>
      </c>
      <c r="J4291" s="10">
        <v>2090000</v>
      </c>
      <c r="K4291" s="10"/>
      <c r="L4291" s="11">
        <v>12223014.859999999</v>
      </c>
    </row>
    <row r="4292" spans="1:12" x14ac:dyDescent="0.25">
      <c r="A4292" s="5" t="s">
        <v>158</v>
      </c>
      <c r="B4292" s="3" t="s">
        <v>159</v>
      </c>
      <c r="C4292" s="5" t="s">
        <v>5607</v>
      </c>
      <c r="D4292" s="5" t="s">
        <v>5613</v>
      </c>
      <c r="E4292" s="5">
        <v>2016</v>
      </c>
      <c r="F4292" s="8" t="str">
        <f t="shared" si="134"/>
        <v>December</v>
      </c>
      <c r="G4292" s="7">
        <f t="shared" si="135"/>
        <v>42725</v>
      </c>
      <c r="H4292" s="5" t="s">
        <v>174</v>
      </c>
      <c r="I4292" s="5" t="s">
        <v>13</v>
      </c>
      <c r="J4292" s="10"/>
      <c r="K4292" s="10">
        <v>5000000</v>
      </c>
      <c r="L4292" s="11">
        <v>7223014.8600000003</v>
      </c>
    </row>
    <row r="4293" spans="1:12" x14ac:dyDescent="0.25">
      <c r="A4293" s="5" t="s">
        <v>175</v>
      </c>
      <c r="B4293" s="3" t="s">
        <v>176</v>
      </c>
      <c r="C4293" s="5" t="s">
        <v>5606</v>
      </c>
      <c r="D4293" s="5" t="s">
        <v>5613</v>
      </c>
      <c r="E4293" s="5">
        <v>2016</v>
      </c>
      <c r="F4293" s="8" t="str">
        <f t="shared" si="134"/>
        <v>October</v>
      </c>
      <c r="G4293" s="7">
        <f t="shared" si="135"/>
        <v>42664</v>
      </c>
      <c r="H4293" s="5" t="s">
        <v>177</v>
      </c>
      <c r="I4293" s="5" t="s">
        <v>13</v>
      </c>
      <c r="J4293" s="10"/>
      <c r="K4293" s="10">
        <v>1000000</v>
      </c>
      <c r="L4293" s="11">
        <v>-1000000</v>
      </c>
    </row>
    <row r="4294" spans="1:12" x14ac:dyDescent="0.25">
      <c r="A4294" s="5" t="s">
        <v>175</v>
      </c>
      <c r="B4294" s="3" t="s">
        <v>176</v>
      </c>
      <c r="C4294" s="5" t="s">
        <v>5606</v>
      </c>
      <c r="D4294" s="5" t="s">
        <v>5602</v>
      </c>
      <c r="E4294" s="5">
        <v>2016</v>
      </c>
      <c r="F4294" s="8" t="str">
        <f t="shared" si="134"/>
        <v>October</v>
      </c>
      <c r="G4294" s="7">
        <f t="shared" si="135"/>
        <v>42667</v>
      </c>
      <c r="H4294" s="5" t="s">
        <v>178</v>
      </c>
      <c r="I4294" s="5" t="s">
        <v>11</v>
      </c>
      <c r="J4294" s="10">
        <v>1281000</v>
      </c>
      <c r="K4294" s="10"/>
      <c r="L4294" s="11">
        <v>281000</v>
      </c>
    </row>
    <row r="4295" spans="1:12" x14ac:dyDescent="0.25">
      <c r="A4295" s="5" t="s">
        <v>179</v>
      </c>
      <c r="B4295" s="3" t="s">
        <v>180</v>
      </c>
      <c r="C4295" s="7"/>
      <c r="D4295" s="7"/>
      <c r="E4295" s="7"/>
      <c r="F4295" s="8" t="str">
        <f t="shared" si="134"/>
        <v>January</v>
      </c>
      <c r="G4295" s="7" t="str">
        <f t="shared" si="135"/>
        <v/>
      </c>
      <c r="H4295" s="5" t="s">
        <v>28</v>
      </c>
      <c r="I4295" s="5" t="s">
        <v>29</v>
      </c>
      <c r="J4295" s="10"/>
      <c r="K4295" s="10"/>
      <c r="L4295" s="11">
        <v>0</v>
      </c>
    </row>
    <row r="4296" spans="1:12" x14ac:dyDescent="0.25">
      <c r="A4296" s="5" t="s">
        <v>181</v>
      </c>
      <c r="B4296" s="3" t="s">
        <v>182</v>
      </c>
      <c r="C4296" s="7"/>
      <c r="D4296" s="7"/>
      <c r="E4296" s="7"/>
      <c r="F4296" s="8" t="str">
        <f t="shared" si="134"/>
        <v>January</v>
      </c>
      <c r="G4296" s="7" t="str">
        <f t="shared" si="135"/>
        <v/>
      </c>
      <c r="H4296" s="5" t="s">
        <v>28</v>
      </c>
      <c r="I4296" s="5" t="s">
        <v>29</v>
      </c>
      <c r="J4296" s="10"/>
      <c r="K4296" s="10"/>
      <c r="L4296" s="11">
        <v>0</v>
      </c>
    </row>
    <row r="4297" spans="1:12" x14ac:dyDescent="0.25">
      <c r="A4297" s="5" t="s">
        <v>183</v>
      </c>
      <c r="B4297" s="3" t="s">
        <v>184</v>
      </c>
      <c r="C4297" s="7"/>
      <c r="D4297" s="7"/>
      <c r="E4297" s="7"/>
      <c r="F4297" s="8" t="str">
        <f t="shared" ref="F4297:F4360" si="136">TEXT(C4297*28, "mmmm")</f>
        <v>January</v>
      </c>
      <c r="G4297" s="7" t="str">
        <f t="shared" ref="G4297:G4360" si="137">IFERROR(DATEVALUE(CONCATENATE(C4297,"-",D4297,"-",E4297)), "")</f>
        <v/>
      </c>
      <c r="H4297" s="5" t="s">
        <v>28</v>
      </c>
      <c r="I4297" s="5" t="s">
        <v>29</v>
      </c>
      <c r="J4297" s="10"/>
      <c r="K4297" s="10"/>
      <c r="L4297" s="11">
        <v>0</v>
      </c>
    </row>
    <row r="4298" spans="1:12" x14ac:dyDescent="0.25">
      <c r="A4298" s="5" t="s">
        <v>185</v>
      </c>
      <c r="B4298" s="3" t="s">
        <v>186</v>
      </c>
      <c r="C4298" s="7"/>
      <c r="D4298" s="7"/>
      <c r="E4298" s="7"/>
      <c r="F4298" s="8" t="str">
        <f t="shared" si="136"/>
        <v>January</v>
      </c>
      <c r="G4298" s="7" t="str">
        <f t="shared" si="137"/>
        <v/>
      </c>
      <c r="H4298" s="5" t="s">
        <v>28</v>
      </c>
      <c r="I4298" s="5" t="s">
        <v>29</v>
      </c>
      <c r="J4298" s="10"/>
      <c r="K4298" s="10"/>
      <c r="L4298" s="11">
        <v>0</v>
      </c>
    </row>
    <row r="4299" spans="1:12" x14ac:dyDescent="0.25">
      <c r="A4299" s="5" t="s">
        <v>187</v>
      </c>
      <c r="B4299" s="3" t="s">
        <v>188</v>
      </c>
      <c r="C4299" s="5" t="s">
        <v>5590</v>
      </c>
      <c r="D4299" s="5" t="s">
        <v>5587</v>
      </c>
      <c r="E4299" s="5">
        <v>2016</v>
      </c>
      <c r="F4299" s="8" t="str">
        <f t="shared" si="136"/>
        <v>August</v>
      </c>
      <c r="G4299" s="7">
        <f t="shared" si="137"/>
        <v>42583</v>
      </c>
      <c r="H4299" s="5" t="s">
        <v>189</v>
      </c>
      <c r="I4299" s="5" t="s">
        <v>11</v>
      </c>
      <c r="J4299" s="10">
        <v>3785840</v>
      </c>
      <c r="K4299" s="10"/>
      <c r="L4299" s="11">
        <v>3785840</v>
      </c>
    </row>
    <row r="4300" spans="1:12" x14ac:dyDescent="0.25">
      <c r="A4300" s="5" t="s">
        <v>187</v>
      </c>
      <c r="B4300" s="3" t="s">
        <v>188</v>
      </c>
      <c r="C4300" s="5" t="s">
        <v>5590</v>
      </c>
      <c r="D4300" s="5" t="s">
        <v>5587</v>
      </c>
      <c r="E4300" s="5">
        <v>2016</v>
      </c>
      <c r="F4300" s="8" t="str">
        <f t="shared" si="136"/>
        <v>August</v>
      </c>
      <c r="G4300" s="7">
        <f t="shared" si="137"/>
        <v>42583</v>
      </c>
      <c r="H4300" s="5" t="s">
        <v>190</v>
      </c>
      <c r="I4300" s="5" t="s">
        <v>11</v>
      </c>
      <c r="J4300" s="10">
        <v>1066666.67</v>
      </c>
      <c r="K4300" s="10"/>
      <c r="L4300" s="11">
        <v>4852506.67</v>
      </c>
    </row>
    <row r="4301" spans="1:12" x14ac:dyDescent="0.25">
      <c r="A4301" s="5" t="s">
        <v>187</v>
      </c>
      <c r="B4301" s="3" t="s">
        <v>188</v>
      </c>
      <c r="C4301" s="5" t="s">
        <v>5590</v>
      </c>
      <c r="D4301" s="5" t="s">
        <v>5594</v>
      </c>
      <c r="E4301" s="5">
        <v>2016</v>
      </c>
      <c r="F4301" s="8" t="str">
        <f t="shared" si="136"/>
        <v>August</v>
      </c>
      <c r="G4301" s="7">
        <f t="shared" si="137"/>
        <v>42593</v>
      </c>
      <c r="H4301" s="5" t="s">
        <v>191</v>
      </c>
      <c r="I4301" s="5" t="s">
        <v>13</v>
      </c>
      <c r="J4301" s="10"/>
      <c r="K4301" s="10">
        <v>1066666.67</v>
      </c>
      <c r="L4301" s="11">
        <v>3785840</v>
      </c>
    </row>
    <row r="4302" spans="1:12" x14ac:dyDescent="0.25">
      <c r="A4302" s="5" t="s">
        <v>187</v>
      </c>
      <c r="B4302" s="3" t="s">
        <v>188</v>
      </c>
      <c r="C4302" s="5" t="s">
        <v>5590</v>
      </c>
      <c r="D4302" s="5" t="s">
        <v>5594</v>
      </c>
      <c r="E4302" s="5">
        <v>2016</v>
      </c>
      <c r="F4302" s="8" t="str">
        <f t="shared" si="136"/>
        <v>August</v>
      </c>
      <c r="G4302" s="7">
        <f t="shared" si="137"/>
        <v>42593</v>
      </c>
      <c r="H4302" s="5" t="s">
        <v>192</v>
      </c>
      <c r="I4302" s="5" t="s">
        <v>13</v>
      </c>
      <c r="J4302" s="10"/>
      <c r="K4302" s="10">
        <v>3785840</v>
      </c>
      <c r="L4302" s="11">
        <v>0</v>
      </c>
    </row>
    <row r="4303" spans="1:12" x14ac:dyDescent="0.25">
      <c r="A4303" s="5" t="s">
        <v>187</v>
      </c>
      <c r="B4303" s="3" t="s">
        <v>188</v>
      </c>
      <c r="C4303" s="5" t="s">
        <v>5606</v>
      </c>
      <c r="D4303" s="5" t="s">
        <v>5587</v>
      </c>
      <c r="E4303" s="5">
        <v>2016</v>
      </c>
      <c r="F4303" s="8" t="str">
        <f t="shared" si="136"/>
        <v>October</v>
      </c>
      <c r="G4303" s="7">
        <f t="shared" si="137"/>
        <v>42644</v>
      </c>
      <c r="H4303" s="5" t="s">
        <v>193</v>
      </c>
      <c r="I4303" s="5" t="s">
        <v>11</v>
      </c>
      <c r="J4303" s="10">
        <v>750000</v>
      </c>
      <c r="K4303" s="10"/>
      <c r="L4303" s="11">
        <v>750000</v>
      </c>
    </row>
    <row r="4304" spans="1:12" x14ac:dyDescent="0.25">
      <c r="A4304" s="5" t="s">
        <v>187</v>
      </c>
      <c r="B4304" s="3" t="s">
        <v>188</v>
      </c>
      <c r="C4304" s="5" t="s">
        <v>5606</v>
      </c>
      <c r="D4304" s="5" t="s">
        <v>5601</v>
      </c>
      <c r="E4304" s="5">
        <v>2016</v>
      </c>
      <c r="F4304" s="8" t="str">
        <f t="shared" si="136"/>
        <v>October</v>
      </c>
      <c r="G4304" s="7">
        <f t="shared" si="137"/>
        <v>42660</v>
      </c>
      <c r="H4304" s="5" t="s">
        <v>194</v>
      </c>
      <c r="I4304" s="5" t="s">
        <v>11</v>
      </c>
      <c r="J4304" s="10">
        <v>362903.23</v>
      </c>
      <c r="K4304" s="10"/>
      <c r="L4304" s="11">
        <v>1112903.23</v>
      </c>
    </row>
    <row r="4305" spans="1:12" x14ac:dyDescent="0.25">
      <c r="A4305" s="5" t="s">
        <v>187</v>
      </c>
      <c r="B4305" s="3" t="s">
        <v>188</v>
      </c>
      <c r="C4305" s="5" t="s">
        <v>5606</v>
      </c>
      <c r="D4305" s="5" t="s">
        <v>5613</v>
      </c>
      <c r="E4305" s="5">
        <v>2016</v>
      </c>
      <c r="F4305" s="8" t="str">
        <f t="shared" si="136"/>
        <v>October</v>
      </c>
      <c r="G4305" s="7">
        <f t="shared" si="137"/>
        <v>42664</v>
      </c>
      <c r="H4305" s="5" t="s">
        <v>195</v>
      </c>
      <c r="I4305" s="5" t="s">
        <v>13</v>
      </c>
      <c r="J4305" s="10"/>
      <c r="K4305" s="10">
        <v>750000</v>
      </c>
      <c r="L4305" s="11">
        <v>362903.23</v>
      </c>
    </row>
    <row r="4306" spans="1:12" x14ac:dyDescent="0.25">
      <c r="A4306" s="5" t="s">
        <v>187</v>
      </c>
      <c r="B4306" s="3" t="s">
        <v>188</v>
      </c>
      <c r="C4306" s="5" t="s">
        <v>5594</v>
      </c>
      <c r="D4306" s="5" t="s">
        <v>5587</v>
      </c>
      <c r="E4306" s="5">
        <v>2016</v>
      </c>
      <c r="F4306" s="8" t="str">
        <f t="shared" si="136"/>
        <v>November</v>
      </c>
      <c r="G4306" s="7">
        <f t="shared" si="137"/>
        <v>42675</v>
      </c>
      <c r="H4306" s="5" t="s">
        <v>196</v>
      </c>
      <c r="I4306" s="5" t="s">
        <v>11</v>
      </c>
      <c r="J4306" s="10">
        <v>750000</v>
      </c>
      <c r="K4306" s="10"/>
      <c r="L4306" s="11">
        <v>1112903.23</v>
      </c>
    </row>
    <row r="4307" spans="1:12" x14ac:dyDescent="0.25">
      <c r="A4307" s="5" t="s">
        <v>187</v>
      </c>
      <c r="B4307" s="3" t="s">
        <v>188</v>
      </c>
      <c r="C4307" s="5" t="s">
        <v>5594</v>
      </c>
      <c r="D4307" s="5" t="s">
        <v>5587</v>
      </c>
      <c r="E4307" s="5">
        <v>2016</v>
      </c>
      <c r="F4307" s="8" t="str">
        <f t="shared" si="136"/>
        <v>November</v>
      </c>
      <c r="G4307" s="7">
        <f t="shared" si="137"/>
        <v>42675</v>
      </c>
      <c r="H4307" s="5" t="s">
        <v>197</v>
      </c>
      <c r="I4307" s="5" t="s">
        <v>11</v>
      </c>
      <c r="J4307" s="10">
        <v>416666.67</v>
      </c>
      <c r="K4307" s="10"/>
      <c r="L4307" s="11">
        <v>1529569.9</v>
      </c>
    </row>
    <row r="4308" spans="1:12" x14ac:dyDescent="0.25">
      <c r="A4308" s="5" t="s">
        <v>187</v>
      </c>
      <c r="B4308" s="3" t="s">
        <v>188</v>
      </c>
      <c r="C4308" s="5" t="s">
        <v>5594</v>
      </c>
      <c r="D4308" s="5" t="s">
        <v>5611</v>
      </c>
      <c r="E4308" s="5">
        <v>2016</v>
      </c>
      <c r="F4308" s="8" t="str">
        <f t="shared" si="136"/>
        <v>November</v>
      </c>
      <c r="G4308" s="7">
        <f t="shared" si="137"/>
        <v>42688</v>
      </c>
      <c r="H4308" s="5" t="s">
        <v>198</v>
      </c>
      <c r="I4308" s="5" t="s">
        <v>13</v>
      </c>
      <c r="J4308" s="10"/>
      <c r="K4308" s="10">
        <v>362903.23</v>
      </c>
      <c r="L4308" s="11">
        <v>1166666.67</v>
      </c>
    </row>
    <row r="4309" spans="1:12" x14ac:dyDescent="0.25">
      <c r="A4309" s="5" t="s">
        <v>187</v>
      </c>
      <c r="B4309" s="3" t="s">
        <v>188</v>
      </c>
      <c r="C4309" s="5" t="s">
        <v>5594</v>
      </c>
      <c r="D4309" s="5" t="s">
        <v>5608</v>
      </c>
      <c r="E4309" s="5">
        <v>2016</v>
      </c>
      <c r="F4309" s="8" t="str">
        <f t="shared" si="136"/>
        <v>November</v>
      </c>
      <c r="G4309" s="7">
        <f t="shared" si="137"/>
        <v>42699</v>
      </c>
      <c r="H4309" s="5" t="s">
        <v>199</v>
      </c>
      <c r="I4309" s="5" t="s">
        <v>13</v>
      </c>
      <c r="J4309" s="10"/>
      <c r="K4309" s="10">
        <v>750000</v>
      </c>
      <c r="L4309" s="11">
        <v>416666.67</v>
      </c>
    </row>
    <row r="4310" spans="1:12" x14ac:dyDescent="0.25">
      <c r="A4310" s="5" t="s">
        <v>187</v>
      </c>
      <c r="B4310" s="3" t="s">
        <v>188</v>
      </c>
      <c r="C4310" s="5" t="s">
        <v>5594</v>
      </c>
      <c r="D4310" s="5" t="s">
        <v>5608</v>
      </c>
      <c r="E4310" s="5">
        <v>2016</v>
      </c>
      <c r="F4310" s="8" t="str">
        <f t="shared" si="136"/>
        <v>November</v>
      </c>
      <c r="G4310" s="7">
        <f t="shared" si="137"/>
        <v>42699</v>
      </c>
      <c r="H4310" s="5" t="s">
        <v>200</v>
      </c>
      <c r="I4310" s="5" t="s">
        <v>13</v>
      </c>
      <c r="J4310" s="10"/>
      <c r="K4310" s="10">
        <v>416666.67</v>
      </c>
      <c r="L4310" s="11">
        <v>0</v>
      </c>
    </row>
    <row r="4311" spans="1:12" x14ac:dyDescent="0.25">
      <c r="A4311" s="5" t="s">
        <v>187</v>
      </c>
      <c r="B4311" s="3" t="s">
        <v>188</v>
      </c>
      <c r="C4311" s="5" t="s">
        <v>5607</v>
      </c>
      <c r="D4311" s="5" t="s">
        <v>5587</v>
      </c>
      <c r="E4311" s="5">
        <v>2016</v>
      </c>
      <c r="F4311" s="8" t="str">
        <f t="shared" si="136"/>
        <v>December</v>
      </c>
      <c r="G4311" s="7">
        <f t="shared" si="137"/>
        <v>42705</v>
      </c>
      <c r="H4311" s="5" t="s">
        <v>201</v>
      </c>
      <c r="I4311" s="5" t="s">
        <v>11</v>
      </c>
      <c r="J4311" s="10">
        <v>750000</v>
      </c>
      <c r="K4311" s="10"/>
      <c r="L4311" s="11">
        <v>750000</v>
      </c>
    </row>
    <row r="4312" spans="1:12" x14ac:dyDescent="0.25">
      <c r="A4312" s="5" t="s">
        <v>187</v>
      </c>
      <c r="B4312" s="3" t="s">
        <v>188</v>
      </c>
      <c r="C4312" s="5" t="s">
        <v>5607</v>
      </c>
      <c r="D4312" s="5" t="s">
        <v>5587</v>
      </c>
      <c r="E4312" s="5">
        <v>2016</v>
      </c>
      <c r="F4312" s="8" t="str">
        <f t="shared" si="136"/>
        <v>December</v>
      </c>
      <c r="G4312" s="7">
        <f t="shared" si="137"/>
        <v>42705</v>
      </c>
      <c r="H4312" s="5" t="s">
        <v>202</v>
      </c>
      <c r="I4312" s="5" t="s">
        <v>11</v>
      </c>
      <c r="J4312" s="10">
        <v>416666.67</v>
      </c>
      <c r="K4312" s="10"/>
      <c r="L4312" s="11">
        <v>1166666.67</v>
      </c>
    </row>
    <row r="4313" spans="1:12" x14ac:dyDescent="0.25">
      <c r="A4313" s="5" t="s">
        <v>187</v>
      </c>
      <c r="B4313" s="3" t="s">
        <v>188</v>
      </c>
      <c r="C4313" s="5" t="s">
        <v>5607</v>
      </c>
      <c r="D4313" s="5" t="s">
        <v>5617</v>
      </c>
      <c r="E4313" s="5">
        <v>2016</v>
      </c>
      <c r="F4313" s="8" t="str">
        <f t="shared" si="136"/>
        <v>December</v>
      </c>
      <c r="G4313" s="7">
        <f t="shared" si="137"/>
        <v>42723</v>
      </c>
      <c r="H4313" s="5" t="s">
        <v>203</v>
      </c>
      <c r="I4313" s="5" t="s">
        <v>13</v>
      </c>
      <c r="J4313" s="10"/>
      <c r="K4313" s="10">
        <v>416666.67</v>
      </c>
      <c r="L4313" s="11">
        <v>750000</v>
      </c>
    </row>
    <row r="4314" spans="1:12" x14ac:dyDescent="0.25">
      <c r="A4314" s="5" t="s">
        <v>187</v>
      </c>
      <c r="B4314" s="3" t="s">
        <v>188</v>
      </c>
      <c r="C4314" s="5" t="s">
        <v>5607</v>
      </c>
      <c r="D4314" s="5" t="s">
        <v>5617</v>
      </c>
      <c r="E4314" s="5">
        <v>2016</v>
      </c>
      <c r="F4314" s="8" t="str">
        <f t="shared" si="136"/>
        <v>December</v>
      </c>
      <c r="G4314" s="7">
        <f t="shared" si="137"/>
        <v>42723</v>
      </c>
      <c r="H4314" s="5" t="s">
        <v>204</v>
      </c>
      <c r="I4314" s="5" t="s">
        <v>13</v>
      </c>
      <c r="J4314" s="10"/>
      <c r="K4314" s="10">
        <v>750000</v>
      </c>
      <c r="L4314" s="11">
        <v>0</v>
      </c>
    </row>
    <row r="4315" spans="1:12" x14ac:dyDescent="0.25">
      <c r="A4315" s="5" t="s">
        <v>205</v>
      </c>
      <c r="B4315" s="3" t="s">
        <v>206</v>
      </c>
      <c r="C4315" s="5" t="s">
        <v>5587</v>
      </c>
      <c r="D4315" s="5" t="s">
        <v>5587</v>
      </c>
      <c r="E4315" s="5">
        <v>2016</v>
      </c>
      <c r="F4315" s="8" t="str">
        <f t="shared" si="136"/>
        <v>January</v>
      </c>
      <c r="G4315" s="7">
        <f t="shared" si="137"/>
        <v>42370</v>
      </c>
      <c r="H4315" s="5" t="s">
        <v>36</v>
      </c>
      <c r="I4315" s="5" t="s">
        <v>29</v>
      </c>
      <c r="J4315" s="10"/>
      <c r="K4315" s="10"/>
      <c r="L4315" s="11">
        <v>100799.84</v>
      </c>
    </row>
    <row r="4316" spans="1:12" x14ac:dyDescent="0.25">
      <c r="A4316" s="5" t="s">
        <v>205</v>
      </c>
      <c r="B4316" s="3" t="s">
        <v>206</v>
      </c>
      <c r="C4316" s="5" t="s">
        <v>5587</v>
      </c>
      <c r="D4316" s="5" t="s">
        <v>5603</v>
      </c>
      <c r="E4316" s="5">
        <v>2016</v>
      </c>
      <c r="F4316" s="8" t="str">
        <f t="shared" si="136"/>
        <v>January</v>
      </c>
      <c r="G4316" s="7">
        <f t="shared" si="137"/>
        <v>42398</v>
      </c>
      <c r="H4316" s="5" t="s">
        <v>207</v>
      </c>
      <c r="I4316" s="5" t="s">
        <v>13</v>
      </c>
      <c r="J4316" s="10"/>
      <c r="K4316" s="10">
        <v>100799.84</v>
      </c>
      <c r="L4316" s="11">
        <v>0</v>
      </c>
    </row>
    <row r="4317" spans="1:12" x14ac:dyDescent="0.25">
      <c r="A4317" s="5" t="s">
        <v>208</v>
      </c>
      <c r="B4317" s="3" t="s">
        <v>209</v>
      </c>
      <c r="C4317" s="7"/>
      <c r="D4317" s="7"/>
      <c r="E4317" s="7"/>
      <c r="F4317" s="8" t="str">
        <f t="shared" si="136"/>
        <v>January</v>
      </c>
      <c r="G4317" s="7" t="str">
        <f t="shared" si="137"/>
        <v/>
      </c>
      <c r="H4317" s="5" t="s">
        <v>28</v>
      </c>
      <c r="I4317" s="5" t="s">
        <v>29</v>
      </c>
      <c r="J4317" s="10"/>
      <c r="K4317" s="10"/>
      <c r="L4317" s="11">
        <v>0</v>
      </c>
    </row>
    <row r="4318" spans="1:12" x14ac:dyDescent="0.25">
      <c r="A4318" s="5" t="s">
        <v>210</v>
      </c>
      <c r="B4318" s="3" t="s">
        <v>211</v>
      </c>
      <c r="C4318" s="5" t="s">
        <v>5587</v>
      </c>
      <c r="D4318" s="5" t="s">
        <v>5587</v>
      </c>
      <c r="E4318" s="5">
        <v>2016</v>
      </c>
      <c r="F4318" s="8" t="str">
        <f t="shared" si="136"/>
        <v>January</v>
      </c>
      <c r="G4318" s="7">
        <f t="shared" si="137"/>
        <v>42370</v>
      </c>
      <c r="H4318" s="5" t="s">
        <v>36</v>
      </c>
      <c r="I4318" s="5" t="s">
        <v>29</v>
      </c>
      <c r="J4318" s="10"/>
      <c r="K4318" s="10"/>
      <c r="L4318" s="11">
        <v>865809</v>
      </c>
    </row>
    <row r="4319" spans="1:12" x14ac:dyDescent="0.25">
      <c r="A4319" s="5" t="s">
        <v>210</v>
      </c>
      <c r="B4319" s="3" t="s">
        <v>211</v>
      </c>
      <c r="C4319" s="5" t="s">
        <v>5590</v>
      </c>
      <c r="D4319" s="5" t="s">
        <v>5587</v>
      </c>
      <c r="E4319" s="5">
        <v>2016</v>
      </c>
      <c r="F4319" s="8" t="str">
        <f t="shared" si="136"/>
        <v>August</v>
      </c>
      <c r="G4319" s="7">
        <f t="shared" si="137"/>
        <v>42583</v>
      </c>
      <c r="H4319" s="5" t="s">
        <v>41</v>
      </c>
      <c r="I4319" s="5" t="s">
        <v>11</v>
      </c>
      <c r="J4319" s="10"/>
      <c r="K4319" s="10">
        <v>865809</v>
      </c>
      <c r="L4319" s="11">
        <v>0</v>
      </c>
    </row>
    <row r="4320" spans="1:12" x14ac:dyDescent="0.25">
      <c r="A4320" s="5" t="s">
        <v>212</v>
      </c>
      <c r="B4320" s="3" t="s">
        <v>213</v>
      </c>
      <c r="C4320" s="7"/>
      <c r="D4320" s="7"/>
      <c r="E4320" s="7"/>
      <c r="F4320" s="8" t="str">
        <f t="shared" si="136"/>
        <v>January</v>
      </c>
      <c r="G4320" s="7" t="str">
        <f t="shared" si="137"/>
        <v/>
      </c>
      <c r="H4320" s="5" t="s">
        <v>28</v>
      </c>
      <c r="I4320" s="5" t="s">
        <v>29</v>
      </c>
      <c r="J4320" s="10"/>
      <c r="K4320" s="10"/>
      <c r="L4320" s="11">
        <v>0</v>
      </c>
    </row>
    <row r="4321" spans="1:12" x14ac:dyDescent="0.25">
      <c r="A4321" s="5" t="s">
        <v>214</v>
      </c>
      <c r="B4321" s="3" t="s">
        <v>215</v>
      </c>
      <c r="C4321" s="5" t="s">
        <v>5590</v>
      </c>
      <c r="D4321" s="5" t="s">
        <v>5617</v>
      </c>
      <c r="E4321" s="5">
        <v>2016</v>
      </c>
      <c r="F4321" s="8" t="str">
        <f t="shared" si="136"/>
        <v>August</v>
      </c>
      <c r="G4321" s="7">
        <f t="shared" si="137"/>
        <v>42601</v>
      </c>
      <c r="H4321" s="5" t="s">
        <v>216</v>
      </c>
      <c r="I4321" s="5" t="s">
        <v>11</v>
      </c>
      <c r="J4321" s="10">
        <v>525000</v>
      </c>
      <c r="K4321" s="10"/>
      <c r="L4321" s="11">
        <v>525000</v>
      </c>
    </row>
    <row r="4322" spans="1:12" x14ac:dyDescent="0.25">
      <c r="A4322" s="5" t="s">
        <v>214</v>
      </c>
      <c r="B4322" s="3" t="s">
        <v>215</v>
      </c>
      <c r="C4322" s="5" t="s">
        <v>5590</v>
      </c>
      <c r="D4322" s="5" t="s">
        <v>5617</v>
      </c>
      <c r="E4322" s="5">
        <v>2016</v>
      </c>
      <c r="F4322" s="8" t="str">
        <f t="shared" si="136"/>
        <v>August</v>
      </c>
      <c r="G4322" s="7">
        <f t="shared" si="137"/>
        <v>42601</v>
      </c>
      <c r="H4322" s="5" t="s">
        <v>217</v>
      </c>
      <c r="I4322" s="5" t="s">
        <v>13</v>
      </c>
      <c r="J4322" s="10"/>
      <c r="K4322" s="10">
        <v>500000</v>
      </c>
      <c r="L4322" s="11">
        <v>25000</v>
      </c>
    </row>
    <row r="4323" spans="1:12" x14ac:dyDescent="0.25">
      <c r="A4323" s="5" t="s">
        <v>214</v>
      </c>
      <c r="B4323" s="3" t="s">
        <v>215</v>
      </c>
      <c r="C4323" s="5" t="s">
        <v>5590</v>
      </c>
      <c r="D4323" s="5" t="s">
        <v>5617</v>
      </c>
      <c r="E4323" s="5">
        <v>2016</v>
      </c>
      <c r="F4323" s="8" t="str">
        <f t="shared" si="136"/>
        <v>August</v>
      </c>
      <c r="G4323" s="7">
        <f t="shared" si="137"/>
        <v>42601</v>
      </c>
      <c r="H4323" s="5" t="s">
        <v>218</v>
      </c>
      <c r="I4323" s="5" t="s">
        <v>13</v>
      </c>
      <c r="J4323" s="10"/>
      <c r="K4323" s="10">
        <v>25000</v>
      </c>
      <c r="L4323" s="11">
        <v>0</v>
      </c>
    </row>
    <row r="4324" spans="1:12" x14ac:dyDescent="0.25">
      <c r="A4324" s="5" t="s">
        <v>214</v>
      </c>
      <c r="B4324" s="3" t="s">
        <v>215</v>
      </c>
      <c r="C4324" s="5" t="s">
        <v>5605</v>
      </c>
      <c r="D4324" s="5" t="s">
        <v>5597</v>
      </c>
      <c r="E4324" s="5">
        <v>2016</v>
      </c>
      <c r="F4324" s="8" t="str">
        <f t="shared" si="136"/>
        <v>September</v>
      </c>
      <c r="G4324" s="7">
        <f t="shared" si="137"/>
        <v>42618</v>
      </c>
      <c r="H4324" s="5" t="s">
        <v>219</v>
      </c>
      <c r="I4324" s="5" t="s">
        <v>11</v>
      </c>
      <c r="J4324" s="10">
        <v>2860000</v>
      </c>
      <c r="K4324" s="10"/>
      <c r="L4324" s="11">
        <v>2860000</v>
      </c>
    </row>
    <row r="4325" spans="1:12" x14ac:dyDescent="0.25">
      <c r="A4325" s="5" t="s">
        <v>214</v>
      </c>
      <c r="B4325" s="3" t="s">
        <v>215</v>
      </c>
      <c r="C4325" s="5" t="s">
        <v>5594</v>
      </c>
      <c r="D4325" s="5" t="s">
        <v>5599</v>
      </c>
      <c r="E4325" s="5">
        <v>2016</v>
      </c>
      <c r="F4325" s="8" t="str">
        <f t="shared" si="136"/>
        <v>November</v>
      </c>
      <c r="G4325" s="7">
        <f t="shared" si="137"/>
        <v>42690</v>
      </c>
      <c r="H4325" s="5" t="s">
        <v>220</v>
      </c>
      <c r="I4325" s="5" t="s">
        <v>13</v>
      </c>
      <c r="J4325" s="10"/>
      <c r="K4325" s="10">
        <v>2860000</v>
      </c>
      <c r="L4325" s="11">
        <v>0</v>
      </c>
    </row>
    <row r="4326" spans="1:12" x14ac:dyDescent="0.25">
      <c r="A4326" s="5" t="s">
        <v>221</v>
      </c>
      <c r="B4326" s="3" t="s">
        <v>222</v>
      </c>
      <c r="C4326" s="7"/>
      <c r="D4326" s="7"/>
      <c r="E4326" s="7"/>
      <c r="F4326" s="8" t="str">
        <f t="shared" si="136"/>
        <v>January</v>
      </c>
      <c r="G4326" s="7" t="str">
        <f t="shared" si="137"/>
        <v/>
      </c>
      <c r="H4326" s="5" t="s">
        <v>28</v>
      </c>
      <c r="I4326" s="5" t="s">
        <v>29</v>
      </c>
      <c r="J4326" s="10"/>
      <c r="K4326" s="10"/>
      <c r="L4326" s="11">
        <v>0</v>
      </c>
    </row>
    <row r="4327" spans="1:12" x14ac:dyDescent="0.25">
      <c r="A4327" s="5" t="s">
        <v>223</v>
      </c>
      <c r="B4327" s="3" t="s">
        <v>224</v>
      </c>
      <c r="C4327" s="7"/>
      <c r="D4327" s="7"/>
      <c r="E4327" s="7"/>
      <c r="F4327" s="8" t="str">
        <f t="shared" si="136"/>
        <v>January</v>
      </c>
      <c r="G4327" s="7" t="str">
        <f t="shared" si="137"/>
        <v/>
      </c>
      <c r="H4327" s="5" t="s">
        <v>28</v>
      </c>
      <c r="I4327" s="5" t="s">
        <v>29</v>
      </c>
      <c r="J4327" s="10"/>
      <c r="K4327" s="10"/>
      <c r="L4327" s="11">
        <v>0</v>
      </c>
    </row>
    <row r="4328" spans="1:12" x14ac:dyDescent="0.25">
      <c r="A4328" s="5" t="s">
        <v>225</v>
      </c>
      <c r="B4328" s="3" t="s">
        <v>226</v>
      </c>
      <c r="C4328" s="5" t="s">
        <v>5598</v>
      </c>
      <c r="D4328" s="5" t="s">
        <v>5588</v>
      </c>
      <c r="E4328" s="5">
        <v>2016</v>
      </c>
      <c r="F4328" s="8" t="str">
        <f t="shared" si="136"/>
        <v>February</v>
      </c>
      <c r="G4328" s="7">
        <f t="shared" si="137"/>
        <v>42403</v>
      </c>
      <c r="H4328" s="5" t="s">
        <v>227</v>
      </c>
      <c r="I4328" s="5" t="s">
        <v>13</v>
      </c>
      <c r="J4328" s="10"/>
      <c r="K4328" s="10">
        <v>1740690</v>
      </c>
      <c r="L4328" s="11">
        <v>-1740690</v>
      </c>
    </row>
    <row r="4329" spans="1:12" x14ac:dyDescent="0.25">
      <c r="A4329" s="5" t="s">
        <v>225</v>
      </c>
      <c r="B4329" s="3" t="s">
        <v>226</v>
      </c>
      <c r="C4329" s="5" t="s">
        <v>5598</v>
      </c>
      <c r="D4329" s="5" t="s">
        <v>5606</v>
      </c>
      <c r="E4329" s="5">
        <v>2016</v>
      </c>
      <c r="F4329" s="8" t="str">
        <f t="shared" si="136"/>
        <v>February</v>
      </c>
      <c r="G4329" s="7">
        <f t="shared" si="137"/>
        <v>42410</v>
      </c>
      <c r="H4329" s="5" t="s">
        <v>228</v>
      </c>
      <c r="I4329" s="5" t="s">
        <v>13</v>
      </c>
      <c r="J4329" s="10">
        <v>623700</v>
      </c>
      <c r="K4329" s="10"/>
      <c r="L4329" s="11">
        <v>-1116990</v>
      </c>
    </row>
    <row r="4330" spans="1:12" x14ac:dyDescent="0.25">
      <c r="A4330" s="5" t="s">
        <v>225</v>
      </c>
      <c r="B4330" s="3" t="s">
        <v>226</v>
      </c>
      <c r="C4330" s="5" t="s">
        <v>5598</v>
      </c>
      <c r="D4330" s="5" t="s">
        <v>5607</v>
      </c>
      <c r="E4330" s="5">
        <v>2016</v>
      </c>
      <c r="F4330" s="8" t="str">
        <f t="shared" si="136"/>
        <v>February</v>
      </c>
      <c r="G4330" s="7">
        <f t="shared" si="137"/>
        <v>42412</v>
      </c>
      <c r="H4330" s="5" t="s">
        <v>229</v>
      </c>
      <c r="I4330" s="5" t="s">
        <v>11</v>
      </c>
      <c r="J4330" s="10">
        <v>1116990</v>
      </c>
      <c r="K4330" s="10"/>
      <c r="L4330" s="11">
        <v>0</v>
      </c>
    </row>
    <row r="4331" spans="1:12" x14ac:dyDescent="0.25">
      <c r="A4331" s="5" t="s">
        <v>225</v>
      </c>
      <c r="B4331" s="3" t="s">
        <v>226</v>
      </c>
      <c r="C4331" s="5" t="s">
        <v>5597</v>
      </c>
      <c r="D4331" s="5" t="s">
        <v>5607</v>
      </c>
      <c r="E4331" s="5">
        <v>2016</v>
      </c>
      <c r="F4331" s="8" t="str">
        <f t="shared" si="136"/>
        <v>May</v>
      </c>
      <c r="G4331" s="7">
        <f t="shared" si="137"/>
        <v>42502</v>
      </c>
      <c r="H4331" s="5" t="s">
        <v>230</v>
      </c>
      <c r="I4331" s="5" t="s">
        <v>11</v>
      </c>
      <c r="J4331" s="10">
        <v>1116990</v>
      </c>
      <c r="K4331" s="10"/>
      <c r="L4331" s="11">
        <v>1116990</v>
      </c>
    </row>
    <row r="4332" spans="1:12" x14ac:dyDescent="0.25">
      <c r="A4332" s="5" t="s">
        <v>225</v>
      </c>
      <c r="B4332" s="3" t="s">
        <v>226</v>
      </c>
      <c r="C4332" s="5" t="s">
        <v>5597</v>
      </c>
      <c r="D4332" s="5" t="s">
        <v>5608</v>
      </c>
      <c r="E4332" s="5">
        <v>2016</v>
      </c>
      <c r="F4332" s="8" t="str">
        <f t="shared" si="136"/>
        <v>May</v>
      </c>
      <c r="G4332" s="7">
        <f t="shared" si="137"/>
        <v>42515</v>
      </c>
      <c r="H4332" s="5" t="s">
        <v>231</v>
      </c>
      <c r="I4332" s="5" t="s">
        <v>13</v>
      </c>
      <c r="J4332" s="10"/>
      <c r="K4332" s="10">
        <v>1116990</v>
      </c>
      <c r="L4332" s="11">
        <v>0</v>
      </c>
    </row>
    <row r="4333" spans="1:12" x14ac:dyDescent="0.25">
      <c r="A4333" s="5" t="s">
        <v>225</v>
      </c>
      <c r="B4333" s="3" t="s">
        <v>226</v>
      </c>
      <c r="C4333" s="5" t="s">
        <v>5590</v>
      </c>
      <c r="D4333" s="5" t="s">
        <v>5607</v>
      </c>
      <c r="E4333" s="5">
        <v>2016</v>
      </c>
      <c r="F4333" s="8" t="str">
        <f t="shared" si="136"/>
        <v>August</v>
      </c>
      <c r="G4333" s="7">
        <f t="shared" si="137"/>
        <v>42594</v>
      </c>
      <c r="H4333" s="5" t="s">
        <v>232</v>
      </c>
      <c r="I4333" s="5" t="s">
        <v>11</v>
      </c>
      <c r="J4333" s="10">
        <v>2239650</v>
      </c>
      <c r="K4333" s="10"/>
      <c r="L4333" s="11">
        <v>2239650</v>
      </c>
    </row>
    <row r="4334" spans="1:12" x14ac:dyDescent="0.25">
      <c r="A4334" s="5" t="s">
        <v>225</v>
      </c>
      <c r="B4334" s="3" t="s">
        <v>226</v>
      </c>
      <c r="C4334" s="5" t="s">
        <v>5605</v>
      </c>
      <c r="D4334" s="5" t="s">
        <v>5597</v>
      </c>
      <c r="E4334" s="5">
        <v>2016</v>
      </c>
      <c r="F4334" s="8" t="str">
        <f t="shared" si="136"/>
        <v>September</v>
      </c>
      <c r="G4334" s="7">
        <f t="shared" si="137"/>
        <v>42618</v>
      </c>
      <c r="H4334" s="5" t="s">
        <v>233</v>
      </c>
      <c r="I4334" s="5" t="s">
        <v>13</v>
      </c>
      <c r="J4334" s="10"/>
      <c r="K4334" s="10">
        <v>2239650</v>
      </c>
      <c r="L4334" s="11">
        <v>0</v>
      </c>
    </row>
    <row r="4335" spans="1:12" x14ac:dyDescent="0.25">
      <c r="A4335" s="5" t="s">
        <v>225</v>
      </c>
      <c r="B4335" s="3" t="s">
        <v>226</v>
      </c>
      <c r="C4335" s="5" t="s">
        <v>5594</v>
      </c>
      <c r="D4335" s="5" t="s">
        <v>5607</v>
      </c>
      <c r="E4335" s="5">
        <v>2016</v>
      </c>
      <c r="F4335" s="8" t="str">
        <f t="shared" si="136"/>
        <v>November</v>
      </c>
      <c r="G4335" s="7">
        <f t="shared" si="137"/>
        <v>42686</v>
      </c>
      <c r="H4335" s="5" t="s">
        <v>234</v>
      </c>
      <c r="I4335" s="5" t="s">
        <v>11</v>
      </c>
      <c r="J4335" s="10">
        <v>2551500</v>
      </c>
      <c r="K4335" s="10"/>
      <c r="L4335" s="11">
        <v>2551500</v>
      </c>
    </row>
    <row r="4336" spans="1:12" x14ac:dyDescent="0.25">
      <c r="A4336" s="5" t="s">
        <v>225</v>
      </c>
      <c r="B4336" s="3" t="s">
        <v>226</v>
      </c>
      <c r="C4336" s="5" t="s">
        <v>5594</v>
      </c>
      <c r="D4336" s="5" t="s">
        <v>5616</v>
      </c>
      <c r="E4336" s="5">
        <v>2016</v>
      </c>
      <c r="F4336" s="8" t="str">
        <f t="shared" si="136"/>
        <v>November</v>
      </c>
      <c r="G4336" s="7">
        <f t="shared" si="137"/>
        <v>42689</v>
      </c>
      <c r="H4336" s="5" t="s">
        <v>235</v>
      </c>
      <c r="I4336" s="5" t="s">
        <v>13</v>
      </c>
      <c r="J4336" s="10"/>
      <c r="K4336" s="10">
        <v>2551500</v>
      </c>
      <c r="L4336" s="11">
        <v>0</v>
      </c>
    </row>
    <row r="4337" spans="1:12" x14ac:dyDescent="0.25">
      <c r="A4337" s="5" t="s">
        <v>236</v>
      </c>
      <c r="B4337" s="3" t="s">
        <v>237</v>
      </c>
      <c r="C4337" s="7"/>
      <c r="D4337" s="7"/>
      <c r="E4337" s="7"/>
      <c r="F4337" s="8" t="str">
        <f t="shared" si="136"/>
        <v>January</v>
      </c>
      <c r="G4337" s="7" t="str">
        <f t="shared" si="137"/>
        <v/>
      </c>
      <c r="H4337" s="5" t="s">
        <v>28</v>
      </c>
      <c r="I4337" s="5" t="s">
        <v>29</v>
      </c>
      <c r="J4337" s="10"/>
      <c r="K4337" s="10"/>
      <c r="L4337" s="11">
        <v>0</v>
      </c>
    </row>
    <row r="4338" spans="1:12" x14ac:dyDescent="0.25">
      <c r="A4338" s="5" t="s">
        <v>238</v>
      </c>
      <c r="B4338" s="3" t="s">
        <v>239</v>
      </c>
      <c r="C4338" s="7"/>
      <c r="D4338" s="7"/>
      <c r="E4338" s="7"/>
      <c r="F4338" s="8" t="str">
        <f t="shared" si="136"/>
        <v>January</v>
      </c>
      <c r="G4338" s="7" t="str">
        <f t="shared" si="137"/>
        <v/>
      </c>
      <c r="H4338" s="5" t="s">
        <v>28</v>
      </c>
      <c r="I4338" s="5" t="s">
        <v>29</v>
      </c>
      <c r="J4338" s="10"/>
      <c r="K4338" s="10"/>
      <c r="L4338" s="11">
        <v>0</v>
      </c>
    </row>
    <row r="4339" spans="1:12" x14ac:dyDescent="0.25">
      <c r="A4339" s="5" t="s">
        <v>240</v>
      </c>
      <c r="B4339" s="3" t="s">
        <v>241</v>
      </c>
      <c r="C4339" s="7"/>
      <c r="D4339" s="7"/>
      <c r="E4339" s="7"/>
      <c r="F4339" s="8" t="str">
        <f t="shared" si="136"/>
        <v>January</v>
      </c>
      <c r="G4339" s="7" t="str">
        <f t="shared" si="137"/>
        <v/>
      </c>
      <c r="H4339" s="5" t="s">
        <v>28</v>
      </c>
      <c r="I4339" s="5" t="s">
        <v>29</v>
      </c>
      <c r="J4339" s="10"/>
      <c r="K4339" s="10"/>
      <c r="L4339" s="11">
        <v>0</v>
      </c>
    </row>
    <row r="4340" spans="1:12" x14ac:dyDescent="0.25">
      <c r="A4340" s="5" t="s">
        <v>242</v>
      </c>
      <c r="B4340" s="3" t="s">
        <v>243</v>
      </c>
      <c r="C4340" s="7"/>
      <c r="D4340" s="7"/>
      <c r="E4340" s="7"/>
      <c r="F4340" s="8" t="str">
        <f t="shared" si="136"/>
        <v>January</v>
      </c>
      <c r="G4340" s="7" t="str">
        <f t="shared" si="137"/>
        <v/>
      </c>
      <c r="H4340" s="5" t="s">
        <v>28</v>
      </c>
      <c r="I4340" s="5" t="s">
        <v>29</v>
      </c>
      <c r="J4340" s="10"/>
      <c r="K4340" s="10"/>
      <c r="L4340" s="11">
        <v>0</v>
      </c>
    </row>
    <row r="4341" spans="1:12" x14ac:dyDescent="0.25">
      <c r="A4341" s="5" t="s">
        <v>244</v>
      </c>
      <c r="B4341" s="3" t="s">
        <v>245</v>
      </c>
      <c r="C4341" s="5" t="s">
        <v>5587</v>
      </c>
      <c r="D4341" s="5" t="s">
        <v>5587</v>
      </c>
      <c r="E4341" s="5">
        <v>2016</v>
      </c>
      <c r="F4341" s="8" t="str">
        <f t="shared" si="136"/>
        <v>January</v>
      </c>
      <c r="G4341" s="7">
        <f t="shared" si="137"/>
        <v>42370</v>
      </c>
      <c r="H4341" s="5" t="s">
        <v>36</v>
      </c>
      <c r="I4341" s="5" t="s">
        <v>29</v>
      </c>
      <c r="J4341" s="10"/>
      <c r="K4341" s="10"/>
      <c r="L4341" s="11">
        <v>1191897</v>
      </c>
    </row>
    <row r="4342" spans="1:12" x14ac:dyDescent="0.25">
      <c r="A4342" s="5" t="s">
        <v>244</v>
      </c>
      <c r="B4342" s="3" t="s">
        <v>245</v>
      </c>
      <c r="C4342" s="5" t="s">
        <v>5590</v>
      </c>
      <c r="D4342" s="5" t="s">
        <v>5587</v>
      </c>
      <c r="E4342" s="5">
        <v>2016</v>
      </c>
      <c r="F4342" s="8" t="str">
        <f t="shared" si="136"/>
        <v>August</v>
      </c>
      <c r="G4342" s="7">
        <f t="shared" si="137"/>
        <v>42583</v>
      </c>
      <c r="H4342" s="5" t="s">
        <v>41</v>
      </c>
      <c r="I4342" s="5" t="s">
        <v>11</v>
      </c>
      <c r="J4342" s="10"/>
      <c r="K4342" s="10">
        <v>1191897</v>
      </c>
      <c r="L4342" s="11">
        <v>0</v>
      </c>
    </row>
    <row r="4343" spans="1:12" x14ac:dyDescent="0.25">
      <c r="A4343" s="5" t="s">
        <v>246</v>
      </c>
      <c r="B4343" s="3" t="s">
        <v>247</v>
      </c>
      <c r="C4343" s="7"/>
      <c r="D4343" s="7"/>
      <c r="E4343" s="7"/>
      <c r="F4343" s="8" t="str">
        <f t="shared" si="136"/>
        <v>January</v>
      </c>
      <c r="G4343" s="7" t="str">
        <f t="shared" si="137"/>
        <v/>
      </c>
      <c r="H4343" s="5" t="s">
        <v>28</v>
      </c>
      <c r="I4343" s="5" t="s">
        <v>29</v>
      </c>
      <c r="J4343" s="10"/>
      <c r="K4343" s="10"/>
      <c r="L4343" s="11">
        <v>0</v>
      </c>
    </row>
    <row r="4344" spans="1:12" x14ac:dyDescent="0.25">
      <c r="A4344" s="5" t="s">
        <v>248</v>
      </c>
      <c r="B4344" s="3" t="s">
        <v>249</v>
      </c>
      <c r="C4344" s="7"/>
      <c r="D4344" s="7"/>
      <c r="E4344" s="7"/>
      <c r="F4344" s="8" t="str">
        <f t="shared" si="136"/>
        <v>January</v>
      </c>
      <c r="G4344" s="7" t="str">
        <f t="shared" si="137"/>
        <v/>
      </c>
      <c r="H4344" s="5" t="s">
        <v>28</v>
      </c>
      <c r="I4344" s="5" t="s">
        <v>29</v>
      </c>
      <c r="J4344" s="10"/>
      <c r="K4344" s="10"/>
      <c r="L4344" s="11">
        <v>0</v>
      </c>
    </row>
    <row r="4345" spans="1:12" x14ac:dyDescent="0.25">
      <c r="A4345" s="5" t="s">
        <v>250</v>
      </c>
      <c r="B4345" s="3" t="s">
        <v>251</v>
      </c>
      <c r="C4345" s="7"/>
      <c r="D4345" s="7"/>
      <c r="E4345" s="7"/>
      <c r="F4345" s="8" t="str">
        <f t="shared" si="136"/>
        <v>January</v>
      </c>
      <c r="G4345" s="7" t="str">
        <f t="shared" si="137"/>
        <v/>
      </c>
      <c r="H4345" s="5" t="s">
        <v>28</v>
      </c>
      <c r="I4345" s="5" t="s">
        <v>29</v>
      </c>
      <c r="J4345" s="10"/>
      <c r="K4345" s="10"/>
      <c r="L4345" s="11">
        <v>0</v>
      </c>
    </row>
    <row r="4346" spans="1:12" x14ac:dyDescent="0.25">
      <c r="A4346" s="5" t="s">
        <v>252</v>
      </c>
      <c r="B4346" s="3" t="s">
        <v>253</v>
      </c>
      <c r="C4346" s="7"/>
      <c r="D4346" s="7"/>
      <c r="E4346" s="7"/>
      <c r="F4346" s="8" t="str">
        <f t="shared" si="136"/>
        <v>January</v>
      </c>
      <c r="G4346" s="7" t="str">
        <f t="shared" si="137"/>
        <v/>
      </c>
      <c r="H4346" s="5" t="s">
        <v>28</v>
      </c>
      <c r="I4346" s="5" t="s">
        <v>29</v>
      </c>
      <c r="J4346" s="10"/>
      <c r="K4346" s="10"/>
      <c r="L4346" s="11">
        <v>0</v>
      </c>
    </row>
    <row r="4347" spans="1:12" x14ac:dyDescent="0.25">
      <c r="A4347" s="5" t="s">
        <v>254</v>
      </c>
      <c r="B4347" s="3" t="s">
        <v>255</v>
      </c>
      <c r="C4347" s="5" t="s">
        <v>5587</v>
      </c>
      <c r="D4347" s="5" t="s">
        <v>5587</v>
      </c>
      <c r="E4347" s="5">
        <v>2016</v>
      </c>
      <c r="F4347" s="8" t="str">
        <f t="shared" si="136"/>
        <v>January</v>
      </c>
      <c r="G4347" s="7">
        <f t="shared" si="137"/>
        <v>42370</v>
      </c>
      <c r="H4347" s="5" t="s">
        <v>36</v>
      </c>
      <c r="I4347" s="5" t="s">
        <v>29</v>
      </c>
      <c r="J4347" s="10"/>
      <c r="K4347" s="10"/>
      <c r="L4347" s="11">
        <v>357000</v>
      </c>
    </row>
    <row r="4348" spans="1:12" x14ac:dyDescent="0.25">
      <c r="A4348" s="5" t="s">
        <v>254</v>
      </c>
      <c r="B4348" s="3" t="s">
        <v>255</v>
      </c>
      <c r="C4348" s="5" t="s">
        <v>5587</v>
      </c>
      <c r="D4348" s="5" t="s">
        <v>5587</v>
      </c>
      <c r="E4348" s="5">
        <v>2016</v>
      </c>
      <c r="F4348" s="8" t="str">
        <f t="shared" si="136"/>
        <v>January</v>
      </c>
      <c r="G4348" s="7">
        <f t="shared" si="137"/>
        <v>42370</v>
      </c>
      <c r="H4348" s="5" t="s">
        <v>256</v>
      </c>
      <c r="I4348" s="5" t="s">
        <v>11</v>
      </c>
      <c r="J4348" s="10">
        <v>189000</v>
      </c>
      <c r="K4348" s="10"/>
      <c r="L4348" s="11">
        <v>546000</v>
      </c>
    </row>
    <row r="4349" spans="1:12" x14ac:dyDescent="0.25">
      <c r="A4349" s="5" t="s">
        <v>254</v>
      </c>
      <c r="B4349" s="3" t="s">
        <v>255</v>
      </c>
      <c r="C4349" s="5" t="s">
        <v>5587</v>
      </c>
      <c r="D4349" s="5" t="s">
        <v>5587</v>
      </c>
      <c r="E4349" s="5">
        <v>2016</v>
      </c>
      <c r="F4349" s="8" t="str">
        <f t="shared" si="136"/>
        <v>January</v>
      </c>
      <c r="G4349" s="7">
        <f t="shared" si="137"/>
        <v>42370</v>
      </c>
      <c r="H4349" s="5" t="s">
        <v>257</v>
      </c>
      <c r="I4349" s="5" t="s">
        <v>11</v>
      </c>
      <c r="J4349" s="10">
        <v>168000</v>
      </c>
      <c r="K4349" s="10"/>
      <c r="L4349" s="11">
        <v>714000</v>
      </c>
    </row>
    <row r="4350" spans="1:12" x14ac:dyDescent="0.25">
      <c r="A4350" s="5" t="s">
        <v>254</v>
      </c>
      <c r="B4350" s="3" t="s">
        <v>255</v>
      </c>
      <c r="C4350" s="5" t="s">
        <v>5598</v>
      </c>
      <c r="D4350" s="5" t="s">
        <v>5587</v>
      </c>
      <c r="E4350" s="5">
        <v>2016</v>
      </c>
      <c r="F4350" s="8" t="str">
        <f t="shared" si="136"/>
        <v>February</v>
      </c>
      <c r="G4350" s="7">
        <f t="shared" si="137"/>
        <v>42401</v>
      </c>
      <c r="H4350" s="5" t="s">
        <v>258</v>
      </c>
      <c r="I4350" s="5" t="s">
        <v>11</v>
      </c>
      <c r="J4350" s="10">
        <v>69517.23</v>
      </c>
      <c r="K4350" s="10"/>
      <c r="L4350" s="11">
        <v>783517.23</v>
      </c>
    </row>
    <row r="4351" spans="1:12" x14ac:dyDescent="0.25">
      <c r="A4351" s="5" t="s">
        <v>254</v>
      </c>
      <c r="B4351" s="3" t="s">
        <v>255</v>
      </c>
      <c r="C4351" s="5" t="s">
        <v>5598</v>
      </c>
      <c r="D4351" s="5" t="s">
        <v>5587</v>
      </c>
      <c r="E4351" s="5">
        <v>2016</v>
      </c>
      <c r="F4351" s="8" t="str">
        <f t="shared" si="136"/>
        <v>February</v>
      </c>
      <c r="G4351" s="7">
        <f t="shared" si="137"/>
        <v>42401</v>
      </c>
      <c r="H4351" s="5" t="s">
        <v>259</v>
      </c>
      <c r="I4351" s="5" t="s">
        <v>11</v>
      </c>
      <c r="J4351" s="10">
        <v>77490</v>
      </c>
      <c r="K4351" s="10"/>
      <c r="L4351" s="11">
        <v>861007.23</v>
      </c>
    </row>
    <row r="4352" spans="1:12" x14ac:dyDescent="0.25">
      <c r="A4352" s="5" t="s">
        <v>254</v>
      </c>
      <c r="B4352" s="3" t="s">
        <v>255</v>
      </c>
      <c r="C4352" s="5" t="s">
        <v>5598</v>
      </c>
      <c r="D4352" s="5" t="s">
        <v>5588</v>
      </c>
      <c r="E4352" s="5">
        <v>2016</v>
      </c>
      <c r="F4352" s="8" t="str">
        <f t="shared" si="136"/>
        <v>February</v>
      </c>
      <c r="G4352" s="7">
        <f t="shared" si="137"/>
        <v>42403</v>
      </c>
      <c r="H4352" s="5" t="s">
        <v>260</v>
      </c>
      <c r="I4352" s="5" t="s">
        <v>13</v>
      </c>
      <c r="J4352" s="10"/>
      <c r="K4352" s="10">
        <v>168000</v>
      </c>
      <c r="L4352" s="11">
        <v>693007.23</v>
      </c>
    </row>
    <row r="4353" spans="1:12" x14ac:dyDescent="0.25">
      <c r="A4353" s="5" t="s">
        <v>254</v>
      </c>
      <c r="B4353" s="3" t="s">
        <v>255</v>
      </c>
      <c r="C4353" s="5" t="s">
        <v>5598</v>
      </c>
      <c r="D4353" s="5" t="s">
        <v>5588</v>
      </c>
      <c r="E4353" s="5">
        <v>2016</v>
      </c>
      <c r="F4353" s="8" t="str">
        <f t="shared" si="136"/>
        <v>February</v>
      </c>
      <c r="G4353" s="7">
        <f t="shared" si="137"/>
        <v>42403</v>
      </c>
      <c r="H4353" s="5" t="s">
        <v>261</v>
      </c>
      <c r="I4353" s="5" t="s">
        <v>13</v>
      </c>
      <c r="J4353" s="10"/>
      <c r="K4353" s="10">
        <v>189000</v>
      </c>
      <c r="L4353" s="11">
        <v>504007.23</v>
      </c>
    </row>
    <row r="4354" spans="1:12" x14ac:dyDescent="0.25">
      <c r="A4354" s="5" t="s">
        <v>254</v>
      </c>
      <c r="B4354" s="3" t="s">
        <v>255</v>
      </c>
      <c r="C4354" s="5" t="s">
        <v>5598</v>
      </c>
      <c r="D4354" s="5" t="s">
        <v>5608</v>
      </c>
      <c r="E4354" s="5">
        <v>2016</v>
      </c>
      <c r="F4354" s="8" t="str">
        <f t="shared" si="136"/>
        <v>February</v>
      </c>
      <c r="G4354" s="7">
        <f t="shared" si="137"/>
        <v>42425</v>
      </c>
      <c r="H4354" s="5" t="s">
        <v>262</v>
      </c>
      <c r="I4354" s="5" t="s">
        <v>13</v>
      </c>
      <c r="J4354" s="10"/>
      <c r="K4354" s="10">
        <v>189000</v>
      </c>
      <c r="L4354" s="11">
        <v>315007.23</v>
      </c>
    </row>
    <row r="4355" spans="1:12" x14ac:dyDescent="0.25">
      <c r="A4355" s="5" t="s">
        <v>254</v>
      </c>
      <c r="B4355" s="3" t="s">
        <v>255</v>
      </c>
      <c r="C4355" s="5" t="s">
        <v>5598</v>
      </c>
      <c r="D4355" s="5" t="s">
        <v>5608</v>
      </c>
      <c r="E4355" s="5">
        <v>2016</v>
      </c>
      <c r="F4355" s="8" t="str">
        <f t="shared" si="136"/>
        <v>February</v>
      </c>
      <c r="G4355" s="7">
        <f t="shared" si="137"/>
        <v>42425</v>
      </c>
      <c r="H4355" s="5" t="s">
        <v>263</v>
      </c>
      <c r="I4355" s="5" t="s">
        <v>13</v>
      </c>
      <c r="J4355" s="10"/>
      <c r="K4355" s="10">
        <v>168000</v>
      </c>
      <c r="L4355" s="11">
        <v>147007.23000000001</v>
      </c>
    </row>
    <row r="4356" spans="1:12" x14ac:dyDescent="0.25">
      <c r="A4356" s="5" t="s">
        <v>254</v>
      </c>
      <c r="B4356" s="3" t="s">
        <v>255</v>
      </c>
      <c r="C4356" s="5" t="s">
        <v>5588</v>
      </c>
      <c r="D4356" s="5" t="s">
        <v>5611</v>
      </c>
      <c r="E4356" s="5">
        <v>2016</v>
      </c>
      <c r="F4356" s="8" t="str">
        <f t="shared" si="136"/>
        <v>March</v>
      </c>
      <c r="G4356" s="7">
        <f t="shared" si="137"/>
        <v>42443</v>
      </c>
      <c r="H4356" s="5" t="s">
        <v>264</v>
      </c>
      <c r="I4356" s="5" t="s">
        <v>13</v>
      </c>
      <c r="J4356" s="10"/>
      <c r="K4356" s="10">
        <v>69517.23</v>
      </c>
      <c r="L4356" s="11">
        <v>77490</v>
      </c>
    </row>
    <row r="4357" spans="1:12" x14ac:dyDescent="0.25">
      <c r="A4357" s="5" t="s">
        <v>254</v>
      </c>
      <c r="B4357" s="3" t="s">
        <v>255</v>
      </c>
      <c r="C4357" s="5" t="s">
        <v>5588</v>
      </c>
      <c r="D4357" s="5" t="s">
        <v>5611</v>
      </c>
      <c r="E4357" s="5">
        <v>2016</v>
      </c>
      <c r="F4357" s="8" t="str">
        <f t="shared" si="136"/>
        <v>March</v>
      </c>
      <c r="G4357" s="7">
        <f t="shared" si="137"/>
        <v>42443</v>
      </c>
      <c r="H4357" s="5" t="s">
        <v>265</v>
      </c>
      <c r="I4357" s="5" t="s">
        <v>13</v>
      </c>
      <c r="J4357" s="10"/>
      <c r="K4357" s="10">
        <v>77490</v>
      </c>
      <c r="L4357" s="11">
        <v>0</v>
      </c>
    </row>
    <row r="4358" spans="1:12" x14ac:dyDescent="0.25">
      <c r="A4358" s="5" t="s">
        <v>266</v>
      </c>
      <c r="B4358" s="3" t="s">
        <v>267</v>
      </c>
      <c r="C4358" s="5" t="s">
        <v>5590</v>
      </c>
      <c r="D4358" s="5" t="s">
        <v>5611</v>
      </c>
      <c r="E4358" s="5">
        <v>2016</v>
      </c>
      <c r="F4358" s="8" t="str">
        <f t="shared" si="136"/>
        <v>August</v>
      </c>
      <c r="G4358" s="7">
        <f t="shared" si="137"/>
        <v>42596</v>
      </c>
      <c r="H4358" s="5" t="s">
        <v>268</v>
      </c>
      <c r="I4358" s="5" t="s">
        <v>11</v>
      </c>
      <c r="J4358" s="10"/>
      <c r="K4358" s="10"/>
      <c r="L4358" s="11">
        <v>0</v>
      </c>
    </row>
    <row r="4359" spans="1:12" x14ac:dyDescent="0.25">
      <c r="A4359" s="5" t="s">
        <v>266</v>
      </c>
      <c r="B4359" s="3" t="s">
        <v>267</v>
      </c>
      <c r="C4359" s="5" t="s">
        <v>5605</v>
      </c>
      <c r="D4359" s="5" t="s">
        <v>5611</v>
      </c>
      <c r="E4359" s="5">
        <v>2016</v>
      </c>
      <c r="F4359" s="8" t="str">
        <f t="shared" si="136"/>
        <v>September</v>
      </c>
      <c r="G4359" s="7">
        <f t="shared" si="137"/>
        <v>42627</v>
      </c>
      <c r="H4359" s="5" t="s">
        <v>269</v>
      </c>
      <c r="I4359" s="5" t="s">
        <v>11</v>
      </c>
      <c r="J4359" s="10"/>
      <c r="K4359" s="10"/>
      <c r="L4359" s="11">
        <v>0</v>
      </c>
    </row>
    <row r="4360" spans="1:12" x14ac:dyDescent="0.25">
      <c r="A4360" s="5" t="s">
        <v>270</v>
      </c>
      <c r="B4360" s="3" t="s">
        <v>271</v>
      </c>
      <c r="C4360" s="5" t="s">
        <v>5607</v>
      </c>
      <c r="D4360" s="5" t="s">
        <v>5604</v>
      </c>
      <c r="E4360" s="5">
        <v>2016</v>
      </c>
      <c r="F4360" s="8" t="str">
        <f t="shared" si="136"/>
        <v>December</v>
      </c>
      <c r="G4360" s="7">
        <f t="shared" si="137"/>
        <v>42717</v>
      </c>
      <c r="H4360" s="5" t="s">
        <v>272</v>
      </c>
      <c r="I4360" s="5" t="s">
        <v>11</v>
      </c>
      <c r="J4360" s="10">
        <v>420000</v>
      </c>
      <c r="K4360" s="10"/>
      <c r="L4360" s="11">
        <v>420000</v>
      </c>
    </row>
    <row r="4361" spans="1:12" x14ac:dyDescent="0.25">
      <c r="A4361" s="5" t="s">
        <v>270</v>
      </c>
      <c r="B4361" s="3" t="s">
        <v>271</v>
      </c>
      <c r="C4361" s="5" t="s">
        <v>5607</v>
      </c>
      <c r="D4361" s="5" t="s">
        <v>5617</v>
      </c>
      <c r="E4361" s="5">
        <v>2016</v>
      </c>
      <c r="F4361" s="8" t="str">
        <f t="shared" ref="F4361:F4424" si="138">TEXT(C4361*28, "mmmm")</f>
        <v>December</v>
      </c>
      <c r="G4361" s="7">
        <f t="shared" ref="G4361:G4424" si="139">IFERROR(DATEVALUE(CONCATENATE(C4361,"-",D4361,"-",E4361)), "")</f>
        <v>42723</v>
      </c>
      <c r="H4361" s="5" t="s">
        <v>273</v>
      </c>
      <c r="I4361" s="5" t="s">
        <v>13</v>
      </c>
      <c r="J4361" s="10"/>
      <c r="K4361" s="10">
        <v>380000</v>
      </c>
      <c r="L4361" s="11">
        <v>40000</v>
      </c>
    </row>
    <row r="4362" spans="1:12" x14ac:dyDescent="0.25">
      <c r="A4362" s="5" t="s">
        <v>270</v>
      </c>
      <c r="B4362" s="3" t="s">
        <v>271</v>
      </c>
      <c r="C4362" s="5" t="s">
        <v>5607</v>
      </c>
      <c r="D4362" s="5" t="s">
        <v>5613</v>
      </c>
      <c r="E4362" s="5">
        <v>2016</v>
      </c>
      <c r="F4362" s="8" t="str">
        <f t="shared" si="138"/>
        <v>December</v>
      </c>
      <c r="G4362" s="7">
        <f t="shared" si="139"/>
        <v>42725</v>
      </c>
      <c r="H4362" s="5" t="s">
        <v>274</v>
      </c>
      <c r="I4362" s="5" t="s">
        <v>13</v>
      </c>
      <c r="J4362" s="10"/>
      <c r="K4362" s="10">
        <v>40000</v>
      </c>
      <c r="L4362" s="11">
        <v>0</v>
      </c>
    </row>
    <row r="4363" spans="1:12" x14ac:dyDescent="0.25">
      <c r="A4363" s="5" t="s">
        <v>275</v>
      </c>
      <c r="B4363" s="3" t="s">
        <v>276</v>
      </c>
      <c r="C4363" s="5" t="s">
        <v>5587</v>
      </c>
      <c r="D4363" s="5" t="s">
        <v>5607</v>
      </c>
      <c r="E4363" s="5">
        <v>2016</v>
      </c>
      <c r="F4363" s="8" t="str">
        <f t="shared" si="138"/>
        <v>January</v>
      </c>
      <c r="G4363" s="7">
        <f t="shared" si="139"/>
        <v>42381</v>
      </c>
      <c r="H4363" s="5" t="s">
        <v>277</v>
      </c>
      <c r="I4363" s="5" t="s">
        <v>13</v>
      </c>
      <c r="J4363" s="10"/>
      <c r="K4363" s="10">
        <v>1458000</v>
      </c>
      <c r="L4363" s="11">
        <v>-1458000</v>
      </c>
    </row>
    <row r="4364" spans="1:12" x14ac:dyDescent="0.25">
      <c r="A4364" s="5" t="s">
        <v>275</v>
      </c>
      <c r="B4364" s="3" t="s">
        <v>276</v>
      </c>
      <c r="C4364" s="5" t="s">
        <v>5587</v>
      </c>
      <c r="D4364" s="5" t="s">
        <v>5591</v>
      </c>
      <c r="E4364" s="5">
        <v>2016</v>
      </c>
      <c r="F4364" s="8" t="str">
        <f t="shared" si="138"/>
        <v>January</v>
      </c>
      <c r="G4364" s="7">
        <f t="shared" si="139"/>
        <v>42387</v>
      </c>
      <c r="H4364" s="5" t="s">
        <v>278</v>
      </c>
      <c r="I4364" s="5" t="s">
        <v>11</v>
      </c>
      <c r="J4364" s="10">
        <v>1530900</v>
      </c>
      <c r="K4364" s="10"/>
      <c r="L4364" s="11">
        <v>72900</v>
      </c>
    </row>
    <row r="4365" spans="1:12" x14ac:dyDescent="0.25">
      <c r="A4365" s="5" t="s">
        <v>275</v>
      </c>
      <c r="B4365" s="3" t="s">
        <v>276</v>
      </c>
      <c r="C4365" s="5" t="s">
        <v>5598</v>
      </c>
      <c r="D4365" s="5" t="s">
        <v>5597</v>
      </c>
      <c r="E4365" s="5">
        <v>2016</v>
      </c>
      <c r="F4365" s="8" t="str">
        <f t="shared" si="138"/>
        <v>February</v>
      </c>
      <c r="G4365" s="7">
        <f t="shared" si="139"/>
        <v>42405</v>
      </c>
      <c r="H4365" s="5" t="s">
        <v>279</v>
      </c>
      <c r="I4365" s="5" t="s">
        <v>13</v>
      </c>
      <c r="J4365" s="10"/>
      <c r="K4365" s="10">
        <v>1458000</v>
      </c>
      <c r="L4365" s="11">
        <v>-1385100</v>
      </c>
    </row>
    <row r="4366" spans="1:12" x14ac:dyDescent="0.25">
      <c r="A4366" s="5" t="s">
        <v>275</v>
      </c>
      <c r="B4366" s="3" t="s">
        <v>276</v>
      </c>
      <c r="C4366" s="5" t="s">
        <v>5598</v>
      </c>
      <c r="D4366" s="5" t="s">
        <v>5605</v>
      </c>
      <c r="E4366" s="5">
        <v>2016</v>
      </c>
      <c r="F4366" s="8" t="str">
        <f t="shared" si="138"/>
        <v>February</v>
      </c>
      <c r="G4366" s="7">
        <f t="shared" si="139"/>
        <v>42409</v>
      </c>
      <c r="H4366" s="5" t="s">
        <v>280</v>
      </c>
      <c r="I4366" s="5" t="s">
        <v>13</v>
      </c>
      <c r="J4366" s="10"/>
      <c r="K4366" s="10">
        <v>145800</v>
      </c>
      <c r="L4366" s="11">
        <v>-1530900</v>
      </c>
    </row>
    <row r="4367" spans="1:12" x14ac:dyDescent="0.25">
      <c r="A4367" s="5" t="s">
        <v>275</v>
      </c>
      <c r="B4367" s="3" t="s">
        <v>276</v>
      </c>
      <c r="C4367" s="5" t="s">
        <v>5598</v>
      </c>
      <c r="D4367" s="5" t="s">
        <v>5591</v>
      </c>
      <c r="E4367" s="5">
        <v>2016</v>
      </c>
      <c r="F4367" s="8" t="str">
        <f t="shared" si="138"/>
        <v>February</v>
      </c>
      <c r="G4367" s="7">
        <f t="shared" si="139"/>
        <v>42418</v>
      </c>
      <c r="H4367" s="5" t="s">
        <v>281</v>
      </c>
      <c r="I4367" s="5" t="s">
        <v>11</v>
      </c>
      <c r="J4367" s="10">
        <v>1530900</v>
      </c>
      <c r="K4367" s="10"/>
      <c r="L4367" s="11">
        <v>0</v>
      </c>
    </row>
    <row r="4368" spans="1:12" x14ac:dyDescent="0.25">
      <c r="A4368" s="5" t="s">
        <v>275</v>
      </c>
      <c r="B4368" s="3" t="s">
        <v>276</v>
      </c>
      <c r="C4368" s="5" t="s">
        <v>5588</v>
      </c>
      <c r="D4368" s="5" t="s">
        <v>5587</v>
      </c>
      <c r="E4368" s="5">
        <v>2016</v>
      </c>
      <c r="F4368" s="8" t="str">
        <f t="shared" si="138"/>
        <v>March</v>
      </c>
      <c r="G4368" s="7">
        <f t="shared" si="139"/>
        <v>42430</v>
      </c>
      <c r="H4368" s="5" t="s">
        <v>282</v>
      </c>
      <c r="I4368" s="5" t="s">
        <v>11</v>
      </c>
      <c r="J4368" s="10">
        <v>1530900</v>
      </c>
      <c r="K4368" s="10"/>
      <c r="L4368" s="11">
        <v>1530900</v>
      </c>
    </row>
    <row r="4369" spans="1:12" x14ac:dyDescent="0.25">
      <c r="A4369" s="5" t="s">
        <v>275</v>
      </c>
      <c r="B4369" s="3" t="s">
        <v>276</v>
      </c>
      <c r="C4369" s="5" t="s">
        <v>5588</v>
      </c>
      <c r="D4369" s="5" t="s">
        <v>5606</v>
      </c>
      <c r="E4369" s="5">
        <v>2016</v>
      </c>
      <c r="F4369" s="8" t="str">
        <f t="shared" si="138"/>
        <v>March</v>
      </c>
      <c r="G4369" s="7">
        <f t="shared" si="139"/>
        <v>42439</v>
      </c>
      <c r="H4369" s="5" t="s">
        <v>283</v>
      </c>
      <c r="I4369" s="5" t="s">
        <v>13</v>
      </c>
      <c r="J4369" s="10"/>
      <c r="K4369" s="10">
        <v>1458000</v>
      </c>
      <c r="L4369" s="11">
        <v>72900</v>
      </c>
    </row>
    <row r="4370" spans="1:12" x14ac:dyDescent="0.25">
      <c r="A4370" s="5" t="s">
        <v>275</v>
      </c>
      <c r="B4370" s="3" t="s">
        <v>276</v>
      </c>
      <c r="C4370" s="5" t="s">
        <v>5588</v>
      </c>
      <c r="D4370" s="5" t="s">
        <v>5611</v>
      </c>
      <c r="E4370" s="5">
        <v>2016</v>
      </c>
      <c r="F4370" s="8" t="str">
        <f t="shared" si="138"/>
        <v>March</v>
      </c>
      <c r="G4370" s="7">
        <f t="shared" si="139"/>
        <v>42443</v>
      </c>
      <c r="H4370" s="5" t="s">
        <v>284</v>
      </c>
      <c r="I4370" s="5" t="s">
        <v>13</v>
      </c>
      <c r="J4370" s="10"/>
      <c r="K4370" s="10">
        <v>72900</v>
      </c>
      <c r="L4370" s="11">
        <v>0</v>
      </c>
    </row>
    <row r="4371" spans="1:12" x14ac:dyDescent="0.25">
      <c r="A4371" s="5" t="s">
        <v>275</v>
      </c>
      <c r="B4371" s="3" t="s">
        <v>276</v>
      </c>
      <c r="C4371" s="5" t="s">
        <v>5596</v>
      </c>
      <c r="D4371" s="5" t="s">
        <v>5592</v>
      </c>
      <c r="E4371" s="5">
        <v>2016</v>
      </c>
      <c r="F4371" s="8" t="str">
        <f t="shared" si="138"/>
        <v>April</v>
      </c>
      <c r="G4371" s="7">
        <f t="shared" si="139"/>
        <v>42467</v>
      </c>
      <c r="H4371" s="5" t="s">
        <v>285</v>
      </c>
      <c r="I4371" s="5" t="s">
        <v>13</v>
      </c>
      <c r="J4371" s="10"/>
      <c r="K4371" s="10">
        <v>1458000</v>
      </c>
      <c r="L4371" s="11">
        <v>-1458000</v>
      </c>
    </row>
    <row r="4372" spans="1:12" x14ac:dyDescent="0.25">
      <c r="A4372" s="5" t="s">
        <v>275</v>
      </c>
      <c r="B4372" s="3" t="s">
        <v>276</v>
      </c>
      <c r="C4372" s="5" t="s">
        <v>5596</v>
      </c>
      <c r="D4372" s="5" t="s">
        <v>5590</v>
      </c>
      <c r="E4372" s="5">
        <v>2016</v>
      </c>
      <c r="F4372" s="8" t="str">
        <f t="shared" si="138"/>
        <v>April</v>
      </c>
      <c r="G4372" s="7">
        <f t="shared" si="139"/>
        <v>42468</v>
      </c>
      <c r="H4372" s="5" t="s">
        <v>286</v>
      </c>
      <c r="I4372" s="5" t="s">
        <v>13</v>
      </c>
      <c r="J4372" s="10"/>
      <c r="K4372" s="10">
        <v>72900</v>
      </c>
      <c r="L4372" s="11">
        <v>-1530900</v>
      </c>
    </row>
    <row r="4373" spans="1:12" x14ac:dyDescent="0.25">
      <c r="A4373" s="5" t="s">
        <v>275</v>
      </c>
      <c r="B4373" s="3" t="s">
        <v>276</v>
      </c>
      <c r="C4373" s="5" t="s">
        <v>5596</v>
      </c>
      <c r="D4373" s="5" t="s">
        <v>5591</v>
      </c>
      <c r="E4373" s="5">
        <v>2016</v>
      </c>
      <c r="F4373" s="8" t="str">
        <f t="shared" si="138"/>
        <v>April</v>
      </c>
      <c r="G4373" s="7">
        <f t="shared" si="139"/>
        <v>42478</v>
      </c>
      <c r="H4373" s="5" t="s">
        <v>287</v>
      </c>
      <c r="I4373" s="5" t="s">
        <v>11</v>
      </c>
      <c r="J4373" s="10">
        <v>1530900</v>
      </c>
      <c r="K4373" s="10"/>
      <c r="L4373" s="11">
        <v>0</v>
      </c>
    </row>
    <row r="4374" spans="1:12" x14ac:dyDescent="0.25">
      <c r="A4374" s="5" t="s">
        <v>275</v>
      </c>
      <c r="B4374" s="3" t="s">
        <v>276</v>
      </c>
      <c r="C4374" s="5" t="s">
        <v>5597</v>
      </c>
      <c r="D4374" s="5" t="s">
        <v>5597</v>
      </c>
      <c r="E4374" s="5">
        <v>2016</v>
      </c>
      <c r="F4374" s="8" t="str">
        <f t="shared" si="138"/>
        <v>May</v>
      </c>
      <c r="G4374" s="7">
        <f t="shared" si="139"/>
        <v>42495</v>
      </c>
      <c r="H4374" s="5" t="s">
        <v>288</v>
      </c>
      <c r="I4374" s="5" t="s">
        <v>13</v>
      </c>
      <c r="J4374" s="10"/>
      <c r="K4374" s="10">
        <v>1458000</v>
      </c>
      <c r="L4374" s="11">
        <v>-1458000</v>
      </c>
    </row>
    <row r="4375" spans="1:12" x14ac:dyDescent="0.25">
      <c r="A4375" s="5" t="s">
        <v>275</v>
      </c>
      <c r="B4375" s="3" t="s">
        <v>276</v>
      </c>
      <c r="C4375" s="5" t="s">
        <v>5597</v>
      </c>
      <c r="D4375" s="5" t="s">
        <v>5604</v>
      </c>
      <c r="E4375" s="5">
        <v>2016</v>
      </c>
      <c r="F4375" s="8" t="str">
        <f t="shared" si="138"/>
        <v>May</v>
      </c>
      <c r="G4375" s="7">
        <f t="shared" si="139"/>
        <v>42503</v>
      </c>
      <c r="H4375" s="5" t="s">
        <v>289</v>
      </c>
      <c r="I4375" s="5" t="s">
        <v>13</v>
      </c>
      <c r="J4375" s="10"/>
      <c r="K4375" s="10">
        <v>72900</v>
      </c>
      <c r="L4375" s="11">
        <v>-1530900</v>
      </c>
    </row>
    <row r="4376" spans="1:12" x14ac:dyDescent="0.25">
      <c r="A4376" s="5" t="s">
        <v>275</v>
      </c>
      <c r="B4376" s="3" t="s">
        <v>276</v>
      </c>
      <c r="C4376" s="5" t="s">
        <v>5597</v>
      </c>
      <c r="D4376" s="5" t="s">
        <v>5591</v>
      </c>
      <c r="E4376" s="5">
        <v>2016</v>
      </c>
      <c r="F4376" s="8" t="str">
        <f t="shared" si="138"/>
        <v>May</v>
      </c>
      <c r="G4376" s="7">
        <f t="shared" si="139"/>
        <v>42508</v>
      </c>
      <c r="H4376" s="5" t="s">
        <v>290</v>
      </c>
      <c r="I4376" s="5" t="s">
        <v>11</v>
      </c>
      <c r="J4376" s="10">
        <v>1530900</v>
      </c>
      <c r="K4376" s="10"/>
      <c r="L4376" s="11">
        <v>0</v>
      </c>
    </row>
    <row r="4377" spans="1:12" x14ac:dyDescent="0.25">
      <c r="A4377" s="5" t="s">
        <v>275</v>
      </c>
      <c r="B4377" s="3" t="s">
        <v>276</v>
      </c>
      <c r="C4377" s="5" t="s">
        <v>5589</v>
      </c>
      <c r="D4377" s="5" t="s">
        <v>5606</v>
      </c>
      <c r="E4377" s="5">
        <v>2016</v>
      </c>
      <c r="F4377" s="8" t="str">
        <f t="shared" si="138"/>
        <v>June</v>
      </c>
      <c r="G4377" s="7">
        <f t="shared" si="139"/>
        <v>42531</v>
      </c>
      <c r="H4377" s="5" t="s">
        <v>291</v>
      </c>
      <c r="I4377" s="5" t="s">
        <v>13</v>
      </c>
      <c r="J4377" s="10"/>
      <c r="K4377" s="10">
        <v>1458000</v>
      </c>
      <c r="L4377" s="11">
        <v>-1458000</v>
      </c>
    </row>
    <row r="4378" spans="1:12" x14ac:dyDescent="0.25">
      <c r="A4378" s="5" t="s">
        <v>275</v>
      </c>
      <c r="B4378" s="3" t="s">
        <v>276</v>
      </c>
      <c r="C4378" s="5" t="s">
        <v>5589</v>
      </c>
      <c r="D4378" s="5" t="s">
        <v>5599</v>
      </c>
      <c r="E4378" s="5">
        <v>2016</v>
      </c>
      <c r="F4378" s="8" t="str">
        <f t="shared" si="138"/>
        <v>June</v>
      </c>
      <c r="G4378" s="7">
        <f t="shared" si="139"/>
        <v>42537</v>
      </c>
      <c r="H4378" s="5" t="s">
        <v>292</v>
      </c>
      <c r="I4378" s="5" t="s">
        <v>13</v>
      </c>
      <c r="J4378" s="10"/>
      <c r="K4378" s="10">
        <v>72900</v>
      </c>
      <c r="L4378" s="11">
        <v>-1530900</v>
      </c>
    </row>
    <row r="4379" spans="1:12" x14ac:dyDescent="0.25">
      <c r="A4379" s="5" t="s">
        <v>275</v>
      </c>
      <c r="B4379" s="3" t="s">
        <v>276</v>
      </c>
      <c r="C4379" s="5" t="s">
        <v>5589</v>
      </c>
      <c r="D4379" s="5" t="s">
        <v>5591</v>
      </c>
      <c r="E4379" s="5">
        <v>2016</v>
      </c>
      <c r="F4379" s="8" t="str">
        <f t="shared" si="138"/>
        <v>June</v>
      </c>
      <c r="G4379" s="7">
        <f t="shared" si="139"/>
        <v>42539</v>
      </c>
      <c r="H4379" s="5" t="s">
        <v>293</v>
      </c>
      <c r="I4379" s="5" t="s">
        <v>11</v>
      </c>
      <c r="J4379" s="10">
        <v>1530900</v>
      </c>
      <c r="K4379" s="10"/>
      <c r="L4379" s="11">
        <v>0</v>
      </c>
    </row>
    <row r="4380" spans="1:12" x14ac:dyDescent="0.25">
      <c r="A4380" s="5" t="s">
        <v>275</v>
      </c>
      <c r="B4380" s="3" t="s">
        <v>276</v>
      </c>
      <c r="C4380" s="5" t="s">
        <v>5592</v>
      </c>
      <c r="D4380" s="5" t="s">
        <v>5591</v>
      </c>
      <c r="E4380" s="5">
        <v>2016</v>
      </c>
      <c r="F4380" s="8" t="str">
        <f t="shared" si="138"/>
        <v>July</v>
      </c>
      <c r="G4380" s="7">
        <f t="shared" si="139"/>
        <v>42569</v>
      </c>
      <c r="H4380" s="5" t="s">
        <v>294</v>
      </c>
      <c r="I4380" s="5" t="s">
        <v>11</v>
      </c>
      <c r="J4380" s="10">
        <v>691374.19</v>
      </c>
      <c r="K4380" s="10"/>
      <c r="L4380" s="11">
        <v>691374.19</v>
      </c>
    </row>
    <row r="4381" spans="1:12" x14ac:dyDescent="0.25">
      <c r="A4381" s="5" t="s">
        <v>275</v>
      </c>
      <c r="B4381" s="3" t="s">
        <v>276</v>
      </c>
      <c r="C4381" s="5" t="s">
        <v>5592</v>
      </c>
      <c r="D4381" s="5" t="s">
        <v>5603</v>
      </c>
      <c r="E4381" s="5">
        <v>2016</v>
      </c>
      <c r="F4381" s="8" t="str">
        <f t="shared" si="138"/>
        <v>July</v>
      </c>
      <c r="G4381" s="7">
        <f t="shared" si="139"/>
        <v>42580</v>
      </c>
      <c r="H4381" s="5" t="s">
        <v>295</v>
      </c>
      <c r="I4381" s="5" t="s">
        <v>13</v>
      </c>
      <c r="J4381" s="10"/>
      <c r="K4381" s="10">
        <v>658451.61</v>
      </c>
      <c r="L4381" s="11">
        <v>32922.58</v>
      </c>
    </row>
    <row r="4382" spans="1:12" x14ac:dyDescent="0.25">
      <c r="A4382" s="5" t="s">
        <v>275</v>
      </c>
      <c r="B4382" s="3" t="s">
        <v>276</v>
      </c>
      <c r="C4382" s="5" t="s">
        <v>5592</v>
      </c>
      <c r="D4382" s="5" t="s">
        <v>5610</v>
      </c>
      <c r="E4382" s="5">
        <v>2016</v>
      </c>
      <c r="F4382" s="8" t="str">
        <f t="shared" si="138"/>
        <v>July</v>
      </c>
      <c r="G4382" s="7">
        <f t="shared" si="139"/>
        <v>42581</v>
      </c>
      <c r="H4382" s="5" t="s">
        <v>296</v>
      </c>
      <c r="I4382" s="5" t="s">
        <v>13</v>
      </c>
      <c r="J4382" s="10"/>
      <c r="K4382" s="10">
        <v>32922.58</v>
      </c>
      <c r="L4382" s="11">
        <v>0</v>
      </c>
    </row>
    <row r="4383" spans="1:12" x14ac:dyDescent="0.25">
      <c r="A4383" s="5" t="s">
        <v>297</v>
      </c>
      <c r="B4383" s="3" t="s">
        <v>298</v>
      </c>
      <c r="C4383" s="5" t="s">
        <v>5587</v>
      </c>
      <c r="D4383" s="5" t="s">
        <v>5587</v>
      </c>
      <c r="E4383" s="5">
        <v>2016</v>
      </c>
      <c r="F4383" s="8" t="str">
        <f t="shared" si="138"/>
        <v>January</v>
      </c>
      <c r="G4383" s="7">
        <f t="shared" si="139"/>
        <v>42370</v>
      </c>
      <c r="H4383" s="5" t="s">
        <v>36</v>
      </c>
      <c r="I4383" s="5" t="s">
        <v>29</v>
      </c>
      <c r="J4383" s="10"/>
      <c r="K4383" s="10"/>
      <c r="L4383" s="11">
        <v>2046200</v>
      </c>
    </row>
    <row r="4384" spans="1:12" x14ac:dyDescent="0.25">
      <c r="A4384" s="5" t="s">
        <v>299</v>
      </c>
      <c r="B4384" s="3" t="s">
        <v>300</v>
      </c>
      <c r="C4384" s="7"/>
      <c r="D4384" s="7"/>
      <c r="E4384" s="7"/>
      <c r="F4384" s="8" t="str">
        <f t="shared" si="138"/>
        <v>January</v>
      </c>
      <c r="G4384" s="7" t="str">
        <f t="shared" si="139"/>
        <v/>
      </c>
      <c r="H4384" s="5" t="s">
        <v>28</v>
      </c>
      <c r="I4384" s="5" t="s">
        <v>29</v>
      </c>
      <c r="J4384" s="10"/>
      <c r="K4384" s="10"/>
      <c r="L4384" s="11">
        <v>0</v>
      </c>
    </row>
    <row r="4385" spans="1:12" x14ac:dyDescent="0.25">
      <c r="A4385" s="5" t="s">
        <v>301</v>
      </c>
      <c r="B4385" s="3" t="s">
        <v>302</v>
      </c>
      <c r="C4385" s="5" t="s">
        <v>5598</v>
      </c>
      <c r="D4385" s="5" t="s">
        <v>5593</v>
      </c>
      <c r="E4385" s="5">
        <v>2016</v>
      </c>
      <c r="F4385" s="8" t="str">
        <f t="shared" si="138"/>
        <v>February</v>
      </c>
      <c r="G4385" s="7">
        <f t="shared" si="139"/>
        <v>42422</v>
      </c>
      <c r="H4385" s="5" t="s">
        <v>303</v>
      </c>
      <c r="I4385" s="5" t="s">
        <v>11</v>
      </c>
      <c r="J4385" s="10">
        <v>417900</v>
      </c>
      <c r="K4385" s="10"/>
      <c r="L4385" s="11">
        <v>417900</v>
      </c>
    </row>
    <row r="4386" spans="1:12" x14ac:dyDescent="0.25">
      <c r="A4386" s="5" t="s">
        <v>301</v>
      </c>
      <c r="B4386" s="3" t="s">
        <v>302</v>
      </c>
      <c r="C4386" s="5" t="s">
        <v>5598</v>
      </c>
      <c r="D4386" s="5" t="s">
        <v>5603</v>
      </c>
      <c r="E4386" s="5">
        <v>2016</v>
      </c>
      <c r="F4386" s="8" t="str">
        <f t="shared" si="138"/>
        <v>February</v>
      </c>
      <c r="G4386" s="7">
        <f t="shared" si="139"/>
        <v>42429</v>
      </c>
      <c r="H4386" s="5" t="s">
        <v>304</v>
      </c>
      <c r="I4386" s="5" t="s">
        <v>13</v>
      </c>
      <c r="J4386" s="10"/>
      <c r="K4386" s="10">
        <v>397005</v>
      </c>
      <c r="L4386" s="11">
        <v>20895</v>
      </c>
    </row>
    <row r="4387" spans="1:12" x14ac:dyDescent="0.25">
      <c r="A4387" s="5" t="s">
        <v>301</v>
      </c>
      <c r="B4387" s="3" t="s">
        <v>302</v>
      </c>
      <c r="C4387" s="5" t="s">
        <v>5588</v>
      </c>
      <c r="D4387" s="5" t="s">
        <v>5587</v>
      </c>
      <c r="E4387" s="5">
        <v>2016</v>
      </c>
      <c r="F4387" s="8" t="str">
        <f t="shared" si="138"/>
        <v>March</v>
      </c>
      <c r="G4387" s="7">
        <f t="shared" si="139"/>
        <v>42430</v>
      </c>
      <c r="H4387" s="5" t="s">
        <v>305</v>
      </c>
      <c r="I4387" s="5" t="s">
        <v>11</v>
      </c>
      <c r="J4387" s="10">
        <v>982064.92</v>
      </c>
      <c r="K4387" s="10"/>
      <c r="L4387" s="11">
        <v>1002959.92</v>
      </c>
    </row>
    <row r="4388" spans="1:12" x14ac:dyDescent="0.25">
      <c r="A4388" s="5" t="s">
        <v>301</v>
      </c>
      <c r="B4388" s="3" t="s">
        <v>302</v>
      </c>
      <c r="C4388" s="5" t="s">
        <v>5596</v>
      </c>
      <c r="D4388" s="5" t="s">
        <v>5587</v>
      </c>
      <c r="E4388" s="5">
        <v>2016</v>
      </c>
      <c r="F4388" s="8" t="str">
        <f t="shared" si="138"/>
        <v>April</v>
      </c>
      <c r="G4388" s="7">
        <f t="shared" si="139"/>
        <v>42461</v>
      </c>
      <c r="H4388" s="5" t="s">
        <v>306</v>
      </c>
      <c r="I4388" s="5" t="s">
        <v>13</v>
      </c>
      <c r="J4388" s="10"/>
      <c r="K4388" s="10">
        <v>888534.33</v>
      </c>
      <c r="L4388" s="11">
        <v>114425.59</v>
      </c>
    </row>
    <row r="4389" spans="1:12" x14ac:dyDescent="0.25">
      <c r="A4389" s="5" t="s">
        <v>301</v>
      </c>
      <c r="B4389" s="3" t="s">
        <v>302</v>
      </c>
      <c r="C4389" s="5" t="s">
        <v>5596</v>
      </c>
      <c r="D4389" s="5" t="s">
        <v>5598</v>
      </c>
      <c r="E4389" s="5">
        <v>2016</v>
      </c>
      <c r="F4389" s="8" t="str">
        <f t="shared" si="138"/>
        <v>April</v>
      </c>
      <c r="G4389" s="7">
        <f t="shared" si="139"/>
        <v>42462</v>
      </c>
      <c r="H4389" s="5" t="s">
        <v>307</v>
      </c>
      <c r="I4389" s="5" t="s">
        <v>13</v>
      </c>
      <c r="J4389" s="10"/>
      <c r="K4389" s="10">
        <v>114425.59</v>
      </c>
      <c r="L4389" s="11">
        <v>0</v>
      </c>
    </row>
    <row r="4390" spans="1:12" x14ac:dyDescent="0.25">
      <c r="A4390" s="5" t="s">
        <v>301</v>
      </c>
      <c r="B4390" s="3" t="s">
        <v>302</v>
      </c>
      <c r="C4390" s="5" t="s">
        <v>5597</v>
      </c>
      <c r="D4390" s="5" t="s">
        <v>5595</v>
      </c>
      <c r="E4390" s="5">
        <v>2016</v>
      </c>
      <c r="F4390" s="8" t="str">
        <f t="shared" si="138"/>
        <v>May</v>
      </c>
      <c r="G4390" s="7">
        <f t="shared" si="139"/>
        <v>42521</v>
      </c>
      <c r="H4390" s="5" t="s">
        <v>308</v>
      </c>
      <c r="I4390" s="5" t="s">
        <v>13</v>
      </c>
      <c r="J4390" s="10"/>
      <c r="K4390" s="10">
        <v>888534.92</v>
      </c>
      <c r="L4390" s="11">
        <v>-888534.92</v>
      </c>
    </row>
    <row r="4391" spans="1:12" x14ac:dyDescent="0.25">
      <c r="A4391" s="5" t="s">
        <v>301</v>
      </c>
      <c r="B4391" s="3" t="s">
        <v>302</v>
      </c>
      <c r="C4391" s="5" t="s">
        <v>5589</v>
      </c>
      <c r="D4391" s="5" t="s">
        <v>5587</v>
      </c>
      <c r="E4391" s="5">
        <v>2016</v>
      </c>
      <c r="F4391" s="8" t="str">
        <f t="shared" si="138"/>
        <v>June</v>
      </c>
      <c r="G4391" s="7">
        <f t="shared" si="139"/>
        <v>42522</v>
      </c>
      <c r="H4391" s="5" t="s">
        <v>309</v>
      </c>
      <c r="I4391" s="5" t="s">
        <v>11</v>
      </c>
      <c r="J4391" s="10">
        <v>935299.92</v>
      </c>
      <c r="K4391" s="10"/>
      <c r="L4391" s="11">
        <v>46765</v>
      </c>
    </row>
    <row r="4392" spans="1:12" x14ac:dyDescent="0.25">
      <c r="A4392" s="5" t="s">
        <v>301</v>
      </c>
      <c r="B4392" s="3" t="s">
        <v>302</v>
      </c>
      <c r="C4392" s="5" t="s">
        <v>5589</v>
      </c>
      <c r="D4392" s="5" t="s">
        <v>5587</v>
      </c>
      <c r="E4392" s="5">
        <v>2016</v>
      </c>
      <c r="F4392" s="8" t="str">
        <f t="shared" si="138"/>
        <v>June</v>
      </c>
      <c r="G4392" s="7">
        <f t="shared" si="139"/>
        <v>42522</v>
      </c>
      <c r="H4392" s="5" t="s">
        <v>310</v>
      </c>
      <c r="I4392" s="5" t="s">
        <v>13</v>
      </c>
      <c r="J4392" s="10"/>
      <c r="K4392" s="10">
        <v>46765</v>
      </c>
      <c r="L4392" s="11">
        <v>0</v>
      </c>
    </row>
    <row r="4393" spans="1:12" x14ac:dyDescent="0.25">
      <c r="A4393" s="5" t="s">
        <v>301</v>
      </c>
      <c r="B4393" s="3" t="s">
        <v>302</v>
      </c>
      <c r="C4393" s="5" t="s">
        <v>5605</v>
      </c>
      <c r="D4393" s="5" t="s">
        <v>5587</v>
      </c>
      <c r="E4393" s="5">
        <v>2016</v>
      </c>
      <c r="F4393" s="8" t="str">
        <f t="shared" si="138"/>
        <v>September</v>
      </c>
      <c r="G4393" s="7">
        <f t="shared" si="139"/>
        <v>42614</v>
      </c>
      <c r="H4393" s="5" t="s">
        <v>311</v>
      </c>
      <c r="I4393" s="5" t="s">
        <v>11</v>
      </c>
      <c r="J4393" s="10">
        <v>935299.92</v>
      </c>
      <c r="K4393" s="10"/>
      <c r="L4393" s="11">
        <v>935299.92</v>
      </c>
    </row>
    <row r="4394" spans="1:12" x14ac:dyDescent="0.25">
      <c r="A4394" s="5" t="s">
        <v>301</v>
      </c>
      <c r="B4394" s="3" t="s">
        <v>302</v>
      </c>
      <c r="C4394" s="5" t="s">
        <v>5606</v>
      </c>
      <c r="D4394" s="5" t="s">
        <v>5611</v>
      </c>
      <c r="E4394" s="5">
        <v>2016</v>
      </c>
      <c r="F4394" s="8" t="str">
        <f t="shared" si="138"/>
        <v>October</v>
      </c>
      <c r="G4394" s="7">
        <f t="shared" si="139"/>
        <v>42657</v>
      </c>
      <c r="H4394" s="5" t="s">
        <v>312</v>
      </c>
      <c r="I4394" s="5" t="s">
        <v>13</v>
      </c>
      <c r="J4394" s="10"/>
      <c r="K4394" s="10">
        <v>888534.92</v>
      </c>
      <c r="L4394" s="11">
        <v>46765</v>
      </c>
    </row>
    <row r="4395" spans="1:12" x14ac:dyDescent="0.25">
      <c r="A4395" s="5" t="s">
        <v>301</v>
      </c>
      <c r="B4395" s="3" t="s">
        <v>302</v>
      </c>
      <c r="C4395" s="5" t="s">
        <v>5606</v>
      </c>
      <c r="D4395" s="5" t="s">
        <v>5601</v>
      </c>
      <c r="E4395" s="5">
        <v>2016</v>
      </c>
      <c r="F4395" s="8" t="str">
        <f t="shared" si="138"/>
        <v>October</v>
      </c>
      <c r="G4395" s="7">
        <f t="shared" si="139"/>
        <v>42660</v>
      </c>
      <c r="H4395" s="5" t="s">
        <v>313</v>
      </c>
      <c r="I4395" s="5" t="s">
        <v>13</v>
      </c>
      <c r="J4395" s="10"/>
      <c r="K4395" s="10">
        <v>46765</v>
      </c>
      <c r="L4395" s="11">
        <v>0</v>
      </c>
    </row>
    <row r="4396" spans="1:12" x14ac:dyDescent="0.25">
      <c r="A4396" s="5" t="s">
        <v>301</v>
      </c>
      <c r="B4396" s="3" t="s">
        <v>302</v>
      </c>
      <c r="C4396" s="5" t="s">
        <v>5607</v>
      </c>
      <c r="D4396" s="5" t="s">
        <v>5587</v>
      </c>
      <c r="E4396" s="5">
        <v>2016</v>
      </c>
      <c r="F4396" s="8" t="str">
        <f t="shared" si="138"/>
        <v>December</v>
      </c>
      <c r="G4396" s="7">
        <f t="shared" si="139"/>
        <v>42705</v>
      </c>
      <c r="H4396" s="5" t="s">
        <v>314</v>
      </c>
      <c r="I4396" s="5" t="s">
        <v>11</v>
      </c>
      <c r="J4396" s="10">
        <v>935299.92</v>
      </c>
      <c r="K4396" s="10"/>
      <c r="L4396" s="11">
        <v>935299.92</v>
      </c>
    </row>
    <row r="4397" spans="1:12" x14ac:dyDescent="0.25">
      <c r="A4397" s="5" t="s">
        <v>315</v>
      </c>
      <c r="B4397" s="3" t="s">
        <v>316</v>
      </c>
      <c r="C4397" s="7"/>
      <c r="D4397" s="7"/>
      <c r="E4397" s="7"/>
      <c r="F4397" s="8" t="str">
        <f t="shared" si="138"/>
        <v>January</v>
      </c>
      <c r="G4397" s="7" t="str">
        <f t="shared" si="139"/>
        <v/>
      </c>
      <c r="H4397" s="5" t="s">
        <v>28</v>
      </c>
      <c r="I4397" s="5" t="s">
        <v>29</v>
      </c>
      <c r="J4397" s="10"/>
      <c r="K4397" s="10"/>
      <c r="L4397" s="11">
        <v>0</v>
      </c>
    </row>
    <row r="4398" spans="1:12" x14ac:dyDescent="0.25">
      <c r="A4398" s="5" t="s">
        <v>317</v>
      </c>
      <c r="B4398" s="3" t="s">
        <v>318</v>
      </c>
      <c r="C4398" s="7"/>
      <c r="D4398" s="7"/>
      <c r="E4398" s="7"/>
      <c r="F4398" s="8" t="str">
        <f t="shared" si="138"/>
        <v>January</v>
      </c>
      <c r="G4398" s="7" t="str">
        <f t="shared" si="139"/>
        <v/>
      </c>
      <c r="H4398" s="5" t="s">
        <v>28</v>
      </c>
      <c r="I4398" s="5" t="s">
        <v>29</v>
      </c>
      <c r="J4398" s="10"/>
      <c r="K4398" s="10"/>
      <c r="L4398" s="11">
        <v>0</v>
      </c>
    </row>
    <row r="4399" spans="1:12" x14ac:dyDescent="0.25">
      <c r="A4399" s="5" t="s">
        <v>319</v>
      </c>
      <c r="B4399" s="3" t="s">
        <v>320</v>
      </c>
      <c r="C4399" s="7"/>
      <c r="D4399" s="7"/>
      <c r="E4399" s="7"/>
      <c r="F4399" s="8" t="str">
        <f t="shared" si="138"/>
        <v>January</v>
      </c>
      <c r="G4399" s="7" t="str">
        <f t="shared" si="139"/>
        <v/>
      </c>
      <c r="H4399" s="5" t="s">
        <v>28</v>
      </c>
      <c r="I4399" s="5" t="s">
        <v>29</v>
      </c>
      <c r="J4399" s="10"/>
      <c r="K4399" s="10"/>
      <c r="L4399" s="11">
        <v>0</v>
      </c>
    </row>
    <row r="4400" spans="1:12" x14ac:dyDescent="0.25">
      <c r="A4400" s="5" t="s">
        <v>321</v>
      </c>
      <c r="B4400" s="3" t="s">
        <v>322</v>
      </c>
      <c r="C4400" s="5" t="s">
        <v>5587</v>
      </c>
      <c r="D4400" s="5" t="s">
        <v>5587</v>
      </c>
      <c r="E4400" s="5">
        <v>2016</v>
      </c>
      <c r="F4400" s="8" t="str">
        <f t="shared" si="138"/>
        <v>January</v>
      </c>
      <c r="G4400" s="7">
        <f t="shared" si="139"/>
        <v>42370</v>
      </c>
      <c r="H4400" s="5" t="s">
        <v>36</v>
      </c>
      <c r="I4400" s="5" t="s">
        <v>29</v>
      </c>
      <c r="J4400" s="10"/>
      <c r="K4400" s="10"/>
      <c r="L4400" s="11">
        <v>13421156.279999999</v>
      </c>
    </row>
    <row r="4401" spans="1:12" x14ac:dyDescent="0.25">
      <c r="A4401" s="5" t="s">
        <v>321</v>
      </c>
      <c r="B4401" s="3" t="s">
        <v>322</v>
      </c>
      <c r="C4401" s="5" t="s">
        <v>5587</v>
      </c>
      <c r="D4401" s="5" t="s">
        <v>5603</v>
      </c>
      <c r="E4401" s="5">
        <v>2016</v>
      </c>
      <c r="F4401" s="8" t="str">
        <f t="shared" si="138"/>
        <v>January</v>
      </c>
      <c r="G4401" s="7">
        <f t="shared" si="139"/>
        <v>42398</v>
      </c>
      <c r="H4401" s="5" t="s">
        <v>207</v>
      </c>
      <c r="I4401" s="5" t="s">
        <v>13</v>
      </c>
      <c r="J4401" s="10"/>
      <c r="K4401" s="10">
        <v>13421156.279999999</v>
      </c>
      <c r="L4401" s="11">
        <v>0</v>
      </c>
    </row>
    <row r="4402" spans="1:12" x14ac:dyDescent="0.25">
      <c r="A4402" s="5" t="s">
        <v>323</v>
      </c>
      <c r="B4402" s="3" t="s">
        <v>324</v>
      </c>
      <c r="C4402" s="7"/>
      <c r="D4402" s="7"/>
      <c r="E4402" s="7"/>
      <c r="F4402" s="8" t="str">
        <f t="shared" si="138"/>
        <v>January</v>
      </c>
      <c r="G4402" s="7" t="str">
        <f t="shared" si="139"/>
        <v/>
      </c>
      <c r="H4402" s="5" t="s">
        <v>28</v>
      </c>
      <c r="I4402" s="5" t="s">
        <v>29</v>
      </c>
      <c r="J4402" s="10"/>
      <c r="K4402" s="10"/>
      <c r="L4402" s="11">
        <v>0</v>
      </c>
    </row>
    <row r="4403" spans="1:12" x14ac:dyDescent="0.25">
      <c r="A4403" s="5" t="s">
        <v>325</v>
      </c>
      <c r="B4403" s="3" t="s">
        <v>324</v>
      </c>
      <c r="C4403" s="7"/>
      <c r="D4403" s="7"/>
      <c r="E4403" s="7"/>
      <c r="F4403" s="8" t="str">
        <f t="shared" si="138"/>
        <v>January</v>
      </c>
      <c r="G4403" s="7" t="str">
        <f t="shared" si="139"/>
        <v/>
      </c>
      <c r="H4403" s="5" t="s">
        <v>28</v>
      </c>
      <c r="I4403" s="5" t="s">
        <v>29</v>
      </c>
      <c r="J4403" s="10"/>
      <c r="K4403" s="10"/>
      <c r="L4403" s="11">
        <v>0</v>
      </c>
    </row>
    <row r="4404" spans="1:12" x14ac:dyDescent="0.25">
      <c r="A4404" s="5" t="s">
        <v>326</v>
      </c>
      <c r="B4404" s="3" t="s">
        <v>327</v>
      </c>
      <c r="C4404" s="7"/>
      <c r="D4404" s="7"/>
      <c r="E4404" s="7"/>
      <c r="F4404" s="8" t="str">
        <f t="shared" si="138"/>
        <v>January</v>
      </c>
      <c r="G4404" s="7" t="str">
        <f t="shared" si="139"/>
        <v/>
      </c>
      <c r="H4404" s="5" t="s">
        <v>28</v>
      </c>
      <c r="I4404" s="5" t="s">
        <v>29</v>
      </c>
      <c r="J4404" s="10"/>
      <c r="K4404" s="10"/>
      <c r="L4404" s="11">
        <v>0</v>
      </c>
    </row>
    <row r="4405" spans="1:12" x14ac:dyDescent="0.25">
      <c r="A4405" s="5" t="s">
        <v>328</v>
      </c>
      <c r="B4405" s="3" t="s">
        <v>329</v>
      </c>
      <c r="C4405" s="7"/>
      <c r="D4405" s="7"/>
      <c r="E4405" s="7"/>
      <c r="F4405" s="8" t="str">
        <f t="shared" si="138"/>
        <v>January</v>
      </c>
      <c r="G4405" s="7" t="str">
        <f t="shared" si="139"/>
        <v/>
      </c>
      <c r="H4405" s="5" t="s">
        <v>28</v>
      </c>
      <c r="I4405" s="5" t="s">
        <v>29</v>
      </c>
      <c r="J4405" s="10"/>
      <c r="K4405" s="10"/>
      <c r="L4405" s="11">
        <v>0</v>
      </c>
    </row>
    <row r="4406" spans="1:12" x14ac:dyDescent="0.25">
      <c r="A4406" s="5" t="s">
        <v>330</v>
      </c>
      <c r="B4406" s="3" t="s">
        <v>331</v>
      </c>
      <c r="C4406" s="7"/>
      <c r="D4406" s="7"/>
      <c r="E4406" s="7"/>
      <c r="F4406" s="8" t="str">
        <f t="shared" si="138"/>
        <v>January</v>
      </c>
      <c r="G4406" s="7" t="str">
        <f t="shared" si="139"/>
        <v/>
      </c>
      <c r="H4406" s="5" t="s">
        <v>28</v>
      </c>
      <c r="I4406" s="5" t="s">
        <v>29</v>
      </c>
      <c r="J4406" s="10"/>
      <c r="K4406" s="10"/>
      <c r="L4406" s="11">
        <v>0</v>
      </c>
    </row>
    <row r="4407" spans="1:12" x14ac:dyDescent="0.25">
      <c r="A4407" s="5" t="s">
        <v>332</v>
      </c>
      <c r="B4407" s="3" t="s">
        <v>333</v>
      </c>
      <c r="C4407" s="7"/>
      <c r="D4407" s="7"/>
      <c r="E4407" s="7"/>
      <c r="F4407" s="8" t="str">
        <f t="shared" si="138"/>
        <v>January</v>
      </c>
      <c r="G4407" s="7" t="str">
        <f t="shared" si="139"/>
        <v/>
      </c>
      <c r="H4407" s="5" t="s">
        <v>28</v>
      </c>
      <c r="I4407" s="5" t="s">
        <v>29</v>
      </c>
      <c r="J4407" s="10"/>
      <c r="K4407" s="10"/>
      <c r="L4407" s="11">
        <v>0</v>
      </c>
    </row>
    <row r="4408" spans="1:12" x14ac:dyDescent="0.25">
      <c r="A4408" s="5" t="s">
        <v>334</v>
      </c>
      <c r="B4408" s="3" t="s">
        <v>335</v>
      </c>
      <c r="C4408" s="7"/>
      <c r="D4408" s="7"/>
      <c r="E4408" s="7"/>
      <c r="F4408" s="8" t="str">
        <f t="shared" si="138"/>
        <v>January</v>
      </c>
      <c r="G4408" s="7" t="str">
        <f t="shared" si="139"/>
        <v/>
      </c>
      <c r="H4408" s="5" t="s">
        <v>28</v>
      </c>
      <c r="I4408" s="5" t="s">
        <v>29</v>
      </c>
      <c r="J4408" s="10"/>
      <c r="K4408" s="10"/>
      <c r="L4408" s="11">
        <v>0</v>
      </c>
    </row>
    <row r="4409" spans="1:12" x14ac:dyDescent="0.25">
      <c r="A4409" s="5" t="s">
        <v>336</v>
      </c>
      <c r="B4409" s="3" t="s">
        <v>337</v>
      </c>
      <c r="C4409" s="5" t="s">
        <v>5590</v>
      </c>
      <c r="D4409" s="5" t="s">
        <v>5593</v>
      </c>
      <c r="E4409" s="5">
        <v>2016</v>
      </c>
      <c r="F4409" s="8" t="str">
        <f t="shared" si="138"/>
        <v>August</v>
      </c>
      <c r="G4409" s="7">
        <f t="shared" si="139"/>
        <v>42604</v>
      </c>
      <c r="H4409" s="5" t="s">
        <v>338</v>
      </c>
      <c r="I4409" s="5" t="s">
        <v>11</v>
      </c>
      <c r="J4409" s="10">
        <v>262500</v>
      </c>
      <c r="K4409" s="10"/>
      <c r="L4409" s="11">
        <v>262500</v>
      </c>
    </row>
    <row r="4410" spans="1:12" x14ac:dyDescent="0.25">
      <c r="A4410" s="5" t="s">
        <v>336</v>
      </c>
      <c r="B4410" s="3" t="s">
        <v>337</v>
      </c>
      <c r="C4410" s="5" t="s">
        <v>5590</v>
      </c>
      <c r="D4410" s="5" t="s">
        <v>5593</v>
      </c>
      <c r="E4410" s="5">
        <v>2016</v>
      </c>
      <c r="F4410" s="8" t="str">
        <f t="shared" si="138"/>
        <v>August</v>
      </c>
      <c r="G4410" s="7">
        <f t="shared" si="139"/>
        <v>42604</v>
      </c>
      <c r="H4410" s="5" t="s">
        <v>339</v>
      </c>
      <c r="I4410" s="5" t="s">
        <v>13</v>
      </c>
      <c r="J4410" s="10"/>
      <c r="K4410" s="10">
        <v>250000</v>
      </c>
      <c r="L4410" s="11">
        <v>12500</v>
      </c>
    </row>
    <row r="4411" spans="1:12" x14ac:dyDescent="0.25">
      <c r="A4411" s="5" t="s">
        <v>336</v>
      </c>
      <c r="B4411" s="3" t="s">
        <v>337</v>
      </c>
      <c r="C4411" s="5" t="s">
        <v>5590</v>
      </c>
      <c r="D4411" s="5" t="s">
        <v>5609</v>
      </c>
      <c r="E4411" s="5">
        <v>2016</v>
      </c>
      <c r="F4411" s="8" t="str">
        <f t="shared" si="138"/>
        <v>August</v>
      </c>
      <c r="G4411" s="7">
        <f t="shared" si="139"/>
        <v>42605</v>
      </c>
      <c r="H4411" s="5" t="s">
        <v>340</v>
      </c>
      <c r="I4411" s="5" t="s">
        <v>11</v>
      </c>
      <c r="J4411" s="10">
        <v>630000</v>
      </c>
      <c r="K4411" s="10"/>
      <c r="L4411" s="11">
        <v>642500</v>
      </c>
    </row>
    <row r="4412" spans="1:12" x14ac:dyDescent="0.25">
      <c r="A4412" s="5" t="s">
        <v>336</v>
      </c>
      <c r="B4412" s="3" t="s">
        <v>337</v>
      </c>
      <c r="C4412" s="5" t="s">
        <v>5590</v>
      </c>
      <c r="D4412" s="5" t="s">
        <v>5610</v>
      </c>
      <c r="E4412" s="5">
        <v>2016</v>
      </c>
      <c r="F4412" s="8" t="str">
        <f t="shared" si="138"/>
        <v>August</v>
      </c>
      <c r="G4412" s="7">
        <f t="shared" si="139"/>
        <v>42612</v>
      </c>
      <c r="H4412" s="5" t="s">
        <v>341</v>
      </c>
      <c r="I4412" s="5" t="s">
        <v>13</v>
      </c>
      <c r="J4412" s="10"/>
      <c r="K4412" s="10">
        <v>600000</v>
      </c>
      <c r="L4412" s="11">
        <v>42500</v>
      </c>
    </row>
    <row r="4413" spans="1:12" x14ac:dyDescent="0.25">
      <c r="A4413" s="5" t="s">
        <v>336</v>
      </c>
      <c r="B4413" s="3" t="s">
        <v>337</v>
      </c>
      <c r="C4413" s="5" t="s">
        <v>5605</v>
      </c>
      <c r="D4413" s="5" t="s">
        <v>5597</v>
      </c>
      <c r="E4413" s="5">
        <v>2016</v>
      </c>
      <c r="F4413" s="8" t="str">
        <f t="shared" si="138"/>
        <v>September</v>
      </c>
      <c r="G4413" s="7">
        <f t="shared" si="139"/>
        <v>42618</v>
      </c>
      <c r="H4413" s="5" t="s">
        <v>342</v>
      </c>
      <c r="I4413" s="5" t="s">
        <v>13</v>
      </c>
      <c r="J4413" s="10"/>
      <c r="K4413" s="10">
        <v>42500</v>
      </c>
      <c r="L4413" s="11">
        <v>0</v>
      </c>
    </row>
    <row r="4414" spans="1:12" x14ac:dyDescent="0.25">
      <c r="A4414" s="5" t="s">
        <v>336</v>
      </c>
      <c r="B4414" s="3" t="s">
        <v>337</v>
      </c>
      <c r="C4414" s="5" t="s">
        <v>5605</v>
      </c>
      <c r="D4414" s="5" t="s">
        <v>5599</v>
      </c>
      <c r="E4414" s="5">
        <v>2016</v>
      </c>
      <c r="F4414" s="8" t="str">
        <f t="shared" si="138"/>
        <v>September</v>
      </c>
      <c r="G4414" s="7">
        <f t="shared" si="139"/>
        <v>42629</v>
      </c>
      <c r="H4414" s="5" t="s">
        <v>343</v>
      </c>
      <c r="I4414" s="5" t="s">
        <v>11</v>
      </c>
      <c r="J4414" s="10">
        <v>525000</v>
      </c>
      <c r="K4414" s="10"/>
      <c r="L4414" s="11">
        <v>525000</v>
      </c>
    </row>
    <row r="4415" spans="1:12" x14ac:dyDescent="0.25">
      <c r="A4415" s="5" t="s">
        <v>336</v>
      </c>
      <c r="B4415" s="3" t="s">
        <v>337</v>
      </c>
      <c r="C4415" s="5" t="s">
        <v>5606</v>
      </c>
      <c r="D4415" s="5" t="s">
        <v>5599</v>
      </c>
      <c r="E4415" s="5">
        <v>2016</v>
      </c>
      <c r="F4415" s="8" t="str">
        <f t="shared" si="138"/>
        <v>October</v>
      </c>
      <c r="G4415" s="7">
        <f t="shared" si="139"/>
        <v>42659</v>
      </c>
      <c r="H4415" s="5" t="s">
        <v>344</v>
      </c>
      <c r="I4415" s="5" t="s">
        <v>11</v>
      </c>
      <c r="J4415" s="10">
        <v>525000</v>
      </c>
      <c r="K4415" s="10"/>
      <c r="L4415" s="11">
        <v>1050000</v>
      </c>
    </row>
    <row r="4416" spans="1:12" x14ac:dyDescent="0.25">
      <c r="A4416" s="5" t="s">
        <v>336</v>
      </c>
      <c r="B4416" s="3" t="s">
        <v>337</v>
      </c>
      <c r="C4416" s="5" t="s">
        <v>5594</v>
      </c>
      <c r="D4416" s="5" t="s">
        <v>5594</v>
      </c>
      <c r="E4416" s="5">
        <v>2016</v>
      </c>
      <c r="F4416" s="8" t="str">
        <f t="shared" si="138"/>
        <v>November</v>
      </c>
      <c r="G4416" s="7">
        <f t="shared" si="139"/>
        <v>42685</v>
      </c>
      <c r="H4416" s="5" t="s">
        <v>345</v>
      </c>
      <c r="I4416" s="5" t="s">
        <v>13</v>
      </c>
      <c r="J4416" s="10"/>
      <c r="K4416" s="10">
        <v>500000</v>
      </c>
      <c r="L4416" s="11">
        <v>550000</v>
      </c>
    </row>
    <row r="4417" spans="1:12" x14ac:dyDescent="0.25">
      <c r="A4417" s="5" t="s">
        <v>336</v>
      </c>
      <c r="B4417" s="3" t="s">
        <v>337</v>
      </c>
      <c r="C4417" s="5" t="s">
        <v>5594</v>
      </c>
      <c r="D4417" s="5" t="s">
        <v>5611</v>
      </c>
      <c r="E4417" s="5">
        <v>2016</v>
      </c>
      <c r="F4417" s="8" t="str">
        <f t="shared" si="138"/>
        <v>November</v>
      </c>
      <c r="G4417" s="7">
        <f t="shared" si="139"/>
        <v>42688</v>
      </c>
      <c r="H4417" s="5" t="s">
        <v>346</v>
      </c>
      <c r="I4417" s="5" t="s">
        <v>13</v>
      </c>
      <c r="J4417" s="10"/>
      <c r="K4417" s="10">
        <v>25000</v>
      </c>
      <c r="L4417" s="11">
        <v>525000</v>
      </c>
    </row>
    <row r="4418" spans="1:12" x14ac:dyDescent="0.25">
      <c r="A4418" s="5" t="s">
        <v>336</v>
      </c>
      <c r="B4418" s="3" t="s">
        <v>337</v>
      </c>
      <c r="C4418" s="5" t="s">
        <v>5594</v>
      </c>
      <c r="D4418" s="5" t="s">
        <v>5599</v>
      </c>
      <c r="E4418" s="5">
        <v>2016</v>
      </c>
      <c r="F4418" s="8" t="str">
        <f t="shared" si="138"/>
        <v>November</v>
      </c>
      <c r="G4418" s="7">
        <f t="shared" si="139"/>
        <v>42690</v>
      </c>
      <c r="H4418" s="5" t="s">
        <v>347</v>
      </c>
      <c r="I4418" s="5" t="s">
        <v>11</v>
      </c>
      <c r="J4418" s="10">
        <v>525000</v>
      </c>
      <c r="K4418" s="10"/>
      <c r="L4418" s="11">
        <v>1050000</v>
      </c>
    </row>
    <row r="4419" spans="1:12" x14ac:dyDescent="0.25">
      <c r="A4419" s="5" t="s">
        <v>336</v>
      </c>
      <c r="B4419" s="3" t="s">
        <v>337</v>
      </c>
      <c r="C4419" s="5" t="s">
        <v>5607</v>
      </c>
      <c r="D4419" s="5" t="s">
        <v>5599</v>
      </c>
      <c r="E4419" s="5">
        <v>2016</v>
      </c>
      <c r="F4419" s="8" t="str">
        <f t="shared" si="138"/>
        <v>December</v>
      </c>
      <c r="G4419" s="7">
        <f t="shared" si="139"/>
        <v>42720</v>
      </c>
      <c r="H4419" s="5" t="s">
        <v>348</v>
      </c>
      <c r="I4419" s="5" t="s">
        <v>11</v>
      </c>
      <c r="J4419" s="10">
        <v>525000</v>
      </c>
      <c r="K4419" s="10"/>
      <c r="L4419" s="11">
        <v>1575000</v>
      </c>
    </row>
    <row r="4420" spans="1:12" x14ac:dyDescent="0.25">
      <c r="A4420" s="5" t="s">
        <v>349</v>
      </c>
      <c r="B4420" s="3" t="s">
        <v>350</v>
      </c>
      <c r="C4420" s="7"/>
      <c r="D4420" s="7"/>
      <c r="E4420" s="7"/>
      <c r="F4420" s="8" t="str">
        <f t="shared" si="138"/>
        <v>January</v>
      </c>
      <c r="G4420" s="7" t="str">
        <f t="shared" si="139"/>
        <v/>
      </c>
      <c r="H4420" s="5" t="s">
        <v>28</v>
      </c>
      <c r="I4420" s="5" t="s">
        <v>29</v>
      </c>
      <c r="J4420" s="10"/>
      <c r="K4420" s="10"/>
      <c r="L4420" s="11">
        <v>0</v>
      </c>
    </row>
    <row r="4421" spans="1:12" x14ac:dyDescent="0.25">
      <c r="A4421" s="5" t="s">
        <v>351</v>
      </c>
      <c r="B4421" s="3" t="s">
        <v>352</v>
      </c>
      <c r="C4421" s="7"/>
      <c r="D4421" s="7"/>
      <c r="E4421" s="7"/>
      <c r="F4421" s="8" t="str">
        <f t="shared" si="138"/>
        <v>January</v>
      </c>
      <c r="G4421" s="7" t="str">
        <f t="shared" si="139"/>
        <v/>
      </c>
      <c r="H4421" s="5" t="s">
        <v>28</v>
      </c>
      <c r="I4421" s="5" t="s">
        <v>29</v>
      </c>
      <c r="J4421" s="10"/>
      <c r="K4421" s="10"/>
      <c r="L4421" s="11">
        <v>0</v>
      </c>
    </row>
    <row r="4422" spans="1:12" x14ac:dyDescent="0.25">
      <c r="A4422" s="5" t="s">
        <v>353</v>
      </c>
      <c r="B4422" s="3" t="s">
        <v>354</v>
      </c>
      <c r="C4422" s="5" t="s">
        <v>5587</v>
      </c>
      <c r="D4422" s="5" t="s">
        <v>5587</v>
      </c>
      <c r="E4422" s="5">
        <v>2016</v>
      </c>
      <c r="F4422" s="8" t="str">
        <f t="shared" si="138"/>
        <v>January</v>
      </c>
      <c r="G4422" s="7">
        <f t="shared" si="139"/>
        <v>42370</v>
      </c>
      <c r="H4422" s="5" t="s">
        <v>36</v>
      </c>
      <c r="I4422" s="5" t="s">
        <v>29</v>
      </c>
      <c r="J4422" s="10"/>
      <c r="K4422" s="10"/>
      <c r="L4422" s="11">
        <v>2910600</v>
      </c>
    </row>
    <row r="4423" spans="1:12" x14ac:dyDescent="0.25">
      <c r="A4423" s="5" t="s">
        <v>353</v>
      </c>
      <c r="B4423" s="3" t="s">
        <v>354</v>
      </c>
      <c r="C4423" s="5" t="s">
        <v>5606</v>
      </c>
      <c r="D4423" s="5" t="s">
        <v>5607</v>
      </c>
      <c r="E4423" s="5">
        <v>2016</v>
      </c>
      <c r="F4423" s="8" t="str">
        <f t="shared" si="138"/>
        <v>October</v>
      </c>
      <c r="G4423" s="7">
        <f t="shared" si="139"/>
        <v>42655</v>
      </c>
      <c r="H4423" s="5" t="s">
        <v>355</v>
      </c>
      <c r="I4423" s="5" t="s">
        <v>13</v>
      </c>
      <c r="J4423" s="10"/>
      <c r="K4423" s="10">
        <v>2772000</v>
      </c>
      <c r="L4423" s="11">
        <v>138600</v>
      </c>
    </row>
    <row r="4424" spans="1:12" x14ac:dyDescent="0.25">
      <c r="A4424" s="5" t="s">
        <v>353</v>
      </c>
      <c r="B4424" s="3" t="s">
        <v>354</v>
      </c>
      <c r="C4424" s="5" t="s">
        <v>5606</v>
      </c>
      <c r="D4424" s="5" t="s">
        <v>5604</v>
      </c>
      <c r="E4424" s="5">
        <v>2016</v>
      </c>
      <c r="F4424" s="8" t="str">
        <f t="shared" si="138"/>
        <v>October</v>
      </c>
      <c r="G4424" s="7">
        <f t="shared" si="139"/>
        <v>42656</v>
      </c>
      <c r="H4424" s="5" t="s">
        <v>356</v>
      </c>
      <c r="I4424" s="5" t="s">
        <v>13</v>
      </c>
      <c r="J4424" s="10"/>
      <c r="K4424" s="10">
        <v>138600</v>
      </c>
      <c r="L4424" s="11">
        <v>0</v>
      </c>
    </row>
    <row r="4425" spans="1:12" x14ac:dyDescent="0.25">
      <c r="A4425" s="5" t="s">
        <v>357</v>
      </c>
      <c r="B4425" s="3" t="s">
        <v>358</v>
      </c>
      <c r="C4425" s="5" t="s">
        <v>5587</v>
      </c>
      <c r="D4425" s="5" t="s">
        <v>5587</v>
      </c>
      <c r="E4425" s="5">
        <v>2016</v>
      </c>
      <c r="F4425" s="8" t="str">
        <f t="shared" ref="F4425:F4488" si="140">TEXT(C4425*28, "mmmm")</f>
        <v>January</v>
      </c>
      <c r="G4425" s="7">
        <f t="shared" ref="G4425:G4488" si="141">IFERROR(DATEVALUE(CONCATENATE(C4425,"-",D4425,"-",E4425)), "")</f>
        <v>42370</v>
      </c>
      <c r="H4425" s="5" t="s">
        <v>36</v>
      </c>
      <c r="I4425" s="5" t="s">
        <v>29</v>
      </c>
      <c r="J4425" s="10"/>
      <c r="K4425" s="10"/>
      <c r="L4425" s="11">
        <v>812200</v>
      </c>
    </row>
    <row r="4426" spans="1:12" x14ac:dyDescent="0.25">
      <c r="A4426" s="5" t="s">
        <v>359</v>
      </c>
      <c r="B4426" s="3" t="s">
        <v>360</v>
      </c>
      <c r="C4426" s="7"/>
      <c r="D4426" s="7"/>
      <c r="E4426" s="7"/>
      <c r="F4426" s="8" t="str">
        <f t="shared" si="140"/>
        <v>January</v>
      </c>
      <c r="G4426" s="7" t="str">
        <f t="shared" si="141"/>
        <v/>
      </c>
      <c r="H4426" s="5" t="s">
        <v>28</v>
      </c>
      <c r="I4426" s="5" t="s">
        <v>29</v>
      </c>
      <c r="J4426" s="10"/>
      <c r="K4426" s="10"/>
      <c r="L4426" s="11">
        <v>0</v>
      </c>
    </row>
    <row r="4427" spans="1:12" x14ac:dyDescent="0.25">
      <c r="A4427" s="5" t="s">
        <v>361</v>
      </c>
      <c r="B4427" s="3" t="s">
        <v>362</v>
      </c>
      <c r="C4427" s="7"/>
      <c r="D4427" s="7"/>
      <c r="E4427" s="7"/>
      <c r="F4427" s="8" t="str">
        <f t="shared" si="140"/>
        <v>January</v>
      </c>
      <c r="G4427" s="7" t="str">
        <f t="shared" si="141"/>
        <v/>
      </c>
      <c r="H4427" s="5" t="s">
        <v>28</v>
      </c>
      <c r="I4427" s="5" t="s">
        <v>29</v>
      </c>
      <c r="J4427" s="10"/>
      <c r="K4427" s="10"/>
      <c r="L4427" s="11">
        <v>0</v>
      </c>
    </row>
    <row r="4428" spans="1:12" x14ac:dyDescent="0.25">
      <c r="A4428" s="5" t="s">
        <v>363</v>
      </c>
      <c r="B4428" s="3" t="s">
        <v>364</v>
      </c>
      <c r="C4428" s="7"/>
      <c r="D4428" s="7"/>
      <c r="E4428" s="7"/>
      <c r="F4428" s="8" t="str">
        <f t="shared" si="140"/>
        <v>January</v>
      </c>
      <c r="G4428" s="7" t="str">
        <f t="shared" si="141"/>
        <v/>
      </c>
      <c r="H4428" s="5" t="s">
        <v>28</v>
      </c>
      <c r="I4428" s="5" t="s">
        <v>29</v>
      </c>
      <c r="J4428" s="10"/>
      <c r="K4428" s="10"/>
      <c r="L4428" s="11">
        <v>0</v>
      </c>
    </row>
    <row r="4429" spans="1:12" x14ac:dyDescent="0.25">
      <c r="A4429" s="5" t="s">
        <v>365</v>
      </c>
      <c r="B4429" s="3" t="s">
        <v>366</v>
      </c>
      <c r="C4429" s="7"/>
      <c r="D4429" s="7"/>
      <c r="E4429" s="7"/>
      <c r="F4429" s="8" t="str">
        <f t="shared" si="140"/>
        <v>January</v>
      </c>
      <c r="G4429" s="7" t="str">
        <f t="shared" si="141"/>
        <v/>
      </c>
      <c r="H4429" s="5" t="s">
        <v>28</v>
      </c>
      <c r="I4429" s="5" t="s">
        <v>29</v>
      </c>
      <c r="J4429" s="10"/>
      <c r="K4429" s="10"/>
      <c r="L4429" s="11">
        <v>0</v>
      </c>
    </row>
    <row r="4430" spans="1:12" x14ac:dyDescent="0.25">
      <c r="A4430" s="5" t="s">
        <v>367</v>
      </c>
      <c r="B4430" s="3" t="s">
        <v>368</v>
      </c>
      <c r="C4430" s="7"/>
      <c r="D4430" s="7"/>
      <c r="E4430" s="7"/>
      <c r="F4430" s="8" t="str">
        <f t="shared" si="140"/>
        <v>January</v>
      </c>
      <c r="G4430" s="7" t="str">
        <f t="shared" si="141"/>
        <v/>
      </c>
      <c r="H4430" s="5" t="s">
        <v>28</v>
      </c>
      <c r="I4430" s="5" t="s">
        <v>29</v>
      </c>
      <c r="J4430" s="10"/>
      <c r="K4430" s="10"/>
      <c r="L4430" s="11">
        <v>0</v>
      </c>
    </row>
    <row r="4431" spans="1:12" x14ac:dyDescent="0.25">
      <c r="A4431" s="5" t="s">
        <v>369</v>
      </c>
      <c r="B4431" s="3" t="s">
        <v>370</v>
      </c>
      <c r="C4431" s="7"/>
      <c r="D4431" s="7"/>
      <c r="E4431" s="7"/>
      <c r="F4431" s="8" t="str">
        <f t="shared" si="140"/>
        <v>January</v>
      </c>
      <c r="G4431" s="7" t="str">
        <f t="shared" si="141"/>
        <v/>
      </c>
      <c r="H4431" s="5" t="s">
        <v>28</v>
      </c>
      <c r="I4431" s="5" t="s">
        <v>29</v>
      </c>
      <c r="J4431" s="10"/>
      <c r="K4431" s="10"/>
      <c r="L4431" s="11">
        <v>0</v>
      </c>
    </row>
    <row r="4432" spans="1:12" x14ac:dyDescent="0.25">
      <c r="A4432" s="5" t="s">
        <v>371</v>
      </c>
      <c r="B4432" s="3" t="s">
        <v>372</v>
      </c>
      <c r="C4432" s="7"/>
      <c r="D4432" s="7"/>
      <c r="E4432" s="7"/>
      <c r="F4432" s="8" t="str">
        <f t="shared" si="140"/>
        <v>January</v>
      </c>
      <c r="G4432" s="7" t="str">
        <f t="shared" si="141"/>
        <v/>
      </c>
      <c r="H4432" s="5" t="s">
        <v>28</v>
      </c>
      <c r="I4432" s="5" t="s">
        <v>29</v>
      </c>
      <c r="J4432" s="10"/>
      <c r="K4432" s="10"/>
      <c r="L4432" s="11">
        <v>0</v>
      </c>
    </row>
    <row r="4433" spans="1:12" x14ac:dyDescent="0.25">
      <c r="A4433" s="5" t="s">
        <v>373</v>
      </c>
      <c r="B4433" s="3" t="s">
        <v>374</v>
      </c>
      <c r="C4433" s="5" t="s">
        <v>5590</v>
      </c>
      <c r="D4433" s="5" t="s">
        <v>5587</v>
      </c>
      <c r="E4433" s="5">
        <v>2016</v>
      </c>
      <c r="F4433" s="8" t="str">
        <f t="shared" si="140"/>
        <v>August</v>
      </c>
      <c r="G4433" s="7">
        <f t="shared" si="141"/>
        <v>42583</v>
      </c>
      <c r="H4433" s="5" t="s">
        <v>41</v>
      </c>
      <c r="I4433" s="5" t="s">
        <v>11</v>
      </c>
      <c r="J4433" s="10"/>
      <c r="K4433" s="10">
        <v>275625</v>
      </c>
      <c r="L4433" s="11">
        <v>-275625</v>
      </c>
    </row>
    <row r="4434" spans="1:12" x14ac:dyDescent="0.25">
      <c r="A4434" s="5" t="s">
        <v>373</v>
      </c>
      <c r="B4434" s="3" t="s">
        <v>374</v>
      </c>
      <c r="C4434" s="5" t="s">
        <v>5605</v>
      </c>
      <c r="D4434" s="5" t="s">
        <v>5615</v>
      </c>
      <c r="E4434" s="5">
        <v>2016</v>
      </c>
      <c r="F4434" s="8" t="str">
        <f t="shared" si="140"/>
        <v>September</v>
      </c>
      <c r="G4434" s="7">
        <f t="shared" si="141"/>
        <v>42640</v>
      </c>
      <c r="H4434" s="5" t="s">
        <v>375</v>
      </c>
      <c r="I4434" s="5" t="s">
        <v>11</v>
      </c>
      <c r="J4434" s="10">
        <v>262500</v>
      </c>
      <c r="K4434" s="10"/>
      <c r="L4434" s="11">
        <v>-13125</v>
      </c>
    </row>
    <row r="4435" spans="1:12" x14ac:dyDescent="0.25">
      <c r="A4435" s="5" t="s">
        <v>376</v>
      </c>
      <c r="B4435" s="3" t="s">
        <v>377</v>
      </c>
      <c r="C4435" s="7"/>
      <c r="D4435" s="7"/>
      <c r="E4435" s="7"/>
      <c r="F4435" s="8" t="str">
        <f t="shared" si="140"/>
        <v>January</v>
      </c>
      <c r="G4435" s="7" t="str">
        <f t="shared" si="141"/>
        <v/>
      </c>
      <c r="H4435" s="5" t="s">
        <v>28</v>
      </c>
      <c r="I4435" s="5" t="s">
        <v>29</v>
      </c>
      <c r="J4435" s="10"/>
      <c r="K4435" s="10"/>
      <c r="L4435" s="11">
        <v>0</v>
      </c>
    </row>
    <row r="4436" spans="1:12" x14ac:dyDescent="0.25">
      <c r="A4436" s="5" t="s">
        <v>378</v>
      </c>
      <c r="B4436" s="3" t="s">
        <v>379</v>
      </c>
      <c r="C4436" s="7"/>
      <c r="D4436" s="7"/>
      <c r="E4436" s="7"/>
      <c r="F4436" s="8" t="str">
        <f t="shared" si="140"/>
        <v>January</v>
      </c>
      <c r="G4436" s="7" t="str">
        <f t="shared" si="141"/>
        <v/>
      </c>
      <c r="H4436" s="5" t="s">
        <v>28</v>
      </c>
      <c r="I4436" s="5" t="s">
        <v>29</v>
      </c>
      <c r="J4436" s="10"/>
      <c r="K4436" s="10"/>
      <c r="L4436" s="11">
        <v>0</v>
      </c>
    </row>
    <row r="4437" spans="1:12" x14ac:dyDescent="0.25">
      <c r="A4437" s="5" t="s">
        <v>380</v>
      </c>
      <c r="B4437" s="3" t="s">
        <v>381</v>
      </c>
      <c r="C4437" s="7"/>
      <c r="D4437" s="7"/>
      <c r="E4437" s="7"/>
      <c r="F4437" s="8" t="str">
        <f t="shared" si="140"/>
        <v>January</v>
      </c>
      <c r="G4437" s="7" t="str">
        <f t="shared" si="141"/>
        <v/>
      </c>
      <c r="H4437" s="5" t="s">
        <v>28</v>
      </c>
      <c r="I4437" s="5" t="s">
        <v>29</v>
      </c>
      <c r="J4437" s="10"/>
      <c r="K4437" s="10"/>
      <c r="L4437" s="11">
        <v>0</v>
      </c>
    </row>
    <row r="4438" spans="1:12" x14ac:dyDescent="0.25">
      <c r="A4438" s="5" t="s">
        <v>382</v>
      </c>
      <c r="B4438" s="3" t="s">
        <v>383</v>
      </c>
      <c r="C4438" s="7"/>
      <c r="D4438" s="7"/>
      <c r="E4438" s="7"/>
      <c r="F4438" s="8" t="str">
        <f t="shared" si="140"/>
        <v>January</v>
      </c>
      <c r="G4438" s="7" t="str">
        <f t="shared" si="141"/>
        <v/>
      </c>
      <c r="H4438" s="5" t="s">
        <v>28</v>
      </c>
      <c r="I4438" s="5" t="s">
        <v>29</v>
      </c>
      <c r="J4438" s="10"/>
      <c r="K4438" s="10"/>
      <c r="L4438" s="11">
        <v>0</v>
      </c>
    </row>
    <row r="4439" spans="1:12" x14ac:dyDescent="0.25">
      <c r="A4439" s="5" t="s">
        <v>384</v>
      </c>
      <c r="B4439" s="3" t="s">
        <v>385</v>
      </c>
      <c r="C4439" s="5" t="s">
        <v>5606</v>
      </c>
      <c r="D4439" s="5" t="s">
        <v>5592</v>
      </c>
      <c r="E4439" s="5">
        <v>2016</v>
      </c>
      <c r="F4439" s="8" t="str">
        <f t="shared" si="140"/>
        <v>October</v>
      </c>
      <c r="G4439" s="7">
        <f t="shared" si="141"/>
        <v>42650</v>
      </c>
      <c r="H4439" s="5" t="s">
        <v>386</v>
      </c>
      <c r="I4439" s="5" t="s">
        <v>11</v>
      </c>
      <c r="J4439" s="10">
        <v>2205000</v>
      </c>
      <c r="K4439" s="10"/>
      <c r="L4439" s="11">
        <v>2205000</v>
      </c>
    </row>
    <row r="4440" spans="1:12" x14ac:dyDescent="0.25">
      <c r="A4440" s="5" t="s">
        <v>384</v>
      </c>
      <c r="B4440" s="3" t="s">
        <v>385</v>
      </c>
      <c r="C4440" s="5" t="s">
        <v>5606</v>
      </c>
      <c r="D4440" s="5" t="s">
        <v>5601</v>
      </c>
      <c r="E4440" s="5">
        <v>2016</v>
      </c>
      <c r="F4440" s="8" t="str">
        <f t="shared" si="140"/>
        <v>October</v>
      </c>
      <c r="G4440" s="7">
        <f t="shared" si="141"/>
        <v>42660</v>
      </c>
      <c r="H4440" s="5" t="s">
        <v>387</v>
      </c>
      <c r="I4440" s="5" t="s">
        <v>13</v>
      </c>
      <c r="J4440" s="10"/>
      <c r="K4440" s="10">
        <v>2099050</v>
      </c>
      <c r="L4440" s="11">
        <v>105950</v>
      </c>
    </row>
    <row r="4441" spans="1:12" x14ac:dyDescent="0.25">
      <c r="A4441" s="5" t="s">
        <v>384</v>
      </c>
      <c r="B4441" s="3" t="s">
        <v>385</v>
      </c>
      <c r="C4441" s="5" t="s">
        <v>5606</v>
      </c>
      <c r="D4441" s="5" t="s">
        <v>5617</v>
      </c>
      <c r="E4441" s="5">
        <v>2016</v>
      </c>
      <c r="F4441" s="8" t="str">
        <f t="shared" si="140"/>
        <v>October</v>
      </c>
      <c r="G4441" s="7">
        <f t="shared" si="141"/>
        <v>42662</v>
      </c>
      <c r="H4441" s="5" t="s">
        <v>388</v>
      </c>
      <c r="I4441" s="5" t="s">
        <v>13</v>
      </c>
      <c r="J4441" s="10"/>
      <c r="K4441" s="10">
        <v>105950</v>
      </c>
      <c r="L4441" s="11">
        <v>0</v>
      </c>
    </row>
    <row r="4442" spans="1:12" x14ac:dyDescent="0.25">
      <c r="A4442" s="5" t="s">
        <v>389</v>
      </c>
      <c r="B4442" s="3" t="s">
        <v>390</v>
      </c>
      <c r="C4442" s="5" t="s">
        <v>5587</v>
      </c>
      <c r="D4442" s="5" t="s">
        <v>5587</v>
      </c>
      <c r="E4442" s="5">
        <v>2016</v>
      </c>
      <c r="F4442" s="8" t="str">
        <f t="shared" si="140"/>
        <v>January</v>
      </c>
      <c r="G4442" s="7">
        <f t="shared" si="141"/>
        <v>42370</v>
      </c>
      <c r="H4442" s="5" t="s">
        <v>36</v>
      </c>
      <c r="I4442" s="5" t="s">
        <v>29</v>
      </c>
      <c r="J4442" s="10"/>
      <c r="K4442" s="10"/>
      <c r="L4442" s="11">
        <v>350000</v>
      </c>
    </row>
    <row r="4443" spans="1:12" x14ac:dyDescent="0.25">
      <c r="A4443" s="5" t="s">
        <v>389</v>
      </c>
      <c r="B4443" s="3" t="s">
        <v>390</v>
      </c>
      <c r="C4443" s="5" t="s">
        <v>5587</v>
      </c>
      <c r="D4443" s="5" t="s">
        <v>5607</v>
      </c>
      <c r="E4443" s="5">
        <v>2016</v>
      </c>
      <c r="F4443" s="8" t="str">
        <f t="shared" si="140"/>
        <v>January</v>
      </c>
      <c r="G4443" s="7">
        <f t="shared" si="141"/>
        <v>42381</v>
      </c>
      <c r="H4443" s="5" t="s">
        <v>391</v>
      </c>
      <c r="I4443" s="5" t="s">
        <v>13</v>
      </c>
      <c r="J4443" s="10"/>
      <c r="K4443" s="10">
        <v>350000</v>
      </c>
      <c r="L4443" s="11">
        <v>0</v>
      </c>
    </row>
    <row r="4444" spans="1:12" x14ac:dyDescent="0.25">
      <c r="A4444" s="5" t="s">
        <v>389</v>
      </c>
      <c r="B4444" s="3" t="s">
        <v>390</v>
      </c>
      <c r="C4444" s="5" t="s">
        <v>5587</v>
      </c>
      <c r="D4444" s="5" t="s">
        <v>5614</v>
      </c>
      <c r="E4444" s="5">
        <v>2016</v>
      </c>
      <c r="F4444" s="8" t="str">
        <f t="shared" si="140"/>
        <v>January</v>
      </c>
      <c r="G4444" s="7">
        <f t="shared" si="141"/>
        <v>42395</v>
      </c>
      <c r="H4444" s="5" t="s">
        <v>392</v>
      </c>
      <c r="I4444" s="5" t="s">
        <v>11</v>
      </c>
      <c r="J4444" s="10">
        <v>350000</v>
      </c>
      <c r="K4444" s="10"/>
      <c r="L4444" s="11">
        <v>350000</v>
      </c>
    </row>
    <row r="4445" spans="1:12" x14ac:dyDescent="0.25">
      <c r="A4445" s="5" t="s">
        <v>389</v>
      </c>
      <c r="B4445" s="3" t="s">
        <v>390</v>
      </c>
      <c r="C4445" s="5" t="s">
        <v>5598</v>
      </c>
      <c r="D4445" s="5" t="s">
        <v>5597</v>
      </c>
      <c r="E4445" s="5">
        <v>2016</v>
      </c>
      <c r="F4445" s="8" t="str">
        <f t="shared" si="140"/>
        <v>February</v>
      </c>
      <c r="G4445" s="7">
        <f t="shared" si="141"/>
        <v>42405</v>
      </c>
      <c r="H4445" s="5" t="s">
        <v>393</v>
      </c>
      <c r="I4445" s="5" t="s">
        <v>13</v>
      </c>
      <c r="J4445" s="10"/>
      <c r="K4445" s="10">
        <v>350000</v>
      </c>
      <c r="L4445" s="11">
        <v>0</v>
      </c>
    </row>
    <row r="4446" spans="1:12" x14ac:dyDescent="0.25">
      <c r="A4446" s="5" t="s">
        <v>389</v>
      </c>
      <c r="B4446" s="3" t="s">
        <v>390</v>
      </c>
      <c r="C4446" s="5" t="s">
        <v>5598</v>
      </c>
      <c r="D4446" s="5" t="s">
        <v>5614</v>
      </c>
      <c r="E4446" s="5">
        <v>2016</v>
      </c>
      <c r="F4446" s="8" t="str">
        <f t="shared" si="140"/>
        <v>February</v>
      </c>
      <c r="G4446" s="7">
        <f t="shared" si="141"/>
        <v>42426</v>
      </c>
      <c r="H4446" s="5" t="s">
        <v>394</v>
      </c>
      <c r="I4446" s="5" t="s">
        <v>11</v>
      </c>
      <c r="J4446" s="10">
        <v>390000</v>
      </c>
      <c r="K4446" s="10"/>
      <c r="L4446" s="11">
        <v>390000</v>
      </c>
    </row>
    <row r="4447" spans="1:12" x14ac:dyDescent="0.25">
      <c r="A4447" s="5" t="s">
        <v>389</v>
      </c>
      <c r="B4447" s="3" t="s">
        <v>390</v>
      </c>
      <c r="C4447" s="5" t="s">
        <v>5588</v>
      </c>
      <c r="D4447" s="5" t="s">
        <v>5602</v>
      </c>
      <c r="E4447" s="5">
        <v>2016</v>
      </c>
      <c r="F4447" s="8" t="str">
        <f t="shared" si="140"/>
        <v>March</v>
      </c>
      <c r="G4447" s="7">
        <f t="shared" si="141"/>
        <v>42453</v>
      </c>
      <c r="H4447" s="5" t="s">
        <v>395</v>
      </c>
      <c r="I4447" s="5" t="s">
        <v>13</v>
      </c>
      <c r="J4447" s="10"/>
      <c r="K4447" s="10">
        <v>390000</v>
      </c>
      <c r="L4447" s="11">
        <v>0</v>
      </c>
    </row>
    <row r="4448" spans="1:12" x14ac:dyDescent="0.25">
      <c r="A4448" s="5" t="s">
        <v>389</v>
      </c>
      <c r="B4448" s="3" t="s">
        <v>390</v>
      </c>
      <c r="C4448" s="5" t="s">
        <v>5596</v>
      </c>
      <c r="D4448" s="5" t="s">
        <v>5587</v>
      </c>
      <c r="E4448" s="5">
        <v>2016</v>
      </c>
      <c r="F4448" s="8" t="str">
        <f t="shared" si="140"/>
        <v>April</v>
      </c>
      <c r="G4448" s="7">
        <f t="shared" si="141"/>
        <v>42461</v>
      </c>
      <c r="H4448" s="5" t="s">
        <v>396</v>
      </c>
      <c r="I4448" s="5" t="s">
        <v>11</v>
      </c>
      <c r="J4448" s="10">
        <v>460000</v>
      </c>
      <c r="K4448" s="10"/>
      <c r="L4448" s="11">
        <v>460000</v>
      </c>
    </row>
    <row r="4449" spans="1:12" x14ac:dyDescent="0.25">
      <c r="A4449" s="5" t="s">
        <v>389</v>
      </c>
      <c r="B4449" s="3" t="s">
        <v>390</v>
      </c>
      <c r="C4449" s="5" t="s">
        <v>5596</v>
      </c>
      <c r="D4449" s="5" t="s">
        <v>5604</v>
      </c>
      <c r="E4449" s="5">
        <v>2016</v>
      </c>
      <c r="F4449" s="8" t="str">
        <f t="shared" si="140"/>
        <v>April</v>
      </c>
      <c r="G4449" s="7">
        <f t="shared" si="141"/>
        <v>42473</v>
      </c>
      <c r="H4449" s="5" t="s">
        <v>397</v>
      </c>
      <c r="I4449" s="5" t="s">
        <v>13</v>
      </c>
      <c r="J4449" s="10"/>
      <c r="K4449" s="10">
        <v>410000</v>
      </c>
      <c r="L4449" s="11">
        <v>50000</v>
      </c>
    </row>
    <row r="4450" spans="1:12" x14ac:dyDescent="0.25">
      <c r="A4450" s="5" t="s">
        <v>389</v>
      </c>
      <c r="B4450" s="3" t="s">
        <v>390</v>
      </c>
      <c r="C4450" s="5" t="s">
        <v>5597</v>
      </c>
      <c r="D4450" s="5" t="s">
        <v>5587</v>
      </c>
      <c r="E4450" s="5">
        <v>2016</v>
      </c>
      <c r="F4450" s="8" t="str">
        <f t="shared" si="140"/>
        <v>May</v>
      </c>
      <c r="G4450" s="7">
        <f t="shared" si="141"/>
        <v>42491</v>
      </c>
      <c r="H4450" s="5" t="s">
        <v>398</v>
      </c>
      <c r="I4450" s="5" t="s">
        <v>11</v>
      </c>
      <c r="J4450" s="10">
        <v>400000</v>
      </c>
      <c r="K4450" s="10"/>
      <c r="L4450" s="11">
        <v>450000</v>
      </c>
    </row>
    <row r="4451" spans="1:12" x14ac:dyDescent="0.25">
      <c r="A4451" s="5" t="s">
        <v>389</v>
      </c>
      <c r="B4451" s="3" t="s">
        <v>390</v>
      </c>
      <c r="C4451" s="5" t="s">
        <v>5597</v>
      </c>
      <c r="D4451" s="5" t="s">
        <v>5601</v>
      </c>
      <c r="E4451" s="5">
        <v>2016</v>
      </c>
      <c r="F4451" s="8" t="str">
        <f t="shared" si="140"/>
        <v>May</v>
      </c>
      <c r="G4451" s="7">
        <f t="shared" si="141"/>
        <v>42507</v>
      </c>
      <c r="H4451" s="5" t="s">
        <v>399</v>
      </c>
      <c r="I4451" s="5" t="s">
        <v>13</v>
      </c>
      <c r="J4451" s="10"/>
      <c r="K4451" s="10">
        <v>450000</v>
      </c>
      <c r="L4451" s="11">
        <v>0</v>
      </c>
    </row>
    <row r="4452" spans="1:12" x14ac:dyDescent="0.25">
      <c r="A4452" s="5" t="s">
        <v>389</v>
      </c>
      <c r="B4452" s="3" t="s">
        <v>390</v>
      </c>
      <c r="C4452" s="5" t="s">
        <v>5589</v>
      </c>
      <c r="D4452" s="5" t="s">
        <v>5587</v>
      </c>
      <c r="E4452" s="5">
        <v>2016</v>
      </c>
      <c r="F4452" s="8" t="str">
        <f t="shared" si="140"/>
        <v>June</v>
      </c>
      <c r="G4452" s="7">
        <f t="shared" si="141"/>
        <v>42522</v>
      </c>
      <c r="H4452" s="5" t="s">
        <v>400</v>
      </c>
      <c r="I4452" s="5" t="s">
        <v>11</v>
      </c>
      <c r="J4452" s="10">
        <v>400000</v>
      </c>
      <c r="K4452" s="10"/>
      <c r="L4452" s="11">
        <v>400000</v>
      </c>
    </row>
    <row r="4453" spans="1:12" x14ac:dyDescent="0.25">
      <c r="A4453" s="5" t="s">
        <v>389</v>
      </c>
      <c r="B4453" s="3" t="s">
        <v>390</v>
      </c>
      <c r="C4453" s="5" t="s">
        <v>5589</v>
      </c>
      <c r="D4453" s="5" t="s">
        <v>5593</v>
      </c>
      <c r="E4453" s="5">
        <v>2016</v>
      </c>
      <c r="F4453" s="8" t="str">
        <f t="shared" si="140"/>
        <v>June</v>
      </c>
      <c r="G4453" s="7">
        <f t="shared" si="141"/>
        <v>42543</v>
      </c>
      <c r="H4453" s="5" t="s">
        <v>401</v>
      </c>
      <c r="I4453" s="5" t="s">
        <v>13</v>
      </c>
      <c r="J4453" s="10"/>
      <c r="K4453" s="10">
        <v>400000</v>
      </c>
      <c r="L4453" s="11">
        <v>0</v>
      </c>
    </row>
    <row r="4454" spans="1:12" x14ac:dyDescent="0.25">
      <c r="A4454" s="5" t="s">
        <v>389</v>
      </c>
      <c r="B4454" s="3" t="s">
        <v>390</v>
      </c>
      <c r="C4454" s="5" t="s">
        <v>5592</v>
      </c>
      <c r="D4454" s="5" t="s">
        <v>5587</v>
      </c>
      <c r="E4454" s="5">
        <v>2016</v>
      </c>
      <c r="F4454" s="8" t="str">
        <f t="shared" si="140"/>
        <v>July</v>
      </c>
      <c r="G4454" s="7">
        <f t="shared" si="141"/>
        <v>42552</v>
      </c>
      <c r="H4454" s="5" t="s">
        <v>402</v>
      </c>
      <c r="I4454" s="5" t="s">
        <v>11</v>
      </c>
      <c r="J4454" s="10">
        <v>400000</v>
      </c>
      <c r="K4454" s="10"/>
      <c r="L4454" s="11">
        <v>400000</v>
      </c>
    </row>
    <row r="4455" spans="1:12" x14ac:dyDescent="0.25">
      <c r="A4455" s="5" t="s">
        <v>389</v>
      </c>
      <c r="B4455" s="3" t="s">
        <v>390</v>
      </c>
      <c r="C4455" s="5" t="s">
        <v>5592</v>
      </c>
      <c r="D4455" s="5" t="s">
        <v>5613</v>
      </c>
      <c r="E4455" s="5">
        <v>2016</v>
      </c>
      <c r="F4455" s="8" t="str">
        <f t="shared" si="140"/>
        <v>July</v>
      </c>
      <c r="G4455" s="7">
        <f t="shared" si="141"/>
        <v>42572</v>
      </c>
      <c r="H4455" s="5" t="s">
        <v>403</v>
      </c>
      <c r="I4455" s="5" t="s">
        <v>13</v>
      </c>
      <c r="J4455" s="10"/>
      <c r="K4455" s="10">
        <v>400000</v>
      </c>
      <c r="L4455" s="11">
        <v>0</v>
      </c>
    </row>
    <row r="4456" spans="1:12" x14ac:dyDescent="0.25">
      <c r="A4456" s="5" t="s">
        <v>389</v>
      </c>
      <c r="B4456" s="3" t="s">
        <v>390</v>
      </c>
      <c r="C4456" s="5" t="s">
        <v>5590</v>
      </c>
      <c r="D4456" s="5" t="s">
        <v>5587</v>
      </c>
      <c r="E4456" s="5">
        <v>2016</v>
      </c>
      <c r="F4456" s="8" t="str">
        <f t="shared" si="140"/>
        <v>August</v>
      </c>
      <c r="G4456" s="7">
        <f t="shared" si="141"/>
        <v>42583</v>
      </c>
      <c r="H4456" s="5" t="s">
        <v>404</v>
      </c>
      <c r="I4456" s="5" t="s">
        <v>11</v>
      </c>
      <c r="J4456" s="10">
        <v>400000</v>
      </c>
      <c r="K4456" s="10"/>
      <c r="L4456" s="11">
        <v>400000</v>
      </c>
    </row>
    <row r="4457" spans="1:12" x14ac:dyDescent="0.25">
      <c r="A4457" s="5" t="s">
        <v>389</v>
      </c>
      <c r="B4457" s="3" t="s">
        <v>390</v>
      </c>
      <c r="C4457" s="5" t="s">
        <v>5590</v>
      </c>
      <c r="D4457" s="5" t="s">
        <v>5601</v>
      </c>
      <c r="E4457" s="5">
        <v>2016</v>
      </c>
      <c r="F4457" s="8" t="str">
        <f t="shared" si="140"/>
        <v>August</v>
      </c>
      <c r="G4457" s="7">
        <f t="shared" si="141"/>
        <v>42599</v>
      </c>
      <c r="H4457" s="5" t="s">
        <v>405</v>
      </c>
      <c r="I4457" s="5" t="s">
        <v>13</v>
      </c>
      <c r="J4457" s="10"/>
      <c r="K4457" s="10">
        <v>380000</v>
      </c>
      <c r="L4457" s="11">
        <v>20000</v>
      </c>
    </row>
    <row r="4458" spans="1:12" x14ac:dyDescent="0.25">
      <c r="A4458" s="5" t="s">
        <v>389</v>
      </c>
      <c r="B4458" s="3" t="s">
        <v>390</v>
      </c>
      <c r="C4458" s="5" t="s">
        <v>5590</v>
      </c>
      <c r="D4458" s="5" t="s">
        <v>5591</v>
      </c>
      <c r="E4458" s="5">
        <v>2016</v>
      </c>
      <c r="F4458" s="8" t="str">
        <f t="shared" si="140"/>
        <v>August</v>
      </c>
      <c r="G4458" s="7">
        <f t="shared" si="141"/>
        <v>42600</v>
      </c>
      <c r="H4458" s="5" t="s">
        <v>406</v>
      </c>
      <c r="I4458" s="5" t="s">
        <v>13</v>
      </c>
      <c r="J4458" s="10"/>
      <c r="K4458" s="10">
        <v>20000</v>
      </c>
      <c r="L4458" s="11">
        <v>0</v>
      </c>
    </row>
    <row r="4459" spans="1:12" x14ac:dyDescent="0.25">
      <c r="A4459" s="5" t="s">
        <v>389</v>
      </c>
      <c r="B4459" s="3" t="s">
        <v>390</v>
      </c>
      <c r="C4459" s="5" t="s">
        <v>5605</v>
      </c>
      <c r="D4459" s="5" t="s">
        <v>5587</v>
      </c>
      <c r="E4459" s="5">
        <v>2016</v>
      </c>
      <c r="F4459" s="8" t="str">
        <f t="shared" si="140"/>
        <v>September</v>
      </c>
      <c r="G4459" s="7">
        <f t="shared" si="141"/>
        <v>42614</v>
      </c>
      <c r="H4459" s="5" t="s">
        <v>407</v>
      </c>
      <c r="I4459" s="5" t="s">
        <v>11</v>
      </c>
      <c r="J4459" s="10">
        <v>400000</v>
      </c>
      <c r="K4459" s="10"/>
      <c r="L4459" s="11">
        <v>400000</v>
      </c>
    </row>
    <row r="4460" spans="1:12" x14ac:dyDescent="0.25">
      <c r="A4460" s="5" t="s">
        <v>389</v>
      </c>
      <c r="B4460" s="3" t="s">
        <v>390</v>
      </c>
      <c r="C4460" s="5" t="s">
        <v>5605</v>
      </c>
      <c r="D4460" s="5" t="s">
        <v>5603</v>
      </c>
      <c r="E4460" s="5">
        <v>2016</v>
      </c>
      <c r="F4460" s="8" t="str">
        <f t="shared" si="140"/>
        <v>September</v>
      </c>
      <c r="G4460" s="7">
        <f t="shared" si="141"/>
        <v>42642</v>
      </c>
      <c r="H4460" s="5" t="s">
        <v>408</v>
      </c>
      <c r="I4460" s="5" t="s">
        <v>13</v>
      </c>
      <c r="J4460" s="10"/>
      <c r="K4460" s="10">
        <v>380000</v>
      </c>
      <c r="L4460" s="11">
        <v>20000</v>
      </c>
    </row>
    <row r="4461" spans="1:12" x14ac:dyDescent="0.25">
      <c r="A4461" s="5" t="s">
        <v>389</v>
      </c>
      <c r="B4461" s="3" t="s">
        <v>390</v>
      </c>
      <c r="C4461" s="5" t="s">
        <v>5606</v>
      </c>
      <c r="D4461" s="5" t="s">
        <v>5587</v>
      </c>
      <c r="E4461" s="5">
        <v>2016</v>
      </c>
      <c r="F4461" s="8" t="str">
        <f t="shared" si="140"/>
        <v>October</v>
      </c>
      <c r="G4461" s="7">
        <f t="shared" si="141"/>
        <v>42644</v>
      </c>
      <c r="H4461" s="5" t="s">
        <v>409</v>
      </c>
      <c r="I4461" s="5" t="s">
        <v>11</v>
      </c>
      <c r="J4461" s="10">
        <v>400000</v>
      </c>
      <c r="K4461" s="10"/>
      <c r="L4461" s="11">
        <v>420000</v>
      </c>
    </row>
    <row r="4462" spans="1:12" x14ac:dyDescent="0.25">
      <c r="A4462" s="5" t="s">
        <v>389</v>
      </c>
      <c r="B4462" s="3" t="s">
        <v>390</v>
      </c>
      <c r="C4462" s="5" t="s">
        <v>5594</v>
      </c>
      <c r="D4462" s="5" t="s">
        <v>5587</v>
      </c>
      <c r="E4462" s="5">
        <v>2016</v>
      </c>
      <c r="F4462" s="8" t="str">
        <f t="shared" si="140"/>
        <v>November</v>
      </c>
      <c r="G4462" s="7">
        <f t="shared" si="141"/>
        <v>42675</v>
      </c>
      <c r="H4462" s="5" t="s">
        <v>410</v>
      </c>
      <c r="I4462" s="5" t="s">
        <v>11</v>
      </c>
      <c r="J4462" s="10">
        <v>400000</v>
      </c>
      <c r="K4462" s="10"/>
      <c r="L4462" s="11">
        <v>820000</v>
      </c>
    </row>
    <row r="4463" spans="1:12" x14ac:dyDescent="0.25">
      <c r="A4463" s="5" t="s">
        <v>389</v>
      </c>
      <c r="B4463" s="3" t="s">
        <v>390</v>
      </c>
      <c r="C4463" s="5" t="s">
        <v>5594</v>
      </c>
      <c r="D4463" s="5" t="s">
        <v>5598</v>
      </c>
      <c r="E4463" s="5">
        <v>2016</v>
      </c>
      <c r="F4463" s="8" t="str">
        <f t="shared" si="140"/>
        <v>November</v>
      </c>
      <c r="G4463" s="7">
        <f t="shared" si="141"/>
        <v>42676</v>
      </c>
      <c r="H4463" s="5" t="s">
        <v>411</v>
      </c>
      <c r="I4463" s="5" t="s">
        <v>13</v>
      </c>
      <c r="J4463" s="10"/>
      <c r="K4463" s="10">
        <v>380000</v>
      </c>
      <c r="L4463" s="11">
        <v>440000</v>
      </c>
    </row>
    <row r="4464" spans="1:12" x14ac:dyDescent="0.25">
      <c r="A4464" s="5" t="s">
        <v>389</v>
      </c>
      <c r="B4464" s="3" t="s">
        <v>390</v>
      </c>
      <c r="C4464" s="5" t="s">
        <v>5594</v>
      </c>
      <c r="D4464" s="5" t="s">
        <v>5588</v>
      </c>
      <c r="E4464" s="5">
        <v>2016</v>
      </c>
      <c r="F4464" s="8" t="str">
        <f t="shared" si="140"/>
        <v>November</v>
      </c>
      <c r="G4464" s="7">
        <f t="shared" si="141"/>
        <v>42677</v>
      </c>
      <c r="H4464" s="5" t="s">
        <v>412</v>
      </c>
      <c r="I4464" s="5" t="s">
        <v>13</v>
      </c>
      <c r="J4464" s="10"/>
      <c r="K4464" s="10">
        <v>40000</v>
      </c>
      <c r="L4464" s="11">
        <v>400000</v>
      </c>
    </row>
    <row r="4465" spans="1:12" x14ac:dyDescent="0.25">
      <c r="A4465" s="5" t="s">
        <v>389</v>
      </c>
      <c r="B4465" s="3" t="s">
        <v>390</v>
      </c>
      <c r="C4465" s="5" t="s">
        <v>5594</v>
      </c>
      <c r="D4465" s="5" t="s">
        <v>5603</v>
      </c>
      <c r="E4465" s="5">
        <v>2016</v>
      </c>
      <c r="F4465" s="8" t="str">
        <f t="shared" si="140"/>
        <v>November</v>
      </c>
      <c r="G4465" s="7">
        <f t="shared" si="141"/>
        <v>42703</v>
      </c>
      <c r="H4465" s="5" t="s">
        <v>413</v>
      </c>
      <c r="I4465" s="5" t="s">
        <v>13</v>
      </c>
      <c r="J4465" s="10"/>
      <c r="K4465" s="10">
        <v>380000</v>
      </c>
      <c r="L4465" s="11">
        <v>20000</v>
      </c>
    </row>
    <row r="4466" spans="1:12" x14ac:dyDescent="0.25">
      <c r="A4466" s="5" t="s">
        <v>389</v>
      </c>
      <c r="B4466" s="3" t="s">
        <v>390</v>
      </c>
      <c r="C4466" s="5" t="s">
        <v>5594</v>
      </c>
      <c r="D4466" s="5" t="s">
        <v>5610</v>
      </c>
      <c r="E4466" s="5">
        <v>2016</v>
      </c>
      <c r="F4466" s="8" t="str">
        <f t="shared" si="140"/>
        <v>November</v>
      </c>
      <c r="G4466" s="7">
        <f t="shared" si="141"/>
        <v>42704</v>
      </c>
      <c r="H4466" s="5" t="s">
        <v>414</v>
      </c>
      <c r="I4466" s="5" t="s">
        <v>13</v>
      </c>
      <c r="J4466" s="10"/>
      <c r="K4466" s="10">
        <v>20000</v>
      </c>
      <c r="L4466" s="11">
        <v>0</v>
      </c>
    </row>
    <row r="4467" spans="1:12" x14ac:dyDescent="0.25">
      <c r="A4467" s="5" t="s">
        <v>389</v>
      </c>
      <c r="B4467" s="3" t="s">
        <v>390</v>
      </c>
      <c r="C4467" s="5" t="s">
        <v>5607</v>
      </c>
      <c r="D4467" s="5" t="s">
        <v>5587</v>
      </c>
      <c r="E4467" s="5">
        <v>2016</v>
      </c>
      <c r="F4467" s="8" t="str">
        <f t="shared" si="140"/>
        <v>December</v>
      </c>
      <c r="G4467" s="7">
        <f t="shared" si="141"/>
        <v>42705</v>
      </c>
      <c r="H4467" s="5" t="s">
        <v>415</v>
      </c>
      <c r="I4467" s="5" t="s">
        <v>11</v>
      </c>
      <c r="J4467" s="10">
        <v>400000</v>
      </c>
      <c r="K4467" s="10"/>
      <c r="L4467" s="11">
        <v>400000</v>
      </c>
    </row>
    <row r="4468" spans="1:12" x14ac:dyDescent="0.25">
      <c r="A4468" s="5" t="s">
        <v>389</v>
      </c>
      <c r="B4468" s="3" t="s">
        <v>390</v>
      </c>
      <c r="C4468" s="5" t="s">
        <v>5607</v>
      </c>
      <c r="D4468" s="5" t="s">
        <v>5598</v>
      </c>
      <c r="E4468" s="5">
        <v>2016</v>
      </c>
      <c r="F4468" s="8" t="str">
        <f t="shared" si="140"/>
        <v>December</v>
      </c>
      <c r="G4468" s="7">
        <f t="shared" si="141"/>
        <v>42706</v>
      </c>
      <c r="H4468" s="5" t="s">
        <v>416</v>
      </c>
      <c r="I4468" s="5" t="s">
        <v>11</v>
      </c>
      <c r="J4468" s="10">
        <v>420000</v>
      </c>
      <c r="K4468" s="10"/>
      <c r="L4468" s="11">
        <v>820000</v>
      </c>
    </row>
    <row r="4469" spans="1:12" x14ac:dyDescent="0.25">
      <c r="A4469" s="5" t="s">
        <v>389</v>
      </c>
      <c r="B4469" s="3" t="s">
        <v>390</v>
      </c>
      <c r="C4469" s="5" t="s">
        <v>5607</v>
      </c>
      <c r="D4469" s="5" t="s">
        <v>5589</v>
      </c>
      <c r="E4469" s="5">
        <v>2016</v>
      </c>
      <c r="F4469" s="8" t="str">
        <f t="shared" si="140"/>
        <v>December</v>
      </c>
      <c r="G4469" s="7">
        <f t="shared" si="141"/>
        <v>42710</v>
      </c>
      <c r="H4469" s="5" t="s">
        <v>417</v>
      </c>
      <c r="I4469" s="5" t="s">
        <v>13</v>
      </c>
      <c r="J4469" s="10"/>
      <c r="K4469" s="10">
        <v>308700</v>
      </c>
      <c r="L4469" s="11">
        <v>511300</v>
      </c>
    </row>
    <row r="4470" spans="1:12" x14ac:dyDescent="0.25">
      <c r="A4470" s="5" t="s">
        <v>389</v>
      </c>
      <c r="B4470" s="3" t="s">
        <v>390</v>
      </c>
      <c r="C4470" s="5" t="s">
        <v>5607</v>
      </c>
      <c r="D4470" s="5" t="s">
        <v>5617</v>
      </c>
      <c r="E4470" s="5">
        <v>2016</v>
      </c>
      <c r="F4470" s="8" t="str">
        <f t="shared" si="140"/>
        <v>December</v>
      </c>
      <c r="G4470" s="7">
        <f t="shared" si="141"/>
        <v>42723</v>
      </c>
      <c r="H4470" s="5" t="s">
        <v>418</v>
      </c>
      <c r="I4470" s="5" t="s">
        <v>13</v>
      </c>
      <c r="J4470" s="10"/>
      <c r="K4470" s="10">
        <v>380000</v>
      </c>
      <c r="L4470" s="11">
        <v>131300</v>
      </c>
    </row>
    <row r="4471" spans="1:12" x14ac:dyDescent="0.25">
      <c r="A4471" s="5" t="s">
        <v>389</v>
      </c>
      <c r="B4471" s="3" t="s">
        <v>390</v>
      </c>
      <c r="C4471" s="5" t="s">
        <v>5607</v>
      </c>
      <c r="D4471" s="5" t="s">
        <v>5612</v>
      </c>
      <c r="E4471" s="5">
        <v>2016</v>
      </c>
      <c r="F4471" s="8" t="str">
        <f t="shared" si="140"/>
        <v>December</v>
      </c>
      <c r="G4471" s="7">
        <f t="shared" si="141"/>
        <v>42724</v>
      </c>
      <c r="H4471" s="5" t="s">
        <v>419</v>
      </c>
      <c r="I4471" s="5" t="s">
        <v>13</v>
      </c>
      <c r="J4471" s="10"/>
      <c r="K4471" s="10">
        <v>111300</v>
      </c>
      <c r="L4471" s="11">
        <v>20000</v>
      </c>
    </row>
    <row r="4472" spans="1:12" x14ac:dyDescent="0.25">
      <c r="A4472" s="5" t="s">
        <v>420</v>
      </c>
      <c r="B4472" s="3" t="s">
        <v>421</v>
      </c>
      <c r="C4472" s="5" t="s">
        <v>5587</v>
      </c>
      <c r="D4472" s="5" t="s">
        <v>5587</v>
      </c>
      <c r="E4472" s="5">
        <v>2016</v>
      </c>
      <c r="F4472" s="8" t="str">
        <f t="shared" si="140"/>
        <v>January</v>
      </c>
      <c r="G4472" s="7">
        <f t="shared" si="141"/>
        <v>42370</v>
      </c>
      <c r="H4472" s="5" t="s">
        <v>36</v>
      </c>
      <c r="I4472" s="5" t="s">
        <v>29</v>
      </c>
      <c r="J4472" s="10"/>
      <c r="K4472" s="10"/>
      <c r="L4472" s="11">
        <v>277400</v>
      </c>
    </row>
    <row r="4473" spans="1:12" x14ac:dyDescent="0.25">
      <c r="A4473" s="5" t="s">
        <v>420</v>
      </c>
      <c r="B4473" s="3" t="s">
        <v>421</v>
      </c>
      <c r="C4473" s="5" t="s">
        <v>5590</v>
      </c>
      <c r="D4473" s="5" t="s">
        <v>5587</v>
      </c>
      <c r="E4473" s="5">
        <v>2016</v>
      </c>
      <c r="F4473" s="8" t="str">
        <f t="shared" si="140"/>
        <v>August</v>
      </c>
      <c r="G4473" s="7">
        <f t="shared" si="141"/>
        <v>42583</v>
      </c>
      <c r="H4473" s="5" t="s">
        <v>41</v>
      </c>
      <c r="I4473" s="5" t="s">
        <v>11</v>
      </c>
      <c r="J4473" s="10"/>
      <c r="K4473" s="10">
        <v>277400</v>
      </c>
      <c r="L4473" s="11">
        <v>0</v>
      </c>
    </row>
    <row r="4474" spans="1:12" x14ac:dyDescent="0.25">
      <c r="A4474" s="5" t="s">
        <v>422</v>
      </c>
      <c r="B4474" s="3" t="s">
        <v>423</v>
      </c>
      <c r="C4474" s="7"/>
      <c r="D4474" s="7"/>
      <c r="E4474" s="7"/>
      <c r="F4474" s="8" t="str">
        <f t="shared" si="140"/>
        <v>January</v>
      </c>
      <c r="G4474" s="7" t="str">
        <f t="shared" si="141"/>
        <v/>
      </c>
      <c r="H4474" s="5" t="s">
        <v>28</v>
      </c>
      <c r="I4474" s="5" t="s">
        <v>29</v>
      </c>
      <c r="J4474" s="10"/>
      <c r="K4474" s="10"/>
      <c r="L4474" s="11">
        <v>0</v>
      </c>
    </row>
    <row r="4475" spans="1:12" x14ac:dyDescent="0.25">
      <c r="A4475" s="5" t="s">
        <v>424</v>
      </c>
      <c r="B4475" s="3" t="s">
        <v>425</v>
      </c>
      <c r="C4475" s="5" t="s">
        <v>5589</v>
      </c>
      <c r="D4475" s="5" t="s">
        <v>5605</v>
      </c>
      <c r="E4475" s="5">
        <v>2016</v>
      </c>
      <c r="F4475" s="8" t="str">
        <f t="shared" si="140"/>
        <v>June</v>
      </c>
      <c r="G4475" s="7">
        <f t="shared" si="141"/>
        <v>42530</v>
      </c>
      <c r="H4475" s="5" t="s">
        <v>426</v>
      </c>
      <c r="I4475" s="5" t="s">
        <v>11</v>
      </c>
      <c r="J4475" s="10">
        <v>157500</v>
      </c>
      <c r="K4475" s="10"/>
      <c r="L4475" s="11">
        <v>157500</v>
      </c>
    </row>
    <row r="4476" spans="1:12" x14ac:dyDescent="0.25">
      <c r="A4476" s="5" t="s">
        <v>424</v>
      </c>
      <c r="B4476" s="3" t="s">
        <v>425</v>
      </c>
      <c r="C4476" s="5" t="s">
        <v>5589</v>
      </c>
      <c r="D4476" s="5" t="s">
        <v>5606</v>
      </c>
      <c r="E4476" s="5">
        <v>2016</v>
      </c>
      <c r="F4476" s="8" t="str">
        <f t="shared" si="140"/>
        <v>June</v>
      </c>
      <c r="G4476" s="7">
        <f t="shared" si="141"/>
        <v>42531</v>
      </c>
      <c r="H4476" s="5" t="s">
        <v>427</v>
      </c>
      <c r="I4476" s="5" t="s">
        <v>11</v>
      </c>
      <c r="J4476" s="10">
        <v>630000</v>
      </c>
      <c r="K4476" s="10"/>
      <c r="L4476" s="11">
        <v>787500</v>
      </c>
    </row>
    <row r="4477" spans="1:12" x14ac:dyDescent="0.25">
      <c r="A4477" s="5" t="s">
        <v>424</v>
      </c>
      <c r="B4477" s="3" t="s">
        <v>425</v>
      </c>
      <c r="C4477" s="5" t="s">
        <v>5592</v>
      </c>
      <c r="D4477" s="5" t="s">
        <v>5606</v>
      </c>
      <c r="E4477" s="5">
        <v>2016</v>
      </c>
      <c r="F4477" s="8" t="str">
        <f t="shared" si="140"/>
        <v>July</v>
      </c>
      <c r="G4477" s="7">
        <f t="shared" si="141"/>
        <v>42561</v>
      </c>
      <c r="H4477" s="5" t="s">
        <v>428</v>
      </c>
      <c r="I4477" s="5" t="s">
        <v>11</v>
      </c>
      <c r="J4477" s="10">
        <v>630000</v>
      </c>
      <c r="K4477" s="10"/>
      <c r="L4477" s="11">
        <v>1417500</v>
      </c>
    </row>
    <row r="4478" spans="1:12" x14ac:dyDescent="0.25">
      <c r="A4478" s="5" t="s">
        <v>424</v>
      </c>
      <c r="B4478" s="3" t="s">
        <v>425</v>
      </c>
      <c r="C4478" s="5" t="s">
        <v>5592</v>
      </c>
      <c r="D4478" s="5" t="s">
        <v>5608</v>
      </c>
      <c r="E4478" s="5">
        <v>2016</v>
      </c>
      <c r="F4478" s="8" t="str">
        <f t="shared" si="140"/>
        <v>July</v>
      </c>
      <c r="G4478" s="7">
        <f t="shared" si="141"/>
        <v>42576</v>
      </c>
      <c r="H4478" s="5" t="s">
        <v>429</v>
      </c>
      <c r="I4478" s="5" t="s">
        <v>13</v>
      </c>
      <c r="J4478" s="10"/>
      <c r="K4478" s="10">
        <v>400000</v>
      </c>
      <c r="L4478" s="11">
        <v>1017500</v>
      </c>
    </row>
    <row r="4479" spans="1:12" x14ac:dyDescent="0.25">
      <c r="A4479" s="5" t="s">
        <v>424</v>
      </c>
      <c r="B4479" s="3" t="s">
        <v>425</v>
      </c>
      <c r="C4479" s="5" t="s">
        <v>5590</v>
      </c>
      <c r="D4479" s="5" t="s">
        <v>5606</v>
      </c>
      <c r="E4479" s="5">
        <v>2016</v>
      </c>
      <c r="F4479" s="8" t="str">
        <f t="shared" si="140"/>
        <v>August</v>
      </c>
      <c r="G4479" s="7">
        <f t="shared" si="141"/>
        <v>42592</v>
      </c>
      <c r="H4479" s="5" t="s">
        <v>430</v>
      </c>
      <c r="I4479" s="5" t="s">
        <v>11</v>
      </c>
      <c r="J4479" s="10">
        <v>443879.04</v>
      </c>
      <c r="K4479" s="10"/>
      <c r="L4479" s="11">
        <v>1461379.04</v>
      </c>
    </row>
    <row r="4480" spans="1:12" x14ac:dyDescent="0.25">
      <c r="A4480" s="5" t="s">
        <v>424</v>
      </c>
      <c r="B4480" s="3" t="s">
        <v>425</v>
      </c>
      <c r="C4480" s="5" t="s">
        <v>5605</v>
      </c>
      <c r="D4480" s="5" t="s">
        <v>5599</v>
      </c>
      <c r="E4480" s="5">
        <v>2016</v>
      </c>
      <c r="F4480" s="8" t="str">
        <f t="shared" si="140"/>
        <v>September</v>
      </c>
      <c r="G4480" s="7">
        <f t="shared" si="141"/>
        <v>42629</v>
      </c>
      <c r="H4480" s="5" t="s">
        <v>431</v>
      </c>
      <c r="I4480" s="5" t="s">
        <v>13</v>
      </c>
      <c r="J4480" s="10"/>
      <c r="K4480" s="10">
        <v>200000</v>
      </c>
      <c r="L4480" s="11">
        <v>1261379.04</v>
      </c>
    </row>
    <row r="4481" spans="1:12" x14ac:dyDescent="0.25">
      <c r="A4481" s="5" t="s">
        <v>424</v>
      </c>
      <c r="B4481" s="3" t="s">
        <v>425</v>
      </c>
      <c r="C4481" s="5" t="s">
        <v>5605</v>
      </c>
      <c r="D4481" s="5" t="s">
        <v>5599</v>
      </c>
      <c r="E4481" s="5">
        <v>2016</v>
      </c>
      <c r="F4481" s="8" t="str">
        <f t="shared" si="140"/>
        <v>September</v>
      </c>
      <c r="G4481" s="7">
        <f t="shared" si="141"/>
        <v>42629</v>
      </c>
      <c r="H4481" s="5" t="s">
        <v>432</v>
      </c>
      <c r="I4481" s="5" t="s">
        <v>13</v>
      </c>
      <c r="J4481" s="10"/>
      <c r="K4481" s="10">
        <v>600000</v>
      </c>
      <c r="L4481" s="11">
        <v>661379.04</v>
      </c>
    </row>
    <row r="4482" spans="1:12" x14ac:dyDescent="0.25">
      <c r="A4482" s="5" t="s">
        <v>424</v>
      </c>
      <c r="B4482" s="3" t="s">
        <v>425</v>
      </c>
      <c r="C4482" s="5" t="s">
        <v>5605</v>
      </c>
      <c r="D4482" s="5" t="s">
        <v>5599</v>
      </c>
      <c r="E4482" s="5">
        <v>2016</v>
      </c>
      <c r="F4482" s="8" t="str">
        <f t="shared" si="140"/>
        <v>September</v>
      </c>
      <c r="G4482" s="7">
        <f t="shared" si="141"/>
        <v>42629</v>
      </c>
      <c r="H4482" s="5" t="s">
        <v>433</v>
      </c>
      <c r="I4482" s="5" t="s">
        <v>13</v>
      </c>
      <c r="J4482" s="10"/>
      <c r="K4482" s="10">
        <v>420000</v>
      </c>
      <c r="L4482" s="11">
        <v>241379.04</v>
      </c>
    </row>
    <row r="4483" spans="1:12" x14ac:dyDescent="0.25">
      <c r="A4483" s="5" t="s">
        <v>424</v>
      </c>
      <c r="B4483" s="3" t="s">
        <v>425</v>
      </c>
      <c r="C4483" s="5" t="s">
        <v>5605</v>
      </c>
      <c r="D4483" s="5" t="s">
        <v>5599</v>
      </c>
      <c r="E4483" s="5">
        <v>2016</v>
      </c>
      <c r="F4483" s="8" t="str">
        <f t="shared" si="140"/>
        <v>September</v>
      </c>
      <c r="G4483" s="7">
        <f t="shared" si="141"/>
        <v>42629</v>
      </c>
      <c r="H4483" s="5" t="s">
        <v>434</v>
      </c>
      <c r="I4483" s="5" t="s">
        <v>13</v>
      </c>
      <c r="J4483" s="10"/>
      <c r="K4483" s="10">
        <v>100000</v>
      </c>
      <c r="L4483" s="11">
        <v>141379.04</v>
      </c>
    </row>
    <row r="4484" spans="1:12" x14ac:dyDescent="0.25">
      <c r="A4484" s="5" t="s">
        <v>424</v>
      </c>
      <c r="B4484" s="3" t="s">
        <v>425</v>
      </c>
      <c r="C4484" s="5" t="s">
        <v>5605</v>
      </c>
      <c r="D4484" s="5" t="s">
        <v>5617</v>
      </c>
      <c r="E4484" s="5">
        <v>2016</v>
      </c>
      <c r="F4484" s="8" t="str">
        <f t="shared" si="140"/>
        <v>September</v>
      </c>
      <c r="G4484" s="7">
        <f t="shared" si="141"/>
        <v>42632</v>
      </c>
      <c r="H4484" s="5" t="s">
        <v>435</v>
      </c>
      <c r="I4484" s="5" t="s">
        <v>13</v>
      </c>
      <c r="J4484" s="10"/>
      <c r="K4484" s="10">
        <v>91379.04</v>
      </c>
      <c r="L4484" s="11">
        <v>50000</v>
      </c>
    </row>
    <row r="4485" spans="1:12" x14ac:dyDescent="0.25">
      <c r="A4485" s="5" t="s">
        <v>424</v>
      </c>
      <c r="B4485" s="3" t="s">
        <v>425</v>
      </c>
      <c r="C4485" s="5" t="s">
        <v>5605</v>
      </c>
      <c r="D4485" s="5" t="s">
        <v>5613</v>
      </c>
      <c r="E4485" s="5">
        <v>2016</v>
      </c>
      <c r="F4485" s="8" t="str">
        <f t="shared" si="140"/>
        <v>September</v>
      </c>
      <c r="G4485" s="7">
        <f t="shared" si="141"/>
        <v>42634</v>
      </c>
      <c r="H4485" s="5" t="s">
        <v>436</v>
      </c>
      <c r="I4485" s="5" t="s">
        <v>11</v>
      </c>
      <c r="J4485" s="10">
        <v>577500</v>
      </c>
      <c r="K4485" s="10"/>
      <c r="L4485" s="11">
        <v>627500</v>
      </c>
    </row>
    <row r="4486" spans="1:12" x14ac:dyDescent="0.25">
      <c r="A4486" s="5" t="s">
        <v>424</v>
      </c>
      <c r="B4486" s="3" t="s">
        <v>425</v>
      </c>
      <c r="C4486" s="5" t="s">
        <v>5606</v>
      </c>
      <c r="D4486" s="5" t="s">
        <v>5613</v>
      </c>
      <c r="E4486" s="5">
        <v>2016</v>
      </c>
      <c r="F4486" s="8" t="str">
        <f t="shared" si="140"/>
        <v>October</v>
      </c>
      <c r="G4486" s="7">
        <f t="shared" si="141"/>
        <v>42664</v>
      </c>
      <c r="H4486" s="5" t="s">
        <v>437</v>
      </c>
      <c r="I4486" s="5" t="s">
        <v>11</v>
      </c>
      <c r="J4486" s="10">
        <v>577500</v>
      </c>
      <c r="K4486" s="10"/>
      <c r="L4486" s="11">
        <v>1205000</v>
      </c>
    </row>
    <row r="4487" spans="1:12" x14ac:dyDescent="0.25">
      <c r="A4487" s="5" t="s">
        <v>424</v>
      </c>
      <c r="B4487" s="3" t="s">
        <v>425</v>
      </c>
      <c r="C4487" s="5" t="s">
        <v>5594</v>
      </c>
      <c r="D4487" s="5" t="s">
        <v>5590</v>
      </c>
      <c r="E4487" s="5">
        <v>2016</v>
      </c>
      <c r="F4487" s="8" t="str">
        <f t="shared" si="140"/>
        <v>November</v>
      </c>
      <c r="G4487" s="7">
        <f t="shared" si="141"/>
        <v>42682</v>
      </c>
      <c r="H4487" s="5" t="s">
        <v>438</v>
      </c>
      <c r="I4487" s="5" t="s">
        <v>13</v>
      </c>
      <c r="J4487" s="10"/>
      <c r="K4487" s="10">
        <v>550000</v>
      </c>
      <c r="L4487" s="11">
        <v>655000</v>
      </c>
    </row>
    <row r="4488" spans="1:12" x14ac:dyDescent="0.25">
      <c r="A4488" s="5" t="s">
        <v>424</v>
      </c>
      <c r="B4488" s="3" t="s">
        <v>425</v>
      </c>
      <c r="C4488" s="5" t="s">
        <v>5594</v>
      </c>
      <c r="D4488" s="5" t="s">
        <v>5613</v>
      </c>
      <c r="E4488" s="5">
        <v>2016</v>
      </c>
      <c r="F4488" s="8" t="str">
        <f t="shared" si="140"/>
        <v>November</v>
      </c>
      <c r="G4488" s="7">
        <f t="shared" si="141"/>
        <v>42695</v>
      </c>
      <c r="H4488" s="5" t="s">
        <v>439</v>
      </c>
      <c r="I4488" s="5" t="s">
        <v>11</v>
      </c>
      <c r="J4488" s="10">
        <v>577500</v>
      </c>
      <c r="K4488" s="10"/>
      <c r="L4488" s="11">
        <v>1232500</v>
      </c>
    </row>
    <row r="4489" spans="1:12" x14ac:dyDescent="0.25">
      <c r="A4489" s="5" t="s">
        <v>424</v>
      </c>
      <c r="B4489" s="3" t="s">
        <v>425</v>
      </c>
      <c r="C4489" s="5" t="s">
        <v>5607</v>
      </c>
      <c r="D4489" s="5" t="s">
        <v>5613</v>
      </c>
      <c r="E4489" s="5">
        <v>2016</v>
      </c>
      <c r="F4489" s="8" t="str">
        <f t="shared" ref="F4489:F4552" si="142">TEXT(C4489*28, "mmmm")</f>
        <v>December</v>
      </c>
      <c r="G4489" s="7">
        <f t="shared" ref="G4489:G4552" si="143">IFERROR(DATEVALUE(CONCATENATE(C4489,"-",D4489,"-",E4489)), "")</f>
        <v>42725</v>
      </c>
      <c r="H4489" s="5" t="s">
        <v>440</v>
      </c>
      <c r="I4489" s="5" t="s">
        <v>11</v>
      </c>
      <c r="J4489" s="10">
        <v>585967.74</v>
      </c>
      <c r="K4489" s="10"/>
      <c r="L4489" s="11">
        <v>1818467.74</v>
      </c>
    </row>
    <row r="4490" spans="1:12" x14ac:dyDescent="0.25">
      <c r="A4490" s="5" t="s">
        <v>441</v>
      </c>
      <c r="B4490" s="3" t="s">
        <v>442</v>
      </c>
      <c r="C4490" s="5" t="s">
        <v>5606</v>
      </c>
      <c r="D4490" s="5" t="s">
        <v>5594</v>
      </c>
      <c r="E4490" s="5">
        <v>2016</v>
      </c>
      <c r="F4490" s="8" t="str">
        <f t="shared" si="142"/>
        <v>October</v>
      </c>
      <c r="G4490" s="7">
        <f t="shared" si="143"/>
        <v>42654</v>
      </c>
      <c r="H4490" s="5" t="s">
        <v>443</v>
      </c>
      <c r="I4490" s="5" t="s">
        <v>11</v>
      </c>
      <c r="J4490" s="10">
        <v>808698.98</v>
      </c>
      <c r="K4490" s="10"/>
      <c r="L4490" s="11">
        <v>808698.98</v>
      </c>
    </row>
    <row r="4491" spans="1:12" x14ac:dyDescent="0.25">
      <c r="A4491" s="5" t="s">
        <v>444</v>
      </c>
      <c r="B4491" s="3" t="s">
        <v>445</v>
      </c>
      <c r="C4491" s="5" t="s">
        <v>5587</v>
      </c>
      <c r="D4491" s="5" t="s">
        <v>5587</v>
      </c>
      <c r="E4491" s="5">
        <v>2016</v>
      </c>
      <c r="F4491" s="8" t="str">
        <f t="shared" si="142"/>
        <v>January</v>
      </c>
      <c r="G4491" s="7">
        <f t="shared" si="143"/>
        <v>42370</v>
      </c>
      <c r="H4491" s="5" t="s">
        <v>36</v>
      </c>
      <c r="I4491" s="5" t="s">
        <v>29</v>
      </c>
      <c r="J4491" s="10"/>
      <c r="K4491" s="10"/>
      <c r="L4491" s="11">
        <v>7286640</v>
      </c>
    </row>
    <row r="4492" spans="1:12" x14ac:dyDescent="0.25">
      <c r="A4492" s="5" t="s">
        <v>446</v>
      </c>
      <c r="B4492" s="3" t="s">
        <v>447</v>
      </c>
      <c r="C4492" s="5" t="s">
        <v>5587</v>
      </c>
      <c r="D4492" s="5" t="s">
        <v>5587</v>
      </c>
      <c r="E4492" s="5">
        <v>2016</v>
      </c>
      <c r="F4492" s="8" t="str">
        <f t="shared" si="142"/>
        <v>January</v>
      </c>
      <c r="G4492" s="7">
        <f t="shared" si="143"/>
        <v>42370</v>
      </c>
      <c r="H4492" s="5" t="s">
        <v>36</v>
      </c>
      <c r="I4492" s="5" t="s">
        <v>29</v>
      </c>
      <c r="J4492" s="10"/>
      <c r="K4492" s="10"/>
      <c r="L4492" s="11">
        <v>656250</v>
      </c>
    </row>
    <row r="4493" spans="1:12" x14ac:dyDescent="0.25">
      <c r="A4493" s="5" t="s">
        <v>446</v>
      </c>
      <c r="B4493" s="3" t="s">
        <v>447</v>
      </c>
      <c r="C4493" s="5" t="s">
        <v>5588</v>
      </c>
      <c r="D4493" s="5" t="s">
        <v>5592</v>
      </c>
      <c r="E4493" s="5">
        <v>2016</v>
      </c>
      <c r="F4493" s="8" t="str">
        <f t="shared" si="142"/>
        <v>March</v>
      </c>
      <c r="G4493" s="7">
        <f t="shared" si="143"/>
        <v>42436</v>
      </c>
      <c r="H4493" s="5" t="s">
        <v>448</v>
      </c>
      <c r="I4493" s="5" t="s">
        <v>11</v>
      </c>
      <c r="J4493" s="10">
        <v>656250</v>
      </c>
      <c r="K4493" s="10"/>
      <c r="L4493" s="11">
        <v>1312500</v>
      </c>
    </row>
    <row r="4494" spans="1:12" x14ac:dyDescent="0.25">
      <c r="A4494" s="5" t="s">
        <v>446</v>
      </c>
      <c r="B4494" s="3" t="s">
        <v>447</v>
      </c>
      <c r="C4494" s="5" t="s">
        <v>5597</v>
      </c>
      <c r="D4494" s="5" t="s">
        <v>5588</v>
      </c>
      <c r="E4494" s="5">
        <v>2016</v>
      </c>
      <c r="F4494" s="8" t="str">
        <f t="shared" si="142"/>
        <v>May</v>
      </c>
      <c r="G4494" s="7">
        <f t="shared" si="143"/>
        <v>42493</v>
      </c>
      <c r="H4494" s="5" t="s">
        <v>449</v>
      </c>
      <c r="I4494" s="5" t="s">
        <v>13</v>
      </c>
      <c r="J4494" s="10"/>
      <c r="K4494" s="10">
        <v>625000</v>
      </c>
      <c r="L4494" s="11">
        <v>687500</v>
      </c>
    </row>
    <row r="4495" spans="1:12" x14ac:dyDescent="0.25">
      <c r="A4495" s="5" t="s">
        <v>446</v>
      </c>
      <c r="B4495" s="3" t="s">
        <v>447</v>
      </c>
      <c r="C4495" s="5" t="s">
        <v>5597</v>
      </c>
      <c r="D4495" s="5" t="s">
        <v>5588</v>
      </c>
      <c r="E4495" s="5">
        <v>2016</v>
      </c>
      <c r="F4495" s="8" t="str">
        <f t="shared" si="142"/>
        <v>May</v>
      </c>
      <c r="G4495" s="7">
        <f t="shared" si="143"/>
        <v>42493</v>
      </c>
      <c r="H4495" s="5" t="s">
        <v>450</v>
      </c>
      <c r="I4495" s="5" t="s">
        <v>13</v>
      </c>
      <c r="J4495" s="10"/>
      <c r="K4495" s="10">
        <v>625000</v>
      </c>
      <c r="L4495" s="11">
        <v>62500</v>
      </c>
    </row>
    <row r="4496" spans="1:12" x14ac:dyDescent="0.25">
      <c r="A4496" s="5" t="s">
        <v>446</v>
      </c>
      <c r="B4496" s="3" t="s">
        <v>447</v>
      </c>
      <c r="C4496" s="5" t="s">
        <v>5589</v>
      </c>
      <c r="D4496" s="5" t="s">
        <v>5592</v>
      </c>
      <c r="E4496" s="5">
        <v>2016</v>
      </c>
      <c r="F4496" s="8" t="str">
        <f t="shared" si="142"/>
        <v>June</v>
      </c>
      <c r="G4496" s="7">
        <f t="shared" si="143"/>
        <v>42528</v>
      </c>
      <c r="H4496" s="5" t="s">
        <v>451</v>
      </c>
      <c r="I4496" s="5" t="s">
        <v>11</v>
      </c>
      <c r="J4496" s="10">
        <v>656250</v>
      </c>
      <c r="K4496" s="10"/>
      <c r="L4496" s="11">
        <v>718750</v>
      </c>
    </row>
    <row r="4497" spans="1:12" x14ac:dyDescent="0.25">
      <c r="A4497" s="5" t="s">
        <v>446</v>
      </c>
      <c r="B4497" s="3" t="s">
        <v>447</v>
      </c>
      <c r="C4497" s="5" t="s">
        <v>5592</v>
      </c>
      <c r="D4497" s="5" t="s">
        <v>5614</v>
      </c>
      <c r="E4497" s="5">
        <v>2016</v>
      </c>
      <c r="F4497" s="8" t="str">
        <f t="shared" si="142"/>
        <v>July</v>
      </c>
      <c r="G4497" s="7">
        <f t="shared" si="143"/>
        <v>42577</v>
      </c>
      <c r="H4497" s="5" t="s">
        <v>452</v>
      </c>
      <c r="I4497" s="5" t="s">
        <v>13</v>
      </c>
      <c r="J4497" s="10"/>
      <c r="K4497" s="10">
        <v>625000</v>
      </c>
      <c r="L4497" s="11">
        <v>93750</v>
      </c>
    </row>
    <row r="4498" spans="1:12" x14ac:dyDescent="0.25">
      <c r="A4498" s="5" t="s">
        <v>446</v>
      </c>
      <c r="B4498" s="3" t="s">
        <v>447</v>
      </c>
      <c r="C4498" s="5" t="s">
        <v>5592</v>
      </c>
      <c r="D4498" s="5" t="s">
        <v>5615</v>
      </c>
      <c r="E4498" s="5">
        <v>2016</v>
      </c>
      <c r="F4498" s="8" t="str">
        <f t="shared" si="142"/>
        <v>July</v>
      </c>
      <c r="G4498" s="7">
        <f t="shared" si="143"/>
        <v>42578</v>
      </c>
      <c r="H4498" s="5" t="s">
        <v>453</v>
      </c>
      <c r="I4498" s="5" t="s">
        <v>13</v>
      </c>
      <c r="J4498" s="10"/>
      <c r="K4498" s="10">
        <v>93750</v>
      </c>
      <c r="L4498" s="11">
        <v>0</v>
      </c>
    </row>
    <row r="4499" spans="1:12" x14ac:dyDescent="0.25">
      <c r="A4499" s="5" t="s">
        <v>446</v>
      </c>
      <c r="B4499" s="3" t="s">
        <v>447</v>
      </c>
      <c r="C4499" s="5" t="s">
        <v>5605</v>
      </c>
      <c r="D4499" s="5" t="s">
        <v>5592</v>
      </c>
      <c r="E4499" s="5">
        <v>2016</v>
      </c>
      <c r="F4499" s="8" t="str">
        <f t="shared" si="142"/>
        <v>September</v>
      </c>
      <c r="G4499" s="7">
        <f t="shared" si="143"/>
        <v>42620</v>
      </c>
      <c r="H4499" s="5" t="s">
        <v>454</v>
      </c>
      <c r="I4499" s="5" t="s">
        <v>11</v>
      </c>
      <c r="J4499" s="10">
        <v>656250</v>
      </c>
      <c r="K4499" s="10"/>
      <c r="L4499" s="11">
        <v>656250</v>
      </c>
    </row>
    <row r="4500" spans="1:12" x14ac:dyDescent="0.25">
      <c r="A4500" s="5" t="s">
        <v>446</v>
      </c>
      <c r="B4500" s="3" t="s">
        <v>447</v>
      </c>
      <c r="C4500" s="5" t="s">
        <v>5594</v>
      </c>
      <c r="D4500" s="5" t="s">
        <v>5601</v>
      </c>
      <c r="E4500" s="5">
        <v>2016</v>
      </c>
      <c r="F4500" s="8" t="str">
        <f t="shared" si="142"/>
        <v>November</v>
      </c>
      <c r="G4500" s="7">
        <f t="shared" si="143"/>
        <v>42691</v>
      </c>
      <c r="H4500" s="5" t="s">
        <v>455</v>
      </c>
      <c r="I4500" s="5" t="s">
        <v>13</v>
      </c>
      <c r="J4500" s="10"/>
      <c r="K4500" s="10">
        <v>625000</v>
      </c>
      <c r="L4500" s="11">
        <v>31250</v>
      </c>
    </row>
    <row r="4501" spans="1:12" x14ac:dyDescent="0.25">
      <c r="A4501" s="5" t="s">
        <v>446</v>
      </c>
      <c r="B4501" s="3" t="s">
        <v>447</v>
      </c>
      <c r="C4501" s="5" t="s">
        <v>5594</v>
      </c>
      <c r="D4501" s="5" t="s">
        <v>5591</v>
      </c>
      <c r="E4501" s="5">
        <v>2016</v>
      </c>
      <c r="F4501" s="8" t="str">
        <f t="shared" si="142"/>
        <v>November</v>
      </c>
      <c r="G4501" s="7">
        <f t="shared" si="143"/>
        <v>42692</v>
      </c>
      <c r="H4501" s="5" t="s">
        <v>456</v>
      </c>
      <c r="I4501" s="5" t="s">
        <v>13</v>
      </c>
      <c r="J4501" s="10"/>
      <c r="K4501" s="10">
        <v>31250</v>
      </c>
      <c r="L4501" s="11">
        <v>0</v>
      </c>
    </row>
    <row r="4502" spans="1:12" x14ac:dyDescent="0.25">
      <c r="A4502" s="5" t="s">
        <v>446</v>
      </c>
      <c r="B4502" s="3" t="s">
        <v>447</v>
      </c>
      <c r="C4502" s="5" t="s">
        <v>5607</v>
      </c>
      <c r="D4502" s="5" t="s">
        <v>5592</v>
      </c>
      <c r="E4502" s="5">
        <v>2016</v>
      </c>
      <c r="F4502" s="8" t="str">
        <f t="shared" si="142"/>
        <v>December</v>
      </c>
      <c r="G4502" s="7">
        <f t="shared" si="143"/>
        <v>42711</v>
      </c>
      <c r="H4502" s="5" t="s">
        <v>457</v>
      </c>
      <c r="I4502" s="5" t="s">
        <v>11</v>
      </c>
      <c r="J4502" s="10">
        <v>656250</v>
      </c>
      <c r="K4502" s="10"/>
      <c r="L4502" s="11">
        <v>656250</v>
      </c>
    </row>
    <row r="4503" spans="1:12" x14ac:dyDescent="0.25">
      <c r="A4503" s="5" t="s">
        <v>458</v>
      </c>
      <c r="B4503" s="3" t="s">
        <v>459</v>
      </c>
      <c r="C4503" s="7"/>
      <c r="D4503" s="7"/>
      <c r="E4503" s="7"/>
      <c r="F4503" s="8" t="str">
        <f t="shared" si="142"/>
        <v>January</v>
      </c>
      <c r="G4503" s="7" t="str">
        <f t="shared" si="143"/>
        <v/>
      </c>
      <c r="H4503" s="5" t="s">
        <v>28</v>
      </c>
      <c r="I4503" s="5" t="s">
        <v>29</v>
      </c>
      <c r="J4503" s="10"/>
      <c r="K4503" s="10"/>
      <c r="L4503" s="11">
        <v>0</v>
      </c>
    </row>
    <row r="4504" spans="1:12" x14ac:dyDescent="0.25">
      <c r="A4504" s="5" t="s">
        <v>460</v>
      </c>
      <c r="B4504" s="3" t="s">
        <v>461</v>
      </c>
      <c r="C4504" s="7"/>
      <c r="D4504" s="7"/>
      <c r="E4504" s="7"/>
      <c r="F4504" s="8" t="str">
        <f t="shared" si="142"/>
        <v>January</v>
      </c>
      <c r="G4504" s="7" t="str">
        <f t="shared" si="143"/>
        <v/>
      </c>
      <c r="H4504" s="5" t="s">
        <v>28</v>
      </c>
      <c r="I4504" s="5" t="s">
        <v>29</v>
      </c>
      <c r="J4504" s="10"/>
      <c r="K4504" s="10"/>
      <c r="L4504" s="11">
        <v>0</v>
      </c>
    </row>
    <row r="4505" spans="1:12" x14ac:dyDescent="0.25">
      <c r="A4505" s="5" t="s">
        <v>462</v>
      </c>
      <c r="B4505" s="3" t="s">
        <v>463</v>
      </c>
      <c r="C4505" s="5" t="s">
        <v>5587</v>
      </c>
      <c r="D4505" s="5" t="s">
        <v>5587</v>
      </c>
      <c r="E4505" s="5">
        <v>2016</v>
      </c>
      <c r="F4505" s="8" t="str">
        <f t="shared" si="142"/>
        <v>January</v>
      </c>
      <c r="G4505" s="7">
        <f t="shared" si="143"/>
        <v>42370</v>
      </c>
      <c r="H4505" s="5" t="s">
        <v>36</v>
      </c>
      <c r="I4505" s="5" t="s">
        <v>29</v>
      </c>
      <c r="J4505" s="10"/>
      <c r="K4505" s="10"/>
      <c r="L4505" s="11">
        <v>600075</v>
      </c>
    </row>
    <row r="4506" spans="1:12" x14ac:dyDescent="0.25">
      <c r="A4506" s="5" t="s">
        <v>462</v>
      </c>
      <c r="B4506" s="3" t="s">
        <v>463</v>
      </c>
      <c r="C4506" s="5" t="s">
        <v>5589</v>
      </c>
      <c r="D4506" s="5" t="s">
        <v>5606</v>
      </c>
      <c r="E4506" s="5">
        <v>2016</v>
      </c>
      <c r="F4506" s="8" t="str">
        <f t="shared" si="142"/>
        <v>June</v>
      </c>
      <c r="G4506" s="7">
        <f t="shared" si="143"/>
        <v>42531</v>
      </c>
      <c r="H4506" s="5" t="s">
        <v>464</v>
      </c>
      <c r="I4506" s="5" t="s">
        <v>13</v>
      </c>
      <c r="J4506" s="10"/>
      <c r="K4506" s="10">
        <v>120015</v>
      </c>
      <c r="L4506" s="11">
        <v>480060</v>
      </c>
    </row>
    <row r="4507" spans="1:12" x14ac:dyDescent="0.25">
      <c r="A4507" s="5" t="s">
        <v>462</v>
      </c>
      <c r="B4507" s="3" t="s">
        <v>463</v>
      </c>
      <c r="C4507" s="5" t="s">
        <v>5607</v>
      </c>
      <c r="D4507" s="5" t="s">
        <v>5593</v>
      </c>
      <c r="E4507" s="5">
        <v>2016</v>
      </c>
      <c r="F4507" s="8" t="str">
        <f t="shared" si="142"/>
        <v>December</v>
      </c>
      <c r="G4507" s="7">
        <f t="shared" si="143"/>
        <v>42726</v>
      </c>
      <c r="H4507" s="5" t="s">
        <v>465</v>
      </c>
      <c r="I4507" s="5" t="s">
        <v>13</v>
      </c>
      <c r="J4507" s="10"/>
      <c r="K4507" s="10">
        <v>120015</v>
      </c>
      <c r="L4507" s="11">
        <v>360045</v>
      </c>
    </row>
    <row r="4508" spans="1:12" x14ac:dyDescent="0.25">
      <c r="A4508" s="5" t="s">
        <v>466</v>
      </c>
      <c r="B4508" s="3" t="s">
        <v>463</v>
      </c>
      <c r="C4508" s="7"/>
      <c r="D4508" s="7"/>
      <c r="E4508" s="7"/>
      <c r="F4508" s="8" t="str">
        <f t="shared" si="142"/>
        <v>January</v>
      </c>
      <c r="G4508" s="7" t="str">
        <f t="shared" si="143"/>
        <v/>
      </c>
      <c r="H4508" s="5" t="s">
        <v>28</v>
      </c>
      <c r="I4508" s="5" t="s">
        <v>29</v>
      </c>
      <c r="J4508" s="10"/>
      <c r="K4508" s="10"/>
      <c r="L4508" s="11">
        <v>0</v>
      </c>
    </row>
    <row r="4509" spans="1:12" x14ac:dyDescent="0.25">
      <c r="A4509" s="5" t="s">
        <v>467</v>
      </c>
      <c r="B4509" s="3" t="s">
        <v>468</v>
      </c>
      <c r="C4509" s="5" t="s">
        <v>5587</v>
      </c>
      <c r="D4509" s="5" t="s">
        <v>5587</v>
      </c>
      <c r="E4509" s="5">
        <v>2016</v>
      </c>
      <c r="F4509" s="8" t="str">
        <f t="shared" si="142"/>
        <v>January</v>
      </c>
      <c r="G4509" s="7">
        <f t="shared" si="143"/>
        <v>42370</v>
      </c>
      <c r="H4509" s="5" t="s">
        <v>36</v>
      </c>
      <c r="I4509" s="5" t="s">
        <v>29</v>
      </c>
      <c r="J4509" s="10"/>
      <c r="K4509" s="10"/>
      <c r="L4509" s="11">
        <v>9554775</v>
      </c>
    </row>
    <row r="4510" spans="1:12" x14ac:dyDescent="0.25">
      <c r="A4510" s="5" t="s">
        <v>467</v>
      </c>
      <c r="B4510" s="3" t="s">
        <v>468</v>
      </c>
      <c r="C4510" s="5" t="s">
        <v>5587</v>
      </c>
      <c r="D4510" s="5" t="s">
        <v>5592</v>
      </c>
      <c r="E4510" s="5">
        <v>2016</v>
      </c>
      <c r="F4510" s="8" t="str">
        <f t="shared" si="142"/>
        <v>January</v>
      </c>
      <c r="G4510" s="7">
        <f t="shared" si="143"/>
        <v>42376</v>
      </c>
      <c r="H4510" s="5" t="s">
        <v>469</v>
      </c>
      <c r="I4510" s="5" t="s">
        <v>13</v>
      </c>
      <c r="J4510" s="10"/>
      <c r="K4510" s="10">
        <v>385135</v>
      </c>
      <c r="L4510" s="11">
        <v>9169640</v>
      </c>
    </row>
    <row r="4511" spans="1:12" x14ac:dyDescent="0.25">
      <c r="A4511" s="5" t="s">
        <v>467</v>
      </c>
      <c r="B4511" s="3" t="s">
        <v>468</v>
      </c>
      <c r="C4511" s="5" t="s">
        <v>5587</v>
      </c>
      <c r="D4511" s="5" t="s">
        <v>5606</v>
      </c>
      <c r="E4511" s="5">
        <v>2016</v>
      </c>
      <c r="F4511" s="8" t="str">
        <f t="shared" si="142"/>
        <v>January</v>
      </c>
      <c r="G4511" s="7">
        <f t="shared" si="143"/>
        <v>42379</v>
      </c>
      <c r="H4511" s="5" t="s">
        <v>470</v>
      </c>
      <c r="I4511" s="5" t="s">
        <v>11</v>
      </c>
      <c r="J4511" s="10">
        <v>164834.63</v>
      </c>
      <c r="K4511" s="10"/>
      <c r="L4511" s="11">
        <v>9334474.6300000008</v>
      </c>
    </row>
    <row r="4512" spans="1:12" x14ac:dyDescent="0.25">
      <c r="A4512" s="5" t="s">
        <v>467</v>
      </c>
      <c r="B4512" s="3" t="s">
        <v>468</v>
      </c>
      <c r="C4512" s="5" t="s">
        <v>5587</v>
      </c>
      <c r="D4512" s="5" t="s">
        <v>5591</v>
      </c>
      <c r="E4512" s="5">
        <v>2016</v>
      </c>
      <c r="F4512" s="8" t="str">
        <f t="shared" si="142"/>
        <v>January</v>
      </c>
      <c r="G4512" s="7">
        <f t="shared" si="143"/>
        <v>42387</v>
      </c>
      <c r="H4512" s="5" t="s">
        <v>471</v>
      </c>
      <c r="I4512" s="5" t="s">
        <v>11</v>
      </c>
      <c r="J4512" s="10">
        <v>73875</v>
      </c>
      <c r="K4512" s="10"/>
      <c r="L4512" s="11">
        <v>9408349.6300000008</v>
      </c>
    </row>
    <row r="4513" spans="1:12" x14ac:dyDescent="0.25">
      <c r="A4513" s="5" t="s">
        <v>467</v>
      </c>
      <c r="B4513" s="3" t="s">
        <v>468</v>
      </c>
      <c r="C4513" s="5" t="s">
        <v>5587</v>
      </c>
      <c r="D4513" s="5" t="s">
        <v>5612</v>
      </c>
      <c r="E4513" s="5">
        <v>2016</v>
      </c>
      <c r="F4513" s="8" t="str">
        <f t="shared" si="142"/>
        <v>January</v>
      </c>
      <c r="G4513" s="7">
        <f t="shared" si="143"/>
        <v>42389</v>
      </c>
      <c r="H4513" s="5" t="s">
        <v>472</v>
      </c>
      <c r="I4513" s="5" t="s">
        <v>11</v>
      </c>
      <c r="J4513" s="10">
        <v>197000</v>
      </c>
      <c r="K4513" s="10"/>
      <c r="L4513" s="11">
        <v>9605349.6300000008</v>
      </c>
    </row>
    <row r="4514" spans="1:12" x14ac:dyDescent="0.25">
      <c r="A4514" s="5" t="s">
        <v>467</v>
      </c>
      <c r="B4514" s="3" t="s">
        <v>468</v>
      </c>
      <c r="C4514" s="5" t="s">
        <v>5587</v>
      </c>
      <c r="D4514" s="5" t="s">
        <v>5612</v>
      </c>
      <c r="E4514" s="5">
        <v>2016</v>
      </c>
      <c r="F4514" s="8" t="str">
        <f t="shared" si="142"/>
        <v>January</v>
      </c>
      <c r="G4514" s="7">
        <f t="shared" si="143"/>
        <v>42389</v>
      </c>
      <c r="H4514" s="5" t="s">
        <v>473</v>
      </c>
      <c r="I4514" s="5" t="s">
        <v>13</v>
      </c>
      <c r="J4514" s="10"/>
      <c r="K4514" s="10">
        <v>264965</v>
      </c>
      <c r="L4514" s="11">
        <v>9340384.6300000008</v>
      </c>
    </row>
    <row r="4515" spans="1:12" x14ac:dyDescent="0.25">
      <c r="A4515" s="5" t="s">
        <v>467</v>
      </c>
      <c r="B4515" s="3" t="s">
        <v>468</v>
      </c>
      <c r="C4515" s="5" t="s">
        <v>5587</v>
      </c>
      <c r="D4515" s="5" t="s">
        <v>5613</v>
      </c>
      <c r="E4515" s="5">
        <v>2016</v>
      </c>
      <c r="F4515" s="8" t="str">
        <f t="shared" si="142"/>
        <v>January</v>
      </c>
      <c r="G4515" s="7">
        <f t="shared" si="143"/>
        <v>42390</v>
      </c>
      <c r="H4515" s="5" t="s">
        <v>474</v>
      </c>
      <c r="I4515" s="5" t="s">
        <v>13</v>
      </c>
      <c r="J4515" s="10"/>
      <c r="K4515" s="10">
        <v>976135</v>
      </c>
      <c r="L4515" s="11">
        <v>8364249.6299999999</v>
      </c>
    </row>
    <row r="4516" spans="1:12" x14ac:dyDescent="0.25">
      <c r="A4516" s="5" t="s">
        <v>467</v>
      </c>
      <c r="B4516" s="3" t="s">
        <v>468</v>
      </c>
      <c r="C4516" s="5" t="s">
        <v>5587</v>
      </c>
      <c r="D4516" s="5" t="s">
        <v>5593</v>
      </c>
      <c r="E4516" s="5">
        <v>2016</v>
      </c>
      <c r="F4516" s="8" t="str">
        <f t="shared" si="142"/>
        <v>January</v>
      </c>
      <c r="G4516" s="7">
        <f t="shared" si="143"/>
        <v>42391</v>
      </c>
      <c r="H4516" s="5" t="s">
        <v>475</v>
      </c>
      <c r="I4516" s="5" t="s">
        <v>13</v>
      </c>
      <c r="J4516" s="10"/>
      <c r="K4516" s="10">
        <v>197000</v>
      </c>
      <c r="L4516" s="11">
        <v>8167249.6299999999</v>
      </c>
    </row>
    <row r="4517" spans="1:12" x14ac:dyDescent="0.25">
      <c r="A4517" s="5" t="s">
        <v>467</v>
      </c>
      <c r="B4517" s="3" t="s">
        <v>468</v>
      </c>
      <c r="C4517" s="5" t="s">
        <v>5587</v>
      </c>
      <c r="D4517" s="5" t="s">
        <v>5614</v>
      </c>
      <c r="E4517" s="5">
        <v>2016</v>
      </c>
      <c r="F4517" s="8" t="str">
        <f t="shared" si="142"/>
        <v>January</v>
      </c>
      <c r="G4517" s="7">
        <f t="shared" si="143"/>
        <v>42395</v>
      </c>
      <c r="H4517" s="5" t="s">
        <v>476</v>
      </c>
      <c r="I4517" s="5" t="s">
        <v>13</v>
      </c>
      <c r="J4517" s="10"/>
      <c r="K4517" s="10">
        <v>5157460</v>
      </c>
      <c r="L4517" s="11">
        <v>3009789.63</v>
      </c>
    </row>
    <row r="4518" spans="1:12" x14ac:dyDescent="0.25">
      <c r="A4518" s="5" t="s">
        <v>467</v>
      </c>
      <c r="B4518" s="3" t="s">
        <v>468</v>
      </c>
      <c r="C4518" s="5" t="s">
        <v>5587</v>
      </c>
      <c r="D4518" s="5" t="s">
        <v>5615</v>
      </c>
      <c r="E4518" s="5">
        <v>2016</v>
      </c>
      <c r="F4518" s="8" t="str">
        <f t="shared" si="142"/>
        <v>January</v>
      </c>
      <c r="G4518" s="7">
        <f t="shared" si="143"/>
        <v>42396</v>
      </c>
      <c r="H4518" s="5" t="s">
        <v>477</v>
      </c>
      <c r="I4518" s="5" t="s">
        <v>11</v>
      </c>
      <c r="J4518" s="10">
        <v>315200</v>
      </c>
      <c r="K4518" s="10"/>
      <c r="L4518" s="11">
        <v>3324989.63</v>
      </c>
    </row>
    <row r="4519" spans="1:12" x14ac:dyDescent="0.25">
      <c r="A4519" s="5" t="s">
        <v>467</v>
      </c>
      <c r="B4519" s="3" t="s">
        <v>468</v>
      </c>
      <c r="C4519" s="5" t="s">
        <v>5587</v>
      </c>
      <c r="D4519" s="5" t="s">
        <v>5600</v>
      </c>
      <c r="E4519" s="5">
        <v>2016</v>
      </c>
      <c r="F4519" s="8" t="str">
        <f t="shared" si="142"/>
        <v>January</v>
      </c>
      <c r="G4519" s="7">
        <f t="shared" si="143"/>
        <v>42397</v>
      </c>
      <c r="H4519" s="5" t="s">
        <v>478</v>
      </c>
      <c r="I4519" s="5" t="s">
        <v>11</v>
      </c>
      <c r="J4519" s="10">
        <v>2340766.31</v>
      </c>
      <c r="K4519" s="10"/>
      <c r="L4519" s="11">
        <v>5665755.9400000004</v>
      </c>
    </row>
    <row r="4520" spans="1:12" x14ac:dyDescent="0.25">
      <c r="A4520" s="5" t="s">
        <v>467</v>
      </c>
      <c r="B4520" s="3" t="s">
        <v>468</v>
      </c>
      <c r="C4520" s="5" t="s">
        <v>5598</v>
      </c>
      <c r="D4520" s="5" t="s">
        <v>5587</v>
      </c>
      <c r="E4520" s="5">
        <v>2016</v>
      </c>
      <c r="F4520" s="8" t="str">
        <f t="shared" si="142"/>
        <v>February</v>
      </c>
      <c r="G4520" s="7">
        <f t="shared" si="143"/>
        <v>42401</v>
      </c>
      <c r="H4520" s="5" t="s">
        <v>479</v>
      </c>
      <c r="I4520" s="5" t="s">
        <v>13</v>
      </c>
      <c r="J4520" s="10"/>
      <c r="K4520" s="10">
        <v>2158135</v>
      </c>
      <c r="L4520" s="11">
        <v>3507620.94</v>
      </c>
    </row>
    <row r="4521" spans="1:12" x14ac:dyDescent="0.25">
      <c r="A4521" s="5" t="s">
        <v>467</v>
      </c>
      <c r="B4521" s="3" t="s">
        <v>468</v>
      </c>
      <c r="C4521" s="5" t="s">
        <v>5598</v>
      </c>
      <c r="D4521" s="5" t="s">
        <v>5597</v>
      </c>
      <c r="E4521" s="5">
        <v>2016</v>
      </c>
      <c r="F4521" s="8" t="str">
        <f t="shared" si="142"/>
        <v>February</v>
      </c>
      <c r="G4521" s="7">
        <f t="shared" si="143"/>
        <v>42405</v>
      </c>
      <c r="H4521" s="5" t="s">
        <v>480</v>
      </c>
      <c r="I4521" s="5" t="s">
        <v>11</v>
      </c>
      <c r="J4521" s="10">
        <v>1126711.95</v>
      </c>
      <c r="K4521" s="10"/>
      <c r="L4521" s="11">
        <v>4634332.8899999997</v>
      </c>
    </row>
    <row r="4522" spans="1:12" x14ac:dyDescent="0.25">
      <c r="A4522" s="5" t="s">
        <v>467</v>
      </c>
      <c r="B4522" s="3" t="s">
        <v>468</v>
      </c>
      <c r="C4522" s="5" t="s">
        <v>5598</v>
      </c>
      <c r="D4522" s="5" t="s">
        <v>5597</v>
      </c>
      <c r="E4522" s="5">
        <v>2016</v>
      </c>
      <c r="F4522" s="8" t="str">
        <f t="shared" si="142"/>
        <v>February</v>
      </c>
      <c r="G4522" s="7">
        <f t="shared" si="143"/>
        <v>42405</v>
      </c>
      <c r="H4522" s="5" t="s">
        <v>481</v>
      </c>
      <c r="I4522" s="5" t="s">
        <v>11</v>
      </c>
      <c r="J4522" s="10">
        <v>1375552.5</v>
      </c>
      <c r="K4522" s="10"/>
      <c r="L4522" s="11">
        <v>6009885.3899999997</v>
      </c>
    </row>
    <row r="4523" spans="1:12" x14ac:dyDescent="0.25">
      <c r="A4523" s="5" t="s">
        <v>467</v>
      </c>
      <c r="B4523" s="3" t="s">
        <v>468</v>
      </c>
      <c r="C4523" s="5" t="s">
        <v>5598</v>
      </c>
      <c r="D4523" s="5" t="s">
        <v>5591</v>
      </c>
      <c r="E4523" s="5">
        <v>2016</v>
      </c>
      <c r="F4523" s="8" t="str">
        <f t="shared" si="142"/>
        <v>February</v>
      </c>
      <c r="G4523" s="7">
        <f t="shared" si="143"/>
        <v>42418</v>
      </c>
      <c r="H4523" s="5" t="s">
        <v>482</v>
      </c>
      <c r="I4523" s="5" t="s">
        <v>11</v>
      </c>
      <c r="J4523" s="10">
        <v>77568.75</v>
      </c>
      <c r="K4523" s="10"/>
      <c r="L4523" s="11">
        <v>6087454.1399999997</v>
      </c>
    </row>
    <row r="4524" spans="1:12" x14ac:dyDescent="0.25">
      <c r="A4524" s="5" t="s">
        <v>467</v>
      </c>
      <c r="B4524" s="3" t="s">
        <v>468</v>
      </c>
      <c r="C4524" s="5" t="s">
        <v>5598</v>
      </c>
      <c r="D4524" s="5" t="s">
        <v>5612</v>
      </c>
      <c r="E4524" s="5">
        <v>2016</v>
      </c>
      <c r="F4524" s="8" t="str">
        <f t="shared" si="142"/>
        <v>February</v>
      </c>
      <c r="G4524" s="7">
        <f t="shared" si="143"/>
        <v>42420</v>
      </c>
      <c r="H4524" s="5" t="s">
        <v>483</v>
      </c>
      <c r="I4524" s="5" t="s">
        <v>11</v>
      </c>
      <c r="J4524" s="10">
        <v>206850</v>
      </c>
      <c r="K4524" s="10"/>
      <c r="L4524" s="11">
        <v>6294304.1399999997</v>
      </c>
    </row>
    <row r="4525" spans="1:12" x14ac:dyDescent="0.25">
      <c r="A4525" s="5" t="s">
        <v>467</v>
      </c>
      <c r="B4525" s="3" t="s">
        <v>468</v>
      </c>
      <c r="C4525" s="5" t="s">
        <v>5598</v>
      </c>
      <c r="D4525" s="5" t="s">
        <v>5615</v>
      </c>
      <c r="E4525" s="5">
        <v>2016</v>
      </c>
      <c r="F4525" s="8" t="str">
        <f t="shared" si="142"/>
        <v>February</v>
      </c>
      <c r="G4525" s="7">
        <f t="shared" si="143"/>
        <v>42427</v>
      </c>
      <c r="H4525" s="5" t="s">
        <v>484</v>
      </c>
      <c r="I4525" s="5" t="s">
        <v>11</v>
      </c>
      <c r="J4525" s="10">
        <v>330960</v>
      </c>
      <c r="K4525" s="10"/>
      <c r="L4525" s="11">
        <v>6625264.1399999997</v>
      </c>
    </row>
    <row r="4526" spans="1:12" x14ac:dyDescent="0.25">
      <c r="A4526" s="5" t="s">
        <v>467</v>
      </c>
      <c r="B4526" s="3" t="s">
        <v>468</v>
      </c>
      <c r="C4526" s="5" t="s">
        <v>5598</v>
      </c>
      <c r="D4526" s="5" t="s">
        <v>5603</v>
      </c>
      <c r="E4526" s="5">
        <v>2016</v>
      </c>
      <c r="F4526" s="8" t="str">
        <f t="shared" si="142"/>
        <v>February</v>
      </c>
      <c r="G4526" s="7">
        <f t="shared" si="143"/>
        <v>42429</v>
      </c>
      <c r="H4526" s="5" t="s">
        <v>485</v>
      </c>
      <c r="I4526" s="5" t="s">
        <v>13</v>
      </c>
      <c r="J4526" s="10"/>
      <c r="K4526" s="10">
        <v>998080</v>
      </c>
      <c r="L4526" s="11">
        <v>5627184.1399999997</v>
      </c>
    </row>
    <row r="4527" spans="1:12" x14ac:dyDescent="0.25">
      <c r="A4527" s="5" t="s">
        <v>467</v>
      </c>
      <c r="B4527" s="3" t="s">
        <v>468</v>
      </c>
      <c r="C4527" s="5" t="s">
        <v>5588</v>
      </c>
      <c r="D4527" s="5" t="s">
        <v>5596</v>
      </c>
      <c r="E4527" s="5">
        <v>2016</v>
      </c>
      <c r="F4527" s="8" t="str">
        <f t="shared" si="142"/>
        <v>March</v>
      </c>
      <c r="G4527" s="7">
        <f t="shared" si="143"/>
        <v>42433</v>
      </c>
      <c r="H4527" s="5" t="s">
        <v>486</v>
      </c>
      <c r="I4527" s="5" t="s">
        <v>13</v>
      </c>
      <c r="J4527" s="10"/>
      <c r="K4527" s="10">
        <v>615378.75</v>
      </c>
      <c r="L4527" s="11">
        <v>5011805.3899999997</v>
      </c>
    </row>
    <row r="4528" spans="1:12" x14ac:dyDescent="0.25">
      <c r="A4528" s="5" t="s">
        <v>467</v>
      </c>
      <c r="B4528" s="3" t="s">
        <v>468</v>
      </c>
      <c r="C4528" s="5" t="s">
        <v>5588</v>
      </c>
      <c r="D4528" s="5" t="s">
        <v>5605</v>
      </c>
      <c r="E4528" s="5">
        <v>2016</v>
      </c>
      <c r="F4528" s="8" t="str">
        <f t="shared" si="142"/>
        <v>March</v>
      </c>
      <c r="G4528" s="7">
        <f t="shared" si="143"/>
        <v>42438</v>
      </c>
      <c r="H4528" s="5" t="s">
        <v>487</v>
      </c>
      <c r="I4528" s="5" t="s">
        <v>11</v>
      </c>
      <c r="J4528" s="10">
        <v>236144.1</v>
      </c>
      <c r="K4528" s="10"/>
      <c r="L4528" s="11">
        <v>5247949.49</v>
      </c>
    </row>
    <row r="4529" spans="1:12" x14ac:dyDescent="0.25">
      <c r="A4529" s="5" t="s">
        <v>467</v>
      </c>
      <c r="B4529" s="3" t="s">
        <v>468</v>
      </c>
      <c r="C4529" s="5" t="s">
        <v>5588</v>
      </c>
      <c r="D4529" s="5" t="s">
        <v>5616</v>
      </c>
      <c r="E4529" s="5">
        <v>2016</v>
      </c>
      <c r="F4529" s="8" t="str">
        <f t="shared" si="142"/>
        <v>March</v>
      </c>
      <c r="G4529" s="7">
        <f t="shared" si="143"/>
        <v>42444</v>
      </c>
      <c r="H4529" s="5" t="s">
        <v>488</v>
      </c>
      <c r="I4529" s="5" t="s">
        <v>13</v>
      </c>
      <c r="J4529" s="10"/>
      <c r="K4529" s="10">
        <v>1375552.5</v>
      </c>
      <c r="L4529" s="11">
        <v>3872396.99</v>
      </c>
    </row>
    <row r="4530" spans="1:12" x14ac:dyDescent="0.25">
      <c r="A4530" s="5" t="s">
        <v>467</v>
      </c>
      <c r="B4530" s="3" t="s">
        <v>468</v>
      </c>
      <c r="C4530" s="5" t="s">
        <v>5588</v>
      </c>
      <c r="D4530" s="5" t="s">
        <v>5599</v>
      </c>
      <c r="E4530" s="5">
        <v>2016</v>
      </c>
      <c r="F4530" s="8" t="str">
        <f t="shared" si="142"/>
        <v>March</v>
      </c>
      <c r="G4530" s="7">
        <f t="shared" si="143"/>
        <v>42445</v>
      </c>
      <c r="H4530" s="5" t="s">
        <v>489</v>
      </c>
      <c r="I4530" s="5" t="s">
        <v>11</v>
      </c>
      <c r="J4530" s="10">
        <v>3133777.5</v>
      </c>
      <c r="K4530" s="10"/>
      <c r="L4530" s="11">
        <v>7006174.4900000002</v>
      </c>
    </row>
    <row r="4531" spans="1:12" x14ac:dyDescent="0.25">
      <c r="A4531" s="5" t="s">
        <v>467</v>
      </c>
      <c r="B4531" s="3" t="s">
        <v>468</v>
      </c>
      <c r="C4531" s="5" t="s">
        <v>5588</v>
      </c>
      <c r="D4531" s="5" t="s">
        <v>5601</v>
      </c>
      <c r="E4531" s="5">
        <v>2016</v>
      </c>
      <c r="F4531" s="8" t="str">
        <f t="shared" si="142"/>
        <v>March</v>
      </c>
      <c r="G4531" s="7">
        <f t="shared" si="143"/>
        <v>42446</v>
      </c>
      <c r="H4531" s="5" t="s">
        <v>490</v>
      </c>
      <c r="I4531" s="5" t="s">
        <v>11</v>
      </c>
      <c r="J4531" s="10">
        <v>869843.55</v>
      </c>
      <c r="K4531" s="10"/>
      <c r="L4531" s="11">
        <v>7876018.04</v>
      </c>
    </row>
    <row r="4532" spans="1:12" x14ac:dyDescent="0.25">
      <c r="A4532" s="5" t="s">
        <v>467</v>
      </c>
      <c r="B4532" s="3" t="s">
        <v>468</v>
      </c>
      <c r="C4532" s="5" t="s">
        <v>5588</v>
      </c>
      <c r="D4532" s="5" t="s">
        <v>5609</v>
      </c>
      <c r="E4532" s="5">
        <v>2016</v>
      </c>
      <c r="F4532" s="8" t="str">
        <f t="shared" si="142"/>
        <v>March</v>
      </c>
      <c r="G4532" s="7">
        <f t="shared" si="143"/>
        <v>42452</v>
      </c>
      <c r="H4532" s="5" t="s">
        <v>491</v>
      </c>
      <c r="I4532" s="5" t="s">
        <v>11</v>
      </c>
      <c r="J4532" s="10">
        <v>947507.45</v>
      </c>
      <c r="K4532" s="10"/>
      <c r="L4532" s="11">
        <v>8823525.4900000002</v>
      </c>
    </row>
    <row r="4533" spans="1:12" x14ac:dyDescent="0.25">
      <c r="A4533" s="5" t="s">
        <v>467</v>
      </c>
      <c r="B4533" s="3" t="s">
        <v>468</v>
      </c>
      <c r="C4533" s="5" t="s">
        <v>5588</v>
      </c>
      <c r="D4533" s="5" t="s">
        <v>5603</v>
      </c>
      <c r="E4533" s="5">
        <v>2016</v>
      </c>
      <c r="F4533" s="8" t="str">
        <f t="shared" si="142"/>
        <v>March</v>
      </c>
      <c r="G4533" s="7">
        <f t="shared" si="143"/>
        <v>42458</v>
      </c>
      <c r="H4533" s="5" t="s">
        <v>492</v>
      </c>
      <c r="I4533" s="5" t="s">
        <v>13</v>
      </c>
      <c r="J4533" s="10"/>
      <c r="K4533" s="10">
        <v>160894.63</v>
      </c>
      <c r="L4533" s="11">
        <v>8662630.8599999994</v>
      </c>
    </row>
    <row r="4534" spans="1:12" x14ac:dyDescent="0.25">
      <c r="A4534" s="5" t="s">
        <v>467</v>
      </c>
      <c r="B4534" s="3" t="s">
        <v>468</v>
      </c>
      <c r="C4534" s="5" t="s">
        <v>5596</v>
      </c>
      <c r="D4534" s="5" t="s">
        <v>5587</v>
      </c>
      <c r="E4534" s="5">
        <v>2016</v>
      </c>
      <c r="F4534" s="8" t="str">
        <f t="shared" si="142"/>
        <v>April</v>
      </c>
      <c r="G4534" s="7">
        <f t="shared" si="143"/>
        <v>42461</v>
      </c>
      <c r="H4534" s="5" t="s">
        <v>493</v>
      </c>
      <c r="I4534" s="5" t="s">
        <v>11</v>
      </c>
      <c r="J4534" s="10">
        <v>697796.06</v>
      </c>
      <c r="K4534" s="10"/>
      <c r="L4534" s="11">
        <v>9360426.9199999999</v>
      </c>
    </row>
    <row r="4535" spans="1:12" x14ac:dyDescent="0.25">
      <c r="A4535" s="5" t="s">
        <v>467</v>
      </c>
      <c r="B4535" s="3" t="s">
        <v>468</v>
      </c>
      <c r="C4535" s="5" t="s">
        <v>5596</v>
      </c>
      <c r="D4535" s="5" t="s">
        <v>5597</v>
      </c>
      <c r="E4535" s="5">
        <v>2016</v>
      </c>
      <c r="F4535" s="8" t="str">
        <f t="shared" si="142"/>
        <v>April</v>
      </c>
      <c r="G4535" s="7">
        <f t="shared" si="143"/>
        <v>42465</v>
      </c>
      <c r="H4535" s="5" t="s">
        <v>494</v>
      </c>
      <c r="I4535" s="5" t="s">
        <v>13</v>
      </c>
      <c r="J4535" s="10"/>
      <c r="K4535" s="10">
        <v>3133777.5</v>
      </c>
      <c r="L4535" s="11">
        <v>6226649.4199999999</v>
      </c>
    </row>
    <row r="4536" spans="1:12" x14ac:dyDescent="0.25">
      <c r="A4536" s="5" t="s">
        <v>467</v>
      </c>
      <c r="B4536" s="3" t="s">
        <v>468</v>
      </c>
      <c r="C4536" s="5" t="s">
        <v>5596</v>
      </c>
      <c r="D4536" s="5" t="s">
        <v>5594</v>
      </c>
      <c r="E4536" s="5">
        <v>2016</v>
      </c>
      <c r="F4536" s="8" t="str">
        <f t="shared" si="142"/>
        <v>April</v>
      </c>
      <c r="G4536" s="7">
        <f t="shared" si="143"/>
        <v>42471</v>
      </c>
      <c r="H4536" s="5" t="s">
        <v>495</v>
      </c>
      <c r="I4536" s="5" t="s">
        <v>13</v>
      </c>
      <c r="J4536" s="10"/>
      <c r="K4536" s="10">
        <v>236144.1</v>
      </c>
      <c r="L4536" s="11">
        <v>5990505.3200000003</v>
      </c>
    </row>
    <row r="4537" spans="1:12" x14ac:dyDescent="0.25">
      <c r="A4537" s="5" t="s">
        <v>467</v>
      </c>
      <c r="B4537" s="3" t="s">
        <v>468</v>
      </c>
      <c r="C4537" s="5" t="s">
        <v>5596</v>
      </c>
      <c r="D4537" s="5" t="s">
        <v>5600</v>
      </c>
      <c r="E4537" s="5">
        <v>2016</v>
      </c>
      <c r="F4537" s="8" t="str">
        <f t="shared" si="142"/>
        <v>April</v>
      </c>
      <c r="G4537" s="7">
        <f t="shared" si="143"/>
        <v>42488</v>
      </c>
      <c r="H4537" s="5" t="s">
        <v>496</v>
      </c>
      <c r="I4537" s="5" t="s">
        <v>13</v>
      </c>
      <c r="J4537" s="10"/>
      <c r="K4537" s="10">
        <v>2340766.31</v>
      </c>
      <c r="L4537" s="11">
        <v>3649739.01</v>
      </c>
    </row>
    <row r="4538" spans="1:12" x14ac:dyDescent="0.25">
      <c r="A4538" s="5" t="s">
        <v>467</v>
      </c>
      <c r="B4538" s="3" t="s">
        <v>468</v>
      </c>
      <c r="C4538" s="5" t="s">
        <v>5597</v>
      </c>
      <c r="D4538" s="5" t="s">
        <v>5587</v>
      </c>
      <c r="E4538" s="5">
        <v>2016</v>
      </c>
      <c r="F4538" s="8" t="str">
        <f t="shared" si="142"/>
        <v>May</v>
      </c>
      <c r="G4538" s="7">
        <f t="shared" si="143"/>
        <v>42491</v>
      </c>
      <c r="H4538" s="5" t="s">
        <v>497</v>
      </c>
      <c r="I4538" s="5" t="s">
        <v>11</v>
      </c>
      <c r="J4538" s="10">
        <v>2092372.88</v>
      </c>
      <c r="K4538" s="10"/>
      <c r="L4538" s="11">
        <v>5742111.8899999997</v>
      </c>
    </row>
    <row r="4539" spans="1:12" x14ac:dyDescent="0.25">
      <c r="A4539" s="5" t="s">
        <v>467</v>
      </c>
      <c r="B4539" s="3" t="s">
        <v>468</v>
      </c>
      <c r="C4539" s="5" t="s">
        <v>5597</v>
      </c>
      <c r="D4539" s="5" t="s">
        <v>5606</v>
      </c>
      <c r="E4539" s="5">
        <v>2016</v>
      </c>
      <c r="F4539" s="8" t="str">
        <f t="shared" si="142"/>
        <v>May</v>
      </c>
      <c r="G4539" s="7">
        <f t="shared" si="143"/>
        <v>42500</v>
      </c>
      <c r="H4539" s="5" t="s">
        <v>498</v>
      </c>
      <c r="I4539" s="5" t="s">
        <v>11</v>
      </c>
      <c r="J4539" s="10">
        <v>620550</v>
      </c>
      <c r="K4539" s="10"/>
      <c r="L4539" s="11">
        <v>6362661.8899999997</v>
      </c>
    </row>
    <row r="4540" spans="1:12" x14ac:dyDescent="0.25">
      <c r="A4540" s="5" t="s">
        <v>467</v>
      </c>
      <c r="B4540" s="3" t="s">
        <v>468</v>
      </c>
      <c r="C4540" s="5" t="s">
        <v>5597</v>
      </c>
      <c r="D4540" s="5" t="s">
        <v>5606</v>
      </c>
      <c r="E4540" s="5">
        <v>2016</v>
      </c>
      <c r="F4540" s="8" t="str">
        <f t="shared" si="142"/>
        <v>May</v>
      </c>
      <c r="G4540" s="7">
        <f t="shared" si="143"/>
        <v>42500</v>
      </c>
      <c r="H4540" s="5" t="s">
        <v>499</v>
      </c>
      <c r="I4540" s="5" t="s">
        <v>13</v>
      </c>
      <c r="J4540" s="10"/>
      <c r="K4540" s="10">
        <v>697795.67</v>
      </c>
      <c r="L4540" s="11">
        <v>5664866.2199999997</v>
      </c>
    </row>
    <row r="4541" spans="1:12" x14ac:dyDescent="0.25">
      <c r="A4541" s="5" t="s">
        <v>467</v>
      </c>
      <c r="B4541" s="3" t="s">
        <v>468</v>
      </c>
      <c r="C4541" s="5" t="s">
        <v>5597</v>
      </c>
      <c r="D4541" s="5" t="s">
        <v>5607</v>
      </c>
      <c r="E4541" s="5">
        <v>2016</v>
      </c>
      <c r="F4541" s="8" t="str">
        <f t="shared" si="142"/>
        <v>May</v>
      </c>
      <c r="G4541" s="7">
        <f t="shared" si="143"/>
        <v>42502</v>
      </c>
      <c r="H4541" s="5" t="s">
        <v>500</v>
      </c>
      <c r="I4541" s="5" t="s">
        <v>11</v>
      </c>
      <c r="J4541" s="10">
        <v>1969537.5</v>
      </c>
      <c r="K4541" s="10"/>
      <c r="L4541" s="11">
        <v>7634403.7199999997</v>
      </c>
    </row>
    <row r="4542" spans="1:12" x14ac:dyDescent="0.25">
      <c r="A4542" s="5" t="s">
        <v>467</v>
      </c>
      <c r="B4542" s="3" t="s">
        <v>468</v>
      </c>
      <c r="C4542" s="5" t="s">
        <v>5589</v>
      </c>
      <c r="D4542" s="5" t="s">
        <v>5587</v>
      </c>
      <c r="E4542" s="5">
        <v>2016</v>
      </c>
      <c r="F4542" s="8" t="str">
        <f t="shared" si="142"/>
        <v>June</v>
      </c>
      <c r="G4542" s="7">
        <f t="shared" si="143"/>
        <v>42522</v>
      </c>
      <c r="H4542" s="5" t="s">
        <v>501</v>
      </c>
      <c r="I4542" s="5" t="s">
        <v>11</v>
      </c>
      <c r="J4542" s="10">
        <v>2263027.41</v>
      </c>
      <c r="K4542" s="10"/>
      <c r="L4542" s="11">
        <v>9897431.1300000008</v>
      </c>
    </row>
    <row r="4543" spans="1:12" x14ac:dyDescent="0.25">
      <c r="A4543" s="5" t="s">
        <v>467</v>
      </c>
      <c r="B4543" s="3" t="s">
        <v>468</v>
      </c>
      <c r="C4543" s="5" t="s">
        <v>5589</v>
      </c>
      <c r="D4543" s="5" t="s">
        <v>5616</v>
      </c>
      <c r="E4543" s="5">
        <v>2016</v>
      </c>
      <c r="F4543" s="8" t="str">
        <f t="shared" si="142"/>
        <v>June</v>
      </c>
      <c r="G4543" s="7">
        <f t="shared" si="143"/>
        <v>42536</v>
      </c>
      <c r="H4543" s="5" t="s">
        <v>502</v>
      </c>
      <c r="I4543" s="5" t="s">
        <v>13</v>
      </c>
      <c r="J4543" s="10"/>
      <c r="K4543" s="10">
        <v>865903.65</v>
      </c>
      <c r="L4543" s="11">
        <v>9031527.4800000004</v>
      </c>
    </row>
    <row r="4544" spans="1:12" x14ac:dyDescent="0.25">
      <c r="A4544" s="5" t="s">
        <v>467</v>
      </c>
      <c r="B4544" s="3" t="s">
        <v>468</v>
      </c>
      <c r="C4544" s="5" t="s">
        <v>5589</v>
      </c>
      <c r="D4544" s="5" t="s">
        <v>5599</v>
      </c>
      <c r="E4544" s="5">
        <v>2016</v>
      </c>
      <c r="F4544" s="8" t="str">
        <f t="shared" si="142"/>
        <v>June</v>
      </c>
      <c r="G4544" s="7">
        <f t="shared" si="143"/>
        <v>42537</v>
      </c>
      <c r="H4544" s="5" t="s">
        <v>503</v>
      </c>
      <c r="I4544" s="5" t="s">
        <v>11</v>
      </c>
      <c r="J4544" s="10">
        <v>651577.5</v>
      </c>
      <c r="K4544" s="10"/>
      <c r="L4544" s="11">
        <v>9683104.9800000004</v>
      </c>
    </row>
    <row r="4545" spans="1:12" x14ac:dyDescent="0.25">
      <c r="A4545" s="5" t="s">
        <v>467</v>
      </c>
      <c r="B4545" s="3" t="s">
        <v>468</v>
      </c>
      <c r="C4545" s="5" t="s">
        <v>5589</v>
      </c>
      <c r="D4545" s="5" t="s">
        <v>5601</v>
      </c>
      <c r="E4545" s="5">
        <v>2016</v>
      </c>
      <c r="F4545" s="8" t="str">
        <f t="shared" si="142"/>
        <v>June</v>
      </c>
      <c r="G4545" s="7">
        <f t="shared" si="143"/>
        <v>42538</v>
      </c>
      <c r="H4545" s="5" t="s">
        <v>504</v>
      </c>
      <c r="I4545" s="5" t="s">
        <v>13</v>
      </c>
      <c r="J4545" s="10"/>
      <c r="K4545" s="10">
        <v>3939.9</v>
      </c>
      <c r="L4545" s="11">
        <v>9679165.0800000001</v>
      </c>
    </row>
    <row r="4546" spans="1:12" x14ac:dyDescent="0.25">
      <c r="A4546" s="5" t="s">
        <v>467</v>
      </c>
      <c r="B4546" s="3" t="s">
        <v>468</v>
      </c>
      <c r="C4546" s="5" t="s">
        <v>5589</v>
      </c>
      <c r="D4546" s="5" t="s">
        <v>5613</v>
      </c>
      <c r="E4546" s="5">
        <v>2016</v>
      </c>
      <c r="F4546" s="8" t="str">
        <f t="shared" si="142"/>
        <v>June</v>
      </c>
      <c r="G4546" s="7">
        <f t="shared" si="143"/>
        <v>42542</v>
      </c>
      <c r="H4546" s="5" t="s">
        <v>505</v>
      </c>
      <c r="I4546" s="5" t="s">
        <v>11</v>
      </c>
      <c r="J4546" s="10">
        <v>1672965</v>
      </c>
      <c r="K4546" s="10"/>
      <c r="L4546" s="11">
        <v>11352130.08</v>
      </c>
    </row>
    <row r="4547" spans="1:12" x14ac:dyDescent="0.25">
      <c r="A4547" s="5" t="s">
        <v>467</v>
      </c>
      <c r="B4547" s="3" t="s">
        <v>468</v>
      </c>
      <c r="C4547" s="5" t="s">
        <v>5592</v>
      </c>
      <c r="D4547" s="5" t="s">
        <v>5587</v>
      </c>
      <c r="E4547" s="5">
        <v>2016</v>
      </c>
      <c r="F4547" s="8" t="str">
        <f t="shared" si="142"/>
        <v>July</v>
      </c>
      <c r="G4547" s="7">
        <f t="shared" si="143"/>
        <v>42552</v>
      </c>
      <c r="H4547" s="5" t="s">
        <v>506</v>
      </c>
      <c r="I4547" s="5" t="s">
        <v>11</v>
      </c>
      <c r="J4547" s="10">
        <v>2263027.41</v>
      </c>
      <c r="K4547" s="10"/>
      <c r="L4547" s="11">
        <v>13615157.49</v>
      </c>
    </row>
    <row r="4548" spans="1:12" x14ac:dyDescent="0.25">
      <c r="A4548" s="5" t="s">
        <v>467</v>
      </c>
      <c r="B4548" s="3" t="s">
        <v>468</v>
      </c>
      <c r="C4548" s="5" t="s">
        <v>5592</v>
      </c>
      <c r="D4548" s="5" t="s">
        <v>5590</v>
      </c>
      <c r="E4548" s="5">
        <v>2016</v>
      </c>
      <c r="F4548" s="8" t="str">
        <f t="shared" si="142"/>
        <v>July</v>
      </c>
      <c r="G4548" s="7">
        <f t="shared" si="143"/>
        <v>42559</v>
      </c>
      <c r="H4548" s="5" t="s">
        <v>507</v>
      </c>
      <c r="I4548" s="5" t="s">
        <v>11</v>
      </c>
      <c r="J4548" s="10">
        <v>1008787.5</v>
      </c>
      <c r="K4548" s="10"/>
      <c r="L4548" s="11">
        <v>14623944.99</v>
      </c>
    </row>
    <row r="4549" spans="1:12" x14ac:dyDescent="0.25">
      <c r="A4549" s="5" t="s">
        <v>467</v>
      </c>
      <c r="B4549" s="3" t="s">
        <v>468</v>
      </c>
      <c r="C4549" s="5" t="s">
        <v>5592</v>
      </c>
      <c r="D4549" s="5" t="s">
        <v>5614</v>
      </c>
      <c r="E4549" s="5">
        <v>2016</v>
      </c>
      <c r="F4549" s="8" t="str">
        <f t="shared" si="142"/>
        <v>July</v>
      </c>
      <c r="G4549" s="7">
        <f t="shared" si="143"/>
        <v>42577</v>
      </c>
      <c r="H4549" s="5" t="s">
        <v>508</v>
      </c>
      <c r="I4549" s="5" t="s">
        <v>11</v>
      </c>
      <c r="J4549" s="10">
        <v>3730912.5</v>
      </c>
      <c r="K4549" s="10"/>
      <c r="L4549" s="11">
        <v>18354857.489999998</v>
      </c>
    </row>
    <row r="4550" spans="1:12" x14ac:dyDescent="0.25">
      <c r="A4550" s="5" t="s">
        <v>467</v>
      </c>
      <c r="B4550" s="3" t="s">
        <v>468</v>
      </c>
      <c r="C4550" s="5" t="s">
        <v>5592</v>
      </c>
      <c r="D4550" s="5" t="s">
        <v>5600</v>
      </c>
      <c r="E4550" s="5">
        <v>2016</v>
      </c>
      <c r="F4550" s="8" t="str">
        <f t="shared" si="142"/>
        <v>July</v>
      </c>
      <c r="G4550" s="7">
        <f t="shared" si="143"/>
        <v>42579</v>
      </c>
      <c r="H4550" s="5" t="s">
        <v>509</v>
      </c>
      <c r="I4550" s="5" t="s">
        <v>13</v>
      </c>
      <c r="J4550" s="10"/>
      <c r="K4550" s="10">
        <v>7880.39</v>
      </c>
      <c r="L4550" s="11">
        <v>18346977.100000001</v>
      </c>
    </row>
    <row r="4551" spans="1:12" x14ac:dyDescent="0.25">
      <c r="A4551" s="5" t="s">
        <v>467</v>
      </c>
      <c r="B4551" s="3" t="s">
        <v>468</v>
      </c>
      <c r="C4551" s="5" t="s">
        <v>5590</v>
      </c>
      <c r="D4551" s="5" t="s">
        <v>5587</v>
      </c>
      <c r="E4551" s="5">
        <v>2016</v>
      </c>
      <c r="F4551" s="8" t="str">
        <f t="shared" si="142"/>
        <v>August</v>
      </c>
      <c r="G4551" s="7">
        <f t="shared" si="143"/>
        <v>42583</v>
      </c>
      <c r="H4551" s="5" t="s">
        <v>510</v>
      </c>
      <c r="I4551" s="5" t="s">
        <v>11</v>
      </c>
      <c r="J4551" s="10">
        <v>2263027.41</v>
      </c>
      <c r="K4551" s="10"/>
      <c r="L4551" s="11">
        <v>20610004.510000002</v>
      </c>
    </row>
    <row r="4552" spans="1:12" x14ac:dyDescent="0.25">
      <c r="A4552" s="5" t="s">
        <v>467</v>
      </c>
      <c r="B4552" s="3" t="s">
        <v>468</v>
      </c>
      <c r="C4552" s="5" t="s">
        <v>5590</v>
      </c>
      <c r="D4552" s="5" t="s">
        <v>5609</v>
      </c>
      <c r="E4552" s="5">
        <v>2016</v>
      </c>
      <c r="F4552" s="8" t="str">
        <f t="shared" si="142"/>
        <v>August</v>
      </c>
      <c r="G4552" s="7">
        <f t="shared" si="143"/>
        <v>42605</v>
      </c>
      <c r="H4552" s="5" t="s">
        <v>511</v>
      </c>
      <c r="I4552" s="5" t="s">
        <v>13</v>
      </c>
      <c r="J4552" s="10"/>
      <c r="K4552" s="10">
        <v>2975275</v>
      </c>
      <c r="L4552" s="11">
        <v>17634729.510000002</v>
      </c>
    </row>
    <row r="4553" spans="1:12" x14ac:dyDescent="0.25">
      <c r="A4553" s="5" t="s">
        <v>467</v>
      </c>
      <c r="B4553" s="3" t="s">
        <v>468</v>
      </c>
      <c r="C4553" s="5" t="s">
        <v>5590</v>
      </c>
      <c r="D4553" s="5" t="s">
        <v>5609</v>
      </c>
      <c r="E4553" s="5">
        <v>2016</v>
      </c>
      <c r="F4553" s="8" t="str">
        <f t="shared" ref="F4553:F4616" si="144">TEXT(C4553*28, "mmmm")</f>
        <v>August</v>
      </c>
      <c r="G4553" s="7">
        <f t="shared" ref="G4553:G4616" si="145">IFERROR(DATEVALUE(CONCATENATE(C4553,"-",D4553,"-",E4553)), "")</f>
        <v>42605</v>
      </c>
      <c r="H4553" s="5" t="s">
        <v>512</v>
      </c>
      <c r="I4553" s="5" t="s">
        <v>13</v>
      </c>
      <c r="J4553" s="10"/>
      <c r="K4553" s="10">
        <v>3050</v>
      </c>
      <c r="L4553" s="11">
        <v>17631679.510000002</v>
      </c>
    </row>
    <row r="4554" spans="1:12" x14ac:dyDescent="0.25">
      <c r="A4554" s="5" t="s">
        <v>467</v>
      </c>
      <c r="B4554" s="3" t="s">
        <v>468</v>
      </c>
      <c r="C4554" s="5" t="s">
        <v>5605</v>
      </c>
      <c r="D4554" s="5" t="s">
        <v>5587</v>
      </c>
      <c r="E4554" s="5">
        <v>2016</v>
      </c>
      <c r="F4554" s="8" t="str">
        <f t="shared" si="144"/>
        <v>September</v>
      </c>
      <c r="G4554" s="7">
        <f t="shared" si="145"/>
        <v>42614</v>
      </c>
      <c r="H4554" s="5" t="s">
        <v>513</v>
      </c>
      <c r="I4554" s="5" t="s">
        <v>11</v>
      </c>
      <c r="J4554" s="10">
        <v>2263027.41</v>
      </c>
      <c r="K4554" s="10"/>
      <c r="L4554" s="11">
        <v>19894706.920000002</v>
      </c>
    </row>
    <row r="4555" spans="1:12" x14ac:dyDescent="0.25">
      <c r="A4555" s="5" t="s">
        <v>467</v>
      </c>
      <c r="B4555" s="3" t="s">
        <v>468</v>
      </c>
      <c r="C4555" s="5" t="s">
        <v>5605</v>
      </c>
      <c r="D4555" s="5" t="s">
        <v>5587</v>
      </c>
      <c r="E4555" s="5">
        <v>2016</v>
      </c>
      <c r="F4555" s="8" t="str">
        <f t="shared" si="144"/>
        <v>September</v>
      </c>
      <c r="G4555" s="7">
        <f t="shared" si="145"/>
        <v>42614</v>
      </c>
      <c r="H4555" s="5" t="s">
        <v>514</v>
      </c>
      <c r="I4555" s="5" t="s">
        <v>13</v>
      </c>
      <c r="J4555" s="10"/>
      <c r="K4555" s="10">
        <v>11462620.35</v>
      </c>
      <c r="L4555" s="11">
        <v>8432086.5700000003</v>
      </c>
    </row>
    <row r="4556" spans="1:12" x14ac:dyDescent="0.25">
      <c r="A4556" s="5" t="s">
        <v>467</v>
      </c>
      <c r="B4556" s="3" t="s">
        <v>468</v>
      </c>
      <c r="C4556" s="5" t="s">
        <v>5605</v>
      </c>
      <c r="D4556" s="5" t="s">
        <v>5587</v>
      </c>
      <c r="E4556" s="5">
        <v>2016</v>
      </c>
      <c r="F4556" s="8" t="str">
        <f t="shared" si="144"/>
        <v>September</v>
      </c>
      <c r="G4556" s="7">
        <f t="shared" si="145"/>
        <v>42614</v>
      </c>
      <c r="H4556" s="5" t="s">
        <v>515</v>
      </c>
      <c r="I4556" s="5" t="s">
        <v>13</v>
      </c>
      <c r="J4556" s="10"/>
      <c r="K4556" s="10">
        <v>3661.22</v>
      </c>
      <c r="L4556" s="11">
        <v>8428425.3499999996</v>
      </c>
    </row>
    <row r="4557" spans="1:12" x14ac:dyDescent="0.25">
      <c r="A4557" s="5" t="s">
        <v>467</v>
      </c>
      <c r="B4557" s="3" t="s">
        <v>468</v>
      </c>
      <c r="C4557" s="5" t="s">
        <v>5605</v>
      </c>
      <c r="D4557" s="5" t="s">
        <v>5587</v>
      </c>
      <c r="E4557" s="5">
        <v>2016</v>
      </c>
      <c r="F4557" s="8" t="str">
        <f t="shared" si="144"/>
        <v>September</v>
      </c>
      <c r="G4557" s="7">
        <f t="shared" si="145"/>
        <v>42614</v>
      </c>
      <c r="H4557" s="5" t="s">
        <v>516</v>
      </c>
      <c r="I4557" s="5" t="s">
        <v>13</v>
      </c>
      <c r="J4557" s="10"/>
      <c r="K4557" s="10">
        <v>1220.6099999999999</v>
      </c>
      <c r="L4557" s="11">
        <v>8427204.7400000002</v>
      </c>
    </row>
    <row r="4558" spans="1:12" x14ac:dyDescent="0.25">
      <c r="A4558" s="5" t="s">
        <v>467</v>
      </c>
      <c r="B4558" s="3" t="s">
        <v>468</v>
      </c>
      <c r="C4558" s="5" t="s">
        <v>5605</v>
      </c>
      <c r="D4558" s="5" t="s">
        <v>5592</v>
      </c>
      <c r="E4558" s="5">
        <v>2016</v>
      </c>
      <c r="F4558" s="8" t="str">
        <f t="shared" si="144"/>
        <v>September</v>
      </c>
      <c r="G4558" s="7">
        <f t="shared" si="145"/>
        <v>42620</v>
      </c>
      <c r="H4558" s="5" t="s">
        <v>517</v>
      </c>
      <c r="I4558" s="5" t="s">
        <v>11</v>
      </c>
      <c r="J4558" s="10">
        <v>1729350</v>
      </c>
      <c r="K4558" s="10"/>
      <c r="L4558" s="11">
        <v>10156554.74</v>
      </c>
    </row>
    <row r="4559" spans="1:12" x14ac:dyDescent="0.25">
      <c r="A4559" s="5" t="s">
        <v>467</v>
      </c>
      <c r="B4559" s="3" t="s">
        <v>468</v>
      </c>
      <c r="C4559" s="5" t="s">
        <v>5605</v>
      </c>
      <c r="D4559" s="5" t="s">
        <v>5590</v>
      </c>
      <c r="E4559" s="5">
        <v>2016</v>
      </c>
      <c r="F4559" s="8" t="str">
        <f t="shared" si="144"/>
        <v>September</v>
      </c>
      <c r="G4559" s="7">
        <f t="shared" si="145"/>
        <v>42621</v>
      </c>
      <c r="H4559" s="5" t="s">
        <v>518</v>
      </c>
      <c r="I4559" s="5" t="s">
        <v>13</v>
      </c>
      <c r="J4559" s="10"/>
      <c r="K4559" s="10">
        <v>2086732.32</v>
      </c>
      <c r="L4559" s="11">
        <v>8069822.4199999999</v>
      </c>
    </row>
    <row r="4560" spans="1:12" x14ac:dyDescent="0.25">
      <c r="A4560" s="5" t="s">
        <v>467</v>
      </c>
      <c r="B4560" s="3" t="s">
        <v>468</v>
      </c>
      <c r="C4560" s="5" t="s">
        <v>5605</v>
      </c>
      <c r="D4560" s="5" t="s">
        <v>5605</v>
      </c>
      <c r="E4560" s="5">
        <v>2016</v>
      </c>
      <c r="F4560" s="8" t="str">
        <f t="shared" si="144"/>
        <v>September</v>
      </c>
      <c r="G4560" s="7">
        <f t="shared" si="145"/>
        <v>42622</v>
      </c>
      <c r="H4560" s="5" t="s">
        <v>519</v>
      </c>
      <c r="I4560" s="5" t="s">
        <v>13</v>
      </c>
      <c r="J4560" s="10"/>
      <c r="K4560" s="10">
        <v>5640.56</v>
      </c>
      <c r="L4560" s="11">
        <v>8064181.8600000003</v>
      </c>
    </row>
    <row r="4561" spans="1:12" x14ac:dyDescent="0.25">
      <c r="A4561" s="5" t="s">
        <v>467</v>
      </c>
      <c r="B4561" s="3" t="s">
        <v>468</v>
      </c>
      <c r="C4561" s="5" t="s">
        <v>5605</v>
      </c>
      <c r="D4561" s="5" t="s">
        <v>5611</v>
      </c>
      <c r="E4561" s="5">
        <v>2016</v>
      </c>
      <c r="F4561" s="8" t="str">
        <f t="shared" si="144"/>
        <v>September</v>
      </c>
      <c r="G4561" s="7">
        <f t="shared" si="145"/>
        <v>42627</v>
      </c>
      <c r="H4561" s="5" t="s">
        <v>520</v>
      </c>
      <c r="I4561" s="5" t="s">
        <v>13</v>
      </c>
      <c r="J4561" s="10"/>
      <c r="K4561" s="10">
        <v>1738301.75</v>
      </c>
      <c r="L4561" s="11">
        <v>6325880.1100000003</v>
      </c>
    </row>
    <row r="4562" spans="1:12" x14ac:dyDescent="0.25">
      <c r="A4562" s="5" t="s">
        <v>467</v>
      </c>
      <c r="B4562" s="3" t="s">
        <v>468</v>
      </c>
      <c r="C4562" s="5" t="s">
        <v>5605</v>
      </c>
      <c r="D4562" s="5" t="s">
        <v>5616</v>
      </c>
      <c r="E4562" s="5">
        <v>2016</v>
      </c>
      <c r="F4562" s="8" t="str">
        <f t="shared" si="144"/>
        <v>September</v>
      </c>
      <c r="G4562" s="7">
        <f t="shared" si="145"/>
        <v>42628</v>
      </c>
      <c r="H4562" s="5" t="s">
        <v>521</v>
      </c>
      <c r="I4562" s="5" t="s">
        <v>13</v>
      </c>
      <c r="J4562" s="10">
        <v>611589.80000000005</v>
      </c>
      <c r="K4562" s="10"/>
      <c r="L4562" s="11">
        <v>6937469.9100000001</v>
      </c>
    </row>
    <row r="4563" spans="1:12" x14ac:dyDescent="0.25">
      <c r="A4563" s="5" t="s">
        <v>467</v>
      </c>
      <c r="B4563" s="3" t="s">
        <v>468</v>
      </c>
      <c r="C4563" s="5" t="s">
        <v>5605</v>
      </c>
      <c r="D4563" s="5" t="s">
        <v>5603</v>
      </c>
      <c r="E4563" s="5">
        <v>2016</v>
      </c>
      <c r="F4563" s="8" t="str">
        <f t="shared" si="144"/>
        <v>September</v>
      </c>
      <c r="G4563" s="7">
        <f t="shared" si="145"/>
        <v>42642</v>
      </c>
      <c r="H4563" s="5" t="s">
        <v>522</v>
      </c>
      <c r="I4563" s="5" t="s">
        <v>11</v>
      </c>
      <c r="J4563" s="10">
        <v>3090412.5</v>
      </c>
      <c r="K4563" s="10"/>
      <c r="L4563" s="11">
        <v>10027882.41</v>
      </c>
    </row>
    <row r="4564" spans="1:12" x14ac:dyDescent="0.25">
      <c r="A4564" s="5" t="s">
        <v>467</v>
      </c>
      <c r="B4564" s="3" t="s">
        <v>468</v>
      </c>
      <c r="C4564" s="5" t="s">
        <v>5605</v>
      </c>
      <c r="D4564" s="5" t="s">
        <v>5603</v>
      </c>
      <c r="E4564" s="5">
        <v>2016</v>
      </c>
      <c r="F4564" s="8" t="str">
        <f t="shared" si="144"/>
        <v>September</v>
      </c>
      <c r="G4564" s="7">
        <f t="shared" si="145"/>
        <v>42642</v>
      </c>
      <c r="H4564" s="5" t="s">
        <v>523</v>
      </c>
      <c r="I4564" s="5" t="s">
        <v>13</v>
      </c>
      <c r="J4564" s="10"/>
      <c r="K4564" s="10">
        <v>2256926.7999999998</v>
      </c>
      <c r="L4564" s="11">
        <v>7770955.6100000003</v>
      </c>
    </row>
    <row r="4565" spans="1:12" x14ac:dyDescent="0.25">
      <c r="A4565" s="5" t="s">
        <v>467</v>
      </c>
      <c r="B4565" s="3" t="s">
        <v>468</v>
      </c>
      <c r="C4565" s="5" t="s">
        <v>5606</v>
      </c>
      <c r="D4565" s="5" t="s">
        <v>5587</v>
      </c>
      <c r="E4565" s="5">
        <v>2016</v>
      </c>
      <c r="F4565" s="8" t="str">
        <f t="shared" si="144"/>
        <v>October</v>
      </c>
      <c r="G4565" s="7">
        <f t="shared" si="145"/>
        <v>42644</v>
      </c>
      <c r="H4565" s="5" t="s">
        <v>524</v>
      </c>
      <c r="I4565" s="5" t="s">
        <v>11</v>
      </c>
      <c r="J4565" s="10">
        <v>2263027.41</v>
      </c>
      <c r="K4565" s="10"/>
      <c r="L4565" s="11">
        <v>10033983.02</v>
      </c>
    </row>
    <row r="4566" spans="1:12" x14ac:dyDescent="0.25">
      <c r="A4566" s="5" t="s">
        <v>467</v>
      </c>
      <c r="B4566" s="3" t="s">
        <v>468</v>
      </c>
      <c r="C4566" s="5" t="s">
        <v>5606</v>
      </c>
      <c r="D4566" s="5" t="s">
        <v>5587</v>
      </c>
      <c r="E4566" s="5">
        <v>2016</v>
      </c>
      <c r="F4566" s="8" t="str">
        <f t="shared" si="144"/>
        <v>October</v>
      </c>
      <c r="G4566" s="7">
        <f t="shared" si="145"/>
        <v>42644</v>
      </c>
      <c r="H4566" s="5" t="s">
        <v>525</v>
      </c>
      <c r="I4566" s="5" t="s">
        <v>11</v>
      </c>
      <c r="J4566" s="10">
        <v>2401875</v>
      </c>
      <c r="K4566" s="10"/>
      <c r="L4566" s="11">
        <v>12435858.02</v>
      </c>
    </row>
    <row r="4567" spans="1:12" x14ac:dyDescent="0.25">
      <c r="A4567" s="5" t="s">
        <v>467</v>
      </c>
      <c r="B4567" s="3" t="s">
        <v>468</v>
      </c>
      <c r="C4567" s="5" t="s">
        <v>5606</v>
      </c>
      <c r="D4567" s="5" t="s">
        <v>5601</v>
      </c>
      <c r="E4567" s="5">
        <v>2016</v>
      </c>
      <c r="F4567" s="8" t="str">
        <f t="shared" si="144"/>
        <v>October</v>
      </c>
      <c r="G4567" s="7">
        <f t="shared" si="145"/>
        <v>42660</v>
      </c>
      <c r="H4567" s="5" t="s">
        <v>526</v>
      </c>
      <c r="I4567" s="5" t="s">
        <v>11</v>
      </c>
      <c r="J4567" s="10">
        <v>167778.98</v>
      </c>
      <c r="K4567" s="10"/>
      <c r="L4567" s="11">
        <v>12603637</v>
      </c>
    </row>
    <row r="4568" spans="1:12" x14ac:dyDescent="0.25">
      <c r="A4568" s="5" t="s">
        <v>467</v>
      </c>
      <c r="B4568" s="3" t="s">
        <v>468</v>
      </c>
      <c r="C4568" s="5" t="s">
        <v>5594</v>
      </c>
      <c r="D4568" s="5" t="s">
        <v>5587</v>
      </c>
      <c r="E4568" s="5">
        <v>2016</v>
      </c>
      <c r="F4568" s="8" t="str">
        <f t="shared" si="144"/>
        <v>November</v>
      </c>
      <c r="G4568" s="7">
        <f t="shared" si="145"/>
        <v>42675</v>
      </c>
      <c r="H4568" s="5" t="s">
        <v>527</v>
      </c>
      <c r="I4568" s="5" t="s">
        <v>11</v>
      </c>
      <c r="J4568" s="10">
        <v>5725996.4000000004</v>
      </c>
      <c r="K4568" s="10"/>
      <c r="L4568" s="11">
        <v>18329633.399999999</v>
      </c>
    </row>
    <row r="4569" spans="1:12" x14ac:dyDescent="0.25">
      <c r="A4569" s="5" t="s">
        <v>467</v>
      </c>
      <c r="B4569" s="3" t="s">
        <v>468</v>
      </c>
      <c r="C4569" s="5" t="s">
        <v>5594</v>
      </c>
      <c r="D4569" s="5" t="s">
        <v>5611</v>
      </c>
      <c r="E4569" s="5">
        <v>2016</v>
      </c>
      <c r="F4569" s="8" t="str">
        <f t="shared" si="144"/>
        <v>November</v>
      </c>
      <c r="G4569" s="7">
        <f t="shared" si="145"/>
        <v>42688</v>
      </c>
      <c r="H4569" s="5" t="s">
        <v>528</v>
      </c>
      <c r="I4569" s="5" t="s">
        <v>13</v>
      </c>
      <c r="J4569" s="10"/>
      <c r="K4569" s="10">
        <v>7213608.8899999997</v>
      </c>
      <c r="L4569" s="11">
        <v>11116024.51</v>
      </c>
    </row>
    <row r="4570" spans="1:12" x14ac:dyDescent="0.25">
      <c r="A4570" s="5" t="s">
        <v>467</v>
      </c>
      <c r="B4570" s="3" t="s">
        <v>468</v>
      </c>
      <c r="C4570" s="5" t="s">
        <v>5594</v>
      </c>
      <c r="D4570" s="5" t="s">
        <v>5601</v>
      </c>
      <c r="E4570" s="5">
        <v>2016</v>
      </c>
      <c r="F4570" s="8" t="str">
        <f t="shared" si="144"/>
        <v>November</v>
      </c>
      <c r="G4570" s="7">
        <f t="shared" si="145"/>
        <v>42691</v>
      </c>
      <c r="H4570" s="5" t="s">
        <v>529</v>
      </c>
      <c r="I4570" s="5" t="s">
        <v>11</v>
      </c>
      <c r="J4570" s="10">
        <v>1969537.5</v>
      </c>
      <c r="K4570" s="10"/>
      <c r="L4570" s="11">
        <v>13085562.01</v>
      </c>
    </row>
    <row r="4571" spans="1:12" x14ac:dyDescent="0.25">
      <c r="A4571" s="5" t="s">
        <v>467</v>
      </c>
      <c r="B4571" s="3" t="s">
        <v>468</v>
      </c>
      <c r="C4571" s="5" t="s">
        <v>5607</v>
      </c>
      <c r="D4571" s="5" t="s">
        <v>5587</v>
      </c>
      <c r="E4571" s="5">
        <v>2016</v>
      </c>
      <c r="F4571" s="8" t="str">
        <f t="shared" si="144"/>
        <v>December</v>
      </c>
      <c r="G4571" s="7">
        <f t="shared" si="145"/>
        <v>42705</v>
      </c>
      <c r="H4571" s="5" t="s">
        <v>530</v>
      </c>
      <c r="I4571" s="5" t="s">
        <v>11</v>
      </c>
      <c r="J4571" s="10">
        <v>6253342.4100000001</v>
      </c>
      <c r="K4571" s="10"/>
      <c r="L4571" s="11">
        <v>19338904.420000002</v>
      </c>
    </row>
    <row r="4572" spans="1:12" x14ac:dyDescent="0.25">
      <c r="A4572" s="5" t="s">
        <v>467</v>
      </c>
      <c r="B4572" s="3" t="s">
        <v>468</v>
      </c>
      <c r="C4572" s="5" t="s">
        <v>5607</v>
      </c>
      <c r="D4572" s="5" t="s">
        <v>5604</v>
      </c>
      <c r="E4572" s="5">
        <v>2016</v>
      </c>
      <c r="F4572" s="8" t="str">
        <f t="shared" si="144"/>
        <v>December</v>
      </c>
      <c r="G4572" s="7">
        <f t="shared" si="145"/>
        <v>42717</v>
      </c>
      <c r="H4572" s="5" t="s">
        <v>531</v>
      </c>
      <c r="I4572" s="5" t="s">
        <v>13</v>
      </c>
      <c r="J4572" s="10"/>
      <c r="K4572" s="10">
        <v>3084312.5</v>
      </c>
      <c r="L4572" s="11">
        <v>16254591.92</v>
      </c>
    </row>
    <row r="4573" spans="1:12" x14ac:dyDescent="0.25">
      <c r="A4573" s="5" t="s">
        <v>467</v>
      </c>
      <c r="B4573" s="3" t="s">
        <v>468</v>
      </c>
      <c r="C4573" s="5" t="s">
        <v>5607</v>
      </c>
      <c r="D4573" s="5" t="s">
        <v>5604</v>
      </c>
      <c r="E4573" s="5">
        <v>2016</v>
      </c>
      <c r="F4573" s="8" t="str">
        <f t="shared" si="144"/>
        <v>December</v>
      </c>
      <c r="G4573" s="7">
        <f t="shared" si="145"/>
        <v>42717</v>
      </c>
      <c r="H4573" s="5" t="s">
        <v>532</v>
      </c>
      <c r="I4573" s="5" t="s">
        <v>13</v>
      </c>
      <c r="J4573" s="10"/>
      <c r="K4573" s="10">
        <v>6100</v>
      </c>
      <c r="L4573" s="11">
        <v>16248491.92</v>
      </c>
    </row>
    <row r="4574" spans="1:12" x14ac:dyDescent="0.25">
      <c r="A4574" s="5" t="s">
        <v>467</v>
      </c>
      <c r="B4574" s="3" t="s">
        <v>468</v>
      </c>
      <c r="C4574" s="5" t="s">
        <v>5607</v>
      </c>
      <c r="D4574" s="5" t="s">
        <v>5616</v>
      </c>
      <c r="E4574" s="5">
        <v>2016</v>
      </c>
      <c r="F4574" s="8" t="str">
        <f t="shared" si="144"/>
        <v>December</v>
      </c>
      <c r="G4574" s="7">
        <f t="shared" si="145"/>
        <v>42719</v>
      </c>
      <c r="H4574" s="5" t="s">
        <v>533</v>
      </c>
      <c r="I4574" s="5" t="s">
        <v>13</v>
      </c>
      <c r="J4574" s="10"/>
      <c r="K4574" s="10">
        <v>5719896.7999999998</v>
      </c>
      <c r="L4574" s="11">
        <v>10528595.119999999</v>
      </c>
    </row>
    <row r="4575" spans="1:12" x14ac:dyDescent="0.25">
      <c r="A4575" s="5" t="s">
        <v>467</v>
      </c>
      <c r="B4575" s="3" t="s">
        <v>468</v>
      </c>
      <c r="C4575" s="5" t="s">
        <v>5607</v>
      </c>
      <c r="D4575" s="5" t="s">
        <v>5616</v>
      </c>
      <c r="E4575" s="5">
        <v>2016</v>
      </c>
      <c r="F4575" s="8" t="str">
        <f t="shared" si="144"/>
        <v>December</v>
      </c>
      <c r="G4575" s="7">
        <f t="shared" si="145"/>
        <v>42719</v>
      </c>
      <c r="H4575" s="5" t="s">
        <v>534</v>
      </c>
      <c r="I4575" s="5" t="s">
        <v>13</v>
      </c>
      <c r="J4575" s="10"/>
      <c r="K4575" s="10">
        <v>6099.6</v>
      </c>
      <c r="L4575" s="11">
        <v>10522495.52</v>
      </c>
    </row>
    <row r="4576" spans="1:12" x14ac:dyDescent="0.25">
      <c r="A4576" s="5" t="s">
        <v>467</v>
      </c>
      <c r="B4576" s="3" t="s">
        <v>468</v>
      </c>
      <c r="C4576" s="5" t="s">
        <v>5607</v>
      </c>
      <c r="D4576" s="5" t="s">
        <v>5617</v>
      </c>
      <c r="E4576" s="5">
        <v>2016</v>
      </c>
      <c r="F4576" s="8" t="str">
        <f t="shared" si="144"/>
        <v>December</v>
      </c>
      <c r="G4576" s="7">
        <f t="shared" si="145"/>
        <v>42723</v>
      </c>
      <c r="H4576" s="5" t="s">
        <v>535</v>
      </c>
      <c r="I4576" s="5" t="s">
        <v>13</v>
      </c>
      <c r="J4576" s="10"/>
      <c r="K4576" s="10">
        <v>6247241.7999999998</v>
      </c>
      <c r="L4576" s="11">
        <v>4275253.72</v>
      </c>
    </row>
    <row r="4577" spans="1:12" x14ac:dyDescent="0.25">
      <c r="A4577" s="5" t="s">
        <v>467</v>
      </c>
      <c r="B4577" s="3" t="s">
        <v>468</v>
      </c>
      <c r="C4577" s="5" t="s">
        <v>5607</v>
      </c>
      <c r="D4577" s="5" t="s">
        <v>5617</v>
      </c>
      <c r="E4577" s="5">
        <v>2016</v>
      </c>
      <c r="F4577" s="8" t="str">
        <f t="shared" si="144"/>
        <v>December</v>
      </c>
      <c r="G4577" s="7">
        <f t="shared" si="145"/>
        <v>42723</v>
      </c>
      <c r="H4577" s="5" t="s">
        <v>536</v>
      </c>
      <c r="I4577" s="5" t="s">
        <v>13</v>
      </c>
      <c r="J4577" s="10"/>
      <c r="K4577" s="10">
        <v>6100.61</v>
      </c>
      <c r="L4577" s="11">
        <v>4269153.1100000003</v>
      </c>
    </row>
    <row r="4578" spans="1:12" x14ac:dyDescent="0.25">
      <c r="A4578" s="5" t="s">
        <v>537</v>
      </c>
      <c r="B4578" s="3" t="s">
        <v>538</v>
      </c>
      <c r="C4578" s="7"/>
      <c r="D4578" s="7"/>
      <c r="E4578" s="7"/>
      <c r="F4578" s="8" t="str">
        <f t="shared" si="144"/>
        <v>January</v>
      </c>
      <c r="G4578" s="7" t="str">
        <f t="shared" si="145"/>
        <v/>
      </c>
      <c r="H4578" s="5" t="s">
        <v>28</v>
      </c>
      <c r="I4578" s="5" t="s">
        <v>29</v>
      </c>
      <c r="J4578" s="10"/>
      <c r="K4578" s="10"/>
      <c r="L4578" s="11">
        <v>0</v>
      </c>
    </row>
    <row r="4579" spans="1:12" x14ac:dyDescent="0.25">
      <c r="A4579" s="5" t="s">
        <v>539</v>
      </c>
      <c r="B4579" s="3" t="s">
        <v>540</v>
      </c>
      <c r="C4579" s="5" t="s">
        <v>5587</v>
      </c>
      <c r="D4579" s="5" t="s">
        <v>5587</v>
      </c>
      <c r="E4579" s="5">
        <v>2016</v>
      </c>
      <c r="F4579" s="8" t="str">
        <f t="shared" si="144"/>
        <v>January</v>
      </c>
      <c r="G4579" s="7">
        <f t="shared" si="145"/>
        <v>42370</v>
      </c>
      <c r="H4579" s="5" t="s">
        <v>36</v>
      </c>
      <c r="I4579" s="5" t="s">
        <v>29</v>
      </c>
      <c r="J4579" s="10"/>
      <c r="K4579" s="10"/>
      <c r="L4579" s="11">
        <v>1481287.5</v>
      </c>
    </row>
    <row r="4580" spans="1:12" x14ac:dyDescent="0.25">
      <c r="A4580" s="5" t="s">
        <v>539</v>
      </c>
      <c r="B4580" s="3" t="s">
        <v>540</v>
      </c>
      <c r="C4580" s="5" t="s">
        <v>5598</v>
      </c>
      <c r="D4580" s="5" t="s">
        <v>5611</v>
      </c>
      <c r="E4580" s="5">
        <v>2016</v>
      </c>
      <c r="F4580" s="8" t="str">
        <f t="shared" si="144"/>
        <v>February</v>
      </c>
      <c r="G4580" s="7">
        <f t="shared" si="145"/>
        <v>42414</v>
      </c>
      <c r="H4580" s="5" t="s">
        <v>541</v>
      </c>
      <c r="I4580" s="5" t="s">
        <v>11</v>
      </c>
      <c r="J4580" s="10">
        <v>297465</v>
      </c>
      <c r="K4580" s="10"/>
      <c r="L4580" s="11">
        <v>1778752.5</v>
      </c>
    </row>
    <row r="4581" spans="1:12" x14ac:dyDescent="0.25">
      <c r="A4581" s="5" t="s">
        <v>539</v>
      </c>
      <c r="B4581" s="3" t="s">
        <v>540</v>
      </c>
      <c r="C4581" s="5" t="s">
        <v>5588</v>
      </c>
      <c r="D4581" s="5" t="s">
        <v>5587</v>
      </c>
      <c r="E4581" s="5">
        <v>2016</v>
      </c>
      <c r="F4581" s="8" t="str">
        <f t="shared" si="144"/>
        <v>March</v>
      </c>
      <c r="G4581" s="7">
        <f t="shared" si="145"/>
        <v>42430</v>
      </c>
      <c r="H4581" s="5" t="s">
        <v>542</v>
      </c>
      <c r="I4581" s="5" t="s">
        <v>11</v>
      </c>
      <c r="J4581" s="10">
        <v>1481287.5</v>
      </c>
      <c r="K4581" s="10"/>
      <c r="L4581" s="11">
        <v>3260040</v>
      </c>
    </row>
    <row r="4582" spans="1:12" x14ac:dyDescent="0.25">
      <c r="A4582" s="5" t="s">
        <v>539</v>
      </c>
      <c r="B4582" s="3" t="s">
        <v>540</v>
      </c>
      <c r="C4582" s="5" t="s">
        <v>5597</v>
      </c>
      <c r="D4582" s="5" t="s">
        <v>5611</v>
      </c>
      <c r="E4582" s="5">
        <v>2016</v>
      </c>
      <c r="F4582" s="8" t="str">
        <f t="shared" si="144"/>
        <v>May</v>
      </c>
      <c r="G4582" s="7">
        <f t="shared" si="145"/>
        <v>42504</v>
      </c>
      <c r="H4582" s="5" t="s">
        <v>543</v>
      </c>
      <c r="I4582" s="5" t="s">
        <v>11</v>
      </c>
      <c r="J4582" s="10">
        <v>297465</v>
      </c>
      <c r="K4582" s="10"/>
      <c r="L4582" s="11">
        <v>3557505</v>
      </c>
    </row>
    <row r="4583" spans="1:12" x14ac:dyDescent="0.25">
      <c r="A4583" s="5" t="s">
        <v>539</v>
      </c>
      <c r="B4583" s="3" t="s">
        <v>540</v>
      </c>
      <c r="C4583" s="5" t="s">
        <v>5589</v>
      </c>
      <c r="D4583" s="5" t="s">
        <v>5587</v>
      </c>
      <c r="E4583" s="5">
        <v>2016</v>
      </c>
      <c r="F4583" s="8" t="str">
        <f t="shared" si="144"/>
        <v>June</v>
      </c>
      <c r="G4583" s="7">
        <f t="shared" si="145"/>
        <v>42522</v>
      </c>
      <c r="H4583" s="5" t="s">
        <v>544</v>
      </c>
      <c r="I4583" s="5" t="s">
        <v>11</v>
      </c>
      <c r="J4583" s="10">
        <v>1481287.5</v>
      </c>
      <c r="K4583" s="10"/>
      <c r="L4583" s="11">
        <v>5038792.5</v>
      </c>
    </row>
    <row r="4584" spans="1:12" x14ac:dyDescent="0.25">
      <c r="A4584" s="5" t="s">
        <v>539</v>
      </c>
      <c r="B4584" s="3" t="s">
        <v>540</v>
      </c>
      <c r="C4584" s="5" t="s">
        <v>5589</v>
      </c>
      <c r="D4584" s="5" t="s">
        <v>5592</v>
      </c>
      <c r="E4584" s="5">
        <v>2016</v>
      </c>
      <c r="F4584" s="8" t="str">
        <f t="shared" si="144"/>
        <v>June</v>
      </c>
      <c r="G4584" s="7">
        <f t="shared" si="145"/>
        <v>42528</v>
      </c>
      <c r="H4584" s="5" t="s">
        <v>545</v>
      </c>
      <c r="I4584" s="5" t="s">
        <v>13</v>
      </c>
      <c r="J4584" s="10"/>
      <c r="K4584" s="10">
        <v>1778752.5</v>
      </c>
      <c r="L4584" s="11">
        <v>3260040</v>
      </c>
    </row>
    <row r="4585" spans="1:12" x14ac:dyDescent="0.25">
      <c r="A4585" s="5" t="s">
        <v>539</v>
      </c>
      <c r="B4585" s="3" t="s">
        <v>540</v>
      </c>
      <c r="C4585" s="5" t="s">
        <v>5590</v>
      </c>
      <c r="D4585" s="5" t="s">
        <v>5611</v>
      </c>
      <c r="E4585" s="5">
        <v>2016</v>
      </c>
      <c r="F4585" s="8" t="str">
        <f t="shared" si="144"/>
        <v>August</v>
      </c>
      <c r="G4585" s="7">
        <f t="shared" si="145"/>
        <v>42596</v>
      </c>
      <c r="H4585" s="5" t="s">
        <v>546</v>
      </c>
      <c r="I4585" s="5" t="s">
        <v>11</v>
      </c>
      <c r="J4585" s="10">
        <v>297465</v>
      </c>
      <c r="K4585" s="10"/>
      <c r="L4585" s="11">
        <v>3557505</v>
      </c>
    </row>
    <row r="4586" spans="1:12" x14ac:dyDescent="0.25">
      <c r="A4586" s="5" t="s">
        <v>539</v>
      </c>
      <c r="B4586" s="3" t="s">
        <v>540</v>
      </c>
      <c r="C4586" s="5" t="s">
        <v>5590</v>
      </c>
      <c r="D4586" s="5" t="s">
        <v>5616</v>
      </c>
      <c r="E4586" s="5">
        <v>2016</v>
      </c>
      <c r="F4586" s="8" t="str">
        <f t="shared" si="144"/>
        <v>August</v>
      </c>
      <c r="G4586" s="7">
        <f t="shared" si="145"/>
        <v>42597</v>
      </c>
      <c r="H4586" s="5" t="s">
        <v>547</v>
      </c>
      <c r="I4586" s="5" t="s">
        <v>13</v>
      </c>
      <c r="J4586" s="10"/>
      <c r="K4586" s="10">
        <v>2065792.6</v>
      </c>
      <c r="L4586" s="11">
        <v>1491712.4</v>
      </c>
    </row>
    <row r="4587" spans="1:12" x14ac:dyDescent="0.25">
      <c r="A4587" s="5" t="s">
        <v>539</v>
      </c>
      <c r="B4587" s="3" t="s">
        <v>540</v>
      </c>
      <c r="C4587" s="5" t="s">
        <v>5590</v>
      </c>
      <c r="D4587" s="5" t="s">
        <v>5599</v>
      </c>
      <c r="E4587" s="5">
        <v>2016</v>
      </c>
      <c r="F4587" s="8" t="str">
        <f t="shared" si="144"/>
        <v>August</v>
      </c>
      <c r="G4587" s="7">
        <f t="shared" si="145"/>
        <v>42598</v>
      </c>
      <c r="H4587" s="5" t="s">
        <v>548</v>
      </c>
      <c r="I4587" s="5" t="s">
        <v>13</v>
      </c>
      <c r="J4587" s="10"/>
      <c r="K4587" s="10">
        <v>10424.9</v>
      </c>
      <c r="L4587" s="11">
        <v>1481287.5</v>
      </c>
    </row>
    <row r="4588" spans="1:12" x14ac:dyDescent="0.25">
      <c r="A4588" s="5" t="s">
        <v>539</v>
      </c>
      <c r="B4588" s="3" t="s">
        <v>540</v>
      </c>
      <c r="C4588" s="5" t="s">
        <v>5605</v>
      </c>
      <c r="D4588" s="5" t="s">
        <v>5587</v>
      </c>
      <c r="E4588" s="5">
        <v>2016</v>
      </c>
      <c r="F4588" s="8" t="str">
        <f t="shared" si="144"/>
        <v>September</v>
      </c>
      <c r="G4588" s="7">
        <f t="shared" si="145"/>
        <v>42614</v>
      </c>
      <c r="H4588" s="5" t="s">
        <v>549</v>
      </c>
      <c r="I4588" s="5" t="s">
        <v>11</v>
      </c>
      <c r="J4588" s="10">
        <v>1102500</v>
      </c>
      <c r="K4588" s="10"/>
      <c r="L4588" s="11">
        <v>2583787.5</v>
      </c>
    </row>
    <row r="4589" spans="1:12" x14ac:dyDescent="0.25">
      <c r="A4589" s="5" t="s">
        <v>539</v>
      </c>
      <c r="B4589" s="3" t="s">
        <v>540</v>
      </c>
      <c r="C4589" s="5" t="s">
        <v>5594</v>
      </c>
      <c r="D4589" s="5" t="s">
        <v>5605</v>
      </c>
      <c r="E4589" s="5">
        <v>2016</v>
      </c>
      <c r="F4589" s="8" t="str">
        <f t="shared" si="144"/>
        <v>November</v>
      </c>
      <c r="G4589" s="7">
        <f t="shared" si="145"/>
        <v>42683</v>
      </c>
      <c r="H4589" s="5" t="s">
        <v>550</v>
      </c>
      <c r="I4589" s="5" t="s">
        <v>13</v>
      </c>
      <c r="J4589" s="10"/>
      <c r="K4589" s="10">
        <v>1410750</v>
      </c>
      <c r="L4589" s="11">
        <v>1173037.5</v>
      </c>
    </row>
    <row r="4590" spans="1:12" x14ac:dyDescent="0.25">
      <c r="A4590" s="5" t="s">
        <v>539</v>
      </c>
      <c r="B4590" s="3" t="s">
        <v>540</v>
      </c>
      <c r="C4590" s="5" t="s">
        <v>5594</v>
      </c>
      <c r="D4590" s="5" t="s">
        <v>5605</v>
      </c>
      <c r="E4590" s="5">
        <v>2016</v>
      </c>
      <c r="F4590" s="8" t="str">
        <f t="shared" si="144"/>
        <v>November</v>
      </c>
      <c r="G4590" s="7">
        <f t="shared" si="145"/>
        <v>42683</v>
      </c>
      <c r="H4590" s="5" t="s">
        <v>551</v>
      </c>
      <c r="I4590" s="5" t="s">
        <v>13</v>
      </c>
      <c r="J4590" s="10"/>
      <c r="K4590" s="10">
        <v>70537.5</v>
      </c>
      <c r="L4590" s="11">
        <v>1102500</v>
      </c>
    </row>
    <row r="4591" spans="1:12" x14ac:dyDescent="0.25">
      <c r="A4591" s="5" t="s">
        <v>539</v>
      </c>
      <c r="B4591" s="3" t="s">
        <v>540</v>
      </c>
      <c r="C4591" s="5" t="s">
        <v>5594</v>
      </c>
      <c r="D4591" s="5" t="s">
        <v>5611</v>
      </c>
      <c r="E4591" s="5">
        <v>2016</v>
      </c>
      <c r="F4591" s="8" t="str">
        <f t="shared" si="144"/>
        <v>November</v>
      </c>
      <c r="G4591" s="7">
        <f t="shared" si="145"/>
        <v>42688</v>
      </c>
      <c r="H4591" s="5" t="s">
        <v>552</v>
      </c>
      <c r="I4591" s="5" t="s">
        <v>11</v>
      </c>
      <c r="J4591" s="10">
        <v>297465</v>
      </c>
      <c r="K4591" s="10"/>
      <c r="L4591" s="11">
        <v>1399965</v>
      </c>
    </row>
    <row r="4592" spans="1:12" x14ac:dyDescent="0.25">
      <c r="A4592" s="5" t="s">
        <v>539</v>
      </c>
      <c r="B4592" s="3" t="s">
        <v>540</v>
      </c>
      <c r="C4592" s="5" t="s">
        <v>5607</v>
      </c>
      <c r="D4592" s="5" t="s">
        <v>5587</v>
      </c>
      <c r="E4592" s="5">
        <v>2016</v>
      </c>
      <c r="F4592" s="8" t="str">
        <f t="shared" si="144"/>
        <v>December</v>
      </c>
      <c r="G4592" s="7">
        <f t="shared" si="145"/>
        <v>42705</v>
      </c>
      <c r="H4592" s="5" t="s">
        <v>553</v>
      </c>
      <c r="I4592" s="5" t="s">
        <v>11</v>
      </c>
      <c r="J4592" s="10">
        <v>1102500</v>
      </c>
      <c r="K4592" s="10"/>
      <c r="L4592" s="11">
        <v>2502465</v>
      </c>
    </row>
    <row r="4593" spans="1:12" x14ac:dyDescent="0.25">
      <c r="A4593" s="5" t="s">
        <v>554</v>
      </c>
      <c r="B4593" s="3" t="s">
        <v>555</v>
      </c>
      <c r="C4593" s="5" t="s">
        <v>5592</v>
      </c>
      <c r="D4593" s="5" t="s">
        <v>5608</v>
      </c>
      <c r="E4593" s="5">
        <v>2016</v>
      </c>
      <c r="F4593" s="8" t="str">
        <f t="shared" si="144"/>
        <v>July</v>
      </c>
      <c r="G4593" s="7">
        <f t="shared" si="145"/>
        <v>42576</v>
      </c>
      <c r="H4593" s="5" t="s">
        <v>556</v>
      </c>
      <c r="I4593" s="5" t="s">
        <v>11</v>
      </c>
      <c r="J4593" s="10"/>
      <c r="K4593" s="10"/>
      <c r="L4593" s="11">
        <v>0</v>
      </c>
    </row>
    <row r="4594" spans="1:12" x14ac:dyDescent="0.25">
      <c r="A4594" s="5" t="s">
        <v>557</v>
      </c>
      <c r="B4594" s="3" t="s">
        <v>558</v>
      </c>
      <c r="C4594" s="5" t="s">
        <v>5587</v>
      </c>
      <c r="D4594" s="5" t="s">
        <v>5587</v>
      </c>
      <c r="E4594" s="5">
        <v>2016</v>
      </c>
      <c r="F4594" s="8" t="str">
        <f t="shared" si="144"/>
        <v>January</v>
      </c>
      <c r="G4594" s="7">
        <f t="shared" si="145"/>
        <v>42370</v>
      </c>
      <c r="H4594" s="5" t="s">
        <v>36</v>
      </c>
      <c r="I4594" s="5" t="s">
        <v>29</v>
      </c>
      <c r="J4594" s="10"/>
      <c r="K4594" s="10"/>
      <c r="L4594" s="11">
        <v>396742.94</v>
      </c>
    </row>
    <row r="4595" spans="1:12" x14ac:dyDescent="0.25">
      <c r="A4595" s="5" t="s">
        <v>557</v>
      </c>
      <c r="B4595" s="3" t="s">
        <v>558</v>
      </c>
      <c r="C4595" s="5" t="s">
        <v>5590</v>
      </c>
      <c r="D4595" s="5" t="s">
        <v>5587</v>
      </c>
      <c r="E4595" s="5">
        <v>2016</v>
      </c>
      <c r="F4595" s="8" t="str">
        <f t="shared" si="144"/>
        <v>August</v>
      </c>
      <c r="G4595" s="7">
        <f t="shared" si="145"/>
        <v>42583</v>
      </c>
      <c r="H4595" s="5" t="s">
        <v>41</v>
      </c>
      <c r="I4595" s="5" t="s">
        <v>11</v>
      </c>
      <c r="J4595" s="10"/>
      <c r="K4595" s="10">
        <v>396742.94</v>
      </c>
      <c r="L4595" s="11">
        <v>0</v>
      </c>
    </row>
    <row r="4596" spans="1:12" x14ac:dyDescent="0.25">
      <c r="A4596" s="5" t="s">
        <v>559</v>
      </c>
      <c r="B4596" s="3" t="s">
        <v>560</v>
      </c>
      <c r="C4596" s="7"/>
      <c r="D4596" s="7"/>
      <c r="E4596" s="7"/>
      <c r="F4596" s="8" t="str">
        <f t="shared" si="144"/>
        <v>January</v>
      </c>
      <c r="G4596" s="7" t="str">
        <f t="shared" si="145"/>
        <v/>
      </c>
      <c r="H4596" s="5" t="s">
        <v>28</v>
      </c>
      <c r="I4596" s="5" t="s">
        <v>29</v>
      </c>
      <c r="J4596" s="10"/>
      <c r="K4596" s="10"/>
      <c r="L4596" s="11">
        <v>0</v>
      </c>
    </row>
    <row r="4597" spans="1:12" x14ac:dyDescent="0.25">
      <c r="A4597" s="5" t="s">
        <v>561</v>
      </c>
      <c r="B4597" s="3" t="s">
        <v>562</v>
      </c>
      <c r="C4597" s="7"/>
      <c r="D4597" s="7"/>
      <c r="E4597" s="7"/>
      <c r="F4597" s="8" t="str">
        <f t="shared" si="144"/>
        <v>January</v>
      </c>
      <c r="G4597" s="7" t="str">
        <f t="shared" si="145"/>
        <v/>
      </c>
      <c r="H4597" s="5" t="s">
        <v>28</v>
      </c>
      <c r="I4597" s="5" t="s">
        <v>29</v>
      </c>
      <c r="J4597" s="10"/>
      <c r="K4597" s="10"/>
      <c r="L4597" s="11">
        <v>0</v>
      </c>
    </row>
    <row r="4598" spans="1:12" x14ac:dyDescent="0.25">
      <c r="A4598" s="5" t="s">
        <v>563</v>
      </c>
      <c r="B4598" s="3" t="s">
        <v>564</v>
      </c>
      <c r="C4598" s="5" t="s">
        <v>5587</v>
      </c>
      <c r="D4598" s="5" t="s">
        <v>5587</v>
      </c>
      <c r="E4598" s="5">
        <v>2016</v>
      </c>
      <c r="F4598" s="8" t="str">
        <f t="shared" si="144"/>
        <v>January</v>
      </c>
      <c r="G4598" s="7">
        <f t="shared" si="145"/>
        <v>42370</v>
      </c>
      <c r="H4598" s="5" t="s">
        <v>36</v>
      </c>
      <c r="I4598" s="5" t="s">
        <v>29</v>
      </c>
      <c r="J4598" s="10"/>
      <c r="K4598" s="10"/>
      <c r="L4598" s="11">
        <v>451000</v>
      </c>
    </row>
    <row r="4599" spans="1:12" x14ac:dyDescent="0.25">
      <c r="A4599" s="5" t="s">
        <v>563</v>
      </c>
      <c r="B4599" s="3" t="s">
        <v>564</v>
      </c>
      <c r="C4599" s="5" t="s">
        <v>5587</v>
      </c>
      <c r="D4599" s="5" t="s">
        <v>5606</v>
      </c>
      <c r="E4599" s="5">
        <v>2016</v>
      </c>
      <c r="F4599" s="8" t="str">
        <f t="shared" si="144"/>
        <v>January</v>
      </c>
      <c r="G4599" s="7">
        <f t="shared" si="145"/>
        <v>42379</v>
      </c>
      <c r="H4599" s="5" t="s">
        <v>565</v>
      </c>
      <c r="I4599" s="5" t="s">
        <v>11</v>
      </c>
      <c r="J4599" s="10">
        <v>150000</v>
      </c>
      <c r="K4599" s="10"/>
      <c r="L4599" s="11">
        <v>601000</v>
      </c>
    </row>
    <row r="4600" spans="1:12" x14ac:dyDescent="0.25">
      <c r="A4600" s="5" t="s">
        <v>563</v>
      </c>
      <c r="B4600" s="3" t="s">
        <v>564</v>
      </c>
      <c r="C4600" s="5" t="s">
        <v>5589</v>
      </c>
      <c r="D4600" s="5" t="s">
        <v>5604</v>
      </c>
      <c r="E4600" s="5">
        <v>2016</v>
      </c>
      <c r="F4600" s="8" t="str">
        <f t="shared" si="144"/>
        <v>June</v>
      </c>
      <c r="G4600" s="7">
        <f t="shared" si="145"/>
        <v>42534</v>
      </c>
      <c r="H4600" s="5" t="s">
        <v>566</v>
      </c>
      <c r="I4600" s="5" t="s">
        <v>13</v>
      </c>
      <c r="J4600" s="10"/>
      <c r="K4600" s="10">
        <v>250000</v>
      </c>
      <c r="L4600" s="11">
        <v>351000</v>
      </c>
    </row>
    <row r="4601" spans="1:12" x14ac:dyDescent="0.25">
      <c r="A4601" s="5" t="s">
        <v>567</v>
      </c>
      <c r="B4601" s="3" t="s">
        <v>568</v>
      </c>
      <c r="C4601" s="5" t="s">
        <v>5587</v>
      </c>
      <c r="D4601" s="5" t="s">
        <v>5589</v>
      </c>
      <c r="E4601" s="5">
        <v>2016</v>
      </c>
      <c r="F4601" s="8" t="str">
        <f t="shared" si="144"/>
        <v>January</v>
      </c>
      <c r="G4601" s="7">
        <f t="shared" si="145"/>
        <v>42375</v>
      </c>
      <c r="H4601" s="5" t="s">
        <v>569</v>
      </c>
      <c r="I4601" s="5" t="s">
        <v>13</v>
      </c>
      <c r="J4601" s="10"/>
      <c r="K4601" s="10">
        <v>200000</v>
      </c>
      <c r="L4601" s="11">
        <v>-200000</v>
      </c>
    </row>
    <row r="4602" spans="1:12" x14ac:dyDescent="0.25">
      <c r="A4602" s="5" t="s">
        <v>567</v>
      </c>
      <c r="B4602" s="3" t="s">
        <v>568</v>
      </c>
      <c r="C4602" s="5" t="s">
        <v>5587</v>
      </c>
      <c r="D4602" s="5" t="s">
        <v>5606</v>
      </c>
      <c r="E4602" s="5">
        <v>2016</v>
      </c>
      <c r="F4602" s="8" t="str">
        <f t="shared" si="144"/>
        <v>January</v>
      </c>
      <c r="G4602" s="7">
        <f t="shared" si="145"/>
        <v>42379</v>
      </c>
      <c r="H4602" s="5" t="s">
        <v>570</v>
      </c>
      <c r="I4602" s="5" t="s">
        <v>11</v>
      </c>
      <c r="J4602" s="10">
        <v>200000</v>
      </c>
      <c r="K4602" s="10"/>
      <c r="L4602" s="11">
        <v>0</v>
      </c>
    </row>
    <row r="4603" spans="1:12" x14ac:dyDescent="0.25">
      <c r="A4603" s="5" t="s">
        <v>567</v>
      </c>
      <c r="B4603" s="3" t="s">
        <v>568</v>
      </c>
      <c r="C4603" s="5" t="s">
        <v>5598</v>
      </c>
      <c r="D4603" s="5" t="s">
        <v>5587</v>
      </c>
      <c r="E4603" s="5">
        <v>2016</v>
      </c>
      <c r="F4603" s="8" t="str">
        <f t="shared" si="144"/>
        <v>February</v>
      </c>
      <c r="G4603" s="7">
        <f t="shared" si="145"/>
        <v>42401</v>
      </c>
      <c r="H4603" s="5" t="s">
        <v>571</v>
      </c>
      <c r="I4603" s="5" t="s">
        <v>13</v>
      </c>
      <c r="J4603" s="10"/>
      <c r="K4603" s="10">
        <v>200000</v>
      </c>
      <c r="L4603" s="11">
        <v>-200000</v>
      </c>
    </row>
    <row r="4604" spans="1:12" x14ac:dyDescent="0.25">
      <c r="A4604" s="5" t="s">
        <v>567</v>
      </c>
      <c r="B4604" s="3" t="s">
        <v>568</v>
      </c>
      <c r="C4604" s="5" t="s">
        <v>5598</v>
      </c>
      <c r="D4604" s="5" t="s">
        <v>5606</v>
      </c>
      <c r="E4604" s="5">
        <v>2016</v>
      </c>
      <c r="F4604" s="8" t="str">
        <f t="shared" si="144"/>
        <v>February</v>
      </c>
      <c r="G4604" s="7">
        <f t="shared" si="145"/>
        <v>42410</v>
      </c>
      <c r="H4604" s="5" t="s">
        <v>572</v>
      </c>
      <c r="I4604" s="5" t="s">
        <v>11</v>
      </c>
      <c r="J4604" s="10">
        <v>200000</v>
      </c>
      <c r="K4604" s="10"/>
      <c r="L4604" s="11">
        <v>0</v>
      </c>
    </row>
    <row r="4605" spans="1:12" x14ac:dyDescent="0.25">
      <c r="A4605" s="5" t="s">
        <v>567</v>
      </c>
      <c r="B4605" s="3" t="s">
        <v>568</v>
      </c>
      <c r="C4605" s="5" t="s">
        <v>5588</v>
      </c>
      <c r="D4605" s="5" t="s">
        <v>5606</v>
      </c>
      <c r="E4605" s="5">
        <v>2016</v>
      </c>
      <c r="F4605" s="8" t="str">
        <f t="shared" si="144"/>
        <v>March</v>
      </c>
      <c r="G4605" s="7">
        <f t="shared" si="145"/>
        <v>42439</v>
      </c>
      <c r="H4605" s="5" t="s">
        <v>573</v>
      </c>
      <c r="I4605" s="5" t="s">
        <v>11</v>
      </c>
      <c r="J4605" s="10">
        <v>200000</v>
      </c>
      <c r="K4605" s="10"/>
      <c r="L4605" s="11">
        <v>200000</v>
      </c>
    </row>
    <row r="4606" spans="1:12" x14ac:dyDescent="0.25">
      <c r="A4606" s="5" t="s">
        <v>567</v>
      </c>
      <c r="B4606" s="3" t="s">
        <v>568</v>
      </c>
      <c r="C4606" s="5" t="s">
        <v>5596</v>
      </c>
      <c r="D4606" s="5" t="s">
        <v>5606</v>
      </c>
      <c r="E4606" s="5">
        <v>2016</v>
      </c>
      <c r="F4606" s="8" t="str">
        <f t="shared" si="144"/>
        <v>April</v>
      </c>
      <c r="G4606" s="7">
        <f t="shared" si="145"/>
        <v>42470</v>
      </c>
      <c r="H4606" s="5" t="s">
        <v>574</v>
      </c>
      <c r="I4606" s="5" t="s">
        <v>11</v>
      </c>
      <c r="J4606" s="10">
        <v>200000</v>
      </c>
      <c r="K4606" s="10"/>
      <c r="L4606" s="11">
        <v>400000</v>
      </c>
    </row>
    <row r="4607" spans="1:12" x14ac:dyDescent="0.25">
      <c r="A4607" s="5" t="s">
        <v>567</v>
      </c>
      <c r="B4607" s="3" t="s">
        <v>568</v>
      </c>
      <c r="C4607" s="5" t="s">
        <v>5596</v>
      </c>
      <c r="D4607" s="5" t="s">
        <v>5608</v>
      </c>
      <c r="E4607" s="5">
        <v>2016</v>
      </c>
      <c r="F4607" s="8" t="str">
        <f t="shared" si="144"/>
        <v>April</v>
      </c>
      <c r="G4607" s="7">
        <f t="shared" si="145"/>
        <v>42485</v>
      </c>
      <c r="H4607" s="5" t="s">
        <v>575</v>
      </c>
      <c r="I4607" s="5" t="s">
        <v>13</v>
      </c>
      <c r="J4607" s="10"/>
      <c r="K4607" s="10">
        <v>400000</v>
      </c>
      <c r="L4607" s="11">
        <v>0</v>
      </c>
    </row>
    <row r="4608" spans="1:12" x14ac:dyDescent="0.25">
      <c r="A4608" s="5" t="s">
        <v>567</v>
      </c>
      <c r="B4608" s="3" t="s">
        <v>568</v>
      </c>
      <c r="C4608" s="5" t="s">
        <v>5597</v>
      </c>
      <c r="D4608" s="5" t="s">
        <v>5606</v>
      </c>
      <c r="E4608" s="5">
        <v>2016</v>
      </c>
      <c r="F4608" s="8" t="str">
        <f t="shared" si="144"/>
        <v>May</v>
      </c>
      <c r="G4608" s="7">
        <f t="shared" si="145"/>
        <v>42500</v>
      </c>
      <c r="H4608" s="5" t="s">
        <v>576</v>
      </c>
      <c r="I4608" s="5" t="s">
        <v>11</v>
      </c>
      <c r="J4608" s="10">
        <v>200000</v>
      </c>
      <c r="K4608" s="10"/>
      <c r="L4608" s="11">
        <v>200000</v>
      </c>
    </row>
    <row r="4609" spans="1:12" x14ac:dyDescent="0.25">
      <c r="A4609" s="5" t="s">
        <v>567</v>
      </c>
      <c r="B4609" s="3" t="s">
        <v>568</v>
      </c>
      <c r="C4609" s="5" t="s">
        <v>5589</v>
      </c>
      <c r="D4609" s="5" t="s">
        <v>5606</v>
      </c>
      <c r="E4609" s="5">
        <v>2016</v>
      </c>
      <c r="F4609" s="8" t="str">
        <f t="shared" si="144"/>
        <v>June</v>
      </c>
      <c r="G4609" s="7">
        <f t="shared" si="145"/>
        <v>42531</v>
      </c>
      <c r="H4609" s="5" t="s">
        <v>577</v>
      </c>
      <c r="I4609" s="5" t="s">
        <v>11</v>
      </c>
      <c r="J4609" s="10">
        <v>150000</v>
      </c>
      <c r="K4609" s="10"/>
      <c r="L4609" s="11">
        <v>350000</v>
      </c>
    </row>
    <row r="4610" spans="1:12" x14ac:dyDescent="0.25">
      <c r="A4610" s="5" t="s">
        <v>567</v>
      </c>
      <c r="B4610" s="3" t="s">
        <v>568</v>
      </c>
      <c r="C4610" s="5" t="s">
        <v>5589</v>
      </c>
      <c r="D4610" s="5" t="s">
        <v>5604</v>
      </c>
      <c r="E4610" s="5">
        <v>2016</v>
      </c>
      <c r="F4610" s="8" t="str">
        <f t="shared" si="144"/>
        <v>June</v>
      </c>
      <c r="G4610" s="7">
        <f t="shared" si="145"/>
        <v>42534</v>
      </c>
      <c r="H4610" s="5" t="s">
        <v>578</v>
      </c>
      <c r="I4610" s="5" t="s">
        <v>13</v>
      </c>
      <c r="J4610" s="10"/>
      <c r="K4610" s="10">
        <v>200000</v>
      </c>
      <c r="L4610" s="11">
        <v>150000</v>
      </c>
    </row>
    <row r="4611" spans="1:12" x14ac:dyDescent="0.25">
      <c r="A4611" s="5" t="s">
        <v>567</v>
      </c>
      <c r="B4611" s="3" t="s">
        <v>568</v>
      </c>
      <c r="C4611" s="5" t="s">
        <v>5589</v>
      </c>
      <c r="D4611" s="5" t="s">
        <v>5604</v>
      </c>
      <c r="E4611" s="5">
        <v>2016</v>
      </c>
      <c r="F4611" s="8" t="str">
        <f t="shared" si="144"/>
        <v>June</v>
      </c>
      <c r="G4611" s="7">
        <f t="shared" si="145"/>
        <v>42534</v>
      </c>
      <c r="H4611" s="5" t="s">
        <v>579</v>
      </c>
      <c r="I4611" s="5" t="s">
        <v>13</v>
      </c>
      <c r="J4611" s="10"/>
      <c r="K4611" s="10">
        <v>150000</v>
      </c>
      <c r="L4611" s="11">
        <v>0</v>
      </c>
    </row>
    <row r="4612" spans="1:12" x14ac:dyDescent="0.25">
      <c r="A4612" s="5" t="s">
        <v>567</v>
      </c>
      <c r="B4612" s="3" t="s">
        <v>568</v>
      </c>
      <c r="C4612" s="5" t="s">
        <v>5592</v>
      </c>
      <c r="D4612" s="5" t="s">
        <v>5606</v>
      </c>
      <c r="E4612" s="5">
        <v>2016</v>
      </c>
      <c r="F4612" s="8" t="str">
        <f t="shared" si="144"/>
        <v>July</v>
      </c>
      <c r="G4612" s="7">
        <f t="shared" si="145"/>
        <v>42561</v>
      </c>
      <c r="H4612" s="5" t="s">
        <v>580</v>
      </c>
      <c r="I4612" s="5" t="s">
        <v>11</v>
      </c>
      <c r="J4612" s="10">
        <v>150000</v>
      </c>
      <c r="K4612" s="10"/>
      <c r="L4612" s="11">
        <v>150000</v>
      </c>
    </row>
    <row r="4613" spans="1:12" x14ac:dyDescent="0.25">
      <c r="A4613" s="5" t="s">
        <v>567</v>
      </c>
      <c r="B4613" s="3" t="s">
        <v>568</v>
      </c>
      <c r="C4613" s="5" t="s">
        <v>5592</v>
      </c>
      <c r="D4613" s="5" t="s">
        <v>5611</v>
      </c>
      <c r="E4613" s="5">
        <v>2016</v>
      </c>
      <c r="F4613" s="8" t="str">
        <f t="shared" si="144"/>
        <v>July</v>
      </c>
      <c r="G4613" s="7">
        <f t="shared" si="145"/>
        <v>42565</v>
      </c>
      <c r="H4613" s="5" t="s">
        <v>581</v>
      </c>
      <c r="I4613" s="5" t="s">
        <v>13</v>
      </c>
      <c r="J4613" s="10"/>
      <c r="K4613" s="10">
        <v>150000</v>
      </c>
      <c r="L4613" s="11">
        <v>0</v>
      </c>
    </row>
    <row r="4614" spans="1:12" x14ac:dyDescent="0.25">
      <c r="A4614" s="5" t="s">
        <v>567</v>
      </c>
      <c r="B4614" s="3" t="s">
        <v>568</v>
      </c>
      <c r="C4614" s="5" t="s">
        <v>5590</v>
      </c>
      <c r="D4614" s="5" t="s">
        <v>5606</v>
      </c>
      <c r="E4614" s="5">
        <v>2016</v>
      </c>
      <c r="F4614" s="8" t="str">
        <f t="shared" si="144"/>
        <v>August</v>
      </c>
      <c r="G4614" s="7">
        <f t="shared" si="145"/>
        <v>42592</v>
      </c>
      <c r="H4614" s="5" t="s">
        <v>582</v>
      </c>
      <c r="I4614" s="5" t="s">
        <v>11</v>
      </c>
      <c r="J4614" s="10">
        <v>150000</v>
      </c>
      <c r="K4614" s="10"/>
      <c r="L4614" s="11">
        <v>150000</v>
      </c>
    </row>
    <row r="4615" spans="1:12" x14ac:dyDescent="0.25">
      <c r="A4615" s="5" t="s">
        <v>567</v>
      </c>
      <c r="B4615" s="3" t="s">
        <v>568</v>
      </c>
      <c r="C4615" s="5" t="s">
        <v>5590</v>
      </c>
      <c r="D4615" s="5" t="s">
        <v>5606</v>
      </c>
      <c r="E4615" s="5">
        <v>2016</v>
      </c>
      <c r="F4615" s="8" t="str">
        <f t="shared" si="144"/>
        <v>August</v>
      </c>
      <c r="G4615" s="7">
        <f t="shared" si="145"/>
        <v>42592</v>
      </c>
      <c r="H4615" s="5" t="s">
        <v>578</v>
      </c>
      <c r="I4615" s="5" t="s">
        <v>13</v>
      </c>
      <c r="J4615" s="10"/>
      <c r="K4615" s="10">
        <v>150000</v>
      </c>
      <c r="L4615" s="11">
        <v>0</v>
      </c>
    </row>
    <row r="4616" spans="1:12" x14ac:dyDescent="0.25">
      <c r="A4616" s="5" t="s">
        <v>567</v>
      </c>
      <c r="B4616" s="3" t="s">
        <v>568</v>
      </c>
      <c r="C4616" s="5" t="s">
        <v>5605</v>
      </c>
      <c r="D4616" s="5" t="s">
        <v>5590</v>
      </c>
      <c r="E4616" s="5">
        <v>2016</v>
      </c>
      <c r="F4616" s="8" t="str">
        <f t="shared" si="144"/>
        <v>September</v>
      </c>
      <c r="G4616" s="7">
        <f t="shared" si="145"/>
        <v>42621</v>
      </c>
      <c r="H4616" s="5" t="s">
        <v>583</v>
      </c>
      <c r="I4616" s="5" t="s">
        <v>13</v>
      </c>
      <c r="J4616" s="10"/>
      <c r="K4616" s="10">
        <v>150000</v>
      </c>
      <c r="L4616" s="11">
        <v>-150000</v>
      </c>
    </row>
    <row r="4617" spans="1:12" x14ac:dyDescent="0.25">
      <c r="A4617" s="5" t="s">
        <v>567</v>
      </c>
      <c r="B4617" s="3" t="s">
        <v>568</v>
      </c>
      <c r="C4617" s="5" t="s">
        <v>5605</v>
      </c>
      <c r="D4617" s="5" t="s">
        <v>5606</v>
      </c>
      <c r="E4617" s="5">
        <v>2016</v>
      </c>
      <c r="F4617" s="8" t="str">
        <f t="shared" ref="F4617:F4680" si="146">TEXT(C4617*28, "mmmm")</f>
        <v>September</v>
      </c>
      <c r="G4617" s="7">
        <f t="shared" ref="G4617:G4680" si="147">IFERROR(DATEVALUE(CONCATENATE(C4617,"-",D4617,"-",E4617)), "")</f>
        <v>42623</v>
      </c>
      <c r="H4617" s="5" t="s">
        <v>584</v>
      </c>
      <c r="I4617" s="5" t="s">
        <v>11</v>
      </c>
      <c r="J4617" s="10">
        <v>150000</v>
      </c>
      <c r="K4617" s="10"/>
      <c r="L4617" s="11">
        <v>0</v>
      </c>
    </row>
    <row r="4618" spans="1:12" x14ac:dyDescent="0.25">
      <c r="A4618" s="5" t="s">
        <v>567</v>
      </c>
      <c r="B4618" s="3" t="s">
        <v>568</v>
      </c>
      <c r="C4618" s="5" t="s">
        <v>5606</v>
      </c>
      <c r="D4618" s="5" t="s">
        <v>5592</v>
      </c>
      <c r="E4618" s="5">
        <v>2016</v>
      </c>
      <c r="F4618" s="8" t="str">
        <f t="shared" si="146"/>
        <v>October</v>
      </c>
      <c r="G4618" s="7">
        <f t="shared" si="147"/>
        <v>42650</v>
      </c>
      <c r="H4618" s="5" t="s">
        <v>585</v>
      </c>
      <c r="I4618" s="5" t="s">
        <v>13</v>
      </c>
      <c r="J4618" s="10"/>
      <c r="K4618" s="10">
        <v>150000</v>
      </c>
      <c r="L4618" s="11">
        <v>-150000</v>
      </c>
    </row>
    <row r="4619" spans="1:12" x14ac:dyDescent="0.25">
      <c r="A4619" s="5" t="s">
        <v>567</v>
      </c>
      <c r="B4619" s="3" t="s">
        <v>568</v>
      </c>
      <c r="C4619" s="5" t="s">
        <v>5606</v>
      </c>
      <c r="D4619" s="5" t="s">
        <v>5606</v>
      </c>
      <c r="E4619" s="5">
        <v>2016</v>
      </c>
      <c r="F4619" s="8" t="str">
        <f t="shared" si="146"/>
        <v>October</v>
      </c>
      <c r="G4619" s="7">
        <f t="shared" si="147"/>
        <v>42653</v>
      </c>
      <c r="H4619" s="5" t="s">
        <v>586</v>
      </c>
      <c r="I4619" s="5" t="s">
        <v>11</v>
      </c>
      <c r="J4619" s="10">
        <v>150000</v>
      </c>
      <c r="K4619" s="10"/>
      <c r="L4619" s="11">
        <v>0</v>
      </c>
    </row>
    <row r="4620" spans="1:12" x14ac:dyDescent="0.25">
      <c r="A4620" s="5" t="s">
        <v>567</v>
      </c>
      <c r="B4620" s="3" t="s">
        <v>568</v>
      </c>
      <c r="C4620" s="5" t="s">
        <v>5594</v>
      </c>
      <c r="D4620" s="5" t="s">
        <v>5605</v>
      </c>
      <c r="E4620" s="5">
        <v>2016</v>
      </c>
      <c r="F4620" s="8" t="str">
        <f t="shared" si="146"/>
        <v>November</v>
      </c>
      <c r="G4620" s="7">
        <f t="shared" si="147"/>
        <v>42683</v>
      </c>
      <c r="H4620" s="5" t="s">
        <v>587</v>
      </c>
      <c r="I4620" s="5" t="s">
        <v>13</v>
      </c>
      <c r="J4620" s="10"/>
      <c r="K4620" s="10">
        <v>150000</v>
      </c>
      <c r="L4620" s="11">
        <v>-150000</v>
      </c>
    </row>
    <row r="4621" spans="1:12" x14ac:dyDescent="0.25">
      <c r="A4621" s="5" t="s">
        <v>567</v>
      </c>
      <c r="B4621" s="3" t="s">
        <v>568</v>
      </c>
      <c r="C4621" s="5" t="s">
        <v>5594</v>
      </c>
      <c r="D4621" s="5" t="s">
        <v>5606</v>
      </c>
      <c r="E4621" s="5">
        <v>2016</v>
      </c>
      <c r="F4621" s="8" t="str">
        <f t="shared" si="146"/>
        <v>November</v>
      </c>
      <c r="G4621" s="7">
        <f t="shared" si="147"/>
        <v>42684</v>
      </c>
      <c r="H4621" s="5" t="s">
        <v>588</v>
      </c>
      <c r="I4621" s="5" t="s">
        <v>11</v>
      </c>
      <c r="J4621" s="10">
        <v>115000</v>
      </c>
      <c r="K4621" s="10"/>
      <c r="L4621" s="11">
        <v>-35000</v>
      </c>
    </row>
    <row r="4622" spans="1:12" x14ac:dyDescent="0.25">
      <c r="A4622" s="5" t="s">
        <v>589</v>
      </c>
      <c r="B4622" s="3" t="s">
        <v>590</v>
      </c>
      <c r="C4622" s="5" t="s">
        <v>5587</v>
      </c>
      <c r="D4622" s="5" t="s">
        <v>5587</v>
      </c>
      <c r="E4622" s="5">
        <v>2016</v>
      </c>
      <c r="F4622" s="8" t="str">
        <f t="shared" si="146"/>
        <v>January</v>
      </c>
      <c r="G4622" s="7">
        <f t="shared" si="147"/>
        <v>42370</v>
      </c>
      <c r="H4622" s="5" t="s">
        <v>36</v>
      </c>
      <c r="I4622" s="5" t="s">
        <v>29</v>
      </c>
      <c r="J4622" s="10"/>
      <c r="K4622" s="10"/>
      <c r="L4622" s="11">
        <v>2500</v>
      </c>
    </row>
    <row r="4623" spans="1:12" x14ac:dyDescent="0.25">
      <c r="A4623" s="5" t="s">
        <v>589</v>
      </c>
      <c r="B4623" s="3" t="s">
        <v>590</v>
      </c>
      <c r="C4623" s="5" t="s">
        <v>5587</v>
      </c>
      <c r="D4623" s="5" t="s">
        <v>5597</v>
      </c>
      <c r="E4623" s="5">
        <v>2016</v>
      </c>
      <c r="F4623" s="8" t="str">
        <f t="shared" si="146"/>
        <v>January</v>
      </c>
      <c r="G4623" s="7">
        <f t="shared" si="147"/>
        <v>42374</v>
      </c>
      <c r="H4623" s="5" t="s">
        <v>591</v>
      </c>
      <c r="I4623" s="5" t="s">
        <v>11</v>
      </c>
      <c r="J4623" s="10">
        <v>52500</v>
      </c>
      <c r="K4623" s="10"/>
      <c r="L4623" s="11">
        <v>55000</v>
      </c>
    </row>
    <row r="4624" spans="1:12" x14ac:dyDescent="0.25">
      <c r="A4624" s="5" t="s">
        <v>589</v>
      </c>
      <c r="B4624" s="3" t="s">
        <v>590</v>
      </c>
      <c r="C4624" s="5" t="s">
        <v>5598</v>
      </c>
      <c r="D4624" s="5" t="s">
        <v>5597</v>
      </c>
      <c r="E4624" s="5">
        <v>2016</v>
      </c>
      <c r="F4624" s="8" t="str">
        <f t="shared" si="146"/>
        <v>February</v>
      </c>
      <c r="G4624" s="7">
        <f t="shared" si="147"/>
        <v>42405</v>
      </c>
      <c r="H4624" s="5" t="s">
        <v>592</v>
      </c>
      <c r="I4624" s="5" t="s">
        <v>11</v>
      </c>
      <c r="J4624" s="10">
        <v>52500</v>
      </c>
      <c r="K4624" s="10"/>
      <c r="L4624" s="11">
        <v>107500</v>
      </c>
    </row>
    <row r="4625" spans="1:12" x14ac:dyDescent="0.25">
      <c r="A4625" s="5" t="s">
        <v>589</v>
      </c>
      <c r="B4625" s="3" t="s">
        <v>590</v>
      </c>
      <c r="C4625" s="5" t="s">
        <v>5598</v>
      </c>
      <c r="D4625" s="5" t="s">
        <v>5606</v>
      </c>
      <c r="E4625" s="5">
        <v>2016</v>
      </c>
      <c r="F4625" s="8" t="str">
        <f t="shared" si="146"/>
        <v>February</v>
      </c>
      <c r="G4625" s="7">
        <f t="shared" si="147"/>
        <v>42410</v>
      </c>
      <c r="H4625" s="5" t="s">
        <v>593</v>
      </c>
      <c r="I4625" s="5" t="s">
        <v>13</v>
      </c>
      <c r="J4625" s="10"/>
      <c r="K4625" s="10">
        <v>100000</v>
      </c>
      <c r="L4625" s="11">
        <v>7500</v>
      </c>
    </row>
    <row r="4626" spans="1:12" x14ac:dyDescent="0.25">
      <c r="A4626" s="5" t="s">
        <v>589</v>
      </c>
      <c r="B4626" s="3" t="s">
        <v>590</v>
      </c>
      <c r="C4626" s="5" t="s">
        <v>5588</v>
      </c>
      <c r="D4626" s="5" t="s">
        <v>5597</v>
      </c>
      <c r="E4626" s="5">
        <v>2016</v>
      </c>
      <c r="F4626" s="8" t="str">
        <f t="shared" si="146"/>
        <v>March</v>
      </c>
      <c r="G4626" s="7">
        <f t="shared" si="147"/>
        <v>42434</v>
      </c>
      <c r="H4626" s="5" t="s">
        <v>594</v>
      </c>
      <c r="I4626" s="5" t="s">
        <v>11</v>
      </c>
      <c r="J4626" s="10">
        <v>52500</v>
      </c>
      <c r="K4626" s="10"/>
      <c r="L4626" s="11">
        <v>60000</v>
      </c>
    </row>
    <row r="4627" spans="1:12" x14ac:dyDescent="0.25">
      <c r="A4627" s="5" t="s">
        <v>589</v>
      </c>
      <c r="B4627" s="3" t="s">
        <v>590</v>
      </c>
      <c r="C4627" s="5" t="s">
        <v>5596</v>
      </c>
      <c r="D4627" s="5" t="s">
        <v>5597</v>
      </c>
      <c r="E4627" s="5">
        <v>2016</v>
      </c>
      <c r="F4627" s="8" t="str">
        <f t="shared" si="146"/>
        <v>April</v>
      </c>
      <c r="G4627" s="7">
        <f t="shared" si="147"/>
        <v>42465</v>
      </c>
      <c r="H4627" s="5" t="s">
        <v>595</v>
      </c>
      <c r="I4627" s="5" t="s">
        <v>11</v>
      </c>
      <c r="J4627" s="10">
        <v>52500</v>
      </c>
      <c r="K4627" s="10"/>
      <c r="L4627" s="11">
        <v>112500</v>
      </c>
    </row>
    <row r="4628" spans="1:12" x14ac:dyDescent="0.25">
      <c r="A4628" s="5" t="s">
        <v>589</v>
      </c>
      <c r="B4628" s="3" t="s">
        <v>590</v>
      </c>
      <c r="C4628" s="5" t="s">
        <v>5597</v>
      </c>
      <c r="D4628" s="5" t="s">
        <v>5597</v>
      </c>
      <c r="E4628" s="5">
        <v>2016</v>
      </c>
      <c r="F4628" s="8" t="str">
        <f t="shared" si="146"/>
        <v>May</v>
      </c>
      <c r="G4628" s="7">
        <f t="shared" si="147"/>
        <v>42495</v>
      </c>
      <c r="H4628" s="5" t="s">
        <v>596</v>
      </c>
      <c r="I4628" s="5" t="s">
        <v>11</v>
      </c>
      <c r="J4628" s="10">
        <v>52500</v>
      </c>
      <c r="K4628" s="10"/>
      <c r="L4628" s="11">
        <v>165000</v>
      </c>
    </row>
    <row r="4629" spans="1:12" x14ac:dyDescent="0.25">
      <c r="A4629" s="5" t="s">
        <v>589</v>
      </c>
      <c r="B4629" s="3" t="s">
        <v>590</v>
      </c>
      <c r="C4629" s="5" t="s">
        <v>5597</v>
      </c>
      <c r="D4629" s="5" t="s">
        <v>5612</v>
      </c>
      <c r="E4629" s="5">
        <v>2016</v>
      </c>
      <c r="F4629" s="8" t="str">
        <f t="shared" si="146"/>
        <v>May</v>
      </c>
      <c r="G4629" s="7">
        <f t="shared" si="147"/>
        <v>42510</v>
      </c>
      <c r="H4629" s="5" t="s">
        <v>597</v>
      </c>
      <c r="I4629" s="5" t="s">
        <v>13</v>
      </c>
      <c r="J4629" s="10"/>
      <c r="K4629" s="10">
        <v>50000</v>
      </c>
      <c r="L4629" s="11">
        <v>115000</v>
      </c>
    </row>
    <row r="4630" spans="1:12" x14ac:dyDescent="0.25">
      <c r="A4630" s="5" t="s">
        <v>589</v>
      </c>
      <c r="B4630" s="3" t="s">
        <v>590</v>
      </c>
      <c r="C4630" s="5" t="s">
        <v>5589</v>
      </c>
      <c r="D4630" s="5" t="s">
        <v>5597</v>
      </c>
      <c r="E4630" s="5">
        <v>2016</v>
      </c>
      <c r="F4630" s="8" t="str">
        <f t="shared" si="146"/>
        <v>June</v>
      </c>
      <c r="G4630" s="7">
        <f t="shared" si="147"/>
        <v>42526</v>
      </c>
      <c r="H4630" s="5" t="s">
        <v>598</v>
      </c>
      <c r="I4630" s="5" t="s">
        <v>11</v>
      </c>
      <c r="J4630" s="10">
        <v>52500</v>
      </c>
      <c r="K4630" s="10"/>
      <c r="L4630" s="11">
        <v>167500</v>
      </c>
    </row>
    <row r="4631" spans="1:12" x14ac:dyDescent="0.25">
      <c r="A4631" s="5" t="s">
        <v>589</v>
      </c>
      <c r="B4631" s="3" t="s">
        <v>590</v>
      </c>
      <c r="C4631" s="5" t="s">
        <v>5589</v>
      </c>
      <c r="D4631" s="5" t="s">
        <v>5590</v>
      </c>
      <c r="E4631" s="5">
        <v>2016</v>
      </c>
      <c r="F4631" s="8" t="str">
        <f t="shared" si="146"/>
        <v>June</v>
      </c>
      <c r="G4631" s="7">
        <f t="shared" si="147"/>
        <v>42529</v>
      </c>
      <c r="H4631" s="5" t="s">
        <v>599</v>
      </c>
      <c r="I4631" s="5" t="s">
        <v>13</v>
      </c>
      <c r="J4631" s="10"/>
      <c r="K4631" s="10">
        <v>165000</v>
      </c>
      <c r="L4631" s="11">
        <v>2500</v>
      </c>
    </row>
    <row r="4632" spans="1:12" x14ac:dyDescent="0.25">
      <c r="A4632" s="5" t="s">
        <v>600</v>
      </c>
      <c r="B4632" s="3" t="s">
        <v>601</v>
      </c>
      <c r="C4632" s="5" t="s">
        <v>5587</v>
      </c>
      <c r="D4632" s="5" t="s">
        <v>5587</v>
      </c>
      <c r="E4632" s="5">
        <v>2016</v>
      </c>
      <c r="F4632" s="8" t="str">
        <f t="shared" si="146"/>
        <v>January</v>
      </c>
      <c r="G4632" s="7">
        <f t="shared" si="147"/>
        <v>42370</v>
      </c>
      <c r="H4632" s="5" t="s">
        <v>602</v>
      </c>
      <c r="I4632" s="5" t="s">
        <v>11</v>
      </c>
      <c r="J4632" s="10">
        <v>63021.87</v>
      </c>
      <c r="K4632" s="10"/>
      <c r="L4632" s="11">
        <v>63021.87</v>
      </c>
    </row>
    <row r="4633" spans="1:12" x14ac:dyDescent="0.25">
      <c r="A4633" s="5" t="s">
        <v>600</v>
      </c>
      <c r="B4633" s="3" t="s">
        <v>601</v>
      </c>
      <c r="C4633" s="5" t="s">
        <v>5587</v>
      </c>
      <c r="D4633" s="5" t="s">
        <v>5613</v>
      </c>
      <c r="E4633" s="5">
        <v>2016</v>
      </c>
      <c r="F4633" s="8" t="str">
        <f t="shared" si="146"/>
        <v>January</v>
      </c>
      <c r="G4633" s="7">
        <f t="shared" si="147"/>
        <v>42390</v>
      </c>
      <c r="H4633" s="5" t="s">
        <v>603</v>
      </c>
      <c r="I4633" s="5" t="s">
        <v>13</v>
      </c>
      <c r="J4633" s="10"/>
      <c r="K4633" s="10">
        <v>63022</v>
      </c>
      <c r="L4633" s="11">
        <v>-0.13</v>
      </c>
    </row>
    <row r="4634" spans="1:12" x14ac:dyDescent="0.25">
      <c r="A4634" s="5" t="s">
        <v>600</v>
      </c>
      <c r="B4634" s="3" t="s">
        <v>601</v>
      </c>
      <c r="C4634" s="5" t="s">
        <v>5598</v>
      </c>
      <c r="D4634" s="5" t="s">
        <v>5587</v>
      </c>
      <c r="E4634" s="5">
        <v>2016</v>
      </c>
      <c r="F4634" s="8" t="str">
        <f t="shared" si="146"/>
        <v>February</v>
      </c>
      <c r="G4634" s="7">
        <f t="shared" si="147"/>
        <v>42401</v>
      </c>
      <c r="H4634" s="5" t="s">
        <v>604</v>
      </c>
      <c r="I4634" s="5" t="s">
        <v>11</v>
      </c>
      <c r="J4634" s="10">
        <v>63021.87</v>
      </c>
      <c r="K4634" s="10"/>
      <c r="L4634" s="11">
        <v>63021.74</v>
      </c>
    </row>
    <row r="4635" spans="1:12" x14ac:dyDescent="0.25">
      <c r="A4635" s="5" t="s">
        <v>600</v>
      </c>
      <c r="B4635" s="3" t="s">
        <v>601</v>
      </c>
      <c r="C4635" s="5" t="s">
        <v>5598</v>
      </c>
      <c r="D4635" s="5" t="s">
        <v>5616</v>
      </c>
      <c r="E4635" s="5">
        <v>2016</v>
      </c>
      <c r="F4635" s="8" t="str">
        <f t="shared" si="146"/>
        <v>February</v>
      </c>
      <c r="G4635" s="7">
        <f t="shared" si="147"/>
        <v>42415</v>
      </c>
      <c r="H4635" s="5" t="s">
        <v>605</v>
      </c>
      <c r="I4635" s="5" t="s">
        <v>13</v>
      </c>
      <c r="J4635" s="10"/>
      <c r="K4635" s="10">
        <v>63022</v>
      </c>
      <c r="L4635" s="11">
        <v>-0.26</v>
      </c>
    </row>
    <row r="4636" spans="1:12" x14ac:dyDescent="0.25">
      <c r="A4636" s="5" t="s">
        <v>600</v>
      </c>
      <c r="B4636" s="3" t="s">
        <v>601</v>
      </c>
      <c r="C4636" s="5" t="s">
        <v>5588</v>
      </c>
      <c r="D4636" s="5" t="s">
        <v>5587</v>
      </c>
      <c r="E4636" s="5">
        <v>2016</v>
      </c>
      <c r="F4636" s="8" t="str">
        <f t="shared" si="146"/>
        <v>March</v>
      </c>
      <c r="G4636" s="7">
        <f t="shared" si="147"/>
        <v>42430</v>
      </c>
      <c r="H4636" s="5" t="s">
        <v>606</v>
      </c>
      <c r="I4636" s="5" t="s">
        <v>11</v>
      </c>
      <c r="J4636" s="10">
        <v>63021.87</v>
      </c>
      <c r="K4636" s="10"/>
      <c r="L4636" s="11">
        <v>63021.61</v>
      </c>
    </row>
    <row r="4637" spans="1:12" x14ac:dyDescent="0.25">
      <c r="A4637" s="5" t="s">
        <v>600</v>
      </c>
      <c r="B4637" s="3" t="s">
        <v>601</v>
      </c>
      <c r="C4637" s="5" t="s">
        <v>5596</v>
      </c>
      <c r="D4637" s="5" t="s">
        <v>5587</v>
      </c>
      <c r="E4637" s="5">
        <v>2016</v>
      </c>
      <c r="F4637" s="8" t="str">
        <f t="shared" si="146"/>
        <v>April</v>
      </c>
      <c r="G4637" s="7">
        <f t="shared" si="147"/>
        <v>42461</v>
      </c>
      <c r="H4637" s="5" t="s">
        <v>607</v>
      </c>
      <c r="I4637" s="5" t="s">
        <v>11</v>
      </c>
      <c r="J4637" s="10">
        <v>63021.87</v>
      </c>
      <c r="K4637" s="10"/>
      <c r="L4637" s="11">
        <v>126043.48</v>
      </c>
    </row>
    <row r="4638" spans="1:12" x14ac:dyDescent="0.25">
      <c r="A4638" s="5" t="s">
        <v>600</v>
      </c>
      <c r="B4638" s="3" t="s">
        <v>601</v>
      </c>
      <c r="C4638" s="5" t="s">
        <v>5597</v>
      </c>
      <c r="D4638" s="5" t="s">
        <v>5587</v>
      </c>
      <c r="E4638" s="5">
        <v>2016</v>
      </c>
      <c r="F4638" s="8" t="str">
        <f t="shared" si="146"/>
        <v>May</v>
      </c>
      <c r="G4638" s="7">
        <f t="shared" si="147"/>
        <v>42491</v>
      </c>
      <c r="H4638" s="5" t="s">
        <v>608</v>
      </c>
      <c r="I4638" s="5" t="s">
        <v>11</v>
      </c>
      <c r="J4638" s="10">
        <v>63021.87</v>
      </c>
      <c r="K4638" s="10"/>
      <c r="L4638" s="11">
        <v>189065.35</v>
      </c>
    </row>
    <row r="4639" spans="1:12" x14ac:dyDescent="0.25">
      <c r="A4639" s="5" t="s">
        <v>600</v>
      </c>
      <c r="B4639" s="3" t="s">
        <v>601</v>
      </c>
      <c r="C4639" s="5" t="s">
        <v>5597</v>
      </c>
      <c r="D4639" s="5" t="s">
        <v>5615</v>
      </c>
      <c r="E4639" s="5">
        <v>2016</v>
      </c>
      <c r="F4639" s="8" t="str">
        <f t="shared" si="146"/>
        <v>May</v>
      </c>
      <c r="G4639" s="7">
        <f t="shared" si="147"/>
        <v>42517</v>
      </c>
      <c r="H4639" s="5" t="s">
        <v>609</v>
      </c>
      <c r="I4639" s="5" t="s">
        <v>13</v>
      </c>
      <c r="J4639" s="10"/>
      <c r="K4639" s="10">
        <v>126043.74</v>
      </c>
      <c r="L4639" s="11">
        <v>63021.61</v>
      </c>
    </row>
    <row r="4640" spans="1:12" x14ac:dyDescent="0.25">
      <c r="A4640" s="5" t="s">
        <v>600</v>
      </c>
      <c r="B4640" s="3" t="s">
        <v>601</v>
      </c>
      <c r="C4640" s="5" t="s">
        <v>5589</v>
      </c>
      <c r="D4640" s="5" t="s">
        <v>5587</v>
      </c>
      <c r="E4640" s="5">
        <v>2016</v>
      </c>
      <c r="F4640" s="8" t="str">
        <f t="shared" si="146"/>
        <v>June</v>
      </c>
      <c r="G4640" s="7">
        <f t="shared" si="147"/>
        <v>42522</v>
      </c>
      <c r="H4640" s="5" t="s">
        <v>610</v>
      </c>
      <c r="I4640" s="5" t="s">
        <v>11</v>
      </c>
      <c r="J4640" s="10">
        <v>84021.87</v>
      </c>
      <c r="K4640" s="10"/>
      <c r="L4640" s="11">
        <v>147043.48000000001</v>
      </c>
    </row>
    <row r="4641" spans="1:12" x14ac:dyDescent="0.25">
      <c r="A4641" s="5" t="s">
        <v>600</v>
      </c>
      <c r="B4641" s="3" t="s">
        <v>601</v>
      </c>
      <c r="C4641" s="5" t="s">
        <v>5592</v>
      </c>
      <c r="D4641" s="5" t="s">
        <v>5587</v>
      </c>
      <c r="E4641" s="5">
        <v>2016</v>
      </c>
      <c r="F4641" s="8" t="str">
        <f t="shared" si="146"/>
        <v>July</v>
      </c>
      <c r="G4641" s="7">
        <f t="shared" si="147"/>
        <v>42552</v>
      </c>
      <c r="H4641" s="5" t="s">
        <v>611</v>
      </c>
      <c r="I4641" s="5" t="s">
        <v>11</v>
      </c>
      <c r="J4641" s="10">
        <v>63021.87</v>
      </c>
      <c r="K4641" s="10"/>
      <c r="L4641" s="11">
        <v>210065.35</v>
      </c>
    </row>
    <row r="4642" spans="1:12" x14ac:dyDescent="0.25">
      <c r="A4642" s="5" t="s">
        <v>600</v>
      </c>
      <c r="B4642" s="3" t="s">
        <v>601</v>
      </c>
      <c r="C4642" s="5" t="s">
        <v>5590</v>
      </c>
      <c r="D4642" s="5" t="s">
        <v>5587</v>
      </c>
      <c r="E4642" s="5">
        <v>2016</v>
      </c>
      <c r="F4642" s="8" t="str">
        <f t="shared" si="146"/>
        <v>August</v>
      </c>
      <c r="G4642" s="7">
        <f t="shared" si="147"/>
        <v>42583</v>
      </c>
      <c r="H4642" s="5" t="s">
        <v>612</v>
      </c>
      <c r="I4642" s="5" t="s">
        <v>11</v>
      </c>
      <c r="J4642" s="10">
        <v>63021.87</v>
      </c>
      <c r="K4642" s="10"/>
      <c r="L4642" s="11">
        <v>273087.21999999997</v>
      </c>
    </row>
    <row r="4643" spans="1:12" x14ac:dyDescent="0.25">
      <c r="A4643" s="5" t="s">
        <v>600</v>
      </c>
      <c r="B4643" s="3" t="s">
        <v>601</v>
      </c>
      <c r="C4643" s="5" t="s">
        <v>5590</v>
      </c>
      <c r="D4643" s="5" t="s">
        <v>5617</v>
      </c>
      <c r="E4643" s="5">
        <v>2016</v>
      </c>
      <c r="F4643" s="8" t="str">
        <f t="shared" si="146"/>
        <v>August</v>
      </c>
      <c r="G4643" s="7">
        <f t="shared" si="147"/>
        <v>42601</v>
      </c>
      <c r="H4643" s="5" t="s">
        <v>613</v>
      </c>
      <c r="I4643" s="5" t="s">
        <v>13</v>
      </c>
      <c r="J4643" s="10"/>
      <c r="K4643" s="10">
        <v>126043.74</v>
      </c>
      <c r="L4643" s="11">
        <v>147043.48000000001</v>
      </c>
    </row>
    <row r="4644" spans="1:12" x14ac:dyDescent="0.25">
      <c r="A4644" s="5" t="s">
        <v>600</v>
      </c>
      <c r="B4644" s="3" t="s">
        <v>601</v>
      </c>
      <c r="C4644" s="5" t="s">
        <v>5605</v>
      </c>
      <c r="D4644" s="5" t="s">
        <v>5587</v>
      </c>
      <c r="E4644" s="5">
        <v>2016</v>
      </c>
      <c r="F4644" s="8" t="str">
        <f t="shared" si="146"/>
        <v>September</v>
      </c>
      <c r="G4644" s="7">
        <f t="shared" si="147"/>
        <v>42614</v>
      </c>
      <c r="H4644" s="5" t="s">
        <v>614</v>
      </c>
      <c r="I4644" s="5" t="s">
        <v>11</v>
      </c>
      <c r="J4644" s="10">
        <v>63021.87</v>
      </c>
      <c r="K4644" s="10"/>
      <c r="L4644" s="11">
        <v>210065.35</v>
      </c>
    </row>
    <row r="4645" spans="1:12" x14ac:dyDescent="0.25">
      <c r="A4645" s="5" t="s">
        <v>600</v>
      </c>
      <c r="B4645" s="3" t="s">
        <v>601</v>
      </c>
      <c r="C4645" s="5" t="s">
        <v>5606</v>
      </c>
      <c r="D4645" s="5" t="s">
        <v>5587</v>
      </c>
      <c r="E4645" s="5">
        <v>2016</v>
      </c>
      <c r="F4645" s="8" t="str">
        <f t="shared" si="146"/>
        <v>October</v>
      </c>
      <c r="G4645" s="7">
        <f t="shared" si="147"/>
        <v>42644</v>
      </c>
      <c r="H4645" s="5" t="s">
        <v>615</v>
      </c>
      <c r="I4645" s="5" t="s">
        <v>11</v>
      </c>
      <c r="J4645" s="10">
        <v>63021.87</v>
      </c>
      <c r="K4645" s="10"/>
      <c r="L4645" s="11">
        <v>273087.21999999997</v>
      </c>
    </row>
    <row r="4646" spans="1:12" x14ac:dyDescent="0.25">
      <c r="A4646" s="5" t="s">
        <v>600</v>
      </c>
      <c r="B4646" s="3" t="s">
        <v>601</v>
      </c>
      <c r="C4646" s="5" t="s">
        <v>5594</v>
      </c>
      <c r="D4646" s="5" t="s">
        <v>5587</v>
      </c>
      <c r="E4646" s="5">
        <v>2016</v>
      </c>
      <c r="F4646" s="8" t="str">
        <f t="shared" si="146"/>
        <v>November</v>
      </c>
      <c r="G4646" s="7">
        <f t="shared" si="147"/>
        <v>42675</v>
      </c>
      <c r="H4646" s="5" t="s">
        <v>616</v>
      </c>
      <c r="I4646" s="5" t="s">
        <v>11</v>
      </c>
      <c r="J4646" s="10">
        <v>63021.87</v>
      </c>
      <c r="K4646" s="10"/>
      <c r="L4646" s="11">
        <v>336109.09</v>
      </c>
    </row>
    <row r="4647" spans="1:12" x14ac:dyDescent="0.25">
      <c r="A4647" s="5" t="s">
        <v>600</v>
      </c>
      <c r="B4647" s="3" t="s">
        <v>601</v>
      </c>
      <c r="C4647" s="5" t="s">
        <v>5594</v>
      </c>
      <c r="D4647" s="5" t="s">
        <v>5606</v>
      </c>
      <c r="E4647" s="5">
        <v>2016</v>
      </c>
      <c r="F4647" s="8" t="str">
        <f t="shared" si="146"/>
        <v>November</v>
      </c>
      <c r="G4647" s="7">
        <f t="shared" si="147"/>
        <v>42684</v>
      </c>
      <c r="H4647" s="5" t="s">
        <v>617</v>
      </c>
      <c r="I4647" s="5" t="s">
        <v>13</v>
      </c>
      <c r="J4647" s="10"/>
      <c r="K4647" s="10">
        <v>126043.76</v>
      </c>
      <c r="L4647" s="11">
        <v>210065.33</v>
      </c>
    </row>
    <row r="4648" spans="1:12" x14ac:dyDescent="0.25">
      <c r="A4648" s="5" t="s">
        <v>600</v>
      </c>
      <c r="B4648" s="3" t="s">
        <v>601</v>
      </c>
      <c r="C4648" s="5" t="s">
        <v>5607</v>
      </c>
      <c r="D4648" s="5" t="s">
        <v>5587</v>
      </c>
      <c r="E4648" s="5">
        <v>2016</v>
      </c>
      <c r="F4648" s="8" t="str">
        <f t="shared" si="146"/>
        <v>December</v>
      </c>
      <c r="G4648" s="7">
        <f t="shared" si="147"/>
        <v>42705</v>
      </c>
      <c r="H4648" s="5" t="s">
        <v>618</v>
      </c>
      <c r="I4648" s="5" t="s">
        <v>11</v>
      </c>
      <c r="J4648" s="10">
        <v>63021.87</v>
      </c>
      <c r="K4648" s="10"/>
      <c r="L4648" s="11">
        <v>273087.2</v>
      </c>
    </row>
    <row r="4649" spans="1:12" x14ac:dyDescent="0.25">
      <c r="A4649" s="5" t="s">
        <v>600</v>
      </c>
      <c r="B4649" s="3" t="s">
        <v>601</v>
      </c>
      <c r="C4649" s="5" t="s">
        <v>5607</v>
      </c>
      <c r="D4649" s="5" t="s">
        <v>5598</v>
      </c>
      <c r="E4649" s="5">
        <v>2016</v>
      </c>
      <c r="F4649" s="8" t="str">
        <f t="shared" si="146"/>
        <v>December</v>
      </c>
      <c r="G4649" s="7">
        <f t="shared" si="147"/>
        <v>42706</v>
      </c>
      <c r="H4649" s="5" t="s">
        <v>619</v>
      </c>
      <c r="I4649" s="5" t="s">
        <v>13</v>
      </c>
      <c r="J4649" s="10"/>
      <c r="K4649" s="10">
        <v>147043.74</v>
      </c>
      <c r="L4649" s="11">
        <v>126043.46</v>
      </c>
    </row>
    <row r="4650" spans="1:12" x14ac:dyDescent="0.25">
      <c r="A4650" s="5" t="s">
        <v>620</v>
      </c>
      <c r="B4650" s="3" t="s">
        <v>621</v>
      </c>
      <c r="C4650" s="7"/>
      <c r="D4650" s="7"/>
      <c r="E4650" s="7"/>
      <c r="F4650" s="8" t="str">
        <f t="shared" si="146"/>
        <v>January</v>
      </c>
      <c r="G4650" s="7" t="str">
        <f t="shared" si="147"/>
        <v/>
      </c>
      <c r="H4650" s="5" t="s">
        <v>28</v>
      </c>
      <c r="I4650" s="5" t="s">
        <v>29</v>
      </c>
      <c r="J4650" s="10"/>
      <c r="K4650" s="10"/>
      <c r="L4650" s="11">
        <v>0</v>
      </c>
    </row>
    <row r="4651" spans="1:12" x14ac:dyDescent="0.25">
      <c r="A4651" s="5" t="s">
        <v>622</v>
      </c>
      <c r="B4651" s="3" t="s">
        <v>623</v>
      </c>
      <c r="C4651" s="7"/>
      <c r="D4651" s="7"/>
      <c r="E4651" s="7"/>
      <c r="F4651" s="8" t="str">
        <f t="shared" si="146"/>
        <v>January</v>
      </c>
      <c r="G4651" s="7" t="str">
        <f t="shared" si="147"/>
        <v/>
      </c>
      <c r="H4651" s="5" t="s">
        <v>28</v>
      </c>
      <c r="I4651" s="5" t="s">
        <v>29</v>
      </c>
      <c r="J4651" s="10"/>
      <c r="K4651" s="10"/>
      <c r="L4651" s="11">
        <v>0</v>
      </c>
    </row>
    <row r="4652" spans="1:12" x14ac:dyDescent="0.25">
      <c r="A4652" s="5" t="s">
        <v>624</v>
      </c>
      <c r="B4652" s="3" t="s">
        <v>625</v>
      </c>
      <c r="C4652" s="7"/>
      <c r="D4652" s="7"/>
      <c r="E4652" s="7"/>
      <c r="F4652" s="8" t="str">
        <f t="shared" si="146"/>
        <v>January</v>
      </c>
      <c r="G4652" s="7" t="str">
        <f t="shared" si="147"/>
        <v/>
      </c>
      <c r="H4652" s="5" t="s">
        <v>28</v>
      </c>
      <c r="I4652" s="5" t="s">
        <v>29</v>
      </c>
      <c r="J4652" s="10"/>
      <c r="K4652" s="10"/>
      <c r="L4652" s="11">
        <v>0</v>
      </c>
    </row>
    <row r="4653" spans="1:12" x14ac:dyDescent="0.25">
      <c r="A4653" s="5" t="s">
        <v>626</v>
      </c>
      <c r="B4653" s="3" t="s">
        <v>627</v>
      </c>
      <c r="C4653" s="5" t="s">
        <v>5587</v>
      </c>
      <c r="D4653" s="5" t="s">
        <v>5587</v>
      </c>
      <c r="E4653" s="5">
        <v>2016</v>
      </c>
      <c r="F4653" s="8" t="str">
        <f t="shared" si="146"/>
        <v>January</v>
      </c>
      <c r="G4653" s="7">
        <f t="shared" si="147"/>
        <v>42370</v>
      </c>
      <c r="H4653" s="5" t="s">
        <v>36</v>
      </c>
      <c r="I4653" s="5" t="s">
        <v>29</v>
      </c>
      <c r="J4653" s="10"/>
      <c r="K4653" s="10"/>
      <c r="L4653" s="11">
        <v>453000</v>
      </c>
    </row>
    <row r="4654" spans="1:12" x14ac:dyDescent="0.25">
      <c r="A4654" s="5" t="s">
        <v>626</v>
      </c>
      <c r="B4654" s="3" t="s">
        <v>627</v>
      </c>
      <c r="C4654" s="5" t="s">
        <v>5587</v>
      </c>
      <c r="D4654" s="5" t="s">
        <v>5587</v>
      </c>
      <c r="E4654" s="5">
        <v>2016</v>
      </c>
      <c r="F4654" s="8" t="str">
        <f t="shared" si="146"/>
        <v>January</v>
      </c>
      <c r="G4654" s="7">
        <f t="shared" si="147"/>
        <v>42370</v>
      </c>
      <c r="H4654" s="5" t="s">
        <v>628</v>
      </c>
      <c r="I4654" s="5" t="s">
        <v>11</v>
      </c>
      <c r="J4654" s="10">
        <v>400000</v>
      </c>
      <c r="K4654" s="10"/>
      <c r="L4654" s="11">
        <v>853000</v>
      </c>
    </row>
    <row r="4655" spans="1:12" x14ac:dyDescent="0.25">
      <c r="A4655" s="5" t="s">
        <v>626</v>
      </c>
      <c r="B4655" s="3" t="s">
        <v>627</v>
      </c>
      <c r="C4655" s="5" t="s">
        <v>5587</v>
      </c>
      <c r="D4655" s="5" t="s">
        <v>5587</v>
      </c>
      <c r="E4655" s="5">
        <v>2016</v>
      </c>
      <c r="F4655" s="8" t="str">
        <f t="shared" si="146"/>
        <v>January</v>
      </c>
      <c r="G4655" s="7">
        <f t="shared" si="147"/>
        <v>42370</v>
      </c>
      <c r="H4655" s="5" t="s">
        <v>629</v>
      </c>
      <c r="I4655" s="5" t="s">
        <v>13</v>
      </c>
      <c r="J4655" s="10"/>
      <c r="K4655" s="10">
        <v>53000</v>
      </c>
      <c r="L4655" s="11">
        <v>800000</v>
      </c>
    </row>
    <row r="4656" spans="1:12" x14ac:dyDescent="0.25">
      <c r="A4656" s="5" t="s">
        <v>626</v>
      </c>
      <c r="B4656" s="3" t="s">
        <v>627</v>
      </c>
      <c r="C4656" s="5" t="s">
        <v>5587</v>
      </c>
      <c r="D4656" s="5" t="s">
        <v>5617</v>
      </c>
      <c r="E4656" s="5">
        <v>2016</v>
      </c>
      <c r="F4656" s="8" t="str">
        <f t="shared" si="146"/>
        <v>January</v>
      </c>
      <c r="G4656" s="7">
        <f t="shared" si="147"/>
        <v>42388</v>
      </c>
      <c r="H4656" s="5" t="s">
        <v>630</v>
      </c>
      <c r="I4656" s="5" t="s">
        <v>13</v>
      </c>
      <c r="J4656" s="10"/>
      <c r="K4656" s="10">
        <v>400000</v>
      </c>
      <c r="L4656" s="11">
        <v>400000</v>
      </c>
    </row>
    <row r="4657" spans="1:12" x14ac:dyDescent="0.25">
      <c r="A4657" s="5" t="s">
        <v>626</v>
      </c>
      <c r="B4657" s="3" t="s">
        <v>627</v>
      </c>
      <c r="C4657" s="5" t="s">
        <v>5588</v>
      </c>
      <c r="D4657" s="5" t="s">
        <v>5587</v>
      </c>
      <c r="E4657" s="5">
        <v>2016</v>
      </c>
      <c r="F4657" s="8" t="str">
        <f t="shared" si="146"/>
        <v>March</v>
      </c>
      <c r="G4657" s="7">
        <f t="shared" si="147"/>
        <v>42430</v>
      </c>
      <c r="H4657" s="5" t="s">
        <v>631</v>
      </c>
      <c r="I4657" s="5" t="s">
        <v>11</v>
      </c>
      <c r="J4657" s="10">
        <v>400000</v>
      </c>
      <c r="K4657" s="10"/>
      <c r="L4657" s="11">
        <v>800000</v>
      </c>
    </row>
    <row r="4658" spans="1:12" x14ac:dyDescent="0.25">
      <c r="A4658" s="5" t="s">
        <v>626</v>
      </c>
      <c r="B4658" s="3" t="s">
        <v>627</v>
      </c>
      <c r="C4658" s="5" t="s">
        <v>5588</v>
      </c>
      <c r="D4658" s="5" t="s">
        <v>5588</v>
      </c>
      <c r="E4658" s="5">
        <v>2016</v>
      </c>
      <c r="F4658" s="8" t="str">
        <f t="shared" si="146"/>
        <v>March</v>
      </c>
      <c r="G4658" s="7">
        <f t="shared" si="147"/>
        <v>42432</v>
      </c>
      <c r="H4658" s="5" t="s">
        <v>632</v>
      </c>
      <c r="I4658" s="5" t="s">
        <v>13</v>
      </c>
      <c r="J4658" s="10"/>
      <c r="K4658" s="10">
        <v>200000</v>
      </c>
      <c r="L4658" s="11">
        <v>600000</v>
      </c>
    </row>
    <row r="4659" spans="1:12" x14ac:dyDescent="0.25">
      <c r="A4659" s="5" t="s">
        <v>626</v>
      </c>
      <c r="B4659" s="3" t="s">
        <v>627</v>
      </c>
      <c r="C4659" s="5" t="s">
        <v>5588</v>
      </c>
      <c r="D4659" s="5" t="s">
        <v>5592</v>
      </c>
      <c r="E4659" s="5">
        <v>2016</v>
      </c>
      <c r="F4659" s="8" t="str">
        <f t="shared" si="146"/>
        <v>March</v>
      </c>
      <c r="G4659" s="7">
        <f t="shared" si="147"/>
        <v>42436</v>
      </c>
      <c r="H4659" s="5" t="s">
        <v>633</v>
      </c>
      <c r="I4659" s="5" t="s">
        <v>13</v>
      </c>
      <c r="J4659" s="10"/>
      <c r="K4659" s="10">
        <v>200000</v>
      </c>
      <c r="L4659" s="11">
        <v>400000</v>
      </c>
    </row>
    <row r="4660" spans="1:12" x14ac:dyDescent="0.25">
      <c r="A4660" s="5" t="s">
        <v>626</v>
      </c>
      <c r="B4660" s="3" t="s">
        <v>627</v>
      </c>
      <c r="C4660" s="5" t="s">
        <v>5596</v>
      </c>
      <c r="D4660" s="5" t="s">
        <v>5616</v>
      </c>
      <c r="E4660" s="5">
        <v>2016</v>
      </c>
      <c r="F4660" s="8" t="str">
        <f t="shared" si="146"/>
        <v>April</v>
      </c>
      <c r="G4660" s="7">
        <f t="shared" si="147"/>
        <v>42475</v>
      </c>
      <c r="H4660" s="5" t="s">
        <v>634</v>
      </c>
      <c r="I4660" s="5" t="s">
        <v>13</v>
      </c>
      <c r="J4660" s="10"/>
      <c r="K4660" s="10">
        <v>400000</v>
      </c>
      <c r="L4660" s="11">
        <v>0</v>
      </c>
    </row>
    <row r="4661" spans="1:12" x14ac:dyDescent="0.25">
      <c r="A4661" s="5" t="s">
        <v>626</v>
      </c>
      <c r="B4661" s="3" t="s">
        <v>627</v>
      </c>
      <c r="C4661" s="5" t="s">
        <v>5597</v>
      </c>
      <c r="D4661" s="5" t="s">
        <v>5587</v>
      </c>
      <c r="E4661" s="5">
        <v>2016</v>
      </c>
      <c r="F4661" s="8" t="str">
        <f t="shared" si="146"/>
        <v>May</v>
      </c>
      <c r="G4661" s="7">
        <f t="shared" si="147"/>
        <v>42491</v>
      </c>
      <c r="H4661" s="5" t="s">
        <v>635</v>
      </c>
      <c r="I4661" s="5" t="s">
        <v>11</v>
      </c>
      <c r="J4661" s="10">
        <v>400000</v>
      </c>
      <c r="K4661" s="10"/>
      <c r="L4661" s="11">
        <v>400000</v>
      </c>
    </row>
    <row r="4662" spans="1:12" x14ac:dyDescent="0.25">
      <c r="A4662" s="5" t="s">
        <v>626</v>
      </c>
      <c r="B4662" s="3" t="s">
        <v>627</v>
      </c>
      <c r="C4662" s="5" t="s">
        <v>5597</v>
      </c>
      <c r="D4662" s="5" t="s">
        <v>5607</v>
      </c>
      <c r="E4662" s="5">
        <v>2016</v>
      </c>
      <c r="F4662" s="8" t="str">
        <f t="shared" si="146"/>
        <v>May</v>
      </c>
      <c r="G4662" s="7">
        <f t="shared" si="147"/>
        <v>42502</v>
      </c>
      <c r="H4662" s="5" t="s">
        <v>636</v>
      </c>
      <c r="I4662" s="5" t="s">
        <v>13</v>
      </c>
      <c r="J4662" s="10"/>
      <c r="K4662" s="10">
        <v>400000</v>
      </c>
      <c r="L4662" s="11">
        <v>0</v>
      </c>
    </row>
    <row r="4663" spans="1:12" x14ac:dyDescent="0.25">
      <c r="A4663" s="5" t="s">
        <v>626</v>
      </c>
      <c r="B4663" s="3" t="s">
        <v>627</v>
      </c>
      <c r="C4663" s="5" t="s">
        <v>5592</v>
      </c>
      <c r="D4663" s="5" t="s">
        <v>5587</v>
      </c>
      <c r="E4663" s="5">
        <v>2016</v>
      </c>
      <c r="F4663" s="8" t="str">
        <f t="shared" si="146"/>
        <v>July</v>
      </c>
      <c r="G4663" s="7">
        <f t="shared" si="147"/>
        <v>42552</v>
      </c>
      <c r="H4663" s="5" t="s">
        <v>637</v>
      </c>
      <c r="I4663" s="5" t="s">
        <v>11</v>
      </c>
      <c r="J4663" s="10">
        <v>400000</v>
      </c>
      <c r="K4663" s="10"/>
      <c r="L4663" s="11">
        <v>400000</v>
      </c>
    </row>
    <row r="4664" spans="1:12" x14ac:dyDescent="0.25">
      <c r="A4664" s="5" t="s">
        <v>626</v>
      </c>
      <c r="B4664" s="3" t="s">
        <v>627</v>
      </c>
      <c r="C4664" s="5" t="s">
        <v>5590</v>
      </c>
      <c r="D4664" s="5" t="s">
        <v>5587</v>
      </c>
      <c r="E4664" s="5">
        <v>2016</v>
      </c>
      <c r="F4664" s="8" t="str">
        <f t="shared" si="146"/>
        <v>August</v>
      </c>
      <c r="G4664" s="7">
        <f t="shared" si="147"/>
        <v>42583</v>
      </c>
      <c r="H4664" s="5" t="s">
        <v>638</v>
      </c>
      <c r="I4664" s="5" t="s">
        <v>13</v>
      </c>
      <c r="J4664" s="10"/>
      <c r="K4664" s="10">
        <v>400000</v>
      </c>
      <c r="L4664" s="11">
        <v>0</v>
      </c>
    </row>
    <row r="4665" spans="1:12" x14ac:dyDescent="0.25">
      <c r="A4665" s="5" t="s">
        <v>626</v>
      </c>
      <c r="B4665" s="3" t="s">
        <v>627</v>
      </c>
      <c r="C4665" s="5" t="s">
        <v>5605</v>
      </c>
      <c r="D4665" s="5" t="s">
        <v>5587</v>
      </c>
      <c r="E4665" s="5">
        <v>2016</v>
      </c>
      <c r="F4665" s="8" t="str">
        <f t="shared" si="146"/>
        <v>September</v>
      </c>
      <c r="G4665" s="7">
        <f t="shared" si="147"/>
        <v>42614</v>
      </c>
      <c r="H4665" s="5" t="s">
        <v>639</v>
      </c>
      <c r="I4665" s="5" t="s">
        <v>11</v>
      </c>
      <c r="J4665" s="10">
        <v>400000</v>
      </c>
      <c r="K4665" s="10"/>
      <c r="L4665" s="11">
        <v>400000</v>
      </c>
    </row>
    <row r="4666" spans="1:12" x14ac:dyDescent="0.25">
      <c r="A4666" s="5" t="s">
        <v>626</v>
      </c>
      <c r="B4666" s="3" t="s">
        <v>627</v>
      </c>
      <c r="C4666" s="5" t="s">
        <v>5594</v>
      </c>
      <c r="D4666" s="5" t="s">
        <v>5587</v>
      </c>
      <c r="E4666" s="5">
        <v>2016</v>
      </c>
      <c r="F4666" s="8" t="str">
        <f t="shared" si="146"/>
        <v>November</v>
      </c>
      <c r="G4666" s="7">
        <f t="shared" si="147"/>
        <v>42675</v>
      </c>
      <c r="H4666" s="5" t="s">
        <v>640</v>
      </c>
      <c r="I4666" s="5" t="s">
        <v>11</v>
      </c>
      <c r="J4666" s="10">
        <v>400000</v>
      </c>
      <c r="K4666" s="10"/>
      <c r="L4666" s="11">
        <v>800000</v>
      </c>
    </row>
    <row r="4667" spans="1:12" x14ac:dyDescent="0.25">
      <c r="A4667" s="5" t="s">
        <v>626</v>
      </c>
      <c r="B4667" s="3" t="s">
        <v>627</v>
      </c>
      <c r="C4667" s="5" t="s">
        <v>5594</v>
      </c>
      <c r="D4667" s="5" t="s">
        <v>5592</v>
      </c>
      <c r="E4667" s="5">
        <v>2016</v>
      </c>
      <c r="F4667" s="8" t="str">
        <f t="shared" si="146"/>
        <v>November</v>
      </c>
      <c r="G4667" s="7">
        <f t="shared" si="147"/>
        <v>42681</v>
      </c>
      <c r="H4667" s="5" t="s">
        <v>641</v>
      </c>
      <c r="I4667" s="5" t="s">
        <v>13</v>
      </c>
      <c r="J4667" s="10"/>
      <c r="K4667" s="10">
        <v>400000</v>
      </c>
      <c r="L4667" s="11">
        <v>400000</v>
      </c>
    </row>
    <row r="4668" spans="1:12" x14ac:dyDescent="0.25">
      <c r="A4668" s="5" t="s">
        <v>626</v>
      </c>
      <c r="B4668" s="3" t="s">
        <v>627</v>
      </c>
      <c r="C4668" s="5" t="s">
        <v>5594</v>
      </c>
      <c r="D4668" s="5" t="s">
        <v>5611</v>
      </c>
      <c r="E4668" s="5">
        <v>2016</v>
      </c>
      <c r="F4668" s="8" t="str">
        <f t="shared" si="146"/>
        <v>November</v>
      </c>
      <c r="G4668" s="7">
        <f t="shared" si="147"/>
        <v>42688</v>
      </c>
      <c r="H4668" s="5" t="s">
        <v>642</v>
      </c>
      <c r="I4668" s="5" t="s">
        <v>13</v>
      </c>
      <c r="J4668" s="10"/>
      <c r="K4668" s="10">
        <v>400000</v>
      </c>
      <c r="L4668" s="11">
        <v>0</v>
      </c>
    </row>
    <row r="4669" spans="1:12" x14ac:dyDescent="0.25">
      <c r="A4669" s="5" t="s">
        <v>626</v>
      </c>
      <c r="B4669" s="3" t="s">
        <v>627</v>
      </c>
      <c r="C4669" s="5" t="s">
        <v>5607</v>
      </c>
      <c r="D4669" s="5" t="s">
        <v>5587</v>
      </c>
      <c r="E4669" s="5">
        <v>2016</v>
      </c>
      <c r="F4669" s="8" t="str">
        <f t="shared" si="146"/>
        <v>December</v>
      </c>
      <c r="G4669" s="7">
        <f t="shared" si="147"/>
        <v>42705</v>
      </c>
      <c r="H4669" s="5" t="s">
        <v>643</v>
      </c>
      <c r="I4669" s="5" t="s">
        <v>11</v>
      </c>
      <c r="J4669" s="10">
        <v>986090</v>
      </c>
      <c r="K4669" s="10"/>
      <c r="L4669" s="11">
        <v>986090</v>
      </c>
    </row>
    <row r="4670" spans="1:12" x14ac:dyDescent="0.25">
      <c r="A4670" s="5" t="s">
        <v>626</v>
      </c>
      <c r="B4670" s="3" t="s">
        <v>627</v>
      </c>
      <c r="C4670" s="5" t="s">
        <v>5607</v>
      </c>
      <c r="D4670" s="5" t="s">
        <v>5617</v>
      </c>
      <c r="E4670" s="5">
        <v>2016</v>
      </c>
      <c r="F4670" s="8" t="str">
        <f t="shared" si="146"/>
        <v>December</v>
      </c>
      <c r="G4670" s="7">
        <f t="shared" si="147"/>
        <v>42723</v>
      </c>
      <c r="H4670" s="5" t="s">
        <v>644</v>
      </c>
      <c r="I4670" s="5" t="s">
        <v>13</v>
      </c>
      <c r="J4670" s="10"/>
      <c r="K4670" s="10">
        <v>986090</v>
      </c>
      <c r="L4670" s="11">
        <v>0</v>
      </c>
    </row>
    <row r="4671" spans="1:12" x14ac:dyDescent="0.25">
      <c r="A4671" s="5" t="s">
        <v>645</v>
      </c>
      <c r="B4671" s="3" t="s">
        <v>646</v>
      </c>
      <c r="C4671" s="5" t="s">
        <v>5587</v>
      </c>
      <c r="D4671" s="5" t="s">
        <v>5587</v>
      </c>
      <c r="E4671" s="5">
        <v>2016</v>
      </c>
      <c r="F4671" s="8" t="str">
        <f t="shared" si="146"/>
        <v>January</v>
      </c>
      <c r="G4671" s="7">
        <f t="shared" si="147"/>
        <v>42370</v>
      </c>
      <c r="H4671" s="5" t="s">
        <v>36</v>
      </c>
      <c r="I4671" s="5" t="s">
        <v>29</v>
      </c>
      <c r="J4671" s="10"/>
      <c r="K4671" s="10"/>
      <c r="L4671" s="11">
        <v>495000</v>
      </c>
    </row>
    <row r="4672" spans="1:12" x14ac:dyDescent="0.25">
      <c r="A4672" s="5" t="s">
        <v>645</v>
      </c>
      <c r="B4672" s="3" t="s">
        <v>646</v>
      </c>
      <c r="C4672" s="5" t="s">
        <v>5587</v>
      </c>
      <c r="D4672" s="5" t="s">
        <v>5587</v>
      </c>
      <c r="E4672" s="5">
        <v>2016</v>
      </c>
      <c r="F4672" s="8" t="str">
        <f t="shared" si="146"/>
        <v>January</v>
      </c>
      <c r="G4672" s="7">
        <f t="shared" si="147"/>
        <v>42370</v>
      </c>
      <c r="H4672" s="5" t="s">
        <v>647</v>
      </c>
      <c r="I4672" s="5" t="s">
        <v>11</v>
      </c>
      <c r="J4672" s="10">
        <v>495000</v>
      </c>
      <c r="K4672" s="10"/>
      <c r="L4672" s="11">
        <v>990000</v>
      </c>
    </row>
    <row r="4673" spans="1:12" x14ac:dyDescent="0.25">
      <c r="A4673" s="5" t="s">
        <v>645</v>
      </c>
      <c r="B4673" s="3" t="s">
        <v>646</v>
      </c>
      <c r="C4673" s="5" t="s">
        <v>5587</v>
      </c>
      <c r="D4673" s="5" t="s">
        <v>5604</v>
      </c>
      <c r="E4673" s="5">
        <v>2016</v>
      </c>
      <c r="F4673" s="8" t="str">
        <f t="shared" si="146"/>
        <v>January</v>
      </c>
      <c r="G4673" s="7">
        <f t="shared" si="147"/>
        <v>42382</v>
      </c>
      <c r="H4673" s="5" t="s">
        <v>648</v>
      </c>
      <c r="I4673" s="5" t="s">
        <v>13</v>
      </c>
      <c r="J4673" s="10"/>
      <c r="K4673" s="10">
        <v>445500</v>
      </c>
      <c r="L4673" s="11">
        <v>544500</v>
      </c>
    </row>
    <row r="4674" spans="1:12" x14ac:dyDescent="0.25">
      <c r="A4674" s="5" t="s">
        <v>645</v>
      </c>
      <c r="B4674" s="3" t="s">
        <v>646</v>
      </c>
      <c r="C4674" s="5" t="s">
        <v>5598</v>
      </c>
      <c r="D4674" s="5" t="s">
        <v>5587</v>
      </c>
      <c r="E4674" s="5">
        <v>2016</v>
      </c>
      <c r="F4674" s="8" t="str">
        <f t="shared" si="146"/>
        <v>February</v>
      </c>
      <c r="G4674" s="7">
        <f t="shared" si="147"/>
        <v>42401</v>
      </c>
      <c r="H4674" s="5" t="s">
        <v>649</v>
      </c>
      <c r="I4674" s="5" t="s">
        <v>11</v>
      </c>
      <c r="J4674" s="10">
        <v>495000</v>
      </c>
      <c r="K4674" s="10"/>
      <c r="L4674" s="11">
        <v>1039500</v>
      </c>
    </row>
    <row r="4675" spans="1:12" x14ac:dyDescent="0.25">
      <c r="A4675" s="5" t="s">
        <v>645</v>
      </c>
      <c r="B4675" s="3" t="s">
        <v>646</v>
      </c>
      <c r="C4675" s="5" t="s">
        <v>5598</v>
      </c>
      <c r="D4675" s="5" t="s">
        <v>5590</v>
      </c>
      <c r="E4675" s="5">
        <v>2016</v>
      </c>
      <c r="F4675" s="8" t="str">
        <f t="shared" si="146"/>
        <v>February</v>
      </c>
      <c r="G4675" s="7">
        <f t="shared" si="147"/>
        <v>42408</v>
      </c>
      <c r="H4675" s="5" t="s">
        <v>650</v>
      </c>
      <c r="I4675" s="5" t="s">
        <v>13</v>
      </c>
      <c r="J4675" s="10"/>
      <c r="K4675" s="10">
        <v>445500</v>
      </c>
      <c r="L4675" s="11">
        <v>594000</v>
      </c>
    </row>
    <row r="4676" spans="1:12" x14ac:dyDescent="0.25">
      <c r="A4676" s="5" t="s">
        <v>645</v>
      </c>
      <c r="B4676" s="3" t="s">
        <v>646</v>
      </c>
      <c r="C4676" s="5" t="s">
        <v>5598</v>
      </c>
      <c r="D4676" s="5" t="s">
        <v>5605</v>
      </c>
      <c r="E4676" s="5">
        <v>2016</v>
      </c>
      <c r="F4676" s="8" t="str">
        <f t="shared" si="146"/>
        <v>February</v>
      </c>
      <c r="G4676" s="7">
        <f t="shared" si="147"/>
        <v>42409</v>
      </c>
      <c r="H4676" s="5" t="s">
        <v>651</v>
      </c>
      <c r="I4676" s="5" t="s">
        <v>13</v>
      </c>
      <c r="J4676" s="10"/>
      <c r="K4676" s="10">
        <v>99000</v>
      </c>
      <c r="L4676" s="11">
        <v>495000</v>
      </c>
    </row>
    <row r="4677" spans="1:12" x14ac:dyDescent="0.25">
      <c r="A4677" s="5" t="s">
        <v>645</v>
      </c>
      <c r="B4677" s="3" t="s">
        <v>646</v>
      </c>
      <c r="C4677" s="5" t="s">
        <v>5588</v>
      </c>
      <c r="D4677" s="5" t="s">
        <v>5587</v>
      </c>
      <c r="E4677" s="5">
        <v>2016</v>
      </c>
      <c r="F4677" s="8" t="str">
        <f t="shared" si="146"/>
        <v>March</v>
      </c>
      <c r="G4677" s="7">
        <f t="shared" si="147"/>
        <v>42430</v>
      </c>
      <c r="H4677" s="5" t="s">
        <v>652</v>
      </c>
      <c r="I4677" s="5" t="s">
        <v>11</v>
      </c>
      <c r="J4677" s="10">
        <v>495000</v>
      </c>
      <c r="K4677" s="10"/>
      <c r="L4677" s="11">
        <v>990000</v>
      </c>
    </row>
    <row r="4678" spans="1:12" x14ac:dyDescent="0.25">
      <c r="A4678" s="5" t="s">
        <v>645</v>
      </c>
      <c r="B4678" s="3" t="s">
        <v>646</v>
      </c>
      <c r="C4678" s="5" t="s">
        <v>5596</v>
      </c>
      <c r="D4678" s="5" t="s">
        <v>5587</v>
      </c>
      <c r="E4678" s="5">
        <v>2016</v>
      </c>
      <c r="F4678" s="8" t="str">
        <f t="shared" si="146"/>
        <v>April</v>
      </c>
      <c r="G4678" s="7">
        <f t="shared" si="147"/>
        <v>42461</v>
      </c>
      <c r="H4678" s="5" t="s">
        <v>653</v>
      </c>
      <c r="I4678" s="5" t="s">
        <v>11</v>
      </c>
      <c r="J4678" s="10">
        <v>495000</v>
      </c>
      <c r="K4678" s="10"/>
      <c r="L4678" s="11">
        <v>1485000</v>
      </c>
    </row>
    <row r="4679" spans="1:12" x14ac:dyDescent="0.25">
      <c r="A4679" s="5" t="s">
        <v>645</v>
      </c>
      <c r="B4679" s="3" t="s">
        <v>646</v>
      </c>
      <c r="C4679" s="5" t="s">
        <v>5596</v>
      </c>
      <c r="D4679" s="5" t="s">
        <v>5597</v>
      </c>
      <c r="E4679" s="5">
        <v>2016</v>
      </c>
      <c r="F4679" s="8" t="str">
        <f t="shared" si="146"/>
        <v>April</v>
      </c>
      <c r="G4679" s="7">
        <f t="shared" si="147"/>
        <v>42465</v>
      </c>
      <c r="H4679" s="5" t="s">
        <v>654</v>
      </c>
      <c r="I4679" s="5" t="s">
        <v>13</v>
      </c>
      <c r="J4679" s="10"/>
      <c r="K4679" s="10">
        <v>445500</v>
      </c>
      <c r="L4679" s="11">
        <v>1039500</v>
      </c>
    </row>
    <row r="4680" spans="1:12" x14ac:dyDescent="0.25">
      <c r="A4680" s="5" t="s">
        <v>645</v>
      </c>
      <c r="B4680" s="3" t="s">
        <v>646</v>
      </c>
      <c r="C4680" s="5" t="s">
        <v>5596</v>
      </c>
      <c r="D4680" s="5" t="s">
        <v>5597</v>
      </c>
      <c r="E4680" s="5">
        <v>2016</v>
      </c>
      <c r="F4680" s="8" t="str">
        <f t="shared" si="146"/>
        <v>April</v>
      </c>
      <c r="G4680" s="7">
        <f t="shared" si="147"/>
        <v>42465</v>
      </c>
      <c r="H4680" s="5" t="s">
        <v>655</v>
      </c>
      <c r="I4680" s="5" t="s">
        <v>13</v>
      </c>
      <c r="J4680" s="10"/>
      <c r="K4680" s="10">
        <v>445500</v>
      </c>
      <c r="L4680" s="11">
        <v>594000</v>
      </c>
    </row>
    <row r="4681" spans="1:12" x14ac:dyDescent="0.25">
      <c r="A4681" s="5" t="s">
        <v>645</v>
      </c>
      <c r="B4681" s="3" t="s">
        <v>646</v>
      </c>
      <c r="C4681" s="5" t="s">
        <v>5597</v>
      </c>
      <c r="D4681" s="5" t="s">
        <v>5587</v>
      </c>
      <c r="E4681" s="5">
        <v>2016</v>
      </c>
      <c r="F4681" s="8" t="str">
        <f t="shared" ref="F4681:F4744" si="148">TEXT(C4681*28, "mmmm")</f>
        <v>May</v>
      </c>
      <c r="G4681" s="7">
        <f t="shared" ref="G4681:G4744" si="149">IFERROR(DATEVALUE(CONCATENATE(C4681,"-",D4681,"-",E4681)), "")</f>
        <v>42491</v>
      </c>
      <c r="H4681" s="5" t="s">
        <v>656</v>
      </c>
      <c r="I4681" s="5" t="s">
        <v>11</v>
      </c>
      <c r="J4681" s="10">
        <v>495000</v>
      </c>
      <c r="K4681" s="10"/>
      <c r="L4681" s="11">
        <v>1089000</v>
      </c>
    </row>
    <row r="4682" spans="1:12" x14ac:dyDescent="0.25">
      <c r="A4682" s="5" t="s">
        <v>645</v>
      </c>
      <c r="B4682" s="3" t="s">
        <v>646</v>
      </c>
      <c r="C4682" s="5" t="s">
        <v>5597</v>
      </c>
      <c r="D4682" s="5" t="s">
        <v>5596</v>
      </c>
      <c r="E4682" s="5">
        <v>2016</v>
      </c>
      <c r="F4682" s="8" t="str">
        <f t="shared" si="148"/>
        <v>May</v>
      </c>
      <c r="G4682" s="7">
        <f t="shared" si="149"/>
        <v>42494</v>
      </c>
      <c r="H4682" s="5" t="s">
        <v>657</v>
      </c>
      <c r="I4682" s="5" t="s">
        <v>13</v>
      </c>
      <c r="J4682" s="10"/>
      <c r="K4682" s="10">
        <v>445500</v>
      </c>
      <c r="L4682" s="11">
        <v>643500</v>
      </c>
    </row>
    <row r="4683" spans="1:12" x14ac:dyDescent="0.25">
      <c r="A4683" s="5" t="s">
        <v>645</v>
      </c>
      <c r="B4683" s="3" t="s">
        <v>646</v>
      </c>
      <c r="C4683" s="5" t="s">
        <v>5597</v>
      </c>
      <c r="D4683" s="5" t="s">
        <v>5597</v>
      </c>
      <c r="E4683" s="5">
        <v>2016</v>
      </c>
      <c r="F4683" s="8" t="str">
        <f t="shared" si="148"/>
        <v>May</v>
      </c>
      <c r="G4683" s="7">
        <f t="shared" si="149"/>
        <v>42495</v>
      </c>
      <c r="H4683" s="5" t="s">
        <v>658</v>
      </c>
      <c r="I4683" s="5" t="s">
        <v>13</v>
      </c>
      <c r="J4683" s="10"/>
      <c r="K4683" s="10">
        <v>148500</v>
      </c>
      <c r="L4683" s="11">
        <v>495000</v>
      </c>
    </row>
    <row r="4684" spans="1:12" x14ac:dyDescent="0.25">
      <c r="A4684" s="5" t="s">
        <v>645</v>
      </c>
      <c r="B4684" s="3" t="s">
        <v>646</v>
      </c>
      <c r="C4684" s="5" t="s">
        <v>5597</v>
      </c>
      <c r="D4684" s="5" t="s">
        <v>5615</v>
      </c>
      <c r="E4684" s="5">
        <v>2016</v>
      </c>
      <c r="F4684" s="8" t="str">
        <f t="shared" si="148"/>
        <v>May</v>
      </c>
      <c r="G4684" s="7">
        <f t="shared" si="149"/>
        <v>42517</v>
      </c>
      <c r="H4684" s="5" t="s">
        <v>659</v>
      </c>
      <c r="I4684" s="5" t="s">
        <v>13</v>
      </c>
      <c r="J4684" s="10"/>
      <c r="K4684" s="10">
        <v>445500</v>
      </c>
      <c r="L4684" s="11">
        <v>49500</v>
      </c>
    </row>
    <row r="4685" spans="1:12" x14ac:dyDescent="0.25">
      <c r="A4685" s="5" t="s">
        <v>645</v>
      </c>
      <c r="B4685" s="3" t="s">
        <v>646</v>
      </c>
      <c r="C4685" s="5" t="s">
        <v>5597</v>
      </c>
      <c r="D4685" s="5" t="s">
        <v>5610</v>
      </c>
      <c r="E4685" s="5">
        <v>2016</v>
      </c>
      <c r="F4685" s="8" t="str">
        <f t="shared" si="148"/>
        <v>May</v>
      </c>
      <c r="G4685" s="7">
        <f t="shared" si="149"/>
        <v>42520</v>
      </c>
      <c r="H4685" s="5" t="s">
        <v>660</v>
      </c>
      <c r="I4685" s="5" t="s">
        <v>13</v>
      </c>
      <c r="J4685" s="10"/>
      <c r="K4685" s="10">
        <v>49500</v>
      </c>
      <c r="L4685" s="11">
        <v>0</v>
      </c>
    </row>
    <row r="4686" spans="1:12" x14ac:dyDescent="0.25">
      <c r="A4686" s="5" t="s">
        <v>645</v>
      </c>
      <c r="B4686" s="3" t="s">
        <v>646</v>
      </c>
      <c r="C4686" s="5" t="s">
        <v>5589</v>
      </c>
      <c r="D4686" s="5" t="s">
        <v>5587</v>
      </c>
      <c r="E4686" s="5">
        <v>2016</v>
      </c>
      <c r="F4686" s="8" t="str">
        <f t="shared" si="148"/>
        <v>June</v>
      </c>
      <c r="G4686" s="7">
        <f t="shared" si="149"/>
        <v>42522</v>
      </c>
      <c r="H4686" s="5" t="s">
        <v>661</v>
      </c>
      <c r="I4686" s="5" t="s">
        <v>11</v>
      </c>
      <c r="J4686" s="10">
        <v>495000</v>
      </c>
      <c r="K4686" s="10"/>
      <c r="L4686" s="11">
        <v>495000</v>
      </c>
    </row>
    <row r="4687" spans="1:12" x14ac:dyDescent="0.25">
      <c r="A4687" s="5" t="s">
        <v>645</v>
      </c>
      <c r="B4687" s="3" t="s">
        <v>646</v>
      </c>
      <c r="C4687" s="5" t="s">
        <v>5592</v>
      </c>
      <c r="D4687" s="5" t="s">
        <v>5587</v>
      </c>
      <c r="E4687" s="5">
        <v>2016</v>
      </c>
      <c r="F4687" s="8" t="str">
        <f t="shared" si="148"/>
        <v>July</v>
      </c>
      <c r="G4687" s="7">
        <f t="shared" si="149"/>
        <v>42552</v>
      </c>
      <c r="H4687" s="5" t="s">
        <v>662</v>
      </c>
      <c r="I4687" s="5" t="s">
        <v>11</v>
      </c>
      <c r="J4687" s="10">
        <v>495000</v>
      </c>
      <c r="K4687" s="10"/>
      <c r="L4687" s="11">
        <v>990000</v>
      </c>
    </row>
    <row r="4688" spans="1:12" x14ac:dyDescent="0.25">
      <c r="A4688" s="5" t="s">
        <v>645</v>
      </c>
      <c r="B4688" s="3" t="s">
        <v>646</v>
      </c>
      <c r="C4688" s="5" t="s">
        <v>5592</v>
      </c>
      <c r="D4688" s="5" t="s">
        <v>5611</v>
      </c>
      <c r="E4688" s="5">
        <v>2016</v>
      </c>
      <c r="F4688" s="8" t="str">
        <f t="shared" si="148"/>
        <v>July</v>
      </c>
      <c r="G4688" s="7">
        <f t="shared" si="149"/>
        <v>42565</v>
      </c>
      <c r="H4688" s="5" t="s">
        <v>663</v>
      </c>
      <c r="I4688" s="5" t="s">
        <v>13</v>
      </c>
      <c r="J4688" s="10"/>
      <c r="K4688" s="10">
        <v>445500</v>
      </c>
      <c r="L4688" s="11">
        <v>544500</v>
      </c>
    </row>
    <row r="4689" spans="1:12" x14ac:dyDescent="0.25">
      <c r="A4689" s="5" t="s">
        <v>645</v>
      </c>
      <c r="B4689" s="3" t="s">
        <v>646</v>
      </c>
      <c r="C4689" s="5" t="s">
        <v>5590</v>
      </c>
      <c r="D4689" s="5" t="s">
        <v>5587</v>
      </c>
      <c r="E4689" s="5">
        <v>2016</v>
      </c>
      <c r="F4689" s="8" t="str">
        <f t="shared" si="148"/>
        <v>August</v>
      </c>
      <c r="G4689" s="7">
        <f t="shared" si="149"/>
        <v>42583</v>
      </c>
      <c r="H4689" s="5" t="s">
        <v>664</v>
      </c>
      <c r="I4689" s="5" t="s">
        <v>11</v>
      </c>
      <c r="J4689" s="10">
        <v>495000</v>
      </c>
      <c r="K4689" s="10"/>
      <c r="L4689" s="11">
        <v>1039500</v>
      </c>
    </row>
    <row r="4690" spans="1:12" x14ac:dyDescent="0.25">
      <c r="A4690" s="5" t="s">
        <v>645</v>
      </c>
      <c r="B4690" s="3" t="s">
        <v>646</v>
      </c>
      <c r="C4690" s="5" t="s">
        <v>5590</v>
      </c>
      <c r="D4690" s="5" t="s">
        <v>5596</v>
      </c>
      <c r="E4690" s="5">
        <v>2016</v>
      </c>
      <c r="F4690" s="8" t="str">
        <f t="shared" si="148"/>
        <v>August</v>
      </c>
      <c r="G4690" s="7">
        <f t="shared" si="149"/>
        <v>42586</v>
      </c>
      <c r="H4690" s="5" t="s">
        <v>665</v>
      </c>
      <c r="I4690" s="5" t="s">
        <v>13</v>
      </c>
      <c r="J4690" s="10"/>
      <c r="K4690" s="10">
        <v>445500</v>
      </c>
      <c r="L4690" s="11">
        <v>594000</v>
      </c>
    </row>
    <row r="4691" spans="1:12" x14ac:dyDescent="0.25">
      <c r="A4691" s="5" t="s">
        <v>645</v>
      </c>
      <c r="B4691" s="3" t="s">
        <v>646</v>
      </c>
      <c r="C4691" s="5" t="s">
        <v>5590</v>
      </c>
      <c r="D4691" s="5" t="s">
        <v>5597</v>
      </c>
      <c r="E4691" s="5">
        <v>2016</v>
      </c>
      <c r="F4691" s="8" t="str">
        <f t="shared" si="148"/>
        <v>August</v>
      </c>
      <c r="G4691" s="7">
        <f t="shared" si="149"/>
        <v>42587</v>
      </c>
      <c r="H4691" s="5" t="s">
        <v>666</v>
      </c>
      <c r="I4691" s="5" t="s">
        <v>13</v>
      </c>
      <c r="J4691" s="10"/>
      <c r="K4691" s="10">
        <v>99000</v>
      </c>
      <c r="L4691" s="11">
        <v>495000</v>
      </c>
    </row>
    <row r="4692" spans="1:12" x14ac:dyDescent="0.25">
      <c r="A4692" s="5" t="s">
        <v>645</v>
      </c>
      <c r="B4692" s="3" t="s">
        <v>646</v>
      </c>
      <c r="C4692" s="5" t="s">
        <v>5605</v>
      </c>
      <c r="D4692" s="5" t="s">
        <v>5587</v>
      </c>
      <c r="E4692" s="5">
        <v>2016</v>
      </c>
      <c r="F4692" s="8" t="str">
        <f t="shared" si="148"/>
        <v>September</v>
      </c>
      <c r="G4692" s="7">
        <f t="shared" si="149"/>
        <v>42614</v>
      </c>
      <c r="H4692" s="5" t="s">
        <v>667</v>
      </c>
      <c r="I4692" s="5" t="s">
        <v>11</v>
      </c>
      <c r="J4692" s="10">
        <v>495000</v>
      </c>
      <c r="K4692" s="10"/>
      <c r="L4692" s="11">
        <v>990000</v>
      </c>
    </row>
    <row r="4693" spans="1:12" x14ac:dyDescent="0.25">
      <c r="A4693" s="5" t="s">
        <v>645</v>
      </c>
      <c r="B4693" s="3" t="s">
        <v>646</v>
      </c>
      <c r="C4693" s="5" t="s">
        <v>5606</v>
      </c>
      <c r="D4693" s="5" t="s">
        <v>5587</v>
      </c>
      <c r="E4693" s="5">
        <v>2016</v>
      </c>
      <c r="F4693" s="8" t="str">
        <f t="shared" si="148"/>
        <v>October</v>
      </c>
      <c r="G4693" s="7">
        <f t="shared" si="149"/>
        <v>42644</v>
      </c>
      <c r="H4693" s="5" t="s">
        <v>668</v>
      </c>
      <c r="I4693" s="5" t="s">
        <v>11</v>
      </c>
      <c r="J4693" s="10">
        <v>495000</v>
      </c>
      <c r="K4693" s="10"/>
      <c r="L4693" s="11">
        <v>1485000</v>
      </c>
    </row>
    <row r="4694" spans="1:12" x14ac:dyDescent="0.25">
      <c r="A4694" s="5" t="s">
        <v>645</v>
      </c>
      <c r="B4694" s="3" t="s">
        <v>646</v>
      </c>
      <c r="C4694" s="5" t="s">
        <v>5606</v>
      </c>
      <c r="D4694" s="5" t="s">
        <v>5606</v>
      </c>
      <c r="E4694" s="5">
        <v>2016</v>
      </c>
      <c r="F4694" s="8" t="str">
        <f t="shared" si="148"/>
        <v>October</v>
      </c>
      <c r="G4694" s="7">
        <f t="shared" si="149"/>
        <v>42653</v>
      </c>
      <c r="H4694" s="5" t="s">
        <v>669</v>
      </c>
      <c r="I4694" s="5" t="s">
        <v>13</v>
      </c>
      <c r="J4694" s="10"/>
      <c r="K4694" s="10">
        <v>445500</v>
      </c>
      <c r="L4694" s="11">
        <v>1039500</v>
      </c>
    </row>
    <row r="4695" spans="1:12" x14ac:dyDescent="0.25">
      <c r="A4695" s="5" t="s">
        <v>645</v>
      </c>
      <c r="B4695" s="3" t="s">
        <v>646</v>
      </c>
      <c r="C4695" s="5" t="s">
        <v>5606</v>
      </c>
      <c r="D4695" s="5" t="s">
        <v>5615</v>
      </c>
      <c r="E4695" s="5">
        <v>2016</v>
      </c>
      <c r="F4695" s="8" t="str">
        <f t="shared" si="148"/>
        <v>October</v>
      </c>
      <c r="G4695" s="7">
        <f t="shared" si="149"/>
        <v>42670</v>
      </c>
      <c r="H4695" s="5" t="s">
        <v>670</v>
      </c>
      <c r="I4695" s="5" t="s">
        <v>13</v>
      </c>
      <c r="J4695" s="10"/>
      <c r="K4695" s="10">
        <v>49500</v>
      </c>
      <c r="L4695" s="11">
        <v>990000</v>
      </c>
    </row>
    <row r="4696" spans="1:12" x14ac:dyDescent="0.25">
      <c r="A4696" s="5" t="s">
        <v>645</v>
      </c>
      <c r="B4696" s="3" t="s">
        <v>646</v>
      </c>
      <c r="C4696" s="5" t="s">
        <v>5594</v>
      </c>
      <c r="D4696" s="5" t="s">
        <v>5611</v>
      </c>
      <c r="E4696" s="5">
        <v>2016</v>
      </c>
      <c r="F4696" s="8" t="str">
        <f t="shared" si="148"/>
        <v>November</v>
      </c>
      <c r="G4696" s="7">
        <f t="shared" si="149"/>
        <v>42688</v>
      </c>
      <c r="H4696" s="5" t="s">
        <v>671</v>
      </c>
      <c r="I4696" s="5" t="s">
        <v>13</v>
      </c>
      <c r="J4696" s="10"/>
      <c r="K4696" s="10">
        <v>445500</v>
      </c>
      <c r="L4696" s="11">
        <v>544500</v>
      </c>
    </row>
    <row r="4697" spans="1:12" x14ac:dyDescent="0.25">
      <c r="A4697" s="5" t="s">
        <v>645</v>
      </c>
      <c r="B4697" s="3" t="s">
        <v>646</v>
      </c>
      <c r="C4697" s="5" t="s">
        <v>5594</v>
      </c>
      <c r="D4697" s="5" t="s">
        <v>5611</v>
      </c>
      <c r="E4697" s="5">
        <v>2016</v>
      </c>
      <c r="F4697" s="8" t="str">
        <f t="shared" si="148"/>
        <v>November</v>
      </c>
      <c r="G4697" s="7">
        <f t="shared" si="149"/>
        <v>42688</v>
      </c>
      <c r="H4697" s="5" t="s">
        <v>672</v>
      </c>
      <c r="I4697" s="5" t="s">
        <v>13</v>
      </c>
      <c r="J4697" s="10"/>
      <c r="K4697" s="10">
        <v>445500</v>
      </c>
      <c r="L4697" s="11">
        <v>99000</v>
      </c>
    </row>
    <row r="4698" spans="1:12" x14ac:dyDescent="0.25">
      <c r="A4698" s="5" t="s">
        <v>645</v>
      </c>
      <c r="B4698" s="3" t="s">
        <v>646</v>
      </c>
      <c r="C4698" s="5" t="s">
        <v>5594</v>
      </c>
      <c r="D4698" s="5" t="s">
        <v>5611</v>
      </c>
      <c r="E4698" s="5">
        <v>2016</v>
      </c>
      <c r="F4698" s="8" t="str">
        <f t="shared" si="148"/>
        <v>November</v>
      </c>
      <c r="G4698" s="7">
        <f t="shared" si="149"/>
        <v>42688</v>
      </c>
      <c r="H4698" s="5" t="s">
        <v>658</v>
      </c>
      <c r="I4698" s="5" t="s">
        <v>13</v>
      </c>
      <c r="J4698" s="10"/>
      <c r="K4698" s="10">
        <v>99000</v>
      </c>
      <c r="L4698" s="11">
        <v>0</v>
      </c>
    </row>
    <row r="4699" spans="1:12" x14ac:dyDescent="0.25">
      <c r="A4699" s="5" t="s">
        <v>645</v>
      </c>
      <c r="B4699" s="3" t="s">
        <v>646</v>
      </c>
      <c r="C4699" s="5" t="s">
        <v>5607</v>
      </c>
      <c r="D4699" s="5" t="s">
        <v>5587</v>
      </c>
      <c r="E4699" s="5">
        <v>2016</v>
      </c>
      <c r="F4699" s="8" t="str">
        <f t="shared" si="148"/>
        <v>December</v>
      </c>
      <c r="G4699" s="7">
        <f t="shared" si="149"/>
        <v>42705</v>
      </c>
      <c r="H4699" s="5" t="s">
        <v>673</v>
      </c>
      <c r="I4699" s="5" t="s">
        <v>11</v>
      </c>
      <c r="J4699" s="10">
        <v>300000</v>
      </c>
      <c r="K4699" s="10"/>
      <c r="L4699" s="11">
        <v>300000</v>
      </c>
    </row>
    <row r="4700" spans="1:12" x14ac:dyDescent="0.25">
      <c r="A4700" s="5" t="s">
        <v>645</v>
      </c>
      <c r="B4700" s="3" t="s">
        <v>646</v>
      </c>
      <c r="C4700" s="5" t="s">
        <v>5607</v>
      </c>
      <c r="D4700" s="5" t="s">
        <v>5616</v>
      </c>
      <c r="E4700" s="5">
        <v>2016</v>
      </c>
      <c r="F4700" s="8" t="str">
        <f t="shared" si="148"/>
        <v>December</v>
      </c>
      <c r="G4700" s="7">
        <f t="shared" si="149"/>
        <v>42719</v>
      </c>
      <c r="H4700" s="5" t="s">
        <v>657</v>
      </c>
      <c r="I4700" s="5" t="s">
        <v>13</v>
      </c>
      <c r="J4700" s="10"/>
      <c r="K4700" s="10">
        <v>270000</v>
      </c>
      <c r="L4700" s="11">
        <v>30000</v>
      </c>
    </row>
    <row r="4701" spans="1:12" x14ac:dyDescent="0.25">
      <c r="A4701" s="5" t="s">
        <v>645</v>
      </c>
      <c r="B4701" s="3" t="s">
        <v>646</v>
      </c>
      <c r="C4701" s="5" t="s">
        <v>5607</v>
      </c>
      <c r="D4701" s="5" t="s">
        <v>5602</v>
      </c>
      <c r="E4701" s="5">
        <v>2016</v>
      </c>
      <c r="F4701" s="8" t="str">
        <f t="shared" si="148"/>
        <v>December</v>
      </c>
      <c r="G4701" s="7">
        <f t="shared" si="149"/>
        <v>42728</v>
      </c>
      <c r="H4701" s="5" t="s">
        <v>674</v>
      </c>
      <c r="I4701" s="5" t="s">
        <v>13</v>
      </c>
      <c r="J4701" s="10"/>
      <c r="K4701" s="10">
        <v>270000</v>
      </c>
      <c r="L4701" s="11">
        <v>-240000</v>
      </c>
    </row>
    <row r="4702" spans="1:12" x14ac:dyDescent="0.25">
      <c r="A4702" s="5" t="s">
        <v>675</v>
      </c>
      <c r="B4702" s="3" t="s">
        <v>676</v>
      </c>
      <c r="C4702" s="7"/>
      <c r="D4702" s="7"/>
      <c r="E4702" s="7"/>
      <c r="F4702" s="8" t="str">
        <f t="shared" si="148"/>
        <v>January</v>
      </c>
      <c r="G4702" s="7" t="str">
        <f t="shared" si="149"/>
        <v/>
      </c>
      <c r="H4702" s="5" t="s">
        <v>28</v>
      </c>
      <c r="I4702" s="5" t="s">
        <v>29</v>
      </c>
      <c r="J4702" s="10"/>
      <c r="K4702" s="10"/>
      <c r="L4702" s="11">
        <v>0</v>
      </c>
    </row>
    <row r="4703" spans="1:12" x14ac:dyDescent="0.25">
      <c r="A4703" s="5" t="s">
        <v>677</v>
      </c>
      <c r="B4703" s="3" t="s">
        <v>678</v>
      </c>
      <c r="C4703" s="7"/>
      <c r="D4703" s="7"/>
      <c r="E4703" s="7"/>
      <c r="F4703" s="8" t="str">
        <f t="shared" si="148"/>
        <v>January</v>
      </c>
      <c r="G4703" s="7" t="str">
        <f t="shared" si="149"/>
        <v/>
      </c>
      <c r="H4703" s="5" t="s">
        <v>28</v>
      </c>
      <c r="I4703" s="5" t="s">
        <v>29</v>
      </c>
      <c r="J4703" s="10"/>
      <c r="K4703" s="10"/>
      <c r="L4703" s="11">
        <v>0</v>
      </c>
    </row>
    <row r="4704" spans="1:12" x14ac:dyDescent="0.25">
      <c r="A4704" s="5" t="s">
        <v>679</v>
      </c>
      <c r="B4704" s="3" t="s">
        <v>680</v>
      </c>
      <c r="C4704" s="5" t="s">
        <v>5587</v>
      </c>
      <c r="D4704" s="5" t="s">
        <v>5587</v>
      </c>
      <c r="E4704" s="5">
        <v>2016</v>
      </c>
      <c r="F4704" s="8" t="str">
        <f t="shared" si="148"/>
        <v>January</v>
      </c>
      <c r="G4704" s="7">
        <f t="shared" si="149"/>
        <v>42370</v>
      </c>
      <c r="H4704" s="5" t="s">
        <v>36</v>
      </c>
      <c r="I4704" s="5" t="s">
        <v>29</v>
      </c>
      <c r="J4704" s="10"/>
      <c r="K4704" s="10"/>
      <c r="L4704" s="11">
        <v>6580000</v>
      </c>
    </row>
    <row r="4705" spans="1:12" x14ac:dyDescent="0.25">
      <c r="A4705" s="5" t="s">
        <v>679</v>
      </c>
      <c r="B4705" s="3" t="s">
        <v>680</v>
      </c>
      <c r="C4705" s="5" t="s">
        <v>5587</v>
      </c>
      <c r="D4705" s="5" t="s">
        <v>5601</v>
      </c>
      <c r="E4705" s="5">
        <v>2016</v>
      </c>
      <c r="F4705" s="8" t="str">
        <f t="shared" si="148"/>
        <v>January</v>
      </c>
      <c r="G4705" s="7">
        <f t="shared" si="149"/>
        <v>42386</v>
      </c>
      <c r="H4705" s="5" t="s">
        <v>681</v>
      </c>
      <c r="I4705" s="5" t="s">
        <v>11</v>
      </c>
      <c r="J4705" s="10">
        <v>2912000.01</v>
      </c>
      <c r="K4705" s="10"/>
      <c r="L4705" s="11">
        <v>9492000.0099999998</v>
      </c>
    </row>
    <row r="4706" spans="1:12" x14ac:dyDescent="0.25">
      <c r="A4706" s="5" t="s">
        <v>679</v>
      </c>
      <c r="B4706" s="3" t="s">
        <v>680</v>
      </c>
      <c r="C4706" s="5" t="s">
        <v>5598</v>
      </c>
      <c r="D4706" s="5" t="s">
        <v>5603</v>
      </c>
      <c r="E4706" s="5">
        <v>2016</v>
      </c>
      <c r="F4706" s="8" t="str">
        <f t="shared" si="148"/>
        <v>February</v>
      </c>
      <c r="G4706" s="7">
        <f t="shared" si="149"/>
        <v>42429</v>
      </c>
      <c r="H4706" s="5" t="s">
        <v>682</v>
      </c>
      <c r="I4706" s="5" t="s">
        <v>13</v>
      </c>
      <c r="J4706" s="10"/>
      <c r="K4706" s="10">
        <v>3500000</v>
      </c>
      <c r="L4706" s="11">
        <v>5992000.0099999998</v>
      </c>
    </row>
    <row r="4707" spans="1:12" x14ac:dyDescent="0.25">
      <c r="A4707" s="5" t="s">
        <v>679</v>
      </c>
      <c r="B4707" s="3" t="s">
        <v>680</v>
      </c>
      <c r="C4707" s="5" t="s">
        <v>5596</v>
      </c>
      <c r="D4707" s="5" t="s">
        <v>5587</v>
      </c>
      <c r="E4707" s="5">
        <v>2016</v>
      </c>
      <c r="F4707" s="8" t="str">
        <f t="shared" si="148"/>
        <v>April</v>
      </c>
      <c r="G4707" s="7">
        <f t="shared" si="149"/>
        <v>42461</v>
      </c>
      <c r="H4707" s="5" t="s">
        <v>683</v>
      </c>
      <c r="I4707" s="5" t="s">
        <v>11</v>
      </c>
      <c r="J4707" s="10">
        <v>2912000.11</v>
      </c>
      <c r="K4707" s="10"/>
      <c r="L4707" s="11">
        <v>8904000.1199999992</v>
      </c>
    </row>
    <row r="4708" spans="1:12" x14ac:dyDescent="0.25">
      <c r="A4708" s="5" t="s">
        <v>679</v>
      </c>
      <c r="B4708" s="3" t="s">
        <v>680</v>
      </c>
      <c r="C4708" s="5" t="s">
        <v>5596</v>
      </c>
      <c r="D4708" s="5" t="s">
        <v>5598</v>
      </c>
      <c r="E4708" s="5">
        <v>2016</v>
      </c>
      <c r="F4708" s="8" t="str">
        <f t="shared" si="148"/>
        <v>April</v>
      </c>
      <c r="G4708" s="7">
        <f t="shared" si="149"/>
        <v>42462</v>
      </c>
      <c r="H4708" s="5" t="s">
        <v>684</v>
      </c>
      <c r="I4708" s="5" t="s">
        <v>13</v>
      </c>
      <c r="J4708" s="10"/>
      <c r="K4708" s="10">
        <v>477712.53</v>
      </c>
      <c r="L4708" s="11">
        <v>8426287.5899999999</v>
      </c>
    </row>
    <row r="4709" spans="1:12" x14ac:dyDescent="0.25">
      <c r="A4709" s="5" t="s">
        <v>679</v>
      </c>
      <c r="B4709" s="3" t="s">
        <v>680</v>
      </c>
      <c r="C4709" s="5" t="s">
        <v>5596</v>
      </c>
      <c r="D4709" s="5" t="s">
        <v>5616</v>
      </c>
      <c r="E4709" s="5">
        <v>2016</v>
      </c>
      <c r="F4709" s="8" t="str">
        <f t="shared" si="148"/>
        <v>April</v>
      </c>
      <c r="G4709" s="7">
        <f t="shared" si="149"/>
        <v>42475</v>
      </c>
      <c r="H4709" s="5" t="s">
        <v>685</v>
      </c>
      <c r="I4709" s="5" t="s">
        <v>13</v>
      </c>
      <c r="J4709" s="10"/>
      <c r="K4709" s="10">
        <v>5062287.4800000004</v>
      </c>
      <c r="L4709" s="11">
        <v>3364000.11</v>
      </c>
    </row>
    <row r="4710" spans="1:12" x14ac:dyDescent="0.25">
      <c r="A4710" s="5" t="s">
        <v>679</v>
      </c>
      <c r="B4710" s="3" t="s">
        <v>680</v>
      </c>
      <c r="C4710" s="5" t="s">
        <v>5596</v>
      </c>
      <c r="D4710" s="5" t="s">
        <v>5591</v>
      </c>
      <c r="E4710" s="5">
        <v>2016</v>
      </c>
      <c r="F4710" s="8" t="str">
        <f t="shared" si="148"/>
        <v>April</v>
      </c>
      <c r="G4710" s="7">
        <f t="shared" si="149"/>
        <v>42478</v>
      </c>
      <c r="H4710" s="5" t="s">
        <v>686</v>
      </c>
      <c r="I4710" s="5" t="s">
        <v>13</v>
      </c>
      <c r="J4710" s="10"/>
      <c r="K4710" s="10">
        <v>452000</v>
      </c>
      <c r="L4710" s="11">
        <v>2912000.11</v>
      </c>
    </row>
    <row r="4711" spans="1:12" x14ac:dyDescent="0.25">
      <c r="A4711" s="5" t="s">
        <v>679</v>
      </c>
      <c r="B4711" s="3" t="s">
        <v>680</v>
      </c>
      <c r="C4711" s="5" t="s">
        <v>5589</v>
      </c>
      <c r="D4711" s="5" t="s">
        <v>5600</v>
      </c>
      <c r="E4711" s="5">
        <v>2016</v>
      </c>
      <c r="F4711" s="8" t="str">
        <f t="shared" si="148"/>
        <v>June</v>
      </c>
      <c r="G4711" s="7">
        <f t="shared" si="149"/>
        <v>42549</v>
      </c>
      <c r="H4711" s="5" t="s">
        <v>687</v>
      </c>
      <c r="I4711" s="5" t="s">
        <v>13</v>
      </c>
      <c r="J4711" s="10"/>
      <c r="K4711" s="10">
        <v>2773333.44</v>
      </c>
      <c r="L4711" s="11">
        <v>138666.67000000001</v>
      </c>
    </row>
    <row r="4712" spans="1:12" x14ac:dyDescent="0.25">
      <c r="A4712" s="5" t="s">
        <v>679</v>
      </c>
      <c r="B4712" s="3" t="s">
        <v>680</v>
      </c>
      <c r="C4712" s="5" t="s">
        <v>5592</v>
      </c>
      <c r="D4712" s="5" t="s">
        <v>5587</v>
      </c>
      <c r="E4712" s="5">
        <v>2016</v>
      </c>
      <c r="F4712" s="8" t="str">
        <f t="shared" si="148"/>
        <v>July</v>
      </c>
      <c r="G4712" s="7">
        <f t="shared" si="149"/>
        <v>42552</v>
      </c>
      <c r="H4712" s="5" t="s">
        <v>688</v>
      </c>
      <c r="I4712" s="5" t="s">
        <v>11</v>
      </c>
      <c r="J4712" s="10">
        <v>2912000.11</v>
      </c>
      <c r="K4712" s="10"/>
      <c r="L4712" s="11">
        <v>3050666.78</v>
      </c>
    </row>
    <row r="4713" spans="1:12" x14ac:dyDescent="0.25">
      <c r="A4713" s="5" t="s">
        <v>679</v>
      </c>
      <c r="B4713" s="3" t="s">
        <v>680</v>
      </c>
      <c r="C4713" s="5" t="s">
        <v>5606</v>
      </c>
      <c r="D4713" s="5" t="s">
        <v>5587</v>
      </c>
      <c r="E4713" s="5">
        <v>2016</v>
      </c>
      <c r="F4713" s="8" t="str">
        <f t="shared" si="148"/>
        <v>October</v>
      </c>
      <c r="G4713" s="7">
        <f t="shared" si="149"/>
        <v>42644</v>
      </c>
      <c r="H4713" s="5" t="s">
        <v>689</v>
      </c>
      <c r="I4713" s="5" t="s">
        <v>11</v>
      </c>
      <c r="J4713" s="10">
        <v>2912000.11</v>
      </c>
      <c r="K4713" s="10"/>
      <c r="L4713" s="11">
        <v>5962666.8899999997</v>
      </c>
    </row>
    <row r="4714" spans="1:12" x14ac:dyDescent="0.25">
      <c r="A4714" s="5" t="s">
        <v>679</v>
      </c>
      <c r="B4714" s="3" t="s">
        <v>680</v>
      </c>
      <c r="C4714" s="5" t="s">
        <v>5594</v>
      </c>
      <c r="D4714" s="5" t="s">
        <v>5587</v>
      </c>
      <c r="E4714" s="5">
        <v>2016</v>
      </c>
      <c r="F4714" s="8" t="str">
        <f t="shared" si="148"/>
        <v>November</v>
      </c>
      <c r="G4714" s="7">
        <f t="shared" si="149"/>
        <v>42675</v>
      </c>
      <c r="H4714" s="5" t="s">
        <v>690</v>
      </c>
      <c r="I4714" s="5" t="s">
        <v>13</v>
      </c>
      <c r="J4714" s="10"/>
      <c r="K4714" s="10">
        <v>2373333.44</v>
      </c>
      <c r="L4714" s="11">
        <v>3589333.45</v>
      </c>
    </row>
    <row r="4715" spans="1:12" x14ac:dyDescent="0.25">
      <c r="A4715" s="5" t="s">
        <v>679</v>
      </c>
      <c r="B4715" s="3" t="s">
        <v>680</v>
      </c>
      <c r="C4715" s="5" t="s">
        <v>5594</v>
      </c>
      <c r="D4715" s="5" t="s">
        <v>5587</v>
      </c>
      <c r="E4715" s="5">
        <v>2016</v>
      </c>
      <c r="F4715" s="8" t="str">
        <f t="shared" si="148"/>
        <v>November</v>
      </c>
      <c r="G4715" s="7">
        <f t="shared" si="149"/>
        <v>42675</v>
      </c>
      <c r="H4715" s="5" t="s">
        <v>691</v>
      </c>
      <c r="I4715" s="5" t="s">
        <v>13</v>
      </c>
      <c r="J4715" s="10"/>
      <c r="K4715" s="10">
        <v>277333.34000000003</v>
      </c>
      <c r="L4715" s="11">
        <v>3312000.11</v>
      </c>
    </row>
    <row r="4716" spans="1:12" x14ac:dyDescent="0.25">
      <c r="A4716" s="5" t="s">
        <v>679</v>
      </c>
      <c r="B4716" s="3" t="s">
        <v>680</v>
      </c>
      <c r="C4716" s="5" t="s">
        <v>5607</v>
      </c>
      <c r="D4716" s="5" t="s">
        <v>5610</v>
      </c>
      <c r="E4716" s="5">
        <v>2016</v>
      </c>
      <c r="F4716" s="8" t="str">
        <f t="shared" si="148"/>
        <v>December</v>
      </c>
      <c r="G4716" s="7">
        <f t="shared" si="149"/>
        <v>42734</v>
      </c>
      <c r="H4716" s="5" t="s">
        <v>692</v>
      </c>
      <c r="I4716" s="5" t="s">
        <v>13</v>
      </c>
      <c r="J4716" s="10"/>
      <c r="K4716" s="10">
        <v>1000000</v>
      </c>
      <c r="L4716" s="11">
        <v>2312000.11</v>
      </c>
    </row>
    <row r="4717" spans="1:12" x14ac:dyDescent="0.25">
      <c r="A4717" s="5" t="s">
        <v>693</v>
      </c>
      <c r="B4717" s="3" t="s">
        <v>694</v>
      </c>
      <c r="C4717" s="5" t="s">
        <v>5587</v>
      </c>
      <c r="D4717" s="5" t="s">
        <v>5587</v>
      </c>
      <c r="E4717" s="5">
        <v>2016</v>
      </c>
      <c r="F4717" s="8" t="str">
        <f t="shared" si="148"/>
        <v>January</v>
      </c>
      <c r="G4717" s="7">
        <f t="shared" si="149"/>
        <v>42370</v>
      </c>
      <c r="H4717" s="5" t="s">
        <v>36</v>
      </c>
      <c r="I4717" s="5" t="s">
        <v>29</v>
      </c>
      <c r="J4717" s="10"/>
      <c r="K4717" s="10"/>
      <c r="L4717" s="11">
        <v>18597376</v>
      </c>
    </row>
    <row r="4718" spans="1:12" x14ac:dyDescent="0.25">
      <c r="A4718" s="5" t="s">
        <v>693</v>
      </c>
      <c r="B4718" s="3" t="s">
        <v>694</v>
      </c>
      <c r="C4718" s="5" t="s">
        <v>5587</v>
      </c>
      <c r="D4718" s="5" t="s">
        <v>5587</v>
      </c>
      <c r="E4718" s="5">
        <v>2016</v>
      </c>
      <c r="F4718" s="8" t="str">
        <f t="shared" si="148"/>
        <v>January</v>
      </c>
      <c r="G4718" s="7">
        <f t="shared" si="149"/>
        <v>42370</v>
      </c>
      <c r="H4718" s="5" t="s">
        <v>695</v>
      </c>
      <c r="I4718" s="5" t="s">
        <v>11</v>
      </c>
      <c r="J4718" s="10">
        <v>18597376</v>
      </c>
      <c r="K4718" s="10"/>
      <c r="L4718" s="11">
        <v>37194752</v>
      </c>
    </row>
    <row r="4719" spans="1:12" x14ac:dyDescent="0.25">
      <c r="A4719" s="5" t="s">
        <v>693</v>
      </c>
      <c r="B4719" s="3" t="s">
        <v>694</v>
      </c>
      <c r="C4719" s="5" t="s">
        <v>5587</v>
      </c>
      <c r="D4719" s="5" t="s">
        <v>5599</v>
      </c>
      <c r="E4719" s="5">
        <v>2016</v>
      </c>
      <c r="F4719" s="8" t="str">
        <f t="shared" si="148"/>
        <v>January</v>
      </c>
      <c r="G4719" s="7">
        <f t="shared" si="149"/>
        <v>42385</v>
      </c>
      <c r="H4719" s="5" t="s">
        <v>696</v>
      </c>
      <c r="I4719" s="5" t="s">
        <v>13</v>
      </c>
      <c r="J4719" s="10"/>
      <c r="K4719" s="10">
        <v>1771178.66</v>
      </c>
      <c r="L4719" s="11">
        <v>35423573.340000004</v>
      </c>
    </row>
    <row r="4720" spans="1:12" x14ac:dyDescent="0.25">
      <c r="A4720" s="5" t="s">
        <v>693</v>
      </c>
      <c r="B4720" s="3" t="s">
        <v>694</v>
      </c>
      <c r="C4720" s="5" t="s">
        <v>5587</v>
      </c>
      <c r="D4720" s="5" t="s">
        <v>5613</v>
      </c>
      <c r="E4720" s="5">
        <v>2016</v>
      </c>
      <c r="F4720" s="8" t="str">
        <f t="shared" si="148"/>
        <v>January</v>
      </c>
      <c r="G4720" s="7">
        <f t="shared" si="149"/>
        <v>42390</v>
      </c>
      <c r="H4720" s="5" t="s">
        <v>697</v>
      </c>
      <c r="I4720" s="5" t="s">
        <v>13</v>
      </c>
      <c r="J4720" s="10"/>
      <c r="K4720" s="10">
        <v>1771178.66</v>
      </c>
      <c r="L4720" s="11">
        <v>33652394.68</v>
      </c>
    </row>
    <row r="4721" spans="1:12" x14ac:dyDescent="0.25">
      <c r="A4721" s="5" t="s">
        <v>693</v>
      </c>
      <c r="B4721" s="3" t="s">
        <v>694</v>
      </c>
      <c r="C4721" s="5" t="s">
        <v>5598</v>
      </c>
      <c r="D4721" s="5" t="s">
        <v>5587</v>
      </c>
      <c r="E4721" s="5">
        <v>2016</v>
      </c>
      <c r="F4721" s="8" t="str">
        <f t="shared" si="148"/>
        <v>February</v>
      </c>
      <c r="G4721" s="7">
        <f t="shared" si="149"/>
        <v>42401</v>
      </c>
      <c r="H4721" s="5" t="s">
        <v>698</v>
      </c>
      <c r="I4721" s="5" t="s">
        <v>11</v>
      </c>
      <c r="J4721" s="10">
        <v>18597376</v>
      </c>
      <c r="K4721" s="10"/>
      <c r="L4721" s="11">
        <v>52249770.68</v>
      </c>
    </row>
    <row r="4722" spans="1:12" x14ac:dyDescent="0.25">
      <c r="A4722" s="5" t="s">
        <v>693</v>
      </c>
      <c r="B4722" s="3" t="s">
        <v>694</v>
      </c>
      <c r="C4722" s="5" t="s">
        <v>5598</v>
      </c>
      <c r="D4722" s="5" t="s">
        <v>5598</v>
      </c>
      <c r="E4722" s="5">
        <v>2016</v>
      </c>
      <c r="F4722" s="8" t="str">
        <f t="shared" si="148"/>
        <v>February</v>
      </c>
      <c r="G4722" s="7">
        <f t="shared" si="149"/>
        <v>42402</v>
      </c>
      <c r="H4722" s="5" t="s">
        <v>699</v>
      </c>
      <c r="I4722" s="5" t="s">
        <v>13</v>
      </c>
      <c r="J4722" s="10"/>
      <c r="K4722" s="10">
        <v>16826197.34</v>
      </c>
      <c r="L4722" s="11">
        <v>35423573.340000004</v>
      </c>
    </row>
    <row r="4723" spans="1:12" x14ac:dyDescent="0.25">
      <c r="A4723" s="5" t="s">
        <v>693</v>
      </c>
      <c r="B4723" s="3" t="s">
        <v>694</v>
      </c>
      <c r="C4723" s="5" t="s">
        <v>5598</v>
      </c>
      <c r="D4723" s="5" t="s">
        <v>5590</v>
      </c>
      <c r="E4723" s="5">
        <v>2016</v>
      </c>
      <c r="F4723" s="8" t="str">
        <f t="shared" si="148"/>
        <v>February</v>
      </c>
      <c r="G4723" s="7">
        <f t="shared" si="149"/>
        <v>42408</v>
      </c>
      <c r="H4723" s="5" t="s">
        <v>700</v>
      </c>
      <c r="I4723" s="5" t="s">
        <v>13</v>
      </c>
      <c r="J4723" s="10"/>
      <c r="K4723" s="10">
        <v>1771178.66</v>
      </c>
      <c r="L4723" s="11">
        <v>33652394.68</v>
      </c>
    </row>
    <row r="4724" spans="1:12" x14ac:dyDescent="0.25">
      <c r="A4724" s="5" t="s">
        <v>693</v>
      </c>
      <c r="B4724" s="3" t="s">
        <v>694</v>
      </c>
      <c r="C4724" s="5" t="s">
        <v>5598</v>
      </c>
      <c r="D4724" s="5" t="s">
        <v>5603</v>
      </c>
      <c r="E4724" s="5">
        <v>2016</v>
      </c>
      <c r="F4724" s="8" t="str">
        <f t="shared" si="148"/>
        <v>February</v>
      </c>
      <c r="G4724" s="7">
        <f t="shared" si="149"/>
        <v>42429</v>
      </c>
      <c r="H4724" s="5" t="s">
        <v>701</v>
      </c>
      <c r="I4724" s="5" t="s">
        <v>13</v>
      </c>
      <c r="J4724" s="10"/>
      <c r="K4724" s="10">
        <v>6500000</v>
      </c>
      <c r="L4724" s="11">
        <v>27152394.68</v>
      </c>
    </row>
    <row r="4725" spans="1:12" x14ac:dyDescent="0.25">
      <c r="A4725" s="5" t="s">
        <v>693</v>
      </c>
      <c r="B4725" s="3" t="s">
        <v>694</v>
      </c>
      <c r="C4725" s="5" t="s">
        <v>5588</v>
      </c>
      <c r="D4725" s="5" t="s">
        <v>5587</v>
      </c>
      <c r="E4725" s="5">
        <v>2016</v>
      </c>
      <c r="F4725" s="8" t="str">
        <f t="shared" si="148"/>
        <v>March</v>
      </c>
      <c r="G4725" s="7">
        <f t="shared" si="149"/>
        <v>42430</v>
      </c>
      <c r="H4725" s="5" t="s">
        <v>702</v>
      </c>
      <c r="I4725" s="5" t="s">
        <v>11</v>
      </c>
      <c r="J4725" s="10">
        <v>18597376</v>
      </c>
      <c r="K4725" s="10"/>
      <c r="L4725" s="11">
        <v>45749770.68</v>
      </c>
    </row>
    <row r="4726" spans="1:12" x14ac:dyDescent="0.25">
      <c r="A4726" s="5" t="s">
        <v>693</v>
      </c>
      <c r="B4726" s="3" t="s">
        <v>694</v>
      </c>
      <c r="C4726" s="5" t="s">
        <v>5588</v>
      </c>
      <c r="D4726" s="5" t="s">
        <v>5616</v>
      </c>
      <c r="E4726" s="5">
        <v>2016</v>
      </c>
      <c r="F4726" s="8" t="str">
        <f t="shared" si="148"/>
        <v>March</v>
      </c>
      <c r="G4726" s="7">
        <f t="shared" si="149"/>
        <v>42444</v>
      </c>
      <c r="H4726" s="5" t="s">
        <v>703</v>
      </c>
      <c r="I4726" s="5" t="s">
        <v>13</v>
      </c>
      <c r="J4726" s="10"/>
      <c r="K4726" s="10">
        <v>10326197.34</v>
      </c>
      <c r="L4726" s="11">
        <v>35423573.340000004</v>
      </c>
    </row>
    <row r="4727" spans="1:12" x14ac:dyDescent="0.25">
      <c r="A4727" s="5" t="s">
        <v>693</v>
      </c>
      <c r="B4727" s="3" t="s">
        <v>694</v>
      </c>
      <c r="C4727" s="5" t="s">
        <v>5596</v>
      </c>
      <c r="D4727" s="5" t="s">
        <v>5587</v>
      </c>
      <c r="E4727" s="5">
        <v>2016</v>
      </c>
      <c r="F4727" s="8" t="str">
        <f t="shared" si="148"/>
        <v>April</v>
      </c>
      <c r="G4727" s="7">
        <f t="shared" si="149"/>
        <v>42461</v>
      </c>
      <c r="H4727" s="5" t="s">
        <v>704</v>
      </c>
      <c r="I4727" s="5" t="s">
        <v>11</v>
      </c>
      <c r="J4727" s="10">
        <v>2012500</v>
      </c>
      <c r="K4727" s="10"/>
      <c r="L4727" s="11">
        <v>37436073.340000004</v>
      </c>
    </row>
    <row r="4728" spans="1:12" x14ac:dyDescent="0.25">
      <c r="A4728" s="5" t="s">
        <v>693</v>
      </c>
      <c r="B4728" s="3" t="s">
        <v>694</v>
      </c>
      <c r="C4728" s="5" t="s">
        <v>5596</v>
      </c>
      <c r="D4728" s="5" t="s">
        <v>5612</v>
      </c>
      <c r="E4728" s="5">
        <v>2016</v>
      </c>
      <c r="F4728" s="8" t="str">
        <f t="shared" si="148"/>
        <v>April</v>
      </c>
      <c r="G4728" s="7">
        <f t="shared" si="149"/>
        <v>42480</v>
      </c>
      <c r="H4728" s="5" t="s">
        <v>705</v>
      </c>
      <c r="I4728" s="5" t="s">
        <v>13</v>
      </c>
      <c r="J4728" s="10"/>
      <c r="K4728" s="10">
        <v>16826197.34</v>
      </c>
      <c r="L4728" s="11">
        <v>20609876</v>
      </c>
    </row>
    <row r="4729" spans="1:12" x14ac:dyDescent="0.25">
      <c r="A4729" s="5" t="s">
        <v>693</v>
      </c>
      <c r="B4729" s="3" t="s">
        <v>694</v>
      </c>
      <c r="C4729" s="5" t="s">
        <v>5597</v>
      </c>
      <c r="D4729" s="5" t="s">
        <v>5587</v>
      </c>
      <c r="E4729" s="5">
        <v>2016</v>
      </c>
      <c r="F4729" s="8" t="str">
        <f t="shared" si="148"/>
        <v>May</v>
      </c>
      <c r="G4729" s="7">
        <f t="shared" si="149"/>
        <v>42491</v>
      </c>
      <c r="H4729" s="5" t="s">
        <v>706</v>
      </c>
      <c r="I4729" s="5" t="s">
        <v>11</v>
      </c>
      <c r="J4729" s="10">
        <v>525000</v>
      </c>
      <c r="K4729" s="10"/>
      <c r="L4729" s="11">
        <v>21134876</v>
      </c>
    </row>
    <row r="4730" spans="1:12" x14ac:dyDescent="0.25">
      <c r="A4730" s="5" t="s">
        <v>693</v>
      </c>
      <c r="B4730" s="3" t="s">
        <v>694</v>
      </c>
      <c r="C4730" s="5" t="s">
        <v>5589</v>
      </c>
      <c r="D4730" s="5" t="s">
        <v>5587</v>
      </c>
      <c r="E4730" s="5">
        <v>2016</v>
      </c>
      <c r="F4730" s="8" t="str">
        <f t="shared" si="148"/>
        <v>June</v>
      </c>
      <c r="G4730" s="7">
        <f t="shared" si="149"/>
        <v>42522</v>
      </c>
      <c r="H4730" s="5" t="s">
        <v>707</v>
      </c>
      <c r="I4730" s="5" t="s">
        <v>11</v>
      </c>
      <c r="J4730" s="10">
        <v>525000</v>
      </c>
      <c r="K4730" s="10"/>
      <c r="L4730" s="11">
        <v>21659876</v>
      </c>
    </row>
    <row r="4731" spans="1:12" x14ac:dyDescent="0.25">
      <c r="A4731" s="5" t="s">
        <v>693</v>
      </c>
      <c r="B4731" s="3" t="s">
        <v>694</v>
      </c>
      <c r="C4731" s="5" t="s">
        <v>5589</v>
      </c>
      <c r="D4731" s="5" t="s">
        <v>5616</v>
      </c>
      <c r="E4731" s="5">
        <v>2016</v>
      </c>
      <c r="F4731" s="8" t="str">
        <f t="shared" si="148"/>
        <v>June</v>
      </c>
      <c r="G4731" s="7">
        <f t="shared" si="149"/>
        <v>42536</v>
      </c>
      <c r="H4731" s="5" t="s">
        <v>708</v>
      </c>
      <c r="I4731" s="5" t="s">
        <v>13</v>
      </c>
      <c r="J4731" s="10"/>
      <c r="K4731" s="10">
        <v>9347030.6699999999</v>
      </c>
      <c r="L4731" s="11">
        <v>12312845.33</v>
      </c>
    </row>
    <row r="4732" spans="1:12" x14ac:dyDescent="0.25">
      <c r="A4732" s="5" t="s">
        <v>693</v>
      </c>
      <c r="B4732" s="3" t="s">
        <v>694</v>
      </c>
      <c r="C4732" s="5" t="s">
        <v>5589</v>
      </c>
      <c r="D4732" s="5" t="s">
        <v>5599</v>
      </c>
      <c r="E4732" s="5">
        <v>2016</v>
      </c>
      <c r="F4732" s="8" t="str">
        <f t="shared" si="148"/>
        <v>June</v>
      </c>
      <c r="G4732" s="7">
        <f t="shared" si="149"/>
        <v>42537</v>
      </c>
      <c r="H4732" s="5" t="s">
        <v>709</v>
      </c>
      <c r="I4732" s="5" t="s">
        <v>13</v>
      </c>
      <c r="J4732" s="10"/>
      <c r="K4732" s="10">
        <v>9300000</v>
      </c>
      <c r="L4732" s="11">
        <v>3012845.33</v>
      </c>
    </row>
    <row r="4733" spans="1:12" x14ac:dyDescent="0.25">
      <c r="A4733" s="5" t="s">
        <v>693</v>
      </c>
      <c r="B4733" s="3" t="s">
        <v>694</v>
      </c>
      <c r="C4733" s="5" t="s">
        <v>5589</v>
      </c>
      <c r="D4733" s="5" t="s">
        <v>5599</v>
      </c>
      <c r="E4733" s="5">
        <v>2016</v>
      </c>
      <c r="F4733" s="8" t="str">
        <f t="shared" si="148"/>
        <v>June</v>
      </c>
      <c r="G4733" s="7">
        <f t="shared" si="149"/>
        <v>42537</v>
      </c>
      <c r="H4733" s="5" t="s">
        <v>710</v>
      </c>
      <c r="I4733" s="5" t="s">
        <v>13</v>
      </c>
      <c r="J4733" s="10"/>
      <c r="K4733" s="10">
        <v>1962845.33</v>
      </c>
      <c r="L4733" s="11">
        <v>1050000</v>
      </c>
    </row>
    <row r="4734" spans="1:12" x14ac:dyDescent="0.25">
      <c r="A4734" s="5" t="s">
        <v>693</v>
      </c>
      <c r="B4734" s="3" t="s">
        <v>694</v>
      </c>
      <c r="C4734" s="5" t="s">
        <v>5592</v>
      </c>
      <c r="D4734" s="5" t="s">
        <v>5587</v>
      </c>
      <c r="E4734" s="5">
        <v>2016</v>
      </c>
      <c r="F4734" s="8" t="str">
        <f t="shared" si="148"/>
        <v>July</v>
      </c>
      <c r="G4734" s="7">
        <f t="shared" si="149"/>
        <v>42552</v>
      </c>
      <c r="H4734" s="5" t="s">
        <v>711</v>
      </c>
      <c r="I4734" s="5" t="s">
        <v>11</v>
      </c>
      <c r="J4734" s="10">
        <v>525000</v>
      </c>
      <c r="K4734" s="10"/>
      <c r="L4734" s="11">
        <v>1575000</v>
      </c>
    </row>
    <row r="4735" spans="1:12" x14ac:dyDescent="0.25">
      <c r="A4735" s="5" t="s">
        <v>693</v>
      </c>
      <c r="B4735" s="3" t="s">
        <v>694</v>
      </c>
      <c r="C4735" s="5" t="s">
        <v>5590</v>
      </c>
      <c r="D4735" s="5" t="s">
        <v>5587</v>
      </c>
      <c r="E4735" s="5">
        <v>2016</v>
      </c>
      <c r="F4735" s="8" t="str">
        <f t="shared" si="148"/>
        <v>August</v>
      </c>
      <c r="G4735" s="7">
        <f t="shared" si="149"/>
        <v>42583</v>
      </c>
      <c r="H4735" s="5" t="s">
        <v>712</v>
      </c>
      <c r="I4735" s="5" t="s">
        <v>11</v>
      </c>
      <c r="J4735" s="10">
        <v>525000</v>
      </c>
      <c r="K4735" s="10"/>
      <c r="L4735" s="11">
        <v>2100000</v>
      </c>
    </row>
    <row r="4736" spans="1:12" x14ac:dyDescent="0.25">
      <c r="A4736" s="5" t="s">
        <v>693</v>
      </c>
      <c r="B4736" s="3" t="s">
        <v>694</v>
      </c>
      <c r="C4736" s="5" t="s">
        <v>5605</v>
      </c>
      <c r="D4736" s="5" t="s">
        <v>5587</v>
      </c>
      <c r="E4736" s="5">
        <v>2016</v>
      </c>
      <c r="F4736" s="8" t="str">
        <f t="shared" si="148"/>
        <v>September</v>
      </c>
      <c r="G4736" s="7">
        <f t="shared" si="149"/>
        <v>42614</v>
      </c>
      <c r="H4736" s="5" t="s">
        <v>713</v>
      </c>
      <c r="I4736" s="5" t="s">
        <v>11</v>
      </c>
      <c r="J4736" s="10">
        <v>525000</v>
      </c>
      <c r="K4736" s="10"/>
      <c r="L4736" s="11">
        <v>2625000</v>
      </c>
    </row>
    <row r="4737" spans="1:12" x14ac:dyDescent="0.25">
      <c r="A4737" s="5" t="s">
        <v>693</v>
      </c>
      <c r="B4737" s="3" t="s">
        <v>694</v>
      </c>
      <c r="C4737" s="5" t="s">
        <v>5605</v>
      </c>
      <c r="D4737" s="5" t="s">
        <v>5593</v>
      </c>
      <c r="E4737" s="5">
        <v>2016</v>
      </c>
      <c r="F4737" s="8" t="str">
        <f t="shared" si="148"/>
        <v>September</v>
      </c>
      <c r="G4737" s="7">
        <f t="shared" si="149"/>
        <v>42635</v>
      </c>
      <c r="H4737" s="5" t="s">
        <v>714</v>
      </c>
      <c r="I4737" s="5" t="s">
        <v>13</v>
      </c>
      <c r="J4737" s="10"/>
      <c r="K4737" s="10">
        <v>1900000</v>
      </c>
      <c r="L4737" s="11">
        <v>725000</v>
      </c>
    </row>
    <row r="4738" spans="1:12" x14ac:dyDescent="0.25">
      <c r="A4738" s="5" t="s">
        <v>693</v>
      </c>
      <c r="B4738" s="3" t="s">
        <v>694</v>
      </c>
      <c r="C4738" s="5" t="s">
        <v>5605</v>
      </c>
      <c r="D4738" s="5" t="s">
        <v>5609</v>
      </c>
      <c r="E4738" s="5">
        <v>2016</v>
      </c>
      <c r="F4738" s="8" t="str">
        <f t="shared" si="148"/>
        <v>September</v>
      </c>
      <c r="G4738" s="7">
        <f t="shared" si="149"/>
        <v>42636</v>
      </c>
      <c r="H4738" s="5" t="s">
        <v>715</v>
      </c>
      <c r="I4738" s="5" t="s">
        <v>13</v>
      </c>
      <c r="J4738" s="10"/>
      <c r="K4738" s="10">
        <v>200000</v>
      </c>
      <c r="L4738" s="11">
        <v>525000</v>
      </c>
    </row>
    <row r="4739" spans="1:12" x14ac:dyDescent="0.25">
      <c r="A4739" s="5" t="s">
        <v>693</v>
      </c>
      <c r="B4739" s="3" t="s">
        <v>694</v>
      </c>
      <c r="C4739" s="5" t="s">
        <v>5606</v>
      </c>
      <c r="D4739" s="5" t="s">
        <v>5587</v>
      </c>
      <c r="E4739" s="5">
        <v>2016</v>
      </c>
      <c r="F4739" s="8" t="str">
        <f t="shared" si="148"/>
        <v>October</v>
      </c>
      <c r="G4739" s="7">
        <f t="shared" si="149"/>
        <v>42644</v>
      </c>
      <c r="H4739" s="5" t="s">
        <v>716</v>
      </c>
      <c r="I4739" s="5" t="s">
        <v>11</v>
      </c>
      <c r="J4739" s="10">
        <v>525000</v>
      </c>
      <c r="K4739" s="10"/>
      <c r="L4739" s="11">
        <v>1050000</v>
      </c>
    </row>
    <row r="4740" spans="1:12" x14ac:dyDescent="0.25">
      <c r="A4740" s="5" t="s">
        <v>693</v>
      </c>
      <c r="B4740" s="3" t="s">
        <v>694</v>
      </c>
      <c r="C4740" s="5" t="s">
        <v>5606</v>
      </c>
      <c r="D4740" s="5" t="s">
        <v>5613</v>
      </c>
      <c r="E4740" s="5">
        <v>2016</v>
      </c>
      <c r="F4740" s="8" t="str">
        <f t="shared" si="148"/>
        <v>October</v>
      </c>
      <c r="G4740" s="7">
        <f t="shared" si="149"/>
        <v>42664</v>
      </c>
      <c r="H4740" s="5" t="s">
        <v>717</v>
      </c>
      <c r="I4740" s="5" t="s">
        <v>13</v>
      </c>
      <c r="J4740" s="10"/>
      <c r="K4740" s="10">
        <v>475000</v>
      </c>
      <c r="L4740" s="11">
        <v>575000</v>
      </c>
    </row>
    <row r="4741" spans="1:12" x14ac:dyDescent="0.25">
      <c r="A4741" s="5" t="s">
        <v>693</v>
      </c>
      <c r="B4741" s="3" t="s">
        <v>694</v>
      </c>
      <c r="C4741" s="5" t="s">
        <v>5606</v>
      </c>
      <c r="D4741" s="5" t="s">
        <v>5602</v>
      </c>
      <c r="E4741" s="5">
        <v>2016</v>
      </c>
      <c r="F4741" s="8" t="str">
        <f t="shared" si="148"/>
        <v>October</v>
      </c>
      <c r="G4741" s="7">
        <f t="shared" si="149"/>
        <v>42667</v>
      </c>
      <c r="H4741" s="5" t="s">
        <v>718</v>
      </c>
      <c r="I4741" s="5" t="s">
        <v>13</v>
      </c>
      <c r="J4741" s="10"/>
      <c r="K4741" s="10">
        <v>50000</v>
      </c>
      <c r="L4741" s="11">
        <v>525000</v>
      </c>
    </row>
    <row r="4742" spans="1:12" x14ac:dyDescent="0.25">
      <c r="A4742" s="5" t="s">
        <v>693</v>
      </c>
      <c r="B4742" s="3" t="s">
        <v>694</v>
      </c>
      <c r="C4742" s="5" t="s">
        <v>5594</v>
      </c>
      <c r="D4742" s="5" t="s">
        <v>5587</v>
      </c>
      <c r="E4742" s="5">
        <v>2016</v>
      </c>
      <c r="F4742" s="8" t="str">
        <f t="shared" si="148"/>
        <v>November</v>
      </c>
      <c r="G4742" s="7">
        <f t="shared" si="149"/>
        <v>42675</v>
      </c>
      <c r="H4742" s="5" t="s">
        <v>719</v>
      </c>
      <c r="I4742" s="5" t="s">
        <v>11</v>
      </c>
      <c r="J4742" s="10">
        <v>525000</v>
      </c>
      <c r="K4742" s="10"/>
      <c r="L4742" s="11">
        <v>1050000</v>
      </c>
    </row>
    <row r="4743" spans="1:12" x14ac:dyDescent="0.25">
      <c r="A4743" s="5" t="s">
        <v>693</v>
      </c>
      <c r="B4743" s="3" t="s">
        <v>694</v>
      </c>
      <c r="C4743" s="5" t="s">
        <v>5607</v>
      </c>
      <c r="D4743" s="5" t="s">
        <v>5587</v>
      </c>
      <c r="E4743" s="5">
        <v>2016</v>
      </c>
      <c r="F4743" s="8" t="str">
        <f t="shared" si="148"/>
        <v>December</v>
      </c>
      <c r="G4743" s="7">
        <f t="shared" si="149"/>
        <v>42705</v>
      </c>
      <c r="H4743" s="5" t="s">
        <v>720</v>
      </c>
      <c r="I4743" s="5" t="s">
        <v>11</v>
      </c>
      <c r="J4743" s="10">
        <v>525000</v>
      </c>
      <c r="K4743" s="10"/>
      <c r="L4743" s="11">
        <v>1575000</v>
      </c>
    </row>
    <row r="4744" spans="1:12" x14ac:dyDescent="0.25">
      <c r="A4744" s="5" t="s">
        <v>721</v>
      </c>
      <c r="B4744" s="3" t="s">
        <v>722</v>
      </c>
      <c r="C4744" s="5" t="s">
        <v>5587</v>
      </c>
      <c r="D4744" s="5" t="s">
        <v>5587</v>
      </c>
      <c r="E4744" s="5">
        <v>2016</v>
      </c>
      <c r="F4744" s="8" t="str">
        <f t="shared" si="148"/>
        <v>January</v>
      </c>
      <c r="G4744" s="7">
        <f t="shared" si="149"/>
        <v>42370</v>
      </c>
      <c r="H4744" s="5" t="s">
        <v>36</v>
      </c>
      <c r="I4744" s="5" t="s">
        <v>29</v>
      </c>
      <c r="J4744" s="10"/>
      <c r="K4744" s="10"/>
      <c r="L4744" s="11">
        <v>200000</v>
      </c>
    </row>
    <row r="4745" spans="1:12" x14ac:dyDescent="0.25">
      <c r="A4745" s="5" t="s">
        <v>721</v>
      </c>
      <c r="B4745" s="3" t="s">
        <v>722</v>
      </c>
      <c r="C4745" s="5" t="s">
        <v>5587</v>
      </c>
      <c r="D4745" s="5" t="s">
        <v>5593</v>
      </c>
      <c r="E4745" s="5">
        <v>2016</v>
      </c>
      <c r="F4745" s="8" t="str">
        <f t="shared" ref="F4745:F4808" si="150">TEXT(C4745*28, "mmmm")</f>
        <v>January</v>
      </c>
      <c r="G4745" s="7">
        <f t="shared" ref="G4745:G4808" si="151">IFERROR(DATEVALUE(CONCATENATE(C4745,"-",D4745,"-",E4745)), "")</f>
        <v>42391</v>
      </c>
      <c r="H4745" s="5" t="s">
        <v>723</v>
      </c>
      <c r="I4745" s="5" t="s">
        <v>11</v>
      </c>
      <c r="J4745" s="10">
        <v>200000</v>
      </c>
      <c r="K4745" s="10"/>
      <c r="L4745" s="11">
        <v>400000</v>
      </c>
    </row>
    <row r="4746" spans="1:12" x14ac:dyDescent="0.25">
      <c r="A4746" s="5" t="s">
        <v>721</v>
      </c>
      <c r="B4746" s="3" t="s">
        <v>722</v>
      </c>
      <c r="C4746" s="5" t="s">
        <v>5598</v>
      </c>
      <c r="D4746" s="5" t="s">
        <v>5587</v>
      </c>
      <c r="E4746" s="5">
        <v>2016</v>
      </c>
      <c r="F4746" s="8" t="str">
        <f t="shared" si="150"/>
        <v>February</v>
      </c>
      <c r="G4746" s="7">
        <f t="shared" si="151"/>
        <v>42401</v>
      </c>
      <c r="H4746" s="5" t="s">
        <v>724</v>
      </c>
      <c r="I4746" s="5" t="s">
        <v>13</v>
      </c>
      <c r="J4746" s="10"/>
      <c r="K4746" s="10">
        <v>180000</v>
      </c>
      <c r="L4746" s="11">
        <v>220000</v>
      </c>
    </row>
    <row r="4747" spans="1:12" x14ac:dyDescent="0.25">
      <c r="A4747" s="5" t="s">
        <v>721</v>
      </c>
      <c r="B4747" s="3" t="s">
        <v>722</v>
      </c>
      <c r="C4747" s="5" t="s">
        <v>5598</v>
      </c>
      <c r="D4747" s="5" t="s">
        <v>5587</v>
      </c>
      <c r="E4747" s="5">
        <v>2016</v>
      </c>
      <c r="F4747" s="8" t="str">
        <f t="shared" si="150"/>
        <v>February</v>
      </c>
      <c r="G4747" s="7">
        <f t="shared" si="151"/>
        <v>42401</v>
      </c>
      <c r="H4747" s="5" t="s">
        <v>725</v>
      </c>
      <c r="I4747" s="5" t="s">
        <v>13</v>
      </c>
      <c r="J4747" s="10"/>
      <c r="K4747" s="10">
        <v>180000</v>
      </c>
      <c r="L4747" s="11">
        <v>40000</v>
      </c>
    </row>
    <row r="4748" spans="1:12" x14ac:dyDescent="0.25">
      <c r="A4748" s="5" t="s">
        <v>721</v>
      </c>
      <c r="B4748" s="3" t="s">
        <v>722</v>
      </c>
      <c r="C4748" s="5" t="s">
        <v>5598</v>
      </c>
      <c r="D4748" s="5" t="s">
        <v>5590</v>
      </c>
      <c r="E4748" s="5">
        <v>2016</v>
      </c>
      <c r="F4748" s="8" t="str">
        <f t="shared" si="150"/>
        <v>February</v>
      </c>
      <c r="G4748" s="7">
        <f t="shared" si="151"/>
        <v>42408</v>
      </c>
      <c r="H4748" s="5" t="s">
        <v>726</v>
      </c>
      <c r="I4748" s="5" t="s">
        <v>13</v>
      </c>
      <c r="J4748" s="10"/>
      <c r="K4748" s="10">
        <v>40000</v>
      </c>
      <c r="L4748" s="11">
        <v>0</v>
      </c>
    </row>
    <row r="4749" spans="1:12" x14ac:dyDescent="0.25">
      <c r="A4749" s="5" t="s">
        <v>721</v>
      </c>
      <c r="B4749" s="3" t="s">
        <v>722</v>
      </c>
      <c r="C4749" s="5" t="s">
        <v>5598</v>
      </c>
      <c r="D4749" s="5" t="s">
        <v>5593</v>
      </c>
      <c r="E4749" s="5">
        <v>2016</v>
      </c>
      <c r="F4749" s="8" t="str">
        <f t="shared" si="150"/>
        <v>February</v>
      </c>
      <c r="G4749" s="7">
        <f t="shared" si="151"/>
        <v>42422</v>
      </c>
      <c r="H4749" s="5" t="s">
        <v>727</v>
      </c>
      <c r="I4749" s="5" t="s">
        <v>11</v>
      </c>
      <c r="J4749" s="10">
        <v>200000</v>
      </c>
      <c r="K4749" s="10"/>
      <c r="L4749" s="11">
        <v>200000</v>
      </c>
    </row>
    <row r="4750" spans="1:12" x14ac:dyDescent="0.25">
      <c r="A4750" s="5" t="s">
        <v>721</v>
      </c>
      <c r="B4750" s="3" t="s">
        <v>722</v>
      </c>
      <c r="C4750" s="5" t="s">
        <v>5588</v>
      </c>
      <c r="D4750" s="5" t="s">
        <v>5596</v>
      </c>
      <c r="E4750" s="5">
        <v>2016</v>
      </c>
      <c r="F4750" s="8" t="str">
        <f t="shared" si="150"/>
        <v>March</v>
      </c>
      <c r="G4750" s="7">
        <f t="shared" si="151"/>
        <v>42433</v>
      </c>
      <c r="H4750" s="5" t="s">
        <v>728</v>
      </c>
      <c r="I4750" s="5" t="s">
        <v>13</v>
      </c>
      <c r="J4750" s="10"/>
      <c r="K4750" s="10">
        <v>180000</v>
      </c>
      <c r="L4750" s="11">
        <v>20000</v>
      </c>
    </row>
    <row r="4751" spans="1:12" x14ac:dyDescent="0.25">
      <c r="A4751" s="5" t="s">
        <v>721</v>
      </c>
      <c r="B4751" s="3" t="s">
        <v>722</v>
      </c>
      <c r="C4751" s="5" t="s">
        <v>5588</v>
      </c>
      <c r="D4751" s="5" t="s">
        <v>5593</v>
      </c>
      <c r="E4751" s="5">
        <v>2016</v>
      </c>
      <c r="F4751" s="8" t="str">
        <f t="shared" si="150"/>
        <v>March</v>
      </c>
      <c r="G4751" s="7">
        <f t="shared" si="151"/>
        <v>42451</v>
      </c>
      <c r="H4751" s="5" t="s">
        <v>729</v>
      </c>
      <c r="I4751" s="5" t="s">
        <v>11</v>
      </c>
      <c r="J4751" s="10">
        <v>200000</v>
      </c>
      <c r="K4751" s="10"/>
      <c r="L4751" s="11">
        <v>220000</v>
      </c>
    </row>
    <row r="4752" spans="1:12" x14ac:dyDescent="0.25">
      <c r="A4752" s="5" t="s">
        <v>721</v>
      </c>
      <c r="B4752" s="3" t="s">
        <v>722</v>
      </c>
      <c r="C4752" s="5" t="s">
        <v>5588</v>
      </c>
      <c r="D4752" s="5" t="s">
        <v>5602</v>
      </c>
      <c r="E4752" s="5">
        <v>2016</v>
      </c>
      <c r="F4752" s="8" t="str">
        <f t="shared" si="150"/>
        <v>March</v>
      </c>
      <c r="G4752" s="7">
        <f t="shared" si="151"/>
        <v>42453</v>
      </c>
      <c r="H4752" s="5" t="s">
        <v>730</v>
      </c>
      <c r="I4752" s="5" t="s">
        <v>13</v>
      </c>
      <c r="J4752" s="10"/>
      <c r="K4752" s="10">
        <v>180000</v>
      </c>
      <c r="L4752" s="11">
        <v>40000</v>
      </c>
    </row>
    <row r="4753" spans="1:12" x14ac:dyDescent="0.25">
      <c r="A4753" s="5" t="s">
        <v>721</v>
      </c>
      <c r="B4753" s="3" t="s">
        <v>722</v>
      </c>
      <c r="C4753" s="5" t="s">
        <v>5588</v>
      </c>
      <c r="D4753" s="5" t="s">
        <v>5600</v>
      </c>
      <c r="E4753" s="5">
        <v>2016</v>
      </c>
      <c r="F4753" s="8" t="str">
        <f t="shared" si="150"/>
        <v>March</v>
      </c>
      <c r="G4753" s="7">
        <f t="shared" si="151"/>
        <v>42457</v>
      </c>
      <c r="H4753" s="5" t="s">
        <v>731</v>
      </c>
      <c r="I4753" s="5" t="s">
        <v>13</v>
      </c>
      <c r="J4753" s="10"/>
      <c r="K4753" s="10">
        <v>40000</v>
      </c>
      <c r="L4753" s="11">
        <v>0</v>
      </c>
    </row>
    <row r="4754" spans="1:12" x14ac:dyDescent="0.25">
      <c r="A4754" s="5" t="s">
        <v>721</v>
      </c>
      <c r="B4754" s="3" t="s">
        <v>722</v>
      </c>
      <c r="C4754" s="5" t="s">
        <v>5596</v>
      </c>
      <c r="D4754" s="5" t="s">
        <v>5593</v>
      </c>
      <c r="E4754" s="5">
        <v>2016</v>
      </c>
      <c r="F4754" s="8" t="str">
        <f t="shared" si="150"/>
        <v>April</v>
      </c>
      <c r="G4754" s="7">
        <f t="shared" si="151"/>
        <v>42482</v>
      </c>
      <c r="H4754" s="5" t="s">
        <v>732</v>
      </c>
      <c r="I4754" s="5" t="s">
        <v>11</v>
      </c>
      <c r="J4754" s="10">
        <v>200000</v>
      </c>
      <c r="K4754" s="10"/>
      <c r="L4754" s="11">
        <v>200000</v>
      </c>
    </row>
    <row r="4755" spans="1:12" x14ac:dyDescent="0.25">
      <c r="A4755" s="5" t="s">
        <v>721</v>
      </c>
      <c r="B4755" s="3" t="s">
        <v>722</v>
      </c>
      <c r="C4755" s="5" t="s">
        <v>5596</v>
      </c>
      <c r="D4755" s="5" t="s">
        <v>5614</v>
      </c>
      <c r="E4755" s="5">
        <v>2016</v>
      </c>
      <c r="F4755" s="8" t="str">
        <f t="shared" si="150"/>
        <v>April</v>
      </c>
      <c r="G4755" s="7">
        <f t="shared" si="151"/>
        <v>42486</v>
      </c>
      <c r="H4755" s="5" t="s">
        <v>733</v>
      </c>
      <c r="I4755" s="5" t="s">
        <v>13</v>
      </c>
      <c r="J4755" s="10"/>
      <c r="K4755" s="10">
        <v>180000</v>
      </c>
      <c r="L4755" s="11">
        <v>20000</v>
      </c>
    </row>
    <row r="4756" spans="1:12" x14ac:dyDescent="0.25">
      <c r="A4756" s="5" t="s">
        <v>721</v>
      </c>
      <c r="B4756" s="3" t="s">
        <v>722</v>
      </c>
      <c r="C4756" s="5" t="s">
        <v>5597</v>
      </c>
      <c r="D4756" s="5" t="s">
        <v>5593</v>
      </c>
      <c r="E4756" s="5">
        <v>2016</v>
      </c>
      <c r="F4756" s="8" t="str">
        <f t="shared" si="150"/>
        <v>May</v>
      </c>
      <c r="G4756" s="7">
        <f t="shared" si="151"/>
        <v>42512</v>
      </c>
      <c r="H4756" s="5" t="s">
        <v>734</v>
      </c>
      <c r="I4756" s="5" t="s">
        <v>11</v>
      </c>
      <c r="J4756" s="10">
        <v>200000</v>
      </c>
      <c r="K4756" s="10"/>
      <c r="L4756" s="11">
        <v>220000</v>
      </c>
    </row>
    <row r="4757" spans="1:12" x14ac:dyDescent="0.25">
      <c r="A4757" s="5" t="s">
        <v>721</v>
      </c>
      <c r="B4757" s="3" t="s">
        <v>722</v>
      </c>
      <c r="C4757" s="5" t="s">
        <v>5589</v>
      </c>
      <c r="D4757" s="5" t="s">
        <v>5593</v>
      </c>
      <c r="E4757" s="5">
        <v>2016</v>
      </c>
      <c r="F4757" s="8" t="str">
        <f t="shared" si="150"/>
        <v>June</v>
      </c>
      <c r="G4757" s="7">
        <f t="shared" si="151"/>
        <v>42543</v>
      </c>
      <c r="H4757" s="5" t="s">
        <v>735</v>
      </c>
      <c r="I4757" s="5" t="s">
        <v>11</v>
      </c>
      <c r="J4757" s="10">
        <v>200000</v>
      </c>
      <c r="K4757" s="10"/>
      <c r="L4757" s="11">
        <v>420000</v>
      </c>
    </row>
    <row r="4758" spans="1:12" x14ac:dyDescent="0.25">
      <c r="A4758" s="5" t="s">
        <v>721</v>
      </c>
      <c r="B4758" s="3" t="s">
        <v>722</v>
      </c>
      <c r="C4758" s="5" t="s">
        <v>5592</v>
      </c>
      <c r="D4758" s="5" t="s">
        <v>5591</v>
      </c>
      <c r="E4758" s="5">
        <v>2016</v>
      </c>
      <c r="F4758" s="8" t="str">
        <f t="shared" si="150"/>
        <v>July</v>
      </c>
      <c r="G4758" s="7">
        <f t="shared" si="151"/>
        <v>42569</v>
      </c>
      <c r="H4758" s="5" t="s">
        <v>736</v>
      </c>
      <c r="I4758" s="5" t="s">
        <v>13</v>
      </c>
      <c r="J4758" s="10"/>
      <c r="K4758" s="10">
        <v>180000</v>
      </c>
      <c r="L4758" s="11">
        <v>240000</v>
      </c>
    </row>
    <row r="4759" spans="1:12" x14ac:dyDescent="0.25">
      <c r="A4759" s="5" t="s">
        <v>721</v>
      </c>
      <c r="B4759" s="3" t="s">
        <v>722</v>
      </c>
      <c r="C4759" s="5" t="s">
        <v>5592</v>
      </c>
      <c r="D4759" s="5" t="s">
        <v>5591</v>
      </c>
      <c r="E4759" s="5">
        <v>2016</v>
      </c>
      <c r="F4759" s="8" t="str">
        <f t="shared" si="150"/>
        <v>July</v>
      </c>
      <c r="G4759" s="7">
        <f t="shared" si="151"/>
        <v>42569</v>
      </c>
      <c r="H4759" s="5" t="s">
        <v>737</v>
      </c>
      <c r="I4759" s="5" t="s">
        <v>13</v>
      </c>
      <c r="J4759" s="10"/>
      <c r="K4759" s="10">
        <v>180000</v>
      </c>
      <c r="L4759" s="11">
        <v>60000</v>
      </c>
    </row>
    <row r="4760" spans="1:12" x14ac:dyDescent="0.25">
      <c r="A4760" s="5" t="s">
        <v>721</v>
      </c>
      <c r="B4760" s="3" t="s">
        <v>722</v>
      </c>
      <c r="C4760" s="5" t="s">
        <v>5592</v>
      </c>
      <c r="D4760" s="5" t="s">
        <v>5617</v>
      </c>
      <c r="E4760" s="5">
        <v>2016</v>
      </c>
      <c r="F4760" s="8" t="str">
        <f t="shared" si="150"/>
        <v>July</v>
      </c>
      <c r="G4760" s="7">
        <f t="shared" si="151"/>
        <v>42570</v>
      </c>
      <c r="H4760" s="5" t="s">
        <v>738</v>
      </c>
      <c r="I4760" s="5" t="s">
        <v>13</v>
      </c>
      <c r="J4760" s="10"/>
      <c r="K4760" s="10">
        <v>60000</v>
      </c>
      <c r="L4760" s="11">
        <v>0</v>
      </c>
    </row>
    <row r="4761" spans="1:12" x14ac:dyDescent="0.25">
      <c r="A4761" s="5" t="s">
        <v>721</v>
      </c>
      <c r="B4761" s="3" t="s">
        <v>722</v>
      </c>
      <c r="C4761" s="5" t="s">
        <v>5592</v>
      </c>
      <c r="D4761" s="5" t="s">
        <v>5593</v>
      </c>
      <c r="E4761" s="5">
        <v>2016</v>
      </c>
      <c r="F4761" s="8" t="str">
        <f t="shared" si="150"/>
        <v>July</v>
      </c>
      <c r="G4761" s="7">
        <f t="shared" si="151"/>
        <v>42573</v>
      </c>
      <c r="H4761" s="5" t="s">
        <v>739</v>
      </c>
      <c r="I4761" s="5" t="s">
        <v>11</v>
      </c>
      <c r="J4761" s="10">
        <v>200000</v>
      </c>
      <c r="K4761" s="10"/>
      <c r="L4761" s="11">
        <v>200000</v>
      </c>
    </row>
    <row r="4762" spans="1:12" x14ac:dyDescent="0.25">
      <c r="A4762" s="5" t="s">
        <v>721</v>
      </c>
      <c r="B4762" s="3" t="s">
        <v>722</v>
      </c>
      <c r="C4762" s="5" t="s">
        <v>5590</v>
      </c>
      <c r="D4762" s="5" t="s">
        <v>5588</v>
      </c>
      <c r="E4762" s="5">
        <v>2016</v>
      </c>
      <c r="F4762" s="8" t="str">
        <f t="shared" si="150"/>
        <v>August</v>
      </c>
      <c r="G4762" s="7">
        <f t="shared" si="151"/>
        <v>42585</v>
      </c>
      <c r="H4762" s="5" t="s">
        <v>740</v>
      </c>
      <c r="I4762" s="5" t="s">
        <v>13</v>
      </c>
      <c r="J4762" s="10"/>
      <c r="K4762" s="10">
        <v>180000</v>
      </c>
      <c r="L4762" s="11">
        <v>20000</v>
      </c>
    </row>
    <row r="4763" spans="1:12" x14ac:dyDescent="0.25">
      <c r="A4763" s="5" t="s">
        <v>721</v>
      </c>
      <c r="B4763" s="3" t="s">
        <v>722</v>
      </c>
      <c r="C4763" s="5" t="s">
        <v>5590</v>
      </c>
      <c r="D4763" s="5" t="s">
        <v>5596</v>
      </c>
      <c r="E4763" s="5">
        <v>2016</v>
      </c>
      <c r="F4763" s="8" t="str">
        <f t="shared" si="150"/>
        <v>August</v>
      </c>
      <c r="G4763" s="7">
        <f t="shared" si="151"/>
        <v>42586</v>
      </c>
      <c r="H4763" s="5" t="s">
        <v>741</v>
      </c>
      <c r="I4763" s="5" t="s">
        <v>13</v>
      </c>
      <c r="J4763" s="10"/>
      <c r="K4763" s="10">
        <v>20000</v>
      </c>
      <c r="L4763" s="11">
        <v>0</v>
      </c>
    </row>
    <row r="4764" spans="1:12" x14ac:dyDescent="0.25">
      <c r="A4764" s="5" t="s">
        <v>721</v>
      </c>
      <c r="B4764" s="3" t="s">
        <v>722</v>
      </c>
      <c r="C4764" s="5" t="s">
        <v>5590</v>
      </c>
      <c r="D4764" s="5" t="s">
        <v>5593</v>
      </c>
      <c r="E4764" s="5">
        <v>2016</v>
      </c>
      <c r="F4764" s="8" t="str">
        <f t="shared" si="150"/>
        <v>August</v>
      </c>
      <c r="G4764" s="7">
        <f t="shared" si="151"/>
        <v>42604</v>
      </c>
      <c r="H4764" s="5" t="s">
        <v>742</v>
      </c>
      <c r="I4764" s="5" t="s">
        <v>11</v>
      </c>
      <c r="J4764" s="10">
        <v>200000</v>
      </c>
      <c r="K4764" s="10"/>
      <c r="L4764" s="11">
        <v>200000</v>
      </c>
    </row>
    <row r="4765" spans="1:12" x14ac:dyDescent="0.25">
      <c r="A4765" s="5" t="s">
        <v>721</v>
      </c>
      <c r="B4765" s="3" t="s">
        <v>722</v>
      </c>
      <c r="C4765" s="5" t="s">
        <v>5590</v>
      </c>
      <c r="D4765" s="5" t="s">
        <v>5610</v>
      </c>
      <c r="E4765" s="5">
        <v>2016</v>
      </c>
      <c r="F4765" s="8" t="str">
        <f t="shared" si="150"/>
        <v>August</v>
      </c>
      <c r="G4765" s="7">
        <f t="shared" si="151"/>
        <v>42612</v>
      </c>
      <c r="H4765" s="5" t="s">
        <v>743</v>
      </c>
      <c r="I4765" s="5" t="s">
        <v>13</v>
      </c>
      <c r="J4765" s="10"/>
      <c r="K4765" s="10">
        <v>180000</v>
      </c>
      <c r="L4765" s="11">
        <v>20000</v>
      </c>
    </row>
    <row r="4766" spans="1:12" x14ac:dyDescent="0.25">
      <c r="A4766" s="5" t="s">
        <v>721</v>
      </c>
      <c r="B4766" s="3" t="s">
        <v>722</v>
      </c>
      <c r="C4766" s="5" t="s">
        <v>5605</v>
      </c>
      <c r="D4766" s="5" t="s">
        <v>5587</v>
      </c>
      <c r="E4766" s="5">
        <v>2016</v>
      </c>
      <c r="F4766" s="8" t="str">
        <f t="shared" si="150"/>
        <v>September</v>
      </c>
      <c r="G4766" s="7">
        <f t="shared" si="151"/>
        <v>42614</v>
      </c>
      <c r="H4766" s="5" t="s">
        <v>744</v>
      </c>
      <c r="I4766" s="5" t="s">
        <v>13</v>
      </c>
      <c r="J4766" s="10"/>
      <c r="K4766" s="10">
        <v>20000</v>
      </c>
      <c r="L4766" s="11">
        <v>0</v>
      </c>
    </row>
    <row r="4767" spans="1:12" x14ac:dyDescent="0.25">
      <c r="A4767" s="5" t="s">
        <v>721</v>
      </c>
      <c r="B4767" s="3" t="s">
        <v>722</v>
      </c>
      <c r="C4767" s="5" t="s">
        <v>5605</v>
      </c>
      <c r="D4767" s="5" t="s">
        <v>5593</v>
      </c>
      <c r="E4767" s="5">
        <v>2016</v>
      </c>
      <c r="F4767" s="8" t="str">
        <f t="shared" si="150"/>
        <v>September</v>
      </c>
      <c r="G4767" s="7">
        <f t="shared" si="151"/>
        <v>42635</v>
      </c>
      <c r="H4767" s="5" t="s">
        <v>745</v>
      </c>
      <c r="I4767" s="5" t="s">
        <v>11</v>
      </c>
      <c r="J4767" s="10">
        <v>200000</v>
      </c>
      <c r="K4767" s="10"/>
      <c r="L4767" s="11">
        <v>200000</v>
      </c>
    </row>
    <row r="4768" spans="1:12" x14ac:dyDescent="0.25">
      <c r="A4768" s="5" t="s">
        <v>721</v>
      </c>
      <c r="B4768" s="3" t="s">
        <v>722</v>
      </c>
      <c r="C4768" s="5" t="s">
        <v>5606</v>
      </c>
      <c r="D4768" s="5" t="s">
        <v>5597</v>
      </c>
      <c r="E4768" s="5">
        <v>2016</v>
      </c>
      <c r="F4768" s="8" t="str">
        <f t="shared" si="150"/>
        <v>October</v>
      </c>
      <c r="G4768" s="7">
        <f t="shared" si="151"/>
        <v>42648</v>
      </c>
      <c r="H4768" s="5" t="s">
        <v>746</v>
      </c>
      <c r="I4768" s="5" t="s">
        <v>13</v>
      </c>
      <c r="J4768" s="10"/>
      <c r="K4768" s="10">
        <v>180000</v>
      </c>
      <c r="L4768" s="11">
        <v>20000</v>
      </c>
    </row>
    <row r="4769" spans="1:12" x14ac:dyDescent="0.25">
      <c r="A4769" s="5" t="s">
        <v>721</v>
      </c>
      <c r="B4769" s="3" t="s">
        <v>722</v>
      </c>
      <c r="C4769" s="5" t="s">
        <v>5606</v>
      </c>
      <c r="D4769" s="5" t="s">
        <v>5593</v>
      </c>
      <c r="E4769" s="5">
        <v>2016</v>
      </c>
      <c r="F4769" s="8" t="str">
        <f t="shared" si="150"/>
        <v>October</v>
      </c>
      <c r="G4769" s="7">
        <f t="shared" si="151"/>
        <v>42665</v>
      </c>
      <c r="H4769" s="5" t="s">
        <v>747</v>
      </c>
      <c r="I4769" s="5" t="s">
        <v>11</v>
      </c>
      <c r="J4769" s="10">
        <v>200000</v>
      </c>
      <c r="K4769" s="10"/>
      <c r="L4769" s="11">
        <v>220000</v>
      </c>
    </row>
    <row r="4770" spans="1:12" x14ac:dyDescent="0.25">
      <c r="A4770" s="5" t="s">
        <v>721</v>
      </c>
      <c r="B4770" s="3" t="s">
        <v>722</v>
      </c>
      <c r="C4770" s="5" t="s">
        <v>5606</v>
      </c>
      <c r="D4770" s="5" t="s">
        <v>5608</v>
      </c>
      <c r="E4770" s="5">
        <v>2016</v>
      </c>
      <c r="F4770" s="8" t="str">
        <f t="shared" si="150"/>
        <v>October</v>
      </c>
      <c r="G4770" s="7">
        <f t="shared" si="151"/>
        <v>42668</v>
      </c>
      <c r="H4770" s="5" t="s">
        <v>748</v>
      </c>
      <c r="I4770" s="5" t="s">
        <v>13</v>
      </c>
      <c r="J4770" s="10"/>
      <c r="K4770" s="10">
        <v>180000</v>
      </c>
      <c r="L4770" s="11">
        <v>40000</v>
      </c>
    </row>
    <row r="4771" spans="1:12" x14ac:dyDescent="0.25">
      <c r="A4771" s="5" t="s">
        <v>721</v>
      </c>
      <c r="B4771" s="3" t="s">
        <v>722</v>
      </c>
      <c r="C4771" s="5" t="s">
        <v>5606</v>
      </c>
      <c r="D4771" s="5" t="s">
        <v>5614</v>
      </c>
      <c r="E4771" s="5">
        <v>2016</v>
      </c>
      <c r="F4771" s="8" t="str">
        <f t="shared" si="150"/>
        <v>October</v>
      </c>
      <c r="G4771" s="7">
        <f t="shared" si="151"/>
        <v>42669</v>
      </c>
      <c r="H4771" s="5" t="s">
        <v>749</v>
      </c>
      <c r="I4771" s="5" t="s">
        <v>13</v>
      </c>
      <c r="J4771" s="10"/>
      <c r="K4771" s="10">
        <v>40000</v>
      </c>
      <c r="L4771" s="11">
        <v>0</v>
      </c>
    </row>
    <row r="4772" spans="1:12" x14ac:dyDescent="0.25">
      <c r="A4772" s="5" t="s">
        <v>721</v>
      </c>
      <c r="B4772" s="3" t="s">
        <v>722</v>
      </c>
      <c r="C4772" s="5" t="s">
        <v>5594</v>
      </c>
      <c r="D4772" s="5" t="s">
        <v>5593</v>
      </c>
      <c r="E4772" s="5">
        <v>2016</v>
      </c>
      <c r="F4772" s="8" t="str">
        <f t="shared" si="150"/>
        <v>November</v>
      </c>
      <c r="G4772" s="7">
        <f t="shared" si="151"/>
        <v>42696</v>
      </c>
      <c r="H4772" s="5" t="s">
        <v>750</v>
      </c>
      <c r="I4772" s="5" t="s">
        <v>11</v>
      </c>
      <c r="J4772" s="10">
        <v>200000</v>
      </c>
      <c r="K4772" s="10"/>
      <c r="L4772" s="11">
        <v>200000</v>
      </c>
    </row>
    <row r="4773" spans="1:12" x14ac:dyDescent="0.25">
      <c r="A4773" s="5" t="s">
        <v>721</v>
      </c>
      <c r="B4773" s="3" t="s">
        <v>722</v>
      </c>
      <c r="C4773" s="5" t="s">
        <v>5607</v>
      </c>
      <c r="D4773" s="5" t="s">
        <v>5616</v>
      </c>
      <c r="E4773" s="5">
        <v>2016</v>
      </c>
      <c r="F4773" s="8" t="str">
        <f t="shared" si="150"/>
        <v>December</v>
      </c>
      <c r="G4773" s="7">
        <f t="shared" si="151"/>
        <v>42719</v>
      </c>
      <c r="H4773" s="5" t="s">
        <v>751</v>
      </c>
      <c r="I4773" s="5" t="s">
        <v>13</v>
      </c>
      <c r="J4773" s="10"/>
      <c r="K4773" s="10">
        <v>180000</v>
      </c>
      <c r="L4773" s="11">
        <v>20000</v>
      </c>
    </row>
    <row r="4774" spans="1:12" x14ac:dyDescent="0.25">
      <c r="A4774" s="5" t="s">
        <v>721</v>
      </c>
      <c r="B4774" s="3" t="s">
        <v>722</v>
      </c>
      <c r="C4774" s="5" t="s">
        <v>5607</v>
      </c>
      <c r="D4774" s="5" t="s">
        <v>5593</v>
      </c>
      <c r="E4774" s="5">
        <v>2016</v>
      </c>
      <c r="F4774" s="8" t="str">
        <f t="shared" si="150"/>
        <v>December</v>
      </c>
      <c r="G4774" s="7">
        <f t="shared" si="151"/>
        <v>42726</v>
      </c>
      <c r="H4774" s="5" t="s">
        <v>752</v>
      </c>
      <c r="I4774" s="5" t="s">
        <v>11</v>
      </c>
      <c r="J4774" s="10">
        <v>200000</v>
      </c>
      <c r="K4774" s="10"/>
      <c r="L4774" s="11">
        <v>220000</v>
      </c>
    </row>
    <row r="4775" spans="1:12" x14ac:dyDescent="0.25">
      <c r="A4775" s="5" t="s">
        <v>753</v>
      </c>
      <c r="B4775" s="3" t="s">
        <v>754</v>
      </c>
      <c r="C4775" s="7"/>
      <c r="D4775" s="7"/>
      <c r="E4775" s="7"/>
      <c r="F4775" s="8" t="str">
        <f t="shared" si="150"/>
        <v>January</v>
      </c>
      <c r="G4775" s="7" t="str">
        <f t="shared" si="151"/>
        <v/>
      </c>
      <c r="H4775" s="5" t="s">
        <v>28</v>
      </c>
      <c r="I4775" s="5" t="s">
        <v>29</v>
      </c>
      <c r="J4775" s="10"/>
      <c r="K4775" s="10"/>
      <c r="L4775" s="11">
        <v>0</v>
      </c>
    </row>
    <row r="4776" spans="1:12" x14ac:dyDescent="0.25">
      <c r="A4776" s="5" t="s">
        <v>755</v>
      </c>
      <c r="B4776" s="3" t="s">
        <v>756</v>
      </c>
      <c r="C4776" s="5" t="s">
        <v>5587</v>
      </c>
      <c r="D4776" s="5" t="s">
        <v>5587</v>
      </c>
      <c r="E4776" s="5">
        <v>2016</v>
      </c>
      <c r="F4776" s="8" t="str">
        <f t="shared" si="150"/>
        <v>January</v>
      </c>
      <c r="G4776" s="7">
        <f t="shared" si="151"/>
        <v>42370</v>
      </c>
      <c r="H4776" s="5" t="s">
        <v>36</v>
      </c>
      <c r="I4776" s="5" t="s">
        <v>29</v>
      </c>
      <c r="J4776" s="10"/>
      <c r="K4776" s="10"/>
      <c r="L4776" s="11">
        <v>36682.800000000003</v>
      </c>
    </row>
    <row r="4777" spans="1:12" x14ac:dyDescent="0.25">
      <c r="A4777" s="5" t="s">
        <v>755</v>
      </c>
      <c r="B4777" s="3" t="s">
        <v>756</v>
      </c>
      <c r="C4777" s="5" t="s">
        <v>5587</v>
      </c>
      <c r="D4777" s="5" t="s">
        <v>5587</v>
      </c>
      <c r="E4777" s="5">
        <v>2016</v>
      </c>
      <c r="F4777" s="8" t="str">
        <f t="shared" si="150"/>
        <v>January</v>
      </c>
      <c r="G4777" s="7">
        <f t="shared" si="151"/>
        <v>42370</v>
      </c>
      <c r="H4777" s="5" t="s">
        <v>757</v>
      </c>
      <c r="I4777" s="5" t="s">
        <v>11</v>
      </c>
      <c r="J4777" s="10">
        <v>504000</v>
      </c>
      <c r="K4777" s="10"/>
      <c r="L4777" s="11">
        <v>540682.80000000005</v>
      </c>
    </row>
    <row r="4778" spans="1:12" x14ac:dyDescent="0.25">
      <c r="A4778" s="5" t="s">
        <v>755</v>
      </c>
      <c r="B4778" s="3" t="s">
        <v>756</v>
      </c>
      <c r="C4778" s="5" t="s">
        <v>5587</v>
      </c>
      <c r="D4778" s="5" t="s">
        <v>5587</v>
      </c>
      <c r="E4778" s="5">
        <v>2016</v>
      </c>
      <c r="F4778" s="8" t="str">
        <f t="shared" si="150"/>
        <v>January</v>
      </c>
      <c r="G4778" s="7">
        <f t="shared" si="151"/>
        <v>42370</v>
      </c>
      <c r="H4778" s="5" t="s">
        <v>758</v>
      </c>
      <c r="I4778" s="5" t="s">
        <v>13</v>
      </c>
      <c r="J4778" s="10"/>
      <c r="K4778" s="10">
        <v>36682.800000000003</v>
      </c>
      <c r="L4778" s="11">
        <v>504000</v>
      </c>
    </row>
    <row r="4779" spans="1:12" x14ac:dyDescent="0.25">
      <c r="A4779" s="5" t="s">
        <v>755</v>
      </c>
      <c r="B4779" s="3" t="s">
        <v>756</v>
      </c>
      <c r="C4779" s="5" t="s">
        <v>5587</v>
      </c>
      <c r="D4779" s="5" t="s">
        <v>5616</v>
      </c>
      <c r="E4779" s="5">
        <v>2016</v>
      </c>
      <c r="F4779" s="8" t="str">
        <f t="shared" si="150"/>
        <v>January</v>
      </c>
      <c r="G4779" s="7">
        <f t="shared" si="151"/>
        <v>42384</v>
      </c>
      <c r="H4779" s="5" t="s">
        <v>759</v>
      </c>
      <c r="I4779" s="5" t="s">
        <v>13</v>
      </c>
      <c r="J4779" s="10"/>
      <c r="K4779" s="10">
        <v>480000</v>
      </c>
      <c r="L4779" s="11">
        <v>24000</v>
      </c>
    </row>
    <row r="4780" spans="1:12" x14ac:dyDescent="0.25">
      <c r="A4780" s="5" t="s">
        <v>755</v>
      </c>
      <c r="B4780" s="3" t="s">
        <v>756</v>
      </c>
      <c r="C4780" s="5" t="s">
        <v>5596</v>
      </c>
      <c r="D4780" s="5" t="s">
        <v>5587</v>
      </c>
      <c r="E4780" s="5">
        <v>2016</v>
      </c>
      <c r="F4780" s="8" t="str">
        <f t="shared" si="150"/>
        <v>April</v>
      </c>
      <c r="G4780" s="7">
        <f t="shared" si="151"/>
        <v>42461</v>
      </c>
      <c r="H4780" s="5" t="s">
        <v>760</v>
      </c>
      <c r="I4780" s="5" t="s">
        <v>11</v>
      </c>
      <c r="J4780" s="10">
        <v>504000</v>
      </c>
      <c r="K4780" s="10"/>
      <c r="L4780" s="11">
        <v>528000</v>
      </c>
    </row>
    <row r="4781" spans="1:12" x14ac:dyDescent="0.25">
      <c r="A4781" s="5" t="s">
        <v>755</v>
      </c>
      <c r="B4781" s="3" t="s">
        <v>756</v>
      </c>
      <c r="C4781" s="5" t="s">
        <v>5596</v>
      </c>
      <c r="D4781" s="5" t="s">
        <v>5615</v>
      </c>
      <c r="E4781" s="5">
        <v>2016</v>
      </c>
      <c r="F4781" s="8" t="str">
        <f t="shared" si="150"/>
        <v>April</v>
      </c>
      <c r="G4781" s="7">
        <f t="shared" si="151"/>
        <v>42487</v>
      </c>
      <c r="H4781" s="5" t="s">
        <v>761</v>
      </c>
      <c r="I4781" s="5" t="s">
        <v>13</v>
      </c>
      <c r="J4781" s="10"/>
      <c r="K4781" s="10">
        <v>480000</v>
      </c>
      <c r="L4781" s="11">
        <v>48000</v>
      </c>
    </row>
    <row r="4782" spans="1:12" x14ac:dyDescent="0.25">
      <c r="A4782" s="5" t="s">
        <v>755</v>
      </c>
      <c r="B4782" s="3" t="s">
        <v>756</v>
      </c>
      <c r="C4782" s="5" t="s">
        <v>5597</v>
      </c>
      <c r="D4782" s="5" t="s">
        <v>5596</v>
      </c>
      <c r="E4782" s="5">
        <v>2016</v>
      </c>
      <c r="F4782" s="8" t="str">
        <f t="shared" si="150"/>
        <v>May</v>
      </c>
      <c r="G4782" s="7">
        <f t="shared" si="151"/>
        <v>42494</v>
      </c>
      <c r="H4782" s="5" t="s">
        <v>762</v>
      </c>
      <c r="I4782" s="5" t="s">
        <v>13</v>
      </c>
      <c r="J4782" s="10"/>
      <c r="K4782" s="10">
        <v>48000</v>
      </c>
      <c r="L4782" s="11">
        <v>0</v>
      </c>
    </row>
    <row r="4783" spans="1:12" x14ac:dyDescent="0.25">
      <c r="A4783" s="5" t="s">
        <v>755</v>
      </c>
      <c r="B4783" s="3" t="s">
        <v>756</v>
      </c>
      <c r="C4783" s="5" t="s">
        <v>5592</v>
      </c>
      <c r="D4783" s="5" t="s">
        <v>5587</v>
      </c>
      <c r="E4783" s="5">
        <v>2016</v>
      </c>
      <c r="F4783" s="8" t="str">
        <f t="shared" si="150"/>
        <v>July</v>
      </c>
      <c r="G4783" s="7">
        <f t="shared" si="151"/>
        <v>42552</v>
      </c>
      <c r="H4783" s="5" t="s">
        <v>763</v>
      </c>
      <c r="I4783" s="5" t="s">
        <v>11</v>
      </c>
      <c r="J4783" s="10">
        <v>504000</v>
      </c>
      <c r="K4783" s="10"/>
      <c r="L4783" s="11">
        <v>504000</v>
      </c>
    </row>
    <row r="4784" spans="1:12" x14ac:dyDescent="0.25">
      <c r="A4784" s="5" t="s">
        <v>755</v>
      </c>
      <c r="B4784" s="3" t="s">
        <v>756</v>
      </c>
      <c r="C4784" s="5" t="s">
        <v>5592</v>
      </c>
      <c r="D4784" s="5" t="s">
        <v>5591</v>
      </c>
      <c r="E4784" s="5">
        <v>2016</v>
      </c>
      <c r="F4784" s="8" t="str">
        <f t="shared" si="150"/>
        <v>July</v>
      </c>
      <c r="G4784" s="7">
        <f t="shared" si="151"/>
        <v>42569</v>
      </c>
      <c r="H4784" s="5" t="s">
        <v>764</v>
      </c>
      <c r="I4784" s="5" t="s">
        <v>13</v>
      </c>
      <c r="J4784" s="10"/>
      <c r="K4784" s="10">
        <v>480000</v>
      </c>
      <c r="L4784" s="11">
        <v>24000</v>
      </c>
    </row>
    <row r="4785" spans="1:12" x14ac:dyDescent="0.25">
      <c r="A4785" s="5" t="s">
        <v>755</v>
      </c>
      <c r="B4785" s="3" t="s">
        <v>756</v>
      </c>
      <c r="C4785" s="5" t="s">
        <v>5592</v>
      </c>
      <c r="D4785" s="5" t="s">
        <v>5612</v>
      </c>
      <c r="E4785" s="5">
        <v>2016</v>
      </c>
      <c r="F4785" s="8" t="str">
        <f t="shared" si="150"/>
        <v>July</v>
      </c>
      <c r="G4785" s="7">
        <f t="shared" si="151"/>
        <v>42571</v>
      </c>
      <c r="H4785" s="5" t="s">
        <v>765</v>
      </c>
      <c r="I4785" s="5" t="s">
        <v>13</v>
      </c>
      <c r="J4785" s="10"/>
      <c r="K4785" s="10">
        <v>24000</v>
      </c>
      <c r="L4785" s="11">
        <v>0</v>
      </c>
    </row>
    <row r="4786" spans="1:12" x14ac:dyDescent="0.25">
      <c r="A4786" s="5" t="s">
        <v>755</v>
      </c>
      <c r="B4786" s="3" t="s">
        <v>756</v>
      </c>
      <c r="C4786" s="5" t="s">
        <v>5606</v>
      </c>
      <c r="D4786" s="5" t="s">
        <v>5587</v>
      </c>
      <c r="E4786" s="5">
        <v>2016</v>
      </c>
      <c r="F4786" s="8" t="str">
        <f t="shared" si="150"/>
        <v>October</v>
      </c>
      <c r="G4786" s="7">
        <f t="shared" si="151"/>
        <v>42644</v>
      </c>
      <c r="H4786" s="5" t="s">
        <v>766</v>
      </c>
      <c r="I4786" s="5" t="s">
        <v>11</v>
      </c>
      <c r="J4786" s="10">
        <v>504000</v>
      </c>
      <c r="K4786" s="10"/>
      <c r="L4786" s="11">
        <v>504000</v>
      </c>
    </row>
    <row r="4787" spans="1:12" x14ac:dyDescent="0.25">
      <c r="A4787" s="5" t="s">
        <v>755</v>
      </c>
      <c r="B4787" s="3" t="s">
        <v>756</v>
      </c>
      <c r="C4787" s="5" t="s">
        <v>5606</v>
      </c>
      <c r="D4787" s="5" t="s">
        <v>5606</v>
      </c>
      <c r="E4787" s="5">
        <v>2016</v>
      </c>
      <c r="F4787" s="8" t="str">
        <f t="shared" si="150"/>
        <v>October</v>
      </c>
      <c r="G4787" s="7">
        <f t="shared" si="151"/>
        <v>42653</v>
      </c>
      <c r="H4787" s="5" t="s">
        <v>767</v>
      </c>
      <c r="I4787" s="5" t="s">
        <v>13</v>
      </c>
      <c r="J4787" s="10"/>
      <c r="K4787" s="10">
        <v>480000</v>
      </c>
      <c r="L4787" s="11">
        <v>24000</v>
      </c>
    </row>
    <row r="4788" spans="1:12" x14ac:dyDescent="0.25">
      <c r="A4788" s="5" t="s">
        <v>755</v>
      </c>
      <c r="B4788" s="3" t="s">
        <v>756</v>
      </c>
      <c r="C4788" s="5" t="s">
        <v>5606</v>
      </c>
      <c r="D4788" s="5" t="s">
        <v>5594</v>
      </c>
      <c r="E4788" s="5">
        <v>2016</v>
      </c>
      <c r="F4788" s="8" t="str">
        <f t="shared" si="150"/>
        <v>October</v>
      </c>
      <c r="G4788" s="7">
        <f t="shared" si="151"/>
        <v>42654</v>
      </c>
      <c r="H4788" s="5" t="s">
        <v>768</v>
      </c>
      <c r="I4788" s="5" t="s">
        <v>13</v>
      </c>
      <c r="J4788" s="10"/>
      <c r="K4788" s="10">
        <v>24000</v>
      </c>
      <c r="L4788" s="11">
        <v>0</v>
      </c>
    </row>
    <row r="4789" spans="1:12" x14ac:dyDescent="0.25">
      <c r="A4789" s="5" t="s">
        <v>769</v>
      </c>
      <c r="B4789" s="3" t="s">
        <v>770</v>
      </c>
      <c r="C4789" s="5" t="s">
        <v>5589</v>
      </c>
      <c r="D4789" s="5" t="s">
        <v>5600</v>
      </c>
      <c r="E4789" s="5">
        <v>2016</v>
      </c>
      <c r="F4789" s="8" t="str">
        <f t="shared" si="150"/>
        <v>June</v>
      </c>
      <c r="G4789" s="7">
        <f t="shared" si="151"/>
        <v>42549</v>
      </c>
      <c r="H4789" s="5" t="s">
        <v>771</v>
      </c>
      <c r="I4789" s="5" t="s">
        <v>11</v>
      </c>
      <c r="J4789" s="10">
        <v>819000</v>
      </c>
      <c r="K4789" s="10"/>
      <c r="L4789" s="11">
        <v>819000</v>
      </c>
    </row>
    <row r="4790" spans="1:12" x14ac:dyDescent="0.25">
      <c r="A4790" s="5" t="s">
        <v>769</v>
      </c>
      <c r="B4790" s="3" t="s">
        <v>770</v>
      </c>
      <c r="C4790" s="5" t="s">
        <v>5592</v>
      </c>
      <c r="D4790" s="5" t="s">
        <v>5590</v>
      </c>
      <c r="E4790" s="5">
        <v>2016</v>
      </c>
      <c r="F4790" s="8" t="str">
        <f t="shared" si="150"/>
        <v>July</v>
      </c>
      <c r="G4790" s="7">
        <f t="shared" si="151"/>
        <v>42559</v>
      </c>
      <c r="H4790" s="5" t="s">
        <v>772</v>
      </c>
      <c r="I4790" s="5" t="s">
        <v>13</v>
      </c>
      <c r="J4790" s="10"/>
      <c r="K4790" s="10">
        <v>818265</v>
      </c>
      <c r="L4790" s="11">
        <v>735</v>
      </c>
    </row>
    <row r="4791" spans="1:12" x14ac:dyDescent="0.25">
      <c r="A4791" s="5" t="s">
        <v>769</v>
      </c>
      <c r="B4791" s="3" t="s">
        <v>770</v>
      </c>
      <c r="C4791" s="5" t="s">
        <v>5590</v>
      </c>
      <c r="D4791" s="5" t="s">
        <v>5587</v>
      </c>
      <c r="E4791" s="5">
        <v>2016</v>
      </c>
      <c r="F4791" s="8" t="str">
        <f t="shared" si="150"/>
        <v>August</v>
      </c>
      <c r="G4791" s="7">
        <f t="shared" si="151"/>
        <v>42583</v>
      </c>
      <c r="H4791" s="5" t="s">
        <v>773</v>
      </c>
      <c r="I4791" s="5" t="s">
        <v>11</v>
      </c>
      <c r="J4791" s="10">
        <v>420000</v>
      </c>
      <c r="K4791" s="10"/>
      <c r="L4791" s="11">
        <v>420735</v>
      </c>
    </row>
    <row r="4792" spans="1:12" x14ac:dyDescent="0.25">
      <c r="A4792" s="5" t="s">
        <v>769</v>
      </c>
      <c r="B4792" s="3" t="s">
        <v>770</v>
      </c>
      <c r="C4792" s="5" t="s">
        <v>5590</v>
      </c>
      <c r="D4792" s="5" t="s">
        <v>5603</v>
      </c>
      <c r="E4792" s="5">
        <v>2016</v>
      </c>
      <c r="F4792" s="8" t="str">
        <f t="shared" si="150"/>
        <v>August</v>
      </c>
      <c r="G4792" s="7">
        <f t="shared" si="151"/>
        <v>42611</v>
      </c>
      <c r="H4792" s="5" t="s">
        <v>774</v>
      </c>
      <c r="I4792" s="5" t="s">
        <v>13</v>
      </c>
      <c r="J4792" s="10"/>
      <c r="K4792" s="10">
        <v>400735</v>
      </c>
      <c r="L4792" s="11">
        <v>20000</v>
      </c>
    </row>
    <row r="4793" spans="1:12" x14ac:dyDescent="0.25">
      <c r="A4793" s="5" t="s">
        <v>769</v>
      </c>
      <c r="B4793" s="3" t="s">
        <v>770</v>
      </c>
      <c r="C4793" s="5" t="s">
        <v>5605</v>
      </c>
      <c r="D4793" s="5" t="s">
        <v>5587</v>
      </c>
      <c r="E4793" s="5">
        <v>2016</v>
      </c>
      <c r="F4793" s="8" t="str">
        <f t="shared" si="150"/>
        <v>September</v>
      </c>
      <c r="G4793" s="7">
        <f t="shared" si="151"/>
        <v>42614</v>
      </c>
      <c r="H4793" s="5" t="s">
        <v>775</v>
      </c>
      <c r="I4793" s="5" t="s">
        <v>11</v>
      </c>
      <c r="J4793" s="10">
        <v>420000</v>
      </c>
      <c r="K4793" s="10"/>
      <c r="L4793" s="11">
        <v>440000</v>
      </c>
    </row>
    <row r="4794" spans="1:12" x14ac:dyDescent="0.25">
      <c r="A4794" s="5" t="s">
        <v>769</v>
      </c>
      <c r="B4794" s="3" t="s">
        <v>770</v>
      </c>
      <c r="C4794" s="5" t="s">
        <v>5606</v>
      </c>
      <c r="D4794" s="5" t="s">
        <v>5587</v>
      </c>
      <c r="E4794" s="5">
        <v>2016</v>
      </c>
      <c r="F4794" s="8" t="str">
        <f t="shared" si="150"/>
        <v>October</v>
      </c>
      <c r="G4794" s="7">
        <f t="shared" si="151"/>
        <v>42644</v>
      </c>
      <c r="H4794" s="5" t="s">
        <v>776</v>
      </c>
      <c r="I4794" s="5" t="s">
        <v>11</v>
      </c>
      <c r="J4794" s="10">
        <v>420000</v>
      </c>
      <c r="K4794" s="10"/>
      <c r="L4794" s="11">
        <v>860000</v>
      </c>
    </row>
    <row r="4795" spans="1:12" x14ac:dyDescent="0.25">
      <c r="A4795" s="5" t="s">
        <v>769</v>
      </c>
      <c r="B4795" s="3" t="s">
        <v>770</v>
      </c>
      <c r="C4795" s="5" t="s">
        <v>5606</v>
      </c>
      <c r="D4795" s="5" t="s">
        <v>5606</v>
      </c>
      <c r="E4795" s="5">
        <v>2016</v>
      </c>
      <c r="F4795" s="8" t="str">
        <f t="shared" si="150"/>
        <v>October</v>
      </c>
      <c r="G4795" s="7">
        <f t="shared" si="151"/>
        <v>42653</v>
      </c>
      <c r="H4795" s="5" t="s">
        <v>777</v>
      </c>
      <c r="I4795" s="5" t="s">
        <v>13</v>
      </c>
      <c r="J4795" s="10"/>
      <c r="K4795" s="10">
        <v>400000</v>
      </c>
      <c r="L4795" s="11">
        <v>460000</v>
      </c>
    </row>
    <row r="4796" spans="1:12" x14ac:dyDescent="0.25">
      <c r="A4796" s="5" t="s">
        <v>769</v>
      </c>
      <c r="B4796" s="3" t="s">
        <v>770</v>
      </c>
      <c r="C4796" s="5" t="s">
        <v>5594</v>
      </c>
      <c r="D4796" s="5" t="s">
        <v>5587</v>
      </c>
      <c r="E4796" s="5">
        <v>2016</v>
      </c>
      <c r="F4796" s="8" t="str">
        <f t="shared" si="150"/>
        <v>November</v>
      </c>
      <c r="G4796" s="7">
        <f t="shared" si="151"/>
        <v>42675</v>
      </c>
      <c r="H4796" s="5" t="s">
        <v>778</v>
      </c>
      <c r="I4796" s="5" t="s">
        <v>11</v>
      </c>
      <c r="J4796" s="10">
        <v>420000</v>
      </c>
      <c r="K4796" s="10"/>
      <c r="L4796" s="11">
        <v>880000</v>
      </c>
    </row>
    <row r="4797" spans="1:12" x14ac:dyDescent="0.25">
      <c r="A4797" s="5" t="s">
        <v>769</v>
      </c>
      <c r="B4797" s="3" t="s">
        <v>770</v>
      </c>
      <c r="C4797" s="5" t="s">
        <v>5594</v>
      </c>
      <c r="D4797" s="5" t="s">
        <v>5590</v>
      </c>
      <c r="E4797" s="5">
        <v>2016</v>
      </c>
      <c r="F4797" s="8" t="str">
        <f t="shared" si="150"/>
        <v>November</v>
      </c>
      <c r="G4797" s="7">
        <f t="shared" si="151"/>
        <v>42682</v>
      </c>
      <c r="H4797" s="5" t="s">
        <v>779</v>
      </c>
      <c r="I4797" s="5" t="s">
        <v>13</v>
      </c>
      <c r="J4797" s="10"/>
      <c r="K4797" s="10">
        <v>400000</v>
      </c>
      <c r="L4797" s="11">
        <v>480000</v>
      </c>
    </row>
    <row r="4798" spans="1:12" x14ac:dyDescent="0.25">
      <c r="A4798" s="5" t="s">
        <v>769</v>
      </c>
      <c r="B4798" s="3" t="s">
        <v>770</v>
      </c>
      <c r="C4798" s="5" t="s">
        <v>5594</v>
      </c>
      <c r="D4798" s="5" t="s">
        <v>5605</v>
      </c>
      <c r="E4798" s="5">
        <v>2016</v>
      </c>
      <c r="F4798" s="8" t="str">
        <f t="shared" si="150"/>
        <v>November</v>
      </c>
      <c r="G4798" s="7">
        <f t="shared" si="151"/>
        <v>42683</v>
      </c>
      <c r="H4798" s="5" t="s">
        <v>780</v>
      </c>
      <c r="I4798" s="5" t="s">
        <v>13</v>
      </c>
      <c r="J4798" s="10"/>
      <c r="K4798" s="10">
        <v>60000</v>
      </c>
      <c r="L4798" s="11">
        <v>420000</v>
      </c>
    </row>
    <row r="4799" spans="1:12" x14ac:dyDescent="0.25">
      <c r="A4799" s="5" t="s">
        <v>769</v>
      </c>
      <c r="B4799" s="3" t="s">
        <v>770</v>
      </c>
      <c r="C4799" s="5" t="s">
        <v>5607</v>
      </c>
      <c r="D4799" s="5" t="s">
        <v>5587</v>
      </c>
      <c r="E4799" s="5">
        <v>2016</v>
      </c>
      <c r="F4799" s="8" t="str">
        <f t="shared" si="150"/>
        <v>December</v>
      </c>
      <c r="G4799" s="7">
        <f t="shared" si="151"/>
        <v>42705</v>
      </c>
      <c r="H4799" s="5" t="s">
        <v>781</v>
      </c>
      <c r="I4799" s="5" t="s">
        <v>11</v>
      </c>
      <c r="J4799" s="10">
        <v>420000</v>
      </c>
      <c r="K4799" s="10"/>
      <c r="L4799" s="11">
        <v>840000</v>
      </c>
    </row>
    <row r="4800" spans="1:12" x14ac:dyDescent="0.25">
      <c r="A4800" s="5" t="s">
        <v>782</v>
      </c>
      <c r="B4800" s="3" t="s">
        <v>783</v>
      </c>
      <c r="C4800" s="7"/>
      <c r="D4800" s="7"/>
      <c r="E4800" s="7"/>
      <c r="F4800" s="8" t="str">
        <f t="shared" si="150"/>
        <v>January</v>
      </c>
      <c r="G4800" s="7" t="str">
        <f t="shared" si="151"/>
        <v/>
      </c>
      <c r="H4800" s="5" t="s">
        <v>28</v>
      </c>
      <c r="I4800" s="5" t="s">
        <v>29</v>
      </c>
      <c r="J4800" s="10"/>
      <c r="K4800" s="10"/>
      <c r="L4800" s="11">
        <v>0</v>
      </c>
    </row>
    <row r="4801" spans="1:12" x14ac:dyDescent="0.25">
      <c r="A4801" s="5" t="s">
        <v>784</v>
      </c>
      <c r="B4801" s="3" t="s">
        <v>785</v>
      </c>
      <c r="C4801" s="5" t="s">
        <v>5587</v>
      </c>
      <c r="D4801" s="5" t="s">
        <v>5587</v>
      </c>
      <c r="E4801" s="5">
        <v>2016</v>
      </c>
      <c r="F4801" s="8" t="str">
        <f t="shared" si="150"/>
        <v>January</v>
      </c>
      <c r="G4801" s="7">
        <f t="shared" si="151"/>
        <v>42370</v>
      </c>
      <c r="H4801" s="5" t="s">
        <v>36</v>
      </c>
      <c r="I4801" s="5" t="s">
        <v>29</v>
      </c>
      <c r="J4801" s="10"/>
      <c r="K4801" s="10"/>
      <c r="L4801" s="11">
        <v>27057500</v>
      </c>
    </row>
    <row r="4802" spans="1:12" x14ac:dyDescent="0.25">
      <c r="A4802" s="5" t="s">
        <v>784</v>
      </c>
      <c r="B4802" s="3" t="s">
        <v>785</v>
      </c>
      <c r="C4802" s="5" t="s">
        <v>5587</v>
      </c>
      <c r="D4802" s="5" t="s">
        <v>5589</v>
      </c>
      <c r="E4802" s="5">
        <v>2016</v>
      </c>
      <c r="F4802" s="8" t="str">
        <f t="shared" si="150"/>
        <v>January</v>
      </c>
      <c r="G4802" s="7">
        <f t="shared" si="151"/>
        <v>42375</v>
      </c>
      <c r="H4802" s="5" t="s">
        <v>786</v>
      </c>
      <c r="I4802" s="5" t="s">
        <v>13</v>
      </c>
      <c r="J4802" s="10"/>
      <c r="K4802" s="10">
        <v>13400000</v>
      </c>
      <c r="L4802" s="11">
        <v>13657500</v>
      </c>
    </row>
    <row r="4803" spans="1:12" x14ac:dyDescent="0.25">
      <c r="A4803" s="5" t="s">
        <v>784</v>
      </c>
      <c r="B4803" s="3" t="s">
        <v>785</v>
      </c>
      <c r="C4803" s="5" t="s">
        <v>5587</v>
      </c>
      <c r="D4803" s="5" t="s">
        <v>5603</v>
      </c>
      <c r="E4803" s="5">
        <v>2016</v>
      </c>
      <c r="F4803" s="8" t="str">
        <f t="shared" si="150"/>
        <v>January</v>
      </c>
      <c r="G4803" s="7">
        <f t="shared" si="151"/>
        <v>42398</v>
      </c>
      <c r="H4803" s="5" t="s">
        <v>207</v>
      </c>
      <c r="I4803" s="5" t="s">
        <v>13</v>
      </c>
      <c r="J4803" s="10"/>
      <c r="K4803" s="10">
        <v>13657500</v>
      </c>
      <c r="L4803" s="11">
        <v>0</v>
      </c>
    </row>
    <row r="4804" spans="1:12" x14ac:dyDescent="0.25">
      <c r="A4804" s="5" t="s">
        <v>784</v>
      </c>
      <c r="B4804" s="3" t="s">
        <v>785</v>
      </c>
      <c r="C4804" s="5" t="s">
        <v>5596</v>
      </c>
      <c r="D4804" s="5" t="s">
        <v>5594</v>
      </c>
      <c r="E4804" s="5">
        <v>2016</v>
      </c>
      <c r="F4804" s="8" t="str">
        <f t="shared" si="150"/>
        <v>April</v>
      </c>
      <c r="G4804" s="7">
        <f t="shared" si="151"/>
        <v>42471</v>
      </c>
      <c r="H4804" s="5" t="s">
        <v>787</v>
      </c>
      <c r="I4804" s="5" t="s">
        <v>11</v>
      </c>
      <c r="J4804" s="10">
        <v>840000</v>
      </c>
      <c r="K4804" s="10"/>
      <c r="L4804" s="11">
        <v>840000</v>
      </c>
    </row>
    <row r="4805" spans="1:12" x14ac:dyDescent="0.25">
      <c r="A4805" s="5" t="s">
        <v>784</v>
      </c>
      <c r="B4805" s="3" t="s">
        <v>785</v>
      </c>
      <c r="C4805" s="5" t="s">
        <v>5596</v>
      </c>
      <c r="D4805" s="5" t="s">
        <v>5607</v>
      </c>
      <c r="E4805" s="5">
        <v>2016</v>
      </c>
      <c r="F4805" s="8" t="str">
        <f t="shared" si="150"/>
        <v>April</v>
      </c>
      <c r="G4805" s="7">
        <f t="shared" si="151"/>
        <v>42472</v>
      </c>
      <c r="H4805" s="5" t="s">
        <v>788</v>
      </c>
      <c r="I4805" s="5" t="s">
        <v>13</v>
      </c>
      <c r="J4805" s="10"/>
      <c r="K4805" s="10">
        <v>800000</v>
      </c>
      <c r="L4805" s="11">
        <v>40000</v>
      </c>
    </row>
    <row r="4806" spans="1:12" x14ac:dyDescent="0.25">
      <c r="A4806" s="5" t="s">
        <v>784</v>
      </c>
      <c r="B4806" s="3" t="s">
        <v>785</v>
      </c>
      <c r="C4806" s="5" t="s">
        <v>5596</v>
      </c>
      <c r="D4806" s="5" t="s">
        <v>5604</v>
      </c>
      <c r="E4806" s="5">
        <v>2016</v>
      </c>
      <c r="F4806" s="8" t="str">
        <f t="shared" si="150"/>
        <v>April</v>
      </c>
      <c r="G4806" s="7">
        <f t="shared" si="151"/>
        <v>42473</v>
      </c>
      <c r="H4806" s="5" t="s">
        <v>789</v>
      </c>
      <c r="I4806" s="5" t="s">
        <v>13</v>
      </c>
      <c r="J4806" s="10"/>
      <c r="K4806" s="10">
        <v>40000</v>
      </c>
      <c r="L4806" s="11">
        <v>0</v>
      </c>
    </row>
    <row r="4807" spans="1:12" x14ac:dyDescent="0.25">
      <c r="A4807" s="5" t="s">
        <v>784</v>
      </c>
      <c r="B4807" s="3" t="s">
        <v>785</v>
      </c>
      <c r="C4807" s="5" t="s">
        <v>5597</v>
      </c>
      <c r="D4807" s="5" t="s">
        <v>5599</v>
      </c>
      <c r="E4807" s="5">
        <v>2016</v>
      </c>
      <c r="F4807" s="8" t="str">
        <f t="shared" si="150"/>
        <v>May</v>
      </c>
      <c r="G4807" s="7">
        <f t="shared" si="151"/>
        <v>42506</v>
      </c>
      <c r="H4807" s="5" t="s">
        <v>790</v>
      </c>
      <c r="I4807" s="5" t="s">
        <v>11</v>
      </c>
      <c r="J4807" s="10">
        <v>1680000</v>
      </c>
      <c r="K4807" s="10"/>
      <c r="L4807" s="11">
        <v>1680000</v>
      </c>
    </row>
    <row r="4808" spans="1:12" x14ac:dyDescent="0.25">
      <c r="A4808" s="5" t="s">
        <v>784</v>
      </c>
      <c r="B4808" s="3" t="s">
        <v>785</v>
      </c>
      <c r="C4808" s="5" t="s">
        <v>5597</v>
      </c>
      <c r="D4808" s="5" t="s">
        <v>5591</v>
      </c>
      <c r="E4808" s="5">
        <v>2016</v>
      </c>
      <c r="F4808" s="8" t="str">
        <f t="shared" si="150"/>
        <v>May</v>
      </c>
      <c r="G4808" s="7">
        <f t="shared" si="151"/>
        <v>42508</v>
      </c>
      <c r="H4808" s="5" t="s">
        <v>791</v>
      </c>
      <c r="I4808" s="5" t="s">
        <v>13</v>
      </c>
      <c r="J4808" s="10"/>
      <c r="K4808" s="10">
        <v>1520000</v>
      </c>
      <c r="L4808" s="11">
        <v>160000</v>
      </c>
    </row>
    <row r="4809" spans="1:12" x14ac:dyDescent="0.25">
      <c r="A4809" s="5" t="s">
        <v>784</v>
      </c>
      <c r="B4809" s="3" t="s">
        <v>785</v>
      </c>
      <c r="C4809" s="5" t="s">
        <v>5597</v>
      </c>
      <c r="D4809" s="5" t="s">
        <v>5617</v>
      </c>
      <c r="E4809" s="5">
        <v>2016</v>
      </c>
      <c r="F4809" s="8" t="str">
        <f t="shared" ref="F4809:F4872" si="152">TEXT(C4809*28, "mmmm")</f>
        <v>May</v>
      </c>
      <c r="G4809" s="7">
        <f t="shared" ref="G4809:G4872" si="153">IFERROR(DATEVALUE(CONCATENATE(C4809,"-",D4809,"-",E4809)), "")</f>
        <v>42509</v>
      </c>
      <c r="H4809" s="5" t="s">
        <v>792</v>
      </c>
      <c r="I4809" s="5" t="s">
        <v>13</v>
      </c>
      <c r="J4809" s="10"/>
      <c r="K4809" s="10">
        <v>160000</v>
      </c>
      <c r="L4809" s="11">
        <v>0</v>
      </c>
    </row>
    <row r="4810" spans="1:12" x14ac:dyDescent="0.25">
      <c r="A4810" s="5" t="s">
        <v>784</v>
      </c>
      <c r="B4810" s="3" t="s">
        <v>785</v>
      </c>
      <c r="C4810" s="5" t="s">
        <v>5597</v>
      </c>
      <c r="D4810" s="5" t="s">
        <v>5602</v>
      </c>
      <c r="E4810" s="5">
        <v>2016</v>
      </c>
      <c r="F4810" s="8" t="str">
        <f t="shared" si="152"/>
        <v>May</v>
      </c>
      <c r="G4810" s="7">
        <f t="shared" si="153"/>
        <v>42514</v>
      </c>
      <c r="H4810" s="5" t="s">
        <v>793</v>
      </c>
      <c r="I4810" s="5" t="s">
        <v>11</v>
      </c>
      <c r="J4810" s="10">
        <v>1453064.51</v>
      </c>
      <c r="K4810" s="10"/>
      <c r="L4810" s="11">
        <v>1453064.51</v>
      </c>
    </row>
    <row r="4811" spans="1:12" x14ac:dyDescent="0.25">
      <c r="A4811" s="5" t="s">
        <v>784</v>
      </c>
      <c r="B4811" s="3" t="s">
        <v>785</v>
      </c>
      <c r="C4811" s="5" t="s">
        <v>5597</v>
      </c>
      <c r="D4811" s="5" t="s">
        <v>5602</v>
      </c>
      <c r="E4811" s="5">
        <v>2016</v>
      </c>
      <c r="F4811" s="8" t="str">
        <f t="shared" si="152"/>
        <v>May</v>
      </c>
      <c r="G4811" s="7">
        <f t="shared" si="153"/>
        <v>42514</v>
      </c>
      <c r="H4811" s="5" t="s">
        <v>794</v>
      </c>
      <c r="I4811" s="5" t="s">
        <v>11</v>
      </c>
      <c r="J4811" s="10">
        <v>1453064.51</v>
      </c>
      <c r="K4811" s="10"/>
      <c r="L4811" s="11">
        <v>2906129.02</v>
      </c>
    </row>
    <row r="4812" spans="1:12" x14ac:dyDescent="0.25">
      <c r="A4812" s="5" t="s">
        <v>784</v>
      </c>
      <c r="B4812" s="3" t="s">
        <v>785</v>
      </c>
      <c r="C4812" s="5" t="s">
        <v>5589</v>
      </c>
      <c r="D4812" s="5" t="s">
        <v>5604</v>
      </c>
      <c r="E4812" s="5">
        <v>2016</v>
      </c>
      <c r="F4812" s="8" t="str">
        <f t="shared" si="152"/>
        <v>June</v>
      </c>
      <c r="G4812" s="7">
        <f t="shared" si="153"/>
        <v>42534</v>
      </c>
      <c r="H4812" s="5" t="s">
        <v>795</v>
      </c>
      <c r="I4812" s="5" t="s">
        <v>11</v>
      </c>
      <c r="J4812" s="10">
        <v>693000</v>
      </c>
      <c r="K4812" s="10"/>
      <c r="L4812" s="11">
        <v>3599129.02</v>
      </c>
    </row>
    <row r="4813" spans="1:12" x14ac:dyDescent="0.25">
      <c r="A4813" s="5" t="s">
        <v>784</v>
      </c>
      <c r="B4813" s="3" t="s">
        <v>785</v>
      </c>
      <c r="C4813" s="5" t="s">
        <v>5589</v>
      </c>
      <c r="D4813" s="5" t="s">
        <v>5604</v>
      </c>
      <c r="E4813" s="5">
        <v>2016</v>
      </c>
      <c r="F4813" s="8" t="str">
        <f t="shared" si="152"/>
        <v>June</v>
      </c>
      <c r="G4813" s="7">
        <f t="shared" si="153"/>
        <v>42534</v>
      </c>
      <c r="H4813" s="5" t="s">
        <v>796</v>
      </c>
      <c r="I4813" s="5" t="s">
        <v>11</v>
      </c>
      <c r="J4813" s="10">
        <v>892500</v>
      </c>
      <c r="K4813" s="10"/>
      <c r="L4813" s="11">
        <v>4491629.0199999996</v>
      </c>
    </row>
    <row r="4814" spans="1:12" x14ac:dyDescent="0.25">
      <c r="A4814" s="5" t="s">
        <v>784</v>
      </c>
      <c r="B4814" s="3" t="s">
        <v>785</v>
      </c>
      <c r="C4814" s="5" t="s">
        <v>5592</v>
      </c>
      <c r="D4814" s="5" t="s">
        <v>5587</v>
      </c>
      <c r="E4814" s="5">
        <v>2016</v>
      </c>
      <c r="F4814" s="8" t="str">
        <f t="shared" si="152"/>
        <v>July</v>
      </c>
      <c r="G4814" s="7">
        <f t="shared" si="153"/>
        <v>42552</v>
      </c>
      <c r="H4814" s="5" t="s">
        <v>797</v>
      </c>
      <c r="I4814" s="5" t="s">
        <v>11</v>
      </c>
      <c r="J4814" s="10">
        <v>3465000</v>
      </c>
      <c r="K4814" s="10"/>
      <c r="L4814" s="11">
        <v>7956629.0199999996</v>
      </c>
    </row>
    <row r="4815" spans="1:12" x14ac:dyDescent="0.25">
      <c r="A4815" s="5" t="s">
        <v>784</v>
      </c>
      <c r="B4815" s="3" t="s">
        <v>785</v>
      </c>
      <c r="C4815" s="5" t="s">
        <v>5592</v>
      </c>
      <c r="D4815" s="5" t="s">
        <v>5590</v>
      </c>
      <c r="E4815" s="5">
        <v>2016</v>
      </c>
      <c r="F4815" s="8" t="str">
        <f t="shared" si="152"/>
        <v>July</v>
      </c>
      <c r="G4815" s="7">
        <f t="shared" si="153"/>
        <v>42559</v>
      </c>
      <c r="H4815" s="5" t="s">
        <v>798</v>
      </c>
      <c r="I4815" s="5" t="s">
        <v>13</v>
      </c>
      <c r="J4815" s="10"/>
      <c r="K4815" s="10">
        <v>3427741.92</v>
      </c>
      <c r="L4815" s="11">
        <v>4528887.0999999996</v>
      </c>
    </row>
    <row r="4816" spans="1:12" x14ac:dyDescent="0.25">
      <c r="A4816" s="5" t="s">
        <v>784</v>
      </c>
      <c r="B4816" s="3" t="s">
        <v>785</v>
      </c>
      <c r="C4816" s="5" t="s">
        <v>5592</v>
      </c>
      <c r="D4816" s="5" t="s">
        <v>5616</v>
      </c>
      <c r="E4816" s="5">
        <v>2016</v>
      </c>
      <c r="F4816" s="8" t="str">
        <f t="shared" si="152"/>
        <v>July</v>
      </c>
      <c r="G4816" s="7">
        <f t="shared" si="153"/>
        <v>42566</v>
      </c>
      <c r="H4816" s="5" t="s">
        <v>799</v>
      </c>
      <c r="I4816" s="5" t="s">
        <v>13</v>
      </c>
      <c r="J4816" s="10"/>
      <c r="K4816" s="10">
        <v>3942500</v>
      </c>
      <c r="L4816" s="11">
        <v>586387.1</v>
      </c>
    </row>
    <row r="4817" spans="1:12" x14ac:dyDescent="0.25">
      <c r="A4817" s="5" t="s">
        <v>784</v>
      </c>
      <c r="B4817" s="3" t="s">
        <v>785</v>
      </c>
      <c r="C4817" s="5" t="s">
        <v>5592</v>
      </c>
      <c r="D4817" s="5" t="s">
        <v>5617</v>
      </c>
      <c r="E4817" s="5">
        <v>2016</v>
      </c>
      <c r="F4817" s="8" t="str">
        <f t="shared" si="152"/>
        <v>July</v>
      </c>
      <c r="G4817" s="7">
        <f t="shared" si="153"/>
        <v>42570</v>
      </c>
      <c r="H4817" s="5" t="s">
        <v>800</v>
      </c>
      <c r="I4817" s="5" t="s">
        <v>13</v>
      </c>
      <c r="J4817" s="10"/>
      <c r="K4817" s="10">
        <v>586387.1</v>
      </c>
      <c r="L4817" s="11">
        <v>0</v>
      </c>
    </row>
    <row r="4818" spans="1:12" x14ac:dyDescent="0.25">
      <c r="A4818" s="5" t="s">
        <v>784</v>
      </c>
      <c r="B4818" s="3" t="s">
        <v>785</v>
      </c>
      <c r="C4818" s="5" t="s">
        <v>5590</v>
      </c>
      <c r="D4818" s="5" t="s">
        <v>5587</v>
      </c>
      <c r="E4818" s="5">
        <v>2016</v>
      </c>
      <c r="F4818" s="8" t="str">
        <f t="shared" si="152"/>
        <v>August</v>
      </c>
      <c r="G4818" s="7">
        <f t="shared" si="153"/>
        <v>42583</v>
      </c>
      <c r="H4818" s="5" t="s">
        <v>801</v>
      </c>
      <c r="I4818" s="5" t="s">
        <v>11</v>
      </c>
      <c r="J4818" s="10">
        <v>3465000</v>
      </c>
      <c r="K4818" s="10"/>
      <c r="L4818" s="11">
        <v>3465000</v>
      </c>
    </row>
    <row r="4819" spans="1:12" x14ac:dyDescent="0.25">
      <c r="A4819" s="5" t="s">
        <v>784</v>
      </c>
      <c r="B4819" s="3" t="s">
        <v>785</v>
      </c>
      <c r="C4819" s="5" t="s">
        <v>5605</v>
      </c>
      <c r="D4819" s="5" t="s">
        <v>5587</v>
      </c>
      <c r="E4819" s="5">
        <v>2016</v>
      </c>
      <c r="F4819" s="8" t="str">
        <f t="shared" si="152"/>
        <v>September</v>
      </c>
      <c r="G4819" s="7">
        <f t="shared" si="153"/>
        <v>42614</v>
      </c>
      <c r="H4819" s="5" t="s">
        <v>802</v>
      </c>
      <c r="I4819" s="5" t="s">
        <v>11</v>
      </c>
      <c r="J4819" s="10">
        <v>3465000</v>
      </c>
      <c r="K4819" s="10"/>
      <c r="L4819" s="11">
        <v>6930000</v>
      </c>
    </row>
    <row r="4820" spans="1:12" x14ac:dyDescent="0.25">
      <c r="A4820" s="5" t="s">
        <v>784</v>
      </c>
      <c r="B4820" s="3" t="s">
        <v>785</v>
      </c>
      <c r="C4820" s="5" t="s">
        <v>5605</v>
      </c>
      <c r="D4820" s="5" t="s">
        <v>5590</v>
      </c>
      <c r="E4820" s="5">
        <v>2016</v>
      </c>
      <c r="F4820" s="8" t="str">
        <f t="shared" si="152"/>
        <v>September</v>
      </c>
      <c r="G4820" s="7">
        <f t="shared" si="153"/>
        <v>42621</v>
      </c>
      <c r="H4820" s="5" t="s">
        <v>803</v>
      </c>
      <c r="I4820" s="5" t="s">
        <v>13</v>
      </c>
      <c r="J4820" s="10"/>
      <c r="K4820" s="10">
        <v>3135000</v>
      </c>
      <c r="L4820" s="11">
        <v>3795000</v>
      </c>
    </row>
    <row r="4821" spans="1:12" x14ac:dyDescent="0.25">
      <c r="A4821" s="5" t="s">
        <v>784</v>
      </c>
      <c r="B4821" s="3" t="s">
        <v>785</v>
      </c>
      <c r="C4821" s="5" t="s">
        <v>5605</v>
      </c>
      <c r="D4821" s="5" t="s">
        <v>5590</v>
      </c>
      <c r="E4821" s="5">
        <v>2016</v>
      </c>
      <c r="F4821" s="8" t="str">
        <f t="shared" si="152"/>
        <v>September</v>
      </c>
      <c r="G4821" s="7">
        <f t="shared" si="153"/>
        <v>42621</v>
      </c>
      <c r="H4821" s="5" t="s">
        <v>804</v>
      </c>
      <c r="I4821" s="5" t="s">
        <v>13</v>
      </c>
      <c r="J4821" s="10"/>
      <c r="K4821" s="10">
        <v>330000</v>
      </c>
      <c r="L4821" s="11">
        <v>3465000</v>
      </c>
    </row>
    <row r="4822" spans="1:12" x14ac:dyDescent="0.25">
      <c r="A4822" s="5" t="s">
        <v>784</v>
      </c>
      <c r="B4822" s="3" t="s">
        <v>785</v>
      </c>
      <c r="C4822" s="5" t="s">
        <v>5606</v>
      </c>
      <c r="D4822" s="5" t="s">
        <v>5587</v>
      </c>
      <c r="E4822" s="5">
        <v>2016</v>
      </c>
      <c r="F4822" s="8" t="str">
        <f t="shared" si="152"/>
        <v>October</v>
      </c>
      <c r="G4822" s="7">
        <f t="shared" si="153"/>
        <v>42644</v>
      </c>
      <c r="H4822" s="5" t="s">
        <v>805</v>
      </c>
      <c r="I4822" s="5" t="s">
        <v>11</v>
      </c>
      <c r="J4822" s="10">
        <v>3465000</v>
      </c>
      <c r="K4822" s="10"/>
      <c r="L4822" s="11">
        <v>6930000</v>
      </c>
    </row>
    <row r="4823" spans="1:12" x14ac:dyDescent="0.25">
      <c r="A4823" s="5" t="s">
        <v>784</v>
      </c>
      <c r="B4823" s="3" t="s">
        <v>785</v>
      </c>
      <c r="C4823" s="5" t="s">
        <v>5606</v>
      </c>
      <c r="D4823" s="5" t="s">
        <v>5589</v>
      </c>
      <c r="E4823" s="5">
        <v>2016</v>
      </c>
      <c r="F4823" s="8" t="str">
        <f t="shared" si="152"/>
        <v>October</v>
      </c>
      <c r="G4823" s="7">
        <f t="shared" si="153"/>
        <v>42649</v>
      </c>
      <c r="H4823" s="5" t="s">
        <v>806</v>
      </c>
      <c r="I4823" s="5" t="s">
        <v>13</v>
      </c>
      <c r="J4823" s="10"/>
      <c r="K4823" s="10">
        <v>3300000</v>
      </c>
      <c r="L4823" s="11">
        <v>3630000</v>
      </c>
    </row>
    <row r="4824" spans="1:12" x14ac:dyDescent="0.25">
      <c r="A4824" s="5" t="s">
        <v>784</v>
      </c>
      <c r="B4824" s="3" t="s">
        <v>785</v>
      </c>
      <c r="C4824" s="5" t="s">
        <v>5606</v>
      </c>
      <c r="D4824" s="5" t="s">
        <v>5606</v>
      </c>
      <c r="E4824" s="5">
        <v>2016</v>
      </c>
      <c r="F4824" s="8" t="str">
        <f t="shared" si="152"/>
        <v>October</v>
      </c>
      <c r="G4824" s="7">
        <f t="shared" si="153"/>
        <v>42653</v>
      </c>
      <c r="H4824" s="5" t="s">
        <v>807</v>
      </c>
      <c r="I4824" s="5" t="s">
        <v>11</v>
      </c>
      <c r="J4824" s="10"/>
      <c r="K4824" s="10">
        <v>66000</v>
      </c>
      <c r="L4824" s="11">
        <v>3564000</v>
      </c>
    </row>
    <row r="4825" spans="1:12" x14ac:dyDescent="0.25">
      <c r="A4825" s="5" t="s">
        <v>784</v>
      </c>
      <c r="B4825" s="3" t="s">
        <v>785</v>
      </c>
      <c r="C4825" s="5" t="s">
        <v>5606</v>
      </c>
      <c r="D4825" s="5" t="s">
        <v>5606</v>
      </c>
      <c r="E4825" s="5">
        <v>2016</v>
      </c>
      <c r="F4825" s="8" t="str">
        <f t="shared" si="152"/>
        <v>October</v>
      </c>
      <c r="G4825" s="7">
        <f t="shared" si="153"/>
        <v>42653</v>
      </c>
      <c r="H4825" s="5" t="s">
        <v>808</v>
      </c>
      <c r="I4825" s="5" t="s">
        <v>13</v>
      </c>
      <c r="J4825" s="10"/>
      <c r="K4825" s="10">
        <v>165000</v>
      </c>
      <c r="L4825" s="11">
        <v>3399000</v>
      </c>
    </row>
    <row r="4826" spans="1:12" x14ac:dyDescent="0.25">
      <c r="A4826" s="5" t="s">
        <v>784</v>
      </c>
      <c r="B4826" s="3" t="s">
        <v>785</v>
      </c>
      <c r="C4826" s="5" t="s">
        <v>5606</v>
      </c>
      <c r="D4826" s="5" t="s">
        <v>5600</v>
      </c>
      <c r="E4826" s="5">
        <v>2016</v>
      </c>
      <c r="F4826" s="8" t="str">
        <f t="shared" si="152"/>
        <v>October</v>
      </c>
      <c r="G4826" s="7">
        <f t="shared" si="153"/>
        <v>42671</v>
      </c>
      <c r="H4826" s="5" t="s">
        <v>809</v>
      </c>
      <c r="I4826" s="5" t="s">
        <v>13</v>
      </c>
      <c r="J4826" s="10"/>
      <c r="K4826" s="10">
        <v>3234000</v>
      </c>
      <c r="L4826" s="11">
        <v>165000</v>
      </c>
    </row>
    <row r="4827" spans="1:12" x14ac:dyDescent="0.25">
      <c r="A4827" s="5" t="s">
        <v>784</v>
      </c>
      <c r="B4827" s="3" t="s">
        <v>785</v>
      </c>
      <c r="C4827" s="5" t="s">
        <v>5606</v>
      </c>
      <c r="D4827" s="5" t="s">
        <v>5595</v>
      </c>
      <c r="E4827" s="5">
        <v>2016</v>
      </c>
      <c r="F4827" s="8" t="str">
        <f t="shared" si="152"/>
        <v>October</v>
      </c>
      <c r="G4827" s="7">
        <f t="shared" si="153"/>
        <v>42674</v>
      </c>
      <c r="H4827" s="5" t="s">
        <v>810</v>
      </c>
      <c r="I4827" s="5" t="s">
        <v>13</v>
      </c>
      <c r="J4827" s="10"/>
      <c r="K4827" s="10">
        <v>165000</v>
      </c>
      <c r="L4827" s="11">
        <v>0</v>
      </c>
    </row>
    <row r="4828" spans="1:12" x14ac:dyDescent="0.25">
      <c r="A4828" s="5" t="s">
        <v>784</v>
      </c>
      <c r="B4828" s="3" t="s">
        <v>785</v>
      </c>
      <c r="C4828" s="5" t="s">
        <v>5594</v>
      </c>
      <c r="D4828" s="5" t="s">
        <v>5587</v>
      </c>
      <c r="E4828" s="5">
        <v>2016</v>
      </c>
      <c r="F4828" s="8" t="str">
        <f t="shared" si="152"/>
        <v>November</v>
      </c>
      <c r="G4828" s="7">
        <f t="shared" si="153"/>
        <v>42675</v>
      </c>
      <c r="H4828" s="5" t="s">
        <v>811</v>
      </c>
      <c r="I4828" s="5" t="s">
        <v>11</v>
      </c>
      <c r="J4828" s="10">
        <v>3465000</v>
      </c>
      <c r="K4828" s="10"/>
      <c r="L4828" s="11">
        <v>3465000</v>
      </c>
    </row>
    <row r="4829" spans="1:12" x14ac:dyDescent="0.25">
      <c r="A4829" s="5" t="s">
        <v>784</v>
      </c>
      <c r="B4829" s="3" t="s">
        <v>785</v>
      </c>
      <c r="C4829" s="5" t="s">
        <v>5607</v>
      </c>
      <c r="D4829" s="5" t="s">
        <v>5587</v>
      </c>
      <c r="E4829" s="5">
        <v>2016</v>
      </c>
      <c r="F4829" s="8" t="str">
        <f t="shared" si="152"/>
        <v>December</v>
      </c>
      <c r="G4829" s="7">
        <f t="shared" si="153"/>
        <v>42705</v>
      </c>
      <c r="H4829" s="5" t="s">
        <v>812</v>
      </c>
      <c r="I4829" s="5" t="s">
        <v>11</v>
      </c>
      <c r="J4829" s="10">
        <v>3465000</v>
      </c>
      <c r="K4829" s="10"/>
      <c r="L4829" s="11">
        <v>6930000</v>
      </c>
    </row>
    <row r="4830" spans="1:12" x14ac:dyDescent="0.25">
      <c r="A4830" s="5" t="s">
        <v>784</v>
      </c>
      <c r="B4830" s="3" t="s">
        <v>785</v>
      </c>
      <c r="C4830" s="5" t="s">
        <v>5607</v>
      </c>
      <c r="D4830" s="5" t="s">
        <v>5587</v>
      </c>
      <c r="E4830" s="5">
        <v>2016</v>
      </c>
      <c r="F4830" s="8" t="str">
        <f t="shared" si="152"/>
        <v>December</v>
      </c>
      <c r="G4830" s="7">
        <f t="shared" si="153"/>
        <v>42705</v>
      </c>
      <c r="H4830" s="5" t="s">
        <v>813</v>
      </c>
      <c r="I4830" s="5" t="s">
        <v>13</v>
      </c>
      <c r="J4830" s="10"/>
      <c r="K4830" s="10">
        <v>3234000</v>
      </c>
      <c r="L4830" s="11">
        <v>3696000</v>
      </c>
    </row>
    <row r="4831" spans="1:12" x14ac:dyDescent="0.25">
      <c r="A4831" s="5" t="s">
        <v>784</v>
      </c>
      <c r="B4831" s="3" t="s">
        <v>785</v>
      </c>
      <c r="C4831" s="5" t="s">
        <v>5607</v>
      </c>
      <c r="D4831" s="5" t="s">
        <v>5598</v>
      </c>
      <c r="E4831" s="5">
        <v>2016</v>
      </c>
      <c r="F4831" s="8" t="str">
        <f t="shared" si="152"/>
        <v>December</v>
      </c>
      <c r="G4831" s="7">
        <f t="shared" si="153"/>
        <v>42706</v>
      </c>
      <c r="H4831" s="5" t="s">
        <v>814</v>
      </c>
      <c r="I4831" s="5" t="s">
        <v>13</v>
      </c>
      <c r="J4831" s="10"/>
      <c r="K4831" s="10">
        <v>231000</v>
      </c>
      <c r="L4831" s="11">
        <v>3465000</v>
      </c>
    </row>
    <row r="4832" spans="1:12" x14ac:dyDescent="0.25">
      <c r="A4832" s="5" t="s">
        <v>784</v>
      </c>
      <c r="B4832" s="3" t="s">
        <v>785</v>
      </c>
      <c r="C4832" s="5" t="s">
        <v>5607</v>
      </c>
      <c r="D4832" s="5" t="s">
        <v>5600</v>
      </c>
      <c r="E4832" s="5">
        <v>2016</v>
      </c>
      <c r="F4832" s="8" t="str">
        <f t="shared" si="152"/>
        <v>December</v>
      </c>
      <c r="G4832" s="7">
        <f t="shared" si="153"/>
        <v>42732</v>
      </c>
      <c r="H4832" s="5" t="s">
        <v>815</v>
      </c>
      <c r="I4832" s="5" t="s">
        <v>13</v>
      </c>
      <c r="J4832" s="10"/>
      <c r="K4832" s="10">
        <v>3300000</v>
      </c>
      <c r="L4832" s="11">
        <v>165000</v>
      </c>
    </row>
    <row r="4833" spans="1:12" x14ac:dyDescent="0.25">
      <c r="A4833" s="5" t="s">
        <v>784</v>
      </c>
      <c r="B4833" s="3" t="s">
        <v>785</v>
      </c>
      <c r="C4833" s="5" t="s">
        <v>5607</v>
      </c>
      <c r="D4833" s="5" t="s">
        <v>5603</v>
      </c>
      <c r="E4833" s="5">
        <v>2016</v>
      </c>
      <c r="F4833" s="8" t="str">
        <f t="shared" si="152"/>
        <v>December</v>
      </c>
      <c r="G4833" s="7">
        <f t="shared" si="153"/>
        <v>42733</v>
      </c>
      <c r="H4833" s="5" t="s">
        <v>816</v>
      </c>
      <c r="I4833" s="5" t="s">
        <v>13</v>
      </c>
      <c r="J4833" s="10"/>
      <c r="K4833" s="10">
        <v>165000</v>
      </c>
      <c r="L4833" s="11">
        <v>0</v>
      </c>
    </row>
    <row r="4834" spans="1:12" x14ac:dyDescent="0.25">
      <c r="A4834" s="5" t="s">
        <v>817</v>
      </c>
      <c r="B4834" s="3" t="s">
        <v>818</v>
      </c>
      <c r="C4834" s="7"/>
      <c r="D4834" s="7"/>
      <c r="E4834" s="7"/>
      <c r="F4834" s="8" t="str">
        <f t="shared" si="152"/>
        <v>January</v>
      </c>
      <c r="G4834" s="7" t="str">
        <f t="shared" si="153"/>
        <v/>
      </c>
      <c r="H4834" s="5" t="s">
        <v>28</v>
      </c>
      <c r="I4834" s="5" t="s">
        <v>29</v>
      </c>
      <c r="J4834" s="10"/>
      <c r="K4834" s="10"/>
      <c r="L4834" s="11">
        <v>0</v>
      </c>
    </row>
    <row r="4835" spans="1:12" x14ac:dyDescent="0.25">
      <c r="A4835" s="5" t="s">
        <v>819</v>
      </c>
      <c r="B4835" s="3" t="s">
        <v>820</v>
      </c>
      <c r="C4835" s="5" t="s">
        <v>5587</v>
      </c>
      <c r="D4835" s="5" t="s">
        <v>5587</v>
      </c>
      <c r="E4835" s="5">
        <v>2016</v>
      </c>
      <c r="F4835" s="8" t="str">
        <f t="shared" si="152"/>
        <v>January</v>
      </c>
      <c r="G4835" s="7">
        <f t="shared" si="153"/>
        <v>42370</v>
      </c>
      <c r="H4835" s="5" t="s">
        <v>36</v>
      </c>
      <c r="I4835" s="5" t="s">
        <v>29</v>
      </c>
      <c r="J4835" s="10"/>
      <c r="K4835" s="10"/>
      <c r="L4835" s="11">
        <v>41666.67</v>
      </c>
    </row>
    <row r="4836" spans="1:12" x14ac:dyDescent="0.25">
      <c r="A4836" s="5" t="s">
        <v>819</v>
      </c>
      <c r="B4836" s="3" t="s">
        <v>820</v>
      </c>
      <c r="C4836" s="5" t="s">
        <v>5587</v>
      </c>
      <c r="D4836" s="5" t="s">
        <v>5596</v>
      </c>
      <c r="E4836" s="5">
        <v>2016</v>
      </c>
      <c r="F4836" s="8" t="str">
        <f t="shared" si="152"/>
        <v>January</v>
      </c>
      <c r="G4836" s="7">
        <f t="shared" si="153"/>
        <v>42373</v>
      </c>
      <c r="H4836" s="5" t="s">
        <v>821</v>
      </c>
      <c r="I4836" s="5" t="s">
        <v>11</v>
      </c>
      <c r="J4836" s="10">
        <v>875000</v>
      </c>
      <c r="K4836" s="10"/>
      <c r="L4836" s="11">
        <v>916666.67</v>
      </c>
    </row>
    <row r="4837" spans="1:12" x14ac:dyDescent="0.25">
      <c r="A4837" s="5" t="s">
        <v>819</v>
      </c>
      <c r="B4837" s="3" t="s">
        <v>820</v>
      </c>
      <c r="C4837" s="5" t="s">
        <v>5598</v>
      </c>
      <c r="D4837" s="5" t="s">
        <v>5588</v>
      </c>
      <c r="E4837" s="5">
        <v>2016</v>
      </c>
      <c r="F4837" s="8" t="str">
        <f t="shared" si="152"/>
        <v>February</v>
      </c>
      <c r="G4837" s="7">
        <f t="shared" si="153"/>
        <v>42403</v>
      </c>
      <c r="H4837" s="5" t="s">
        <v>822</v>
      </c>
      <c r="I4837" s="5" t="s">
        <v>13</v>
      </c>
      <c r="J4837" s="10"/>
      <c r="K4837" s="10">
        <v>833333.33</v>
      </c>
      <c r="L4837" s="11">
        <v>83333.34</v>
      </c>
    </row>
    <row r="4838" spans="1:12" x14ac:dyDescent="0.25">
      <c r="A4838" s="5" t="s">
        <v>819</v>
      </c>
      <c r="B4838" s="3" t="s">
        <v>820</v>
      </c>
      <c r="C4838" s="5" t="s">
        <v>5598</v>
      </c>
      <c r="D4838" s="5" t="s">
        <v>5596</v>
      </c>
      <c r="E4838" s="5">
        <v>2016</v>
      </c>
      <c r="F4838" s="8" t="str">
        <f t="shared" si="152"/>
        <v>February</v>
      </c>
      <c r="G4838" s="7">
        <f t="shared" si="153"/>
        <v>42404</v>
      </c>
      <c r="H4838" s="5" t="s">
        <v>823</v>
      </c>
      <c r="I4838" s="5" t="s">
        <v>11</v>
      </c>
      <c r="J4838" s="10">
        <v>875000</v>
      </c>
      <c r="K4838" s="10"/>
      <c r="L4838" s="11">
        <v>958333.34</v>
      </c>
    </row>
    <row r="4839" spans="1:12" x14ac:dyDescent="0.25">
      <c r="A4839" s="5" t="s">
        <v>819</v>
      </c>
      <c r="B4839" s="3" t="s">
        <v>820</v>
      </c>
      <c r="C4839" s="5" t="s">
        <v>5598</v>
      </c>
      <c r="D4839" s="5" t="s">
        <v>5597</v>
      </c>
      <c r="E4839" s="5">
        <v>2016</v>
      </c>
      <c r="F4839" s="8" t="str">
        <f t="shared" si="152"/>
        <v>February</v>
      </c>
      <c r="G4839" s="7">
        <f t="shared" si="153"/>
        <v>42405</v>
      </c>
      <c r="H4839" s="5" t="s">
        <v>824</v>
      </c>
      <c r="I4839" s="5" t="s">
        <v>13</v>
      </c>
      <c r="J4839" s="10"/>
      <c r="K4839" s="10">
        <v>83333.34</v>
      </c>
      <c r="L4839" s="11">
        <v>875000</v>
      </c>
    </row>
    <row r="4840" spans="1:12" x14ac:dyDescent="0.25">
      <c r="A4840" s="5" t="s">
        <v>819</v>
      </c>
      <c r="B4840" s="3" t="s">
        <v>820</v>
      </c>
      <c r="C4840" s="5" t="s">
        <v>5588</v>
      </c>
      <c r="D4840" s="5" t="s">
        <v>5596</v>
      </c>
      <c r="E4840" s="5">
        <v>2016</v>
      </c>
      <c r="F4840" s="8" t="str">
        <f t="shared" si="152"/>
        <v>March</v>
      </c>
      <c r="G4840" s="7">
        <f t="shared" si="153"/>
        <v>42433</v>
      </c>
      <c r="H4840" s="5" t="s">
        <v>825</v>
      </c>
      <c r="I4840" s="5" t="s">
        <v>11</v>
      </c>
      <c r="J4840" s="10">
        <v>875000</v>
      </c>
      <c r="K4840" s="10"/>
      <c r="L4840" s="11">
        <v>1750000</v>
      </c>
    </row>
    <row r="4841" spans="1:12" x14ac:dyDescent="0.25">
      <c r="A4841" s="5" t="s">
        <v>819</v>
      </c>
      <c r="B4841" s="3" t="s">
        <v>820</v>
      </c>
      <c r="C4841" s="5" t="s">
        <v>5588</v>
      </c>
      <c r="D4841" s="5" t="s">
        <v>5596</v>
      </c>
      <c r="E4841" s="5">
        <v>2016</v>
      </c>
      <c r="F4841" s="8" t="str">
        <f t="shared" si="152"/>
        <v>March</v>
      </c>
      <c r="G4841" s="7">
        <f t="shared" si="153"/>
        <v>42433</v>
      </c>
      <c r="H4841" s="5" t="s">
        <v>826</v>
      </c>
      <c r="I4841" s="5" t="s">
        <v>13</v>
      </c>
      <c r="J4841" s="10"/>
      <c r="K4841" s="10">
        <v>41666.67</v>
      </c>
      <c r="L4841" s="11">
        <v>1708333.33</v>
      </c>
    </row>
    <row r="4842" spans="1:12" x14ac:dyDescent="0.25">
      <c r="A4842" s="5" t="s">
        <v>819</v>
      </c>
      <c r="B4842" s="3" t="s">
        <v>820</v>
      </c>
      <c r="C4842" s="5" t="s">
        <v>5588</v>
      </c>
      <c r="D4842" s="5" t="s">
        <v>5599</v>
      </c>
      <c r="E4842" s="5">
        <v>2016</v>
      </c>
      <c r="F4842" s="8" t="str">
        <f t="shared" si="152"/>
        <v>March</v>
      </c>
      <c r="G4842" s="7">
        <f t="shared" si="153"/>
        <v>42445</v>
      </c>
      <c r="H4842" s="5" t="s">
        <v>827</v>
      </c>
      <c r="I4842" s="5" t="s">
        <v>13</v>
      </c>
      <c r="J4842" s="10"/>
      <c r="K4842" s="10">
        <v>41666.67</v>
      </c>
      <c r="L4842" s="11">
        <v>1666666.66</v>
      </c>
    </row>
    <row r="4843" spans="1:12" x14ac:dyDescent="0.25">
      <c r="A4843" s="5" t="s">
        <v>819</v>
      </c>
      <c r="B4843" s="3" t="s">
        <v>820</v>
      </c>
      <c r="C4843" s="5" t="s">
        <v>5588</v>
      </c>
      <c r="D4843" s="5" t="s">
        <v>5599</v>
      </c>
      <c r="E4843" s="5">
        <v>2016</v>
      </c>
      <c r="F4843" s="8" t="str">
        <f t="shared" si="152"/>
        <v>March</v>
      </c>
      <c r="G4843" s="7">
        <f t="shared" si="153"/>
        <v>42445</v>
      </c>
      <c r="H4843" s="5" t="s">
        <v>828</v>
      </c>
      <c r="I4843" s="5" t="s">
        <v>13</v>
      </c>
      <c r="J4843" s="10"/>
      <c r="K4843" s="10">
        <v>833333.33</v>
      </c>
      <c r="L4843" s="11">
        <v>833333.33</v>
      </c>
    </row>
    <row r="4844" spans="1:12" x14ac:dyDescent="0.25">
      <c r="A4844" s="5" t="s">
        <v>819</v>
      </c>
      <c r="B4844" s="3" t="s">
        <v>820</v>
      </c>
      <c r="C4844" s="5" t="s">
        <v>5588</v>
      </c>
      <c r="D4844" s="5" t="s">
        <v>5602</v>
      </c>
      <c r="E4844" s="5">
        <v>2016</v>
      </c>
      <c r="F4844" s="8" t="str">
        <f t="shared" si="152"/>
        <v>March</v>
      </c>
      <c r="G4844" s="7">
        <f t="shared" si="153"/>
        <v>42453</v>
      </c>
      <c r="H4844" s="5" t="s">
        <v>829</v>
      </c>
      <c r="I4844" s="5" t="s">
        <v>13</v>
      </c>
      <c r="J4844" s="10"/>
      <c r="K4844" s="10">
        <v>833333.33</v>
      </c>
      <c r="L4844" s="11">
        <v>0</v>
      </c>
    </row>
    <row r="4845" spans="1:12" x14ac:dyDescent="0.25">
      <c r="A4845" s="5" t="s">
        <v>819</v>
      </c>
      <c r="B4845" s="3" t="s">
        <v>820</v>
      </c>
      <c r="C4845" s="5" t="s">
        <v>5596</v>
      </c>
      <c r="D4845" s="5" t="s">
        <v>5596</v>
      </c>
      <c r="E4845" s="5">
        <v>2016</v>
      </c>
      <c r="F4845" s="8" t="str">
        <f t="shared" si="152"/>
        <v>April</v>
      </c>
      <c r="G4845" s="7">
        <f t="shared" si="153"/>
        <v>42464</v>
      </c>
      <c r="H4845" s="5" t="s">
        <v>830</v>
      </c>
      <c r="I4845" s="5" t="s">
        <v>11</v>
      </c>
      <c r="J4845" s="10">
        <v>743750</v>
      </c>
      <c r="K4845" s="10"/>
      <c r="L4845" s="11">
        <v>743750</v>
      </c>
    </row>
    <row r="4846" spans="1:12" x14ac:dyDescent="0.25">
      <c r="A4846" s="5" t="s">
        <v>819</v>
      </c>
      <c r="B4846" s="3" t="s">
        <v>820</v>
      </c>
      <c r="C4846" s="5" t="s">
        <v>5597</v>
      </c>
      <c r="D4846" s="5" t="s">
        <v>5596</v>
      </c>
      <c r="E4846" s="5">
        <v>2016</v>
      </c>
      <c r="F4846" s="8" t="str">
        <f t="shared" si="152"/>
        <v>May</v>
      </c>
      <c r="G4846" s="7">
        <f t="shared" si="153"/>
        <v>42494</v>
      </c>
      <c r="H4846" s="5" t="s">
        <v>831</v>
      </c>
      <c r="I4846" s="5" t="s">
        <v>11</v>
      </c>
      <c r="J4846" s="10">
        <v>743750</v>
      </c>
      <c r="K4846" s="10"/>
      <c r="L4846" s="11">
        <v>1487500</v>
      </c>
    </row>
    <row r="4847" spans="1:12" x14ac:dyDescent="0.25">
      <c r="A4847" s="5" t="s">
        <v>819</v>
      </c>
      <c r="B4847" s="3" t="s">
        <v>820</v>
      </c>
      <c r="C4847" s="5" t="s">
        <v>5589</v>
      </c>
      <c r="D4847" s="5" t="s">
        <v>5596</v>
      </c>
      <c r="E4847" s="5">
        <v>2016</v>
      </c>
      <c r="F4847" s="8" t="str">
        <f t="shared" si="152"/>
        <v>June</v>
      </c>
      <c r="G4847" s="7">
        <f t="shared" si="153"/>
        <v>42525</v>
      </c>
      <c r="H4847" s="5" t="s">
        <v>832</v>
      </c>
      <c r="I4847" s="5" t="s">
        <v>11</v>
      </c>
      <c r="J4847" s="10">
        <v>743750</v>
      </c>
      <c r="K4847" s="10"/>
      <c r="L4847" s="11">
        <v>2231250</v>
      </c>
    </row>
    <row r="4848" spans="1:12" x14ac:dyDescent="0.25">
      <c r="A4848" s="5" t="s">
        <v>819</v>
      </c>
      <c r="B4848" s="3" t="s">
        <v>820</v>
      </c>
      <c r="C4848" s="5" t="s">
        <v>5589</v>
      </c>
      <c r="D4848" s="5" t="s">
        <v>5613</v>
      </c>
      <c r="E4848" s="5">
        <v>2016</v>
      </c>
      <c r="F4848" s="8" t="str">
        <f t="shared" si="152"/>
        <v>June</v>
      </c>
      <c r="G4848" s="7">
        <f t="shared" si="153"/>
        <v>42542</v>
      </c>
      <c r="H4848" s="5" t="s">
        <v>833</v>
      </c>
      <c r="I4848" s="5" t="s">
        <v>13</v>
      </c>
      <c r="J4848" s="10"/>
      <c r="K4848" s="10">
        <v>1416666.66</v>
      </c>
      <c r="L4848" s="11">
        <v>814583.34</v>
      </c>
    </row>
    <row r="4849" spans="1:12" x14ac:dyDescent="0.25">
      <c r="A4849" s="5" t="s">
        <v>819</v>
      </c>
      <c r="B4849" s="3" t="s">
        <v>820</v>
      </c>
      <c r="C4849" s="5" t="s">
        <v>5592</v>
      </c>
      <c r="D4849" s="5" t="s">
        <v>5596</v>
      </c>
      <c r="E4849" s="5">
        <v>2016</v>
      </c>
      <c r="F4849" s="8" t="str">
        <f t="shared" si="152"/>
        <v>July</v>
      </c>
      <c r="G4849" s="7">
        <f t="shared" si="153"/>
        <v>42555</v>
      </c>
      <c r="H4849" s="5" t="s">
        <v>834</v>
      </c>
      <c r="I4849" s="5" t="s">
        <v>11</v>
      </c>
      <c r="J4849" s="10">
        <v>743750</v>
      </c>
      <c r="K4849" s="10"/>
      <c r="L4849" s="11">
        <v>1558333.34</v>
      </c>
    </row>
    <row r="4850" spans="1:12" x14ac:dyDescent="0.25">
      <c r="A4850" s="5" t="s">
        <v>819</v>
      </c>
      <c r="B4850" s="3" t="s">
        <v>820</v>
      </c>
      <c r="C4850" s="5" t="s">
        <v>5592</v>
      </c>
      <c r="D4850" s="5" t="s">
        <v>5593</v>
      </c>
      <c r="E4850" s="5">
        <v>2016</v>
      </c>
      <c r="F4850" s="8" t="str">
        <f t="shared" si="152"/>
        <v>July</v>
      </c>
      <c r="G4850" s="7">
        <f t="shared" si="153"/>
        <v>42573</v>
      </c>
      <c r="H4850" s="5" t="s">
        <v>835</v>
      </c>
      <c r="I4850" s="5" t="s">
        <v>13</v>
      </c>
      <c r="J4850" s="10"/>
      <c r="K4850" s="10">
        <v>708333.33</v>
      </c>
      <c r="L4850" s="11">
        <v>850000.01</v>
      </c>
    </row>
    <row r="4851" spans="1:12" x14ac:dyDescent="0.25">
      <c r="A4851" s="5" t="s">
        <v>819</v>
      </c>
      <c r="B4851" s="3" t="s">
        <v>820</v>
      </c>
      <c r="C4851" s="5" t="s">
        <v>5592</v>
      </c>
      <c r="D4851" s="5" t="s">
        <v>5608</v>
      </c>
      <c r="E4851" s="5">
        <v>2016</v>
      </c>
      <c r="F4851" s="8" t="str">
        <f t="shared" si="152"/>
        <v>July</v>
      </c>
      <c r="G4851" s="7">
        <f t="shared" si="153"/>
        <v>42576</v>
      </c>
      <c r="H4851" s="5" t="s">
        <v>836</v>
      </c>
      <c r="I4851" s="5" t="s">
        <v>13</v>
      </c>
      <c r="J4851" s="10"/>
      <c r="K4851" s="10">
        <v>106250.01</v>
      </c>
      <c r="L4851" s="11">
        <v>743750</v>
      </c>
    </row>
    <row r="4852" spans="1:12" x14ac:dyDescent="0.25">
      <c r="A4852" s="5" t="s">
        <v>819</v>
      </c>
      <c r="B4852" s="3" t="s">
        <v>820</v>
      </c>
      <c r="C4852" s="5" t="s">
        <v>5590</v>
      </c>
      <c r="D4852" s="5" t="s">
        <v>5587</v>
      </c>
      <c r="E4852" s="5">
        <v>2016</v>
      </c>
      <c r="F4852" s="8" t="str">
        <f t="shared" si="152"/>
        <v>August</v>
      </c>
      <c r="G4852" s="7">
        <f t="shared" si="153"/>
        <v>42583</v>
      </c>
      <c r="H4852" s="5" t="s">
        <v>837</v>
      </c>
      <c r="I4852" s="5" t="s">
        <v>11</v>
      </c>
      <c r="J4852" s="10">
        <v>26250</v>
      </c>
      <c r="K4852" s="10"/>
      <c r="L4852" s="11">
        <v>770000</v>
      </c>
    </row>
    <row r="4853" spans="1:12" x14ac:dyDescent="0.25">
      <c r="A4853" s="5" t="s">
        <v>819</v>
      </c>
      <c r="B4853" s="3" t="s">
        <v>820</v>
      </c>
      <c r="C4853" s="5" t="s">
        <v>5590</v>
      </c>
      <c r="D4853" s="5" t="s">
        <v>5596</v>
      </c>
      <c r="E4853" s="5">
        <v>2016</v>
      </c>
      <c r="F4853" s="8" t="str">
        <f t="shared" si="152"/>
        <v>August</v>
      </c>
      <c r="G4853" s="7">
        <f t="shared" si="153"/>
        <v>42586</v>
      </c>
      <c r="H4853" s="5" t="s">
        <v>838</v>
      </c>
      <c r="I4853" s="5" t="s">
        <v>11</v>
      </c>
      <c r="J4853" s="10">
        <v>743750</v>
      </c>
      <c r="K4853" s="10"/>
      <c r="L4853" s="11">
        <v>1513750</v>
      </c>
    </row>
    <row r="4854" spans="1:12" x14ac:dyDescent="0.25">
      <c r="A4854" s="5" t="s">
        <v>819</v>
      </c>
      <c r="B4854" s="3" t="s">
        <v>820</v>
      </c>
      <c r="C4854" s="5" t="s">
        <v>5605</v>
      </c>
      <c r="D4854" s="5" t="s">
        <v>5596</v>
      </c>
      <c r="E4854" s="5">
        <v>2016</v>
      </c>
      <c r="F4854" s="8" t="str">
        <f t="shared" si="152"/>
        <v>September</v>
      </c>
      <c r="G4854" s="7">
        <f t="shared" si="153"/>
        <v>42617</v>
      </c>
      <c r="H4854" s="5" t="s">
        <v>839</v>
      </c>
      <c r="I4854" s="5" t="s">
        <v>11</v>
      </c>
      <c r="J4854" s="10">
        <v>743750</v>
      </c>
      <c r="K4854" s="10"/>
      <c r="L4854" s="11">
        <v>2257500</v>
      </c>
    </row>
    <row r="4855" spans="1:12" x14ac:dyDescent="0.25">
      <c r="A4855" s="5" t="s">
        <v>819</v>
      </c>
      <c r="B4855" s="3" t="s">
        <v>820</v>
      </c>
      <c r="C4855" s="5" t="s">
        <v>5606</v>
      </c>
      <c r="D4855" s="5" t="s">
        <v>5596</v>
      </c>
      <c r="E4855" s="5">
        <v>2016</v>
      </c>
      <c r="F4855" s="8" t="str">
        <f t="shared" si="152"/>
        <v>October</v>
      </c>
      <c r="G4855" s="7">
        <f t="shared" si="153"/>
        <v>42647</v>
      </c>
      <c r="H4855" s="5" t="s">
        <v>840</v>
      </c>
      <c r="I4855" s="5" t="s">
        <v>11</v>
      </c>
      <c r="J4855" s="10">
        <v>743750</v>
      </c>
      <c r="K4855" s="10"/>
      <c r="L4855" s="11">
        <v>3001250</v>
      </c>
    </row>
    <row r="4856" spans="1:12" x14ac:dyDescent="0.25">
      <c r="A4856" s="5" t="s">
        <v>819</v>
      </c>
      <c r="B4856" s="3" t="s">
        <v>820</v>
      </c>
      <c r="C4856" s="5" t="s">
        <v>5606</v>
      </c>
      <c r="D4856" s="5" t="s">
        <v>5594</v>
      </c>
      <c r="E4856" s="5">
        <v>2016</v>
      </c>
      <c r="F4856" s="8" t="str">
        <f t="shared" si="152"/>
        <v>October</v>
      </c>
      <c r="G4856" s="7">
        <f t="shared" si="153"/>
        <v>42654</v>
      </c>
      <c r="H4856" s="5" t="s">
        <v>841</v>
      </c>
      <c r="I4856" s="5" t="s">
        <v>13</v>
      </c>
      <c r="J4856" s="10"/>
      <c r="K4856" s="10">
        <v>708333.33</v>
      </c>
      <c r="L4856" s="11">
        <v>2292916.67</v>
      </c>
    </row>
    <row r="4857" spans="1:12" x14ac:dyDescent="0.25">
      <c r="A4857" s="5" t="s">
        <v>819</v>
      </c>
      <c r="B4857" s="3" t="s">
        <v>820</v>
      </c>
      <c r="C4857" s="5" t="s">
        <v>5594</v>
      </c>
      <c r="D4857" s="5" t="s">
        <v>5596</v>
      </c>
      <c r="E4857" s="5">
        <v>2016</v>
      </c>
      <c r="F4857" s="8" t="str">
        <f t="shared" si="152"/>
        <v>November</v>
      </c>
      <c r="G4857" s="7">
        <f t="shared" si="153"/>
        <v>42678</v>
      </c>
      <c r="H4857" s="5" t="s">
        <v>842</v>
      </c>
      <c r="I4857" s="5" t="s">
        <v>11</v>
      </c>
      <c r="J4857" s="10">
        <v>1098125.01</v>
      </c>
      <c r="K4857" s="10"/>
      <c r="L4857" s="11">
        <v>3391041.68</v>
      </c>
    </row>
    <row r="4858" spans="1:12" x14ac:dyDescent="0.25">
      <c r="A4858" s="5" t="s">
        <v>819</v>
      </c>
      <c r="B4858" s="3" t="s">
        <v>820</v>
      </c>
      <c r="C4858" s="5" t="s">
        <v>5594</v>
      </c>
      <c r="D4858" s="5" t="s">
        <v>5616</v>
      </c>
      <c r="E4858" s="5">
        <v>2016</v>
      </c>
      <c r="F4858" s="8" t="str">
        <f t="shared" si="152"/>
        <v>November</v>
      </c>
      <c r="G4858" s="7">
        <f t="shared" si="153"/>
        <v>42689</v>
      </c>
      <c r="H4858" s="5" t="s">
        <v>843</v>
      </c>
      <c r="I4858" s="5" t="s">
        <v>13</v>
      </c>
      <c r="J4858" s="10"/>
      <c r="K4858" s="10">
        <v>708333.33</v>
      </c>
      <c r="L4858" s="11">
        <v>2682708.35</v>
      </c>
    </row>
    <row r="4859" spans="1:12" x14ac:dyDescent="0.25">
      <c r="A4859" s="5" t="s">
        <v>819</v>
      </c>
      <c r="B4859" s="3" t="s">
        <v>820</v>
      </c>
      <c r="C4859" s="5" t="s">
        <v>5594</v>
      </c>
      <c r="D4859" s="5" t="s">
        <v>5600</v>
      </c>
      <c r="E4859" s="5">
        <v>2016</v>
      </c>
      <c r="F4859" s="8" t="str">
        <f t="shared" si="152"/>
        <v>November</v>
      </c>
      <c r="G4859" s="7">
        <f t="shared" si="153"/>
        <v>42702</v>
      </c>
      <c r="H4859" s="5" t="s">
        <v>844</v>
      </c>
      <c r="I4859" s="5" t="s">
        <v>13</v>
      </c>
      <c r="J4859" s="10"/>
      <c r="K4859" s="10">
        <v>708333.33</v>
      </c>
      <c r="L4859" s="11">
        <v>1974375.02</v>
      </c>
    </row>
    <row r="4860" spans="1:12" x14ac:dyDescent="0.25">
      <c r="A4860" s="5" t="s">
        <v>819</v>
      </c>
      <c r="B4860" s="3" t="s">
        <v>820</v>
      </c>
      <c r="C4860" s="5" t="s">
        <v>5607</v>
      </c>
      <c r="D4860" s="5" t="s">
        <v>5596</v>
      </c>
      <c r="E4860" s="5">
        <v>2016</v>
      </c>
      <c r="F4860" s="8" t="str">
        <f t="shared" si="152"/>
        <v>December</v>
      </c>
      <c r="G4860" s="7">
        <f t="shared" si="153"/>
        <v>42708</v>
      </c>
      <c r="H4860" s="5" t="s">
        <v>845</v>
      </c>
      <c r="I4860" s="5" t="s">
        <v>11</v>
      </c>
      <c r="J4860" s="10">
        <v>1137500</v>
      </c>
      <c r="K4860" s="10"/>
      <c r="L4860" s="11">
        <v>3111875.02</v>
      </c>
    </row>
    <row r="4861" spans="1:12" x14ac:dyDescent="0.25">
      <c r="A4861" s="5" t="s">
        <v>819</v>
      </c>
      <c r="B4861" s="3" t="s">
        <v>820</v>
      </c>
      <c r="C4861" s="5" t="s">
        <v>5607</v>
      </c>
      <c r="D4861" s="5" t="s">
        <v>5617</v>
      </c>
      <c r="E4861" s="5">
        <v>2016</v>
      </c>
      <c r="F4861" s="8" t="str">
        <f t="shared" si="152"/>
        <v>December</v>
      </c>
      <c r="G4861" s="7">
        <f t="shared" si="153"/>
        <v>42723</v>
      </c>
      <c r="H4861" s="5" t="s">
        <v>846</v>
      </c>
      <c r="I4861" s="5" t="s">
        <v>13</v>
      </c>
      <c r="J4861" s="10"/>
      <c r="K4861" s="10">
        <v>708333.33</v>
      </c>
      <c r="L4861" s="11">
        <v>2403541.69</v>
      </c>
    </row>
    <row r="4862" spans="1:12" x14ac:dyDescent="0.25">
      <c r="A4862" s="5" t="s">
        <v>819</v>
      </c>
      <c r="B4862" s="3" t="s">
        <v>820</v>
      </c>
      <c r="C4862" s="5" t="s">
        <v>5607</v>
      </c>
      <c r="D4862" s="5" t="s">
        <v>5612</v>
      </c>
      <c r="E4862" s="5">
        <v>2016</v>
      </c>
      <c r="F4862" s="8" t="str">
        <f t="shared" si="152"/>
        <v>December</v>
      </c>
      <c r="G4862" s="7">
        <f t="shared" si="153"/>
        <v>42724</v>
      </c>
      <c r="H4862" s="5" t="s">
        <v>847</v>
      </c>
      <c r="I4862" s="5" t="s">
        <v>13</v>
      </c>
      <c r="J4862" s="10"/>
      <c r="K4862" s="10">
        <v>141666.68</v>
      </c>
      <c r="L4862" s="11">
        <v>2261875.0099999998</v>
      </c>
    </row>
    <row r="4863" spans="1:12" x14ac:dyDescent="0.25">
      <c r="A4863" s="5" t="s">
        <v>848</v>
      </c>
      <c r="B4863" s="3" t="s">
        <v>849</v>
      </c>
      <c r="C4863" s="5" t="s">
        <v>5590</v>
      </c>
      <c r="D4863" s="5" t="s">
        <v>5609</v>
      </c>
      <c r="E4863" s="5">
        <v>2016</v>
      </c>
      <c r="F4863" s="8" t="str">
        <f t="shared" si="152"/>
        <v>August</v>
      </c>
      <c r="G4863" s="7">
        <f t="shared" si="153"/>
        <v>42605</v>
      </c>
      <c r="H4863" s="5" t="s">
        <v>850</v>
      </c>
      <c r="I4863" s="5" t="s">
        <v>11</v>
      </c>
      <c r="J4863" s="10">
        <v>650000</v>
      </c>
      <c r="K4863" s="10"/>
      <c r="L4863" s="11">
        <v>650000</v>
      </c>
    </row>
    <row r="4864" spans="1:12" x14ac:dyDescent="0.25">
      <c r="A4864" s="5" t="s">
        <v>848</v>
      </c>
      <c r="B4864" s="3" t="s">
        <v>849</v>
      </c>
      <c r="C4864" s="5" t="s">
        <v>5590</v>
      </c>
      <c r="D4864" s="5" t="s">
        <v>5609</v>
      </c>
      <c r="E4864" s="5">
        <v>2016</v>
      </c>
      <c r="F4864" s="8" t="str">
        <f t="shared" si="152"/>
        <v>August</v>
      </c>
      <c r="G4864" s="7">
        <f t="shared" si="153"/>
        <v>42605</v>
      </c>
      <c r="H4864" s="5" t="s">
        <v>851</v>
      </c>
      <c r="I4864" s="5" t="s">
        <v>13</v>
      </c>
      <c r="J4864" s="10"/>
      <c r="K4864" s="10">
        <v>650000</v>
      </c>
      <c r="L4864" s="11">
        <v>0</v>
      </c>
    </row>
    <row r="4865" spans="1:12" x14ac:dyDescent="0.25">
      <c r="A4865" s="5" t="s">
        <v>848</v>
      </c>
      <c r="B4865" s="3" t="s">
        <v>849</v>
      </c>
      <c r="C4865" s="5" t="s">
        <v>5606</v>
      </c>
      <c r="D4865" s="5" t="s">
        <v>5589</v>
      </c>
      <c r="E4865" s="5">
        <v>2016</v>
      </c>
      <c r="F4865" s="8" t="str">
        <f t="shared" si="152"/>
        <v>October</v>
      </c>
      <c r="G4865" s="7">
        <f t="shared" si="153"/>
        <v>42649</v>
      </c>
      <c r="H4865" s="5" t="s">
        <v>852</v>
      </c>
      <c r="I4865" s="5" t="s">
        <v>11</v>
      </c>
      <c r="J4865" s="10">
        <v>380000</v>
      </c>
      <c r="K4865" s="10"/>
      <c r="L4865" s="11">
        <v>380000</v>
      </c>
    </row>
    <row r="4866" spans="1:12" x14ac:dyDescent="0.25">
      <c r="A4866" s="5" t="s">
        <v>848</v>
      </c>
      <c r="B4866" s="3" t="s">
        <v>849</v>
      </c>
      <c r="C4866" s="5" t="s">
        <v>5606</v>
      </c>
      <c r="D4866" s="5" t="s">
        <v>5601</v>
      </c>
      <c r="E4866" s="5">
        <v>2016</v>
      </c>
      <c r="F4866" s="8" t="str">
        <f t="shared" si="152"/>
        <v>October</v>
      </c>
      <c r="G4866" s="7">
        <f t="shared" si="153"/>
        <v>42660</v>
      </c>
      <c r="H4866" s="5" t="s">
        <v>853</v>
      </c>
      <c r="I4866" s="5" t="s">
        <v>13</v>
      </c>
      <c r="J4866" s="10"/>
      <c r="K4866" s="10">
        <v>380000</v>
      </c>
      <c r="L4866" s="11">
        <v>0</v>
      </c>
    </row>
    <row r="4867" spans="1:12" x14ac:dyDescent="0.25">
      <c r="A4867" s="5" t="s">
        <v>848</v>
      </c>
      <c r="B4867" s="3" t="s">
        <v>849</v>
      </c>
      <c r="C4867" s="5" t="s">
        <v>5594</v>
      </c>
      <c r="D4867" s="5" t="s">
        <v>5589</v>
      </c>
      <c r="E4867" s="5">
        <v>2016</v>
      </c>
      <c r="F4867" s="8" t="str">
        <f t="shared" si="152"/>
        <v>November</v>
      </c>
      <c r="G4867" s="7">
        <f t="shared" si="153"/>
        <v>42680</v>
      </c>
      <c r="H4867" s="5" t="s">
        <v>854</v>
      </c>
      <c r="I4867" s="5" t="s">
        <v>11</v>
      </c>
      <c r="J4867" s="10">
        <v>380000</v>
      </c>
      <c r="K4867" s="10"/>
      <c r="L4867" s="11">
        <v>380000</v>
      </c>
    </row>
    <row r="4868" spans="1:12" x14ac:dyDescent="0.25">
      <c r="A4868" s="5" t="s">
        <v>848</v>
      </c>
      <c r="B4868" s="3" t="s">
        <v>849</v>
      </c>
      <c r="C4868" s="5" t="s">
        <v>5607</v>
      </c>
      <c r="D4868" s="5" t="s">
        <v>5589</v>
      </c>
      <c r="E4868" s="5">
        <v>2016</v>
      </c>
      <c r="F4868" s="8" t="str">
        <f t="shared" si="152"/>
        <v>December</v>
      </c>
      <c r="G4868" s="7">
        <f t="shared" si="153"/>
        <v>42710</v>
      </c>
      <c r="H4868" s="5" t="s">
        <v>855</v>
      </c>
      <c r="I4868" s="5" t="s">
        <v>11</v>
      </c>
      <c r="J4868" s="10">
        <v>380000</v>
      </c>
      <c r="K4868" s="10"/>
      <c r="L4868" s="11">
        <v>760000</v>
      </c>
    </row>
    <row r="4869" spans="1:12" x14ac:dyDescent="0.25">
      <c r="A4869" s="5" t="s">
        <v>856</v>
      </c>
      <c r="B4869" s="3" t="s">
        <v>857</v>
      </c>
      <c r="C4869" s="7"/>
      <c r="D4869" s="7"/>
      <c r="E4869" s="7"/>
      <c r="F4869" s="8" t="str">
        <f t="shared" si="152"/>
        <v>January</v>
      </c>
      <c r="G4869" s="7" t="str">
        <f t="shared" si="153"/>
        <v/>
      </c>
      <c r="H4869" s="5" t="s">
        <v>28</v>
      </c>
      <c r="I4869" s="5" t="s">
        <v>29</v>
      </c>
      <c r="J4869" s="10"/>
      <c r="K4869" s="10"/>
      <c r="L4869" s="11">
        <v>0</v>
      </c>
    </row>
    <row r="4870" spans="1:12" x14ac:dyDescent="0.25">
      <c r="A4870" s="5" t="s">
        <v>858</v>
      </c>
      <c r="B4870" s="3" t="s">
        <v>859</v>
      </c>
      <c r="C4870" s="7"/>
      <c r="D4870" s="7"/>
      <c r="E4870" s="7"/>
      <c r="F4870" s="8" t="str">
        <f t="shared" si="152"/>
        <v>January</v>
      </c>
      <c r="G4870" s="7" t="str">
        <f t="shared" si="153"/>
        <v/>
      </c>
      <c r="H4870" s="5" t="s">
        <v>28</v>
      </c>
      <c r="I4870" s="5" t="s">
        <v>29</v>
      </c>
      <c r="J4870" s="10"/>
      <c r="K4870" s="10"/>
      <c r="L4870" s="11">
        <v>0</v>
      </c>
    </row>
    <row r="4871" spans="1:12" x14ac:dyDescent="0.25">
      <c r="A4871" s="5" t="s">
        <v>860</v>
      </c>
      <c r="B4871" s="3" t="s">
        <v>861</v>
      </c>
      <c r="C4871" s="7"/>
      <c r="D4871" s="7"/>
      <c r="E4871" s="7"/>
      <c r="F4871" s="8" t="str">
        <f t="shared" si="152"/>
        <v>January</v>
      </c>
      <c r="G4871" s="7" t="str">
        <f t="shared" si="153"/>
        <v/>
      </c>
      <c r="H4871" s="5" t="s">
        <v>28</v>
      </c>
      <c r="I4871" s="5" t="s">
        <v>29</v>
      </c>
      <c r="J4871" s="10"/>
      <c r="K4871" s="10"/>
      <c r="L4871" s="11">
        <v>0</v>
      </c>
    </row>
    <row r="4872" spans="1:12" x14ac:dyDescent="0.25">
      <c r="A4872" s="5" t="s">
        <v>862</v>
      </c>
      <c r="B4872" s="3" t="s">
        <v>863</v>
      </c>
      <c r="C4872" s="5" t="s">
        <v>5592</v>
      </c>
      <c r="D4872" s="5" t="s">
        <v>5587</v>
      </c>
      <c r="E4872" s="5">
        <v>2016</v>
      </c>
      <c r="F4872" s="8" t="str">
        <f t="shared" si="152"/>
        <v>July</v>
      </c>
      <c r="G4872" s="7">
        <f t="shared" si="153"/>
        <v>42552</v>
      </c>
      <c r="H4872" s="5" t="s">
        <v>864</v>
      </c>
      <c r="I4872" s="5" t="s">
        <v>11</v>
      </c>
      <c r="J4872" s="10">
        <v>1659000</v>
      </c>
      <c r="K4872" s="10"/>
      <c r="L4872" s="11">
        <v>1659000</v>
      </c>
    </row>
    <row r="4873" spans="1:12" x14ac:dyDescent="0.25">
      <c r="A4873" s="5" t="s">
        <v>862</v>
      </c>
      <c r="B4873" s="3" t="s">
        <v>863</v>
      </c>
      <c r="C4873" s="5" t="s">
        <v>5606</v>
      </c>
      <c r="D4873" s="5" t="s">
        <v>5587</v>
      </c>
      <c r="E4873" s="5">
        <v>2016</v>
      </c>
      <c r="F4873" s="8" t="str">
        <f t="shared" ref="F4873:F4936" si="154">TEXT(C4873*28, "mmmm")</f>
        <v>October</v>
      </c>
      <c r="G4873" s="7">
        <f t="shared" ref="G4873:G4936" si="155">IFERROR(DATEVALUE(CONCATENATE(C4873,"-",D4873,"-",E4873)), "")</f>
        <v>42644</v>
      </c>
      <c r="H4873" s="5" t="s">
        <v>865</v>
      </c>
      <c r="I4873" s="5" t="s">
        <v>11</v>
      </c>
      <c r="J4873" s="10">
        <v>1197000</v>
      </c>
      <c r="K4873" s="10"/>
      <c r="L4873" s="11">
        <v>2856000</v>
      </c>
    </row>
    <row r="4874" spans="1:12" x14ac:dyDescent="0.25">
      <c r="A4874" s="5" t="s">
        <v>862</v>
      </c>
      <c r="B4874" s="3" t="s">
        <v>863</v>
      </c>
      <c r="C4874" s="5" t="s">
        <v>5606</v>
      </c>
      <c r="D4874" s="5" t="s">
        <v>5587</v>
      </c>
      <c r="E4874" s="5">
        <v>2016</v>
      </c>
      <c r="F4874" s="8" t="str">
        <f t="shared" si="154"/>
        <v>October</v>
      </c>
      <c r="G4874" s="7">
        <f t="shared" si="155"/>
        <v>42644</v>
      </c>
      <c r="H4874" s="5" t="s">
        <v>866</v>
      </c>
      <c r="I4874" s="5" t="s">
        <v>11</v>
      </c>
      <c r="J4874" s="10">
        <v>1186500</v>
      </c>
      <c r="K4874" s="10"/>
      <c r="L4874" s="11">
        <v>4042500</v>
      </c>
    </row>
    <row r="4875" spans="1:12" x14ac:dyDescent="0.25">
      <c r="A4875" s="5" t="s">
        <v>862</v>
      </c>
      <c r="B4875" s="3" t="s">
        <v>863</v>
      </c>
      <c r="C4875" s="5" t="s">
        <v>5594</v>
      </c>
      <c r="D4875" s="5" t="s">
        <v>5598</v>
      </c>
      <c r="E4875" s="5">
        <v>2016</v>
      </c>
      <c r="F4875" s="8" t="str">
        <f t="shared" si="154"/>
        <v>November</v>
      </c>
      <c r="G4875" s="7">
        <f t="shared" si="155"/>
        <v>42676</v>
      </c>
      <c r="H4875" s="5" t="s">
        <v>867</v>
      </c>
      <c r="I4875" s="5" t="s">
        <v>13</v>
      </c>
      <c r="J4875" s="10"/>
      <c r="K4875" s="10">
        <v>440000</v>
      </c>
      <c r="L4875" s="11">
        <v>3602500</v>
      </c>
    </row>
    <row r="4876" spans="1:12" x14ac:dyDescent="0.25">
      <c r="A4876" s="5" t="s">
        <v>862</v>
      </c>
      <c r="B4876" s="3" t="s">
        <v>863</v>
      </c>
      <c r="C4876" s="5" t="s">
        <v>5594</v>
      </c>
      <c r="D4876" s="5" t="s">
        <v>5588</v>
      </c>
      <c r="E4876" s="5">
        <v>2016</v>
      </c>
      <c r="F4876" s="8" t="str">
        <f t="shared" si="154"/>
        <v>November</v>
      </c>
      <c r="G4876" s="7">
        <f t="shared" si="155"/>
        <v>42677</v>
      </c>
      <c r="H4876" s="5" t="s">
        <v>868</v>
      </c>
      <c r="I4876" s="5" t="s">
        <v>13</v>
      </c>
      <c r="J4876" s="10"/>
      <c r="K4876" s="10">
        <v>79000</v>
      </c>
      <c r="L4876" s="11">
        <v>3523500</v>
      </c>
    </row>
    <row r="4877" spans="1:12" x14ac:dyDescent="0.25">
      <c r="A4877" s="5" t="s">
        <v>862</v>
      </c>
      <c r="B4877" s="3" t="s">
        <v>863</v>
      </c>
      <c r="C4877" s="5" t="s">
        <v>5594</v>
      </c>
      <c r="D4877" s="5" t="s">
        <v>5591</v>
      </c>
      <c r="E4877" s="5">
        <v>2016</v>
      </c>
      <c r="F4877" s="8" t="str">
        <f t="shared" si="154"/>
        <v>November</v>
      </c>
      <c r="G4877" s="7">
        <f t="shared" si="155"/>
        <v>42692</v>
      </c>
      <c r="H4877" s="5" t="s">
        <v>869</v>
      </c>
      <c r="I4877" s="5" t="s">
        <v>13</v>
      </c>
      <c r="J4877" s="10"/>
      <c r="K4877" s="10">
        <v>1140000</v>
      </c>
      <c r="L4877" s="11">
        <v>2383500</v>
      </c>
    </row>
    <row r="4878" spans="1:12" x14ac:dyDescent="0.25">
      <c r="A4878" s="5" t="s">
        <v>862</v>
      </c>
      <c r="B4878" s="3" t="s">
        <v>863</v>
      </c>
      <c r="C4878" s="5" t="s">
        <v>5607</v>
      </c>
      <c r="D4878" s="5" t="s">
        <v>5590</v>
      </c>
      <c r="E4878" s="5">
        <v>2016</v>
      </c>
      <c r="F4878" s="8" t="str">
        <f t="shared" si="154"/>
        <v>December</v>
      </c>
      <c r="G4878" s="7">
        <f t="shared" si="155"/>
        <v>42712</v>
      </c>
      <c r="H4878" s="5" t="s">
        <v>870</v>
      </c>
      <c r="I4878" s="5" t="s">
        <v>13</v>
      </c>
      <c r="J4878" s="10"/>
      <c r="K4878" s="10">
        <v>1140000</v>
      </c>
      <c r="L4878" s="11">
        <v>1243500</v>
      </c>
    </row>
    <row r="4879" spans="1:12" x14ac:dyDescent="0.25">
      <c r="A4879" s="5" t="s">
        <v>862</v>
      </c>
      <c r="B4879" s="3" t="s">
        <v>863</v>
      </c>
      <c r="C4879" s="5" t="s">
        <v>5607</v>
      </c>
      <c r="D4879" s="5" t="s">
        <v>5590</v>
      </c>
      <c r="E4879" s="5">
        <v>2016</v>
      </c>
      <c r="F4879" s="8" t="str">
        <f t="shared" si="154"/>
        <v>December</v>
      </c>
      <c r="G4879" s="7">
        <f t="shared" si="155"/>
        <v>42712</v>
      </c>
      <c r="H4879" s="5" t="s">
        <v>871</v>
      </c>
      <c r="I4879" s="5" t="s">
        <v>13</v>
      </c>
      <c r="J4879" s="10"/>
      <c r="K4879" s="10">
        <v>1130000</v>
      </c>
      <c r="L4879" s="11">
        <v>113500</v>
      </c>
    </row>
    <row r="4880" spans="1:12" x14ac:dyDescent="0.25">
      <c r="A4880" s="5" t="s">
        <v>862</v>
      </c>
      <c r="B4880" s="3" t="s">
        <v>863</v>
      </c>
      <c r="C4880" s="5" t="s">
        <v>5607</v>
      </c>
      <c r="D4880" s="5" t="s">
        <v>5605</v>
      </c>
      <c r="E4880" s="5">
        <v>2016</v>
      </c>
      <c r="F4880" s="8" t="str">
        <f t="shared" si="154"/>
        <v>December</v>
      </c>
      <c r="G4880" s="7">
        <f t="shared" si="155"/>
        <v>42713</v>
      </c>
      <c r="H4880" s="5" t="s">
        <v>872</v>
      </c>
      <c r="I4880" s="5" t="s">
        <v>13</v>
      </c>
      <c r="J4880" s="10"/>
      <c r="K4880" s="10">
        <v>113500</v>
      </c>
      <c r="L4880" s="11">
        <v>0</v>
      </c>
    </row>
    <row r="4881" spans="1:12" x14ac:dyDescent="0.25">
      <c r="A4881" s="5" t="s">
        <v>873</v>
      </c>
      <c r="B4881" s="3" t="s">
        <v>874</v>
      </c>
      <c r="C4881" s="7"/>
      <c r="D4881" s="7"/>
      <c r="E4881" s="7"/>
      <c r="F4881" s="8" t="str">
        <f t="shared" si="154"/>
        <v>January</v>
      </c>
      <c r="G4881" s="7" t="str">
        <f t="shared" si="155"/>
        <v/>
      </c>
      <c r="H4881" s="5" t="s">
        <v>28</v>
      </c>
      <c r="I4881" s="5" t="s">
        <v>29</v>
      </c>
      <c r="J4881" s="10"/>
      <c r="K4881" s="10"/>
      <c r="L4881" s="11">
        <v>0</v>
      </c>
    </row>
    <row r="4882" spans="1:12" x14ac:dyDescent="0.25">
      <c r="A4882" s="5" t="s">
        <v>875</v>
      </c>
      <c r="B4882" s="3" t="s">
        <v>876</v>
      </c>
      <c r="C4882" s="5" t="s">
        <v>5587</v>
      </c>
      <c r="D4882" s="5" t="s">
        <v>5587</v>
      </c>
      <c r="E4882" s="5">
        <v>2016</v>
      </c>
      <c r="F4882" s="8" t="str">
        <f t="shared" si="154"/>
        <v>January</v>
      </c>
      <c r="G4882" s="7">
        <f t="shared" si="155"/>
        <v>42370</v>
      </c>
      <c r="H4882" s="5" t="s">
        <v>36</v>
      </c>
      <c r="I4882" s="5" t="s">
        <v>29</v>
      </c>
      <c r="J4882" s="10"/>
      <c r="K4882" s="10"/>
      <c r="L4882" s="11">
        <v>420840</v>
      </c>
    </row>
    <row r="4883" spans="1:12" x14ac:dyDescent="0.25">
      <c r="A4883" s="5" t="s">
        <v>875</v>
      </c>
      <c r="B4883" s="3" t="s">
        <v>876</v>
      </c>
      <c r="C4883" s="5" t="s">
        <v>5587</v>
      </c>
      <c r="D4883" s="5" t="s">
        <v>5598</v>
      </c>
      <c r="E4883" s="5">
        <v>2016</v>
      </c>
      <c r="F4883" s="8" t="str">
        <f t="shared" si="154"/>
        <v>January</v>
      </c>
      <c r="G4883" s="7">
        <f t="shared" si="155"/>
        <v>42371</v>
      </c>
      <c r="H4883" s="5" t="s">
        <v>877</v>
      </c>
      <c r="I4883" s="5" t="s">
        <v>11</v>
      </c>
      <c r="J4883" s="10"/>
      <c r="K4883" s="10">
        <v>280560</v>
      </c>
      <c r="L4883" s="11">
        <v>140280</v>
      </c>
    </row>
    <row r="4884" spans="1:12" x14ac:dyDescent="0.25">
      <c r="A4884" s="5" t="s">
        <v>875</v>
      </c>
      <c r="B4884" s="3" t="s">
        <v>876</v>
      </c>
      <c r="C4884" s="5" t="s">
        <v>5596</v>
      </c>
      <c r="D4884" s="5" t="s">
        <v>5612</v>
      </c>
      <c r="E4884" s="5">
        <v>2016</v>
      </c>
      <c r="F4884" s="8" t="str">
        <f t="shared" si="154"/>
        <v>April</v>
      </c>
      <c r="G4884" s="7">
        <f t="shared" si="155"/>
        <v>42480</v>
      </c>
      <c r="H4884" s="5" t="s">
        <v>878</v>
      </c>
      <c r="I4884" s="5" t="s">
        <v>13</v>
      </c>
      <c r="J4884" s="10"/>
      <c r="K4884" s="10">
        <v>140280</v>
      </c>
      <c r="L4884" s="11">
        <v>0</v>
      </c>
    </row>
    <row r="4885" spans="1:12" x14ac:dyDescent="0.25">
      <c r="A4885" s="5" t="s">
        <v>879</v>
      </c>
      <c r="B4885" s="3" t="s">
        <v>880</v>
      </c>
      <c r="C4885" s="5" t="s">
        <v>5592</v>
      </c>
      <c r="D4885" s="5" t="s">
        <v>5591</v>
      </c>
      <c r="E4885" s="5">
        <v>2016</v>
      </c>
      <c r="F4885" s="8" t="str">
        <f t="shared" si="154"/>
        <v>July</v>
      </c>
      <c r="G4885" s="7">
        <f t="shared" si="155"/>
        <v>42569</v>
      </c>
      <c r="H4885" s="5" t="s">
        <v>881</v>
      </c>
      <c r="I4885" s="5" t="s">
        <v>11</v>
      </c>
      <c r="J4885" s="10">
        <v>1515937.5</v>
      </c>
      <c r="K4885" s="10"/>
      <c r="L4885" s="11">
        <v>1515937.5</v>
      </c>
    </row>
    <row r="4886" spans="1:12" x14ac:dyDescent="0.25">
      <c r="A4886" s="5" t="s">
        <v>879</v>
      </c>
      <c r="B4886" s="3" t="s">
        <v>880</v>
      </c>
      <c r="C4886" s="5" t="s">
        <v>5592</v>
      </c>
      <c r="D4886" s="5" t="s">
        <v>5593</v>
      </c>
      <c r="E4886" s="5">
        <v>2016</v>
      </c>
      <c r="F4886" s="8" t="str">
        <f t="shared" si="154"/>
        <v>July</v>
      </c>
      <c r="G4886" s="7">
        <f t="shared" si="155"/>
        <v>42573</v>
      </c>
      <c r="H4886" s="5" t="s">
        <v>882</v>
      </c>
      <c r="I4886" s="5" t="s">
        <v>11</v>
      </c>
      <c r="J4886" s="10">
        <v>837900</v>
      </c>
      <c r="K4886" s="10"/>
      <c r="L4886" s="11">
        <v>2353837.5</v>
      </c>
    </row>
    <row r="4887" spans="1:12" x14ac:dyDescent="0.25">
      <c r="A4887" s="5" t="s">
        <v>879</v>
      </c>
      <c r="B4887" s="3" t="s">
        <v>880</v>
      </c>
      <c r="C4887" s="5" t="s">
        <v>5590</v>
      </c>
      <c r="D4887" s="5" t="s">
        <v>5597</v>
      </c>
      <c r="E4887" s="5">
        <v>2016</v>
      </c>
      <c r="F4887" s="8" t="str">
        <f t="shared" si="154"/>
        <v>August</v>
      </c>
      <c r="G4887" s="7">
        <f t="shared" si="155"/>
        <v>42587</v>
      </c>
      <c r="H4887" s="5" t="s">
        <v>883</v>
      </c>
      <c r="I4887" s="5" t="s">
        <v>13</v>
      </c>
      <c r="J4887" s="10"/>
      <c r="K4887" s="10">
        <v>2241750</v>
      </c>
      <c r="L4887" s="11">
        <v>112087.5</v>
      </c>
    </row>
    <row r="4888" spans="1:12" x14ac:dyDescent="0.25">
      <c r="A4888" s="5" t="s">
        <v>879</v>
      </c>
      <c r="B4888" s="3" t="s">
        <v>880</v>
      </c>
      <c r="C4888" s="5" t="s">
        <v>5590</v>
      </c>
      <c r="D4888" s="5" t="s">
        <v>5590</v>
      </c>
      <c r="E4888" s="5">
        <v>2016</v>
      </c>
      <c r="F4888" s="8" t="str">
        <f t="shared" si="154"/>
        <v>August</v>
      </c>
      <c r="G4888" s="7">
        <f t="shared" si="155"/>
        <v>42590</v>
      </c>
      <c r="H4888" s="5" t="s">
        <v>884</v>
      </c>
      <c r="I4888" s="5" t="s">
        <v>13</v>
      </c>
      <c r="J4888" s="10"/>
      <c r="K4888" s="10">
        <v>112087.5</v>
      </c>
      <c r="L4888" s="11">
        <v>0</v>
      </c>
    </row>
    <row r="4889" spans="1:12" x14ac:dyDescent="0.25">
      <c r="A4889" s="5" t="s">
        <v>879</v>
      </c>
      <c r="B4889" s="3" t="s">
        <v>880</v>
      </c>
      <c r="C4889" s="5" t="s">
        <v>5605</v>
      </c>
      <c r="D4889" s="5" t="s">
        <v>5598</v>
      </c>
      <c r="E4889" s="5">
        <v>2016</v>
      </c>
      <c r="F4889" s="8" t="str">
        <f t="shared" si="154"/>
        <v>September</v>
      </c>
      <c r="G4889" s="7">
        <f t="shared" si="155"/>
        <v>42615</v>
      </c>
      <c r="H4889" s="5" t="s">
        <v>885</v>
      </c>
      <c r="I4889" s="5" t="s">
        <v>11</v>
      </c>
      <c r="J4889" s="10">
        <v>787500</v>
      </c>
      <c r="K4889" s="10"/>
      <c r="L4889" s="11">
        <v>787500</v>
      </c>
    </row>
    <row r="4890" spans="1:12" x14ac:dyDescent="0.25">
      <c r="A4890" s="5" t="s">
        <v>879</v>
      </c>
      <c r="B4890" s="3" t="s">
        <v>880</v>
      </c>
      <c r="C4890" s="5" t="s">
        <v>5606</v>
      </c>
      <c r="D4890" s="5" t="s">
        <v>5606</v>
      </c>
      <c r="E4890" s="5">
        <v>2016</v>
      </c>
      <c r="F4890" s="8" t="str">
        <f t="shared" si="154"/>
        <v>October</v>
      </c>
      <c r="G4890" s="7">
        <f t="shared" si="155"/>
        <v>42653</v>
      </c>
      <c r="H4890" s="5" t="s">
        <v>886</v>
      </c>
      <c r="I4890" s="5" t="s">
        <v>11</v>
      </c>
      <c r="J4890" s="10">
        <v>1197000</v>
      </c>
      <c r="K4890" s="10"/>
      <c r="L4890" s="11">
        <v>1984500</v>
      </c>
    </row>
    <row r="4891" spans="1:12" x14ac:dyDescent="0.25">
      <c r="A4891" s="5" t="s">
        <v>879</v>
      </c>
      <c r="B4891" s="3" t="s">
        <v>880</v>
      </c>
      <c r="C4891" s="5" t="s">
        <v>5594</v>
      </c>
      <c r="D4891" s="5" t="s">
        <v>5588</v>
      </c>
      <c r="E4891" s="5">
        <v>2016</v>
      </c>
      <c r="F4891" s="8" t="str">
        <f t="shared" si="154"/>
        <v>November</v>
      </c>
      <c r="G4891" s="7">
        <f t="shared" si="155"/>
        <v>42677</v>
      </c>
      <c r="H4891" s="5" t="s">
        <v>887</v>
      </c>
      <c r="I4891" s="5" t="s">
        <v>13</v>
      </c>
      <c r="J4891" s="10"/>
      <c r="K4891" s="10">
        <v>1890000</v>
      </c>
      <c r="L4891" s="11">
        <v>94500</v>
      </c>
    </row>
    <row r="4892" spans="1:12" x14ac:dyDescent="0.25">
      <c r="A4892" s="5" t="s">
        <v>879</v>
      </c>
      <c r="B4892" s="3" t="s">
        <v>880</v>
      </c>
      <c r="C4892" s="5" t="s">
        <v>5594</v>
      </c>
      <c r="D4892" s="5" t="s">
        <v>5588</v>
      </c>
      <c r="E4892" s="5">
        <v>2016</v>
      </c>
      <c r="F4892" s="8" t="str">
        <f t="shared" si="154"/>
        <v>November</v>
      </c>
      <c r="G4892" s="7">
        <f t="shared" si="155"/>
        <v>42677</v>
      </c>
      <c r="H4892" s="5" t="s">
        <v>888</v>
      </c>
      <c r="I4892" s="5" t="s">
        <v>13</v>
      </c>
      <c r="J4892" s="10"/>
      <c r="K4892" s="10">
        <v>94500</v>
      </c>
      <c r="L4892" s="11">
        <v>0</v>
      </c>
    </row>
    <row r="4893" spans="1:12" x14ac:dyDescent="0.25">
      <c r="A4893" s="5" t="s">
        <v>879</v>
      </c>
      <c r="B4893" s="3" t="s">
        <v>880</v>
      </c>
      <c r="C4893" s="5" t="s">
        <v>5607</v>
      </c>
      <c r="D4893" s="5" t="s">
        <v>5598</v>
      </c>
      <c r="E4893" s="5">
        <v>2016</v>
      </c>
      <c r="F4893" s="8" t="str">
        <f t="shared" si="154"/>
        <v>December</v>
      </c>
      <c r="G4893" s="7">
        <f t="shared" si="155"/>
        <v>42706</v>
      </c>
      <c r="H4893" s="5" t="s">
        <v>889</v>
      </c>
      <c r="I4893" s="5" t="s">
        <v>11</v>
      </c>
      <c r="J4893" s="10">
        <v>787500</v>
      </c>
      <c r="K4893" s="10"/>
      <c r="L4893" s="11">
        <v>787500</v>
      </c>
    </row>
    <row r="4894" spans="1:12" x14ac:dyDescent="0.25">
      <c r="A4894" s="5" t="s">
        <v>890</v>
      </c>
      <c r="B4894" s="3" t="s">
        <v>891</v>
      </c>
      <c r="C4894" s="7"/>
      <c r="D4894" s="7"/>
      <c r="E4894" s="7"/>
      <c r="F4894" s="8" t="str">
        <f t="shared" si="154"/>
        <v>January</v>
      </c>
      <c r="G4894" s="7" t="str">
        <f t="shared" si="155"/>
        <v/>
      </c>
      <c r="H4894" s="5" t="s">
        <v>28</v>
      </c>
      <c r="I4894" s="5" t="s">
        <v>29</v>
      </c>
      <c r="J4894" s="10"/>
      <c r="K4894" s="10"/>
      <c r="L4894" s="11">
        <v>0</v>
      </c>
    </row>
    <row r="4895" spans="1:12" x14ac:dyDescent="0.25">
      <c r="A4895" s="5" t="s">
        <v>892</v>
      </c>
      <c r="B4895" s="3" t="s">
        <v>893</v>
      </c>
      <c r="C4895" s="5" t="s">
        <v>5587</v>
      </c>
      <c r="D4895" s="5" t="s">
        <v>5587</v>
      </c>
      <c r="E4895" s="5">
        <v>2016</v>
      </c>
      <c r="F4895" s="8" t="str">
        <f t="shared" si="154"/>
        <v>January</v>
      </c>
      <c r="G4895" s="7">
        <f t="shared" si="155"/>
        <v>42370</v>
      </c>
      <c r="H4895" s="5" t="s">
        <v>36</v>
      </c>
      <c r="I4895" s="5" t="s">
        <v>29</v>
      </c>
      <c r="J4895" s="10"/>
      <c r="K4895" s="10"/>
      <c r="L4895" s="11">
        <v>105406.45</v>
      </c>
    </row>
    <row r="4896" spans="1:12" x14ac:dyDescent="0.25">
      <c r="A4896" s="5" t="s">
        <v>892</v>
      </c>
      <c r="B4896" s="3" t="s">
        <v>893</v>
      </c>
      <c r="C4896" s="5" t="s">
        <v>5590</v>
      </c>
      <c r="D4896" s="5" t="s">
        <v>5587</v>
      </c>
      <c r="E4896" s="5">
        <v>2016</v>
      </c>
      <c r="F4896" s="8" t="str">
        <f t="shared" si="154"/>
        <v>August</v>
      </c>
      <c r="G4896" s="7">
        <f t="shared" si="155"/>
        <v>42583</v>
      </c>
      <c r="H4896" s="5" t="s">
        <v>894</v>
      </c>
      <c r="I4896" s="5" t="s">
        <v>11</v>
      </c>
      <c r="J4896" s="10"/>
      <c r="K4896" s="10">
        <v>105406.45</v>
      </c>
      <c r="L4896" s="11">
        <v>0</v>
      </c>
    </row>
    <row r="4897" spans="1:12" x14ac:dyDescent="0.25">
      <c r="A4897" s="5" t="s">
        <v>895</v>
      </c>
      <c r="B4897" s="3" t="s">
        <v>896</v>
      </c>
      <c r="C4897" s="5" t="s">
        <v>5596</v>
      </c>
      <c r="D4897" s="5" t="s">
        <v>5616</v>
      </c>
      <c r="E4897" s="5">
        <v>2016</v>
      </c>
      <c r="F4897" s="8" t="str">
        <f t="shared" si="154"/>
        <v>April</v>
      </c>
      <c r="G4897" s="7">
        <f t="shared" si="155"/>
        <v>42475</v>
      </c>
      <c r="H4897" s="5" t="s">
        <v>897</v>
      </c>
      <c r="I4897" s="5" t="s">
        <v>11</v>
      </c>
      <c r="J4897" s="10">
        <v>472500</v>
      </c>
      <c r="K4897" s="10"/>
      <c r="L4897" s="11">
        <v>472500</v>
      </c>
    </row>
    <row r="4898" spans="1:12" x14ac:dyDescent="0.25">
      <c r="A4898" s="5" t="s">
        <v>895</v>
      </c>
      <c r="B4898" s="3" t="s">
        <v>896</v>
      </c>
      <c r="C4898" s="5" t="s">
        <v>5596</v>
      </c>
      <c r="D4898" s="5" t="s">
        <v>5616</v>
      </c>
      <c r="E4898" s="5">
        <v>2016</v>
      </c>
      <c r="F4898" s="8" t="str">
        <f t="shared" si="154"/>
        <v>April</v>
      </c>
      <c r="G4898" s="7">
        <f t="shared" si="155"/>
        <v>42475</v>
      </c>
      <c r="H4898" s="5" t="s">
        <v>898</v>
      </c>
      <c r="I4898" s="5" t="s">
        <v>13</v>
      </c>
      <c r="J4898" s="10"/>
      <c r="K4898" s="10">
        <v>450000</v>
      </c>
      <c r="L4898" s="11">
        <v>22500</v>
      </c>
    </row>
    <row r="4899" spans="1:12" x14ac:dyDescent="0.25">
      <c r="A4899" s="5" t="s">
        <v>895</v>
      </c>
      <c r="B4899" s="3" t="s">
        <v>896</v>
      </c>
      <c r="C4899" s="5" t="s">
        <v>5597</v>
      </c>
      <c r="D4899" s="5" t="s">
        <v>5598</v>
      </c>
      <c r="E4899" s="5">
        <v>2016</v>
      </c>
      <c r="F4899" s="8" t="str">
        <f t="shared" si="154"/>
        <v>May</v>
      </c>
      <c r="G4899" s="7">
        <f t="shared" si="155"/>
        <v>42492</v>
      </c>
      <c r="H4899" s="5" t="s">
        <v>899</v>
      </c>
      <c r="I4899" s="5" t="s">
        <v>11</v>
      </c>
      <c r="J4899" s="10">
        <v>535500</v>
      </c>
      <c r="K4899" s="10"/>
      <c r="L4899" s="11">
        <v>558000</v>
      </c>
    </row>
    <row r="4900" spans="1:12" x14ac:dyDescent="0.25">
      <c r="A4900" s="5" t="s">
        <v>895</v>
      </c>
      <c r="B4900" s="3" t="s">
        <v>896</v>
      </c>
      <c r="C4900" s="5" t="s">
        <v>5592</v>
      </c>
      <c r="D4900" s="5" t="s">
        <v>5614</v>
      </c>
      <c r="E4900" s="5">
        <v>2016</v>
      </c>
      <c r="F4900" s="8" t="str">
        <f t="shared" si="154"/>
        <v>July</v>
      </c>
      <c r="G4900" s="7">
        <f t="shared" si="155"/>
        <v>42577</v>
      </c>
      <c r="H4900" s="5" t="s">
        <v>900</v>
      </c>
      <c r="I4900" s="5" t="s">
        <v>13</v>
      </c>
      <c r="J4900" s="10"/>
      <c r="K4900" s="10">
        <v>510000</v>
      </c>
      <c r="L4900" s="11">
        <v>48000</v>
      </c>
    </row>
    <row r="4901" spans="1:12" x14ac:dyDescent="0.25">
      <c r="A4901" s="5" t="s">
        <v>895</v>
      </c>
      <c r="B4901" s="3" t="s">
        <v>896</v>
      </c>
      <c r="C4901" s="5" t="s">
        <v>5592</v>
      </c>
      <c r="D4901" s="5" t="s">
        <v>5600</v>
      </c>
      <c r="E4901" s="5">
        <v>2016</v>
      </c>
      <c r="F4901" s="8" t="str">
        <f t="shared" si="154"/>
        <v>July</v>
      </c>
      <c r="G4901" s="7">
        <f t="shared" si="155"/>
        <v>42579</v>
      </c>
      <c r="H4901" s="5" t="s">
        <v>901</v>
      </c>
      <c r="I4901" s="5" t="s">
        <v>13</v>
      </c>
      <c r="J4901" s="10"/>
      <c r="K4901" s="10">
        <v>48000</v>
      </c>
      <c r="L4901" s="11">
        <v>0</v>
      </c>
    </row>
    <row r="4902" spans="1:12" x14ac:dyDescent="0.25">
      <c r="A4902" s="5" t="s">
        <v>895</v>
      </c>
      <c r="B4902" s="3" t="s">
        <v>896</v>
      </c>
      <c r="C4902" s="5" t="s">
        <v>5590</v>
      </c>
      <c r="D4902" s="5" t="s">
        <v>5598</v>
      </c>
      <c r="E4902" s="5">
        <v>2016</v>
      </c>
      <c r="F4902" s="8" t="str">
        <f t="shared" si="154"/>
        <v>August</v>
      </c>
      <c r="G4902" s="7">
        <f t="shared" si="155"/>
        <v>42584</v>
      </c>
      <c r="H4902" s="5" t="s">
        <v>902</v>
      </c>
      <c r="I4902" s="5" t="s">
        <v>11</v>
      </c>
      <c r="J4902" s="10">
        <v>535500</v>
      </c>
      <c r="K4902" s="10"/>
      <c r="L4902" s="11">
        <v>535500</v>
      </c>
    </row>
    <row r="4903" spans="1:12" x14ac:dyDescent="0.25">
      <c r="A4903" s="5" t="s">
        <v>895</v>
      </c>
      <c r="B4903" s="3" t="s">
        <v>896</v>
      </c>
      <c r="C4903" s="5" t="s">
        <v>5590</v>
      </c>
      <c r="D4903" s="5" t="s">
        <v>5591</v>
      </c>
      <c r="E4903" s="5">
        <v>2016</v>
      </c>
      <c r="F4903" s="8" t="str">
        <f t="shared" si="154"/>
        <v>August</v>
      </c>
      <c r="G4903" s="7">
        <f t="shared" si="155"/>
        <v>42600</v>
      </c>
      <c r="H4903" s="5" t="s">
        <v>903</v>
      </c>
      <c r="I4903" s="5" t="s">
        <v>13</v>
      </c>
      <c r="J4903" s="10"/>
      <c r="K4903" s="10">
        <v>461428.58</v>
      </c>
      <c r="L4903" s="11">
        <v>74071.42</v>
      </c>
    </row>
    <row r="4904" spans="1:12" x14ac:dyDescent="0.25">
      <c r="A4904" s="5" t="s">
        <v>895</v>
      </c>
      <c r="B4904" s="3" t="s">
        <v>896</v>
      </c>
      <c r="C4904" s="5" t="s">
        <v>5594</v>
      </c>
      <c r="D4904" s="5" t="s">
        <v>5598</v>
      </c>
      <c r="E4904" s="5">
        <v>2016</v>
      </c>
      <c r="F4904" s="8" t="str">
        <f t="shared" si="154"/>
        <v>November</v>
      </c>
      <c r="G4904" s="7">
        <f t="shared" si="155"/>
        <v>42676</v>
      </c>
      <c r="H4904" s="5" t="s">
        <v>904</v>
      </c>
      <c r="I4904" s="5" t="s">
        <v>11</v>
      </c>
      <c r="J4904" s="10">
        <v>510000</v>
      </c>
      <c r="K4904" s="10"/>
      <c r="L4904" s="11">
        <v>584071.42000000004</v>
      </c>
    </row>
    <row r="4905" spans="1:12" x14ac:dyDescent="0.25">
      <c r="A4905" s="5" t="s">
        <v>895</v>
      </c>
      <c r="B4905" s="3" t="s">
        <v>896</v>
      </c>
      <c r="C4905" s="5" t="s">
        <v>5607</v>
      </c>
      <c r="D4905" s="5" t="s">
        <v>5590</v>
      </c>
      <c r="E4905" s="5">
        <v>2016</v>
      </c>
      <c r="F4905" s="8" t="str">
        <f t="shared" si="154"/>
        <v>December</v>
      </c>
      <c r="G4905" s="7">
        <f t="shared" si="155"/>
        <v>42712</v>
      </c>
      <c r="H4905" s="5" t="s">
        <v>905</v>
      </c>
      <c r="I4905" s="5" t="s">
        <v>13</v>
      </c>
      <c r="J4905" s="10"/>
      <c r="K4905" s="10">
        <v>461428.58</v>
      </c>
      <c r="L4905" s="11">
        <v>122642.84</v>
      </c>
    </row>
    <row r="4906" spans="1:12" x14ac:dyDescent="0.25">
      <c r="A4906" s="5" t="s">
        <v>895</v>
      </c>
      <c r="B4906" s="3" t="s">
        <v>896</v>
      </c>
      <c r="C4906" s="5" t="s">
        <v>5607</v>
      </c>
      <c r="D4906" s="5" t="s">
        <v>5605</v>
      </c>
      <c r="E4906" s="5">
        <v>2016</v>
      </c>
      <c r="F4906" s="8" t="str">
        <f t="shared" si="154"/>
        <v>December</v>
      </c>
      <c r="G4906" s="7">
        <f t="shared" si="155"/>
        <v>42713</v>
      </c>
      <c r="H4906" s="5" t="s">
        <v>906</v>
      </c>
      <c r="I4906" s="5" t="s">
        <v>13</v>
      </c>
      <c r="J4906" s="10"/>
      <c r="K4906" s="10">
        <v>122642.84</v>
      </c>
      <c r="L4906" s="11">
        <v>0</v>
      </c>
    </row>
    <row r="4907" spans="1:12" x14ac:dyDescent="0.25">
      <c r="A4907" s="5" t="s">
        <v>907</v>
      </c>
      <c r="B4907" s="3" t="s">
        <v>908</v>
      </c>
      <c r="C4907" s="7"/>
      <c r="D4907" s="7"/>
      <c r="E4907" s="7"/>
      <c r="F4907" s="8" t="str">
        <f t="shared" si="154"/>
        <v>January</v>
      </c>
      <c r="G4907" s="7" t="str">
        <f t="shared" si="155"/>
        <v/>
      </c>
      <c r="H4907" s="5" t="s">
        <v>28</v>
      </c>
      <c r="I4907" s="5" t="s">
        <v>29</v>
      </c>
      <c r="J4907" s="10"/>
      <c r="K4907" s="10"/>
      <c r="L4907" s="11">
        <v>0</v>
      </c>
    </row>
    <row r="4908" spans="1:12" x14ac:dyDescent="0.25">
      <c r="A4908" s="5" t="s">
        <v>909</v>
      </c>
      <c r="B4908" s="3" t="s">
        <v>908</v>
      </c>
      <c r="C4908" s="7"/>
      <c r="D4908" s="7"/>
      <c r="E4908" s="7"/>
      <c r="F4908" s="8" t="str">
        <f t="shared" si="154"/>
        <v>January</v>
      </c>
      <c r="G4908" s="7" t="str">
        <f t="shared" si="155"/>
        <v/>
      </c>
      <c r="H4908" s="5" t="s">
        <v>28</v>
      </c>
      <c r="I4908" s="5" t="s">
        <v>29</v>
      </c>
      <c r="J4908" s="10"/>
      <c r="K4908" s="10"/>
      <c r="L4908" s="11">
        <v>0</v>
      </c>
    </row>
    <row r="4909" spans="1:12" x14ac:dyDescent="0.25">
      <c r="A4909" s="5" t="s">
        <v>910</v>
      </c>
      <c r="B4909" s="3" t="s">
        <v>911</v>
      </c>
      <c r="C4909" s="7"/>
      <c r="D4909" s="7"/>
      <c r="E4909" s="7"/>
      <c r="F4909" s="8" t="str">
        <f t="shared" si="154"/>
        <v>January</v>
      </c>
      <c r="G4909" s="7" t="str">
        <f t="shared" si="155"/>
        <v/>
      </c>
      <c r="H4909" s="5" t="s">
        <v>28</v>
      </c>
      <c r="I4909" s="5" t="s">
        <v>29</v>
      </c>
      <c r="J4909" s="10"/>
      <c r="K4909" s="10"/>
      <c r="L4909" s="11">
        <v>0</v>
      </c>
    </row>
    <row r="4910" spans="1:12" x14ac:dyDescent="0.25">
      <c r="A4910" s="5" t="s">
        <v>912</v>
      </c>
      <c r="B4910" s="3" t="s">
        <v>913</v>
      </c>
      <c r="C4910" s="5" t="s">
        <v>5587</v>
      </c>
      <c r="D4910" s="5" t="s">
        <v>5587</v>
      </c>
      <c r="E4910" s="5">
        <v>2016</v>
      </c>
      <c r="F4910" s="8" t="str">
        <f t="shared" si="154"/>
        <v>January</v>
      </c>
      <c r="G4910" s="7">
        <f t="shared" si="155"/>
        <v>42370</v>
      </c>
      <c r="H4910" s="5" t="s">
        <v>36</v>
      </c>
      <c r="I4910" s="5" t="s">
        <v>29</v>
      </c>
      <c r="J4910" s="10"/>
      <c r="K4910" s="10"/>
      <c r="L4910" s="11">
        <v>50000</v>
      </c>
    </row>
    <row r="4911" spans="1:12" x14ac:dyDescent="0.25">
      <c r="A4911" s="5" t="s">
        <v>912</v>
      </c>
      <c r="B4911" s="3" t="s">
        <v>913</v>
      </c>
      <c r="C4911" s="5" t="s">
        <v>5587</v>
      </c>
      <c r="D4911" s="5" t="s">
        <v>5605</v>
      </c>
      <c r="E4911" s="5">
        <v>2016</v>
      </c>
      <c r="F4911" s="8" t="str">
        <f t="shared" si="154"/>
        <v>January</v>
      </c>
      <c r="G4911" s="7">
        <f t="shared" si="155"/>
        <v>42378</v>
      </c>
      <c r="H4911" s="5" t="s">
        <v>914</v>
      </c>
      <c r="I4911" s="5" t="s">
        <v>11</v>
      </c>
      <c r="J4911" s="10">
        <v>315000</v>
      </c>
      <c r="K4911" s="10"/>
      <c r="L4911" s="11">
        <v>365000</v>
      </c>
    </row>
    <row r="4912" spans="1:12" x14ac:dyDescent="0.25">
      <c r="A4912" s="5" t="s">
        <v>912</v>
      </c>
      <c r="B4912" s="3" t="s">
        <v>913</v>
      </c>
      <c r="C4912" s="5" t="s">
        <v>5596</v>
      </c>
      <c r="D4912" s="5" t="s">
        <v>5605</v>
      </c>
      <c r="E4912" s="5">
        <v>2016</v>
      </c>
      <c r="F4912" s="8" t="str">
        <f t="shared" si="154"/>
        <v>April</v>
      </c>
      <c r="G4912" s="7">
        <f t="shared" si="155"/>
        <v>42469</v>
      </c>
      <c r="H4912" s="5" t="s">
        <v>915</v>
      </c>
      <c r="I4912" s="5" t="s">
        <v>11</v>
      </c>
      <c r="J4912" s="10">
        <v>315000</v>
      </c>
      <c r="K4912" s="10"/>
      <c r="L4912" s="11">
        <v>680000</v>
      </c>
    </row>
    <row r="4913" spans="1:12" x14ac:dyDescent="0.25">
      <c r="A4913" s="5" t="s">
        <v>912</v>
      </c>
      <c r="B4913" s="3" t="s">
        <v>913</v>
      </c>
      <c r="C4913" s="5" t="s">
        <v>5596</v>
      </c>
      <c r="D4913" s="5" t="s">
        <v>5604</v>
      </c>
      <c r="E4913" s="5">
        <v>2016</v>
      </c>
      <c r="F4913" s="8" t="str">
        <f t="shared" si="154"/>
        <v>April</v>
      </c>
      <c r="G4913" s="7">
        <f t="shared" si="155"/>
        <v>42473</v>
      </c>
      <c r="H4913" s="5" t="s">
        <v>916</v>
      </c>
      <c r="I4913" s="5" t="s">
        <v>13</v>
      </c>
      <c r="J4913" s="10"/>
      <c r="K4913" s="10">
        <v>315000</v>
      </c>
      <c r="L4913" s="11">
        <v>365000</v>
      </c>
    </row>
    <row r="4914" spans="1:12" x14ac:dyDescent="0.25">
      <c r="A4914" s="5" t="s">
        <v>912</v>
      </c>
      <c r="B4914" s="3" t="s">
        <v>913</v>
      </c>
      <c r="C4914" s="5" t="s">
        <v>5589</v>
      </c>
      <c r="D4914" s="5" t="s">
        <v>5587</v>
      </c>
      <c r="E4914" s="5">
        <v>2016</v>
      </c>
      <c r="F4914" s="8" t="str">
        <f t="shared" si="154"/>
        <v>June</v>
      </c>
      <c r="G4914" s="7">
        <f t="shared" si="155"/>
        <v>42522</v>
      </c>
      <c r="H4914" s="5" t="s">
        <v>917</v>
      </c>
      <c r="I4914" s="5" t="s">
        <v>13</v>
      </c>
      <c r="J4914" s="10"/>
      <c r="K4914" s="10">
        <v>365000</v>
      </c>
      <c r="L4914" s="11">
        <v>0</v>
      </c>
    </row>
    <row r="4915" spans="1:12" x14ac:dyDescent="0.25">
      <c r="A4915" s="5" t="s">
        <v>912</v>
      </c>
      <c r="B4915" s="3" t="s">
        <v>913</v>
      </c>
      <c r="C4915" s="5" t="s">
        <v>5592</v>
      </c>
      <c r="D4915" s="5" t="s">
        <v>5590</v>
      </c>
      <c r="E4915" s="5">
        <v>2016</v>
      </c>
      <c r="F4915" s="8" t="str">
        <f t="shared" si="154"/>
        <v>July</v>
      </c>
      <c r="G4915" s="7">
        <f t="shared" si="155"/>
        <v>42559</v>
      </c>
      <c r="H4915" s="5" t="s">
        <v>918</v>
      </c>
      <c r="I4915" s="5" t="s">
        <v>11</v>
      </c>
      <c r="J4915" s="10">
        <v>315000</v>
      </c>
      <c r="K4915" s="10"/>
      <c r="L4915" s="11">
        <v>315000</v>
      </c>
    </row>
    <row r="4916" spans="1:12" x14ac:dyDescent="0.25">
      <c r="A4916" s="5" t="s">
        <v>912</v>
      </c>
      <c r="B4916" s="3" t="s">
        <v>913</v>
      </c>
      <c r="C4916" s="5" t="s">
        <v>5592</v>
      </c>
      <c r="D4916" s="5" t="s">
        <v>5608</v>
      </c>
      <c r="E4916" s="5">
        <v>2016</v>
      </c>
      <c r="F4916" s="8" t="str">
        <f t="shared" si="154"/>
        <v>July</v>
      </c>
      <c r="G4916" s="7">
        <f t="shared" si="155"/>
        <v>42576</v>
      </c>
      <c r="H4916" s="5" t="s">
        <v>919</v>
      </c>
      <c r="I4916" s="5" t="s">
        <v>13</v>
      </c>
      <c r="J4916" s="10"/>
      <c r="K4916" s="10">
        <v>315000</v>
      </c>
      <c r="L4916" s="11">
        <v>0</v>
      </c>
    </row>
    <row r="4917" spans="1:12" x14ac:dyDescent="0.25">
      <c r="A4917" s="5" t="s">
        <v>912</v>
      </c>
      <c r="B4917" s="3" t="s">
        <v>913</v>
      </c>
      <c r="C4917" s="5" t="s">
        <v>5606</v>
      </c>
      <c r="D4917" s="5" t="s">
        <v>5590</v>
      </c>
      <c r="E4917" s="5">
        <v>2016</v>
      </c>
      <c r="F4917" s="8" t="str">
        <f t="shared" si="154"/>
        <v>October</v>
      </c>
      <c r="G4917" s="7">
        <f t="shared" si="155"/>
        <v>42651</v>
      </c>
      <c r="H4917" s="5" t="s">
        <v>920</v>
      </c>
      <c r="I4917" s="5" t="s">
        <v>11</v>
      </c>
      <c r="J4917" s="10">
        <v>315000</v>
      </c>
      <c r="K4917" s="10"/>
      <c r="L4917" s="11">
        <v>315000</v>
      </c>
    </row>
    <row r="4918" spans="1:12" x14ac:dyDescent="0.25">
      <c r="A4918" s="5" t="s">
        <v>912</v>
      </c>
      <c r="B4918" s="3" t="s">
        <v>913</v>
      </c>
      <c r="C4918" s="5" t="s">
        <v>5606</v>
      </c>
      <c r="D4918" s="5" t="s">
        <v>5602</v>
      </c>
      <c r="E4918" s="5">
        <v>2016</v>
      </c>
      <c r="F4918" s="8" t="str">
        <f t="shared" si="154"/>
        <v>October</v>
      </c>
      <c r="G4918" s="7">
        <f t="shared" si="155"/>
        <v>42667</v>
      </c>
      <c r="H4918" s="5" t="s">
        <v>921</v>
      </c>
      <c r="I4918" s="5" t="s">
        <v>13</v>
      </c>
      <c r="J4918" s="10"/>
      <c r="K4918" s="10">
        <v>315000</v>
      </c>
      <c r="L4918" s="11">
        <v>0</v>
      </c>
    </row>
    <row r="4919" spans="1:12" x14ac:dyDescent="0.25">
      <c r="A4919" s="5" t="s">
        <v>922</v>
      </c>
      <c r="B4919" s="3" t="s">
        <v>923</v>
      </c>
      <c r="C4919" s="7"/>
      <c r="D4919" s="7"/>
      <c r="E4919" s="7"/>
      <c r="F4919" s="8" t="str">
        <f t="shared" si="154"/>
        <v>January</v>
      </c>
      <c r="G4919" s="7" t="str">
        <f t="shared" si="155"/>
        <v/>
      </c>
      <c r="H4919" s="5" t="s">
        <v>28</v>
      </c>
      <c r="I4919" s="5" t="s">
        <v>29</v>
      </c>
      <c r="J4919" s="10"/>
      <c r="K4919" s="10"/>
      <c r="L4919" s="11">
        <v>0</v>
      </c>
    </row>
    <row r="4920" spans="1:12" x14ac:dyDescent="0.25">
      <c r="A4920" s="5" t="s">
        <v>924</v>
      </c>
      <c r="B4920" s="3" t="s">
        <v>925</v>
      </c>
      <c r="C4920" s="7"/>
      <c r="D4920" s="7"/>
      <c r="E4920" s="7"/>
      <c r="F4920" s="8" t="str">
        <f t="shared" si="154"/>
        <v>January</v>
      </c>
      <c r="G4920" s="7" t="str">
        <f t="shared" si="155"/>
        <v/>
      </c>
      <c r="H4920" s="5" t="s">
        <v>28</v>
      </c>
      <c r="I4920" s="5" t="s">
        <v>29</v>
      </c>
      <c r="J4920" s="10"/>
      <c r="K4920" s="10"/>
      <c r="L4920" s="11">
        <v>0</v>
      </c>
    </row>
    <row r="4921" spans="1:12" x14ac:dyDescent="0.25">
      <c r="A4921" s="5" t="s">
        <v>926</v>
      </c>
      <c r="B4921" s="3" t="s">
        <v>927</v>
      </c>
      <c r="C4921" s="7"/>
      <c r="D4921" s="7"/>
      <c r="E4921" s="7"/>
      <c r="F4921" s="8" t="str">
        <f t="shared" si="154"/>
        <v>January</v>
      </c>
      <c r="G4921" s="7" t="str">
        <f t="shared" si="155"/>
        <v/>
      </c>
      <c r="H4921" s="5" t="s">
        <v>28</v>
      </c>
      <c r="I4921" s="5" t="s">
        <v>29</v>
      </c>
      <c r="J4921" s="10"/>
      <c r="K4921" s="10"/>
      <c r="L4921" s="11">
        <v>0</v>
      </c>
    </row>
    <row r="4922" spans="1:12" x14ac:dyDescent="0.25">
      <c r="A4922" s="5" t="s">
        <v>928</v>
      </c>
      <c r="B4922" s="3" t="s">
        <v>929</v>
      </c>
      <c r="C4922" s="7"/>
      <c r="D4922" s="7"/>
      <c r="E4922" s="7"/>
      <c r="F4922" s="8" t="str">
        <f t="shared" si="154"/>
        <v>January</v>
      </c>
      <c r="G4922" s="7" t="str">
        <f t="shared" si="155"/>
        <v/>
      </c>
      <c r="H4922" s="5" t="s">
        <v>28</v>
      </c>
      <c r="I4922" s="5" t="s">
        <v>29</v>
      </c>
      <c r="J4922" s="10"/>
      <c r="K4922" s="10"/>
      <c r="L4922" s="11">
        <v>0</v>
      </c>
    </row>
    <row r="4923" spans="1:12" x14ac:dyDescent="0.25">
      <c r="A4923" s="5" t="s">
        <v>930</v>
      </c>
      <c r="B4923" s="3" t="s">
        <v>931</v>
      </c>
      <c r="C4923" s="7"/>
      <c r="D4923" s="7"/>
      <c r="E4923" s="7"/>
      <c r="F4923" s="8" t="str">
        <f t="shared" si="154"/>
        <v>January</v>
      </c>
      <c r="G4923" s="7" t="str">
        <f t="shared" si="155"/>
        <v/>
      </c>
      <c r="H4923" s="5" t="s">
        <v>28</v>
      </c>
      <c r="I4923" s="5" t="s">
        <v>29</v>
      </c>
      <c r="J4923" s="10"/>
      <c r="K4923" s="10"/>
      <c r="L4923" s="11">
        <v>0</v>
      </c>
    </row>
    <row r="4924" spans="1:12" x14ac:dyDescent="0.25">
      <c r="A4924" s="5" t="s">
        <v>932</v>
      </c>
      <c r="B4924" s="3" t="s">
        <v>932</v>
      </c>
      <c r="C4924" s="7"/>
      <c r="D4924" s="7"/>
      <c r="E4924" s="7"/>
      <c r="F4924" s="8" t="str">
        <f t="shared" si="154"/>
        <v>January</v>
      </c>
      <c r="G4924" s="7" t="str">
        <f t="shared" si="155"/>
        <v/>
      </c>
      <c r="H4924" s="5" t="s">
        <v>28</v>
      </c>
      <c r="I4924" s="5" t="s">
        <v>29</v>
      </c>
      <c r="J4924" s="10"/>
      <c r="K4924" s="10"/>
      <c r="L4924" s="11">
        <v>0</v>
      </c>
    </row>
    <row r="4925" spans="1:12" x14ac:dyDescent="0.25">
      <c r="A4925" s="5" t="s">
        <v>933</v>
      </c>
      <c r="B4925" s="3" t="s">
        <v>934</v>
      </c>
      <c r="C4925" s="7"/>
      <c r="D4925" s="7"/>
      <c r="E4925" s="7"/>
      <c r="F4925" s="8" t="str">
        <f t="shared" si="154"/>
        <v>January</v>
      </c>
      <c r="G4925" s="7" t="str">
        <f t="shared" si="155"/>
        <v/>
      </c>
      <c r="H4925" s="5" t="s">
        <v>28</v>
      </c>
      <c r="I4925" s="5" t="s">
        <v>29</v>
      </c>
      <c r="J4925" s="10"/>
      <c r="K4925" s="10"/>
      <c r="L4925" s="11">
        <v>0</v>
      </c>
    </row>
    <row r="4926" spans="1:12" x14ac:dyDescent="0.25">
      <c r="A4926" s="5" t="s">
        <v>935</v>
      </c>
      <c r="B4926" s="3" t="s">
        <v>936</v>
      </c>
      <c r="C4926" s="7"/>
      <c r="D4926" s="7"/>
      <c r="E4926" s="7"/>
      <c r="F4926" s="8" t="str">
        <f t="shared" si="154"/>
        <v>January</v>
      </c>
      <c r="G4926" s="7" t="str">
        <f t="shared" si="155"/>
        <v/>
      </c>
      <c r="H4926" s="5" t="s">
        <v>28</v>
      </c>
      <c r="I4926" s="5" t="s">
        <v>29</v>
      </c>
      <c r="J4926" s="10"/>
      <c r="K4926" s="10"/>
      <c r="L4926" s="11">
        <v>0</v>
      </c>
    </row>
    <row r="4927" spans="1:12" x14ac:dyDescent="0.25">
      <c r="A4927" s="5" t="s">
        <v>937</v>
      </c>
      <c r="B4927" s="3" t="s">
        <v>938</v>
      </c>
      <c r="C4927" s="7"/>
      <c r="D4927" s="7"/>
      <c r="E4927" s="7"/>
      <c r="F4927" s="8" t="str">
        <f t="shared" si="154"/>
        <v>January</v>
      </c>
      <c r="G4927" s="7" t="str">
        <f t="shared" si="155"/>
        <v/>
      </c>
      <c r="H4927" s="5" t="s">
        <v>28</v>
      </c>
      <c r="I4927" s="5" t="s">
        <v>29</v>
      </c>
      <c r="J4927" s="10"/>
      <c r="K4927" s="10"/>
      <c r="L4927" s="11">
        <v>0</v>
      </c>
    </row>
    <row r="4928" spans="1:12" x14ac:dyDescent="0.25">
      <c r="A4928" s="5" t="s">
        <v>939</v>
      </c>
      <c r="B4928" s="3" t="s">
        <v>940</v>
      </c>
      <c r="C4928" s="5" t="s">
        <v>5587</v>
      </c>
      <c r="D4928" s="5" t="s">
        <v>5587</v>
      </c>
      <c r="E4928" s="5">
        <v>2016</v>
      </c>
      <c r="F4928" s="8" t="str">
        <f t="shared" si="154"/>
        <v>January</v>
      </c>
      <c r="G4928" s="7">
        <f t="shared" si="155"/>
        <v>42370</v>
      </c>
      <c r="H4928" s="5" t="s">
        <v>36</v>
      </c>
      <c r="I4928" s="5" t="s">
        <v>29</v>
      </c>
      <c r="J4928" s="10"/>
      <c r="K4928" s="10"/>
      <c r="L4928" s="11">
        <v>11841661.27</v>
      </c>
    </row>
    <row r="4929" spans="1:12" x14ac:dyDescent="0.25">
      <c r="A4929" s="5" t="s">
        <v>939</v>
      </c>
      <c r="B4929" s="3" t="s">
        <v>940</v>
      </c>
      <c r="C4929" s="5" t="s">
        <v>5587</v>
      </c>
      <c r="D4929" s="5" t="s">
        <v>5587</v>
      </c>
      <c r="E4929" s="5">
        <v>2016</v>
      </c>
      <c r="F4929" s="8" t="str">
        <f t="shared" si="154"/>
        <v>January</v>
      </c>
      <c r="G4929" s="7">
        <f t="shared" si="155"/>
        <v>42370</v>
      </c>
      <c r="H4929" s="5" t="s">
        <v>941</v>
      </c>
      <c r="I4929" s="5" t="s">
        <v>13</v>
      </c>
      <c r="J4929" s="10"/>
      <c r="K4929" s="10">
        <v>1904196.5</v>
      </c>
      <c r="L4929" s="11">
        <v>9937464.7699999996</v>
      </c>
    </row>
    <row r="4930" spans="1:12" x14ac:dyDescent="0.25">
      <c r="A4930" s="5" t="s">
        <v>939</v>
      </c>
      <c r="B4930" s="3" t="s">
        <v>940</v>
      </c>
      <c r="C4930" s="5" t="s">
        <v>5587</v>
      </c>
      <c r="D4930" s="5" t="s">
        <v>5600</v>
      </c>
      <c r="E4930" s="5">
        <v>2016</v>
      </c>
      <c r="F4930" s="8" t="str">
        <f t="shared" si="154"/>
        <v>January</v>
      </c>
      <c r="G4930" s="7">
        <f t="shared" si="155"/>
        <v>42397</v>
      </c>
      <c r="H4930" s="5" t="s">
        <v>942</v>
      </c>
      <c r="I4930" s="5" t="s">
        <v>11</v>
      </c>
      <c r="J4930" s="10">
        <v>5915090.3200000003</v>
      </c>
      <c r="K4930" s="10"/>
      <c r="L4930" s="11">
        <v>15852555.09</v>
      </c>
    </row>
    <row r="4931" spans="1:12" x14ac:dyDescent="0.25">
      <c r="A4931" s="5" t="s">
        <v>939</v>
      </c>
      <c r="B4931" s="3" t="s">
        <v>940</v>
      </c>
      <c r="C4931" s="5" t="s">
        <v>5598</v>
      </c>
      <c r="D4931" s="5" t="s">
        <v>5594</v>
      </c>
      <c r="E4931" s="5">
        <v>2016</v>
      </c>
      <c r="F4931" s="8" t="str">
        <f t="shared" si="154"/>
        <v>February</v>
      </c>
      <c r="G4931" s="7">
        <f t="shared" si="155"/>
        <v>42411</v>
      </c>
      <c r="H4931" s="5" t="s">
        <v>943</v>
      </c>
      <c r="I4931" s="5" t="s">
        <v>13</v>
      </c>
      <c r="J4931" s="10"/>
      <c r="K4931" s="10">
        <v>15852555.09</v>
      </c>
      <c r="L4931" s="11">
        <v>0</v>
      </c>
    </row>
    <row r="4932" spans="1:12" x14ac:dyDescent="0.25">
      <c r="A4932" s="5" t="s">
        <v>939</v>
      </c>
      <c r="B4932" s="3" t="s">
        <v>940</v>
      </c>
      <c r="C4932" s="5" t="s">
        <v>5597</v>
      </c>
      <c r="D4932" s="5" t="s">
        <v>5587</v>
      </c>
      <c r="E4932" s="5">
        <v>2016</v>
      </c>
      <c r="F4932" s="8" t="str">
        <f t="shared" si="154"/>
        <v>May</v>
      </c>
      <c r="G4932" s="7">
        <f t="shared" si="155"/>
        <v>42491</v>
      </c>
      <c r="H4932" s="5" t="s">
        <v>944</v>
      </c>
      <c r="I4932" s="5" t="s">
        <v>11</v>
      </c>
      <c r="J4932" s="10">
        <v>12963299.99</v>
      </c>
      <c r="K4932" s="10"/>
      <c r="L4932" s="11">
        <v>12963299.99</v>
      </c>
    </row>
    <row r="4933" spans="1:12" x14ac:dyDescent="0.25">
      <c r="A4933" s="5" t="s">
        <v>939</v>
      </c>
      <c r="B4933" s="3" t="s">
        <v>940</v>
      </c>
      <c r="C4933" s="5" t="s">
        <v>5589</v>
      </c>
      <c r="D4933" s="5" t="s">
        <v>5593</v>
      </c>
      <c r="E4933" s="5">
        <v>2016</v>
      </c>
      <c r="F4933" s="8" t="str">
        <f t="shared" si="154"/>
        <v>June</v>
      </c>
      <c r="G4933" s="7">
        <f t="shared" si="155"/>
        <v>42543</v>
      </c>
      <c r="H4933" s="5" t="s">
        <v>945</v>
      </c>
      <c r="I4933" s="5" t="s">
        <v>11</v>
      </c>
      <c r="J4933" s="10"/>
      <c r="K4933" s="10">
        <v>708743</v>
      </c>
      <c r="L4933" s="11">
        <v>12254556.99</v>
      </c>
    </row>
    <row r="4934" spans="1:12" x14ac:dyDescent="0.25">
      <c r="A4934" s="5" t="s">
        <v>939</v>
      </c>
      <c r="B4934" s="3" t="s">
        <v>940</v>
      </c>
      <c r="C4934" s="5" t="s">
        <v>5589</v>
      </c>
      <c r="D4934" s="5" t="s">
        <v>5603</v>
      </c>
      <c r="E4934" s="5">
        <v>2016</v>
      </c>
      <c r="F4934" s="8" t="str">
        <f t="shared" si="154"/>
        <v>June</v>
      </c>
      <c r="G4934" s="7">
        <f t="shared" si="155"/>
        <v>42550</v>
      </c>
      <c r="H4934" s="5" t="s">
        <v>946</v>
      </c>
      <c r="I4934" s="5" t="s">
        <v>13</v>
      </c>
      <c r="J4934" s="10"/>
      <c r="K4934" s="10">
        <v>11671006.66</v>
      </c>
      <c r="L4934" s="11">
        <v>583550.32999999996</v>
      </c>
    </row>
    <row r="4935" spans="1:12" x14ac:dyDescent="0.25">
      <c r="A4935" s="5" t="s">
        <v>939</v>
      </c>
      <c r="B4935" s="3" t="s">
        <v>940</v>
      </c>
      <c r="C4935" s="5" t="s">
        <v>5589</v>
      </c>
      <c r="D4935" s="5" t="s">
        <v>5610</v>
      </c>
      <c r="E4935" s="5">
        <v>2016</v>
      </c>
      <c r="F4935" s="8" t="str">
        <f t="shared" si="154"/>
        <v>June</v>
      </c>
      <c r="G4935" s="7">
        <f t="shared" si="155"/>
        <v>42551</v>
      </c>
      <c r="H4935" s="5" t="s">
        <v>947</v>
      </c>
      <c r="I4935" s="5" t="s">
        <v>13</v>
      </c>
      <c r="J4935" s="10"/>
      <c r="K4935" s="10">
        <v>583550.32999999996</v>
      </c>
      <c r="L4935" s="11">
        <v>0</v>
      </c>
    </row>
    <row r="4936" spans="1:12" x14ac:dyDescent="0.25">
      <c r="A4936" s="5" t="s">
        <v>939</v>
      </c>
      <c r="B4936" s="3" t="s">
        <v>940</v>
      </c>
      <c r="C4936" s="5" t="s">
        <v>5590</v>
      </c>
      <c r="D4936" s="5" t="s">
        <v>5587</v>
      </c>
      <c r="E4936" s="5">
        <v>2016</v>
      </c>
      <c r="F4936" s="8" t="str">
        <f t="shared" si="154"/>
        <v>August</v>
      </c>
      <c r="G4936" s="7">
        <f t="shared" si="155"/>
        <v>42583</v>
      </c>
      <c r="H4936" s="5" t="s">
        <v>948</v>
      </c>
      <c r="I4936" s="5" t="s">
        <v>11</v>
      </c>
      <c r="J4936" s="10">
        <v>8080869.9900000002</v>
      </c>
      <c r="K4936" s="10"/>
      <c r="L4936" s="11">
        <v>8080869.9900000002</v>
      </c>
    </row>
    <row r="4937" spans="1:12" x14ac:dyDescent="0.25">
      <c r="A4937" s="5" t="s">
        <v>939</v>
      </c>
      <c r="B4937" s="3" t="s">
        <v>940</v>
      </c>
      <c r="C4937" s="5" t="s">
        <v>5605</v>
      </c>
      <c r="D4937" s="5" t="s">
        <v>5599</v>
      </c>
      <c r="E4937" s="5">
        <v>2016</v>
      </c>
      <c r="F4937" s="8" t="str">
        <f t="shared" ref="F4937:F5000" si="156">TEXT(C4937*28, "mmmm")</f>
        <v>September</v>
      </c>
      <c r="G4937" s="7">
        <f t="shared" ref="G4937:G5000" si="157">IFERROR(DATEVALUE(CONCATENATE(C4937,"-",D4937,"-",E4937)), "")</f>
        <v>42629</v>
      </c>
      <c r="H4937" s="5" t="s">
        <v>949</v>
      </c>
      <c r="I4937" s="5" t="s">
        <v>13</v>
      </c>
      <c r="J4937" s="10"/>
      <c r="K4937" s="10">
        <v>7771335.4500000002</v>
      </c>
      <c r="L4937" s="11">
        <v>309534.53999999998</v>
      </c>
    </row>
    <row r="4938" spans="1:12" x14ac:dyDescent="0.25">
      <c r="A4938" s="5" t="s">
        <v>939</v>
      </c>
      <c r="B4938" s="3" t="s">
        <v>940</v>
      </c>
      <c r="C4938" s="5" t="s">
        <v>5605</v>
      </c>
      <c r="D4938" s="5" t="s">
        <v>5599</v>
      </c>
      <c r="E4938" s="5">
        <v>2016</v>
      </c>
      <c r="F4938" s="8" t="str">
        <f t="shared" si="156"/>
        <v>September</v>
      </c>
      <c r="G4938" s="7">
        <f t="shared" si="157"/>
        <v>42629</v>
      </c>
      <c r="H4938" s="5" t="s">
        <v>950</v>
      </c>
      <c r="I4938" s="5" t="s">
        <v>13</v>
      </c>
      <c r="J4938" s="10"/>
      <c r="K4938" s="10">
        <v>309534.53999999998</v>
      </c>
      <c r="L4938" s="11">
        <v>0</v>
      </c>
    </row>
    <row r="4939" spans="1:12" x14ac:dyDescent="0.25">
      <c r="A4939" s="5" t="s">
        <v>951</v>
      </c>
      <c r="B4939" s="3" t="s">
        <v>952</v>
      </c>
      <c r="C4939" s="5" t="s">
        <v>5587</v>
      </c>
      <c r="D4939" s="5" t="s">
        <v>5587</v>
      </c>
      <c r="E4939" s="5">
        <v>2016</v>
      </c>
      <c r="F4939" s="8" t="str">
        <f t="shared" si="156"/>
        <v>January</v>
      </c>
      <c r="G4939" s="7">
        <f t="shared" si="157"/>
        <v>42370</v>
      </c>
      <c r="H4939" s="5" t="s">
        <v>953</v>
      </c>
      <c r="I4939" s="5" t="s">
        <v>11</v>
      </c>
      <c r="J4939" s="10">
        <v>378000</v>
      </c>
      <c r="K4939" s="10"/>
      <c r="L4939" s="11">
        <v>378000</v>
      </c>
    </row>
    <row r="4940" spans="1:12" x14ac:dyDescent="0.25">
      <c r="A4940" s="5" t="s">
        <v>951</v>
      </c>
      <c r="B4940" s="3" t="s">
        <v>952</v>
      </c>
      <c r="C4940" s="5" t="s">
        <v>5587</v>
      </c>
      <c r="D4940" s="5" t="s">
        <v>5614</v>
      </c>
      <c r="E4940" s="5">
        <v>2016</v>
      </c>
      <c r="F4940" s="8" t="str">
        <f t="shared" si="156"/>
        <v>January</v>
      </c>
      <c r="G4940" s="7">
        <f t="shared" si="157"/>
        <v>42395</v>
      </c>
      <c r="H4940" s="5" t="s">
        <v>954</v>
      </c>
      <c r="I4940" s="5" t="s">
        <v>13</v>
      </c>
      <c r="J4940" s="10"/>
      <c r="K4940" s="10">
        <v>320000</v>
      </c>
      <c r="L4940" s="11">
        <v>58000</v>
      </c>
    </row>
    <row r="4941" spans="1:12" x14ac:dyDescent="0.25">
      <c r="A4941" s="5" t="s">
        <v>951</v>
      </c>
      <c r="B4941" s="3" t="s">
        <v>952</v>
      </c>
      <c r="C4941" s="5" t="s">
        <v>5588</v>
      </c>
      <c r="D4941" s="5" t="s">
        <v>5587</v>
      </c>
      <c r="E4941" s="5">
        <v>2016</v>
      </c>
      <c r="F4941" s="8" t="str">
        <f t="shared" si="156"/>
        <v>March</v>
      </c>
      <c r="G4941" s="7">
        <f t="shared" si="157"/>
        <v>42430</v>
      </c>
      <c r="H4941" s="5" t="s">
        <v>955</v>
      </c>
      <c r="I4941" s="5" t="s">
        <v>11</v>
      </c>
      <c r="J4941" s="10">
        <v>189000</v>
      </c>
      <c r="K4941" s="10"/>
      <c r="L4941" s="11">
        <v>247000</v>
      </c>
    </row>
    <row r="4942" spans="1:12" x14ac:dyDescent="0.25">
      <c r="A4942" s="5" t="s">
        <v>951</v>
      </c>
      <c r="B4942" s="3" t="s">
        <v>952</v>
      </c>
      <c r="C4942" s="5" t="s">
        <v>5596</v>
      </c>
      <c r="D4942" s="5" t="s">
        <v>5587</v>
      </c>
      <c r="E4942" s="5">
        <v>2016</v>
      </c>
      <c r="F4942" s="8" t="str">
        <f t="shared" si="156"/>
        <v>April</v>
      </c>
      <c r="G4942" s="7">
        <f t="shared" si="157"/>
        <v>42461</v>
      </c>
      <c r="H4942" s="5" t="s">
        <v>956</v>
      </c>
      <c r="I4942" s="5" t="s">
        <v>11</v>
      </c>
      <c r="J4942" s="10">
        <v>189000</v>
      </c>
      <c r="K4942" s="10"/>
      <c r="L4942" s="11">
        <v>436000</v>
      </c>
    </row>
    <row r="4943" spans="1:12" x14ac:dyDescent="0.25">
      <c r="A4943" s="5" t="s">
        <v>951</v>
      </c>
      <c r="B4943" s="3" t="s">
        <v>952</v>
      </c>
      <c r="C4943" s="5" t="s">
        <v>5597</v>
      </c>
      <c r="D4943" s="5" t="s">
        <v>5587</v>
      </c>
      <c r="E4943" s="5">
        <v>2016</v>
      </c>
      <c r="F4943" s="8" t="str">
        <f t="shared" si="156"/>
        <v>May</v>
      </c>
      <c r="G4943" s="7">
        <f t="shared" si="157"/>
        <v>42491</v>
      </c>
      <c r="H4943" s="5" t="s">
        <v>957</v>
      </c>
      <c r="I4943" s="5" t="s">
        <v>11</v>
      </c>
      <c r="J4943" s="10">
        <v>189000</v>
      </c>
      <c r="K4943" s="10"/>
      <c r="L4943" s="11">
        <v>625000</v>
      </c>
    </row>
    <row r="4944" spans="1:12" x14ac:dyDescent="0.25">
      <c r="A4944" s="5" t="s">
        <v>951</v>
      </c>
      <c r="B4944" s="3" t="s">
        <v>952</v>
      </c>
      <c r="C4944" s="5" t="s">
        <v>5589</v>
      </c>
      <c r="D4944" s="5" t="s">
        <v>5587</v>
      </c>
      <c r="E4944" s="5">
        <v>2016</v>
      </c>
      <c r="F4944" s="8" t="str">
        <f t="shared" si="156"/>
        <v>June</v>
      </c>
      <c r="G4944" s="7">
        <f t="shared" si="157"/>
        <v>42522</v>
      </c>
      <c r="H4944" s="5" t="s">
        <v>958</v>
      </c>
      <c r="I4944" s="5" t="s">
        <v>11</v>
      </c>
      <c r="J4944" s="10">
        <v>189000</v>
      </c>
      <c r="K4944" s="10"/>
      <c r="L4944" s="11">
        <v>814000</v>
      </c>
    </row>
    <row r="4945" spans="1:12" x14ac:dyDescent="0.25">
      <c r="A4945" s="5" t="s">
        <v>959</v>
      </c>
      <c r="B4945" s="3" t="s">
        <v>960</v>
      </c>
      <c r="C4945" s="7"/>
      <c r="D4945" s="7"/>
      <c r="E4945" s="7"/>
      <c r="F4945" s="8" t="str">
        <f t="shared" si="156"/>
        <v>January</v>
      </c>
      <c r="G4945" s="7" t="str">
        <f t="shared" si="157"/>
        <v/>
      </c>
      <c r="H4945" s="5" t="s">
        <v>28</v>
      </c>
      <c r="I4945" s="5" t="s">
        <v>29</v>
      </c>
      <c r="J4945" s="10"/>
      <c r="K4945" s="10"/>
      <c r="L4945" s="11">
        <v>0</v>
      </c>
    </row>
    <row r="4946" spans="1:12" x14ac:dyDescent="0.25">
      <c r="A4946" s="5" t="s">
        <v>961</v>
      </c>
      <c r="B4946" s="3" t="s">
        <v>962</v>
      </c>
      <c r="C4946" s="5" t="s">
        <v>5587</v>
      </c>
      <c r="D4946" s="5" t="s">
        <v>5587</v>
      </c>
      <c r="E4946" s="5">
        <v>2016</v>
      </c>
      <c r="F4946" s="8" t="str">
        <f t="shared" si="156"/>
        <v>January</v>
      </c>
      <c r="G4946" s="7">
        <f t="shared" si="157"/>
        <v>42370</v>
      </c>
      <c r="H4946" s="5" t="s">
        <v>36</v>
      </c>
      <c r="I4946" s="5" t="s">
        <v>29</v>
      </c>
      <c r="J4946" s="10"/>
      <c r="K4946" s="10"/>
      <c r="L4946" s="11">
        <v>4200000.01</v>
      </c>
    </row>
    <row r="4947" spans="1:12" x14ac:dyDescent="0.25">
      <c r="A4947" s="5" t="s">
        <v>961</v>
      </c>
      <c r="B4947" s="3" t="s">
        <v>962</v>
      </c>
      <c r="C4947" s="5" t="s">
        <v>5587</v>
      </c>
      <c r="D4947" s="5" t="s">
        <v>5596</v>
      </c>
      <c r="E4947" s="5">
        <v>2016</v>
      </c>
      <c r="F4947" s="8" t="str">
        <f t="shared" si="156"/>
        <v>January</v>
      </c>
      <c r="G4947" s="7">
        <f t="shared" si="157"/>
        <v>42373</v>
      </c>
      <c r="H4947" s="5" t="s">
        <v>963</v>
      </c>
      <c r="I4947" s="5" t="s">
        <v>13</v>
      </c>
      <c r="J4947" s="10"/>
      <c r="K4947" s="10">
        <v>4200000</v>
      </c>
      <c r="L4947" s="11">
        <v>0.01</v>
      </c>
    </row>
    <row r="4948" spans="1:12" x14ac:dyDescent="0.25">
      <c r="A4948" s="5" t="s">
        <v>961</v>
      </c>
      <c r="B4948" s="3" t="s">
        <v>962</v>
      </c>
      <c r="C4948" s="5" t="s">
        <v>5587</v>
      </c>
      <c r="D4948" s="5" t="s">
        <v>5608</v>
      </c>
      <c r="E4948" s="5">
        <v>2016</v>
      </c>
      <c r="F4948" s="8" t="str">
        <f t="shared" si="156"/>
        <v>January</v>
      </c>
      <c r="G4948" s="7">
        <f t="shared" si="157"/>
        <v>42394</v>
      </c>
      <c r="H4948" s="5" t="s">
        <v>964</v>
      </c>
      <c r="I4948" s="5" t="s">
        <v>13</v>
      </c>
      <c r="J4948" s="10"/>
      <c r="K4948" s="10">
        <v>185000</v>
      </c>
      <c r="L4948" s="11">
        <v>-184999.99</v>
      </c>
    </row>
    <row r="4949" spans="1:12" x14ac:dyDescent="0.25">
      <c r="A4949" s="5" t="s">
        <v>961</v>
      </c>
      <c r="B4949" s="3" t="s">
        <v>962</v>
      </c>
      <c r="C4949" s="5" t="s">
        <v>5588</v>
      </c>
      <c r="D4949" s="5" t="s">
        <v>5587</v>
      </c>
      <c r="E4949" s="5">
        <v>2016</v>
      </c>
      <c r="F4949" s="8" t="str">
        <f t="shared" si="156"/>
        <v>March</v>
      </c>
      <c r="G4949" s="7">
        <f t="shared" si="157"/>
        <v>42430</v>
      </c>
      <c r="H4949" s="5" t="s">
        <v>965</v>
      </c>
      <c r="I4949" s="5" t="s">
        <v>11</v>
      </c>
      <c r="J4949" s="10">
        <v>1400000</v>
      </c>
      <c r="K4949" s="10"/>
      <c r="L4949" s="11">
        <v>1215000.01</v>
      </c>
    </row>
    <row r="4950" spans="1:12" x14ac:dyDescent="0.25">
      <c r="A4950" s="5" t="s">
        <v>961</v>
      </c>
      <c r="B4950" s="3" t="s">
        <v>962</v>
      </c>
      <c r="C4950" s="5" t="s">
        <v>5596</v>
      </c>
      <c r="D4950" s="5" t="s">
        <v>5604</v>
      </c>
      <c r="E4950" s="5">
        <v>2016</v>
      </c>
      <c r="F4950" s="8" t="str">
        <f t="shared" si="156"/>
        <v>April</v>
      </c>
      <c r="G4950" s="7">
        <f t="shared" si="157"/>
        <v>42473</v>
      </c>
      <c r="H4950" s="5" t="s">
        <v>966</v>
      </c>
      <c r="I4950" s="5" t="s">
        <v>13</v>
      </c>
      <c r="J4950" s="10"/>
      <c r="K4950" s="10">
        <v>1400000</v>
      </c>
      <c r="L4950" s="11">
        <v>-184999.99</v>
      </c>
    </row>
    <row r="4951" spans="1:12" x14ac:dyDescent="0.25">
      <c r="A4951" s="5" t="s">
        <v>961</v>
      </c>
      <c r="B4951" s="3" t="s">
        <v>962</v>
      </c>
      <c r="C4951" s="5" t="s">
        <v>5596</v>
      </c>
      <c r="D4951" s="5" t="s">
        <v>5616</v>
      </c>
      <c r="E4951" s="5">
        <v>2016</v>
      </c>
      <c r="F4951" s="8" t="str">
        <f t="shared" si="156"/>
        <v>April</v>
      </c>
      <c r="G4951" s="7">
        <f t="shared" si="157"/>
        <v>42475</v>
      </c>
      <c r="H4951" s="5" t="s">
        <v>967</v>
      </c>
      <c r="I4951" s="5" t="s">
        <v>11</v>
      </c>
      <c r="J4951" s="10">
        <v>4293333.33</v>
      </c>
      <c r="K4951" s="10"/>
      <c r="L4951" s="11">
        <v>4108333.34</v>
      </c>
    </row>
    <row r="4952" spans="1:12" x14ac:dyDescent="0.25">
      <c r="A4952" s="5" t="s">
        <v>961</v>
      </c>
      <c r="B4952" s="3" t="s">
        <v>962</v>
      </c>
      <c r="C4952" s="5" t="s">
        <v>5592</v>
      </c>
      <c r="D4952" s="5" t="s">
        <v>5587</v>
      </c>
      <c r="E4952" s="5">
        <v>2016</v>
      </c>
      <c r="F4952" s="8" t="str">
        <f t="shared" si="156"/>
        <v>July</v>
      </c>
      <c r="G4952" s="7">
        <f t="shared" si="157"/>
        <v>42552</v>
      </c>
      <c r="H4952" s="5" t="s">
        <v>968</v>
      </c>
      <c r="I4952" s="5" t="s">
        <v>11</v>
      </c>
      <c r="J4952" s="10">
        <v>4725000</v>
      </c>
      <c r="K4952" s="10"/>
      <c r="L4952" s="11">
        <v>8833333.3399999999</v>
      </c>
    </row>
    <row r="4953" spans="1:12" x14ac:dyDescent="0.25">
      <c r="A4953" s="5" t="s">
        <v>961</v>
      </c>
      <c r="B4953" s="3" t="s">
        <v>962</v>
      </c>
      <c r="C4953" s="5" t="s">
        <v>5592</v>
      </c>
      <c r="D4953" s="5" t="s">
        <v>5593</v>
      </c>
      <c r="E4953" s="5">
        <v>2016</v>
      </c>
      <c r="F4953" s="8" t="str">
        <f t="shared" si="156"/>
        <v>July</v>
      </c>
      <c r="G4953" s="7">
        <f t="shared" si="157"/>
        <v>42573</v>
      </c>
      <c r="H4953" s="5" t="s">
        <v>969</v>
      </c>
      <c r="I4953" s="5" t="s">
        <v>13</v>
      </c>
      <c r="J4953" s="10"/>
      <c r="K4953" s="10">
        <v>4022222.22</v>
      </c>
      <c r="L4953" s="11">
        <v>4811111.12</v>
      </c>
    </row>
    <row r="4954" spans="1:12" x14ac:dyDescent="0.25">
      <c r="A4954" s="5" t="s">
        <v>961</v>
      </c>
      <c r="B4954" s="3" t="s">
        <v>962</v>
      </c>
      <c r="C4954" s="5" t="s">
        <v>5592</v>
      </c>
      <c r="D4954" s="5" t="s">
        <v>5593</v>
      </c>
      <c r="E4954" s="5">
        <v>2016</v>
      </c>
      <c r="F4954" s="8" t="str">
        <f t="shared" si="156"/>
        <v>July</v>
      </c>
      <c r="G4954" s="7">
        <f t="shared" si="157"/>
        <v>42573</v>
      </c>
      <c r="H4954" s="5" t="s">
        <v>970</v>
      </c>
      <c r="I4954" s="5" t="s">
        <v>13</v>
      </c>
      <c r="J4954" s="10"/>
      <c r="K4954" s="10">
        <v>271111.11</v>
      </c>
      <c r="L4954" s="11">
        <v>4540000.01</v>
      </c>
    </row>
    <row r="4955" spans="1:12" x14ac:dyDescent="0.25">
      <c r="A4955" s="5" t="s">
        <v>961</v>
      </c>
      <c r="B4955" s="3" t="s">
        <v>962</v>
      </c>
      <c r="C4955" s="5" t="s">
        <v>5606</v>
      </c>
      <c r="D4955" s="5" t="s">
        <v>5587</v>
      </c>
      <c r="E4955" s="5">
        <v>2016</v>
      </c>
      <c r="F4955" s="8" t="str">
        <f t="shared" si="156"/>
        <v>October</v>
      </c>
      <c r="G4955" s="7">
        <f t="shared" si="157"/>
        <v>42644</v>
      </c>
      <c r="H4955" s="5" t="s">
        <v>971</v>
      </c>
      <c r="I4955" s="5" t="s">
        <v>11</v>
      </c>
      <c r="J4955" s="10">
        <v>2835000</v>
      </c>
      <c r="K4955" s="10"/>
      <c r="L4955" s="11">
        <v>7375000.0099999998</v>
      </c>
    </row>
    <row r="4956" spans="1:12" x14ac:dyDescent="0.25">
      <c r="A4956" s="5" t="s">
        <v>961</v>
      </c>
      <c r="B4956" s="3" t="s">
        <v>962</v>
      </c>
      <c r="C4956" s="5" t="s">
        <v>5606</v>
      </c>
      <c r="D4956" s="5" t="s">
        <v>5611</v>
      </c>
      <c r="E4956" s="5">
        <v>2016</v>
      </c>
      <c r="F4956" s="8" t="str">
        <f t="shared" si="156"/>
        <v>October</v>
      </c>
      <c r="G4956" s="7">
        <f t="shared" si="157"/>
        <v>42657</v>
      </c>
      <c r="H4956" s="5" t="s">
        <v>972</v>
      </c>
      <c r="I4956" s="5" t="s">
        <v>13</v>
      </c>
      <c r="J4956" s="10"/>
      <c r="K4956" s="10">
        <v>2500000</v>
      </c>
      <c r="L4956" s="11">
        <v>4875000.01</v>
      </c>
    </row>
    <row r="4957" spans="1:12" x14ac:dyDescent="0.25">
      <c r="A4957" s="5" t="s">
        <v>961</v>
      </c>
      <c r="B4957" s="3" t="s">
        <v>962</v>
      </c>
      <c r="C4957" s="5" t="s">
        <v>5594</v>
      </c>
      <c r="D4957" s="5" t="s">
        <v>5602</v>
      </c>
      <c r="E4957" s="5">
        <v>2016</v>
      </c>
      <c r="F4957" s="8" t="str">
        <f t="shared" si="156"/>
        <v>November</v>
      </c>
      <c r="G4957" s="7">
        <f t="shared" si="157"/>
        <v>42698</v>
      </c>
      <c r="H4957" s="5" t="s">
        <v>973</v>
      </c>
      <c r="I4957" s="5" t="s">
        <v>13</v>
      </c>
      <c r="J4957" s="10"/>
      <c r="K4957" s="10">
        <v>3350000</v>
      </c>
      <c r="L4957" s="11">
        <v>1525000.01</v>
      </c>
    </row>
    <row r="4958" spans="1:12" x14ac:dyDescent="0.25">
      <c r="A4958" s="5" t="s">
        <v>961</v>
      </c>
      <c r="B4958" s="3" t="s">
        <v>962</v>
      </c>
      <c r="C4958" s="5" t="s">
        <v>5594</v>
      </c>
      <c r="D4958" s="5" t="s">
        <v>5602</v>
      </c>
      <c r="E4958" s="5">
        <v>2016</v>
      </c>
      <c r="F4958" s="8" t="str">
        <f t="shared" si="156"/>
        <v>November</v>
      </c>
      <c r="G4958" s="7">
        <f t="shared" si="157"/>
        <v>42698</v>
      </c>
      <c r="H4958" s="5" t="s">
        <v>974</v>
      </c>
      <c r="I4958" s="5" t="s">
        <v>13</v>
      </c>
      <c r="J4958" s="10"/>
      <c r="K4958" s="10">
        <v>225000</v>
      </c>
      <c r="L4958" s="11">
        <v>1300000.01</v>
      </c>
    </row>
    <row r="4959" spans="1:12" x14ac:dyDescent="0.25">
      <c r="A4959" s="5" t="s">
        <v>975</v>
      </c>
      <c r="B4959" s="3" t="s">
        <v>976</v>
      </c>
      <c r="C4959" s="7"/>
      <c r="D4959" s="7"/>
      <c r="E4959" s="7"/>
      <c r="F4959" s="8" t="str">
        <f t="shared" si="156"/>
        <v>January</v>
      </c>
      <c r="G4959" s="7" t="str">
        <f t="shared" si="157"/>
        <v/>
      </c>
      <c r="H4959" s="5" t="s">
        <v>28</v>
      </c>
      <c r="I4959" s="5" t="s">
        <v>29</v>
      </c>
      <c r="J4959" s="10"/>
      <c r="K4959" s="10"/>
      <c r="L4959" s="11">
        <v>0</v>
      </c>
    </row>
    <row r="4960" spans="1:12" x14ac:dyDescent="0.25">
      <c r="A4960" s="5" t="s">
        <v>977</v>
      </c>
      <c r="B4960" s="3" t="s">
        <v>978</v>
      </c>
      <c r="C4960" s="5" t="s">
        <v>5587</v>
      </c>
      <c r="D4960" s="5" t="s">
        <v>5601</v>
      </c>
      <c r="E4960" s="5">
        <v>2016</v>
      </c>
      <c r="F4960" s="8" t="str">
        <f t="shared" si="156"/>
        <v>January</v>
      </c>
      <c r="G4960" s="7">
        <f t="shared" si="157"/>
        <v>42386</v>
      </c>
      <c r="H4960" s="5" t="s">
        <v>979</v>
      </c>
      <c r="I4960" s="5" t="s">
        <v>13</v>
      </c>
      <c r="J4960" s="10"/>
      <c r="K4960" s="10">
        <v>567000</v>
      </c>
      <c r="L4960" s="11">
        <v>-567000</v>
      </c>
    </row>
    <row r="4961" spans="1:12" x14ac:dyDescent="0.25">
      <c r="A4961" s="5" t="s">
        <v>977</v>
      </c>
      <c r="B4961" s="3" t="s">
        <v>978</v>
      </c>
      <c r="C4961" s="5" t="s">
        <v>5598</v>
      </c>
      <c r="D4961" s="5" t="s">
        <v>5587</v>
      </c>
      <c r="E4961" s="5">
        <v>2016</v>
      </c>
      <c r="F4961" s="8" t="str">
        <f t="shared" si="156"/>
        <v>February</v>
      </c>
      <c r="G4961" s="7">
        <f t="shared" si="157"/>
        <v>42401</v>
      </c>
      <c r="H4961" s="5" t="s">
        <v>980</v>
      </c>
      <c r="I4961" s="5" t="s">
        <v>11</v>
      </c>
      <c r="J4961" s="10">
        <v>567000</v>
      </c>
      <c r="K4961" s="10"/>
      <c r="L4961" s="11">
        <v>0</v>
      </c>
    </row>
    <row r="4962" spans="1:12" x14ac:dyDescent="0.25">
      <c r="A4962" s="5" t="s">
        <v>977</v>
      </c>
      <c r="B4962" s="3" t="s">
        <v>978</v>
      </c>
      <c r="C4962" s="5" t="s">
        <v>5597</v>
      </c>
      <c r="D4962" s="5" t="s">
        <v>5587</v>
      </c>
      <c r="E4962" s="5">
        <v>2016</v>
      </c>
      <c r="F4962" s="8" t="str">
        <f t="shared" si="156"/>
        <v>May</v>
      </c>
      <c r="G4962" s="7">
        <f t="shared" si="157"/>
        <v>42491</v>
      </c>
      <c r="H4962" s="5" t="s">
        <v>981</v>
      </c>
      <c r="I4962" s="5" t="s">
        <v>11</v>
      </c>
      <c r="J4962" s="10">
        <v>126000</v>
      </c>
      <c r="K4962" s="10"/>
      <c r="L4962" s="11">
        <v>126000</v>
      </c>
    </row>
    <row r="4963" spans="1:12" x14ac:dyDescent="0.25">
      <c r="A4963" s="5" t="s">
        <v>977</v>
      </c>
      <c r="B4963" s="3" t="s">
        <v>978</v>
      </c>
      <c r="C4963" s="5" t="s">
        <v>5597</v>
      </c>
      <c r="D4963" s="5" t="s">
        <v>5604</v>
      </c>
      <c r="E4963" s="5">
        <v>2016</v>
      </c>
      <c r="F4963" s="8" t="str">
        <f t="shared" si="156"/>
        <v>May</v>
      </c>
      <c r="G4963" s="7">
        <f t="shared" si="157"/>
        <v>42503</v>
      </c>
      <c r="H4963" s="5" t="s">
        <v>982</v>
      </c>
      <c r="I4963" s="5" t="s">
        <v>13</v>
      </c>
      <c r="J4963" s="10"/>
      <c r="K4963" s="10">
        <v>120000</v>
      </c>
      <c r="L4963" s="11">
        <v>6000</v>
      </c>
    </row>
    <row r="4964" spans="1:12" x14ac:dyDescent="0.25">
      <c r="A4964" s="5" t="s">
        <v>977</v>
      </c>
      <c r="B4964" s="3" t="s">
        <v>978</v>
      </c>
      <c r="C4964" s="5" t="s">
        <v>5590</v>
      </c>
      <c r="D4964" s="5" t="s">
        <v>5587</v>
      </c>
      <c r="E4964" s="5">
        <v>2016</v>
      </c>
      <c r="F4964" s="8" t="str">
        <f t="shared" si="156"/>
        <v>August</v>
      </c>
      <c r="G4964" s="7">
        <f t="shared" si="157"/>
        <v>42583</v>
      </c>
      <c r="H4964" s="5" t="s">
        <v>983</v>
      </c>
      <c r="I4964" s="5" t="s">
        <v>11</v>
      </c>
      <c r="J4964" s="10">
        <v>126000</v>
      </c>
      <c r="K4964" s="10"/>
      <c r="L4964" s="11">
        <v>132000</v>
      </c>
    </row>
    <row r="4965" spans="1:12" x14ac:dyDescent="0.25">
      <c r="A4965" s="5" t="s">
        <v>977</v>
      </c>
      <c r="B4965" s="3" t="s">
        <v>978</v>
      </c>
      <c r="C4965" s="5" t="s">
        <v>5590</v>
      </c>
      <c r="D4965" s="5" t="s">
        <v>5591</v>
      </c>
      <c r="E4965" s="5">
        <v>2016</v>
      </c>
      <c r="F4965" s="8" t="str">
        <f t="shared" si="156"/>
        <v>August</v>
      </c>
      <c r="G4965" s="7">
        <f t="shared" si="157"/>
        <v>42600</v>
      </c>
      <c r="H4965" s="5" t="s">
        <v>984</v>
      </c>
      <c r="I4965" s="5" t="s">
        <v>13</v>
      </c>
      <c r="J4965" s="10"/>
      <c r="K4965" s="10">
        <v>120000</v>
      </c>
      <c r="L4965" s="11">
        <v>12000</v>
      </c>
    </row>
    <row r="4966" spans="1:12" x14ac:dyDescent="0.25">
      <c r="A4966" s="5" t="s">
        <v>977</v>
      </c>
      <c r="B4966" s="3" t="s">
        <v>978</v>
      </c>
      <c r="C4966" s="5" t="s">
        <v>5594</v>
      </c>
      <c r="D4966" s="5" t="s">
        <v>5587</v>
      </c>
      <c r="E4966" s="5">
        <v>2016</v>
      </c>
      <c r="F4966" s="8" t="str">
        <f t="shared" si="156"/>
        <v>November</v>
      </c>
      <c r="G4966" s="7">
        <f t="shared" si="157"/>
        <v>42675</v>
      </c>
      <c r="H4966" s="5" t="s">
        <v>985</v>
      </c>
      <c r="I4966" s="5" t="s">
        <v>11</v>
      </c>
      <c r="J4966" s="10">
        <v>126000</v>
      </c>
      <c r="K4966" s="10"/>
      <c r="L4966" s="11">
        <v>138000</v>
      </c>
    </row>
    <row r="4967" spans="1:12" x14ac:dyDescent="0.25">
      <c r="A4967" s="5" t="s">
        <v>977</v>
      </c>
      <c r="B4967" s="3" t="s">
        <v>978</v>
      </c>
      <c r="C4967" s="5" t="s">
        <v>5594</v>
      </c>
      <c r="D4967" s="5" t="s">
        <v>5606</v>
      </c>
      <c r="E4967" s="5">
        <v>2016</v>
      </c>
      <c r="F4967" s="8" t="str">
        <f t="shared" si="156"/>
        <v>November</v>
      </c>
      <c r="G4967" s="7">
        <f t="shared" si="157"/>
        <v>42684</v>
      </c>
      <c r="H4967" s="5" t="s">
        <v>986</v>
      </c>
      <c r="I4967" s="5" t="s">
        <v>13</v>
      </c>
      <c r="J4967" s="10"/>
      <c r="K4967" s="10">
        <v>120000</v>
      </c>
      <c r="L4967" s="11">
        <v>18000</v>
      </c>
    </row>
    <row r="4968" spans="1:12" x14ac:dyDescent="0.25">
      <c r="A4968" s="5" t="s">
        <v>977</v>
      </c>
      <c r="B4968" s="3" t="s">
        <v>978</v>
      </c>
      <c r="C4968" s="5" t="s">
        <v>5594</v>
      </c>
      <c r="D4968" s="5" t="s">
        <v>5606</v>
      </c>
      <c r="E4968" s="5">
        <v>2016</v>
      </c>
      <c r="F4968" s="8" t="str">
        <f t="shared" si="156"/>
        <v>November</v>
      </c>
      <c r="G4968" s="7">
        <f t="shared" si="157"/>
        <v>42684</v>
      </c>
      <c r="H4968" s="5" t="s">
        <v>987</v>
      </c>
      <c r="I4968" s="5" t="s">
        <v>13</v>
      </c>
      <c r="J4968" s="10"/>
      <c r="K4968" s="10">
        <v>18000</v>
      </c>
      <c r="L4968" s="11">
        <v>0</v>
      </c>
    </row>
    <row r="4969" spans="1:12" x14ac:dyDescent="0.25">
      <c r="A4969" s="5" t="s">
        <v>988</v>
      </c>
      <c r="B4969" s="3" t="s">
        <v>989</v>
      </c>
      <c r="C4969" s="7"/>
      <c r="D4969" s="7"/>
      <c r="E4969" s="7"/>
      <c r="F4969" s="8" t="str">
        <f t="shared" si="156"/>
        <v>January</v>
      </c>
      <c r="G4969" s="7" t="str">
        <f t="shared" si="157"/>
        <v/>
      </c>
      <c r="H4969" s="5" t="s">
        <v>28</v>
      </c>
      <c r="I4969" s="5" t="s">
        <v>29</v>
      </c>
      <c r="J4969" s="10"/>
      <c r="K4969" s="10"/>
      <c r="L4969" s="11">
        <v>0</v>
      </c>
    </row>
    <row r="4970" spans="1:12" x14ac:dyDescent="0.25">
      <c r="A4970" s="5" t="s">
        <v>990</v>
      </c>
      <c r="B4970" s="3" t="s">
        <v>991</v>
      </c>
      <c r="C4970" s="7"/>
      <c r="D4970" s="7"/>
      <c r="E4970" s="7"/>
      <c r="F4970" s="8" t="str">
        <f t="shared" si="156"/>
        <v>January</v>
      </c>
      <c r="G4970" s="7" t="str">
        <f t="shared" si="157"/>
        <v/>
      </c>
      <c r="H4970" s="5" t="s">
        <v>28</v>
      </c>
      <c r="I4970" s="5" t="s">
        <v>29</v>
      </c>
      <c r="J4970" s="10"/>
      <c r="K4970" s="10"/>
      <c r="L4970" s="11">
        <v>0</v>
      </c>
    </row>
    <row r="4971" spans="1:12" x14ac:dyDescent="0.25">
      <c r="A4971" s="5" t="s">
        <v>992</v>
      </c>
      <c r="B4971" s="3" t="s">
        <v>993</v>
      </c>
      <c r="C4971" s="7"/>
      <c r="D4971" s="7"/>
      <c r="E4971" s="7"/>
      <c r="F4971" s="8" t="str">
        <f t="shared" si="156"/>
        <v>January</v>
      </c>
      <c r="G4971" s="7" t="str">
        <f t="shared" si="157"/>
        <v/>
      </c>
      <c r="H4971" s="5" t="s">
        <v>28</v>
      </c>
      <c r="I4971" s="5" t="s">
        <v>29</v>
      </c>
      <c r="J4971" s="10"/>
      <c r="K4971" s="10"/>
      <c r="L4971" s="11">
        <v>0</v>
      </c>
    </row>
    <row r="4972" spans="1:12" x14ac:dyDescent="0.25">
      <c r="A4972" s="5" t="s">
        <v>994</v>
      </c>
      <c r="B4972" s="3" t="s">
        <v>995</v>
      </c>
      <c r="C4972" s="7"/>
      <c r="D4972" s="7"/>
      <c r="E4972" s="7"/>
      <c r="F4972" s="8" t="str">
        <f t="shared" si="156"/>
        <v>January</v>
      </c>
      <c r="G4972" s="7" t="str">
        <f t="shared" si="157"/>
        <v/>
      </c>
      <c r="H4972" s="5" t="s">
        <v>28</v>
      </c>
      <c r="I4972" s="5" t="s">
        <v>29</v>
      </c>
      <c r="J4972" s="10"/>
      <c r="K4972" s="10"/>
      <c r="L4972" s="11">
        <v>0</v>
      </c>
    </row>
    <row r="4973" spans="1:12" x14ac:dyDescent="0.25">
      <c r="A4973" s="5" t="s">
        <v>996</v>
      </c>
      <c r="B4973" s="3" t="s">
        <v>997</v>
      </c>
      <c r="C4973" s="7"/>
      <c r="D4973" s="7"/>
      <c r="E4973" s="7"/>
      <c r="F4973" s="8" t="str">
        <f t="shared" si="156"/>
        <v>January</v>
      </c>
      <c r="G4973" s="7" t="str">
        <f t="shared" si="157"/>
        <v/>
      </c>
      <c r="H4973" s="5" t="s">
        <v>28</v>
      </c>
      <c r="I4973" s="5" t="s">
        <v>29</v>
      </c>
      <c r="J4973" s="10"/>
      <c r="K4973" s="10"/>
      <c r="L4973" s="11">
        <v>0</v>
      </c>
    </row>
    <row r="4974" spans="1:12" x14ac:dyDescent="0.25">
      <c r="A4974" s="5" t="s">
        <v>998</v>
      </c>
      <c r="B4974" s="3" t="s">
        <v>999</v>
      </c>
      <c r="C4974" s="5" t="s">
        <v>5587</v>
      </c>
      <c r="D4974" s="5" t="s">
        <v>5587</v>
      </c>
      <c r="E4974" s="5">
        <v>2016</v>
      </c>
      <c r="F4974" s="8" t="str">
        <f t="shared" si="156"/>
        <v>January</v>
      </c>
      <c r="G4974" s="7">
        <f t="shared" si="157"/>
        <v>42370</v>
      </c>
      <c r="H4974" s="5" t="s">
        <v>36</v>
      </c>
      <c r="I4974" s="5" t="s">
        <v>29</v>
      </c>
      <c r="J4974" s="10"/>
      <c r="K4974" s="10"/>
      <c r="L4974" s="11">
        <v>-349500</v>
      </c>
    </row>
    <row r="4975" spans="1:12" x14ac:dyDescent="0.25">
      <c r="A4975" s="5" t="s">
        <v>998</v>
      </c>
      <c r="B4975" s="3" t="s">
        <v>999</v>
      </c>
      <c r="C4975" s="5" t="s">
        <v>5587</v>
      </c>
      <c r="D4975" s="5" t="s">
        <v>5603</v>
      </c>
      <c r="E4975" s="5">
        <v>2016</v>
      </c>
      <c r="F4975" s="8" t="str">
        <f t="shared" si="156"/>
        <v>January</v>
      </c>
      <c r="G4975" s="7">
        <f t="shared" si="157"/>
        <v>42398</v>
      </c>
      <c r="H4975" s="5" t="s">
        <v>207</v>
      </c>
      <c r="I4975" s="5" t="s">
        <v>13</v>
      </c>
      <c r="J4975" s="10">
        <v>349500</v>
      </c>
      <c r="K4975" s="10"/>
      <c r="L4975" s="11">
        <v>0</v>
      </c>
    </row>
    <row r="4976" spans="1:12" x14ac:dyDescent="0.25">
      <c r="A4976" s="5" t="s">
        <v>1000</v>
      </c>
      <c r="B4976" s="3" t="s">
        <v>1001</v>
      </c>
      <c r="C4976" s="5" t="s">
        <v>5587</v>
      </c>
      <c r="D4976" s="5" t="s">
        <v>5600</v>
      </c>
      <c r="E4976" s="5">
        <v>2016</v>
      </c>
      <c r="F4976" s="8" t="str">
        <f t="shared" si="156"/>
        <v>January</v>
      </c>
      <c r="G4976" s="7">
        <f t="shared" si="157"/>
        <v>42397</v>
      </c>
      <c r="H4976" s="5" t="s">
        <v>1002</v>
      </c>
      <c r="I4976" s="5" t="s">
        <v>11</v>
      </c>
      <c r="J4976" s="10">
        <v>1038555</v>
      </c>
      <c r="K4976" s="10"/>
      <c r="L4976" s="11">
        <v>1038555</v>
      </c>
    </row>
    <row r="4977" spans="1:12" x14ac:dyDescent="0.25">
      <c r="A4977" s="5" t="s">
        <v>1000</v>
      </c>
      <c r="B4977" s="3" t="s">
        <v>1001</v>
      </c>
      <c r="C4977" s="5" t="s">
        <v>5596</v>
      </c>
      <c r="D4977" s="5" t="s">
        <v>5600</v>
      </c>
      <c r="E4977" s="5">
        <v>2016</v>
      </c>
      <c r="F4977" s="8" t="str">
        <f t="shared" si="156"/>
        <v>April</v>
      </c>
      <c r="G4977" s="7">
        <f t="shared" si="157"/>
        <v>42488</v>
      </c>
      <c r="H4977" s="5" t="s">
        <v>1003</v>
      </c>
      <c r="I4977" s="5" t="s">
        <v>11</v>
      </c>
      <c r="J4977" s="10">
        <v>1038555</v>
      </c>
      <c r="K4977" s="10"/>
      <c r="L4977" s="11">
        <v>2077110</v>
      </c>
    </row>
    <row r="4978" spans="1:12" x14ac:dyDescent="0.25">
      <c r="A4978" s="5" t="s">
        <v>1000</v>
      </c>
      <c r="B4978" s="3" t="s">
        <v>1001</v>
      </c>
      <c r="C4978" s="5" t="s">
        <v>5592</v>
      </c>
      <c r="D4978" s="5" t="s">
        <v>5600</v>
      </c>
      <c r="E4978" s="5">
        <v>2016</v>
      </c>
      <c r="F4978" s="8" t="str">
        <f t="shared" si="156"/>
        <v>July</v>
      </c>
      <c r="G4978" s="7">
        <f t="shared" si="157"/>
        <v>42579</v>
      </c>
      <c r="H4978" s="5" t="s">
        <v>1004</v>
      </c>
      <c r="I4978" s="5" t="s">
        <v>11</v>
      </c>
      <c r="J4978" s="10">
        <v>1038555</v>
      </c>
      <c r="K4978" s="10"/>
      <c r="L4978" s="11">
        <v>3115665</v>
      </c>
    </row>
    <row r="4979" spans="1:12" x14ac:dyDescent="0.25">
      <c r="A4979" s="5" t="s">
        <v>1000</v>
      </c>
      <c r="B4979" s="3" t="s">
        <v>1001</v>
      </c>
      <c r="C4979" s="5" t="s">
        <v>5606</v>
      </c>
      <c r="D4979" s="5" t="s">
        <v>5600</v>
      </c>
      <c r="E4979" s="5">
        <v>2016</v>
      </c>
      <c r="F4979" s="8" t="str">
        <f t="shared" si="156"/>
        <v>October</v>
      </c>
      <c r="G4979" s="7">
        <f t="shared" si="157"/>
        <v>42671</v>
      </c>
      <c r="H4979" s="5" t="s">
        <v>1005</v>
      </c>
      <c r="I4979" s="5" t="s">
        <v>11</v>
      </c>
      <c r="J4979" s="10">
        <v>1038555</v>
      </c>
      <c r="K4979" s="10"/>
      <c r="L4979" s="11">
        <v>4154220</v>
      </c>
    </row>
    <row r="4980" spans="1:12" x14ac:dyDescent="0.25">
      <c r="A4980" s="5" t="s">
        <v>1000</v>
      </c>
      <c r="B4980" s="3" t="s">
        <v>1001</v>
      </c>
      <c r="C4980" s="5" t="s">
        <v>5607</v>
      </c>
      <c r="D4980" s="5" t="s">
        <v>5610</v>
      </c>
      <c r="E4980" s="5">
        <v>2016</v>
      </c>
      <c r="F4980" s="8" t="str">
        <f t="shared" si="156"/>
        <v>December</v>
      </c>
      <c r="G4980" s="7">
        <f t="shared" si="157"/>
        <v>42734</v>
      </c>
      <c r="H4980" s="5" t="s">
        <v>1006</v>
      </c>
      <c r="I4980" s="5" t="s">
        <v>13</v>
      </c>
      <c r="J4980" s="10"/>
      <c r="K4980" s="10">
        <v>2077110</v>
      </c>
      <c r="L4980" s="11">
        <v>2077110</v>
      </c>
    </row>
    <row r="4981" spans="1:12" x14ac:dyDescent="0.25">
      <c r="A4981" s="5" t="s">
        <v>1007</v>
      </c>
      <c r="B4981" s="3" t="s">
        <v>1008</v>
      </c>
      <c r="C4981" s="5" t="s">
        <v>5587</v>
      </c>
      <c r="D4981" s="5" t="s">
        <v>5587</v>
      </c>
      <c r="E4981" s="5">
        <v>2016</v>
      </c>
      <c r="F4981" s="8" t="str">
        <f t="shared" si="156"/>
        <v>January</v>
      </c>
      <c r="G4981" s="7">
        <f t="shared" si="157"/>
        <v>42370</v>
      </c>
      <c r="H4981" s="5" t="s">
        <v>36</v>
      </c>
      <c r="I4981" s="5" t="s">
        <v>29</v>
      </c>
      <c r="J4981" s="10"/>
      <c r="K4981" s="10"/>
      <c r="L4981" s="11">
        <v>-576880</v>
      </c>
    </row>
    <row r="4982" spans="1:12" x14ac:dyDescent="0.25">
      <c r="A4982" s="5" t="s">
        <v>1007</v>
      </c>
      <c r="B4982" s="3" t="s">
        <v>1008</v>
      </c>
      <c r="C4982" s="5" t="s">
        <v>5588</v>
      </c>
      <c r="D4982" s="5" t="s">
        <v>5587</v>
      </c>
      <c r="E4982" s="5">
        <v>2016</v>
      </c>
      <c r="F4982" s="8" t="str">
        <f t="shared" si="156"/>
        <v>March</v>
      </c>
      <c r="G4982" s="7">
        <f t="shared" si="157"/>
        <v>42430</v>
      </c>
      <c r="H4982" s="5" t="s">
        <v>207</v>
      </c>
      <c r="I4982" s="5" t="s">
        <v>13</v>
      </c>
      <c r="J4982" s="10">
        <v>576880</v>
      </c>
      <c r="K4982" s="10"/>
      <c r="L4982" s="11">
        <v>0</v>
      </c>
    </row>
    <row r="4983" spans="1:12" x14ac:dyDescent="0.25">
      <c r="A4983" s="5" t="s">
        <v>1009</v>
      </c>
      <c r="B4983" s="3" t="s">
        <v>1010</v>
      </c>
      <c r="C4983" s="7"/>
      <c r="D4983" s="7"/>
      <c r="E4983" s="7"/>
      <c r="F4983" s="8" t="str">
        <f t="shared" si="156"/>
        <v>January</v>
      </c>
      <c r="G4983" s="7" t="str">
        <f t="shared" si="157"/>
        <v/>
      </c>
      <c r="H4983" s="5" t="s">
        <v>28</v>
      </c>
      <c r="I4983" s="5" t="s">
        <v>29</v>
      </c>
      <c r="J4983" s="10"/>
      <c r="K4983" s="10"/>
      <c r="L4983" s="11">
        <v>0</v>
      </c>
    </row>
    <row r="4984" spans="1:12" x14ac:dyDescent="0.25">
      <c r="A4984" s="5" t="s">
        <v>1011</v>
      </c>
      <c r="B4984" s="3" t="s">
        <v>1012</v>
      </c>
      <c r="C4984" s="5" t="s">
        <v>5597</v>
      </c>
      <c r="D4984" s="5" t="s">
        <v>5609</v>
      </c>
      <c r="E4984" s="5">
        <v>2016</v>
      </c>
      <c r="F4984" s="8" t="str">
        <f t="shared" si="156"/>
        <v>May</v>
      </c>
      <c r="G4984" s="7">
        <f t="shared" si="157"/>
        <v>42513</v>
      </c>
      <c r="H4984" s="5" t="s">
        <v>1013</v>
      </c>
      <c r="I4984" s="5" t="s">
        <v>11</v>
      </c>
      <c r="J4984" s="10">
        <v>379500</v>
      </c>
      <c r="K4984" s="10"/>
      <c r="L4984" s="11">
        <v>379500</v>
      </c>
    </row>
    <row r="4985" spans="1:12" x14ac:dyDescent="0.25">
      <c r="A4985" s="5" t="s">
        <v>1011</v>
      </c>
      <c r="B4985" s="3" t="s">
        <v>1012</v>
      </c>
      <c r="C4985" s="5" t="s">
        <v>5597</v>
      </c>
      <c r="D4985" s="5" t="s">
        <v>5609</v>
      </c>
      <c r="E4985" s="5">
        <v>2016</v>
      </c>
      <c r="F4985" s="8" t="str">
        <f t="shared" si="156"/>
        <v>May</v>
      </c>
      <c r="G4985" s="7">
        <f t="shared" si="157"/>
        <v>42513</v>
      </c>
      <c r="H4985" s="5" t="s">
        <v>1014</v>
      </c>
      <c r="I4985" s="5" t="s">
        <v>11</v>
      </c>
      <c r="J4985" s="10">
        <v>140000</v>
      </c>
      <c r="K4985" s="10"/>
      <c r="L4985" s="11">
        <v>519500</v>
      </c>
    </row>
    <row r="4986" spans="1:12" x14ac:dyDescent="0.25">
      <c r="A4986" s="5" t="s">
        <v>1011</v>
      </c>
      <c r="B4986" s="3" t="s">
        <v>1012</v>
      </c>
      <c r="C4986" s="5" t="s">
        <v>5589</v>
      </c>
      <c r="D4986" s="5" t="s">
        <v>5609</v>
      </c>
      <c r="E4986" s="5">
        <v>2016</v>
      </c>
      <c r="F4986" s="8" t="str">
        <f t="shared" si="156"/>
        <v>June</v>
      </c>
      <c r="G4986" s="7">
        <f t="shared" si="157"/>
        <v>42544</v>
      </c>
      <c r="H4986" s="5" t="s">
        <v>1015</v>
      </c>
      <c r="I4986" s="5" t="s">
        <v>11</v>
      </c>
      <c r="J4986" s="10">
        <v>140000</v>
      </c>
      <c r="K4986" s="10"/>
      <c r="L4986" s="11">
        <v>659500</v>
      </c>
    </row>
    <row r="4987" spans="1:12" x14ac:dyDescent="0.25">
      <c r="A4987" s="5" t="s">
        <v>1011</v>
      </c>
      <c r="B4987" s="3" t="s">
        <v>1012</v>
      </c>
      <c r="C4987" s="5" t="s">
        <v>5592</v>
      </c>
      <c r="D4987" s="5" t="s">
        <v>5609</v>
      </c>
      <c r="E4987" s="5">
        <v>2016</v>
      </c>
      <c r="F4987" s="8" t="str">
        <f t="shared" si="156"/>
        <v>July</v>
      </c>
      <c r="G4987" s="7">
        <f t="shared" si="157"/>
        <v>42574</v>
      </c>
      <c r="H4987" s="5" t="s">
        <v>1016</v>
      </c>
      <c r="I4987" s="5" t="s">
        <v>11</v>
      </c>
      <c r="J4987" s="10">
        <v>140000</v>
      </c>
      <c r="K4987" s="10"/>
      <c r="L4987" s="11">
        <v>799500</v>
      </c>
    </row>
    <row r="4988" spans="1:12" x14ac:dyDescent="0.25">
      <c r="A4988" s="5" t="s">
        <v>1011</v>
      </c>
      <c r="B4988" s="3" t="s">
        <v>1012</v>
      </c>
      <c r="C4988" s="5" t="s">
        <v>5592</v>
      </c>
      <c r="D4988" s="5" t="s">
        <v>5615</v>
      </c>
      <c r="E4988" s="5">
        <v>2016</v>
      </c>
      <c r="F4988" s="8" t="str">
        <f t="shared" si="156"/>
        <v>July</v>
      </c>
      <c r="G4988" s="7">
        <f t="shared" si="157"/>
        <v>42578</v>
      </c>
      <c r="H4988" s="5" t="s">
        <v>1017</v>
      </c>
      <c r="I4988" s="5" t="s">
        <v>13</v>
      </c>
      <c r="J4988" s="10"/>
      <c r="K4988" s="10">
        <v>719550</v>
      </c>
      <c r="L4988" s="11">
        <v>79950</v>
      </c>
    </row>
    <row r="4989" spans="1:12" x14ac:dyDescent="0.25">
      <c r="A4989" s="5" t="s">
        <v>1011</v>
      </c>
      <c r="B4989" s="3" t="s">
        <v>1012</v>
      </c>
      <c r="C4989" s="5" t="s">
        <v>5592</v>
      </c>
      <c r="D4989" s="5" t="s">
        <v>5600</v>
      </c>
      <c r="E4989" s="5">
        <v>2016</v>
      </c>
      <c r="F4989" s="8" t="str">
        <f t="shared" si="156"/>
        <v>July</v>
      </c>
      <c r="G4989" s="7">
        <f t="shared" si="157"/>
        <v>42579</v>
      </c>
      <c r="H4989" s="5" t="s">
        <v>1018</v>
      </c>
      <c r="I4989" s="5" t="s">
        <v>13</v>
      </c>
      <c r="J4989" s="10"/>
      <c r="K4989" s="10">
        <v>79950</v>
      </c>
      <c r="L4989" s="11">
        <v>0</v>
      </c>
    </row>
    <row r="4990" spans="1:12" x14ac:dyDescent="0.25">
      <c r="A4990" s="5" t="s">
        <v>1011</v>
      </c>
      <c r="B4990" s="3" t="s">
        <v>1012</v>
      </c>
      <c r="C4990" s="5" t="s">
        <v>5590</v>
      </c>
      <c r="D4990" s="5" t="s">
        <v>5609</v>
      </c>
      <c r="E4990" s="5">
        <v>2016</v>
      </c>
      <c r="F4990" s="8" t="str">
        <f t="shared" si="156"/>
        <v>August</v>
      </c>
      <c r="G4990" s="7">
        <f t="shared" si="157"/>
        <v>42605</v>
      </c>
      <c r="H4990" s="5" t="s">
        <v>1019</v>
      </c>
      <c r="I4990" s="5" t="s">
        <v>11</v>
      </c>
      <c r="J4990" s="10">
        <v>140000</v>
      </c>
      <c r="K4990" s="10"/>
      <c r="L4990" s="11">
        <v>140000</v>
      </c>
    </row>
    <row r="4991" spans="1:12" x14ac:dyDescent="0.25">
      <c r="A4991" s="5" t="s">
        <v>1011</v>
      </c>
      <c r="B4991" s="3" t="s">
        <v>1012</v>
      </c>
      <c r="C4991" s="5" t="s">
        <v>5605</v>
      </c>
      <c r="D4991" s="5" t="s">
        <v>5609</v>
      </c>
      <c r="E4991" s="5">
        <v>2016</v>
      </c>
      <c r="F4991" s="8" t="str">
        <f t="shared" si="156"/>
        <v>September</v>
      </c>
      <c r="G4991" s="7">
        <f t="shared" si="157"/>
        <v>42636</v>
      </c>
      <c r="H4991" s="5" t="s">
        <v>1020</v>
      </c>
      <c r="I4991" s="5" t="s">
        <v>11</v>
      </c>
      <c r="J4991" s="10">
        <v>140000</v>
      </c>
      <c r="K4991" s="10"/>
      <c r="L4991" s="11">
        <v>280000</v>
      </c>
    </row>
    <row r="4992" spans="1:12" x14ac:dyDescent="0.25">
      <c r="A4992" s="5" t="s">
        <v>1011</v>
      </c>
      <c r="B4992" s="3" t="s">
        <v>1012</v>
      </c>
      <c r="C4992" s="5" t="s">
        <v>5606</v>
      </c>
      <c r="D4992" s="5" t="s">
        <v>5594</v>
      </c>
      <c r="E4992" s="5">
        <v>2016</v>
      </c>
      <c r="F4992" s="8" t="str">
        <f t="shared" si="156"/>
        <v>October</v>
      </c>
      <c r="G4992" s="7">
        <f t="shared" si="157"/>
        <v>42654</v>
      </c>
      <c r="H4992" s="5" t="s">
        <v>1021</v>
      </c>
      <c r="I4992" s="5" t="s">
        <v>13</v>
      </c>
      <c r="J4992" s="10"/>
      <c r="K4992" s="10">
        <v>126000</v>
      </c>
      <c r="L4992" s="11">
        <v>154000</v>
      </c>
    </row>
    <row r="4993" spans="1:12" x14ac:dyDescent="0.25">
      <c r="A4993" s="5" t="s">
        <v>1011</v>
      </c>
      <c r="B4993" s="3" t="s">
        <v>1012</v>
      </c>
      <c r="C4993" s="5" t="s">
        <v>5606</v>
      </c>
      <c r="D4993" s="5" t="s">
        <v>5609</v>
      </c>
      <c r="E4993" s="5">
        <v>2016</v>
      </c>
      <c r="F4993" s="8" t="str">
        <f t="shared" si="156"/>
        <v>October</v>
      </c>
      <c r="G4993" s="7">
        <f t="shared" si="157"/>
        <v>42666</v>
      </c>
      <c r="H4993" s="5" t="s">
        <v>1022</v>
      </c>
      <c r="I4993" s="5" t="s">
        <v>11</v>
      </c>
      <c r="J4993" s="10">
        <v>140000</v>
      </c>
      <c r="K4993" s="10"/>
      <c r="L4993" s="11">
        <v>294000</v>
      </c>
    </row>
    <row r="4994" spans="1:12" x14ac:dyDescent="0.25">
      <c r="A4994" s="5" t="s">
        <v>1011</v>
      </c>
      <c r="B4994" s="3" t="s">
        <v>1012</v>
      </c>
      <c r="C4994" s="5" t="s">
        <v>5594</v>
      </c>
      <c r="D4994" s="5" t="s">
        <v>5609</v>
      </c>
      <c r="E4994" s="5">
        <v>2016</v>
      </c>
      <c r="F4994" s="8" t="str">
        <f t="shared" si="156"/>
        <v>November</v>
      </c>
      <c r="G4994" s="7">
        <f t="shared" si="157"/>
        <v>42697</v>
      </c>
      <c r="H4994" s="5" t="s">
        <v>1023</v>
      </c>
      <c r="I4994" s="5" t="s">
        <v>11</v>
      </c>
      <c r="J4994" s="10">
        <v>140000</v>
      </c>
      <c r="K4994" s="10"/>
      <c r="L4994" s="11">
        <v>434000</v>
      </c>
    </row>
    <row r="4995" spans="1:12" x14ac:dyDescent="0.25">
      <c r="A4995" s="5" t="s">
        <v>1011</v>
      </c>
      <c r="B4995" s="3" t="s">
        <v>1012</v>
      </c>
      <c r="C4995" s="5" t="s">
        <v>5607</v>
      </c>
      <c r="D4995" s="5" t="s">
        <v>5609</v>
      </c>
      <c r="E4995" s="5">
        <v>2016</v>
      </c>
      <c r="F4995" s="8" t="str">
        <f t="shared" si="156"/>
        <v>December</v>
      </c>
      <c r="G4995" s="7">
        <f t="shared" si="157"/>
        <v>42727</v>
      </c>
      <c r="H4995" s="5" t="s">
        <v>1024</v>
      </c>
      <c r="I4995" s="5" t="s">
        <v>11</v>
      </c>
      <c r="J4995" s="10">
        <v>140000</v>
      </c>
      <c r="K4995" s="10"/>
      <c r="L4995" s="11">
        <v>574000</v>
      </c>
    </row>
    <row r="4996" spans="1:12" x14ac:dyDescent="0.25">
      <c r="A4996" s="5" t="s">
        <v>1025</v>
      </c>
      <c r="B4996" s="3" t="s">
        <v>1026</v>
      </c>
      <c r="C4996" s="5" t="s">
        <v>5587</v>
      </c>
      <c r="D4996" s="5" t="s">
        <v>5587</v>
      </c>
      <c r="E4996" s="5">
        <v>2016</v>
      </c>
      <c r="F4996" s="8" t="str">
        <f t="shared" si="156"/>
        <v>January</v>
      </c>
      <c r="G4996" s="7">
        <f t="shared" si="157"/>
        <v>42370</v>
      </c>
      <c r="H4996" s="5" t="s">
        <v>1027</v>
      </c>
      <c r="I4996" s="5" t="s">
        <v>11</v>
      </c>
      <c r="J4996" s="10">
        <v>777600</v>
      </c>
      <c r="K4996" s="10"/>
      <c r="L4996" s="11">
        <v>777600</v>
      </c>
    </row>
    <row r="4997" spans="1:12" x14ac:dyDescent="0.25">
      <c r="A4997" s="5" t="s">
        <v>1025</v>
      </c>
      <c r="B4997" s="3" t="s">
        <v>1026</v>
      </c>
      <c r="C4997" s="5" t="s">
        <v>5588</v>
      </c>
      <c r="D4997" s="5" t="s">
        <v>5616</v>
      </c>
      <c r="E4997" s="5">
        <v>2016</v>
      </c>
      <c r="F4997" s="8" t="str">
        <f t="shared" si="156"/>
        <v>March</v>
      </c>
      <c r="G4997" s="7">
        <f t="shared" si="157"/>
        <v>42444</v>
      </c>
      <c r="H4997" s="5" t="s">
        <v>1028</v>
      </c>
      <c r="I4997" s="5" t="s">
        <v>13</v>
      </c>
      <c r="J4997" s="10"/>
      <c r="K4997" s="10">
        <v>738720</v>
      </c>
      <c r="L4997" s="11">
        <v>38880</v>
      </c>
    </row>
    <row r="4998" spans="1:12" x14ac:dyDescent="0.25">
      <c r="A4998" s="5" t="s">
        <v>1025</v>
      </c>
      <c r="B4998" s="3" t="s">
        <v>1026</v>
      </c>
      <c r="C4998" s="5" t="s">
        <v>5588</v>
      </c>
      <c r="D4998" s="5" t="s">
        <v>5616</v>
      </c>
      <c r="E4998" s="5">
        <v>2016</v>
      </c>
      <c r="F4998" s="8" t="str">
        <f t="shared" si="156"/>
        <v>March</v>
      </c>
      <c r="G4998" s="7">
        <f t="shared" si="157"/>
        <v>42444</v>
      </c>
      <c r="H4998" s="5" t="s">
        <v>1029</v>
      </c>
      <c r="I4998" s="5" t="s">
        <v>13</v>
      </c>
      <c r="J4998" s="10"/>
      <c r="K4998" s="10">
        <v>38880</v>
      </c>
      <c r="L4998" s="11">
        <v>0</v>
      </c>
    </row>
    <row r="4999" spans="1:12" x14ac:dyDescent="0.25">
      <c r="A4999" s="5" t="s">
        <v>1025</v>
      </c>
      <c r="B4999" s="3" t="s">
        <v>1026</v>
      </c>
      <c r="C4999" s="5" t="s">
        <v>5596</v>
      </c>
      <c r="D4999" s="5" t="s">
        <v>5587</v>
      </c>
      <c r="E4999" s="5">
        <v>2016</v>
      </c>
      <c r="F4999" s="8" t="str">
        <f t="shared" si="156"/>
        <v>April</v>
      </c>
      <c r="G4999" s="7">
        <f t="shared" si="157"/>
        <v>42461</v>
      </c>
      <c r="H4999" s="5" t="s">
        <v>1030</v>
      </c>
      <c r="I4999" s="5" t="s">
        <v>11</v>
      </c>
      <c r="J4999" s="10">
        <v>777600</v>
      </c>
      <c r="K4999" s="10"/>
      <c r="L4999" s="11">
        <v>777600</v>
      </c>
    </row>
    <row r="5000" spans="1:12" x14ac:dyDescent="0.25">
      <c r="A5000" s="5" t="s">
        <v>1025</v>
      </c>
      <c r="B5000" s="3" t="s">
        <v>1026</v>
      </c>
      <c r="C5000" s="5" t="s">
        <v>5596</v>
      </c>
      <c r="D5000" s="5" t="s">
        <v>5613</v>
      </c>
      <c r="E5000" s="5">
        <v>2016</v>
      </c>
      <c r="F5000" s="8" t="str">
        <f t="shared" si="156"/>
        <v>April</v>
      </c>
      <c r="G5000" s="7">
        <f t="shared" si="157"/>
        <v>42481</v>
      </c>
      <c r="H5000" s="5" t="s">
        <v>1031</v>
      </c>
      <c r="I5000" s="5" t="s">
        <v>13</v>
      </c>
      <c r="J5000" s="10"/>
      <c r="K5000" s="10">
        <v>738720</v>
      </c>
      <c r="L5000" s="11">
        <v>38880</v>
      </c>
    </row>
    <row r="5001" spans="1:12" x14ac:dyDescent="0.25">
      <c r="A5001" s="5" t="s">
        <v>1025</v>
      </c>
      <c r="B5001" s="3" t="s">
        <v>1026</v>
      </c>
      <c r="C5001" s="5" t="s">
        <v>5596</v>
      </c>
      <c r="D5001" s="5" t="s">
        <v>5593</v>
      </c>
      <c r="E5001" s="5">
        <v>2016</v>
      </c>
      <c r="F5001" s="8" t="str">
        <f t="shared" ref="F5001:F5064" si="158">TEXT(C5001*28, "mmmm")</f>
        <v>April</v>
      </c>
      <c r="G5001" s="7">
        <f t="shared" ref="G5001:G5064" si="159">IFERROR(DATEVALUE(CONCATENATE(C5001,"-",D5001,"-",E5001)), "")</f>
        <v>42482</v>
      </c>
      <c r="H5001" s="5" t="s">
        <v>1032</v>
      </c>
      <c r="I5001" s="5" t="s">
        <v>13</v>
      </c>
      <c r="J5001" s="10"/>
      <c r="K5001" s="10">
        <v>38880</v>
      </c>
      <c r="L5001" s="11">
        <v>0</v>
      </c>
    </row>
    <row r="5002" spans="1:12" x14ac:dyDescent="0.25">
      <c r="A5002" s="5" t="s">
        <v>1025</v>
      </c>
      <c r="B5002" s="3" t="s">
        <v>1026</v>
      </c>
      <c r="C5002" s="5" t="s">
        <v>5592</v>
      </c>
      <c r="D5002" s="5" t="s">
        <v>5587</v>
      </c>
      <c r="E5002" s="5">
        <v>2016</v>
      </c>
      <c r="F5002" s="8" t="str">
        <f t="shared" si="158"/>
        <v>July</v>
      </c>
      <c r="G5002" s="7">
        <f t="shared" si="159"/>
        <v>42552</v>
      </c>
      <c r="H5002" s="5" t="s">
        <v>1033</v>
      </c>
      <c r="I5002" s="5" t="s">
        <v>11</v>
      </c>
      <c r="J5002" s="10">
        <v>777600</v>
      </c>
      <c r="K5002" s="10"/>
      <c r="L5002" s="11">
        <v>777600</v>
      </c>
    </row>
    <row r="5003" spans="1:12" x14ac:dyDescent="0.25">
      <c r="A5003" s="5" t="s">
        <v>1025</v>
      </c>
      <c r="B5003" s="3" t="s">
        <v>1026</v>
      </c>
      <c r="C5003" s="5" t="s">
        <v>5590</v>
      </c>
      <c r="D5003" s="5" t="s">
        <v>5594</v>
      </c>
      <c r="E5003" s="5">
        <v>2016</v>
      </c>
      <c r="F5003" s="8" t="str">
        <f t="shared" si="158"/>
        <v>August</v>
      </c>
      <c r="G5003" s="7">
        <f t="shared" si="159"/>
        <v>42593</v>
      </c>
      <c r="H5003" s="5" t="s">
        <v>1034</v>
      </c>
      <c r="I5003" s="5" t="s">
        <v>13</v>
      </c>
      <c r="J5003" s="10"/>
      <c r="K5003" s="10">
        <v>738720</v>
      </c>
      <c r="L5003" s="11">
        <v>38880</v>
      </c>
    </row>
    <row r="5004" spans="1:12" x14ac:dyDescent="0.25">
      <c r="A5004" s="5" t="s">
        <v>1025</v>
      </c>
      <c r="B5004" s="3" t="s">
        <v>1026</v>
      </c>
      <c r="C5004" s="5" t="s">
        <v>5590</v>
      </c>
      <c r="D5004" s="5" t="s">
        <v>5607</v>
      </c>
      <c r="E5004" s="5">
        <v>2016</v>
      </c>
      <c r="F5004" s="8" t="str">
        <f t="shared" si="158"/>
        <v>August</v>
      </c>
      <c r="G5004" s="7">
        <f t="shared" si="159"/>
        <v>42594</v>
      </c>
      <c r="H5004" s="5" t="s">
        <v>1035</v>
      </c>
      <c r="I5004" s="5" t="s">
        <v>13</v>
      </c>
      <c r="J5004" s="10"/>
      <c r="K5004" s="10">
        <v>38880</v>
      </c>
      <c r="L5004" s="11">
        <v>0</v>
      </c>
    </row>
    <row r="5005" spans="1:12" x14ac:dyDescent="0.25">
      <c r="A5005" s="5" t="s">
        <v>1025</v>
      </c>
      <c r="B5005" s="3" t="s">
        <v>1026</v>
      </c>
      <c r="C5005" s="5" t="s">
        <v>5606</v>
      </c>
      <c r="D5005" s="5" t="s">
        <v>5587</v>
      </c>
      <c r="E5005" s="5">
        <v>2016</v>
      </c>
      <c r="F5005" s="8" t="str">
        <f t="shared" si="158"/>
        <v>October</v>
      </c>
      <c r="G5005" s="7">
        <f t="shared" si="159"/>
        <v>42644</v>
      </c>
      <c r="H5005" s="5" t="s">
        <v>1036</v>
      </c>
      <c r="I5005" s="5" t="s">
        <v>11</v>
      </c>
      <c r="J5005" s="10">
        <v>777600</v>
      </c>
      <c r="K5005" s="10"/>
      <c r="L5005" s="11">
        <v>777600</v>
      </c>
    </row>
    <row r="5006" spans="1:12" x14ac:dyDescent="0.25">
      <c r="A5006" s="5" t="s">
        <v>1025</v>
      </c>
      <c r="B5006" s="3" t="s">
        <v>1026</v>
      </c>
      <c r="C5006" s="5" t="s">
        <v>5594</v>
      </c>
      <c r="D5006" s="5" t="s">
        <v>5601</v>
      </c>
      <c r="E5006" s="5">
        <v>2016</v>
      </c>
      <c r="F5006" s="8" t="str">
        <f t="shared" si="158"/>
        <v>November</v>
      </c>
      <c r="G5006" s="7">
        <f t="shared" si="159"/>
        <v>42691</v>
      </c>
      <c r="H5006" s="5" t="s">
        <v>1037</v>
      </c>
      <c r="I5006" s="5" t="s">
        <v>13</v>
      </c>
      <c r="J5006" s="10"/>
      <c r="K5006" s="10">
        <v>738720</v>
      </c>
      <c r="L5006" s="11">
        <v>38880</v>
      </c>
    </row>
    <row r="5007" spans="1:12" x14ac:dyDescent="0.25">
      <c r="A5007" s="5" t="s">
        <v>1025</v>
      </c>
      <c r="B5007" s="3" t="s">
        <v>1026</v>
      </c>
      <c r="C5007" s="5" t="s">
        <v>5594</v>
      </c>
      <c r="D5007" s="5" t="s">
        <v>5591</v>
      </c>
      <c r="E5007" s="5">
        <v>2016</v>
      </c>
      <c r="F5007" s="8" t="str">
        <f t="shared" si="158"/>
        <v>November</v>
      </c>
      <c r="G5007" s="7">
        <f t="shared" si="159"/>
        <v>42692</v>
      </c>
      <c r="H5007" s="5" t="s">
        <v>1038</v>
      </c>
      <c r="I5007" s="5" t="s">
        <v>13</v>
      </c>
      <c r="J5007" s="10"/>
      <c r="K5007" s="10">
        <v>38880</v>
      </c>
      <c r="L5007" s="11">
        <v>0</v>
      </c>
    </row>
    <row r="5008" spans="1:12" x14ac:dyDescent="0.25">
      <c r="A5008" s="5" t="s">
        <v>1039</v>
      </c>
      <c r="B5008" s="3" t="s">
        <v>1040</v>
      </c>
      <c r="C5008" s="5" t="s">
        <v>5587</v>
      </c>
      <c r="D5008" s="5" t="s">
        <v>5587</v>
      </c>
      <c r="E5008" s="5">
        <v>2016</v>
      </c>
      <c r="F5008" s="8" t="str">
        <f t="shared" si="158"/>
        <v>January</v>
      </c>
      <c r="G5008" s="7">
        <f t="shared" si="159"/>
        <v>42370</v>
      </c>
      <c r="H5008" s="5" t="s">
        <v>36</v>
      </c>
      <c r="I5008" s="5" t="s">
        <v>29</v>
      </c>
      <c r="J5008" s="10"/>
      <c r="K5008" s="10"/>
      <c r="L5008" s="11">
        <v>62283.1</v>
      </c>
    </row>
    <row r="5009" spans="1:12" x14ac:dyDescent="0.25">
      <c r="A5009" s="5" t="s">
        <v>1039</v>
      </c>
      <c r="B5009" s="3" t="s">
        <v>1040</v>
      </c>
      <c r="C5009" s="5" t="s">
        <v>5587</v>
      </c>
      <c r="D5009" s="5" t="s">
        <v>5608</v>
      </c>
      <c r="E5009" s="5">
        <v>2016</v>
      </c>
      <c r="F5009" s="8" t="str">
        <f t="shared" si="158"/>
        <v>January</v>
      </c>
      <c r="G5009" s="7">
        <f t="shared" si="159"/>
        <v>42394</v>
      </c>
      <c r="H5009" s="5" t="s">
        <v>1041</v>
      </c>
      <c r="I5009" s="5" t="s">
        <v>13</v>
      </c>
      <c r="J5009" s="10"/>
      <c r="K5009" s="10">
        <v>52500</v>
      </c>
      <c r="L5009" s="11">
        <v>9783.1</v>
      </c>
    </row>
    <row r="5010" spans="1:12" x14ac:dyDescent="0.25">
      <c r="A5010" s="5" t="s">
        <v>1039</v>
      </c>
      <c r="B5010" s="3" t="s">
        <v>1040</v>
      </c>
      <c r="C5010" s="5" t="s">
        <v>5598</v>
      </c>
      <c r="D5010" s="5" t="s">
        <v>5602</v>
      </c>
      <c r="E5010" s="5">
        <v>2016</v>
      </c>
      <c r="F5010" s="8" t="str">
        <f t="shared" si="158"/>
        <v>February</v>
      </c>
      <c r="G5010" s="7">
        <f t="shared" si="159"/>
        <v>42424</v>
      </c>
      <c r="H5010" s="5" t="s">
        <v>1042</v>
      </c>
      <c r="I5010" s="5" t="s">
        <v>13</v>
      </c>
      <c r="J5010" s="10"/>
      <c r="K5010" s="10">
        <v>50000</v>
      </c>
      <c r="L5010" s="11">
        <v>-40216.9</v>
      </c>
    </row>
    <row r="5011" spans="1:12" x14ac:dyDescent="0.25">
      <c r="A5011" s="5" t="s">
        <v>1039</v>
      </c>
      <c r="B5011" s="3" t="s">
        <v>1040</v>
      </c>
      <c r="C5011" s="5" t="s">
        <v>5598</v>
      </c>
      <c r="D5011" s="5" t="s">
        <v>5608</v>
      </c>
      <c r="E5011" s="5">
        <v>2016</v>
      </c>
      <c r="F5011" s="8" t="str">
        <f t="shared" si="158"/>
        <v>February</v>
      </c>
      <c r="G5011" s="7">
        <f t="shared" si="159"/>
        <v>42425</v>
      </c>
      <c r="H5011" s="5" t="s">
        <v>1043</v>
      </c>
      <c r="I5011" s="5" t="s">
        <v>11</v>
      </c>
      <c r="J5011" s="10">
        <v>52500</v>
      </c>
      <c r="K5011" s="10"/>
      <c r="L5011" s="11">
        <v>12283.1</v>
      </c>
    </row>
    <row r="5012" spans="1:12" x14ac:dyDescent="0.25">
      <c r="A5012" s="5" t="s">
        <v>1039</v>
      </c>
      <c r="B5012" s="3" t="s">
        <v>1040</v>
      </c>
      <c r="C5012" s="5" t="s">
        <v>5588</v>
      </c>
      <c r="D5012" s="5" t="s">
        <v>5609</v>
      </c>
      <c r="E5012" s="5">
        <v>2016</v>
      </c>
      <c r="F5012" s="8" t="str">
        <f t="shared" si="158"/>
        <v>March</v>
      </c>
      <c r="G5012" s="7">
        <f t="shared" si="159"/>
        <v>42452</v>
      </c>
      <c r="H5012" s="5" t="s">
        <v>1044</v>
      </c>
      <c r="I5012" s="5" t="s">
        <v>13</v>
      </c>
      <c r="J5012" s="10"/>
      <c r="K5012" s="10">
        <v>50000</v>
      </c>
      <c r="L5012" s="11">
        <v>-37716.9</v>
      </c>
    </row>
    <row r="5013" spans="1:12" x14ac:dyDescent="0.25">
      <c r="A5013" s="5" t="s">
        <v>1039</v>
      </c>
      <c r="B5013" s="3" t="s">
        <v>1040</v>
      </c>
      <c r="C5013" s="5" t="s">
        <v>5588</v>
      </c>
      <c r="D5013" s="5" t="s">
        <v>5608</v>
      </c>
      <c r="E5013" s="5">
        <v>2016</v>
      </c>
      <c r="F5013" s="8" t="str">
        <f t="shared" si="158"/>
        <v>March</v>
      </c>
      <c r="G5013" s="7">
        <f t="shared" si="159"/>
        <v>42454</v>
      </c>
      <c r="H5013" s="5" t="s">
        <v>1045</v>
      </c>
      <c r="I5013" s="5" t="s">
        <v>11</v>
      </c>
      <c r="J5013" s="10">
        <v>52500</v>
      </c>
      <c r="K5013" s="10"/>
      <c r="L5013" s="11">
        <v>14783.1</v>
      </c>
    </row>
    <row r="5014" spans="1:12" x14ac:dyDescent="0.25">
      <c r="A5014" s="5" t="s">
        <v>1039</v>
      </c>
      <c r="B5014" s="3" t="s">
        <v>1040</v>
      </c>
      <c r="C5014" s="5" t="s">
        <v>5588</v>
      </c>
      <c r="D5014" s="5" t="s">
        <v>5608</v>
      </c>
      <c r="E5014" s="5">
        <v>2016</v>
      </c>
      <c r="F5014" s="8" t="str">
        <f t="shared" si="158"/>
        <v>March</v>
      </c>
      <c r="G5014" s="7">
        <f t="shared" si="159"/>
        <v>42454</v>
      </c>
      <c r="H5014" s="5" t="s">
        <v>1046</v>
      </c>
      <c r="I5014" s="5" t="s">
        <v>11</v>
      </c>
      <c r="J5014" s="10">
        <v>52500</v>
      </c>
      <c r="K5014" s="10"/>
      <c r="L5014" s="11">
        <v>67283.100000000006</v>
      </c>
    </row>
    <row r="5015" spans="1:12" x14ac:dyDescent="0.25">
      <c r="A5015" s="5" t="s">
        <v>1039</v>
      </c>
      <c r="B5015" s="3" t="s">
        <v>1040</v>
      </c>
      <c r="C5015" s="5" t="s">
        <v>5596</v>
      </c>
      <c r="D5015" s="5" t="s">
        <v>5613</v>
      </c>
      <c r="E5015" s="5">
        <v>2016</v>
      </c>
      <c r="F5015" s="8" t="str">
        <f t="shared" si="158"/>
        <v>April</v>
      </c>
      <c r="G5015" s="7">
        <f t="shared" si="159"/>
        <v>42481</v>
      </c>
      <c r="H5015" s="5" t="s">
        <v>1047</v>
      </c>
      <c r="I5015" s="5" t="s">
        <v>13</v>
      </c>
      <c r="J5015" s="10"/>
      <c r="K5015" s="10">
        <v>50000</v>
      </c>
      <c r="L5015" s="11">
        <v>17283.099999999999</v>
      </c>
    </row>
    <row r="5016" spans="1:12" x14ac:dyDescent="0.25">
      <c r="A5016" s="5" t="s">
        <v>1039</v>
      </c>
      <c r="B5016" s="3" t="s">
        <v>1040</v>
      </c>
      <c r="C5016" s="5" t="s">
        <v>5597</v>
      </c>
      <c r="D5016" s="5" t="s">
        <v>5608</v>
      </c>
      <c r="E5016" s="5">
        <v>2016</v>
      </c>
      <c r="F5016" s="8" t="str">
        <f t="shared" si="158"/>
        <v>May</v>
      </c>
      <c r="G5016" s="7">
        <f t="shared" si="159"/>
        <v>42515</v>
      </c>
      <c r="H5016" s="5" t="s">
        <v>1048</v>
      </c>
      <c r="I5016" s="5" t="s">
        <v>11</v>
      </c>
      <c r="J5016" s="10">
        <v>52500</v>
      </c>
      <c r="K5016" s="10"/>
      <c r="L5016" s="11">
        <v>69783.100000000006</v>
      </c>
    </row>
    <row r="5017" spans="1:12" x14ac:dyDescent="0.25">
      <c r="A5017" s="5" t="s">
        <v>1039</v>
      </c>
      <c r="B5017" s="3" t="s">
        <v>1040</v>
      </c>
      <c r="C5017" s="5" t="s">
        <v>5597</v>
      </c>
      <c r="D5017" s="5" t="s">
        <v>5614</v>
      </c>
      <c r="E5017" s="5">
        <v>2016</v>
      </c>
      <c r="F5017" s="8" t="str">
        <f t="shared" si="158"/>
        <v>May</v>
      </c>
      <c r="G5017" s="7">
        <f t="shared" si="159"/>
        <v>42516</v>
      </c>
      <c r="H5017" s="5" t="s">
        <v>1049</v>
      </c>
      <c r="I5017" s="5" t="s">
        <v>13</v>
      </c>
      <c r="J5017" s="10"/>
      <c r="K5017" s="10">
        <v>52500</v>
      </c>
      <c r="L5017" s="11">
        <v>17283.099999999999</v>
      </c>
    </row>
    <row r="5018" spans="1:12" x14ac:dyDescent="0.25">
      <c r="A5018" s="5" t="s">
        <v>1039</v>
      </c>
      <c r="B5018" s="3" t="s">
        <v>1040</v>
      </c>
      <c r="C5018" s="5" t="s">
        <v>5589</v>
      </c>
      <c r="D5018" s="5" t="s">
        <v>5608</v>
      </c>
      <c r="E5018" s="5">
        <v>2016</v>
      </c>
      <c r="F5018" s="8" t="str">
        <f t="shared" si="158"/>
        <v>June</v>
      </c>
      <c r="G5018" s="7">
        <f t="shared" si="159"/>
        <v>42546</v>
      </c>
      <c r="H5018" s="5" t="s">
        <v>1050</v>
      </c>
      <c r="I5018" s="5" t="s">
        <v>11</v>
      </c>
      <c r="J5018" s="10">
        <v>52500</v>
      </c>
      <c r="K5018" s="10"/>
      <c r="L5018" s="11">
        <v>69783.100000000006</v>
      </c>
    </row>
    <row r="5019" spans="1:12" x14ac:dyDescent="0.25">
      <c r="A5019" s="5" t="s">
        <v>1039</v>
      </c>
      <c r="B5019" s="3" t="s">
        <v>1040</v>
      </c>
      <c r="C5019" s="5" t="s">
        <v>5589</v>
      </c>
      <c r="D5019" s="5" t="s">
        <v>5610</v>
      </c>
      <c r="E5019" s="5">
        <v>2016</v>
      </c>
      <c r="F5019" s="8" t="str">
        <f t="shared" si="158"/>
        <v>June</v>
      </c>
      <c r="G5019" s="7">
        <f t="shared" si="159"/>
        <v>42551</v>
      </c>
      <c r="H5019" s="5" t="s">
        <v>1051</v>
      </c>
      <c r="I5019" s="5" t="s">
        <v>13</v>
      </c>
      <c r="J5019" s="10"/>
      <c r="K5019" s="10">
        <v>50000</v>
      </c>
      <c r="L5019" s="11">
        <v>19783.099999999999</v>
      </c>
    </row>
    <row r="5020" spans="1:12" x14ac:dyDescent="0.25">
      <c r="A5020" s="5" t="s">
        <v>1039</v>
      </c>
      <c r="B5020" s="3" t="s">
        <v>1040</v>
      </c>
      <c r="C5020" s="5" t="s">
        <v>5592</v>
      </c>
      <c r="D5020" s="5" t="s">
        <v>5608</v>
      </c>
      <c r="E5020" s="5">
        <v>2016</v>
      </c>
      <c r="F5020" s="8" t="str">
        <f t="shared" si="158"/>
        <v>July</v>
      </c>
      <c r="G5020" s="7">
        <f t="shared" si="159"/>
        <v>42576</v>
      </c>
      <c r="H5020" s="5" t="s">
        <v>1052</v>
      </c>
      <c r="I5020" s="5" t="s">
        <v>11</v>
      </c>
      <c r="J5020" s="10">
        <v>52500</v>
      </c>
      <c r="K5020" s="10"/>
      <c r="L5020" s="11">
        <v>72283.100000000006</v>
      </c>
    </row>
    <row r="5021" spans="1:12" x14ac:dyDescent="0.25">
      <c r="A5021" s="5" t="s">
        <v>1039</v>
      </c>
      <c r="B5021" s="3" t="s">
        <v>1040</v>
      </c>
      <c r="C5021" s="5" t="s">
        <v>5590</v>
      </c>
      <c r="D5021" s="5" t="s">
        <v>5598</v>
      </c>
      <c r="E5021" s="5">
        <v>2016</v>
      </c>
      <c r="F5021" s="8" t="str">
        <f t="shared" si="158"/>
        <v>August</v>
      </c>
      <c r="G5021" s="7">
        <f t="shared" si="159"/>
        <v>42584</v>
      </c>
      <c r="H5021" s="5" t="s">
        <v>1049</v>
      </c>
      <c r="I5021" s="5" t="s">
        <v>13</v>
      </c>
      <c r="J5021" s="10"/>
      <c r="K5021" s="10">
        <v>50000</v>
      </c>
      <c r="L5021" s="11">
        <v>22283.1</v>
      </c>
    </row>
    <row r="5022" spans="1:12" x14ac:dyDescent="0.25">
      <c r="A5022" s="5" t="s">
        <v>1039</v>
      </c>
      <c r="B5022" s="3" t="s">
        <v>1040</v>
      </c>
      <c r="C5022" s="5" t="s">
        <v>5590</v>
      </c>
      <c r="D5022" s="5" t="s">
        <v>5608</v>
      </c>
      <c r="E5022" s="5">
        <v>2016</v>
      </c>
      <c r="F5022" s="8" t="str">
        <f t="shared" si="158"/>
        <v>August</v>
      </c>
      <c r="G5022" s="7">
        <f t="shared" si="159"/>
        <v>42607</v>
      </c>
      <c r="H5022" s="5" t="s">
        <v>1053</v>
      </c>
      <c r="I5022" s="5" t="s">
        <v>11</v>
      </c>
      <c r="J5022" s="10">
        <v>52500</v>
      </c>
      <c r="K5022" s="10"/>
      <c r="L5022" s="11">
        <v>74783.100000000006</v>
      </c>
    </row>
    <row r="5023" spans="1:12" x14ac:dyDescent="0.25">
      <c r="A5023" s="5" t="s">
        <v>1039</v>
      </c>
      <c r="B5023" s="3" t="s">
        <v>1040</v>
      </c>
      <c r="C5023" s="5" t="s">
        <v>5605</v>
      </c>
      <c r="D5023" s="5" t="s">
        <v>5587</v>
      </c>
      <c r="E5023" s="5">
        <v>2016</v>
      </c>
      <c r="F5023" s="8" t="str">
        <f t="shared" si="158"/>
        <v>September</v>
      </c>
      <c r="G5023" s="7">
        <f t="shared" si="159"/>
        <v>42614</v>
      </c>
      <c r="H5023" s="5" t="s">
        <v>1054</v>
      </c>
      <c r="I5023" s="5" t="s">
        <v>13</v>
      </c>
      <c r="J5023" s="10"/>
      <c r="K5023" s="10">
        <v>50000</v>
      </c>
      <c r="L5023" s="11">
        <v>24783.1</v>
      </c>
    </row>
    <row r="5024" spans="1:12" x14ac:dyDescent="0.25">
      <c r="A5024" s="5" t="s">
        <v>1039</v>
      </c>
      <c r="B5024" s="3" t="s">
        <v>1040</v>
      </c>
      <c r="C5024" s="5" t="s">
        <v>5605</v>
      </c>
      <c r="D5024" s="5" t="s">
        <v>5608</v>
      </c>
      <c r="E5024" s="5">
        <v>2016</v>
      </c>
      <c r="F5024" s="8" t="str">
        <f t="shared" si="158"/>
        <v>September</v>
      </c>
      <c r="G5024" s="7">
        <f t="shared" si="159"/>
        <v>42638</v>
      </c>
      <c r="H5024" s="5" t="s">
        <v>1055</v>
      </c>
      <c r="I5024" s="5" t="s">
        <v>11</v>
      </c>
      <c r="J5024" s="10">
        <v>52500</v>
      </c>
      <c r="K5024" s="10"/>
      <c r="L5024" s="11">
        <v>77283.100000000006</v>
      </c>
    </row>
    <row r="5025" spans="1:12" x14ac:dyDescent="0.25">
      <c r="A5025" s="5" t="s">
        <v>1039</v>
      </c>
      <c r="B5025" s="3" t="s">
        <v>1040</v>
      </c>
      <c r="C5025" s="5" t="s">
        <v>5606</v>
      </c>
      <c r="D5025" s="5" t="s">
        <v>5592</v>
      </c>
      <c r="E5025" s="5">
        <v>2016</v>
      </c>
      <c r="F5025" s="8" t="str">
        <f t="shared" si="158"/>
        <v>October</v>
      </c>
      <c r="G5025" s="7">
        <f t="shared" si="159"/>
        <v>42650</v>
      </c>
      <c r="H5025" s="5" t="s">
        <v>1056</v>
      </c>
      <c r="I5025" s="5" t="s">
        <v>13</v>
      </c>
      <c r="J5025" s="10"/>
      <c r="K5025" s="10">
        <v>50000</v>
      </c>
      <c r="L5025" s="11">
        <v>27283.1</v>
      </c>
    </row>
    <row r="5026" spans="1:12" x14ac:dyDescent="0.25">
      <c r="A5026" s="5" t="s">
        <v>1039</v>
      </c>
      <c r="B5026" s="3" t="s">
        <v>1040</v>
      </c>
      <c r="C5026" s="5" t="s">
        <v>5606</v>
      </c>
      <c r="D5026" s="5" t="s">
        <v>5608</v>
      </c>
      <c r="E5026" s="5">
        <v>2016</v>
      </c>
      <c r="F5026" s="8" t="str">
        <f t="shared" si="158"/>
        <v>October</v>
      </c>
      <c r="G5026" s="7">
        <f t="shared" si="159"/>
        <v>42668</v>
      </c>
      <c r="H5026" s="5" t="s">
        <v>1057</v>
      </c>
      <c r="I5026" s="5" t="s">
        <v>11</v>
      </c>
      <c r="J5026" s="10">
        <v>52500</v>
      </c>
      <c r="K5026" s="10"/>
      <c r="L5026" s="11">
        <v>79783.100000000006</v>
      </c>
    </row>
    <row r="5027" spans="1:12" x14ac:dyDescent="0.25">
      <c r="A5027" s="5" t="s">
        <v>1039</v>
      </c>
      <c r="B5027" s="3" t="s">
        <v>1040</v>
      </c>
      <c r="C5027" s="5" t="s">
        <v>5594</v>
      </c>
      <c r="D5027" s="5" t="s">
        <v>5608</v>
      </c>
      <c r="E5027" s="5">
        <v>2016</v>
      </c>
      <c r="F5027" s="8" t="str">
        <f t="shared" si="158"/>
        <v>November</v>
      </c>
      <c r="G5027" s="7">
        <f t="shared" si="159"/>
        <v>42699</v>
      </c>
      <c r="H5027" s="5" t="s">
        <v>1058</v>
      </c>
      <c r="I5027" s="5" t="s">
        <v>11</v>
      </c>
      <c r="J5027" s="10">
        <v>52500</v>
      </c>
      <c r="K5027" s="10"/>
      <c r="L5027" s="11">
        <v>132283.1</v>
      </c>
    </row>
    <row r="5028" spans="1:12" x14ac:dyDescent="0.25">
      <c r="A5028" s="5" t="s">
        <v>1039</v>
      </c>
      <c r="B5028" s="3" t="s">
        <v>1040</v>
      </c>
      <c r="C5028" s="5" t="s">
        <v>5607</v>
      </c>
      <c r="D5028" s="5" t="s">
        <v>5592</v>
      </c>
      <c r="E5028" s="5">
        <v>2016</v>
      </c>
      <c r="F5028" s="8" t="str">
        <f t="shared" si="158"/>
        <v>December</v>
      </c>
      <c r="G5028" s="7">
        <f t="shared" si="159"/>
        <v>42711</v>
      </c>
      <c r="H5028" s="5" t="s">
        <v>1059</v>
      </c>
      <c r="I5028" s="5" t="s">
        <v>13</v>
      </c>
      <c r="J5028" s="10"/>
      <c r="K5028" s="10">
        <v>50000</v>
      </c>
      <c r="L5028" s="11">
        <v>82283.100000000006</v>
      </c>
    </row>
    <row r="5029" spans="1:12" x14ac:dyDescent="0.25">
      <c r="A5029" s="5" t="s">
        <v>1039</v>
      </c>
      <c r="B5029" s="3" t="s">
        <v>1040</v>
      </c>
      <c r="C5029" s="5" t="s">
        <v>5607</v>
      </c>
      <c r="D5029" s="5" t="s">
        <v>5605</v>
      </c>
      <c r="E5029" s="5">
        <v>2016</v>
      </c>
      <c r="F5029" s="8" t="str">
        <f t="shared" si="158"/>
        <v>December</v>
      </c>
      <c r="G5029" s="7">
        <f t="shared" si="159"/>
        <v>42713</v>
      </c>
      <c r="H5029" s="5" t="s">
        <v>1060</v>
      </c>
      <c r="I5029" s="5" t="s">
        <v>13</v>
      </c>
      <c r="J5029" s="10"/>
      <c r="K5029" s="10">
        <v>29783.1</v>
      </c>
      <c r="L5029" s="11">
        <v>52500</v>
      </c>
    </row>
    <row r="5030" spans="1:12" x14ac:dyDescent="0.25">
      <c r="A5030" s="5" t="s">
        <v>1039</v>
      </c>
      <c r="B5030" s="3" t="s">
        <v>1040</v>
      </c>
      <c r="C5030" s="5" t="s">
        <v>5607</v>
      </c>
      <c r="D5030" s="5" t="s">
        <v>5608</v>
      </c>
      <c r="E5030" s="5">
        <v>2016</v>
      </c>
      <c r="F5030" s="8" t="str">
        <f t="shared" si="158"/>
        <v>December</v>
      </c>
      <c r="G5030" s="7">
        <f t="shared" si="159"/>
        <v>42729</v>
      </c>
      <c r="H5030" s="5" t="s">
        <v>1061</v>
      </c>
      <c r="I5030" s="5" t="s">
        <v>11</v>
      </c>
      <c r="J5030" s="10">
        <v>52500</v>
      </c>
      <c r="K5030" s="10"/>
      <c r="L5030" s="11">
        <v>105000</v>
      </c>
    </row>
    <row r="5031" spans="1:12" x14ac:dyDescent="0.25">
      <c r="A5031" s="5" t="s">
        <v>1062</v>
      </c>
      <c r="B5031" s="3" t="s">
        <v>1063</v>
      </c>
      <c r="C5031" s="7"/>
      <c r="D5031" s="7"/>
      <c r="E5031" s="7"/>
      <c r="F5031" s="8" t="str">
        <f t="shared" si="158"/>
        <v>January</v>
      </c>
      <c r="G5031" s="7" t="str">
        <f t="shared" si="159"/>
        <v/>
      </c>
      <c r="H5031" s="5" t="s">
        <v>28</v>
      </c>
      <c r="I5031" s="5" t="s">
        <v>29</v>
      </c>
      <c r="J5031" s="10"/>
      <c r="K5031" s="10"/>
      <c r="L5031" s="11">
        <v>0</v>
      </c>
    </row>
    <row r="5032" spans="1:12" x14ac:dyDescent="0.25">
      <c r="A5032" s="5" t="s">
        <v>1064</v>
      </c>
      <c r="B5032" s="3" t="s">
        <v>1065</v>
      </c>
      <c r="C5032" s="5" t="s">
        <v>5587</v>
      </c>
      <c r="D5032" s="5" t="s">
        <v>5587</v>
      </c>
      <c r="E5032" s="5">
        <v>2016</v>
      </c>
      <c r="F5032" s="8" t="str">
        <f t="shared" si="158"/>
        <v>January</v>
      </c>
      <c r="G5032" s="7">
        <f t="shared" si="159"/>
        <v>42370</v>
      </c>
      <c r="H5032" s="5" t="s">
        <v>36</v>
      </c>
      <c r="I5032" s="5" t="s">
        <v>29</v>
      </c>
      <c r="J5032" s="10"/>
      <c r="K5032" s="10"/>
      <c r="L5032" s="11">
        <v>332422340.80000001</v>
      </c>
    </row>
    <row r="5033" spans="1:12" x14ac:dyDescent="0.25">
      <c r="A5033" s="5" t="s">
        <v>1064</v>
      </c>
      <c r="B5033" s="3" t="s">
        <v>1065</v>
      </c>
      <c r="C5033" s="5" t="s">
        <v>5588</v>
      </c>
      <c r="D5033" s="5" t="s">
        <v>5587</v>
      </c>
      <c r="E5033" s="5">
        <v>2016</v>
      </c>
      <c r="F5033" s="8" t="str">
        <f t="shared" si="158"/>
        <v>March</v>
      </c>
      <c r="G5033" s="7">
        <f t="shared" si="159"/>
        <v>42430</v>
      </c>
      <c r="H5033" s="5" t="s">
        <v>1066</v>
      </c>
      <c r="I5033" s="5" t="s">
        <v>13</v>
      </c>
      <c r="J5033" s="10"/>
      <c r="K5033" s="10">
        <v>214746094.83000001</v>
      </c>
      <c r="L5033" s="11">
        <v>117676245.97</v>
      </c>
    </row>
    <row r="5034" spans="1:12" x14ac:dyDescent="0.25">
      <c r="A5034" s="5" t="s">
        <v>1064</v>
      </c>
      <c r="B5034" s="3" t="s">
        <v>1065</v>
      </c>
      <c r="C5034" s="5" t="s">
        <v>5588</v>
      </c>
      <c r="D5034" s="5" t="s">
        <v>5587</v>
      </c>
      <c r="E5034" s="5">
        <v>2016</v>
      </c>
      <c r="F5034" s="8" t="str">
        <f t="shared" si="158"/>
        <v>March</v>
      </c>
      <c r="G5034" s="7">
        <f t="shared" si="159"/>
        <v>42430</v>
      </c>
      <c r="H5034" s="5" t="s">
        <v>1067</v>
      </c>
      <c r="I5034" s="5" t="s">
        <v>13</v>
      </c>
      <c r="J5034" s="10"/>
      <c r="K5034" s="10">
        <v>22604852.09</v>
      </c>
      <c r="L5034" s="11">
        <v>95071393.879999995</v>
      </c>
    </row>
    <row r="5035" spans="1:12" x14ac:dyDescent="0.25">
      <c r="A5035" s="5" t="s">
        <v>1064</v>
      </c>
      <c r="B5035" s="3" t="s">
        <v>1065</v>
      </c>
      <c r="C5035" s="5" t="s">
        <v>5592</v>
      </c>
      <c r="D5035" s="5" t="s">
        <v>5611</v>
      </c>
      <c r="E5035" s="5">
        <v>2016</v>
      </c>
      <c r="F5035" s="8" t="str">
        <f t="shared" si="158"/>
        <v>July</v>
      </c>
      <c r="G5035" s="7">
        <f t="shared" si="159"/>
        <v>42565</v>
      </c>
      <c r="H5035" s="5" t="s">
        <v>1068</v>
      </c>
      <c r="I5035" s="5" t="s">
        <v>11</v>
      </c>
      <c r="J5035" s="10">
        <v>73556675.709999993</v>
      </c>
      <c r="K5035" s="10"/>
      <c r="L5035" s="11">
        <v>168628069.59</v>
      </c>
    </row>
    <row r="5036" spans="1:12" x14ac:dyDescent="0.25">
      <c r="A5036" s="5" t="s">
        <v>1064</v>
      </c>
      <c r="B5036" s="3" t="s">
        <v>1065</v>
      </c>
      <c r="C5036" s="5" t="s">
        <v>5590</v>
      </c>
      <c r="D5036" s="5" t="s">
        <v>5608</v>
      </c>
      <c r="E5036" s="5">
        <v>2016</v>
      </c>
      <c r="F5036" s="8" t="str">
        <f t="shared" si="158"/>
        <v>August</v>
      </c>
      <c r="G5036" s="7">
        <f t="shared" si="159"/>
        <v>42607</v>
      </c>
      <c r="H5036" s="5" t="s">
        <v>1069</v>
      </c>
      <c r="I5036" s="5" t="s">
        <v>13</v>
      </c>
      <c r="J5036" s="10"/>
      <c r="K5036" s="10">
        <v>66551278.020000003</v>
      </c>
      <c r="L5036" s="11">
        <v>102076791.56999999</v>
      </c>
    </row>
    <row r="5037" spans="1:12" x14ac:dyDescent="0.25">
      <c r="A5037" s="5" t="s">
        <v>1064</v>
      </c>
      <c r="B5037" s="3" t="s">
        <v>1065</v>
      </c>
      <c r="C5037" s="5" t="s">
        <v>5590</v>
      </c>
      <c r="D5037" s="5" t="s">
        <v>5614</v>
      </c>
      <c r="E5037" s="5">
        <v>2016</v>
      </c>
      <c r="F5037" s="8" t="str">
        <f t="shared" si="158"/>
        <v>August</v>
      </c>
      <c r="G5037" s="7">
        <f t="shared" si="159"/>
        <v>42608</v>
      </c>
      <c r="H5037" s="5" t="s">
        <v>1070</v>
      </c>
      <c r="I5037" s="5" t="s">
        <v>13</v>
      </c>
      <c r="J5037" s="10"/>
      <c r="K5037" s="10">
        <v>7005397.6900000004</v>
      </c>
      <c r="L5037" s="11">
        <v>95071393.879999995</v>
      </c>
    </row>
    <row r="5038" spans="1:12" x14ac:dyDescent="0.25">
      <c r="A5038" s="5" t="s">
        <v>1071</v>
      </c>
      <c r="B5038" s="3" t="s">
        <v>1072</v>
      </c>
      <c r="C5038" s="5" t="s">
        <v>5605</v>
      </c>
      <c r="D5038" s="5" t="s">
        <v>5592</v>
      </c>
      <c r="E5038" s="5">
        <v>2016</v>
      </c>
      <c r="F5038" s="8" t="str">
        <f t="shared" si="158"/>
        <v>September</v>
      </c>
      <c r="G5038" s="7">
        <f t="shared" si="159"/>
        <v>42620</v>
      </c>
      <c r="H5038" s="5" t="s">
        <v>1073</v>
      </c>
      <c r="I5038" s="5" t="s">
        <v>11</v>
      </c>
      <c r="J5038" s="10">
        <v>525000</v>
      </c>
      <c r="K5038" s="10"/>
      <c r="L5038" s="11">
        <v>525000</v>
      </c>
    </row>
    <row r="5039" spans="1:12" x14ac:dyDescent="0.25">
      <c r="A5039" s="5" t="s">
        <v>1071</v>
      </c>
      <c r="B5039" s="3" t="s">
        <v>1072</v>
      </c>
      <c r="C5039" s="5" t="s">
        <v>5605</v>
      </c>
      <c r="D5039" s="5" t="s">
        <v>5590</v>
      </c>
      <c r="E5039" s="5">
        <v>2016</v>
      </c>
      <c r="F5039" s="8" t="str">
        <f t="shared" si="158"/>
        <v>September</v>
      </c>
      <c r="G5039" s="7">
        <f t="shared" si="159"/>
        <v>42621</v>
      </c>
      <c r="H5039" s="5" t="s">
        <v>1074</v>
      </c>
      <c r="I5039" s="5" t="s">
        <v>13</v>
      </c>
      <c r="J5039" s="10"/>
      <c r="K5039" s="10">
        <v>500000</v>
      </c>
      <c r="L5039" s="11">
        <v>25000</v>
      </c>
    </row>
    <row r="5040" spans="1:12" x14ac:dyDescent="0.25">
      <c r="A5040" s="5" t="s">
        <v>1071</v>
      </c>
      <c r="B5040" s="3" t="s">
        <v>1072</v>
      </c>
      <c r="C5040" s="5" t="s">
        <v>5605</v>
      </c>
      <c r="D5040" s="5" t="s">
        <v>5604</v>
      </c>
      <c r="E5040" s="5">
        <v>2016</v>
      </c>
      <c r="F5040" s="8" t="str">
        <f t="shared" si="158"/>
        <v>September</v>
      </c>
      <c r="G5040" s="7">
        <f t="shared" si="159"/>
        <v>42626</v>
      </c>
      <c r="H5040" s="5" t="s">
        <v>1075</v>
      </c>
      <c r="I5040" s="5" t="s">
        <v>13</v>
      </c>
      <c r="J5040" s="10"/>
      <c r="K5040" s="10">
        <v>25000</v>
      </c>
      <c r="L5040" s="11">
        <v>0</v>
      </c>
    </row>
    <row r="5041" spans="1:12" x14ac:dyDescent="0.25">
      <c r="A5041" s="5" t="s">
        <v>1071</v>
      </c>
      <c r="B5041" s="3" t="s">
        <v>1072</v>
      </c>
      <c r="C5041" s="5" t="s">
        <v>5606</v>
      </c>
      <c r="D5041" s="5" t="s">
        <v>5612</v>
      </c>
      <c r="E5041" s="5">
        <v>2016</v>
      </c>
      <c r="F5041" s="8" t="str">
        <f t="shared" si="158"/>
        <v>October</v>
      </c>
      <c r="G5041" s="7">
        <f t="shared" si="159"/>
        <v>42663</v>
      </c>
      <c r="H5041" s="5" t="s">
        <v>1076</v>
      </c>
      <c r="I5041" s="5" t="s">
        <v>11</v>
      </c>
      <c r="J5041" s="10">
        <v>210000</v>
      </c>
      <c r="K5041" s="10"/>
      <c r="L5041" s="11">
        <v>210000</v>
      </c>
    </row>
    <row r="5042" spans="1:12" x14ac:dyDescent="0.25">
      <c r="A5042" s="5" t="s">
        <v>1071</v>
      </c>
      <c r="B5042" s="3" t="s">
        <v>1072</v>
      </c>
      <c r="C5042" s="5" t="s">
        <v>5594</v>
      </c>
      <c r="D5042" s="5" t="s">
        <v>5594</v>
      </c>
      <c r="E5042" s="5">
        <v>2016</v>
      </c>
      <c r="F5042" s="8" t="str">
        <f t="shared" si="158"/>
        <v>November</v>
      </c>
      <c r="G5042" s="7">
        <f t="shared" si="159"/>
        <v>42685</v>
      </c>
      <c r="H5042" s="5" t="s">
        <v>1077</v>
      </c>
      <c r="I5042" s="5" t="s">
        <v>13</v>
      </c>
      <c r="J5042" s="10"/>
      <c r="K5042" s="10">
        <v>200000</v>
      </c>
      <c r="L5042" s="11">
        <v>10000</v>
      </c>
    </row>
    <row r="5043" spans="1:12" x14ac:dyDescent="0.25">
      <c r="A5043" s="5" t="s">
        <v>1071</v>
      </c>
      <c r="B5043" s="3" t="s">
        <v>1072</v>
      </c>
      <c r="C5043" s="5" t="s">
        <v>5594</v>
      </c>
      <c r="D5043" s="5" t="s">
        <v>5611</v>
      </c>
      <c r="E5043" s="5">
        <v>2016</v>
      </c>
      <c r="F5043" s="8" t="str">
        <f t="shared" si="158"/>
        <v>November</v>
      </c>
      <c r="G5043" s="7">
        <f t="shared" si="159"/>
        <v>42688</v>
      </c>
      <c r="H5043" s="5" t="s">
        <v>1078</v>
      </c>
      <c r="I5043" s="5" t="s">
        <v>13</v>
      </c>
      <c r="J5043" s="10"/>
      <c r="K5043" s="10">
        <v>10000</v>
      </c>
      <c r="L5043" s="11">
        <v>0</v>
      </c>
    </row>
    <row r="5044" spans="1:12" x14ac:dyDescent="0.25">
      <c r="A5044" s="5" t="s">
        <v>1071</v>
      </c>
      <c r="B5044" s="3" t="s">
        <v>1072</v>
      </c>
      <c r="C5044" s="5" t="s">
        <v>5594</v>
      </c>
      <c r="D5044" s="5" t="s">
        <v>5612</v>
      </c>
      <c r="E5044" s="5">
        <v>2016</v>
      </c>
      <c r="F5044" s="8" t="str">
        <f t="shared" si="158"/>
        <v>November</v>
      </c>
      <c r="G5044" s="7">
        <f t="shared" si="159"/>
        <v>42694</v>
      </c>
      <c r="H5044" s="5" t="s">
        <v>1079</v>
      </c>
      <c r="I5044" s="5" t="s">
        <v>11</v>
      </c>
      <c r="J5044" s="10">
        <v>210000</v>
      </c>
      <c r="K5044" s="10"/>
      <c r="L5044" s="11">
        <v>210000</v>
      </c>
    </row>
    <row r="5045" spans="1:12" x14ac:dyDescent="0.25">
      <c r="A5045" s="5" t="s">
        <v>1071</v>
      </c>
      <c r="B5045" s="3" t="s">
        <v>1072</v>
      </c>
      <c r="C5045" s="5" t="s">
        <v>5607</v>
      </c>
      <c r="D5045" s="5" t="s">
        <v>5592</v>
      </c>
      <c r="E5045" s="5">
        <v>2016</v>
      </c>
      <c r="F5045" s="8" t="str">
        <f t="shared" si="158"/>
        <v>December</v>
      </c>
      <c r="G5045" s="7">
        <f t="shared" si="159"/>
        <v>42711</v>
      </c>
      <c r="H5045" s="5" t="s">
        <v>1080</v>
      </c>
      <c r="I5045" s="5" t="s">
        <v>13</v>
      </c>
      <c r="J5045" s="10"/>
      <c r="K5045" s="10">
        <v>200000</v>
      </c>
      <c r="L5045" s="11">
        <v>10000</v>
      </c>
    </row>
    <row r="5046" spans="1:12" x14ac:dyDescent="0.25">
      <c r="A5046" s="5" t="s">
        <v>1071</v>
      </c>
      <c r="B5046" s="3" t="s">
        <v>1072</v>
      </c>
      <c r="C5046" s="5" t="s">
        <v>5607</v>
      </c>
      <c r="D5046" s="5" t="s">
        <v>5592</v>
      </c>
      <c r="E5046" s="5">
        <v>2016</v>
      </c>
      <c r="F5046" s="8" t="str">
        <f t="shared" si="158"/>
        <v>December</v>
      </c>
      <c r="G5046" s="7">
        <f t="shared" si="159"/>
        <v>42711</v>
      </c>
      <c r="H5046" s="5" t="s">
        <v>1081</v>
      </c>
      <c r="I5046" s="5" t="s">
        <v>13</v>
      </c>
      <c r="J5046" s="10"/>
      <c r="K5046" s="10">
        <v>10000</v>
      </c>
      <c r="L5046" s="11">
        <v>0</v>
      </c>
    </row>
    <row r="5047" spans="1:12" x14ac:dyDescent="0.25">
      <c r="A5047" s="5" t="s">
        <v>1071</v>
      </c>
      <c r="B5047" s="3" t="s">
        <v>1072</v>
      </c>
      <c r="C5047" s="5" t="s">
        <v>5607</v>
      </c>
      <c r="D5047" s="5" t="s">
        <v>5612</v>
      </c>
      <c r="E5047" s="5">
        <v>2016</v>
      </c>
      <c r="F5047" s="8" t="str">
        <f t="shared" si="158"/>
        <v>December</v>
      </c>
      <c r="G5047" s="7">
        <f t="shared" si="159"/>
        <v>42724</v>
      </c>
      <c r="H5047" s="5" t="s">
        <v>1082</v>
      </c>
      <c r="I5047" s="5" t="s">
        <v>11</v>
      </c>
      <c r="J5047" s="10">
        <v>210000</v>
      </c>
      <c r="K5047" s="10"/>
      <c r="L5047" s="11">
        <v>210000</v>
      </c>
    </row>
    <row r="5048" spans="1:12" x14ac:dyDescent="0.25">
      <c r="A5048" s="5" t="s">
        <v>1083</v>
      </c>
      <c r="B5048" s="3" t="s">
        <v>1084</v>
      </c>
      <c r="C5048" s="7"/>
      <c r="D5048" s="7"/>
      <c r="E5048" s="7"/>
      <c r="F5048" s="8" t="str">
        <f t="shared" si="158"/>
        <v>January</v>
      </c>
      <c r="G5048" s="7" t="str">
        <f t="shared" si="159"/>
        <v/>
      </c>
      <c r="H5048" s="5" t="s">
        <v>28</v>
      </c>
      <c r="I5048" s="5" t="s">
        <v>29</v>
      </c>
      <c r="J5048" s="10"/>
      <c r="K5048" s="10"/>
      <c r="L5048" s="11">
        <v>0</v>
      </c>
    </row>
    <row r="5049" spans="1:12" x14ac:dyDescent="0.25">
      <c r="A5049" s="5" t="s">
        <v>1085</v>
      </c>
      <c r="B5049" s="3" t="s">
        <v>1086</v>
      </c>
      <c r="C5049" s="7"/>
      <c r="D5049" s="7"/>
      <c r="E5049" s="7"/>
      <c r="F5049" s="8" t="str">
        <f t="shared" si="158"/>
        <v>January</v>
      </c>
      <c r="G5049" s="7" t="str">
        <f t="shared" si="159"/>
        <v/>
      </c>
      <c r="H5049" s="5" t="s">
        <v>28</v>
      </c>
      <c r="I5049" s="5" t="s">
        <v>29</v>
      </c>
      <c r="J5049" s="10"/>
      <c r="K5049" s="10"/>
      <c r="L5049" s="11">
        <v>0</v>
      </c>
    </row>
    <row r="5050" spans="1:12" x14ac:dyDescent="0.25">
      <c r="A5050" s="5" t="s">
        <v>1087</v>
      </c>
      <c r="B5050" s="3" t="s">
        <v>1088</v>
      </c>
      <c r="C5050" s="7"/>
      <c r="D5050" s="7"/>
      <c r="E5050" s="7"/>
      <c r="F5050" s="8" t="str">
        <f t="shared" si="158"/>
        <v>January</v>
      </c>
      <c r="G5050" s="7" t="str">
        <f t="shared" si="159"/>
        <v/>
      </c>
      <c r="H5050" s="5" t="s">
        <v>28</v>
      </c>
      <c r="I5050" s="5" t="s">
        <v>29</v>
      </c>
      <c r="J5050" s="10"/>
      <c r="K5050" s="10"/>
      <c r="L5050" s="11">
        <v>0</v>
      </c>
    </row>
    <row r="5051" spans="1:12" x14ac:dyDescent="0.25">
      <c r="A5051" s="5" t="s">
        <v>1089</v>
      </c>
      <c r="B5051" s="3" t="s">
        <v>1090</v>
      </c>
      <c r="C5051" s="5" t="s">
        <v>5605</v>
      </c>
      <c r="D5051" s="5" t="s">
        <v>5597</v>
      </c>
      <c r="E5051" s="5">
        <v>2016</v>
      </c>
      <c r="F5051" s="8" t="str">
        <f t="shared" si="158"/>
        <v>September</v>
      </c>
      <c r="G5051" s="7">
        <f t="shared" si="159"/>
        <v>42618</v>
      </c>
      <c r="H5051" s="5" t="s">
        <v>1091</v>
      </c>
      <c r="I5051" s="5" t="s">
        <v>11</v>
      </c>
      <c r="J5051" s="10">
        <v>514500</v>
      </c>
      <c r="K5051" s="10"/>
      <c r="L5051" s="11">
        <v>514500</v>
      </c>
    </row>
    <row r="5052" spans="1:12" x14ac:dyDescent="0.25">
      <c r="A5052" s="5" t="s">
        <v>1089</v>
      </c>
      <c r="B5052" s="3" t="s">
        <v>1090</v>
      </c>
      <c r="C5052" s="5" t="s">
        <v>5605</v>
      </c>
      <c r="D5052" s="5" t="s">
        <v>5597</v>
      </c>
      <c r="E5052" s="5">
        <v>2016</v>
      </c>
      <c r="F5052" s="8" t="str">
        <f t="shared" si="158"/>
        <v>September</v>
      </c>
      <c r="G5052" s="7">
        <f t="shared" si="159"/>
        <v>42618</v>
      </c>
      <c r="H5052" s="5" t="s">
        <v>1092</v>
      </c>
      <c r="I5052" s="5" t="s">
        <v>13</v>
      </c>
      <c r="J5052" s="10"/>
      <c r="K5052" s="10">
        <v>514500</v>
      </c>
      <c r="L5052" s="11">
        <v>0</v>
      </c>
    </row>
    <row r="5053" spans="1:12" x14ac:dyDescent="0.25">
      <c r="A5053" s="5" t="s">
        <v>1089</v>
      </c>
      <c r="B5053" s="3" t="s">
        <v>1090</v>
      </c>
      <c r="C5053" s="5" t="s">
        <v>5594</v>
      </c>
      <c r="D5053" s="5" t="s">
        <v>5598</v>
      </c>
      <c r="E5053" s="5">
        <v>2016</v>
      </c>
      <c r="F5053" s="8" t="str">
        <f t="shared" si="158"/>
        <v>November</v>
      </c>
      <c r="G5053" s="7">
        <f t="shared" si="159"/>
        <v>42676</v>
      </c>
      <c r="H5053" s="5" t="s">
        <v>1093</v>
      </c>
      <c r="I5053" s="5" t="s">
        <v>11</v>
      </c>
      <c r="J5053" s="10">
        <v>147000</v>
      </c>
      <c r="K5053" s="10"/>
      <c r="L5053" s="11">
        <v>147000</v>
      </c>
    </row>
    <row r="5054" spans="1:12" x14ac:dyDescent="0.25">
      <c r="A5054" s="5" t="s">
        <v>1089</v>
      </c>
      <c r="B5054" s="3" t="s">
        <v>1090</v>
      </c>
      <c r="C5054" s="5" t="s">
        <v>5594</v>
      </c>
      <c r="D5054" s="5" t="s">
        <v>5601</v>
      </c>
      <c r="E5054" s="5">
        <v>2016</v>
      </c>
      <c r="F5054" s="8" t="str">
        <f t="shared" si="158"/>
        <v>November</v>
      </c>
      <c r="G5054" s="7">
        <f t="shared" si="159"/>
        <v>42691</v>
      </c>
      <c r="H5054" s="5" t="s">
        <v>1094</v>
      </c>
      <c r="I5054" s="5" t="s">
        <v>13</v>
      </c>
      <c r="J5054" s="10"/>
      <c r="K5054" s="10">
        <v>140000</v>
      </c>
      <c r="L5054" s="11">
        <v>7000</v>
      </c>
    </row>
    <row r="5055" spans="1:12" x14ac:dyDescent="0.25">
      <c r="A5055" s="5" t="s">
        <v>1089</v>
      </c>
      <c r="B5055" s="3" t="s">
        <v>1090</v>
      </c>
      <c r="C5055" s="5" t="s">
        <v>5594</v>
      </c>
      <c r="D5055" s="5" t="s">
        <v>5591</v>
      </c>
      <c r="E5055" s="5">
        <v>2016</v>
      </c>
      <c r="F5055" s="8" t="str">
        <f t="shared" si="158"/>
        <v>November</v>
      </c>
      <c r="G5055" s="7">
        <f t="shared" si="159"/>
        <v>42692</v>
      </c>
      <c r="H5055" s="5" t="s">
        <v>1095</v>
      </c>
      <c r="I5055" s="5" t="s">
        <v>13</v>
      </c>
      <c r="J5055" s="10"/>
      <c r="K5055" s="10">
        <v>7000</v>
      </c>
      <c r="L5055" s="11">
        <v>0</v>
      </c>
    </row>
    <row r="5056" spans="1:12" x14ac:dyDescent="0.25">
      <c r="A5056" s="5" t="s">
        <v>1089</v>
      </c>
      <c r="B5056" s="3" t="s">
        <v>1090</v>
      </c>
      <c r="C5056" s="5" t="s">
        <v>5607</v>
      </c>
      <c r="D5056" s="5" t="s">
        <v>5588</v>
      </c>
      <c r="E5056" s="5">
        <v>2016</v>
      </c>
      <c r="F5056" s="8" t="str">
        <f t="shared" si="158"/>
        <v>December</v>
      </c>
      <c r="G5056" s="7">
        <f t="shared" si="159"/>
        <v>42707</v>
      </c>
      <c r="H5056" s="5" t="s">
        <v>1096</v>
      </c>
      <c r="I5056" s="5" t="s">
        <v>11</v>
      </c>
      <c r="J5056" s="10">
        <v>147000</v>
      </c>
      <c r="K5056" s="10"/>
      <c r="L5056" s="11">
        <v>147000</v>
      </c>
    </row>
    <row r="5057" spans="1:12" x14ac:dyDescent="0.25">
      <c r="A5057" s="5" t="s">
        <v>1097</v>
      </c>
      <c r="B5057" s="3" t="s">
        <v>1098</v>
      </c>
      <c r="C5057" s="7"/>
      <c r="D5057" s="7"/>
      <c r="E5057" s="7"/>
      <c r="F5057" s="8" t="str">
        <f t="shared" si="158"/>
        <v>January</v>
      </c>
      <c r="G5057" s="7" t="str">
        <f t="shared" si="159"/>
        <v/>
      </c>
      <c r="H5057" s="5" t="s">
        <v>28</v>
      </c>
      <c r="I5057" s="5" t="s">
        <v>29</v>
      </c>
      <c r="J5057" s="10"/>
      <c r="K5057" s="10"/>
      <c r="L5057" s="11">
        <v>0</v>
      </c>
    </row>
    <row r="5058" spans="1:12" x14ac:dyDescent="0.25">
      <c r="A5058" s="5" t="s">
        <v>1099</v>
      </c>
      <c r="B5058" s="3" t="s">
        <v>1100</v>
      </c>
      <c r="C5058" s="5" t="s">
        <v>5587</v>
      </c>
      <c r="D5058" s="5" t="s">
        <v>5587</v>
      </c>
      <c r="E5058" s="5">
        <v>2016</v>
      </c>
      <c r="F5058" s="8" t="str">
        <f t="shared" si="158"/>
        <v>January</v>
      </c>
      <c r="G5058" s="7">
        <f t="shared" si="159"/>
        <v>42370</v>
      </c>
      <c r="H5058" s="5" t="s">
        <v>36</v>
      </c>
      <c r="I5058" s="5" t="s">
        <v>29</v>
      </c>
      <c r="J5058" s="10"/>
      <c r="K5058" s="10"/>
      <c r="L5058" s="11">
        <v>5429080</v>
      </c>
    </row>
    <row r="5059" spans="1:12" x14ac:dyDescent="0.25">
      <c r="A5059" s="5" t="s">
        <v>1099</v>
      </c>
      <c r="B5059" s="3" t="s">
        <v>1100</v>
      </c>
      <c r="C5059" s="5" t="s">
        <v>5587</v>
      </c>
      <c r="D5059" s="5" t="s">
        <v>5587</v>
      </c>
      <c r="E5059" s="5">
        <v>2016</v>
      </c>
      <c r="F5059" s="8" t="str">
        <f t="shared" si="158"/>
        <v>January</v>
      </c>
      <c r="G5059" s="7">
        <f t="shared" si="159"/>
        <v>42370</v>
      </c>
      <c r="H5059" s="5" t="s">
        <v>1101</v>
      </c>
      <c r="I5059" s="5" t="s">
        <v>11</v>
      </c>
      <c r="J5059" s="10">
        <v>2233980</v>
      </c>
      <c r="K5059" s="10"/>
      <c r="L5059" s="11">
        <v>7663060</v>
      </c>
    </row>
    <row r="5060" spans="1:12" x14ac:dyDescent="0.25">
      <c r="A5060" s="5" t="s">
        <v>1099</v>
      </c>
      <c r="B5060" s="3" t="s">
        <v>1100</v>
      </c>
      <c r="C5060" s="5" t="s">
        <v>5596</v>
      </c>
      <c r="D5060" s="5" t="s">
        <v>5587</v>
      </c>
      <c r="E5060" s="5">
        <v>2016</v>
      </c>
      <c r="F5060" s="8" t="str">
        <f t="shared" si="158"/>
        <v>April</v>
      </c>
      <c r="G5060" s="7">
        <f t="shared" si="159"/>
        <v>42461</v>
      </c>
      <c r="H5060" s="5" t="s">
        <v>1102</v>
      </c>
      <c r="I5060" s="5" t="s">
        <v>11</v>
      </c>
      <c r="J5060" s="10">
        <v>2233980</v>
      </c>
      <c r="K5060" s="10"/>
      <c r="L5060" s="11">
        <v>9897040</v>
      </c>
    </row>
    <row r="5061" spans="1:12" x14ac:dyDescent="0.25">
      <c r="A5061" s="5" t="s">
        <v>1099</v>
      </c>
      <c r="B5061" s="3" t="s">
        <v>1100</v>
      </c>
      <c r="C5061" s="5" t="s">
        <v>5596</v>
      </c>
      <c r="D5061" s="5" t="s">
        <v>5587</v>
      </c>
      <c r="E5061" s="5">
        <v>2016</v>
      </c>
      <c r="F5061" s="8" t="str">
        <f t="shared" si="158"/>
        <v>April</v>
      </c>
      <c r="G5061" s="7">
        <f t="shared" si="159"/>
        <v>42461</v>
      </c>
      <c r="H5061" s="5" t="s">
        <v>1103</v>
      </c>
      <c r="I5061" s="5" t="s">
        <v>13</v>
      </c>
      <c r="J5061" s="10"/>
      <c r="K5061" s="10">
        <v>4000000</v>
      </c>
      <c r="L5061" s="11">
        <v>5897040</v>
      </c>
    </row>
    <row r="5062" spans="1:12" x14ac:dyDescent="0.25">
      <c r="A5062" s="5" t="s">
        <v>1099</v>
      </c>
      <c r="B5062" s="3" t="s">
        <v>1100</v>
      </c>
      <c r="C5062" s="5" t="s">
        <v>5592</v>
      </c>
      <c r="D5062" s="5" t="s">
        <v>5587</v>
      </c>
      <c r="E5062" s="5">
        <v>2016</v>
      </c>
      <c r="F5062" s="8" t="str">
        <f t="shared" si="158"/>
        <v>July</v>
      </c>
      <c r="G5062" s="7">
        <f t="shared" si="159"/>
        <v>42552</v>
      </c>
      <c r="H5062" s="5" t="s">
        <v>1104</v>
      </c>
      <c r="I5062" s="5" t="s">
        <v>11</v>
      </c>
      <c r="J5062" s="10">
        <v>3642030</v>
      </c>
      <c r="K5062" s="10"/>
      <c r="L5062" s="11">
        <v>9539070</v>
      </c>
    </row>
    <row r="5063" spans="1:12" x14ac:dyDescent="0.25">
      <c r="A5063" s="5" t="s">
        <v>1099</v>
      </c>
      <c r="B5063" s="3" t="s">
        <v>1100</v>
      </c>
      <c r="C5063" s="5" t="s">
        <v>5592</v>
      </c>
      <c r="D5063" s="5" t="s">
        <v>5616</v>
      </c>
      <c r="E5063" s="5">
        <v>2016</v>
      </c>
      <c r="F5063" s="8" t="str">
        <f t="shared" si="158"/>
        <v>July</v>
      </c>
      <c r="G5063" s="7">
        <f t="shared" si="159"/>
        <v>42566</v>
      </c>
      <c r="H5063" s="5" t="s">
        <v>1105</v>
      </c>
      <c r="I5063" s="5" t="s">
        <v>13</v>
      </c>
      <c r="J5063" s="10"/>
      <c r="K5063" s="10">
        <v>3000000</v>
      </c>
      <c r="L5063" s="11">
        <v>6539070</v>
      </c>
    </row>
    <row r="5064" spans="1:12" x14ac:dyDescent="0.25">
      <c r="A5064" s="5" t="s">
        <v>1099</v>
      </c>
      <c r="B5064" s="3" t="s">
        <v>1100</v>
      </c>
      <c r="C5064" s="5" t="s">
        <v>5592</v>
      </c>
      <c r="D5064" s="5" t="s">
        <v>5617</v>
      </c>
      <c r="E5064" s="5">
        <v>2016</v>
      </c>
      <c r="F5064" s="8" t="str">
        <f t="shared" si="158"/>
        <v>July</v>
      </c>
      <c r="G5064" s="7">
        <f t="shared" si="159"/>
        <v>42570</v>
      </c>
      <c r="H5064" s="5" t="s">
        <v>1106</v>
      </c>
      <c r="I5064" s="5" t="s">
        <v>13</v>
      </c>
      <c r="J5064" s="10"/>
      <c r="K5064" s="10">
        <v>400000</v>
      </c>
      <c r="L5064" s="11">
        <v>6139070</v>
      </c>
    </row>
    <row r="5065" spans="1:12" x14ac:dyDescent="0.25">
      <c r="A5065" s="5" t="s">
        <v>1099</v>
      </c>
      <c r="B5065" s="3" t="s">
        <v>1100</v>
      </c>
      <c r="C5065" s="5" t="s">
        <v>5590</v>
      </c>
      <c r="D5065" s="5" t="s">
        <v>5606</v>
      </c>
      <c r="E5065" s="5">
        <v>2016</v>
      </c>
      <c r="F5065" s="8" t="str">
        <f t="shared" ref="F5065:F5128" si="160">TEXT(C5065*28, "mmmm")</f>
        <v>August</v>
      </c>
      <c r="G5065" s="7">
        <f t="shared" ref="G5065:G5128" si="161">IFERROR(DATEVALUE(CONCATENATE(C5065,"-",D5065,"-",E5065)), "")</f>
        <v>42592</v>
      </c>
      <c r="H5065" s="5" t="s">
        <v>1107</v>
      </c>
      <c r="I5065" s="5" t="s">
        <v>13</v>
      </c>
      <c r="J5065" s="10"/>
      <c r="K5065" s="10">
        <v>2000000</v>
      </c>
      <c r="L5065" s="11">
        <v>4139070</v>
      </c>
    </row>
    <row r="5066" spans="1:12" x14ac:dyDescent="0.25">
      <c r="A5066" s="5" t="s">
        <v>1099</v>
      </c>
      <c r="B5066" s="3" t="s">
        <v>1100</v>
      </c>
      <c r="C5066" s="5" t="s">
        <v>5606</v>
      </c>
      <c r="D5066" s="5" t="s">
        <v>5587</v>
      </c>
      <c r="E5066" s="5">
        <v>2016</v>
      </c>
      <c r="F5066" s="8" t="str">
        <f t="shared" si="160"/>
        <v>October</v>
      </c>
      <c r="G5066" s="7">
        <f t="shared" si="161"/>
        <v>42644</v>
      </c>
      <c r="H5066" s="5" t="s">
        <v>1108</v>
      </c>
      <c r="I5066" s="5" t="s">
        <v>11</v>
      </c>
      <c r="J5066" s="10">
        <v>3642030</v>
      </c>
      <c r="K5066" s="10"/>
      <c r="L5066" s="11">
        <v>7781100</v>
      </c>
    </row>
    <row r="5067" spans="1:12" x14ac:dyDescent="0.25">
      <c r="A5067" s="5" t="s">
        <v>1099</v>
      </c>
      <c r="B5067" s="3" t="s">
        <v>1100</v>
      </c>
      <c r="C5067" s="5" t="s">
        <v>5607</v>
      </c>
      <c r="D5067" s="5" t="s">
        <v>5604</v>
      </c>
      <c r="E5067" s="5">
        <v>2016</v>
      </c>
      <c r="F5067" s="8" t="str">
        <f t="shared" si="160"/>
        <v>December</v>
      </c>
      <c r="G5067" s="7">
        <f t="shared" si="161"/>
        <v>42717</v>
      </c>
      <c r="H5067" s="5" t="s">
        <v>1109</v>
      </c>
      <c r="I5067" s="5" t="s">
        <v>13</v>
      </c>
      <c r="J5067" s="10"/>
      <c r="K5067" s="10">
        <v>6000000</v>
      </c>
      <c r="L5067" s="11">
        <v>1781100</v>
      </c>
    </row>
    <row r="5068" spans="1:12" x14ac:dyDescent="0.25">
      <c r="A5068" s="5" t="s">
        <v>1110</v>
      </c>
      <c r="B5068" s="3" t="s">
        <v>1111</v>
      </c>
      <c r="C5068" s="7"/>
      <c r="D5068" s="7"/>
      <c r="E5068" s="7"/>
      <c r="F5068" s="8" t="str">
        <f t="shared" si="160"/>
        <v>January</v>
      </c>
      <c r="G5068" s="7" t="str">
        <f t="shared" si="161"/>
        <v/>
      </c>
      <c r="H5068" s="5" t="s">
        <v>28</v>
      </c>
      <c r="I5068" s="5" t="s">
        <v>29</v>
      </c>
      <c r="J5068" s="10"/>
      <c r="K5068" s="10"/>
      <c r="L5068" s="11">
        <v>0</v>
      </c>
    </row>
    <row r="5069" spans="1:12" x14ac:dyDescent="0.25">
      <c r="A5069" s="5" t="s">
        <v>1112</v>
      </c>
      <c r="B5069" s="3" t="s">
        <v>1113</v>
      </c>
      <c r="C5069" s="5" t="s">
        <v>5587</v>
      </c>
      <c r="D5069" s="5" t="s">
        <v>5587</v>
      </c>
      <c r="E5069" s="5">
        <v>2016</v>
      </c>
      <c r="F5069" s="8" t="str">
        <f t="shared" si="160"/>
        <v>January</v>
      </c>
      <c r="G5069" s="7">
        <f t="shared" si="161"/>
        <v>42370</v>
      </c>
      <c r="H5069" s="5" t="s">
        <v>36</v>
      </c>
      <c r="I5069" s="5" t="s">
        <v>29</v>
      </c>
      <c r="J5069" s="10"/>
      <c r="K5069" s="10"/>
      <c r="L5069" s="11">
        <v>33240399.260000002</v>
      </c>
    </row>
    <row r="5070" spans="1:12" x14ac:dyDescent="0.25">
      <c r="A5070" s="5" t="s">
        <v>1112</v>
      </c>
      <c r="B5070" s="3" t="s">
        <v>1113</v>
      </c>
      <c r="C5070" s="5" t="s">
        <v>5587</v>
      </c>
      <c r="D5070" s="5" t="s">
        <v>5603</v>
      </c>
      <c r="E5070" s="5">
        <v>2016</v>
      </c>
      <c r="F5070" s="8" t="str">
        <f t="shared" si="160"/>
        <v>January</v>
      </c>
      <c r="G5070" s="7">
        <f t="shared" si="161"/>
        <v>42398</v>
      </c>
      <c r="H5070" s="5" t="s">
        <v>207</v>
      </c>
      <c r="I5070" s="5" t="s">
        <v>13</v>
      </c>
      <c r="J5070" s="10"/>
      <c r="K5070" s="10">
        <v>33240399.260000002</v>
      </c>
      <c r="L5070" s="11">
        <v>0</v>
      </c>
    </row>
    <row r="5071" spans="1:12" x14ac:dyDescent="0.25">
      <c r="A5071" s="5" t="s">
        <v>1114</v>
      </c>
      <c r="B5071" s="3" t="s">
        <v>1115</v>
      </c>
      <c r="C5071" s="7"/>
      <c r="D5071" s="7"/>
      <c r="E5071" s="7"/>
      <c r="F5071" s="8" t="str">
        <f t="shared" si="160"/>
        <v>January</v>
      </c>
      <c r="G5071" s="7" t="str">
        <f t="shared" si="161"/>
        <v/>
      </c>
      <c r="H5071" s="5" t="s">
        <v>28</v>
      </c>
      <c r="I5071" s="5" t="s">
        <v>29</v>
      </c>
      <c r="J5071" s="10"/>
      <c r="K5071" s="10"/>
      <c r="L5071" s="11">
        <v>0</v>
      </c>
    </row>
    <row r="5072" spans="1:12" x14ac:dyDescent="0.25">
      <c r="A5072" s="5" t="s">
        <v>1116</v>
      </c>
      <c r="B5072" s="3" t="s">
        <v>1117</v>
      </c>
      <c r="C5072" s="7"/>
      <c r="D5072" s="7"/>
      <c r="E5072" s="7"/>
      <c r="F5072" s="8" t="str">
        <f t="shared" si="160"/>
        <v>January</v>
      </c>
      <c r="G5072" s="7" t="str">
        <f t="shared" si="161"/>
        <v/>
      </c>
      <c r="H5072" s="5" t="s">
        <v>28</v>
      </c>
      <c r="I5072" s="5" t="s">
        <v>29</v>
      </c>
      <c r="J5072" s="10"/>
      <c r="K5072" s="10"/>
      <c r="L5072" s="11">
        <v>0</v>
      </c>
    </row>
    <row r="5073" spans="1:12" x14ac:dyDescent="0.25">
      <c r="A5073" s="5" t="s">
        <v>1118</v>
      </c>
      <c r="B5073" s="3" t="s">
        <v>1119</v>
      </c>
      <c r="C5073" s="5" t="s">
        <v>5587</v>
      </c>
      <c r="D5073" s="5" t="s">
        <v>5587</v>
      </c>
      <c r="E5073" s="5">
        <v>2016</v>
      </c>
      <c r="F5073" s="8" t="str">
        <f t="shared" si="160"/>
        <v>January</v>
      </c>
      <c r="G5073" s="7">
        <f t="shared" si="161"/>
        <v>42370</v>
      </c>
      <c r="H5073" s="5" t="s">
        <v>36</v>
      </c>
      <c r="I5073" s="5" t="s">
        <v>29</v>
      </c>
      <c r="J5073" s="10"/>
      <c r="K5073" s="10"/>
      <c r="L5073" s="11">
        <v>758438.08</v>
      </c>
    </row>
    <row r="5074" spans="1:12" x14ac:dyDescent="0.25">
      <c r="A5074" s="5" t="s">
        <v>1118</v>
      </c>
      <c r="B5074" s="3" t="s">
        <v>1119</v>
      </c>
      <c r="C5074" s="5" t="s">
        <v>5589</v>
      </c>
      <c r="D5074" s="5" t="s">
        <v>5588</v>
      </c>
      <c r="E5074" s="5">
        <v>2016</v>
      </c>
      <c r="F5074" s="8" t="str">
        <f t="shared" si="160"/>
        <v>June</v>
      </c>
      <c r="G5074" s="7">
        <f t="shared" si="161"/>
        <v>42524</v>
      </c>
      <c r="H5074" s="5" t="s">
        <v>1120</v>
      </c>
      <c r="I5074" s="5" t="s">
        <v>11</v>
      </c>
      <c r="J5074" s="10">
        <v>1663200</v>
      </c>
      <c r="K5074" s="10"/>
      <c r="L5074" s="11">
        <v>2421638.08</v>
      </c>
    </row>
    <row r="5075" spans="1:12" x14ac:dyDescent="0.25">
      <c r="A5075" s="5" t="s">
        <v>1118</v>
      </c>
      <c r="B5075" s="3" t="s">
        <v>1119</v>
      </c>
      <c r="C5075" s="5" t="s">
        <v>5607</v>
      </c>
      <c r="D5075" s="5" t="s">
        <v>5610</v>
      </c>
      <c r="E5075" s="5">
        <v>2016</v>
      </c>
      <c r="F5075" s="8" t="str">
        <f t="shared" si="160"/>
        <v>December</v>
      </c>
      <c r="G5075" s="7">
        <f t="shared" si="161"/>
        <v>42734</v>
      </c>
      <c r="H5075" s="5" t="s">
        <v>1121</v>
      </c>
      <c r="I5075" s="5" t="s">
        <v>13</v>
      </c>
      <c r="J5075" s="10"/>
      <c r="K5075" s="10">
        <v>1343571.43</v>
      </c>
      <c r="L5075" s="11">
        <v>1078066.6499999999</v>
      </c>
    </row>
    <row r="5076" spans="1:12" x14ac:dyDescent="0.25">
      <c r="A5076" s="5" t="s">
        <v>1118</v>
      </c>
      <c r="B5076" s="3" t="s">
        <v>1119</v>
      </c>
      <c r="C5076" s="5" t="s">
        <v>5607</v>
      </c>
      <c r="D5076" s="5" t="s">
        <v>5595</v>
      </c>
      <c r="E5076" s="5">
        <v>2016</v>
      </c>
      <c r="F5076" s="8" t="str">
        <f t="shared" si="160"/>
        <v>December</v>
      </c>
      <c r="G5076" s="7">
        <f t="shared" si="161"/>
        <v>42735</v>
      </c>
      <c r="H5076" s="5" t="s">
        <v>1122</v>
      </c>
      <c r="I5076" s="5" t="s">
        <v>13</v>
      </c>
      <c r="J5076" s="10"/>
      <c r="K5076" s="10">
        <v>319628.57</v>
      </c>
      <c r="L5076" s="11">
        <v>758438.08</v>
      </c>
    </row>
    <row r="5077" spans="1:12" x14ac:dyDescent="0.25">
      <c r="A5077" s="5" t="s">
        <v>1123</v>
      </c>
      <c r="B5077" s="3" t="s">
        <v>1124</v>
      </c>
      <c r="C5077" s="5" t="s">
        <v>5596</v>
      </c>
      <c r="D5077" s="5" t="s">
        <v>5597</v>
      </c>
      <c r="E5077" s="5">
        <v>2016</v>
      </c>
      <c r="F5077" s="8" t="str">
        <f t="shared" si="160"/>
        <v>April</v>
      </c>
      <c r="G5077" s="7">
        <f t="shared" si="161"/>
        <v>42465</v>
      </c>
      <c r="H5077" s="5" t="s">
        <v>1125</v>
      </c>
      <c r="I5077" s="5" t="s">
        <v>11</v>
      </c>
      <c r="J5077" s="10">
        <v>9555000</v>
      </c>
      <c r="K5077" s="10"/>
      <c r="L5077" s="11">
        <v>9555000</v>
      </c>
    </row>
    <row r="5078" spans="1:12" x14ac:dyDescent="0.25">
      <c r="A5078" s="5" t="s">
        <v>1123</v>
      </c>
      <c r="B5078" s="3" t="s">
        <v>1124</v>
      </c>
      <c r="C5078" s="5" t="s">
        <v>5592</v>
      </c>
      <c r="D5078" s="5" t="s">
        <v>5597</v>
      </c>
      <c r="E5078" s="5">
        <v>2016</v>
      </c>
      <c r="F5078" s="8" t="str">
        <f t="shared" si="160"/>
        <v>July</v>
      </c>
      <c r="G5078" s="7">
        <f t="shared" si="161"/>
        <v>42556</v>
      </c>
      <c r="H5078" s="5" t="s">
        <v>1126</v>
      </c>
      <c r="I5078" s="5" t="s">
        <v>11</v>
      </c>
      <c r="J5078" s="10">
        <v>11340000</v>
      </c>
      <c r="K5078" s="10"/>
      <c r="L5078" s="11">
        <v>20895000</v>
      </c>
    </row>
    <row r="5079" spans="1:12" x14ac:dyDescent="0.25">
      <c r="A5079" s="5" t="s">
        <v>1123</v>
      </c>
      <c r="B5079" s="3" t="s">
        <v>1124</v>
      </c>
      <c r="C5079" s="5" t="s">
        <v>5605</v>
      </c>
      <c r="D5079" s="5" t="s">
        <v>5592</v>
      </c>
      <c r="E5079" s="5">
        <v>2016</v>
      </c>
      <c r="F5079" s="8" t="str">
        <f t="shared" si="160"/>
        <v>September</v>
      </c>
      <c r="G5079" s="7">
        <f t="shared" si="161"/>
        <v>42620</v>
      </c>
      <c r="H5079" s="5" t="s">
        <v>1127</v>
      </c>
      <c r="I5079" s="5" t="s">
        <v>13</v>
      </c>
      <c r="J5079" s="10"/>
      <c r="K5079" s="10">
        <v>9100000</v>
      </c>
      <c r="L5079" s="11">
        <v>11795000</v>
      </c>
    </row>
    <row r="5080" spans="1:12" x14ac:dyDescent="0.25">
      <c r="A5080" s="5" t="s">
        <v>1123</v>
      </c>
      <c r="B5080" s="3" t="s">
        <v>1124</v>
      </c>
      <c r="C5080" s="5" t="s">
        <v>5605</v>
      </c>
      <c r="D5080" s="5" t="s">
        <v>5592</v>
      </c>
      <c r="E5080" s="5">
        <v>2016</v>
      </c>
      <c r="F5080" s="8" t="str">
        <f t="shared" si="160"/>
        <v>September</v>
      </c>
      <c r="G5080" s="7">
        <f t="shared" si="161"/>
        <v>42620</v>
      </c>
      <c r="H5080" s="5" t="s">
        <v>1128</v>
      </c>
      <c r="I5080" s="5" t="s">
        <v>13</v>
      </c>
      <c r="J5080" s="10"/>
      <c r="K5080" s="10">
        <v>455000</v>
      </c>
      <c r="L5080" s="11">
        <v>11340000</v>
      </c>
    </row>
    <row r="5081" spans="1:12" x14ac:dyDescent="0.25">
      <c r="A5081" s="5" t="s">
        <v>1123</v>
      </c>
      <c r="B5081" s="3" t="s">
        <v>1124</v>
      </c>
      <c r="C5081" s="5" t="s">
        <v>5606</v>
      </c>
      <c r="D5081" s="5" t="s">
        <v>5587</v>
      </c>
      <c r="E5081" s="5">
        <v>2016</v>
      </c>
      <c r="F5081" s="8" t="str">
        <f t="shared" si="160"/>
        <v>October</v>
      </c>
      <c r="G5081" s="7">
        <f t="shared" si="161"/>
        <v>42644</v>
      </c>
      <c r="H5081" s="5" t="s">
        <v>1129</v>
      </c>
      <c r="I5081" s="5" t="s">
        <v>11</v>
      </c>
      <c r="J5081" s="10">
        <v>11340000</v>
      </c>
      <c r="K5081" s="10"/>
      <c r="L5081" s="11">
        <v>22680000</v>
      </c>
    </row>
    <row r="5082" spans="1:12" x14ac:dyDescent="0.25">
      <c r="A5082" s="5" t="s">
        <v>1123</v>
      </c>
      <c r="B5082" s="3" t="s">
        <v>1124</v>
      </c>
      <c r="C5082" s="5" t="s">
        <v>5606</v>
      </c>
      <c r="D5082" s="5" t="s">
        <v>5588</v>
      </c>
      <c r="E5082" s="5">
        <v>2016</v>
      </c>
      <c r="F5082" s="8" t="str">
        <f t="shared" si="160"/>
        <v>October</v>
      </c>
      <c r="G5082" s="7">
        <f t="shared" si="161"/>
        <v>42646</v>
      </c>
      <c r="H5082" s="5" t="s">
        <v>1130</v>
      </c>
      <c r="I5082" s="5" t="s">
        <v>11</v>
      </c>
      <c r="J5082" s="10"/>
      <c r="K5082" s="10">
        <v>396000</v>
      </c>
      <c r="L5082" s="11">
        <v>22284000</v>
      </c>
    </row>
    <row r="5083" spans="1:12" x14ac:dyDescent="0.25">
      <c r="A5083" s="5" t="s">
        <v>1123</v>
      </c>
      <c r="B5083" s="3" t="s">
        <v>1124</v>
      </c>
      <c r="C5083" s="5" t="s">
        <v>5607</v>
      </c>
      <c r="D5083" s="5" t="s">
        <v>5600</v>
      </c>
      <c r="E5083" s="5">
        <v>2016</v>
      </c>
      <c r="F5083" s="8" t="str">
        <f t="shared" si="160"/>
        <v>December</v>
      </c>
      <c r="G5083" s="7">
        <f t="shared" si="161"/>
        <v>42732</v>
      </c>
      <c r="H5083" s="5" t="s">
        <v>1131</v>
      </c>
      <c r="I5083" s="5" t="s">
        <v>13</v>
      </c>
      <c r="J5083" s="10"/>
      <c r="K5083" s="10">
        <v>5000000</v>
      </c>
      <c r="L5083" s="11">
        <v>17284000</v>
      </c>
    </row>
    <row r="5084" spans="1:12" x14ac:dyDescent="0.25">
      <c r="A5084" s="5" t="s">
        <v>1132</v>
      </c>
      <c r="B5084" s="3" t="s">
        <v>1133</v>
      </c>
      <c r="C5084" s="5" t="s">
        <v>5590</v>
      </c>
      <c r="D5084" s="5" t="s">
        <v>5596</v>
      </c>
      <c r="E5084" s="5">
        <v>2016</v>
      </c>
      <c r="F5084" s="8" t="str">
        <f t="shared" si="160"/>
        <v>August</v>
      </c>
      <c r="G5084" s="7">
        <f t="shared" si="161"/>
        <v>42586</v>
      </c>
      <c r="H5084" s="5" t="s">
        <v>1134</v>
      </c>
      <c r="I5084" s="5" t="s">
        <v>11</v>
      </c>
      <c r="J5084" s="10">
        <v>525000</v>
      </c>
      <c r="K5084" s="10"/>
      <c r="L5084" s="11">
        <v>525000</v>
      </c>
    </row>
    <row r="5085" spans="1:12" x14ac:dyDescent="0.25">
      <c r="A5085" s="5" t="s">
        <v>1132</v>
      </c>
      <c r="B5085" s="3" t="s">
        <v>1133</v>
      </c>
      <c r="C5085" s="5" t="s">
        <v>5590</v>
      </c>
      <c r="D5085" s="5" t="s">
        <v>5602</v>
      </c>
      <c r="E5085" s="5">
        <v>2016</v>
      </c>
      <c r="F5085" s="8" t="str">
        <f t="shared" si="160"/>
        <v>August</v>
      </c>
      <c r="G5085" s="7">
        <f t="shared" si="161"/>
        <v>42606</v>
      </c>
      <c r="H5085" s="5" t="s">
        <v>1135</v>
      </c>
      <c r="I5085" s="5" t="s">
        <v>11</v>
      </c>
      <c r="J5085" s="10">
        <v>262500</v>
      </c>
      <c r="K5085" s="10"/>
      <c r="L5085" s="11">
        <v>787500</v>
      </c>
    </row>
    <row r="5086" spans="1:12" x14ac:dyDescent="0.25">
      <c r="A5086" s="5" t="s">
        <v>1132</v>
      </c>
      <c r="B5086" s="3" t="s">
        <v>1133</v>
      </c>
      <c r="C5086" s="5" t="s">
        <v>5605</v>
      </c>
      <c r="D5086" s="5" t="s">
        <v>5590</v>
      </c>
      <c r="E5086" s="5">
        <v>2016</v>
      </c>
      <c r="F5086" s="8" t="str">
        <f t="shared" si="160"/>
        <v>September</v>
      </c>
      <c r="G5086" s="7">
        <f t="shared" si="161"/>
        <v>42621</v>
      </c>
      <c r="H5086" s="5" t="s">
        <v>1136</v>
      </c>
      <c r="I5086" s="5" t="s">
        <v>11</v>
      </c>
      <c r="J5086" s="10">
        <v>1820000</v>
      </c>
      <c r="K5086" s="10"/>
      <c r="L5086" s="11">
        <v>2607500</v>
      </c>
    </row>
    <row r="5087" spans="1:12" x14ac:dyDescent="0.25">
      <c r="A5087" s="5" t="s">
        <v>1132</v>
      </c>
      <c r="B5087" s="3" t="s">
        <v>1133</v>
      </c>
      <c r="C5087" s="5" t="s">
        <v>5605</v>
      </c>
      <c r="D5087" s="5" t="s">
        <v>5599</v>
      </c>
      <c r="E5087" s="5">
        <v>2016</v>
      </c>
      <c r="F5087" s="8" t="str">
        <f t="shared" si="160"/>
        <v>September</v>
      </c>
      <c r="G5087" s="7">
        <f t="shared" si="161"/>
        <v>42629</v>
      </c>
      <c r="H5087" s="5" t="s">
        <v>1137</v>
      </c>
      <c r="I5087" s="5" t="s">
        <v>13</v>
      </c>
      <c r="J5087" s="10"/>
      <c r="K5087" s="10">
        <v>250000</v>
      </c>
      <c r="L5087" s="11">
        <v>2357500</v>
      </c>
    </row>
    <row r="5088" spans="1:12" x14ac:dyDescent="0.25">
      <c r="A5088" s="5" t="s">
        <v>1132</v>
      </c>
      <c r="B5088" s="3" t="s">
        <v>1133</v>
      </c>
      <c r="C5088" s="5" t="s">
        <v>5606</v>
      </c>
      <c r="D5088" s="5" t="s">
        <v>5596</v>
      </c>
      <c r="E5088" s="5">
        <v>2016</v>
      </c>
      <c r="F5088" s="8" t="str">
        <f t="shared" si="160"/>
        <v>October</v>
      </c>
      <c r="G5088" s="7">
        <f t="shared" si="161"/>
        <v>42647</v>
      </c>
      <c r="H5088" s="5" t="s">
        <v>1138</v>
      </c>
      <c r="I5088" s="5" t="s">
        <v>11</v>
      </c>
      <c r="J5088" s="10">
        <v>355645.16</v>
      </c>
      <c r="K5088" s="10"/>
      <c r="L5088" s="11">
        <v>2713145.16</v>
      </c>
    </row>
    <row r="5089" spans="1:12" x14ac:dyDescent="0.25">
      <c r="A5089" s="5" t="s">
        <v>1132</v>
      </c>
      <c r="B5089" s="3" t="s">
        <v>1133</v>
      </c>
      <c r="C5089" s="5" t="s">
        <v>5606</v>
      </c>
      <c r="D5089" s="5" t="s">
        <v>5600</v>
      </c>
      <c r="E5089" s="5">
        <v>2016</v>
      </c>
      <c r="F5089" s="8" t="str">
        <f t="shared" si="160"/>
        <v>October</v>
      </c>
      <c r="G5089" s="7">
        <f t="shared" si="161"/>
        <v>42671</v>
      </c>
      <c r="H5089" s="5" t="s">
        <v>1139</v>
      </c>
      <c r="I5089" s="5" t="s">
        <v>13</v>
      </c>
      <c r="J5089" s="10"/>
      <c r="K5089" s="10">
        <v>1125000</v>
      </c>
      <c r="L5089" s="11">
        <v>1588145.16</v>
      </c>
    </row>
    <row r="5090" spans="1:12" x14ac:dyDescent="0.25">
      <c r="A5090" s="5" t="s">
        <v>1132</v>
      </c>
      <c r="B5090" s="3" t="s">
        <v>1133</v>
      </c>
      <c r="C5090" s="5" t="s">
        <v>5594</v>
      </c>
      <c r="D5090" s="5" t="s">
        <v>5587</v>
      </c>
      <c r="E5090" s="5">
        <v>2016</v>
      </c>
      <c r="F5090" s="8" t="str">
        <f t="shared" si="160"/>
        <v>November</v>
      </c>
      <c r="G5090" s="7">
        <f t="shared" si="161"/>
        <v>42675</v>
      </c>
      <c r="H5090" s="5" t="s">
        <v>1140</v>
      </c>
      <c r="I5090" s="5" t="s">
        <v>11</v>
      </c>
      <c r="J5090" s="10">
        <v>1443750</v>
      </c>
      <c r="K5090" s="10"/>
      <c r="L5090" s="11">
        <v>3031895.16</v>
      </c>
    </row>
    <row r="5091" spans="1:12" x14ac:dyDescent="0.25">
      <c r="A5091" s="5" t="s">
        <v>1132</v>
      </c>
      <c r="B5091" s="3" t="s">
        <v>1133</v>
      </c>
      <c r="C5091" s="5" t="s">
        <v>5594</v>
      </c>
      <c r="D5091" s="5" t="s">
        <v>5594</v>
      </c>
      <c r="E5091" s="5">
        <v>2016</v>
      </c>
      <c r="F5091" s="8" t="str">
        <f t="shared" si="160"/>
        <v>November</v>
      </c>
      <c r="G5091" s="7">
        <f t="shared" si="161"/>
        <v>42685</v>
      </c>
      <c r="H5091" s="5" t="s">
        <v>1141</v>
      </c>
      <c r="I5091" s="5" t="s">
        <v>13</v>
      </c>
      <c r="J5091" s="10"/>
      <c r="K5091" s="10">
        <v>529838.71</v>
      </c>
      <c r="L5091" s="11">
        <v>2502056.4500000002</v>
      </c>
    </row>
    <row r="5092" spans="1:12" x14ac:dyDescent="0.25">
      <c r="A5092" s="5" t="s">
        <v>1132</v>
      </c>
      <c r="B5092" s="3" t="s">
        <v>1133</v>
      </c>
      <c r="C5092" s="5" t="s">
        <v>5594</v>
      </c>
      <c r="D5092" s="5" t="s">
        <v>5591</v>
      </c>
      <c r="E5092" s="5">
        <v>2016</v>
      </c>
      <c r="F5092" s="8" t="str">
        <f t="shared" si="160"/>
        <v>November</v>
      </c>
      <c r="G5092" s="7">
        <f t="shared" si="161"/>
        <v>42692</v>
      </c>
      <c r="H5092" s="5" t="s">
        <v>1142</v>
      </c>
      <c r="I5092" s="5" t="s">
        <v>13</v>
      </c>
      <c r="J5092" s="10"/>
      <c r="K5092" s="10">
        <v>733333.33</v>
      </c>
      <c r="L5092" s="11">
        <v>1768723.12</v>
      </c>
    </row>
    <row r="5093" spans="1:12" x14ac:dyDescent="0.25">
      <c r="A5093" s="5" t="s">
        <v>1132</v>
      </c>
      <c r="B5093" s="3" t="s">
        <v>1133</v>
      </c>
      <c r="C5093" s="5" t="s">
        <v>5594</v>
      </c>
      <c r="D5093" s="5" t="s">
        <v>5591</v>
      </c>
      <c r="E5093" s="5">
        <v>2016</v>
      </c>
      <c r="F5093" s="8" t="str">
        <f t="shared" si="160"/>
        <v>November</v>
      </c>
      <c r="G5093" s="7">
        <f t="shared" si="161"/>
        <v>42692</v>
      </c>
      <c r="H5093" s="5" t="s">
        <v>1143</v>
      </c>
      <c r="I5093" s="5" t="s">
        <v>13</v>
      </c>
      <c r="J5093" s="10"/>
      <c r="K5093" s="10">
        <v>37500</v>
      </c>
      <c r="L5093" s="11">
        <v>1731223.12</v>
      </c>
    </row>
    <row r="5094" spans="1:12" x14ac:dyDescent="0.25">
      <c r="A5094" s="5" t="s">
        <v>1132</v>
      </c>
      <c r="B5094" s="3" t="s">
        <v>1133</v>
      </c>
      <c r="C5094" s="5" t="s">
        <v>5607</v>
      </c>
      <c r="D5094" s="5" t="s">
        <v>5587</v>
      </c>
      <c r="E5094" s="5">
        <v>2016</v>
      </c>
      <c r="F5094" s="8" t="str">
        <f t="shared" si="160"/>
        <v>December</v>
      </c>
      <c r="G5094" s="7">
        <f t="shared" si="161"/>
        <v>42705</v>
      </c>
      <c r="H5094" s="5" t="s">
        <v>1144</v>
      </c>
      <c r="I5094" s="5" t="s">
        <v>11</v>
      </c>
      <c r="J5094" s="10">
        <v>1443750</v>
      </c>
      <c r="K5094" s="10"/>
      <c r="L5094" s="11">
        <v>3174973.12</v>
      </c>
    </row>
    <row r="5095" spans="1:12" x14ac:dyDescent="0.25">
      <c r="A5095" s="5" t="s">
        <v>1145</v>
      </c>
      <c r="B5095" s="3" t="s">
        <v>1146</v>
      </c>
      <c r="C5095" s="7"/>
      <c r="D5095" s="7"/>
      <c r="E5095" s="7"/>
      <c r="F5095" s="8" t="str">
        <f t="shared" si="160"/>
        <v>January</v>
      </c>
      <c r="G5095" s="7" t="str">
        <f t="shared" si="161"/>
        <v/>
      </c>
      <c r="H5095" s="5" t="s">
        <v>28</v>
      </c>
      <c r="I5095" s="5" t="s">
        <v>29</v>
      </c>
      <c r="J5095" s="10"/>
      <c r="K5095" s="10"/>
      <c r="L5095" s="11">
        <v>0</v>
      </c>
    </row>
    <row r="5096" spans="1:12" x14ac:dyDescent="0.25">
      <c r="A5096" s="5" t="s">
        <v>1147</v>
      </c>
      <c r="B5096" s="3" t="s">
        <v>1148</v>
      </c>
      <c r="C5096" s="5" t="s">
        <v>5587</v>
      </c>
      <c r="D5096" s="5" t="s">
        <v>5587</v>
      </c>
      <c r="E5096" s="5">
        <v>2016</v>
      </c>
      <c r="F5096" s="8" t="str">
        <f t="shared" si="160"/>
        <v>January</v>
      </c>
      <c r="G5096" s="7">
        <f t="shared" si="161"/>
        <v>42370</v>
      </c>
      <c r="H5096" s="5" t="s">
        <v>36</v>
      </c>
      <c r="I5096" s="5" t="s">
        <v>29</v>
      </c>
      <c r="J5096" s="10"/>
      <c r="K5096" s="10"/>
      <c r="L5096" s="11">
        <v>1366200</v>
      </c>
    </row>
    <row r="5097" spans="1:12" x14ac:dyDescent="0.25">
      <c r="A5097" s="5" t="s">
        <v>1147</v>
      </c>
      <c r="B5097" s="3" t="s">
        <v>1148</v>
      </c>
      <c r="C5097" s="5" t="s">
        <v>5592</v>
      </c>
      <c r="D5097" s="5" t="s">
        <v>5616</v>
      </c>
      <c r="E5097" s="5">
        <v>2016</v>
      </c>
      <c r="F5097" s="8" t="str">
        <f t="shared" si="160"/>
        <v>July</v>
      </c>
      <c r="G5097" s="7">
        <f t="shared" si="161"/>
        <v>42566</v>
      </c>
      <c r="H5097" s="5" t="s">
        <v>1149</v>
      </c>
      <c r="I5097" s="5" t="s">
        <v>13</v>
      </c>
      <c r="J5097" s="10"/>
      <c r="K5097" s="10">
        <v>623700</v>
      </c>
      <c r="L5097" s="11">
        <v>742500</v>
      </c>
    </row>
    <row r="5098" spans="1:12" x14ac:dyDescent="0.25">
      <c r="A5098" s="5" t="s">
        <v>1147</v>
      </c>
      <c r="B5098" s="3" t="s">
        <v>1148</v>
      </c>
      <c r="C5098" s="5" t="s">
        <v>5606</v>
      </c>
      <c r="D5098" s="5" t="s">
        <v>5605</v>
      </c>
      <c r="E5098" s="5">
        <v>2016</v>
      </c>
      <c r="F5098" s="8" t="str">
        <f t="shared" si="160"/>
        <v>October</v>
      </c>
      <c r="G5098" s="7">
        <f t="shared" si="161"/>
        <v>42652</v>
      </c>
      <c r="H5098" s="5" t="s">
        <v>1150</v>
      </c>
      <c r="I5098" s="5" t="s">
        <v>11</v>
      </c>
      <c r="J5098" s="10">
        <v>355441.93</v>
      </c>
      <c r="K5098" s="10"/>
      <c r="L5098" s="11">
        <v>1097941.93</v>
      </c>
    </row>
    <row r="5099" spans="1:12" x14ac:dyDescent="0.25">
      <c r="A5099" s="5" t="s">
        <v>1147</v>
      </c>
      <c r="B5099" s="3" t="s">
        <v>1148</v>
      </c>
      <c r="C5099" s="5" t="s">
        <v>5607</v>
      </c>
      <c r="D5099" s="5" t="s">
        <v>5610</v>
      </c>
      <c r="E5099" s="5">
        <v>2016</v>
      </c>
      <c r="F5099" s="8" t="str">
        <f t="shared" si="160"/>
        <v>December</v>
      </c>
      <c r="G5099" s="7">
        <f t="shared" si="161"/>
        <v>42734</v>
      </c>
      <c r="H5099" s="5" t="s">
        <v>1151</v>
      </c>
      <c r="I5099" s="5" t="s">
        <v>13</v>
      </c>
      <c r="J5099" s="10"/>
      <c r="K5099" s="10">
        <v>931031.12</v>
      </c>
      <c r="L5099" s="11">
        <v>166910.81</v>
      </c>
    </row>
    <row r="5100" spans="1:12" x14ac:dyDescent="0.25">
      <c r="A5100" s="5" t="s">
        <v>1147</v>
      </c>
      <c r="B5100" s="3" t="s">
        <v>1148</v>
      </c>
      <c r="C5100" s="5" t="s">
        <v>5607</v>
      </c>
      <c r="D5100" s="5" t="s">
        <v>5610</v>
      </c>
      <c r="E5100" s="5">
        <v>2016</v>
      </c>
      <c r="F5100" s="8" t="str">
        <f t="shared" si="160"/>
        <v>December</v>
      </c>
      <c r="G5100" s="7">
        <f t="shared" si="161"/>
        <v>42734</v>
      </c>
      <c r="H5100" s="5" t="s">
        <v>1152</v>
      </c>
      <c r="I5100" s="5" t="s">
        <v>13</v>
      </c>
      <c r="J5100" s="10"/>
      <c r="K5100" s="10">
        <v>166910.81</v>
      </c>
      <c r="L5100" s="11">
        <v>0</v>
      </c>
    </row>
    <row r="5101" spans="1:12" x14ac:dyDescent="0.25">
      <c r="A5101" s="5" t="s">
        <v>1153</v>
      </c>
      <c r="B5101" s="3" t="s">
        <v>1154</v>
      </c>
      <c r="C5101" s="5" t="s">
        <v>5587</v>
      </c>
      <c r="D5101" s="5" t="s">
        <v>5587</v>
      </c>
      <c r="E5101" s="5">
        <v>2016</v>
      </c>
      <c r="F5101" s="8" t="str">
        <f t="shared" si="160"/>
        <v>January</v>
      </c>
      <c r="G5101" s="7">
        <f t="shared" si="161"/>
        <v>42370</v>
      </c>
      <c r="H5101" s="5" t="s">
        <v>36</v>
      </c>
      <c r="I5101" s="5" t="s">
        <v>29</v>
      </c>
      <c r="J5101" s="10"/>
      <c r="K5101" s="10"/>
      <c r="L5101" s="11">
        <v>2674500</v>
      </c>
    </row>
    <row r="5102" spans="1:12" x14ac:dyDescent="0.25">
      <c r="A5102" s="5" t="s">
        <v>1153</v>
      </c>
      <c r="B5102" s="3" t="s">
        <v>1154</v>
      </c>
      <c r="C5102" s="5" t="s">
        <v>5587</v>
      </c>
      <c r="D5102" s="5" t="s">
        <v>5587</v>
      </c>
      <c r="E5102" s="5">
        <v>2016</v>
      </c>
      <c r="F5102" s="8" t="str">
        <f t="shared" si="160"/>
        <v>January</v>
      </c>
      <c r="G5102" s="7">
        <f t="shared" si="161"/>
        <v>42370</v>
      </c>
      <c r="H5102" s="5" t="s">
        <v>1155</v>
      </c>
      <c r="I5102" s="5" t="s">
        <v>13</v>
      </c>
      <c r="J5102" s="10"/>
      <c r="K5102" s="10">
        <v>1211250</v>
      </c>
      <c r="L5102" s="11">
        <v>1463250</v>
      </c>
    </row>
    <row r="5103" spans="1:12" x14ac:dyDescent="0.25">
      <c r="A5103" s="5" t="s">
        <v>1153</v>
      </c>
      <c r="B5103" s="3" t="s">
        <v>1154</v>
      </c>
      <c r="C5103" s="5" t="s">
        <v>5587</v>
      </c>
      <c r="D5103" s="5" t="s">
        <v>5597</v>
      </c>
      <c r="E5103" s="5">
        <v>2016</v>
      </c>
      <c r="F5103" s="8" t="str">
        <f t="shared" si="160"/>
        <v>January</v>
      </c>
      <c r="G5103" s="7">
        <f t="shared" si="161"/>
        <v>42374</v>
      </c>
      <c r="H5103" s="5" t="s">
        <v>1156</v>
      </c>
      <c r="I5103" s="5" t="s">
        <v>11</v>
      </c>
      <c r="J5103" s="10">
        <v>1338750</v>
      </c>
      <c r="K5103" s="10"/>
      <c r="L5103" s="11">
        <v>2802000</v>
      </c>
    </row>
    <row r="5104" spans="1:12" x14ac:dyDescent="0.25">
      <c r="A5104" s="5" t="s">
        <v>1153</v>
      </c>
      <c r="B5104" s="3" t="s">
        <v>1154</v>
      </c>
      <c r="C5104" s="5" t="s">
        <v>5587</v>
      </c>
      <c r="D5104" s="5" t="s">
        <v>5591</v>
      </c>
      <c r="E5104" s="5">
        <v>2016</v>
      </c>
      <c r="F5104" s="8" t="str">
        <f t="shared" si="160"/>
        <v>January</v>
      </c>
      <c r="G5104" s="7">
        <f t="shared" si="161"/>
        <v>42387</v>
      </c>
      <c r="H5104" s="5" t="s">
        <v>1157</v>
      </c>
      <c r="I5104" s="5" t="s">
        <v>13</v>
      </c>
      <c r="J5104" s="10"/>
      <c r="K5104" s="10">
        <v>252000</v>
      </c>
      <c r="L5104" s="11">
        <v>2550000</v>
      </c>
    </row>
    <row r="5105" spans="1:12" x14ac:dyDescent="0.25">
      <c r="A5105" s="5" t="s">
        <v>1153</v>
      </c>
      <c r="B5105" s="3" t="s">
        <v>1154</v>
      </c>
      <c r="C5105" s="5" t="s">
        <v>5596</v>
      </c>
      <c r="D5105" s="5" t="s">
        <v>5597</v>
      </c>
      <c r="E5105" s="5">
        <v>2016</v>
      </c>
      <c r="F5105" s="8" t="str">
        <f t="shared" si="160"/>
        <v>April</v>
      </c>
      <c r="G5105" s="7">
        <f t="shared" si="161"/>
        <v>42465</v>
      </c>
      <c r="H5105" s="5" t="s">
        <v>1158</v>
      </c>
      <c r="I5105" s="5" t="s">
        <v>11</v>
      </c>
      <c r="J5105" s="10">
        <v>1338750</v>
      </c>
      <c r="K5105" s="10"/>
      <c r="L5105" s="11">
        <v>3888750</v>
      </c>
    </row>
    <row r="5106" spans="1:12" x14ac:dyDescent="0.25">
      <c r="A5106" s="5" t="s">
        <v>1153</v>
      </c>
      <c r="B5106" s="3" t="s">
        <v>1154</v>
      </c>
      <c r="C5106" s="5" t="s">
        <v>5596</v>
      </c>
      <c r="D5106" s="5" t="s">
        <v>5611</v>
      </c>
      <c r="E5106" s="5">
        <v>2016</v>
      </c>
      <c r="F5106" s="8" t="str">
        <f t="shared" si="160"/>
        <v>April</v>
      </c>
      <c r="G5106" s="7">
        <f t="shared" si="161"/>
        <v>42474</v>
      </c>
      <c r="H5106" s="5" t="s">
        <v>1159</v>
      </c>
      <c r="I5106" s="5" t="s">
        <v>13</v>
      </c>
      <c r="J5106" s="10"/>
      <c r="K5106" s="10">
        <v>1211250</v>
      </c>
      <c r="L5106" s="11">
        <v>2677500</v>
      </c>
    </row>
    <row r="5107" spans="1:12" x14ac:dyDescent="0.25">
      <c r="A5107" s="5" t="s">
        <v>1153</v>
      </c>
      <c r="B5107" s="3" t="s">
        <v>1154</v>
      </c>
      <c r="C5107" s="5" t="s">
        <v>5597</v>
      </c>
      <c r="D5107" s="5" t="s">
        <v>5596</v>
      </c>
      <c r="E5107" s="5">
        <v>2016</v>
      </c>
      <c r="F5107" s="8" t="str">
        <f t="shared" si="160"/>
        <v>May</v>
      </c>
      <c r="G5107" s="7">
        <f t="shared" si="161"/>
        <v>42494</v>
      </c>
      <c r="H5107" s="5" t="s">
        <v>1160</v>
      </c>
      <c r="I5107" s="5" t="s">
        <v>13</v>
      </c>
      <c r="J5107" s="10"/>
      <c r="K5107" s="10">
        <v>1211250</v>
      </c>
      <c r="L5107" s="11">
        <v>1466250</v>
      </c>
    </row>
    <row r="5108" spans="1:12" x14ac:dyDescent="0.25">
      <c r="A5108" s="5" t="s">
        <v>1153</v>
      </c>
      <c r="B5108" s="3" t="s">
        <v>1154</v>
      </c>
      <c r="C5108" s="5" t="s">
        <v>5597</v>
      </c>
      <c r="D5108" s="5" t="s">
        <v>5596</v>
      </c>
      <c r="E5108" s="5">
        <v>2016</v>
      </c>
      <c r="F5108" s="8" t="str">
        <f t="shared" si="160"/>
        <v>May</v>
      </c>
      <c r="G5108" s="7">
        <f t="shared" si="161"/>
        <v>42494</v>
      </c>
      <c r="H5108" s="5" t="s">
        <v>1161</v>
      </c>
      <c r="I5108" s="5" t="s">
        <v>13</v>
      </c>
      <c r="J5108" s="10"/>
      <c r="K5108" s="10">
        <v>127500</v>
      </c>
      <c r="L5108" s="11">
        <v>1338750</v>
      </c>
    </row>
    <row r="5109" spans="1:12" x14ac:dyDescent="0.25">
      <c r="A5109" s="5" t="s">
        <v>1153</v>
      </c>
      <c r="B5109" s="3" t="s">
        <v>1154</v>
      </c>
      <c r="C5109" s="5" t="s">
        <v>5592</v>
      </c>
      <c r="D5109" s="5" t="s">
        <v>5597</v>
      </c>
      <c r="E5109" s="5">
        <v>2016</v>
      </c>
      <c r="F5109" s="8" t="str">
        <f t="shared" si="160"/>
        <v>July</v>
      </c>
      <c r="G5109" s="7">
        <f t="shared" si="161"/>
        <v>42556</v>
      </c>
      <c r="H5109" s="5" t="s">
        <v>1162</v>
      </c>
      <c r="I5109" s="5" t="s">
        <v>11</v>
      </c>
      <c r="J5109" s="10">
        <v>1338750</v>
      </c>
      <c r="K5109" s="10"/>
      <c r="L5109" s="11">
        <v>2677500</v>
      </c>
    </row>
    <row r="5110" spans="1:12" x14ac:dyDescent="0.25">
      <c r="A5110" s="5" t="s">
        <v>1153</v>
      </c>
      <c r="B5110" s="3" t="s">
        <v>1154</v>
      </c>
      <c r="C5110" s="5" t="s">
        <v>5606</v>
      </c>
      <c r="D5110" s="5" t="s">
        <v>5597</v>
      </c>
      <c r="E5110" s="5">
        <v>2016</v>
      </c>
      <c r="F5110" s="8" t="str">
        <f t="shared" si="160"/>
        <v>October</v>
      </c>
      <c r="G5110" s="7">
        <f t="shared" si="161"/>
        <v>42648</v>
      </c>
      <c r="H5110" s="5" t="s">
        <v>1163</v>
      </c>
      <c r="I5110" s="5" t="s">
        <v>11</v>
      </c>
      <c r="J5110" s="10">
        <v>1338750</v>
      </c>
      <c r="K5110" s="10"/>
      <c r="L5110" s="11">
        <v>4016250</v>
      </c>
    </row>
    <row r="5111" spans="1:12" x14ac:dyDescent="0.25">
      <c r="A5111" s="5" t="s">
        <v>1164</v>
      </c>
      <c r="B5111" s="3" t="s">
        <v>1165</v>
      </c>
      <c r="C5111" s="7"/>
      <c r="D5111" s="7"/>
      <c r="E5111" s="7"/>
      <c r="F5111" s="8" t="str">
        <f t="shared" si="160"/>
        <v>January</v>
      </c>
      <c r="G5111" s="7" t="str">
        <f t="shared" si="161"/>
        <v/>
      </c>
      <c r="H5111" s="5" t="s">
        <v>28</v>
      </c>
      <c r="I5111" s="5" t="s">
        <v>29</v>
      </c>
      <c r="J5111" s="10"/>
      <c r="K5111" s="10"/>
      <c r="L5111" s="11">
        <v>0</v>
      </c>
    </row>
    <row r="5112" spans="1:12" x14ac:dyDescent="0.25">
      <c r="A5112" s="5" t="s">
        <v>1166</v>
      </c>
      <c r="B5112" s="3" t="s">
        <v>1167</v>
      </c>
      <c r="C5112" s="5" t="s">
        <v>5587</v>
      </c>
      <c r="D5112" s="5" t="s">
        <v>5591</v>
      </c>
      <c r="E5112" s="5">
        <v>2016</v>
      </c>
      <c r="F5112" s="8" t="str">
        <f t="shared" si="160"/>
        <v>January</v>
      </c>
      <c r="G5112" s="7">
        <f t="shared" si="161"/>
        <v>42387</v>
      </c>
      <c r="H5112" s="5" t="s">
        <v>1168</v>
      </c>
      <c r="I5112" s="5" t="s">
        <v>11</v>
      </c>
      <c r="J5112" s="10">
        <v>1134000</v>
      </c>
      <c r="K5112" s="10"/>
      <c r="L5112" s="11">
        <v>1134000</v>
      </c>
    </row>
    <row r="5113" spans="1:12" x14ac:dyDescent="0.25">
      <c r="A5113" s="5" t="s">
        <v>1166</v>
      </c>
      <c r="B5113" s="3" t="s">
        <v>1167</v>
      </c>
      <c r="C5113" s="5" t="s">
        <v>5596</v>
      </c>
      <c r="D5113" s="5" t="s">
        <v>5591</v>
      </c>
      <c r="E5113" s="5">
        <v>2016</v>
      </c>
      <c r="F5113" s="8" t="str">
        <f t="shared" si="160"/>
        <v>April</v>
      </c>
      <c r="G5113" s="7">
        <f t="shared" si="161"/>
        <v>42478</v>
      </c>
      <c r="H5113" s="5" t="s">
        <v>1169</v>
      </c>
      <c r="I5113" s="5" t="s">
        <v>11</v>
      </c>
      <c r="J5113" s="10">
        <v>1134000</v>
      </c>
      <c r="K5113" s="10"/>
      <c r="L5113" s="11">
        <v>2268000</v>
      </c>
    </row>
    <row r="5114" spans="1:12" x14ac:dyDescent="0.25">
      <c r="A5114" s="5" t="s">
        <v>1166</v>
      </c>
      <c r="B5114" s="3" t="s">
        <v>1167</v>
      </c>
      <c r="C5114" s="5" t="s">
        <v>5592</v>
      </c>
      <c r="D5114" s="5" t="s">
        <v>5591</v>
      </c>
      <c r="E5114" s="5">
        <v>2016</v>
      </c>
      <c r="F5114" s="8" t="str">
        <f t="shared" si="160"/>
        <v>July</v>
      </c>
      <c r="G5114" s="7">
        <f t="shared" si="161"/>
        <v>42569</v>
      </c>
      <c r="H5114" s="5" t="s">
        <v>1170</v>
      </c>
      <c r="I5114" s="5" t="s">
        <v>11</v>
      </c>
      <c r="J5114" s="10">
        <v>1134000</v>
      </c>
      <c r="K5114" s="10"/>
      <c r="L5114" s="11">
        <v>3402000</v>
      </c>
    </row>
    <row r="5115" spans="1:12" x14ac:dyDescent="0.25">
      <c r="A5115" s="5" t="s">
        <v>1166</v>
      </c>
      <c r="B5115" s="3" t="s">
        <v>1167</v>
      </c>
      <c r="C5115" s="5" t="s">
        <v>5605</v>
      </c>
      <c r="D5115" s="5" t="s">
        <v>5613</v>
      </c>
      <c r="E5115" s="5">
        <v>2016</v>
      </c>
      <c r="F5115" s="8" t="str">
        <f t="shared" si="160"/>
        <v>September</v>
      </c>
      <c r="G5115" s="7">
        <f t="shared" si="161"/>
        <v>42634</v>
      </c>
      <c r="H5115" s="5" t="s">
        <v>1171</v>
      </c>
      <c r="I5115" s="5" t="s">
        <v>13</v>
      </c>
      <c r="J5115" s="10"/>
      <c r="K5115" s="10">
        <v>2037600</v>
      </c>
      <c r="L5115" s="11">
        <v>1364400</v>
      </c>
    </row>
    <row r="5116" spans="1:12" x14ac:dyDescent="0.25">
      <c r="A5116" s="5" t="s">
        <v>1166</v>
      </c>
      <c r="B5116" s="3" t="s">
        <v>1167</v>
      </c>
      <c r="C5116" s="5" t="s">
        <v>5605</v>
      </c>
      <c r="D5116" s="5" t="s">
        <v>5609</v>
      </c>
      <c r="E5116" s="5">
        <v>2016</v>
      </c>
      <c r="F5116" s="8" t="str">
        <f t="shared" si="160"/>
        <v>September</v>
      </c>
      <c r="G5116" s="7">
        <f t="shared" si="161"/>
        <v>42636</v>
      </c>
      <c r="H5116" s="5" t="s">
        <v>1172</v>
      </c>
      <c r="I5116" s="5" t="s">
        <v>13</v>
      </c>
      <c r="J5116" s="10"/>
      <c r="K5116" s="10">
        <v>230400</v>
      </c>
      <c r="L5116" s="11">
        <v>1134000</v>
      </c>
    </row>
    <row r="5117" spans="1:12" x14ac:dyDescent="0.25">
      <c r="A5117" s="5" t="s">
        <v>1166</v>
      </c>
      <c r="B5117" s="3" t="s">
        <v>1167</v>
      </c>
      <c r="C5117" s="5" t="s">
        <v>5606</v>
      </c>
      <c r="D5117" s="5" t="s">
        <v>5591</v>
      </c>
      <c r="E5117" s="5">
        <v>2016</v>
      </c>
      <c r="F5117" s="8" t="str">
        <f t="shared" si="160"/>
        <v>October</v>
      </c>
      <c r="G5117" s="7">
        <f t="shared" si="161"/>
        <v>42661</v>
      </c>
      <c r="H5117" s="5" t="s">
        <v>1173</v>
      </c>
      <c r="I5117" s="5" t="s">
        <v>11</v>
      </c>
      <c r="J5117" s="10">
        <v>1134000</v>
      </c>
      <c r="K5117" s="10"/>
      <c r="L5117" s="11">
        <v>2268000</v>
      </c>
    </row>
    <row r="5118" spans="1:12" x14ac:dyDescent="0.25">
      <c r="A5118" s="5" t="s">
        <v>1174</v>
      </c>
      <c r="B5118" s="3" t="s">
        <v>1175</v>
      </c>
      <c r="C5118" s="7"/>
      <c r="D5118" s="7"/>
      <c r="E5118" s="7"/>
      <c r="F5118" s="8" t="str">
        <f t="shared" si="160"/>
        <v>January</v>
      </c>
      <c r="G5118" s="7" t="str">
        <f t="shared" si="161"/>
        <v/>
      </c>
      <c r="H5118" s="5" t="s">
        <v>28</v>
      </c>
      <c r="I5118" s="5" t="s">
        <v>29</v>
      </c>
      <c r="J5118" s="10"/>
      <c r="K5118" s="10"/>
      <c r="L5118" s="11">
        <v>0</v>
      </c>
    </row>
    <row r="5119" spans="1:12" x14ac:dyDescent="0.25">
      <c r="A5119" s="5" t="s">
        <v>1176</v>
      </c>
      <c r="B5119" s="3" t="s">
        <v>1177</v>
      </c>
      <c r="C5119" s="5" t="s">
        <v>5587</v>
      </c>
      <c r="D5119" s="5" t="s">
        <v>5587</v>
      </c>
      <c r="E5119" s="5">
        <v>2016</v>
      </c>
      <c r="F5119" s="8" t="str">
        <f t="shared" si="160"/>
        <v>January</v>
      </c>
      <c r="G5119" s="7">
        <f t="shared" si="161"/>
        <v>42370</v>
      </c>
      <c r="H5119" s="5" t="s">
        <v>36</v>
      </c>
      <c r="I5119" s="5" t="s">
        <v>29</v>
      </c>
      <c r="J5119" s="10"/>
      <c r="K5119" s="10"/>
      <c r="L5119" s="11">
        <v>2598750</v>
      </c>
    </row>
    <row r="5120" spans="1:12" x14ac:dyDescent="0.25">
      <c r="A5120" s="5" t="s">
        <v>1176</v>
      </c>
      <c r="B5120" s="3" t="s">
        <v>1177</v>
      </c>
      <c r="C5120" s="5" t="s">
        <v>5587</v>
      </c>
      <c r="D5120" s="5" t="s">
        <v>5587</v>
      </c>
      <c r="E5120" s="5">
        <v>2016</v>
      </c>
      <c r="F5120" s="8" t="str">
        <f t="shared" si="160"/>
        <v>January</v>
      </c>
      <c r="G5120" s="7">
        <f t="shared" si="161"/>
        <v>42370</v>
      </c>
      <c r="H5120" s="5" t="s">
        <v>1178</v>
      </c>
      <c r="I5120" s="5" t="s">
        <v>13</v>
      </c>
      <c r="J5120" s="10"/>
      <c r="K5120" s="10">
        <v>1188178.58</v>
      </c>
      <c r="L5120" s="11">
        <v>1410571.42</v>
      </c>
    </row>
    <row r="5121" spans="1:12" x14ac:dyDescent="0.25">
      <c r="A5121" s="5" t="s">
        <v>1176</v>
      </c>
      <c r="B5121" s="3" t="s">
        <v>1177</v>
      </c>
      <c r="C5121" s="5" t="s">
        <v>5588</v>
      </c>
      <c r="D5121" s="5" t="s">
        <v>5599</v>
      </c>
      <c r="E5121" s="5">
        <v>2016</v>
      </c>
      <c r="F5121" s="8" t="str">
        <f t="shared" si="160"/>
        <v>March</v>
      </c>
      <c r="G5121" s="7">
        <f t="shared" si="161"/>
        <v>42445</v>
      </c>
      <c r="H5121" s="5" t="s">
        <v>1179</v>
      </c>
      <c r="I5121" s="5" t="s">
        <v>11</v>
      </c>
      <c r="J5121" s="10">
        <v>1299375</v>
      </c>
      <c r="K5121" s="10"/>
      <c r="L5121" s="11">
        <v>2709946.42</v>
      </c>
    </row>
    <row r="5122" spans="1:12" x14ac:dyDescent="0.25">
      <c r="A5122" s="5" t="s">
        <v>1176</v>
      </c>
      <c r="B5122" s="3" t="s">
        <v>1177</v>
      </c>
      <c r="C5122" s="5" t="s">
        <v>5589</v>
      </c>
      <c r="D5122" s="5" t="s">
        <v>5599</v>
      </c>
      <c r="E5122" s="5">
        <v>2016</v>
      </c>
      <c r="F5122" s="8" t="str">
        <f t="shared" si="160"/>
        <v>June</v>
      </c>
      <c r="G5122" s="7">
        <f t="shared" si="161"/>
        <v>42537</v>
      </c>
      <c r="H5122" s="5" t="s">
        <v>1180</v>
      </c>
      <c r="I5122" s="5" t="s">
        <v>11</v>
      </c>
      <c r="J5122" s="10">
        <v>1299375</v>
      </c>
      <c r="K5122" s="10"/>
      <c r="L5122" s="11">
        <v>4009321.42</v>
      </c>
    </row>
    <row r="5123" spans="1:12" x14ac:dyDescent="0.25">
      <c r="A5123" s="5" t="s">
        <v>1176</v>
      </c>
      <c r="B5123" s="3" t="s">
        <v>1177</v>
      </c>
      <c r="C5123" s="5" t="s">
        <v>5592</v>
      </c>
      <c r="D5123" s="5" t="s">
        <v>5600</v>
      </c>
      <c r="E5123" s="5">
        <v>2016</v>
      </c>
      <c r="F5123" s="8" t="str">
        <f t="shared" si="160"/>
        <v>July</v>
      </c>
      <c r="G5123" s="7">
        <f t="shared" si="161"/>
        <v>42579</v>
      </c>
      <c r="H5123" s="5" t="s">
        <v>1181</v>
      </c>
      <c r="I5123" s="5" t="s">
        <v>13</v>
      </c>
      <c r="J5123" s="10"/>
      <c r="K5123" s="10">
        <v>1175625</v>
      </c>
      <c r="L5123" s="11">
        <v>2833696.42</v>
      </c>
    </row>
    <row r="5124" spans="1:12" x14ac:dyDescent="0.25">
      <c r="A5124" s="5" t="s">
        <v>1176</v>
      </c>
      <c r="B5124" s="3" t="s">
        <v>1177</v>
      </c>
      <c r="C5124" s="5" t="s">
        <v>5592</v>
      </c>
      <c r="D5124" s="5" t="s">
        <v>5603</v>
      </c>
      <c r="E5124" s="5">
        <v>2016</v>
      </c>
      <c r="F5124" s="8" t="str">
        <f t="shared" si="160"/>
        <v>July</v>
      </c>
      <c r="G5124" s="7">
        <f t="shared" si="161"/>
        <v>42580</v>
      </c>
      <c r="H5124" s="5" t="s">
        <v>1182</v>
      </c>
      <c r="I5124" s="5" t="s">
        <v>13</v>
      </c>
      <c r="J5124" s="10"/>
      <c r="K5124" s="10">
        <v>234946.42</v>
      </c>
      <c r="L5124" s="11">
        <v>2598750</v>
      </c>
    </row>
    <row r="5125" spans="1:12" x14ac:dyDescent="0.25">
      <c r="A5125" s="5" t="s">
        <v>1176</v>
      </c>
      <c r="B5125" s="3" t="s">
        <v>1177</v>
      </c>
      <c r="C5125" s="5" t="s">
        <v>5592</v>
      </c>
      <c r="D5125" s="5" t="s">
        <v>5603</v>
      </c>
      <c r="E5125" s="5">
        <v>2016</v>
      </c>
      <c r="F5125" s="8" t="str">
        <f t="shared" si="160"/>
        <v>July</v>
      </c>
      <c r="G5125" s="7">
        <f t="shared" si="161"/>
        <v>42580</v>
      </c>
      <c r="H5125" s="5" t="s">
        <v>1183</v>
      </c>
      <c r="I5125" s="5" t="s">
        <v>13</v>
      </c>
      <c r="J5125" s="10"/>
      <c r="K5125" s="10">
        <v>123750</v>
      </c>
      <c r="L5125" s="11">
        <v>2475000</v>
      </c>
    </row>
    <row r="5126" spans="1:12" x14ac:dyDescent="0.25">
      <c r="A5126" s="5" t="s">
        <v>1176</v>
      </c>
      <c r="B5126" s="3" t="s">
        <v>1177</v>
      </c>
      <c r="C5126" s="5" t="s">
        <v>5606</v>
      </c>
      <c r="D5126" s="5" t="s">
        <v>5587</v>
      </c>
      <c r="E5126" s="5">
        <v>2016</v>
      </c>
      <c r="F5126" s="8" t="str">
        <f t="shared" si="160"/>
        <v>October</v>
      </c>
      <c r="G5126" s="7">
        <f t="shared" si="161"/>
        <v>42644</v>
      </c>
      <c r="H5126" s="5" t="s">
        <v>1184</v>
      </c>
      <c r="I5126" s="5" t="s">
        <v>11</v>
      </c>
      <c r="J5126" s="10">
        <v>1299375</v>
      </c>
      <c r="K5126" s="10"/>
      <c r="L5126" s="11">
        <v>3774375</v>
      </c>
    </row>
    <row r="5127" spans="1:12" x14ac:dyDescent="0.25">
      <c r="A5127" s="5" t="s">
        <v>1185</v>
      </c>
      <c r="B5127" s="3" t="s">
        <v>1186</v>
      </c>
      <c r="C5127" s="5" t="s">
        <v>5587</v>
      </c>
      <c r="D5127" s="5" t="s">
        <v>5587</v>
      </c>
      <c r="E5127" s="5">
        <v>2016</v>
      </c>
      <c r="F5127" s="8" t="str">
        <f t="shared" si="160"/>
        <v>January</v>
      </c>
      <c r="G5127" s="7">
        <f t="shared" si="161"/>
        <v>42370</v>
      </c>
      <c r="H5127" s="5" t="s">
        <v>36</v>
      </c>
      <c r="I5127" s="5" t="s">
        <v>29</v>
      </c>
      <c r="J5127" s="10"/>
      <c r="K5127" s="10"/>
      <c r="L5127" s="11">
        <v>4838400</v>
      </c>
    </row>
    <row r="5128" spans="1:12" x14ac:dyDescent="0.25">
      <c r="A5128" s="5" t="s">
        <v>1185</v>
      </c>
      <c r="B5128" s="3" t="s">
        <v>1186</v>
      </c>
      <c r="C5128" s="5" t="s">
        <v>5592</v>
      </c>
      <c r="D5128" s="5" t="s">
        <v>5609</v>
      </c>
      <c r="E5128" s="5">
        <v>2016</v>
      </c>
      <c r="F5128" s="8" t="str">
        <f t="shared" si="160"/>
        <v>July</v>
      </c>
      <c r="G5128" s="7">
        <f t="shared" si="161"/>
        <v>42574</v>
      </c>
      <c r="H5128" s="5" t="s">
        <v>1187</v>
      </c>
      <c r="I5128" s="5" t="s">
        <v>11</v>
      </c>
      <c r="J5128" s="10">
        <v>4838400</v>
      </c>
      <c r="K5128" s="10"/>
      <c r="L5128" s="11">
        <v>9676800</v>
      </c>
    </row>
    <row r="5129" spans="1:12" x14ac:dyDescent="0.25">
      <c r="A5129" s="5" t="s">
        <v>1185</v>
      </c>
      <c r="B5129" s="3" t="s">
        <v>1186</v>
      </c>
      <c r="C5129" s="5" t="s">
        <v>5590</v>
      </c>
      <c r="D5129" s="5" t="s">
        <v>5609</v>
      </c>
      <c r="E5129" s="5">
        <v>2016</v>
      </c>
      <c r="F5129" s="8" t="str">
        <f t="shared" ref="F5129:F5192" si="162">TEXT(C5129*28, "mmmm")</f>
        <v>August</v>
      </c>
      <c r="G5129" s="7">
        <f t="shared" ref="G5129:G5192" si="163">IFERROR(DATEVALUE(CONCATENATE(C5129,"-",D5129,"-",E5129)), "")</f>
        <v>42605</v>
      </c>
      <c r="H5129" s="5" t="s">
        <v>1188</v>
      </c>
      <c r="I5129" s="5" t="s">
        <v>13</v>
      </c>
      <c r="J5129" s="10"/>
      <c r="K5129" s="10">
        <v>450000</v>
      </c>
      <c r="L5129" s="11">
        <v>9226800</v>
      </c>
    </row>
    <row r="5130" spans="1:12" x14ac:dyDescent="0.25">
      <c r="A5130" s="5" t="s">
        <v>1185</v>
      </c>
      <c r="B5130" s="3" t="s">
        <v>1186</v>
      </c>
      <c r="C5130" s="5" t="s">
        <v>5594</v>
      </c>
      <c r="D5130" s="5" t="s">
        <v>5611</v>
      </c>
      <c r="E5130" s="5">
        <v>2016</v>
      </c>
      <c r="F5130" s="8" t="str">
        <f t="shared" si="162"/>
        <v>November</v>
      </c>
      <c r="G5130" s="7">
        <f t="shared" si="163"/>
        <v>42688</v>
      </c>
      <c r="H5130" s="5" t="s">
        <v>1189</v>
      </c>
      <c r="I5130" s="5" t="s">
        <v>13</v>
      </c>
      <c r="J5130" s="10"/>
      <c r="K5130" s="10">
        <v>3927600</v>
      </c>
      <c r="L5130" s="11">
        <v>5299200</v>
      </c>
    </row>
    <row r="5131" spans="1:12" x14ac:dyDescent="0.25">
      <c r="A5131" s="5" t="s">
        <v>1185</v>
      </c>
      <c r="B5131" s="3" t="s">
        <v>1186</v>
      </c>
      <c r="C5131" s="5" t="s">
        <v>5594</v>
      </c>
      <c r="D5131" s="5" t="s">
        <v>5616</v>
      </c>
      <c r="E5131" s="5">
        <v>2016</v>
      </c>
      <c r="F5131" s="8" t="str">
        <f t="shared" si="162"/>
        <v>November</v>
      </c>
      <c r="G5131" s="7">
        <f t="shared" si="163"/>
        <v>42689</v>
      </c>
      <c r="H5131" s="5" t="s">
        <v>1190</v>
      </c>
      <c r="I5131" s="5" t="s">
        <v>13</v>
      </c>
      <c r="J5131" s="10"/>
      <c r="K5131" s="10">
        <v>460800</v>
      </c>
      <c r="L5131" s="11">
        <v>4838400</v>
      </c>
    </row>
    <row r="5132" spans="1:12" x14ac:dyDescent="0.25">
      <c r="A5132" s="5" t="s">
        <v>1191</v>
      </c>
      <c r="B5132" s="3" t="s">
        <v>1192</v>
      </c>
      <c r="C5132" s="5" t="s">
        <v>5587</v>
      </c>
      <c r="D5132" s="5" t="s">
        <v>5587</v>
      </c>
      <c r="E5132" s="5">
        <v>2016</v>
      </c>
      <c r="F5132" s="8" t="str">
        <f t="shared" si="162"/>
        <v>January</v>
      </c>
      <c r="G5132" s="7">
        <f t="shared" si="163"/>
        <v>42370</v>
      </c>
      <c r="H5132" s="5" t="s">
        <v>36</v>
      </c>
      <c r="I5132" s="5" t="s">
        <v>29</v>
      </c>
      <c r="J5132" s="10"/>
      <c r="K5132" s="10"/>
      <c r="L5132" s="11">
        <v>2838500</v>
      </c>
    </row>
    <row r="5133" spans="1:12" x14ac:dyDescent="0.25">
      <c r="A5133" s="5" t="s">
        <v>1191</v>
      </c>
      <c r="B5133" s="3" t="s">
        <v>1192</v>
      </c>
      <c r="C5133" s="5" t="s">
        <v>5590</v>
      </c>
      <c r="D5133" s="5" t="s">
        <v>5587</v>
      </c>
      <c r="E5133" s="5">
        <v>2016</v>
      </c>
      <c r="F5133" s="8" t="str">
        <f t="shared" si="162"/>
        <v>August</v>
      </c>
      <c r="G5133" s="7">
        <f t="shared" si="163"/>
        <v>42583</v>
      </c>
      <c r="H5133" s="5" t="s">
        <v>894</v>
      </c>
      <c r="I5133" s="5" t="s">
        <v>11</v>
      </c>
      <c r="J5133" s="10"/>
      <c r="K5133" s="10">
        <v>2838500</v>
      </c>
      <c r="L5133" s="11">
        <v>0</v>
      </c>
    </row>
    <row r="5134" spans="1:12" x14ac:dyDescent="0.25">
      <c r="A5134" s="5" t="s">
        <v>1193</v>
      </c>
      <c r="B5134" s="3" t="s">
        <v>1194</v>
      </c>
      <c r="C5134" s="5" t="s">
        <v>5587</v>
      </c>
      <c r="D5134" s="5" t="s">
        <v>5587</v>
      </c>
      <c r="E5134" s="5">
        <v>2016</v>
      </c>
      <c r="F5134" s="8" t="str">
        <f t="shared" si="162"/>
        <v>January</v>
      </c>
      <c r="G5134" s="7">
        <f t="shared" si="163"/>
        <v>42370</v>
      </c>
      <c r="H5134" s="5" t="s">
        <v>36</v>
      </c>
      <c r="I5134" s="5" t="s">
        <v>29</v>
      </c>
      <c r="J5134" s="10"/>
      <c r="K5134" s="10"/>
      <c r="L5134" s="11">
        <v>6055856</v>
      </c>
    </row>
    <row r="5135" spans="1:12" x14ac:dyDescent="0.25">
      <c r="A5135" s="5" t="s">
        <v>1193</v>
      </c>
      <c r="B5135" s="3" t="s">
        <v>1194</v>
      </c>
      <c r="C5135" s="5" t="s">
        <v>5590</v>
      </c>
      <c r="D5135" s="5" t="s">
        <v>5587</v>
      </c>
      <c r="E5135" s="5">
        <v>2016</v>
      </c>
      <c r="F5135" s="8" t="str">
        <f t="shared" si="162"/>
        <v>August</v>
      </c>
      <c r="G5135" s="7">
        <f t="shared" si="163"/>
        <v>42583</v>
      </c>
      <c r="H5135" s="5" t="s">
        <v>894</v>
      </c>
      <c r="I5135" s="5" t="s">
        <v>11</v>
      </c>
      <c r="J5135" s="10"/>
      <c r="K5135" s="10">
        <v>2896516</v>
      </c>
      <c r="L5135" s="11">
        <v>3159340</v>
      </c>
    </row>
    <row r="5136" spans="1:12" x14ac:dyDescent="0.25">
      <c r="A5136" s="5" t="s">
        <v>1195</v>
      </c>
      <c r="B5136" s="3" t="s">
        <v>1196</v>
      </c>
      <c r="C5136" s="5" t="s">
        <v>5605</v>
      </c>
      <c r="D5136" s="5" t="s">
        <v>5597</v>
      </c>
      <c r="E5136" s="5">
        <v>2016</v>
      </c>
      <c r="F5136" s="8" t="str">
        <f t="shared" si="162"/>
        <v>September</v>
      </c>
      <c r="G5136" s="7">
        <f t="shared" si="163"/>
        <v>42618</v>
      </c>
      <c r="H5136" s="5" t="s">
        <v>1197</v>
      </c>
      <c r="I5136" s="5" t="s">
        <v>11</v>
      </c>
      <c r="J5136" s="10">
        <v>535500</v>
      </c>
      <c r="K5136" s="10"/>
      <c r="L5136" s="11">
        <v>535500</v>
      </c>
    </row>
    <row r="5137" spans="1:12" x14ac:dyDescent="0.25">
      <c r="A5137" s="5" t="s">
        <v>1195</v>
      </c>
      <c r="B5137" s="3" t="s">
        <v>1196</v>
      </c>
      <c r="C5137" s="5" t="s">
        <v>5605</v>
      </c>
      <c r="D5137" s="5" t="s">
        <v>5589</v>
      </c>
      <c r="E5137" s="5">
        <v>2016</v>
      </c>
      <c r="F5137" s="8" t="str">
        <f t="shared" si="162"/>
        <v>September</v>
      </c>
      <c r="G5137" s="7">
        <f t="shared" si="163"/>
        <v>42619</v>
      </c>
      <c r="H5137" s="5" t="s">
        <v>1198</v>
      </c>
      <c r="I5137" s="5" t="s">
        <v>13</v>
      </c>
      <c r="J5137" s="10"/>
      <c r="K5137" s="10">
        <v>529800</v>
      </c>
      <c r="L5137" s="11">
        <v>5700</v>
      </c>
    </row>
    <row r="5138" spans="1:12" x14ac:dyDescent="0.25">
      <c r="A5138" s="5" t="s">
        <v>1195</v>
      </c>
      <c r="B5138" s="3" t="s">
        <v>1196</v>
      </c>
      <c r="C5138" s="5" t="s">
        <v>5605</v>
      </c>
      <c r="D5138" s="5" t="s">
        <v>5609</v>
      </c>
      <c r="E5138" s="5">
        <v>2016</v>
      </c>
      <c r="F5138" s="8" t="str">
        <f t="shared" si="162"/>
        <v>September</v>
      </c>
      <c r="G5138" s="7">
        <f t="shared" si="163"/>
        <v>42636</v>
      </c>
      <c r="H5138" s="5" t="s">
        <v>1199</v>
      </c>
      <c r="I5138" s="5" t="s">
        <v>13</v>
      </c>
      <c r="J5138" s="10"/>
      <c r="K5138" s="10">
        <v>5700</v>
      </c>
      <c r="L5138" s="11">
        <v>0</v>
      </c>
    </row>
    <row r="5139" spans="1:12" x14ac:dyDescent="0.25">
      <c r="A5139" s="5" t="s">
        <v>1195</v>
      </c>
      <c r="B5139" s="3" t="s">
        <v>1196</v>
      </c>
      <c r="C5139" s="5" t="s">
        <v>5607</v>
      </c>
      <c r="D5139" s="5" t="s">
        <v>5591</v>
      </c>
      <c r="E5139" s="5">
        <v>2016</v>
      </c>
      <c r="F5139" s="8" t="str">
        <f t="shared" si="162"/>
        <v>December</v>
      </c>
      <c r="G5139" s="7">
        <f t="shared" si="163"/>
        <v>42722</v>
      </c>
      <c r="H5139" s="5" t="s">
        <v>1200</v>
      </c>
      <c r="I5139" s="5" t="s">
        <v>11</v>
      </c>
      <c r="J5139" s="10">
        <v>378000</v>
      </c>
      <c r="K5139" s="10"/>
      <c r="L5139" s="11">
        <v>378000</v>
      </c>
    </row>
    <row r="5140" spans="1:12" x14ac:dyDescent="0.25">
      <c r="A5140" s="5" t="s">
        <v>1201</v>
      </c>
      <c r="B5140" s="3" t="s">
        <v>1202</v>
      </c>
      <c r="C5140" s="7"/>
      <c r="D5140" s="7"/>
      <c r="E5140" s="7"/>
      <c r="F5140" s="8" t="str">
        <f t="shared" si="162"/>
        <v>January</v>
      </c>
      <c r="G5140" s="7" t="str">
        <f t="shared" si="163"/>
        <v/>
      </c>
      <c r="H5140" s="5" t="s">
        <v>28</v>
      </c>
      <c r="I5140" s="5" t="s">
        <v>29</v>
      </c>
      <c r="J5140" s="10"/>
      <c r="K5140" s="10"/>
      <c r="L5140" s="11">
        <v>0</v>
      </c>
    </row>
    <row r="5141" spans="1:12" x14ac:dyDescent="0.25">
      <c r="A5141" s="5" t="s">
        <v>1203</v>
      </c>
      <c r="B5141" s="3" t="s">
        <v>1204</v>
      </c>
      <c r="C5141" s="7"/>
      <c r="D5141" s="7"/>
      <c r="E5141" s="7"/>
      <c r="F5141" s="8" t="str">
        <f t="shared" si="162"/>
        <v>January</v>
      </c>
      <c r="G5141" s="7" t="str">
        <f t="shared" si="163"/>
        <v/>
      </c>
      <c r="H5141" s="5" t="s">
        <v>28</v>
      </c>
      <c r="I5141" s="5" t="s">
        <v>29</v>
      </c>
      <c r="J5141" s="10"/>
      <c r="K5141" s="10"/>
      <c r="L5141" s="11">
        <v>0</v>
      </c>
    </row>
    <row r="5142" spans="1:12" x14ac:dyDescent="0.25">
      <c r="A5142" s="5" t="s">
        <v>1205</v>
      </c>
      <c r="B5142" s="3" t="s">
        <v>1206</v>
      </c>
      <c r="C5142" s="7"/>
      <c r="D5142" s="7"/>
      <c r="E5142" s="7"/>
      <c r="F5142" s="8" t="str">
        <f t="shared" si="162"/>
        <v>January</v>
      </c>
      <c r="G5142" s="7" t="str">
        <f t="shared" si="163"/>
        <v/>
      </c>
      <c r="H5142" s="5" t="s">
        <v>28</v>
      </c>
      <c r="I5142" s="5" t="s">
        <v>29</v>
      </c>
      <c r="J5142" s="10"/>
      <c r="K5142" s="10"/>
      <c r="L5142" s="11">
        <v>0</v>
      </c>
    </row>
    <row r="5143" spans="1:12" x14ac:dyDescent="0.25">
      <c r="A5143" s="5" t="s">
        <v>1207</v>
      </c>
      <c r="B5143" s="3" t="s">
        <v>1208</v>
      </c>
      <c r="C5143" s="5" t="s">
        <v>5587</v>
      </c>
      <c r="D5143" s="5" t="s">
        <v>5587</v>
      </c>
      <c r="E5143" s="5">
        <v>2016</v>
      </c>
      <c r="F5143" s="8" t="str">
        <f t="shared" si="162"/>
        <v>January</v>
      </c>
      <c r="G5143" s="7">
        <f t="shared" si="163"/>
        <v>42370</v>
      </c>
      <c r="H5143" s="5" t="s">
        <v>36</v>
      </c>
      <c r="I5143" s="5" t="s">
        <v>29</v>
      </c>
      <c r="J5143" s="10"/>
      <c r="K5143" s="10"/>
      <c r="L5143" s="11">
        <v>1364452.69</v>
      </c>
    </row>
    <row r="5144" spans="1:12" x14ac:dyDescent="0.25">
      <c r="A5144" s="5" t="s">
        <v>1207</v>
      </c>
      <c r="B5144" s="3" t="s">
        <v>1208</v>
      </c>
      <c r="C5144" s="5" t="s">
        <v>5587</v>
      </c>
      <c r="D5144" s="5" t="s">
        <v>5587</v>
      </c>
      <c r="E5144" s="5">
        <v>2016</v>
      </c>
      <c r="F5144" s="8" t="str">
        <f t="shared" si="162"/>
        <v>January</v>
      </c>
      <c r="G5144" s="7">
        <f t="shared" si="163"/>
        <v>42370</v>
      </c>
      <c r="H5144" s="5" t="s">
        <v>1209</v>
      </c>
      <c r="I5144" s="5" t="s">
        <v>11</v>
      </c>
      <c r="J5144" s="10">
        <v>1762902.75</v>
      </c>
      <c r="K5144" s="10"/>
      <c r="L5144" s="11">
        <v>3127355.44</v>
      </c>
    </row>
    <row r="5145" spans="1:12" x14ac:dyDescent="0.25">
      <c r="A5145" s="5" t="s">
        <v>1207</v>
      </c>
      <c r="B5145" s="3" t="s">
        <v>1208</v>
      </c>
      <c r="C5145" s="5" t="s">
        <v>5598</v>
      </c>
      <c r="D5145" s="5" t="s">
        <v>5593</v>
      </c>
      <c r="E5145" s="5">
        <v>2016</v>
      </c>
      <c r="F5145" s="8" t="str">
        <f t="shared" si="162"/>
        <v>February</v>
      </c>
      <c r="G5145" s="7">
        <f t="shared" si="163"/>
        <v>42422</v>
      </c>
      <c r="H5145" s="5" t="s">
        <v>1210</v>
      </c>
      <c r="I5145" s="5" t="s">
        <v>13</v>
      </c>
      <c r="J5145" s="10"/>
      <c r="K5145" s="10">
        <v>1595007.25</v>
      </c>
      <c r="L5145" s="11">
        <v>1532348.19</v>
      </c>
    </row>
    <row r="5146" spans="1:12" x14ac:dyDescent="0.25">
      <c r="A5146" s="5" t="s">
        <v>1207</v>
      </c>
      <c r="B5146" s="3" t="s">
        <v>1208</v>
      </c>
      <c r="C5146" s="5" t="s">
        <v>5598</v>
      </c>
      <c r="D5146" s="5" t="s">
        <v>5608</v>
      </c>
      <c r="E5146" s="5">
        <v>2016</v>
      </c>
      <c r="F5146" s="8" t="str">
        <f t="shared" si="162"/>
        <v>February</v>
      </c>
      <c r="G5146" s="7">
        <f t="shared" si="163"/>
        <v>42425</v>
      </c>
      <c r="H5146" s="5" t="s">
        <v>1211</v>
      </c>
      <c r="I5146" s="5" t="s">
        <v>13</v>
      </c>
      <c r="J5146" s="10"/>
      <c r="K5146" s="10">
        <v>76485.73</v>
      </c>
      <c r="L5146" s="11">
        <v>1455862.46</v>
      </c>
    </row>
    <row r="5147" spans="1:12" x14ac:dyDescent="0.25">
      <c r="A5147" s="5" t="s">
        <v>1207</v>
      </c>
      <c r="B5147" s="3" t="s">
        <v>1208</v>
      </c>
      <c r="C5147" s="5" t="s">
        <v>5596</v>
      </c>
      <c r="D5147" s="5" t="s">
        <v>5587</v>
      </c>
      <c r="E5147" s="5">
        <v>2016</v>
      </c>
      <c r="F5147" s="8" t="str">
        <f t="shared" si="162"/>
        <v>April</v>
      </c>
      <c r="G5147" s="7">
        <f t="shared" si="163"/>
        <v>42461</v>
      </c>
      <c r="H5147" s="5" t="s">
        <v>1212</v>
      </c>
      <c r="I5147" s="5" t="s">
        <v>11</v>
      </c>
      <c r="J5147" s="10">
        <v>901039.18</v>
      </c>
      <c r="K5147" s="10"/>
      <c r="L5147" s="11">
        <v>2356901.64</v>
      </c>
    </row>
    <row r="5148" spans="1:12" x14ac:dyDescent="0.25">
      <c r="A5148" s="5" t="s">
        <v>1207</v>
      </c>
      <c r="B5148" s="3" t="s">
        <v>1208</v>
      </c>
      <c r="C5148" s="5" t="s">
        <v>5590</v>
      </c>
      <c r="D5148" s="5" t="s">
        <v>5587</v>
      </c>
      <c r="E5148" s="5">
        <v>2016</v>
      </c>
      <c r="F5148" s="8" t="str">
        <f t="shared" si="162"/>
        <v>August</v>
      </c>
      <c r="G5148" s="7">
        <f t="shared" si="163"/>
        <v>42583</v>
      </c>
      <c r="H5148" s="5" t="s">
        <v>894</v>
      </c>
      <c r="I5148" s="5" t="s">
        <v>11</v>
      </c>
      <c r="J5148" s="10"/>
      <c r="K5148" s="10">
        <v>1364452.69</v>
      </c>
      <c r="L5148" s="11">
        <v>992448.95</v>
      </c>
    </row>
    <row r="5149" spans="1:12" x14ac:dyDescent="0.25">
      <c r="A5149" s="5" t="s">
        <v>1207</v>
      </c>
      <c r="B5149" s="3" t="s">
        <v>1208</v>
      </c>
      <c r="C5149" s="5" t="s">
        <v>5606</v>
      </c>
      <c r="D5149" s="5" t="s">
        <v>5617</v>
      </c>
      <c r="E5149" s="5">
        <v>2016</v>
      </c>
      <c r="F5149" s="8" t="str">
        <f t="shared" si="162"/>
        <v>October</v>
      </c>
      <c r="G5149" s="7">
        <f t="shared" si="163"/>
        <v>42662</v>
      </c>
      <c r="H5149" s="5" t="s">
        <v>1213</v>
      </c>
      <c r="I5149" s="5" t="s">
        <v>13</v>
      </c>
      <c r="J5149" s="10"/>
      <c r="K5149" s="10">
        <v>992448.95</v>
      </c>
      <c r="L5149" s="11">
        <v>0</v>
      </c>
    </row>
    <row r="5150" spans="1:12" x14ac:dyDescent="0.25">
      <c r="A5150" s="5" t="s">
        <v>1214</v>
      </c>
      <c r="B5150" s="3" t="s">
        <v>1215</v>
      </c>
      <c r="C5150" s="5" t="s">
        <v>5587</v>
      </c>
      <c r="D5150" s="5" t="s">
        <v>5587</v>
      </c>
      <c r="E5150" s="5">
        <v>2016</v>
      </c>
      <c r="F5150" s="8" t="str">
        <f t="shared" si="162"/>
        <v>January</v>
      </c>
      <c r="G5150" s="7">
        <f t="shared" si="163"/>
        <v>42370</v>
      </c>
      <c r="H5150" s="5" t="s">
        <v>36</v>
      </c>
      <c r="I5150" s="5" t="s">
        <v>29</v>
      </c>
      <c r="J5150" s="10"/>
      <c r="K5150" s="10"/>
      <c r="L5150" s="11">
        <v>-26799.5</v>
      </c>
    </row>
    <row r="5151" spans="1:12" x14ac:dyDescent="0.25">
      <c r="A5151" s="5" t="s">
        <v>1214</v>
      </c>
      <c r="B5151" s="3" t="s">
        <v>1215</v>
      </c>
      <c r="C5151" s="5" t="s">
        <v>5587</v>
      </c>
      <c r="D5151" s="5" t="s">
        <v>5616</v>
      </c>
      <c r="E5151" s="5">
        <v>2016</v>
      </c>
      <c r="F5151" s="8" t="str">
        <f t="shared" si="162"/>
        <v>January</v>
      </c>
      <c r="G5151" s="7">
        <f t="shared" si="163"/>
        <v>42384</v>
      </c>
      <c r="H5151" s="5" t="s">
        <v>1216</v>
      </c>
      <c r="I5151" s="5" t="s">
        <v>11</v>
      </c>
      <c r="J5151" s="10">
        <v>1086277.5</v>
      </c>
      <c r="K5151" s="10"/>
      <c r="L5151" s="11">
        <v>1059478</v>
      </c>
    </row>
    <row r="5152" spans="1:12" x14ac:dyDescent="0.25">
      <c r="A5152" s="5" t="s">
        <v>1214</v>
      </c>
      <c r="B5152" s="3" t="s">
        <v>1215</v>
      </c>
      <c r="C5152" s="5" t="s">
        <v>5587</v>
      </c>
      <c r="D5152" s="5" t="s">
        <v>5603</v>
      </c>
      <c r="E5152" s="5">
        <v>2016</v>
      </c>
      <c r="F5152" s="8" t="str">
        <f t="shared" si="162"/>
        <v>January</v>
      </c>
      <c r="G5152" s="7">
        <f t="shared" si="163"/>
        <v>42398</v>
      </c>
      <c r="H5152" s="5" t="s">
        <v>1217</v>
      </c>
      <c r="I5152" s="5" t="s">
        <v>13</v>
      </c>
      <c r="J5152" s="10"/>
      <c r="K5152" s="10">
        <v>982823</v>
      </c>
      <c r="L5152" s="11">
        <v>76655</v>
      </c>
    </row>
    <row r="5153" spans="1:12" x14ac:dyDescent="0.25">
      <c r="A5153" s="5" t="s">
        <v>1214</v>
      </c>
      <c r="B5153" s="3" t="s">
        <v>1215</v>
      </c>
      <c r="C5153" s="5" t="s">
        <v>5598</v>
      </c>
      <c r="D5153" s="5" t="s">
        <v>5587</v>
      </c>
      <c r="E5153" s="5">
        <v>2016</v>
      </c>
      <c r="F5153" s="8" t="str">
        <f t="shared" si="162"/>
        <v>February</v>
      </c>
      <c r="G5153" s="7">
        <f t="shared" si="163"/>
        <v>42401</v>
      </c>
      <c r="H5153" s="5" t="s">
        <v>1218</v>
      </c>
      <c r="I5153" s="5" t="s">
        <v>13</v>
      </c>
      <c r="J5153" s="10"/>
      <c r="K5153" s="10">
        <v>103454.5</v>
      </c>
      <c r="L5153" s="11">
        <v>-26799.5</v>
      </c>
    </row>
    <row r="5154" spans="1:12" x14ac:dyDescent="0.25">
      <c r="A5154" s="5" t="s">
        <v>1214</v>
      </c>
      <c r="B5154" s="3" t="s">
        <v>1215</v>
      </c>
      <c r="C5154" s="5" t="s">
        <v>5596</v>
      </c>
      <c r="D5154" s="5" t="s">
        <v>5604</v>
      </c>
      <c r="E5154" s="5">
        <v>2016</v>
      </c>
      <c r="F5154" s="8" t="str">
        <f t="shared" si="162"/>
        <v>April</v>
      </c>
      <c r="G5154" s="7">
        <f t="shared" si="163"/>
        <v>42473</v>
      </c>
      <c r="H5154" s="5" t="s">
        <v>1219</v>
      </c>
      <c r="I5154" s="5" t="s">
        <v>13</v>
      </c>
      <c r="J5154" s="10"/>
      <c r="K5154" s="10">
        <v>982823</v>
      </c>
      <c r="L5154" s="11">
        <v>-1009622.5</v>
      </c>
    </row>
    <row r="5155" spans="1:12" x14ac:dyDescent="0.25">
      <c r="A5155" s="5" t="s">
        <v>1214</v>
      </c>
      <c r="B5155" s="3" t="s">
        <v>1215</v>
      </c>
      <c r="C5155" s="5" t="s">
        <v>5596</v>
      </c>
      <c r="D5155" s="5" t="s">
        <v>5616</v>
      </c>
      <c r="E5155" s="5">
        <v>2016</v>
      </c>
      <c r="F5155" s="8" t="str">
        <f t="shared" si="162"/>
        <v>April</v>
      </c>
      <c r="G5155" s="7">
        <f t="shared" si="163"/>
        <v>42475</v>
      </c>
      <c r="H5155" s="5" t="s">
        <v>1220</v>
      </c>
      <c r="I5155" s="5" t="s">
        <v>11</v>
      </c>
      <c r="J5155" s="10">
        <v>1086277.5</v>
      </c>
      <c r="K5155" s="10"/>
      <c r="L5155" s="11">
        <v>76655</v>
      </c>
    </row>
    <row r="5156" spans="1:12" x14ac:dyDescent="0.25">
      <c r="A5156" s="5" t="s">
        <v>1214</v>
      </c>
      <c r="B5156" s="3" t="s">
        <v>1215</v>
      </c>
      <c r="C5156" s="5" t="s">
        <v>5596</v>
      </c>
      <c r="D5156" s="5" t="s">
        <v>5616</v>
      </c>
      <c r="E5156" s="5">
        <v>2016</v>
      </c>
      <c r="F5156" s="8" t="str">
        <f t="shared" si="162"/>
        <v>April</v>
      </c>
      <c r="G5156" s="7">
        <f t="shared" si="163"/>
        <v>42475</v>
      </c>
      <c r="H5156" s="5" t="s">
        <v>1221</v>
      </c>
      <c r="I5156" s="5" t="s">
        <v>13</v>
      </c>
      <c r="J5156" s="10"/>
      <c r="K5156" s="10">
        <v>76655</v>
      </c>
      <c r="L5156" s="11">
        <v>0</v>
      </c>
    </row>
    <row r="5157" spans="1:12" x14ac:dyDescent="0.25">
      <c r="A5157" s="5" t="s">
        <v>1214</v>
      </c>
      <c r="B5157" s="3" t="s">
        <v>1215</v>
      </c>
      <c r="C5157" s="5" t="s">
        <v>5592</v>
      </c>
      <c r="D5157" s="5" t="s">
        <v>5616</v>
      </c>
      <c r="E5157" s="5">
        <v>2016</v>
      </c>
      <c r="F5157" s="8" t="str">
        <f t="shared" si="162"/>
        <v>July</v>
      </c>
      <c r="G5157" s="7">
        <f t="shared" si="163"/>
        <v>42566</v>
      </c>
      <c r="H5157" s="5" t="s">
        <v>1222</v>
      </c>
      <c r="I5157" s="5" t="s">
        <v>11</v>
      </c>
      <c r="J5157" s="10">
        <v>1086277.5</v>
      </c>
      <c r="K5157" s="10"/>
      <c r="L5157" s="11">
        <v>1086277.5</v>
      </c>
    </row>
    <row r="5158" spans="1:12" x14ac:dyDescent="0.25">
      <c r="A5158" s="5" t="s">
        <v>1214</v>
      </c>
      <c r="B5158" s="3" t="s">
        <v>1215</v>
      </c>
      <c r="C5158" s="5" t="s">
        <v>5592</v>
      </c>
      <c r="D5158" s="5" t="s">
        <v>5612</v>
      </c>
      <c r="E5158" s="5">
        <v>2016</v>
      </c>
      <c r="F5158" s="8" t="str">
        <f t="shared" si="162"/>
        <v>July</v>
      </c>
      <c r="G5158" s="7">
        <f t="shared" si="163"/>
        <v>42571</v>
      </c>
      <c r="H5158" s="5" t="s">
        <v>1223</v>
      </c>
      <c r="I5158" s="5" t="s">
        <v>13</v>
      </c>
      <c r="J5158" s="10"/>
      <c r="K5158" s="10">
        <v>982823</v>
      </c>
      <c r="L5158" s="11">
        <v>103454.5</v>
      </c>
    </row>
    <row r="5159" spans="1:12" x14ac:dyDescent="0.25">
      <c r="A5159" s="5" t="s">
        <v>1214</v>
      </c>
      <c r="B5159" s="3" t="s">
        <v>1215</v>
      </c>
      <c r="C5159" s="5" t="s">
        <v>5592</v>
      </c>
      <c r="D5159" s="5" t="s">
        <v>5610</v>
      </c>
      <c r="E5159" s="5">
        <v>2016</v>
      </c>
      <c r="F5159" s="8" t="str">
        <f t="shared" si="162"/>
        <v>July</v>
      </c>
      <c r="G5159" s="7">
        <f t="shared" si="163"/>
        <v>42581</v>
      </c>
      <c r="H5159" s="5" t="s">
        <v>1224</v>
      </c>
      <c r="I5159" s="5" t="s">
        <v>13</v>
      </c>
      <c r="J5159" s="10"/>
      <c r="K5159" s="10">
        <v>103454.5</v>
      </c>
      <c r="L5159" s="11">
        <v>0</v>
      </c>
    </row>
    <row r="5160" spans="1:12" x14ac:dyDescent="0.25">
      <c r="A5160" s="5" t="s">
        <v>1214</v>
      </c>
      <c r="B5160" s="3" t="s">
        <v>1215</v>
      </c>
      <c r="C5160" s="5" t="s">
        <v>5606</v>
      </c>
      <c r="D5160" s="5" t="s">
        <v>5616</v>
      </c>
      <c r="E5160" s="5">
        <v>2016</v>
      </c>
      <c r="F5160" s="8" t="str">
        <f t="shared" si="162"/>
        <v>October</v>
      </c>
      <c r="G5160" s="7">
        <f t="shared" si="163"/>
        <v>42658</v>
      </c>
      <c r="H5160" s="5" t="s">
        <v>1225</v>
      </c>
      <c r="I5160" s="5" t="s">
        <v>11</v>
      </c>
      <c r="J5160" s="10">
        <v>1086277.5</v>
      </c>
      <c r="K5160" s="10"/>
      <c r="L5160" s="11">
        <v>1086277.5</v>
      </c>
    </row>
    <row r="5161" spans="1:12" x14ac:dyDescent="0.25">
      <c r="A5161" s="5" t="s">
        <v>1214</v>
      </c>
      <c r="B5161" s="3" t="s">
        <v>1215</v>
      </c>
      <c r="C5161" s="5" t="s">
        <v>5606</v>
      </c>
      <c r="D5161" s="5" t="s">
        <v>5602</v>
      </c>
      <c r="E5161" s="5">
        <v>2016</v>
      </c>
      <c r="F5161" s="8" t="str">
        <f t="shared" si="162"/>
        <v>October</v>
      </c>
      <c r="G5161" s="7">
        <f t="shared" si="163"/>
        <v>42667</v>
      </c>
      <c r="H5161" s="5" t="s">
        <v>1226</v>
      </c>
      <c r="I5161" s="5" t="s">
        <v>13</v>
      </c>
      <c r="J5161" s="10"/>
      <c r="K5161" s="10">
        <v>982823</v>
      </c>
      <c r="L5161" s="11">
        <v>103454.5</v>
      </c>
    </row>
    <row r="5162" spans="1:12" x14ac:dyDescent="0.25">
      <c r="A5162" s="5" t="s">
        <v>1214</v>
      </c>
      <c r="B5162" s="3" t="s">
        <v>1215</v>
      </c>
      <c r="C5162" s="5" t="s">
        <v>5606</v>
      </c>
      <c r="D5162" s="5" t="s">
        <v>5614</v>
      </c>
      <c r="E5162" s="5">
        <v>2016</v>
      </c>
      <c r="F5162" s="8" t="str">
        <f t="shared" si="162"/>
        <v>October</v>
      </c>
      <c r="G5162" s="7">
        <f t="shared" si="163"/>
        <v>42669</v>
      </c>
      <c r="H5162" s="5" t="s">
        <v>1227</v>
      </c>
      <c r="I5162" s="5" t="s">
        <v>13</v>
      </c>
      <c r="J5162" s="10"/>
      <c r="K5162" s="10">
        <v>103454.5</v>
      </c>
      <c r="L5162" s="11">
        <v>0</v>
      </c>
    </row>
    <row r="5163" spans="1:12" x14ac:dyDescent="0.25">
      <c r="A5163" s="5" t="s">
        <v>1228</v>
      </c>
      <c r="B5163" s="3" t="s">
        <v>1229</v>
      </c>
      <c r="C5163" s="7"/>
      <c r="D5163" s="7"/>
      <c r="E5163" s="7"/>
      <c r="F5163" s="8" t="str">
        <f t="shared" si="162"/>
        <v>January</v>
      </c>
      <c r="G5163" s="7" t="str">
        <f t="shared" si="163"/>
        <v/>
      </c>
      <c r="H5163" s="5" t="s">
        <v>28</v>
      </c>
      <c r="I5163" s="5" t="s">
        <v>29</v>
      </c>
      <c r="J5163" s="10"/>
      <c r="K5163" s="10"/>
      <c r="L5163" s="11">
        <v>0</v>
      </c>
    </row>
    <row r="5164" spans="1:12" x14ac:dyDescent="0.25">
      <c r="A5164" s="5" t="s">
        <v>1230</v>
      </c>
      <c r="B5164" s="3" t="s">
        <v>1231</v>
      </c>
      <c r="C5164" s="5" t="s">
        <v>5587</v>
      </c>
      <c r="D5164" s="5" t="s">
        <v>5587</v>
      </c>
      <c r="E5164" s="5">
        <v>2016</v>
      </c>
      <c r="F5164" s="8" t="str">
        <f t="shared" si="162"/>
        <v>January</v>
      </c>
      <c r="G5164" s="7">
        <f t="shared" si="163"/>
        <v>42370</v>
      </c>
      <c r="H5164" s="5" t="s">
        <v>1232</v>
      </c>
      <c r="I5164" s="5" t="s">
        <v>11</v>
      </c>
      <c r="J5164" s="10">
        <v>2641275</v>
      </c>
      <c r="K5164" s="10"/>
      <c r="L5164" s="11">
        <v>2641275</v>
      </c>
    </row>
    <row r="5165" spans="1:12" x14ac:dyDescent="0.25">
      <c r="A5165" s="5" t="s">
        <v>1230</v>
      </c>
      <c r="B5165" s="3" t="s">
        <v>1231</v>
      </c>
      <c r="C5165" s="5" t="s">
        <v>5587</v>
      </c>
      <c r="D5165" s="5" t="s">
        <v>5587</v>
      </c>
      <c r="E5165" s="5">
        <v>2016</v>
      </c>
      <c r="F5165" s="8" t="str">
        <f t="shared" si="162"/>
        <v>January</v>
      </c>
      <c r="G5165" s="7">
        <f t="shared" si="163"/>
        <v>42370</v>
      </c>
      <c r="H5165" s="5" t="s">
        <v>1233</v>
      </c>
      <c r="I5165" s="5" t="s">
        <v>11</v>
      </c>
      <c r="J5165" s="10">
        <v>2641275</v>
      </c>
      <c r="K5165" s="10"/>
      <c r="L5165" s="11">
        <v>5282550</v>
      </c>
    </row>
    <row r="5166" spans="1:12" x14ac:dyDescent="0.25">
      <c r="A5166" s="5" t="s">
        <v>1230</v>
      </c>
      <c r="B5166" s="3" t="s">
        <v>1231</v>
      </c>
      <c r="C5166" s="5" t="s">
        <v>5598</v>
      </c>
      <c r="D5166" s="5" t="s">
        <v>5587</v>
      </c>
      <c r="E5166" s="5">
        <v>2016</v>
      </c>
      <c r="F5166" s="8" t="str">
        <f t="shared" si="162"/>
        <v>February</v>
      </c>
      <c r="G5166" s="7">
        <f t="shared" si="163"/>
        <v>42401</v>
      </c>
      <c r="H5166" s="5" t="s">
        <v>1234</v>
      </c>
      <c r="I5166" s="5" t="s">
        <v>13</v>
      </c>
      <c r="J5166" s="10"/>
      <c r="K5166" s="10">
        <v>2389725</v>
      </c>
      <c r="L5166" s="11">
        <v>2892825</v>
      </c>
    </row>
    <row r="5167" spans="1:12" x14ac:dyDescent="0.25">
      <c r="A5167" s="5" t="s">
        <v>1230</v>
      </c>
      <c r="B5167" s="3" t="s">
        <v>1231</v>
      </c>
      <c r="C5167" s="5" t="s">
        <v>5598</v>
      </c>
      <c r="D5167" s="5" t="s">
        <v>5588</v>
      </c>
      <c r="E5167" s="5">
        <v>2016</v>
      </c>
      <c r="F5167" s="8" t="str">
        <f t="shared" si="162"/>
        <v>February</v>
      </c>
      <c r="G5167" s="7">
        <f t="shared" si="163"/>
        <v>42403</v>
      </c>
      <c r="H5167" s="5" t="s">
        <v>1235</v>
      </c>
      <c r="I5167" s="5" t="s">
        <v>13</v>
      </c>
      <c r="J5167" s="10"/>
      <c r="K5167" s="10">
        <v>125775</v>
      </c>
      <c r="L5167" s="11">
        <v>2767050</v>
      </c>
    </row>
    <row r="5168" spans="1:12" x14ac:dyDescent="0.25">
      <c r="A5168" s="5" t="s">
        <v>1230</v>
      </c>
      <c r="B5168" s="3" t="s">
        <v>1231</v>
      </c>
      <c r="C5168" s="5" t="s">
        <v>5598</v>
      </c>
      <c r="D5168" s="5" t="s">
        <v>5596</v>
      </c>
      <c r="E5168" s="5">
        <v>2016</v>
      </c>
      <c r="F5168" s="8" t="str">
        <f t="shared" si="162"/>
        <v>February</v>
      </c>
      <c r="G5168" s="7">
        <f t="shared" si="163"/>
        <v>42404</v>
      </c>
      <c r="H5168" s="5" t="s">
        <v>1236</v>
      </c>
      <c r="I5168" s="5" t="s">
        <v>13</v>
      </c>
      <c r="J5168" s="10"/>
      <c r="K5168" s="10">
        <v>125775</v>
      </c>
      <c r="L5168" s="11">
        <v>2641275</v>
      </c>
    </row>
    <row r="5169" spans="1:12" x14ac:dyDescent="0.25">
      <c r="A5169" s="5" t="s">
        <v>1230</v>
      </c>
      <c r="B5169" s="3" t="s">
        <v>1231</v>
      </c>
      <c r="C5169" s="5" t="s">
        <v>5596</v>
      </c>
      <c r="D5169" s="5" t="s">
        <v>5587</v>
      </c>
      <c r="E5169" s="5">
        <v>2016</v>
      </c>
      <c r="F5169" s="8" t="str">
        <f t="shared" si="162"/>
        <v>April</v>
      </c>
      <c r="G5169" s="7">
        <f t="shared" si="163"/>
        <v>42461</v>
      </c>
      <c r="H5169" s="5" t="s">
        <v>1237</v>
      </c>
      <c r="I5169" s="5" t="s">
        <v>11</v>
      </c>
      <c r="J5169" s="10">
        <v>2641275</v>
      </c>
      <c r="K5169" s="10"/>
      <c r="L5169" s="11">
        <v>5282550</v>
      </c>
    </row>
    <row r="5170" spans="1:12" x14ac:dyDescent="0.25">
      <c r="A5170" s="5" t="s">
        <v>1230</v>
      </c>
      <c r="B5170" s="3" t="s">
        <v>1231</v>
      </c>
      <c r="C5170" s="5" t="s">
        <v>5596</v>
      </c>
      <c r="D5170" s="5" t="s">
        <v>5597</v>
      </c>
      <c r="E5170" s="5">
        <v>2016</v>
      </c>
      <c r="F5170" s="8" t="str">
        <f t="shared" si="162"/>
        <v>April</v>
      </c>
      <c r="G5170" s="7">
        <f t="shared" si="163"/>
        <v>42465</v>
      </c>
      <c r="H5170" s="5" t="s">
        <v>1238</v>
      </c>
      <c r="I5170" s="5" t="s">
        <v>13</v>
      </c>
      <c r="J5170" s="10"/>
      <c r="K5170" s="10">
        <v>2515500</v>
      </c>
      <c r="L5170" s="11">
        <v>2767050</v>
      </c>
    </row>
    <row r="5171" spans="1:12" x14ac:dyDescent="0.25">
      <c r="A5171" s="5" t="s">
        <v>1230</v>
      </c>
      <c r="B5171" s="3" t="s">
        <v>1231</v>
      </c>
      <c r="C5171" s="5" t="s">
        <v>5596</v>
      </c>
      <c r="D5171" s="5" t="s">
        <v>5589</v>
      </c>
      <c r="E5171" s="5">
        <v>2016</v>
      </c>
      <c r="F5171" s="8" t="str">
        <f t="shared" si="162"/>
        <v>April</v>
      </c>
      <c r="G5171" s="7">
        <f t="shared" si="163"/>
        <v>42466</v>
      </c>
      <c r="H5171" s="5" t="s">
        <v>1239</v>
      </c>
      <c r="I5171" s="5" t="s">
        <v>13</v>
      </c>
      <c r="J5171" s="10"/>
      <c r="K5171" s="10">
        <v>125775</v>
      </c>
      <c r="L5171" s="11">
        <v>2641275</v>
      </c>
    </row>
    <row r="5172" spans="1:12" x14ac:dyDescent="0.25">
      <c r="A5172" s="5" t="s">
        <v>1230</v>
      </c>
      <c r="B5172" s="3" t="s">
        <v>1231</v>
      </c>
      <c r="C5172" s="5" t="s">
        <v>5592</v>
      </c>
      <c r="D5172" s="5" t="s">
        <v>5587</v>
      </c>
      <c r="E5172" s="5">
        <v>2016</v>
      </c>
      <c r="F5172" s="8" t="str">
        <f t="shared" si="162"/>
        <v>July</v>
      </c>
      <c r="G5172" s="7">
        <f t="shared" si="163"/>
        <v>42552</v>
      </c>
      <c r="H5172" s="5" t="s">
        <v>1240</v>
      </c>
      <c r="I5172" s="5" t="s">
        <v>11</v>
      </c>
      <c r="J5172" s="10">
        <v>2641275</v>
      </c>
      <c r="K5172" s="10"/>
      <c r="L5172" s="11">
        <v>5282550</v>
      </c>
    </row>
    <row r="5173" spans="1:12" x14ac:dyDescent="0.25">
      <c r="A5173" s="5" t="s">
        <v>1230</v>
      </c>
      <c r="B5173" s="3" t="s">
        <v>1231</v>
      </c>
      <c r="C5173" s="5" t="s">
        <v>5592</v>
      </c>
      <c r="D5173" s="5" t="s">
        <v>5587</v>
      </c>
      <c r="E5173" s="5">
        <v>2016</v>
      </c>
      <c r="F5173" s="8" t="str">
        <f t="shared" si="162"/>
        <v>July</v>
      </c>
      <c r="G5173" s="7">
        <f t="shared" si="163"/>
        <v>42552</v>
      </c>
      <c r="H5173" s="5" t="s">
        <v>1241</v>
      </c>
      <c r="I5173" s="5" t="s">
        <v>11</v>
      </c>
      <c r="J5173" s="10"/>
      <c r="K5173" s="10">
        <v>52825.5</v>
      </c>
      <c r="L5173" s="11">
        <v>5229724.5</v>
      </c>
    </row>
    <row r="5174" spans="1:12" x14ac:dyDescent="0.25">
      <c r="A5174" s="5" t="s">
        <v>1230</v>
      </c>
      <c r="B5174" s="3" t="s">
        <v>1231</v>
      </c>
      <c r="C5174" s="5" t="s">
        <v>5592</v>
      </c>
      <c r="D5174" s="5" t="s">
        <v>5587</v>
      </c>
      <c r="E5174" s="5">
        <v>2016</v>
      </c>
      <c r="F5174" s="8" t="str">
        <f t="shared" si="162"/>
        <v>July</v>
      </c>
      <c r="G5174" s="7">
        <f t="shared" si="163"/>
        <v>42552</v>
      </c>
      <c r="H5174" s="5" t="s">
        <v>1242</v>
      </c>
      <c r="I5174" s="5" t="s">
        <v>11</v>
      </c>
      <c r="J5174" s="10"/>
      <c r="K5174" s="10">
        <v>17608.5</v>
      </c>
      <c r="L5174" s="11">
        <v>5212116</v>
      </c>
    </row>
    <row r="5175" spans="1:12" x14ac:dyDescent="0.25">
      <c r="A5175" s="5" t="s">
        <v>1230</v>
      </c>
      <c r="B5175" s="3" t="s">
        <v>1231</v>
      </c>
      <c r="C5175" s="5" t="s">
        <v>5592</v>
      </c>
      <c r="D5175" s="5" t="s">
        <v>5591</v>
      </c>
      <c r="E5175" s="5">
        <v>2016</v>
      </c>
      <c r="F5175" s="8" t="str">
        <f t="shared" si="162"/>
        <v>July</v>
      </c>
      <c r="G5175" s="7">
        <f t="shared" si="163"/>
        <v>42569</v>
      </c>
      <c r="H5175" s="5" t="s">
        <v>1243</v>
      </c>
      <c r="I5175" s="5" t="s">
        <v>13</v>
      </c>
      <c r="J5175" s="10"/>
      <c r="K5175" s="10">
        <v>2448420</v>
      </c>
      <c r="L5175" s="11">
        <v>2763696</v>
      </c>
    </row>
    <row r="5176" spans="1:12" x14ac:dyDescent="0.25">
      <c r="A5176" s="5" t="s">
        <v>1230</v>
      </c>
      <c r="B5176" s="3" t="s">
        <v>1231</v>
      </c>
      <c r="C5176" s="5" t="s">
        <v>5592</v>
      </c>
      <c r="D5176" s="5" t="s">
        <v>5617</v>
      </c>
      <c r="E5176" s="5">
        <v>2016</v>
      </c>
      <c r="F5176" s="8" t="str">
        <f t="shared" si="162"/>
        <v>July</v>
      </c>
      <c r="G5176" s="7">
        <f t="shared" si="163"/>
        <v>42570</v>
      </c>
      <c r="H5176" s="5" t="s">
        <v>1239</v>
      </c>
      <c r="I5176" s="5" t="s">
        <v>13</v>
      </c>
      <c r="J5176" s="10"/>
      <c r="K5176" s="10">
        <v>122421</v>
      </c>
      <c r="L5176" s="11">
        <v>2641275</v>
      </c>
    </row>
    <row r="5177" spans="1:12" x14ac:dyDescent="0.25">
      <c r="A5177" s="5" t="s">
        <v>1230</v>
      </c>
      <c r="B5177" s="3" t="s">
        <v>1231</v>
      </c>
      <c r="C5177" s="5" t="s">
        <v>5606</v>
      </c>
      <c r="D5177" s="5" t="s">
        <v>5596</v>
      </c>
      <c r="E5177" s="5">
        <v>2016</v>
      </c>
      <c r="F5177" s="8" t="str">
        <f t="shared" si="162"/>
        <v>October</v>
      </c>
      <c r="G5177" s="7">
        <f t="shared" si="163"/>
        <v>42647</v>
      </c>
      <c r="H5177" s="5" t="s">
        <v>1244</v>
      </c>
      <c r="I5177" s="5" t="s">
        <v>13</v>
      </c>
      <c r="J5177" s="10"/>
      <c r="K5177" s="10">
        <v>2515500</v>
      </c>
      <c r="L5177" s="11">
        <v>125775</v>
      </c>
    </row>
    <row r="5178" spans="1:12" x14ac:dyDescent="0.25">
      <c r="A5178" s="5" t="s">
        <v>1230</v>
      </c>
      <c r="B5178" s="3" t="s">
        <v>1231</v>
      </c>
      <c r="C5178" s="5" t="s">
        <v>5606</v>
      </c>
      <c r="D5178" s="5" t="s">
        <v>5596</v>
      </c>
      <c r="E5178" s="5">
        <v>2016</v>
      </c>
      <c r="F5178" s="8" t="str">
        <f t="shared" si="162"/>
        <v>October</v>
      </c>
      <c r="G5178" s="7">
        <f t="shared" si="163"/>
        <v>42647</v>
      </c>
      <c r="H5178" s="5" t="s">
        <v>1245</v>
      </c>
      <c r="I5178" s="5" t="s">
        <v>13</v>
      </c>
      <c r="J5178" s="10"/>
      <c r="K5178" s="10">
        <v>125775</v>
      </c>
      <c r="L5178" s="11">
        <v>0</v>
      </c>
    </row>
    <row r="5179" spans="1:12" x14ac:dyDescent="0.25">
      <c r="A5179" s="5" t="s">
        <v>1246</v>
      </c>
      <c r="B5179" s="3" t="s">
        <v>1247</v>
      </c>
      <c r="C5179" s="5" t="s">
        <v>5588</v>
      </c>
      <c r="D5179" s="5" t="s">
        <v>5587</v>
      </c>
      <c r="E5179" s="5">
        <v>2016</v>
      </c>
      <c r="F5179" s="8" t="str">
        <f t="shared" si="162"/>
        <v>March</v>
      </c>
      <c r="G5179" s="7">
        <f t="shared" si="163"/>
        <v>42430</v>
      </c>
      <c r="H5179" s="5" t="s">
        <v>1248</v>
      </c>
      <c r="I5179" s="5" t="s">
        <v>11</v>
      </c>
      <c r="J5179" s="10">
        <v>1694838.7</v>
      </c>
      <c r="K5179" s="10"/>
      <c r="L5179" s="11">
        <v>1694838.7</v>
      </c>
    </row>
    <row r="5180" spans="1:12" x14ac:dyDescent="0.25">
      <c r="A5180" s="5" t="s">
        <v>1246</v>
      </c>
      <c r="B5180" s="3" t="s">
        <v>1247</v>
      </c>
      <c r="C5180" s="5" t="s">
        <v>5588</v>
      </c>
      <c r="D5180" s="5" t="s">
        <v>5595</v>
      </c>
      <c r="E5180" s="5">
        <v>2016</v>
      </c>
      <c r="F5180" s="8" t="str">
        <f t="shared" si="162"/>
        <v>March</v>
      </c>
      <c r="G5180" s="7">
        <f t="shared" si="163"/>
        <v>42460</v>
      </c>
      <c r="H5180" s="5" t="s">
        <v>1249</v>
      </c>
      <c r="I5180" s="5" t="s">
        <v>13</v>
      </c>
      <c r="J5180" s="10"/>
      <c r="K5180" s="10">
        <v>1694838.7</v>
      </c>
      <c r="L5180" s="11">
        <v>0</v>
      </c>
    </row>
    <row r="5181" spans="1:12" x14ac:dyDescent="0.25">
      <c r="A5181" s="5" t="s">
        <v>1246</v>
      </c>
      <c r="B5181" s="3" t="s">
        <v>1247</v>
      </c>
      <c r="C5181" s="5" t="s">
        <v>5589</v>
      </c>
      <c r="D5181" s="5" t="s">
        <v>5587</v>
      </c>
      <c r="E5181" s="5">
        <v>2016</v>
      </c>
      <c r="F5181" s="8" t="str">
        <f t="shared" si="162"/>
        <v>June</v>
      </c>
      <c r="G5181" s="7">
        <f t="shared" si="163"/>
        <v>42522</v>
      </c>
      <c r="H5181" s="5" t="s">
        <v>1250</v>
      </c>
      <c r="I5181" s="5" t="s">
        <v>11</v>
      </c>
      <c r="J5181" s="10">
        <v>1740000</v>
      </c>
      <c r="K5181" s="10"/>
      <c r="L5181" s="11">
        <v>1740000</v>
      </c>
    </row>
    <row r="5182" spans="1:12" x14ac:dyDescent="0.25">
      <c r="A5182" s="5" t="s">
        <v>1246</v>
      </c>
      <c r="B5182" s="3" t="s">
        <v>1247</v>
      </c>
      <c r="C5182" s="5" t="s">
        <v>5589</v>
      </c>
      <c r="D5182" s="5" t="s">
        <v>5609</v>
      </c>
      <c r="E5182" s="5">
        <v>2016</v>
      </c>
      <c r="F5182" s="8" t="str">
        <f t="shared" si="162"/>
        <v>June</v>
      </c>
      <c r="G5182" s="7">
        <f t="shared" si="163"/>
        <v>42544</v>
      </c>
      <c r="H5182" s="5" t="s">
        <v>1251</v>
      </c>
      <c r="I5182" s="5" t="s">
        <v>13</v>
      </c>
      <c r="J5182" s="10"/>
      <c r="K5182" s="10">
        <v>1740000</v>
      </c>
      <c r="L5182" s="11">
        <v>0</v>
      </c>
    </row>
    <row r="5183" spans="1:12" x14ac:dyDescent="0.25">
      <c r="A5183" s="5" t="s">
        <v>1246</v>
      </c>
      <c r="B5183" s="3" t="s">
        <v>1247</v>
      </c>
      <c r="C5183" s="5" t="s">
        <v>5605</v>
      </c>
      <c r="D5183" s="5" t="s">
        <v>5587</v>
      </c>
      <c r="E5183" s="5">
        <v>2016</v>
      </c>
      <c r="F5183" s="8" t="str">
        <f t="shared" si="162"/>
        <v>September</v>
      </c>
      <c r="G5183" s="7">
        <f t="shared" si="163"/>
        <v>42614</v>
      </c>
      <c r="H5183" s="5" t="s">
        <v>1252</v>
      </c>
      <c r="I5183" s="5" t="s">
        <v>11</v>
      </c>
      <c r="J5183" s="10">
        <v>1740000</v>
      </c>
      <c r="K5183" s="10"/>
      <c r="L5183" s="11">
        <v>1740000</v>
      </c>
    </row>
    <row r="5184" spans="1:12" x14ac:dyDescent="0.25">
      <c r="A5184" s="5" t="s">
        <v>1246</v>
      </c>
      <c r="B5184" s="3" t="s">
        <v>1247</v>
      </c>
      <c r="C5184" s="5" t="s">
        <v>5594</v>
      </c>
      <c r="D5184" s="5" t="s">
        <v>5594</v>
      </c>
      <c r="E5184" s="5">
        <v>2016</v>
      </c>
      <c r="F5184" s="8" t="str">
        <f t="shared" si="162"/>
        <v>November</v>
      </c>
      <c r="G5184" s="7">
        <f t="shared" si="163"/>
        <v>42685</v>
      </c>
      <c r="H5184" s="5" t="s">
        <v>1253</v>
      </c>
      <c r="I5184" s="5" t="s">
        <v>13</v>
      </c>
      <c r="J5184" s="10"/>
      <c r="K5184" s="10">
        <v>1740000</v>
      </c>
      <c r="L5184" s="11">
        <v>0</v>
      </c>
    </row>
    <row r="5185" spans="1:12" x14ac:dyDescent="0.25">
      <c r="A5185" s="5" t="s">
        <v>1246</v>
      </c>
      <c r="B5185" s="3" t="s">
        <v>1247</v>
      </c>
      <c r="C5185" s="5" t="s">
        <v>5607</v>
      </c>
      <c r="D5185" s="5" t="s">
        <v>5587</v>
      </c>
      <c r="E5185" s="5">
        <v>2016</v>
      </c>
      <c r="F5185" s="8" t="str">
        <f t="shared" si="162"/>
        <v>December</v>
      </c>
      <c r="G5185" s="7">
        <f t="shared" si="163"/>
        <v>42705</v>
      </c>
      <c r="H5185" s="5" t="s">
        <v>1254</v>
      </c>
      <c r="I5185" s="5" t="s">
        <v>11</v>
      </c>
      <c r="J5185" s="10">
        <v>1740000</v>
      </c>
      <c r="K5185" s="10"/>
      <c r="L5185" s="11">
        <v>1740000</v>
      </c>
    </row>
    <row r="5186" spans="1:12" x14ac:dyDescent="0.25">
      <c r="A5186" s="5" t="s">
        <v>1246</v>
      </c>
      <c r="B5186" s="3" t="s">
        <v>1247</v>
      </c>
      <c r="C5186" s="5" t="s">
        <v>5607</v>
      </c>
      <c r="D5186" s="5" t="s">
        <v>5593</v>
      </c>
      <c r="E5186" s="5">
        <v>2016</v>
      </c>
      <c r="F5186" s="8" t="str">
        <f t="shared" si="162"/>
        <v>December</v>
      </c>
      <c r="G5186" s="7">
        <f t="shared" si="163"/>
        <v>42726</v>
      </c>
      <c r="H5186" s="5" t="s">
        <v>1255</v>
      </c>
      <c r="I5186" s="5" t="s">
        <v>13</v>
      </c>
      <c r="J5186" s="10"/>
      <c r="K5186" s="10">
        <v>1740000</v>
      </c>
      <c r="L5186" s="11">
        <v>0</v>
      </c>
    </row>
    <row r="5187" spans="1:12" x14ac:dyDescent="0.25">
      <c r="A5187" s="5" t="s">
        <v>1256</v>
      </c>
      <c r="B5187" s="3" t="s">
        <v>1257</v>
      </c>
      <c r="C5187" s="5" t="s">
        <v>5587</v>
      </c>
      <c r="D5187" s="5" t="s">
        <v>5605</v>
      </c>
      <c r="E5187" s="5">
        <v>2016</v>
      </c>
      <c r="F5187" s="8" t="str">
        <f t="shared" si="162"/>
        <v>January</v>
      </c>
      <c r="G5187" s="7">
        <f t="shared" si="163"/>
        <v>42378</v>
      </c>
      <c r="H5187" s="5" t="s">
        <v>1258</v>
      </c>
      <c r="I5187" s="5" t="s">
        <v>11</v>
      </c>
      <c r="J5187" s="10">
        <v>2302650</v>
      </c>
      <c r="K5187" s="10"/>
      <c r="L5187" s="11">
        <v>2302650</v>
      </c>
    </row>
    <row r="5188" spans="1:12" x14ac:dyDescent="0.25">
      <c r="A5188" s="5" t="s">
        <v>1256</v>
      </c>
      <c r="B5188" s="3" t="s">
        <v>1257</v>
      </c>
      <c r="C5188" s="5" t="s">
        <v>5587</v>
      </c>
      <c r="D5188" s="5" t="s">
        <v>5617</v>
      </c>
      <c r="E5188" s="5">
        <v>2016</v>
      </c>
      <c r="F5188" s="8" t="str">
        <f t="shared" si="162"/>
        <v>January</v>
      </c>
      <c r="G5188" s="7">
        <f t="shared" si="163"/>
        <v>42388</v>
      </c>
      <c r="H5188" s="5" t="s">
        <v>1259</v>
      </c>
      <c r="I5188" s="5" t="s">
        <v>13</v>
      </c>
      <c r="J5188" s="10"/>
      <c r="K5188" s="10">
        <v>2083350</v>
      </c>
      <c r="L5188" s="11">
        <v>219300</v>
      </c>
    </row>
    <row r="5189" spans="1:12" x14ac:dyDescent="0.25">
      <c r="A5189" s="5" t="s">
        <v>1256</v>
      </c>
      <c r="B5189" s="3" t="s">
        <v>1257</v>
      </c>
      <c r="C5189" s="5" t="s">
        <v>5587</v>
      </c>
      <c r="D5189" s="5" t="s">
        <v>5593</v>
      </c>
      <c r="E5189" s="5">
        <v>2016</v>
      </c>
      <c r="F5189" s="8" t="str">
        <f t="shared" si="162"/>
        <v>January</v>
      </c>
      <c r="G5189" s="7">
        <f t="shared" si="163"/>
        <v>42391</v>
      </c>
      <c r="H5189" s="5" t="s">
        <v>1260</v>
      </c>
      <c r="I5189" s="5" t="s">
        <v>13</v>
      </c>
      <c r="J5189" s="10"/>
      <c r="K5189" s="10">
        <v>219300</v>
      </c>
      <c r="L5189" s="11">
        <v>0</v>
      </c>
    </row>
    <row r="5190" spans="1:12" x14ac:dyDescent="0.25">
      <c r="A5190" s="5" t="s">
        <v>1256</v>
      </c>
      <c r="B5190" s="3" t="s">
        <v>1257</v>
      </c>
      <c r="C5190" s="5" t="s">
        <v>5596</v>
      </c>
      <c r="D5190" s="5" t="s">
        <v>5587</v>
      </c>
      <c r="E5190" s="5">
        <v>2016</v>
      </c>
      <c r="F5190" s="8" t="str">
        <f t="shared" si="162"/>
        <v>April</v>
      </c>
      <c r="G5190" s="7">
        <f t="shared" si="163"/>
        <v>42461</v>
      </c>
      <c r="H5190" s="5" t="s">
        <v>1261</v>
      </c>
      <c r="I5190" s="5" t="s">
        <v>11</v>
      </c>
      <c r="J5190" s="10">
        <v>31500</v>
      </c>
      <c r="K5190" s="10"/>
      <c r="L5190" s="11">
        <v>31500</v>
      </c>
    </row>
    <row r="5191" spans="1:12" x14ac:dyDescent="0.25">
      <c r="A5191" s="5" t="s">
        <v>1256</v>
      </c>
      <c r="B5191" s="3" t="s">
        <v>1257</v>
      </c>
      <c r="C5191" s="5" t="s">
        <v>5596</v>
      </c>
      <c r="D5191" s="5" t="s">
        <v>5605</v>
      </c>
      <c r="E5191" s="5">
        <v>2016</v>
      </c>
      <c r="F5191" s="8" t="str">
        <f t="shared" si="162"/>
        <v>April</v>
      </c>
      <c r="G5191" s="7">
        <f t="shared" si="163"/>
        <v>42469</v>
      </c>
      <c r="H5191" s="5" t="s">
        <v>1262</v>
      </c>
      <c r="I5191" s="5" t="s">
        <v>11</v>
      </c>
      <c r="J5191" s="10">
        <v>2302650</v>
      </c>
      <c r="K5191" s="10"/>
      <c r="L5191" s="11">
        <v>2334150</v>
      </c>
    </row>
    <row r="5192" spans="1:12" x14ac:dyDescent="0.25">
      <c r="A5192" s="5" t="s">
        <v>1256</v>
      </c>
      <c r="B5192" s="3" t="s">
        <v>1257</v>
      </c>
      <c r="C5192" s="5" t="s">
        <v>5596</v>
      </c>
      <c r="D5192" s="5" t="s">
        <v>5617</v>
      </c>
      <c r="E5192" s="5">
        <v>2016</v>
      </c>
      <c r="F5192" s="8" t="str">
        <f t="shared" si="162"/>
        <v>April</v>
      </c>
      <c r="G5192" s="7">
        <f t="shared" si="163"/>
        <v>42479</v>
      </c>
      <c r="H5192" s="5" t="s">
        <v>1263</v>
      </c>
      <c r="I5192" s="5" t="s">
        <v>13</v>
      </c>
      <c r="J5192" s="10"/>
      <c r="K5192" s="10">
        <v>2083350</v>
      </c>
      <c r="L5192" s="11">
        <v>250800</v>
      </c>
    </row>
    <row r="5193" spans="1:12" x14ac:dyDescent="0.25">
      <c r="A5193" s="5" t="s">
        <v>1256</v>
      </c>
      <c r="B5193" s="3" t="s">
        <v>1257</v>
      </c>
      <c r="C5193" s="5" t="s">
        <v>5596</v>
      </c>
      <c r="D5193" s="5" t="s">
        <v>5613</v>
      </c>
      <c r="E5193" s="5">
        <v>2016</v>
      </c>
      <c r="F5193" s="8" t="str">
        <f t="shared" ref="F5193:F5256" si="164">TEXT(C5193*28, "mmmm")</f>
        <v>April</v>
      </c>
      <c r="G5193" s="7">
        <f t="shared" ref="G5193:G5256" si="165">IFERROR(DATEVALUE(CONCATENATE(C5193,"-",D5193,"-",E5193)), "")</f>
        <v>42481</v>
      </c>
      <c r="H5193" s="5" t="s">
        <v>1264</v>
      </c>
      <c r="I5193" s="5" t="s">
        <v>13</v>
      </c>
      <c r="J5193" s="10"/>
      <c r="K5193" s="10">
        <v>250800</v>
      </c>
      <c r="L5193" s="11">
        <v>0</v>
      </c>
    </row>
    <row r="5194" spans="1:12" x14ac:dyDescent="0.25">
      <c r="A5194" s="5" t="s">
        <v>1256</v>
      </c>
      <c r="B5194" s="3" t="s">
        <v>1257</v>
      </c>
      <c r="C5194" s="5" t="s">
        <v>5592</v>
      </c>
      <c r="D5194" s="5" t="s">
        <v>5605</v>
      </c>
      <c r="E5194" s="5">
        <v>2016</v>
      </c>
      <c r="F5194" s="8" t="str">
        <f t="shared" si="164"/>
        <v>July</v>
      </c>
      <c r="G5194" s="7">
        <f t="shared" si="165"/>
        <v>42560</v>
      </c>
      <c r="H5194" s="5" t="s">
        <v>1265</v>
      </c>
      <c r="I5194" s="5" t="s">
        <v>11</v>
      </c>
      <c r="J5194" s="10">
        <v>2302650</v>
      </c>
      <c r="K5194" s="10"/>
      <c r="L5194" s="11">
        <v>2302650</v>
      </c>
    </row>
    <row r="5195" spans="1:12" x14ac:dyDescent="0.25">
      <c r="A5195" s="5" t="s">
        <v>1256</v>
      </c>
      <c r="B5195" s="3" t="s">
        <v>1257</v>
      </c>
      <c r="C5195" s="5" t="s">
        <v>5592</v>
      </c>
      <c r="D5195" s="5" t="s">
        <v>5612</v>
      </c>
      <c r="E5195" s="5">
        <v>2016</v>
      </c>
      <c r="F5195" s="8" t="str">
        <f t="shared" si="164"/>
        <v>July</v>
      </c>
      <c r="G5195" s="7">
        <f t="shared" si="165"/>
        <v>42571</v>
      </c>
      <c r="H5195" s="5" t="s">
        <v>1266</v>
      </c>
      <c r="I5195" s="5" t="s">
        <v>13</v>
      </c>
      <c r="J5195" s="10"/>
      <c r="K5195" s="10">
        <v>2083350</v>
      </c>
      <c r="L5195" s="11">
        <v>219300</v>
      </c>
    </row>
    <row r="5196" spans="1:12" x14ac:dyDescent="0.25">
      <c r="A5196" s="5" t="s">
        <v>1256</v>
      </c>
      <c r="B5196" s="3" t="s">
        <v>1257</v>
      </c>
      <c r="C5196" s="5" t="s">
        <v>5592</v>
      </c>
      <c r="D5196" s="5" t="s">
        <v>5593</v>
      </c>
      <c r="E5196" s="5">
        <v>2016</v>
      </c>
      <c r="F5196" s="8" t="str">
        <f t="shared" si="164"/>
        <v>July</v>
      </c>
      <c r="G5196" s="7">
        <f t="shared" si="165"/>
        <v>42573</v>
      </c>
      <c r="H5196" s="5" t="s">
        <v>1267</v>
      </c>
      <c r="I5196" s="5" t="s">
        <v>13</v>
      </c>
      <c r="J5196" s="10"/>
      <c r="K5196" s="10">
        <v>219300</v>
      </c>
      <c r="L5196" s="11">
        <v>0</v>
      </c>
    </row>
    <row r="5197" spans="1:12" x14ac:dyDescent="0.25">
      <c r="A5197" s="5" t="s">
        <v>1256</v>
      </c>
      <c r="B5197" s="3" t="s">
        <v>1257</v>
      </c>
      <c r="C5197" s="5" t="s">
        <v>5606</v>
      </c>
      <c r="D5197" s="5" t="s">
        <v>5605</v>
      </c>
      <c r="E5197" s="5">
        <v>2016</v>
      </c>
      <c r="F5197" s="8" t="str">
        <f t="shared" si="164"/>
        <v>October</v>
      </c>
      <c r="G5197" s="7">
        <f t="shared" si="165"/>
        <v>42652</v>
      </c>
      <c r="H5197" s="5" t="s">
        <v>1268</v>
      </c>
      <c r="I5197" s="5" t="s">
        <v>11</v>
      </c>
      <c r="J5197" s="10">
        <v>2302650</v>
      </c>
      <c r="K5197" s="10"/>
      <c r="L5197" s="11">
        <v>2302650</v>
      </c>
    </row>
    <row r="5198" spans="1:12" x14ac:dyDescent="0.25">
      <c r="A5198" s="5" t="s">
        <v>1256</v>
      </c>
      <c r="B5198" s="3" t="s">
        <v>1257</v>
      </c>
      <c r="C5198" s="5" t="s">
        <v>5594</v>
      </c>
      <c r="D5198" s="5" t="s">
        <v>5588</v>
      </c>
      <c r="E5198" s="5">
        <v>2016</v>
      </c>
      <c r="F5198" s="8" t="str">
        <f t="shared" si="164"/>
        <v>November</v>
      </c>
      <c r="G5198" s="7">
        <f t="shared" si="165"/>
        <v>42677</v>
      </c>
      <c r="H5198" s="5" t="s">
        <v>1269</v>
      </c>
      <c r="I5198" s="5" t="s">
        <v>13</v>
      </c>
      <c r="J5198" s="10"/>
      <c r="K5198" s="10">
        <v>2083350</v>
      </c>
      <c r="L5198" s="11">
        <v>219300</v>
      </c>
    </row>
    <row r="5199" spans="1:12" x14ac:dyDescent="0.25">
      <c r="A5199" s="5" t="s">
        <v>1256</v>
      </c>
      <c r="B5199" s="3" t="s">
        <v>1257</v>
      </c>
      <c r="C5199" s="5" t="s">
        <v>5594</v>
      </c>
      <c r="D5199" s="5" t="s">
        <v>5596</v>
      </c>
      <c r="E5199" s="5">
        <v>2016</v>
      </c>
      <c r="F5199" s="8" t="str">
        <f t="shared" si="164"/>
        <v>November</v>
      </c>
      <c r="G5199" s="7">
        <f t="shared" si="165"/>
        <v>42678</v>
      </c>
      <c r="H5199" s="5" t="s">
        <v>1270</v>
      </c>
      <c r="I5199" s="5" t="s">
        <v>13</v>
      </c>
      <c r="J5199" s="10"/>
      <c r="K5199" s="10">
        <v>219300</v>
      </c>
      <c r="L5199" s="11">
        <v>0</v>
      </c>
    </row>
    <row r="5200" spans="1:12" x14ac:dyDescent="0.25">
      <c r="A5200" s="5" t="s">
        <v>1271</v>
      </c>
      <c r="B5200" s="3" t="s">
        <v>1272</v>
      </c>
      <c r="C5200" s="5" t="s">
        <v>5587</v>
      </c>
      <c r="D5200" s="5" t="s">
        <v>5587</v>
      </c>
      <c r="E5200" s="5">
        <v>2016</v>
      </c>
      <c r="F5200" s="8" t="str">
        <f t="shared" si="164"/>
        <v>January</v>
      </c>
      <c r="G5200" s="7">
        <f t="shared" si="165"/>
        <v>42370</v>
      </c>
      <c r="H5200" s="5" t="s">
        <v>36</v>
      </c>
      <c r="I5200" s="5" t="s">
        <v>29</v>
      </c>
      <c r="J5200" s="10"/>
      <c r="K5200" s="10"/>
      <c r="L5200" s="11">
        <v>1150000</v>
      </c>
    </row>
    <row r="5201" spans="1:12" x14ac:dyDescent="0.25">
      <c r="A5201" s="5" t="s">
        <v>1271</v>
      </c>
      <c r="B5201" s="3" t="s">
        <v>1272</v>
      </c>
      <c r="C5201" s="5" t="s">
        <v>5587</v>
      </c>
      <c r="D5201" s="5" t="s">
        <v>5587</v>
      </c>
      <c r="E5201" s="5">
        <v>2016</v>
      </c>
      <c r="F5201" s="8" t="str">
        <f t="shared" si="164"/>
        <v>January</v>
      </c>
      <c r="G5201" s="7">
        <f t="shared" si="165"/>
        <v>42370</v>
      </c>
      <c r="H5201" s="5" t="s">
        <v>1273</v>
      </c>
      <c r="I5201" s="5" t="s">
        <v>11</v>
      </c>
      <c r="J5201" s="10">
        <v>1150000</v>
      </c>
      <c r="K5201" s="10"/>
      <c r="L5201" s="11">
        <v>2300000</v>
      </c>
    </row>
    <row r="5202" spans="1:12" x14ac:dyDescent="0.25">
      <c r="A5202" s="5" t="s">
        <v>1271</v>
      </c>
      <c r="B5202" s="3" t="s">
        <v>1272</v>
      </c>
      <c r="C5202" s="5" t="s">
        <v>5587</v>
      </c>
      <c r="D5202" s="5" t="s">
        <v>5587</v>
      </c>
      <c r="E5202" s="5">
        <v>2016</v>
      </c>
      <c r="F5202" s="8" t="str">
        <f t="shared" si="164"/>
        <v>January</v>
      </c>
      <c r="G5202" s="7">
        <f t="shared" si="165"/>
        <v>42370</v>
      </c>
      <c r="H5202" s="5" t="s">
        <v>1274</v>
      </c>
      <c r="I5202" s="5" t="s">
        <v>13</v>
      </c>
      <c r="J5202" s="10"/>
      <c r="K5202" s="10">
        <v>1150000</v>
      </c>
      <c r="L5202" s="11">
        <v>1150000</v>
      </c>
    </row>
    <row r="5203" spans="1:12" x14ac:dyDescent="0.25">
      <c r="A5203" s="5" t="s">
        <v>1271</v>
      </c>
      <c r="B5203" s="3" t="s">
        <v>1272</v>
      </c>
      <c r="C5203" s="5" t="s">
        <v>5598</v>
      </c>
      <c r="D5203" s="5" t="s">
        <v>5587</v>
      </c>
      <c r="E5203" s="5">
        <v>2016</v>
      </c>
      <c r="F5203" s="8" t="str">
        <f t="shared" si="164"/>
        <v>February</v>
      </c>
      <c r="G5203" s="7">
        <f t="shared" si="165"/>
        <v>42401</v>
      </c>
      <c r="H5203" s="5" t="s">
        <v>1275</v>
      </c>
      <c r="I5203" s="5" t="s">
        <v>11</v>
      </c>
      <c r="J5203" s="10">
        <v>1150000</v>
      </c>
      <c r="K5203" s="10"/>
      <c r="L5203" s="11">
        <v>2300000</v>
      </c>
    </row>
    <row r="5204" spans="1:12" x14ac:dyDescent="0.25">
      <c r="A5204" s="5" t="s">
        <v>1271</v>
      </c>
      <c r="B5204" s="3" t="s">
        <v>1272</v>
      </c>
      <c r="C5204" s="5" t="s">
        <v>5598</v>
      </c>
      <c r="D5204" s="5" t="s">
        <v>5603</v>
      </c>
      <c r="E5204" s="5">
        <v>2016</v>
      </c>
      <c r="F5204" s="8" t="str">
        <f t="shared" si="164"/>
        <v>February</v>
      </c>
      <c r="G5204" s="7">
        <f t="shared" si="165"/>
        <v>42429</v>
      </c>
      <c r="H5204" s="5" t="s">
        <v>1276</v>
      </c>
      <c r="I5204" s="5" t="s">
        <v>13</v>
      </c>
      <c r="J5204" s="10"/>
      <c r="K5204" s="10">
        <v>1150000</v>
      </c>
      <c r="L5204" s="11">
        <v>1150000</v>
      </c>
    </row>
    <row r="5205" spans="1:12" x14ac:dyDescent="0.25">
      <c r="A5205" s="5" t="s">
        <v>1271</v>
      </c>
      <c r="B5205" s="3" t="s">
        <v>1272</v>
      </c>
      <c r="C5205" s="5" t="s">
        <v>5588</v>
      </c>
      <c r="D5205" s="5" t="s">
        <v>5587</v>
      </c>
      <c r="E5205" s="5">
        <v>2016</v>
      </c>
      <c r="F5205" s="8" t="str">
        <f t="shared" si="164"/>
        <v>March</v>
      </c>
      <c r="G5205" s="7">
        <f t="shared" si="165"/>
        <v>42430</v>
      </c>
      <c r="H5205" s="5" t="s">
        <v>1277</v>
      </c>
      <c r="I5205" s="5" t="s">
        <v>11</v>
      </c>
      <c r="J5205" s="10">
        <v>1150000</v>
      </c>
      <c r="K5205" s="10"/>
      <c r="L5205" s="11">
        <v>2300000</v>
      </c>
    </row>
    <row r="5206" spans="1:12" x14ac:dyDescent="0.25">
      <c r="A5206" s="5" t="s">
        <v>1271</v>
      </c>
      <c r="B5206" s="3" t="s">
        <v>1272</v>
      </c>
      <c r="C5206" s="5" t="s">
        <v>5588</v>
      </c>
      <c r="D5206" s="5" t="s">
        <v>5611</v>
      </c>
      <c r="E5206" s="5">
        <v>2016</v>
      </c>
      <c r="F5206" s="8" t="str">
        <f t="shared" si="164"/>
        <v>March</v>
      </c>
      <c r="G5206" s="7">
        <f t="shared" si="165"/>
        <v>42443</v>
      </c>
      <c r="H5206" s="5" t="s">
        <v>1278</v>
      </c>
      <c r="I5206" s="5" t="s">
        <v>13</v>
      </c>
      <c r="J5206" s="10"/>
      <c r="K5206" s="10">
        <v>1150000</v>
      </c>
      <c r="L5206" s="11">
        <v>1150000</v>
      </c>
    </row>
    <row r="5207" spans="1:12" x14ac:dyDescent="0.25">
      <c r="A5207" s="5" t="s">
        <v>1271</v>
      </c>
      <c r="B5207" s="3" t="s">
        <v>1272</v>
      </c>
      <c r="C5207" s="5" t="s">
        <v>5596</v>
      </c>
      <c r="D5207" s="5" t="s">
        <v>5587</v>
      </c>
      <c r="E5207" s="5">
        <v>2016</v>
      </c>
      <c r="F5207" s="8" t="str">
        <f t="shared" si="164"/>
        <v>April</v>
      </c>
      <c r="G5207" s="7">
        <f t="shared" si="165"/>
        <v>42461</v>
      </c>
      <c r="H5207" s="5" t="s">
        <v>1279</v>
      </c>
      <c r="I5207" s="5" t="s">
        <v>11</v>
      </c>
      <c r="J5207" s="10">
        <v>1150000</v>
      </c>
      <c r="K5207" s="10"/>
      <c r="L5207" s="11">
        <v>2300000</v>
      </c>
    </row>
    <row r="5208" spans="1:12" x14ac:dyDescent="0.25">
      <c r="A5208" s="5" t="s">
        <v>1271</v>
      </c>
      <c r="B5208" s="3" t="s">
        <v>1272</v>
      </c>
      <c r="C5208" s="5" t="s">
        <v>5596</v>
      </c>
      <c r="D5208" s="5" t="s">
        <v>5617</v>
      </c>
      <c r="E5208" s="5">
        <v>2016</v>
      </c>
      <c r="F5208" s="8" t="str">
        <f t="shared" si="164"/>
        <v>April</v>
      </c>
      <c r="G5208" s="7">
        <f t="shared" si="165"/>
        <v>42479</v>
      </c>
      <c r="H5208" s="5" t="s">
        <v>1280</v>
      </c>
      <c r="I5208" s="5" t="s">
        <v>13</v>
      </c>
      <c r="J5208" s="10"/>
      <c r="K5208" s="10">
        <v>1150000</v>
      </c>
      <c r="L5208" s="11">
        <v>1150000</v>
      </c>
    </row>
    <row r="5209" spans="1:12" x14ac:dyDescent="0.25">
      <c r="A5209" s="5" t="s">
        <v>1271</v>
      </c>
      <c r="B5209" s="3" t="s">
        <v>1272</v>
      </c>
      <c r="C5209" s="5" t="s">
        <v>5597</v>
      </c>
      <c r="D5209" s="5" t="s">
        <v>5587</v>
      </c>
      <c r="E5209" s="5">
        <v>2016</v>
      </c>
      <c r="F5209" s="8" t="str">
        <f t="shared" si="164"/>
        <v>May</v>
      </c>
      <c r="G5209" s="7">
        <f t="shared" si="165"/>
        <v>42491</v>
      </c>
      <c r="H5209" s="5" t="s">
        <v>1281</v>
      </c>
      <c r="I5209" s="5" t="s">
        <v>11</v>
      </c>
      <c r="J5209" s="10">
        <v>1150000</v>
      </c>
      <c r="K5209" s="10"/>
      <c r="L5209" s="11">
        <v>2300000</v>
      </c>
    </row>
    <row r="5210" spans="1:12" x14ac:dyDescent="0.25">
      <c r="A5210" s="5" t="s">
        <v>1271</v>
      </c>
      <c r="B5210" s="3" t="s">
        <v>1272</v>
      </c>
      <c r="C5210" s="5" t="s">
        <v>5597</v>
      </c>
      <c r="D5210" s="5" t="s">
        <v>5596</v>
      </c>
      <c r="E5210" s="5">
        <v>2016</v>
      </c>
      <c r="F5210" s="8" t="str">
        <f t="shared" si="164"/>
        <v>May</v>
      </c>
      <c r="G5210" s="7">
        <f t="shared" si="165"/>
        <v>42494</v>
      </c>
      <c r="H5210" s="5" t="s">
        <v>1282</v>
      </c>
      <c r="I5210" s="5" t="s">
        <v>13</v>
      </c>
      <c r="J5210" s="10"/>
      <c r="K5210" s="10">
        <v>1150000</v>
      </c>
      <c r="L5210" s="11">
        <v>1150000</v>
      </c>
    </row>
    <row r="5211" spans="1:12" x14ac:dyDescent="0.25">
      <c r="A5211" s="5" t="s">
        <v>1271</v>
      </c>
      <c r="B5211" s="3" t="s">
        <v>1272</v>
      </c>
      <c r="C5211" s="5" t="s">
        <v>5589</v>
      </c>
      <c r="D5211" s="5" t="s">
        <v>5587</v>
      </c>
      <c r="E5211" s="5">
        <v>2016</v>
      </c>
      <c r="F5211" s="8" t="str">
        <f t="shared" si="164"/>
        <v>June</v>
      </c>
      <c r="G5211" s="7">
        <f t="shared" si="165"/>
        <v>42522</v>
      </c>
      <c r="H5211" s="5" t="s">
        <v>1283</v>
      </c>
      <c r="I5211" s="5" t="s">
        <v>11</v>
      </c>
      <c r="J5211" s="10">
        <v>1150000</v>
      </c>
      <c r="K5211" s="10"/>
      <c r="L5211" s="11">
        <v>2300000</v>
      </c>
    </row>
    <row r="5212" spans="1:12" x14ac:dyDescent="0.25">
      <c r="A5212" s="5" t="s">
        <v>1271</v>
      </c>
      <c r="B5212" s="3" t="s">
        <v>1272</v>
      </c>
      <c r="C5212" s="5" t="s">
        <v>5589</v>
      </c>
      <c r="D5212" s="5" t="s">
        <v>5592</v>
      </c>
      <c r="E5212" s="5">
        <v>2016</v>
      </c>
      <c r="F5212" s="8" t="str">
        <f t="shared" si="164"/>
        <v>June</v>
      </c>
      <c r="G5212" s="7">
        <f t="shared" si="165"/>
        <v>42528</v>
      </c>
      <c r="H5212" s="5" t="s">
        <v>1284</v>
      </c>
      <c r="I5212" s="5" t="s">
        <v>13</v>
      </c>
      <c r="J5212" s="10"/>
      <c r="K5212" s="10">
        <v>1150000</v>
      </c>
      <c r="L5212" s="11">
        <v>1150000</v>
      </c>
    </row>
    <row r="5213" spans="1:12" x14ac:dyDescent="0.25">
      <c r="A5213" s="5" t="s">
        <v>1271</v>
      </c>
      <c r="B5213" s="3" t="s">
        <v>1272</v>
      </c>
      <c r="C5213" s="5" t="s">
        <v>5592</v>
      </c>
      <c r="D5213" s="5" t="s">
        <v>5587</v>
      </c>
      <c r="E5213" s="5">
        <v>2016</v>
      </c>
      <c r="F5213" s="8" t="str">
        <f t="shared" si="164"/>
        <v>July</v>
      </c>
      <c r="G5213" s="7">
        <f t="shared" si="165"/>
        <v>42552</v>
      </c>
      <c r="H5213" s="5" t="s">
        <v>1285</v>
      </c>
      <c r="I5213" s="5" t="s">
        <v>11</v>
      </c>
      <c r="J5213" s="10">
        <v>1150000</v>
      </c>
      <c r="K5213" s="10"/>
      <c r="L5213" s="11">
        <v>2300000</v>
      </c>
    </row>
    <row r="5214" spans="1:12" x14ac:dyDescent="0.25">
      <c r="A5214" s="5" t="s">
        <v>1271</v>
      </c>
      <c r="B5214" s="3" t="s">
        <v>1272</v>
      </c>
      <c r="C5214" s="5" t="s">
        <v>5592</v>
      </c>
      <c r="D5214" s="5" t="s">
        <v>5616</v>
      </c>
      <c r="E5214" s="5">
        <v>2016</v>
      </c>
      <c r="F5214" s="8" t="str">
        <f t="shared" si="164"/>
        <v>July</v>
      </c>
      <c r="G5214" s="7">
        <f t="shared" si="165"/>
        <v>42566</v>
      </c>
      <c r="H5214" s="5" t="s">
        <v>1286</v>
      </c>
      <c r="I5214" s="5" t="s">
        <v>13</v>
      </c>
      <c r="J5214" s="10"/>
      <c r="K5214" s="10">
        <v>1150000</v>
      </c>
      <c r="L5214" s="11">
        <v>1150000</v>
      </c>
    </row>
    <row r="5215" spans="1:12" x14ac:dyDescent="0.25">
      <c r="A5215" s="5" t="s">
        <v>1271</v>
      </c>
      <c r="B5215" s="3" t="s">
        <v>1272</v>
      </c>
      <c r="C5215" s="5" t="s">
        <v>5590</v>
      </c>
      <c r="D5215" s="5" t="s">
        <v>5587</v>
      </c>
      <c r="E5215" s="5">
        <v>2016</v>
      </c>
      <c r="F5215" s="8" t="str">
        <f t="shared" si="164"/>
        <v>August</v>
      </c>
      <c r="G5215" s="7">
        <f t="shared" si="165"/>
        <v>42583</v>
      </c>
      <c r="H5215" s="5" t="s">
        <v>1287</v>
      </c>
      <c r="I5215" s="5" t="s">
        <v>11</v>
      </c>
      <c r="J5215" s="10">
        <v>480000</v>
      </c>
      <c r="K5215" s="10"/>
      <c r="L5215" s="11">
        <v>1630000</v>
      </c>
    </row>
    <row r="5216" spans="1:12" x14ac:dyDescent="0.25">
      <c r="A5216" s="5" t="s">
        <v>1271</v>
      </c>
      <c r="B5216" s="3" t="s">
        <v>1272</v>
      </c>
      <c r="C5216" s="5" t="s">
        <v>5590</v>
      </c>
      <c r="D5216" s="5" t="s">
        <v>5598</v>
      </c>
      <c r="E5216" s="5">
        <v>2016</v>
      </c>
      <c r="F5216" s="8" t="str">
        <f t="shared" si="164"/>
        <v>August</v>
      </c>
      <c r="G5216" s="7">
        <f t="shared" si="165"/>
        <v>42584</v>
      </c>
      <c r="H5216" s="5" t="s">
        <v>1288</v>
      </c>
      <c r="I5216" s="5" t="s">
        <v>13</v>
      </c>
      <c r="J5216" s="10"/>
      <c r="K5216" s="10">
        <v>1150000</v>
      </c>
      <c r="L5216" s="11">
        <v>480000</v>
      </c>
    </row>
    <row r="5217" spans="1:12" x14ac:dyDescent="0.25">
      <c r="A5217" s="5" t="s">
        <v>1271</v>
      </c>
      <c r="B5217" s="3" t="s">
        <v>1272</v>
      </c>
      <c r="C5217" s="5" t="s">
        <v>5605</v>
      </c>
      <c r="D5217" s="5" t="s">
        <v>5587</v>
      </c>
      <c r="E5217" s="5">
        <v>2016</v>
      </c>
      <c r="F5217" s="8" t="str">
        <f t="shared" si="164"/>
        <v>September</v>
      </c>
      <c r="G5217" s="7">
        <f t="shared" si="165"/>
        <v>42614</v>
      </c>
      <c r="H5217" s="5" t="s">
        <v>1289</v>
      </c>
      <c r="I5217" s="5" t="s">
        <v>11</v>
      </c>
      <c r="J5217" s="10">
        <v>480000</v>
      </c>
      <c r="K5217" s="10"/>
      <c r="L5217" s="11">
        <v>960000</v>
      </c>
    </row>
    <row r="5218" spans="1:12" x14ac:dyDescent="0.25">
      <c r="A5218" s="5" t="s">
        <v>1271</v>
      </c>
      <c r="B5218" s="3" t="s">
        <v>1272</v>
      </c>
      <c r="C5218" s="5" t="s">
        <v>5605</v>
      </c>
      <c r="D5218" s="5" t="s">
        <v>5589</v>
      </c>
      <c r="E5218" s="5">
        <v>2016</v>
      </c>
      <c r="F5218" s="8" t="str">
        <f t="shared" si="164"/>
        <v>September</v>
      </c>
      <c r="G5218" s="7">
        <f t="shared" si="165"/>
        <v>42619</v>
      </c>
      <c r="H5218" s="5" t="s">
        <v>1290</v>
      </c>
      <c r="I5218" s="5" t="s">
        <v>13</v>
      </c>
      <c r="J5218" s="10"/>
      <c r="K5218" s="10">
        <v>480000</v>
      </c>
      <c r="L5218" s="11">
        <v>480000</v>
      </c>
    </row>
    <row r="5219" spans="1:12" x14ac:dyDescent="0.25">
      <c r="A5219" s="5" t="s">
        <v>1271</v>
      </c>
      <c r="B5219" s="3" t="s">
        <v>1272</v>
      </c>
      <c r="C5219" s="5" t="s">
        <v>5606</v>
      </c>
      <c r="D5219" s="5" t="s">
        <v>5587</v>
      </c>
      <c r="E5219" s="5">
        <v>2016</v>
      </c>
      <c r="F5219" s="8" t="str">
        <f t="shared" si="164"/>
        <v>October</v>
      </c>
      <c r="G5219" s="7">
        <f t="shared" si="165"/>
        <v>42644</v>
      </c>
      <c r="H5219" s="5" t="s">
        <v>1291</v>
      </c>
      <c r="I5219" s="5" t="s">
        <v>11</v>
      </c>
      <c r="J5219" s="10">
        <v>1150000</v>
      </c>
      <c r="K5219" s="10"/>
      <c r="L5219" s="11">
        <v>1630000</v>
      </c>
    </row>
    <row r="5220" spans="1:12" x14ac:dyDescent="0.25">
      <c r="A5220" s="5" t="s">
        <v>1271</v>
      </c>
      <c r="B5220" s="3" t="s">
        <v>1272</v>
      </c>
      <c r="C5220" s="5" t="s">
        <v>5606</v>
      </c>
      <c r="D5220" s="5" t="s">
        <v>5591</v>
      </c>
      <c r="E5220" s="5">
        <v>2016</v>
      </c>
      <c r="F5220" s="8" t="str">
        <f t="shared" si="164"/>
        <v>October</v>
      </c>
      <c r="G5220" s="7">
        <f t="shared" si="165"/>
        <v>42661</v>
      </c>
      <c r="H5220" s="5" t="s">
        <v>1292</v>
      </c>
      <c r="I5220" s="5" t="s">
        <v>13</v>
      </c>
      <c r="J5220" s="10"/>
      <c r="K5220" s="10">
        <v>480000</v>
      </c>
      <c r="L5220" s="11">
        <v>1150000</v>
      </c>
    </row>
    <row r="5221" spans="1:12" x14ac:dyDescent="0.25">
      <c r="A5221" s="5" t="s">
        <v>1271</v>
      </c>
      <c r="B5221" s="3" t="s">
        <v>1272</v>
      </c>
      <c r="C5221" s="5" t="s">
        <v>5594</v>
      </c>
      <c r="D5221" s="5" t="s">
        <v>5587</v>
      </c>
      <c r="E5221" s="5">
        <v>2016</v>
      </c>
      <c r="F5221" s="8" t="str">
        <f t="shared" si="164"/>
        <v>November</v>
      </c>
      <c r="G5221" s="7">
        <f t="shared" si="165"/>
        <v>42675</v>
      </c>
      <c r="H5221" s="5" t="s">
        <v>1293</v>
      </c>
      <c r="I5221" s="5" t="s">
        <v>11</v>
      </c>
      <c r="J5221" s="10">
        <v>1150000</v>
      </c>
      <c r="K5221" s="10"/>
      <c r="L5221" s="11">
        <v>2300000</v>
      </c>
    </row>
    <row r="5222" spans="1:12" x14ac:dyDescent="0.25">
      <c r="A5222" s="5" t="s">
        <v>1271</v>
      </c>
      <c r="B5222" s="3" t="s">
        <v>1272</v>
      </c>
      <c r="C5222" s="5" t="s">
        <v>5594</v>
      </c>
      <c r="D5222" s="5" t="s">
        <v>5596</v>
      </c>
      <c r="E5222" s="5">
        <v>2016</v>
      </c>
      <c r="F5222" s="8" t="str">
        <f t="shared" si="164"/>
        <v>November</v>
      </c>
      <c r="G5222" s="7">
        <f t="shared" si="165"/>
        <v>42678</v>
      </c>
      <c r="H5222" s="5" t="s">
        <v>1294</v>
      </c>
      <c r="I5222" s="5" t="s">
        <v>13</v>
      </c>
      <c r="J5222" s="10"/>
      <c r="K5222" s="10">
        <v>1150000</v>
      </c>
      <c r="L5222" s="11">
        <v>1150000</v>
      </c>
    </row>
    <row r="5223" spans="1:12" x14ac:dyDescent="0.25">
      <c r="A5223" s="5" t="s">
        <v>1271</v>
      </c>
      <c r="B5223" s="3" t="s">
        <v>1272</v>
      </c>
      <c r="C5223" s="5" t="s">
        <v>5607</v>
      </c>
      <c r="D5223" s="5" t="s">
        <v>5587</v>
      </c>
      <c r="E5223" s="5">
        <v>2016</v>
      </c>
      <c r="F5223" s="8" t="str">
        <f t="shared" si="164"/>
        <v>December</v>
      </c>
      <c r="G5223" s="7">
        <f t="shared" si="165"/>
        <v>42705</v>
      </c>
      <c r="H5223" s="5" t="s">
        <v>1295</v>
      </c>
      <c r="I5223" s="5" t="s">
        <v>11</v>
      </c>
      <c r="J5223" s="10">
        <v>1050000</v>
      </c>
      <c r="K5223" s="10"/>
      <c r="L5223" s="11">
        <v>2200000</v>
      </c>
    </row>
    <row r="5224" spans="1:12" x14ac:dyDescent="0.25">
      <c r="A5224" s="5" t="s">
        <v>1271</v>
      </c>
      <c r="B5224" s="3" t="s">
        <v>1272</v>
      </c>
      <c r="C5224" s="5" t="s">
        <v>5607</v>
      </c>
      <c r="D5224" s="5" t="s">
        <v>5598</v>
      </c>
      <c r="E5224" s="5">
        <v>2016</v>
      </c>
      <c r="F5224" s="8" t="str">
        <f t="shared" si="164"/>
        <v>December</v>
      </c>
      <c r="G5224" s="7">
        <f t="shared" si="165"/>
        <v>42706</v>
      </c>
      <c r="H5224" s="5" t="s">
        <v>1296</v>
      </c>
      <c r="I5224" s="5" t="s">
        <v>13</v>
      </c>
      <c r="J5224" s="10"/>
      <c r="K5224" s="10">
        <v>1150000</v>
      </c>
      <c r="L5224" s="11">
        <v>1050000</v>
      </c>
    </row>
    <row r="5225" spans="1:12" x14ac:dyDescent="0.25">
      <c r="A5225" s="5" t="s">
        <v>1297</v>
      </c>
      <c r="B5225" s="3" t="s">
        <v>1298</v>
      </c>
      <c r="C5225" s="7"/>
      <c r="D5225" s="7"/>
      <c r="E5225" s="7"/>
      <c r="F5225" s="8" t="str">
        <f t="shared" si="164"/>
        <v>January</v>
      </c>
      <c r="G5225" s="7" t="str">
        <f t="shared" si="165"/>
        <v/>
      </c>
      <c r="H5225" s="5" t="s">
        <v>28</v>
      </c>
      <c r="I5225" s="5" t="s">
        <v>29</v>
      </c>
      <c r="J5225" s="10"/>
      <c r="K5225" s="10"/>
      <c r="L5225" s="11">
        <v>0</v>
      </c>
    </row>
    <row r="5226" spans="1:12" x14ac:dyDescent="0.25">
      <c r="A5226" s="5" t="s">
        <v>1299</v>
      </c>
      <c r="B5226" s="3" t="s">
        <v>1300</v>
      </c>
      <c r="C5226" s="5" t="s">
        <v>5587</v>
      </c>
      <c r="D5226" s="5" t="s">
        <v>5587</v>
      </c>
      <c r="E5226" s="5">
        <v>2016</v>
      </c>
      <c r="F5226" s="8" t="str">
        <f t="shared" si="164"/>
        <v>January</v>
      </c>
      <c r="G5226" s="7">
        <f t="shared" si="165"/>
        <v>42370</v>
      </c>
      <c r="H5226" s="5" t="s">
        <v>36</v>
      </c>
      <c r="I5226" s="5" t="s">
        <v>29</v>
      </c>
      <c r="J5226" s="10"/>
      <c r="K5226" s="10"/>
      <c r="L5226" s="11">
        <v>8280022.3300000001</v>
      </c>
    </row>
    <row r="5227" spans="1:12" x14ac:dyDescent="0.25">
      <c r="A5227" s="5" t="s">
        <v>1299</v>
      </c>
      <c r="B5227" s="3" t="s">
        <v>1300</v>
      </c>
      <c r="C5227" s="5" t="s">
        <v>5587</v>
      </c>
      <c r="D5227" s="5" t="s">
        <v>5603</v>
      </c>
      <c r="E5227" s="5">
        <v>2016</v>
      </c>
      <c r="F5227" s="8" t="str">
        <f t="shared" si="164"/>
        <v>January</v>
      </c>
      <c r="G5227" s="7">
        <f t="shared" si="165"/>
        <v>42398</v>
      </c>
      <c r="H5227" s="5" t="s">
        <v>207</v>
      </c>
      <c r="I5227" s="5" t="s">
        <v>13</v>
      </c>
      <c r="J5227" s="10"/>
      <c r="K5227" s="10">
        <v>8280022.3300000001</v>
      </c>
      <c r="L5227" s="11">
        <v>0</v>
      </c>
    </row>
    <row r="5228" spans="1:12" x14ac:dyDescent="0.25">
      <c r="A5228" s="5" t="s">
        <v>1301</v>
      </c>
      <c r="B5228" s="3" t="s">
        <v>1302</v>
      </c>
      <c r="C5228" s="7"/>
      <c r="D5228" s="7"/>
      <c r="E5228" s="7"/>
      <c r="F5228" s="8" t="str">
        <f t="shared" si="164"/>
        <v>January</v>
      </c>
      <c r="G5228" s="7" t="str">
        <f t="shared" si="165"/>
        <v/>
      </c>
      <c r="H5228" s="5" t="s">
        <v>28</v>
      </c>
      <c r="I5228" s="5" t="s">
        <v>29</v>
      </c>
      <c r="J5228" s="10"/>
      <c r="K5228" s="10"/>
      <c r="L5228" s="11">
        <v>0</v>
      </c>
    </row>
    <row r="5229" spans="1:12" x14ac:dyDescent="0.25">
      <c r="A5229" s="5" t="s">
        <v>1303</v>
      </c>
      <c r="B5229" s="3" t="s">
        <v>1304</v>
      </c>
      <c r="C5229" s="5" t="s">
        <v>5587</v>
      </c>
      <c r="D5229" s="5" t="s">
        <v>5587</v>
      </c>
      <c r="E5229" s="5">
        <v>2016</v>
      </c>
      <c r="F5229" s="8" t="str">
        <f t="shared" si="164"/>
        <v>January</v>
      </c>
      <c r="G5229" s="7">
        <f t="shared" si="165"/>
        <v>42370</v>
      </c>
      <c r="H5229" s="5" t="s">
        <v>36</v>
      </c>
      <c r="I5229" s="5" t="s">
        <v>29</v>
      </c>
      <c r="J5229" s="10"/>
      <c r="K5229" s="10"/>
      <c r="L5229" s="11">
        <v>681600</v>
      </c>
    </row>
    <row r="5230" spans="1:12" x14ac:dyDescent="0.25">
      <c r="A5230" s="5" t="s">
        <v>1303</v>
      </c>
      <c r="B5230" s="3" t="s">
        <v>1304</v>
      </c>
      <c r="C5230" s="5" t="s">
        <v>5588</v>
      </c>
      <c r="D5230" s="5" t="s">
        <v>5599</v>
      </c>
      <c r="E5230" s="5">
        <v>2016</v>
      </c>
      <c r="F5230" s="8" t="str">
        <f t="shared" si="164"/>
        <v>March</v>
      </c>
      <c r="G5230" s="7">
        <f t="shared" si="165"/>
        <v>42445</v>
      </c>
      <c r="H5230" s="5" t="s">
        <v>1305</v>
      </c>
      <c r="I5230" s="5" t="s">
        <v>11</v>
      </c>
      <c r="J5230" s="10">
        <v>73500</v>
      </c>
      <c r="K5230" s="10"/>
      <c r="L5230" s="11">
        <v>755100</v>
      </c>
    </row>
    <row r="5231" spans="1:12" x14ac:dyDescent="0.25">
      <c r="A5231" s="5" t="s">
        <v>1303</v>
      </c>
      <c r="B5231" s="3" t="s">
        <v>1304</v>
      </c>
      <c r="C5231" s="5" t="s">
        <v>5588</v>
      </c>
      <c r="D5231" s="5" t="s">
        <v>5599</v>
      </c>
      <c r="E5231" s="5">
        <v>2016</v>
      </c>
      <c r="F5231" s="8" t="str">
        <f t="shared" si="164"/>
        <v>March</v>
      </c>
      <c r="G5231" s="7">
        <f t="shared" si="165"/>
        <v>42445</v>
      </c>
      <c r="H5231" s="5" t="s">
        <v>1306</v>
      </c>
      <c r="I5231" s="5" t="s">
        <v>13</v>
      </c>
      <c r="J5231" s="10"/>
      <c r="K5231" s="10">
        <v>73500</v>
      </c>
      <c r="L5231" s="11">
        <v>681600</v>
      </c>
    </row>
    <row r="5232" spans="1:12" x14ac:dyDescent="0.25">
      <c r="A5232" s="5" t="s">
        <v>1303</v>
      </c>
      <c r="B5232" s="3" t="s">
        <v>1304</v>
      </c>
      <c r="C5232" s="5" t="s">
        <v>5596</v>
      </c>
      <c r="D5232" s="5" t="s">
        <v>5599</v>
      </c>
      <c r="E5232" s="5">
        <v>2016</v>
      </c>
      <c r="F5232" s="8" t="str">
        <f t="shared" si="164"/>
        <v>April</v>
      </c>
      <c r="G5232" s="7">
        <f t="shared" si="165"/>
        <v>42476</v>
      </c>
      <c r="H5232" s="5" t="s">
        <v>1307</v>
      </c>
      <c r="I5232" s="5" t="s">
        <v>11</v>
      </c>
      <c r="J5232" s="10">
        <v>73500</v>
      </c>
      <c r="K5232" s="10"/>
      <c r="L5232" s="11">
        <v>755100</v>
      </c>
    </row>
    <row r="5233" spans="1:12" x14ac:dyDescent="0.25">
      <c r="A5233" s="5" t="s">
        <v>1303</v>
      </c>
      <c r="B5233" s="3" t="s">
        <v>1304</v>
      </c>
      <c r="C5233" s="5" t="s">
        <v>5597</v>
      </c>
      <c r="D5233" s="5" t="s">
        <v>5588</v>
      </c>
      <c r="E5233" s="5">
        <v>2016</v>
      </c>
      <c r="F5233" s="8" t="str">
        <f t="shared" si="164"/>
        <v>May</v>
      </c>
      <c r="G5233" s="7">
        <f t="shared" si="165"/>
        <v>42493</v>
      </c>
      <c r="H5233" s="5" t="s">
        <v>1308</v>
      </c>
      <c r="I5233" s="5" t="s">
        <v>13</v>
      </c>
      <c r="J5233" s="10"/>
      <c r="K5233" s="10">
        <v>73500</v>
      </c>
      <c r="L5233" s="11">
        <v>681600</v>
      </c>
    </row>
    <row r="5234" spans="1:12" x14ac:dyDescent="0.25">
      <c r="A5234" s="5" t="s">
        <v>1303</v>
      </c>
      <c r="B5234" s="3" t="s">
        <v>1304</v>
      </c>
      <c r="C5234" s="5" t="s">
        <v>5597</v>
      </c>
      <c r="D5234" s="5" t="s">
        <v>5594</v>
      </c>
      <c r="E5234" s="5">
        <v>2016</v>
      </c>
      <c r="F5234" s="8" t="str">
        <f t="shared" si="164"/>
        <v>May</v>
      </c>
      <c r="G5234" s="7">
        <f t="shared" si="165"/>
        <v>42501</v>
      </c>
      <c r="H5234" s="5" t="s">
        <v>1309</v>
      </c>
      <c r="I5234" s="5" t="s">
        <v>13</v>
      </c>
      <c r="J5234" s="10"/>
      <c r="K5234" s="10">
        <v>73500</v>
      </c>
      <c r="L5234" s="11">
        <v>608100</v>
      </c>
    </row>
    <row r="5235" spans="1:12" x14ac:dyDescent="0.25">
      <c r="A5235" s="5" t="s">
        <v>1303</v>
      </c>
      <c r="B5235" s="3" t="s">
        <v>1304</v>
      </c>
      <c r="C5235" s="5" t="s">
        <v>5597</v>
      </c>
      <c r="D5235" s="5" t="s">
        <v>5599</v>
      </c>
      <c r="E5235" s="5">
        <v>2016</v>
      </c>
      <c r="F5235" s="8" t="str">
        <f t="shared" si="164"/>
        <v>May</v>
      </c>
      <c r="G5235" s="7">
        <f t="shared" si="165"/>
        <v>42506</v>
      </c>
      <c r="H5235" s="5" t="s">
        <v>1310</v>
      </c>
      <c r="I5235" s="5" t="s">
        <v>11</v>
      </c>
      <c r="J5235" s="10">
        <v>73500</v>
      </c>
      <c r="K5235" s="10"/>
      <c r="L5235" s="11">
        <v>681600</v>
      </c>
    </row>
    <row r="5236" spans="1:12" x14ac:dyDescent="0.25">
      <c r="A5236" s="5" t="s">
        <v>1303</v>
      </c>
      <c r="B5236" s="3" t="s">
        <v>1304</v>
      </c>
      <c r="C5236" s="5" t="s">
        <v>5589</v>
      </c>
      <c r="D5236" s="5" t="s">
        <v>5599</v>
      </c>
      <c r="E5236" s="5">
        <v>2016</v>
      </c>
      <c r="F5236" s="8" t="str">
        <f t="shared" si="164"/>
        <v>June</v>
      </c>
      <c r="G5236" s="7">
        <f t="shared" si="165"/>
        <v>42537</v>
      </c>
      <c r="H5236" s="5" t="s">
        <v>1311</v>
      </c>
      <c r="I5236" s="5" t="s">
        <v>11</v>
      </c>
      <c r="J5236" s="10">
        <v>73500</v>
      </c>
      <c r="K5236" s="10"/>
      <c r="L5236" s="11">
        <v>755100</v>
      </c>
    </row>
    <row r="5237" spans="1:12" x14ac:dyDescent="0.25">
      <c r="A5237" s="5" t="s">
        <v>1303</v>
      </c>
      <c r="B5237" s="3" t="s">
        <v>1304</v>
      </c>
      <c r="C5237" s="5" t="s">
        <v>5589</v>
      </c>
      <c r="D5237" s="5" t="s">
        <v>5612</v>
      </c>
      <c r="E5237" s="5">
        <v>2016</v>
      </c>
      <c r="F5237" s="8" t="str">
        <f t="shared" si="164"/>
        <v>June</v>
      </c>
      <c r="G5237" s="7">
        <f t="shared" si="165"/>
        <v>42541</v>
      </c>
      <c r="H5237" s="5" t="s">
        <v>1312</v>
      </c>
      <c r="I5237" s="5" t="s">
        <v>13</v>
      </c>
      <c r="J5237" s="10"/>
      <c r="K5237" s="10">
        <v>73500</v>
      </c>
      <c r="L5237" s="11">
        <v>681600</v>
      </c>
    </row>
    <row r="5238" spans="1:12" x14ac:dyDescent="0.25">
      <c r="A5238" s="5" t="s">
        <v>1303</v>
      </c>
      <c r="B5238" s="3" t="s">
        <v>1304</v>
      </c>
      <c r="C5238" s="5" t="s">
        <v>5592</v>
      </c>
      <c r="D5238" s="5" t="s">
        <v>5611</v>
      </c>
      <c r="E5238" s="5">
        <v>2016</v>
      </c>
      <c r="F5238" s="8" t="str">
        <f t="shared" si="164"/>
        <v>July</v>
      </c>
      <c r="G5238" s="7">
        <f t="shared" si="165"/>
        <v>42565</v>
      </c>
      <c r="H5238" s="5" t="s">
        <v>1313</v>
      </c>
      <c r="I5238" s="5" t="s">
        <v>13</v>
      </c>
      <c r="J5238" s="10"/>
      <c r="K5238" s="10">
        <v>73500</v>
      </c>
      <c r="L5238" s="11">
        <v>608100</v>
      </c>
    </row>
    <row r="5239" spans="1:12" x14ac:dyDescent="0.25">
      <c r="A5239" s="5" t="s">
        <v>1303</v>
      </c>
      <c r="B5239" s="3" t="s">
        <v>1304</v>
      </c>
      <c r="C5239" s="5" t="s">
        <v>5592</v>
      </c>
      <c r="D5239" s="5" t="s">
        <v>5599</v>
      </c>
      <c r="E5239" s="5">
        <v>2016</v>
      </c>
      <c r="F5239" s="8" t="str">
        <f t="shared" si="164"/>
        <v>July</v>
      </c>
      <c r="G5239" s="7">
        <f t="shared" si="165"/>
        <v>42567</v>
      </c>
      <c r="H5239" s="5" t="s">
        <v>1314</v>
      </c>
      <c r="I5239" s="5" t="s">
        <v>11</v>
      </c>
      <c r="J5239" s="10">
        <v>73500</v>
      </c>
      <c r="K5239" s="10"/>
      <c r="L5239" s="11">
        <v>681600</v>
      </c>
    </row>
    <row r="5240" spans="1:12" x14ac:dyDescent="0.25">
      <c r="A5240" s="5" t="s">
        <v>1303</v>
      </c>
      <c r="B5240" s="3" t="s">
        <v>1304</v>
      </c>
      <c r="C5240" s="5" t="s">
        <v>5590</v>
      </c>
      <c r="D5240" s="5" t="s">
        <v>5587</v>
      </c>
      <c r="E5240" s="5">
        <v>2016</v>
      </c>
      <c r="F5240" s="8" t="str">
        <f t="shared" si="164"/>
        <v>August</v>
      </c>
      <c r="G5240" s="7">
        <f t="shared" si="165"/>
        <v>42583</v>
      </c>
      <c r="H5240" s="5" t="s">
        <v>894</v>
      </c>
      <c r="I5240" s="5" t="s">
        <v>11</v>
      </c>
      <c r="J5240" s="10"/>
      <c r="K5240" s="10">
        <v>681600</v>
      </c>
      <c r="L5240" s="11">
        <v>0</v>
      </c>
    </row>
    <row r="5241" spans="1:12" x14ac:dyDescent="0.25">
      <c r="A5241" s="5" t="s">
        <v>1303</v>
      </c>
      <c r="B5241" s="3" t="s">
        <v>1304</v>
      </c>
      <c r="C5241" s="5" t="s">
        <v>5590</v>
      </c>
      <c r="D5241" s="5" t="s">
        <v>5599</v>
      </c>
      <c r="E5241" s="5">
        <v>2016</v>
      </c>
      <c r="F5241" s="8" t="str">
        <f t="shared" si="164"/>
        <v>August</v>
      </c>
      <c r="G5241" s="7">
        <f t="shared" si="165"/>
        <v>42598</v>
      </c>
      <c r="H5241" s="5" t="s">
        <v>1315</v>
      </c>
      <c r="I5241" s="5" t="s">
        <v>11</v>
      </c>
      <c r="J5241" s="10">
        <v>73500</v>
      </c>
      <c r="K5241" s="10"/>
      <c r="L5241" s="11">
        <v>73500</v>
      </c>
    </row>
    <row r="5242" spans="1:12" x14ac:dyDescent="0.25">
      <c r="A5242" s="5" t="s">
        <v>1303</v>
      </c>
      <c r="B5242" s="3" t="s">
        <v>1304</v>
      </c>
      <c r="C5242" s="5" t="s">
        <v>5590</v>
      </c>
      <c r="D5242" s="5" t="s">
        <v>5601</v>
      </c>
      <c r="E5242" s="5">
        <v>2016</v>
      </c>
      <c r="F5242" s="8" t="str">
        <f t="shared" si="164"/>
        <v>August</v>
      </c>
      <c r="G5242" s="7">
        <f t="shared" si="165"/>
        <v>42599</v>
      </c>
      <c r="H5242" s="5" t="s">
        <v>1316</v>
      </c>
      <c r="I5242" s="5" t="s">
        <v>13</v>
      </c>
      <c r="J5242" s="10"/>
      <c r="K5242" s="10">
        <v>73500</v>
      </c>
      <c r="L5242" s="11">
        <v>0</v>
      </c>
    </row>
    <row r="5243" spans="1:12" x14ac:dyDescent="0.25">
      <c r="A5243" s="5" t="s">
        <v>1303</v>
      </c>
      <c r="B5243" s="3" t="s">
        <v>1304</v>
      </c>
      <c r="C5243" s="5" t="s">
        <v>5605</v>
      </c>
      <c r="D5243" s="5" t="s">
        <v>5599</v>
      </c>
      <c r="E5243" s="5">
        <v>2016</v>
      </c>
      <c r="F5243" s="8" t="str">
        <f t="shared" si="164"/>
        <v>September</v>
      </c>
      <c r="G5243" s="7">
        <f t="shared" si="165"/>
        <v>42629</v>
      </c>
      <c r="H5243" s="5" t="s">
        <v>1317</v>
      </c>
      <c r="I5243" s="5" t="s">
        <v>11</v>
      </c>
      <c r="J5243" s="10">
        <v>73500</v>
      </c>
      <c r="K5243" s="10"/>
      <c r="L5243" s="11">
        <v>73500</v>
      </c>
    </row>
    <row r="5244" spans="1:12" x14ac:dyDescent="0.25">
      <c r="A5244" s="5" t="s">
        <v>1303</v>
      </c>
      <c r="B5244" s="3" t="s">
        <v>1304</v>
      </c>
      <c r="C5244" s="5" t="s">
        <v>5605</v>
      </c>
      <c r="D5244" s="5" t="s">
        <v>5603</v>
      </c>
      <c r="E5244" s="5">
        <v>2016</v>
      </c>
      <c r="F5244" s="8" t="str">
        <f t="shared" si="164"/>
        <v>September</v>
      </c>
      <c r="G5244" s="7">
        <f t="shared" si="165"/>
        <v>42642</v>
      </c>
      <c r="H5244" s="5" t="s">
        <v>1318</v>
      </c>
      <c r="I5244" s="5" t="s">
        <v>13</v>
      </c>
      <c r="J5244" s="10"/>
      <c r="K5244" s="10">
        <v>73500</v>
      </c>
      <c r="L5244" s="11">
        <v>0</v>
      </c>
    </row>
    <row r="5245" spans="1:12" x14ac:dyDescent="0.25">
      <c r="A5245" s="5" t="s">
        <v>1303</v>
      </c>
      <c r="B5245" s="3" t="s">
        <v>1304</v>
      </c>
      <c r="C5245" s="5" t="s">
        <v>5606</v>
      </c>
      <c r="D5245" s="5" t="s">
        <v>5599</v>
      </c>
      <c r="E5245" s="5">
        <v>2016</v>
      </c>
      <c r="F5245" s="8" t="str">
        <f t="shared" si="164"/>
        <v>October</v>
      </c>
      <c r="G5245" s="7">
        <f t="shared" si="165"/>
        <v>42659</v>
      </c>
      <c r="H5245" s="5" t="s">
        <v>1319</v>
      </c>
      <c r="I5245" s="5" t="s">
        <v>11</v>
      </c>
      <c r="J5245" s="10">
        <v>73500</v>
      </c>
      <c r="K5245" s="10"/>
      <c r="L5245" s="11">
        <v>73500</v>
      </c>
    </row>
    <row r="5246" spans="1:12" x14ac:dyDescent="0.25">
      <c r="A5246" s="5" t="s">
        <v>1303</v>
      </c>
      <c r="B5246" s="3" t="s">
        <v>1304</v>
      </c>
      <c r="C5246" s="5" t="s">
        <v>5594</v>
      </c>
      <c r="D5246" s="5" t="s">
        <v>5606</v>
      </c>
      <c r="E5246" s="5">
        <v>2016</v>
      </c>
      <c r="F5246" s="8" t="str">
        <f t="shared" si="164"/>
        <v>November</v>
      </c>
      <c r="G5246" s="7">
        <f t="shared" si="165"/>
        <v>42684</v>
      </c>
      <c r="H5246" s="5" t="s">
        <v>1320</v>
      </c>
      <c r="I5246" s="5" t="s">
        <v>11</v>
      </c>
      <c r="J5246" s="10"/>
      <c r="K5246" s="10">
        <v>2800</v>
      </c>
      <c r="L5246" s="11">
        <v>70700</v>
      </c>
    </row>
    <row r="5247" spans="1:12" x14ac:dyDescent="0.25">
      <c r="A5247" s="5" t="s">
        <v>1303</v>
      </c>
      <c r="B5247" s="3" t="s">
        <v>1304</v>
      </c>
      <c r="C5247" s="5" t="s">
        <v>5594</v>
      </c>
      <c r="D5247" s="5" t="s">
        <v>5599</v>
      </c>
      <c r="E5247" s="5">
        <v>2016</v>
      </c>
      <c r="F5247" s="8" t="str">
        <f t="shared" si="164"/>
        <v>November</v>
      </c>
      <c r="G5247" s="7">
        <f t="shared" si="165"/>
        <v>42690</v>
      </c>
      <c r="H5247" s="5" t="s">
        <v>1321</v>
      </c>
      <c r="I5247" s="5" t="s">
        <v>11</v>
      </c>
      <c r="J5247" s="10">
        <v>73500</v>
      </c>
      <c r="K5247" s="10"/>
      <c r="L5247" s="11">
        <v>144200</v>
      </c>
    </row>
    <row r="5248" spans="1:12" x14ac:dyDescent="0.25">
      <c r="A5248" s="5" t="s">
        <v>1303</v>
      </c>
      <c r="B5248" s="3" t="s">
        <v>1304</v>
      </c>
      <c r="C5248" s="5" t="s">
        <v>5607</v>
      </c>
      <c r="D5248" s="5" t="s">
        <v>5598</v>
      </c>
      <c r="E5248" s="5">
        <v>2016</v>
      </c>
      <c r="F5248" s="8" t="str">
        <f t="shared" si="164"/>
        <v>December</v>
      </c>
      <c r="G5248" s="7">
        <f t="shared" si="165"/>
        <v>42706</v>
      </c>
      <c r="H5248" s="5" t="s">
        <v>1322</v>
      </c>
      <c r="I5248" s="5" t="s">
        <v>13</v>
      </c>
      <c r="J5248" s="10"/>
      <c r="K5248" s="10">
        <v>144000</v>
      </c>
      <c r="L5248" s="11">
        <v>200</v>
      </c>
    </row>
    <row r="5249" spans="1:12" x14ac:dyDescent="0.25">
      <c r="A5249" s="5" t="s">
        <v>1303</v>
      </c>
      <c r="B5249" s="3" t="s">
        <v>1304</v>
      </c>
      <c r="C5249" s="5" t="s">
        <v>5607</v>
      </c>
      <c r="D5249" s="5" t="s">
        <v>5599</v>
      </c>
      <c r="E5249" s="5">
        <v>2016</v>
      </c>
      <c r="F5249" s="8" t="str">
        <f t="shared" si="164"/>
        <v>December</v>
      </c>
      <c r="G5249" s="7">
        <f t="shared" si="165"/>
        <v>42720</v>
      </c>
      <c r="H5249" s="5" t="s">
        <v>1323</v>
      </c>
      <c r="I5249" s="5" t="s">
        <v>11</v>
      </c>
      <c r="J5249" s="10">
        <v>73500</v>
      </c>
      <c r="K5249" s="10"/>
      <c r="L5249" s="11">
        <v>73700</v>
      </c>
    </row>
    <row r="5250" spans="1:12" x14ac:dyDescent="0.25">
      <c r="A5250" s="5" t="s">
        <v>1324</v>
      </c>
      <c r="B5250" s="3" t="s">
        <v>1325</v>
      </c>
      <c r="C5250" s="7"/>
      <c r="D5250" s="7"/>
      <c r="E5250" s="7"/>
      <c r="F5250" s="8" t="str">
        <f t="shared" si="164"/>
        <v>January</v>
      </c>
      <c r="G5250" s="7" t="str">
        <f t="shared" si="165"/>
        <v/>
      </c>
      <c r="H5250" s="5" t="s">
        <v>28</v>
      </c>
      <c r="I5250" s="5" t="s">
        <v>29</v>
      </c>
      <c r="J5250" s="10"/>
      <c r="K5250" s="10"/>
      <c r="L5250" s="11">
        <v>0</v>
      </c>
    </row>
    <row r="5251" spans="1:12" x14ac:dyDescent="0.25">
      <c r="A5251" s="5" t="s">
        <v>1326</v>
      </c>
      <c r="B5251" s="3" t="s">
        <v>1327</v>
      </c>
      <c r="C5251" s="7"/>
      <c r="D5251" s="7"/>
      <c r="E5251" s="7"/>
      <c r="F5251" s="8" t="str">
        <f t="shared" si="164"/>
        <v>January</v>
      </c>
      <c r="G5251" s="7" t="str">
        <f t="shared" si="165"/>
        <v/>
      </c>
      <c r="H5251" s="5" t="s">
        <v>28</v>
      </c>
      <c r="I5251" s="5" t="s">
        <v>29</v>
      </c>
      <c r="J5251" s="10"/>
      <c r="K5251" s="10"/>
      <c r="L5251" s="11">
        <v>0</v>
      </c>
    </row>
    <row r="5252" spans="1:12" x14ac:dyDescent="0.25">
      <c r="A5252" s="5" t="s">
        <v>1328</v>
      </c>
      <c r="B5252" s="3" t="s">
        <v>1329</v>
      </c>
      <c r="C5252" s="7"/>
      <c r="D5252" s="7"/>
      <c r="E5252" s="7"/>
      <c r="F5252" s="8" t="str">
        <f t="shared" si="164"/>
        <v>January</v>
      </c>
      <c r="G5252" s="7" t="str">
        <f t="shared" si="165"/>
        <v/>
      </c>
      <c r="H5252" s="5" t="s">
        <v>28</v>
      </c>
      <c r="I5252" s="5" t="s">
        <v>29</v>
      </c>
      <c r="J5252" s="10"/>
      <c r="K5252" s="10"/>
      <c r="L5252" s="11">
        <v>0</v>
      </c>
    </row>
    <row r="5253" spans="1:12" x14ac:dyDescent="0.25">
      <c r="A5253" s="5" t="s">
        <v>1330</v>
      </c>
      <c r="B5253" s="3" t="s">
        <v>1331</v>
      </c>
      <c r="C5253" s="7"/>
      <c r="D5253" s="7"/>
      <c r="E5253" s="7"/>
      <c r="F5253" s="8" t="str">
        <f t="shared" si="164"/>
        <v>January</v>
      </c>
      <c r="G5253" s="7" t="str">
        <f t="shared" si="165"/>
        <v/>
      </c>
      <c r="H5253" s="5" t="s">
        <v>28</v>
      </c>
      <c r="I5253" s="5" t="s">
        <v>29</v>
      </c>
      <c r="J5253" s="10"/>
      <c r="K5253" s="10"/>
      <c r="L5253" s="11">
        <v>0</v>
      </c>
    </row>
    <row r="5254" spans="1:12" x14ac:dyDescent="0.25">
      <c r="A5254" s="5" t="s">
        <v>1332</v>
      </c>
      <c r="B5254" s="3" t="s">
        <v>1333</v>
      </c>
      <c r="C5254" s="5" t="s">
        <v>5590</v>
      </c>
      <c r="D5254" s="5" t="s">
        <v>5587</v>
      </c>
      <c r="E5254" s="5">
        <v>2016</v>
      </c>
      <c r="F5254" s="8" t="str">
        <f t="shared" si="164"/>
        <v>August</v>
      </c>
      <c r="G5254" s="7">
        <f t="shared" si="165"/>
        <v>42583</v>
      </c>
      <c r="H5254" s="5" t="s">
        <v>894</v>
      </c>
      <c r="I5254" s="5" t="s">
        <v>11</v>
      </c>
      <c r="J5254" s="10"/>
      <c r="K5254" s="10">
        <v>294000</v>
      </c>
      <c r="L5254" s="11">
        <v>-294000</v>
      </c>
    </row>
    <row r="5255" spans="1:12" x14ac:dyDescent="0.25">
      <c r="A5255" s="5" t="s">
        <v>1332</v>
      </c>
      <c r="B5255" s="3" t="s">
        <v>1333</v>
      </c>
      <c r="C5255" s="5" t="s">
        <v>5606</v>
      </c>
      <c r="D5255" s="5" t="s">
        <v>5607</v>
      </c>
      <c r="E5255" s="5">
        <v>2016</v>
      </c>
      <c r="F5255" s="8" t="str">
        <f t="shared" si="164"/>
        <v>October</v>
      </c>
      <c r="G5255" s="7">
        <f t="shared" si="165"/>
        <v>42655</v>
      </c>
      <c r="H5255" s="5" t="s">
        <v>1334</v>
      </c>
      <c r="I5255" s="5" t="s">
        <v>13</v>
      </c>
      <c r="J5255" s="10"/>
      <c r="K5255" s="10">
        <v>250000</v>
      </c>
      <c r="L5255" s="11">
        <v>-544000</v>
      </c>
    </row>
    <row r="5256" spans="1:12" x14ac:dyDescent="0.25">
      <c r="A5256" s="5" t="s">
        <v>1332</v>
      </c>
      <c r="B5256" s="3" t="s">
        <v>1333</v>
      </c>
      <c r="C5256" s="5" t="s">
        <v>5606</v>
      </c>
      <c r="D5256" s="5" t="s">
        <v>5604</v>
      </c>
      <c r="E5256" s="5">
        <v>2016</v>
      </c>
      <c r="F5256" s="8" t="str">
        <f t="shared" si="164"/>
        <v>October</v>
      </c>
      <c r="G5256" s="7">
        <f t="shared" si="165"/>
        <v>42656</v>
      </c>
      <c r="H5256" s="5" t="s">
        <v>1335</v>
      </c>
      <c r="I5256" s="5" t="s">
        <v>11</v>
      </c>
      <c r="J5256" s="10">
        <v>262500</v>
      </c>
      <c r="K5256" s="10"/>
      <c r="L5256" s="11">
        <v>-281500</v>
      </c>
    </row>
    <row r="5257" spans="1:12" x14ac:dyDescent="0.25">
      <c r="A5257" s="5" t="s">
        <v>1332</v>
      </c>
      <c r="B5257" s="3" t="s">
        <v>1333</v>
      </c>
      <c r="C5257" s="5" t="s">
        <v>5606</v>
      </c>
      <c r="D5257" s="5" t="s">
        <v>5601</v>
      </c>
      <c r="E5257" s="5">
        <v>2016</v>
      </c>
      <c r="F5257" s="8" t="str">
        <f t="shared" ref="F5257:F5320" si="166">TEXT(C5257*28, "mmmm")</f>
        <v>October</v>
      </c>
      <c r="G5257" s="7">
        <f t="shared" ref="G5257:G5320" si="167">IFERROR(DATEVALUE(CONCATENATE(C5257,"-",D5257,"-",E5257)), "")</f>
        <v>42660</v>
      </c>
      <c r="H5257" s="5" t="s">
        <v>1336</v>
      </c>
      <c r="I5257" s="5" t="s">
        <v>13</v>
      </c>
      <c r="J5257" s="10"/>
      <c r="K5257" s="10">
        <v>12500</v>
      </c>
      <c r="L5257" s="11">
        <v>-294000</v>
      </c>
    </row>
    <row r="5258" spans="1:12" x14ac:dyDescent="0.25">
      <c r="A5258" s="5" t="s">
        <v>1332</v>
      </c>
      <c r="B5258" s="3" t="s">
        <v>1333</v>
      </c>
      <c r="C5258" s="5" t="s">
        <v>5594</v>
      </c>
      <c r="D5258" s="5" t="s">
        <v>5587</v>
      </c>
      <c r="E5258" s="5">
        <v>2016</v>
      </c>
      <c r="F5258" s="8" t="str">
        <f t="shared" si="166"/>
        <v>November</v>
      </c>
      <c r="G5258" s="7">
        <f t="shared" si="167"/>
        <v>42675</v>
      </c>
      <c r="H5258" s="5" t="s">
        <v>1337</v>
      </c>
      <c r="I5258" s="5" t="s">
        <v>11</v>
      </c>
      <c r="J5258" s="10">
        <v>294000</v>
      </c>
      <c r="K5258" s="10"/>
      <c r="L5258" s="11">
        <v>0</v>
      </c>
    </row>
    <row r="5259" spans="1:12" x14ac:dyDescent="0.25">
      <c r="A5259" s="5" t="s">
        <v>1338</v>
      </c>
      <c r="B5259" s="3" t="s">
        <v>1339</v>
      </c>
      <c r="C5259" s="5" t="s">
        <v>5587</v>
      </c>
      <c r="D5259" s="5" t="s">
        <v>5587</v>
      </c>
      <c r="E5259" s="5">
        <v>2016</v>
      </c>
      <c r="F5259" s="8" t="str">
        <f t="shared" si="166"/>
        <v>January</v>
      </c>
      <c r="G5259" s="7">
        <f t="shared" si="167"/>
        <v>42370</v>
      </c>
      <c r="H5259" s="5" t="s">
        <v>36</v>
      </c>
      <c r="I5259" s="5" t="s">
        <v>29</v>
      </c>
      <c r="J5259" s="10"/>
      <c r="K5259" s="10"/>
      <c r="L5259" s="11">
        <v>2642500</v>
      </c>
    </row>
    <row r="5260" spans="1:12" x14ac:dyDescent="0.25">
      <c r="A5260" s="5" t="s">
        <v>1340</v>
      </c>
      <c r="B5260" s="3" t="s">
        <v>1341</v>
      </c>
      <c r="C5260" s="5" t="s">
        <v>5587</v>
      </c>
      <c r="D5260" s="5" t="s">
        <v>5587</v>
      </c>
      <c r="E5260" s="5">
        <v>2016</v>
      </c>
      <c r="F5260" s="8" t="str">
        <f t="shared" si="166"/>
        <v>January</v>
      </c>
      <c r="G5260" s="7">
        <f t="shared" si="167"/>
        <v>42370</v>
      </c>
      <c r="H5260" s="5" t="s">
        <v>36</v>
      </c>
      <c r="I5260" s="5" t="s">
        <v>29</v>
      </c>
      <c r="J5260" s="10"/>
      <c r="K5260" s="10"/>
      <c r="L5260" s="11">
        <v>0.35</v>
      </c>
    </row>
    <row r="5261" spans="1:12" x14ac:dyDescent="0.25">
      <c r="A5261" s="5" t="s">
        <v>1340</v>
      </c>
      <c r="B5261" s="3" t="s">
        <v>1341</v>
      </c>
      <c r="C5261" s="5" t="s">
        <v>5587</v>
      </c>
      <c r="D5261" s="5" t="s">
        <v>5587</v>
      </c>
      <c r="E5261" s="5">
        <v>2016</v>
      </c>
      <c r="F5261" s="8" t="str">
        <f t="shared" si="166"/>
        <v>January</v>
      </c>
      <c r="G5261" s="7">
        <f t="shared" si="167"/>
        <v>42370</v>
      </c>
      <c r="H5261" s="5" t="s">
        <v>1342</v>
      </c>
      <c r="I5261" s="5" t="s">
        <v>11</v>
      </c>
      <c r="J5261" s="10">
        <v>403200</v>
      </c>
      <c r="K5261" s="10"/>
      <c r="L5261" s="11">
        <v>403200.35</v>
      </c>
    </row>
    <row r="5262" spans="1:12" x14ac:dyDescent="0.25">
      <c r="A5262" s="5" t="s">
        <v>1340</v>
      </c>
      <c r="B5262" s="3" t="s">
        <v>1341</v>
      </c>
      <c r="C5262" s="5" t="s">
        <v>5596</v>
      </c>
      <c r="D5262" s="5" t="s">
        <v>5587</v>
      </c>
      <c r="E5262" s="5">
        <v>2016</v>
      </c>
      <c r="F5262" s="8" t="str">
        <f t="shared" si="166"/>
        <v>April</v>
      </c>
      <c r="G5262" s="7">
        <f t="shared" si="167"/>
        <v>42461</v>
      </c>
      <c r="H5262" s="5" t="s">
        <v>1343</v>
      </c>
      <c r="I5262" s="5" t="s">
        <v>11</v>
      </c>
      <c r="J5262" s="10">
        <v>403200</v>
      </c>
      <c r="K5262" s="10"/>
      <c r="L5262" s="11">
        <v>806400.35</v>
      </c>
    </row>
    <row r="5263" spans="1:12" x14ac:dyDescent="0.25">
      <c r="A5263" s="5" t="s">
        <v>1340</v>
      </c>
      <c r="B5263" s="3" t="s">
        <v>1341</v>
      </c>
      <c r="C5263" s="5" t="s">
        <v>5596</v>
      </c>
      <c r="D5263" s="5" t="s">
        <v>5597</v>
      </c>
      <c r="E5263" s="5">
        <v>2016</v>
      </c>
      <c r="F5263" s="8" t="str">
        <f t="shared" si="166"/>
        <v>April</v>
      </c>
      <c r="G5263" s="7">
        <f t="shared" si="167"/>
        <v>42465</v>
      </c>
      <c r="H5263" s="5" t="s">
        <v>1344</v>
      </c>
      <c r="I5263" s="5" t="s">
        <v>13</v>
      </c>
      <c r="J5263" s="10"/>
      <c r="K5263" s="10">
        <v>403200</v>
      </c>
      <c r="L5263" s="11">
        <v>403200.35</v>
      </c>
    </row>
    <row r="5264" spans="1:12" x14ac:dyDescent="0.25">
      <c r="A5264" s="5" t="s">
        <v>1340</v>
      </c>
      <c r="B5264" s="3" t="s">
        <v>1341</v>
      </c>
      <c r="C5264" s="5" t="s">
        <v>5589</v>
      </c>
      <c r="D5264" s="5" t="s">
        <v>5592</v>
      </c>
      <c r="E5264" s="5">
        <v>2016</v>
      </c>
      <c r="F5264" s="8" t="str">
        <f t="shared" si="166"/>
        <v>June</v>
      </c>
      <c r="G5264" s="7">
        <f t="shared" si="167"/>
        <v>42528</v>
      </c>
      <c r="H5264" s="5" t="s">
        <v>1345</v>
      </c>
      <c r="I5264" s="5" t="s">
        <v>13</v>
      </c>
      <c r="J5264" s="10"/>
      <c r="K5264" s="10">
        <v>403200</v>
      </c>
      <c r="L5264" s="11">
        <v>0.35</v>
      </c>
    </row>
    <row r="5265" spans="1:12" x14ac:dyDescent="0.25">
      <c r="A5265" s="5" t="s">
        <v>1340</v>
      </c>
      <c r="B5265" s="3" t="s">
        <v>1341</v>
      </c>
      <c r="C5265" s="5" t="s">
        <v>5592</v>
      </c>
      <c r="D5265" s="5" t="s">
        <v>5587</v>
      </c>
      <c r="E5265" s="5">
        <v>2016</v>
      </c>
      <c r="F5265" s="8" t="str">
        <f t="shared" si="166"/>
        <v>July</v>
      </c>
      <c r="G5265" s="7">
        <f t="shared" si="167"/>
        <v>42552</v>
      </c>
      <c r="H5265" s="5" t="s">
        <v>1346</v>
      </c>
      <c r="I5265" s="5" t="s">
        <v>11</v>
      </c>
      <c r="J5265" s="10">
        <v>403200</v>
      </c>
      <c r="K5265" s="10"/>
      <c r="L5265" s="11">
        <v>403200.35</v>
      </c>
    </row>
    <row r="5266" spans="1:12" x14ac:dyDescent="0.25">
      <c r="A5266" s="5" t="s">
        <v>1340</v>
      </c>
      <c r="B5266" s="3" t="s">
        <v>1341</v>
      </c>
      <c r="C5266" s="5" t="s">
        <v>5605</v>
      </c>
      <c r="D5266" s="5" t="s">
        <v>5589</v>
      </c>
      <c r="E5266" s="5">
        <v>2016</v>
      </c>
      <c r="F5266" s="8" t="str">
        <f t="shared" si="166"/>
        <v>September</v>
      </c>
      <c r="G5266" s="7">
        <f t="shared" si="167"/>
        <v>42619</v>
      </c>
      <c r="H5266" s="5" t="s">
        <v>1347</v>
      </c>
      <c r="I5266" s="5" t="s">
        <v>13</v>
      </c>
      <c r="J5266" s="10"/>
      <c r="K5266" s="10">
        <v>403200</v>
      </c>
      <c r="L5266" s="11">
        <v>0.35</v>
      </c>
    </row>
    <row r="5267" spans="1:12" x14ac:dyDescent="0.25">
      <c r="A5267" s="5" t="s">
        <v>1340</v>
      </c>
      <c r="B5267" s="3" t="s">
        <v>1341</v>
      </c>
      <c r="C5267" s="5" t="s">
        <v>5606</v>
      </c>
      <c r="D5267" s="5" t="s">
        <v>5587</v>
      </c>
      <c r="E5267" s="5">
        <v>2016</v>
      </c>
      <c r="F5267" s="8" t="str">
        <f t="shared" si="166"/>
        <v>October</v>
      </c>
      <c r="G5267" s="7">
        <f t="shared" si="167"/>
        <v>42644</v>
      </c>
      <c r="H5267" s="5" t="s">
        <v>1348</v>
      </c>
      <c r="I5267" s="5" t="s">
        <v>11</v>
      </c>
      <c r="J5267" s="10">
        <v>403200</v>
      </c>
      <c r="K5267" s="10"/>
      <c r="L5267" s="11">
        <v>403200.35</v>
      </c>
    </row>
    <row r="5268" spans="1:12" x14ac:dyDescent="0.25">
      <c r="A5268" s="5" t="s">
        <v>1340</v>
      </c>
      <c r="B5268" s="3" t="s">
        <v>1341</v>
      </c>
      <c r="C5268" s="5" t="s">
        <v>5606</v>
      </c>
      <c r="D5268" s="5" t="s">
        <v>5614</v>
      </c>
      <c r="E5268" s="5">
        <v>2016</v>
      </c>
      <c r="F5268" s="8" t="str">
        <f t="shared" si="166"/>
        <v>October</v>
      </c>
      <c r="G5268" s="7">
        <f t="shared" si="167"/>
        <v>42669</v>
      </c>
      <c r="H5268" s="5" t="s">
        <v>1349</v>
      </c>
      <c r="I5268" s="5" t="s">
        <v>13</v>
      </c>
      <c r="J5268" s="10"/>
      <c r="K5268" s="10">
        <v>403200</v>
      </c>
      <c r="L5268" s="11">
        <v>0.35</v>
      </c>
    </row>
    <row r="5269" spans="1:12" x14ac:dyDescent="0.25">
      <c r="A5269" s="5" t="s">
        <v>1350</v>
      </c>
      <c r="B5269" s="3" t="s">
        <v>1351</v>
      </c>
      <c r="C5269" s="5" t="s">
        <v>5587</v>
      </c>
      <c r="D5269" s="5" t="s">
        <v>5587</v>
      </c>
      <c r="E5269" s="5">
        <v>2016</v>
      </c>
      <c r="F5269" s="8" t="str">
        <f t="shared" si="166"/>
        <v>January</v>
      </c>
      <c r="G5269" s="7">
        <f t="shared" si="167"/>
        <v>42370</v>
      </c>
      <c r="H5269" s="5" t="s">
        <v>1352</v>
      </c>
      <c r="I5269" s="5" t="s">
        <v>11</v>
      </c>
      <c r="J5269" s="10">
        <v>1481088</v>
      </c>
      <c r="K5269" s="10"/>
      <c r="L5269" s="11">
        <v>1481088</v>
      </c>
    </row>
    <row r="5270" spans="1:12" x14ac:dyDescent="0.25">
      <c r="A5270" s="5" t="s">
        <v>1350</v>
      </c>
      <c r="B5270" s="3" t="s">
        <v>1351</v>
      </c>
      <c r="C5270" s="5" t="s">
        <v>5587</v>
      </c>
      <c r="D5270" s="5" t="s">
        <v>5594</v>
      </c>
      <c r="E5270" s="5">
        <v>2016</v>
      </c>
      <c r="F5270" s="8" t="str">
        <f t="shared" si="166"/>
        <v>January</v>
      </c>
      <c r="G5270" s="7">
        <f t="shared" si="167"/>
        <v>42380</v>
      </c>
      <c r="H5270" s="5" t="s">
        <v>1353</v>
      </c>
      <c r="I5270" s="5" t="s">
        <v>13</v>
      </c>
      <c r="J5270" s="10"/>
      <c r="K5270" s="10">
        <v>700000</v>
      </c>
      <c r="L5270" s="11">
        <v>781088</v>
      </c>
    </row>
    <row r="5271" spans="1:12" x14ac:dyDescent="0.25">
      <c r="A5271" s="5" t="s">
        <v>1350</v>
      </c>
      <c r="B5271" s="3" t="s">
        <v>1351</v>
      </c>
      <c r="C5271" s="5" t="s">
        <v>5587</v>
      </c>
      <c r="D5271" s="5" t="s">
        <v>5607</v>
      </c>
      <c r="E5271" s="5">
        <v>2016</v>
      </c>
      <c r="F5271" s="8" t="str">
        <f t="shared" si="166"/>
        <v>January</v>
      </c>
      <c r="G5271" s="7">
        <f t="shared" si="167"/>
        <v>42381</v>
      </c>
      <c r="H5271" s="5" t="s">
        <v>1354</v>
      </c>
      <c r="I5271" s="5" t="s">
        <v>13</v>
      </c>
      <c r="J5271" s="10"/>
      <c r="K5271" s="10">
        <v>707033.59999999998</v>
      </c>
      <c r="L5271" s="11">
        <v>74054.399999999994</v>
      </c>
    </row>
    <row r="5272" spans="1:12" x14ac:dyDescent="0.25">
      <c r="A5272" s="5" t="s">
        <v>1350</v>
      </c>
      <c r="B5272" s="3" t="s">
        <v>1351</v>
      </c>
      <c r="C5272" s="5" t="s">
        <v>5587</v>
      </c>
      <c r="D5272" s="5" t="s">
        <v>5591</v>
      </c>
      <c r="E5272" s="5">
        <v>2016</v>
      </c>
      <c r="F5272" s="8" t="str">
        <f t="shared" si="166"/>
        <v>January</v>
      </c>
      <c r="G5272" s="7">
        <f t="shared" si="167"/>
        <v>42387</v>
      </c>
      <c r="H5272" s="5" t="s">
        <v>1355</v>
      </c>
      <c r="I5272" s="5" t="s">
        <v>13</v>
      </c>
      <c r="J5272" s="10"/>
      <c r="K5272" s="10">
        <v>74054.399999999994</v>
      </c>
      <c r="L5272" s="11">
        <v>0</v>
      </c>
    </row>
    <row r="5273" spans="1:12" x14ac:dyDescent="0.25">
      <c r="A5273" s="5" t="s">
        <v>1350</v>
      </c>
      <c r="B5273" s="3" t="s">
        <v>1351</v>
      </c>
      <c r="C5273" s="5" t="s">
        <v>5596</v>
      </c>
      <c r="D5273" s="5" t="s">
        <v>5587</v>
      </c>
      <c r="E5273" s="5">
        <v>2016</v>
      </c>
      <c r="F5273" s="8" t="str">
        <f t="shared" si="166"/>
        <v>April</v>
      </c>
      <c r="G5273" s="7">
        <f t="shared" si="167"/>
        <v>42461</v>
      </c>
      <c r="H5273" s="5" t="s">
        <v>1356</v>
      </c>
      <c r="I5273" s="5" t="s">
        <v>11</v>
      </c>
      <c r="J5273" s="10">
        <v>1481088</v>
      </c>
      <c r="K5273" s="10"/>
      <c r="L5273" s="11">
        <v>1481088</v>
      </c>
    </row>
    <row r="5274" spans="1:12" x14ac:dyDescent="0.25">
      <c r="A5274" s="5" t="s">
        <v>1350</v>
      </c>
      <c r="B5274" s="3" t="s">
        <v>1351</v>
      </c>
      <c r="C5274" s="5" t="s">
        <v>5596</v>
      </c>
      <c r="D5274" s="5" t="s">
        <v>5590</v>
      </c>
      <c r="E5274" s="5">
        <v>2016</v>
      </c>
      <c r="F5274" s="8" t="str">
        <f t="shared" si="166"/>
        <v>April</v>
      </c>
      <c r="G5274" s="7">
        <f t="shared" si="167"/>
        <v>42468</v>
      </c>
      <c r="H5274" s="5" t="s">
        <v>1357</v>
      </c>
      <c r="I5274" s="5" t="s">
        <v>13</v>
      </c>
      <c r="J5274" s="10"/>
      <c r="K5274" s="10">
        <v>1407033.6</v>
      </c>
      <c r="L5274" s="11">
        <v>74054.399999999994</v>
      </c>
    </row>
    <row r="5275" spans="1:12" x14ac:dyDescent="0.25">
      <c r="A5275" s="5" t="s">
        <v>1350</v>
      </c>
      <c r="B5275" s="3" t="s">
        <v>1351</v>
      </c>
      <c r="C5275" s="5" t="s">
        <v>5596</v>
      </c>
      <c r="D5275" s="5" t="s">
        <v>5605</v>
      </c>
      <c r="E5275" s="5">
        <v>2016</v>
      </c>
      <c r="F5275" s="8" t="str">
        <f t="shared" si="166"/>
        <v>April</v>
      </c>
      <c r="G5275" s="7">
        <f t="shared" si="167"/>
        <v>42469</v>
      </c>
      <c r="H5275" s="5" t="s">
        <v>1358</v>
      </c>
      <c r="I5275" s="5" t="s">
        <v>13</v>
      </c>
      <c r="J5275" s="10"/>
      <c r="K5275" s="10">
        <v>74054.399999999994</v>
      </c>
      <c r="L5275" s="11">
        <v>0</v>
      </c>
    </row>
    <row r="5276" spans="1:12" x14ac:dyDescent="0.25">
      <c r="A5276" s="5" t="s">
        <v>1350</v>
      </c>
      <c r="B5276" s="3" t="s">
        <v>1351</v>
      </c>
      <c r="C5276" s="5" t="s">
        <v>5589</v>
      </c>
      <c r="D5276" s="5" t="s">
        <v>5593</v>
      </c>
      <c r="E5276" s="5">
        <v>2016</v>
      </c>
      <c r="F5276" s="8" t="str">
        <f t="shared" si="166"/>
        <v>June</v>
      </c>
      <c r="G5276" s="7">
        <f t="shared" si="167"/>
        <v>42543</v>
      </c>
      <c r="H5276" s="5" t="s">
        <v>1359</v>
      </c>
      <c r="I5276" s="5" t="s">
        <v>13</v>
      </c>
      <c r="J5276" s="10"/>
      <c r="K5276" s="10">
        <v>1407033.6</v>
      </c>
      <c r="L5276" s="11">
        <v>-1407033.6</v>
      </c>
    </row>
    <row r="5277" spans="1:12" x14ac:dyDescent="0.25">
      <c r="A5277" s="5" t="s">
        <v>1350</v>
      </c>
      <c r="B5277" s="3" t="s">
        <v>1351</v>
      </c>
      <c r="C5277" s="5" t="s">
        <v>5589</v>
      </c>
      <c r="D5277" s="5" t="s">
        <v>5602</v>
      </c>
      <c r="E5277" s="5">
        <v>2016</v>
      </c>
      <c r="F5277" s="8" t="str">
        <f t="shared" si="166"/>
        <v>June</v>
      </c>
      <c r="G5277" s="7">
        <f t="shared" si="167"/>
        <v>42545</v>
      </c>
      <c r="H5277" s="5" t="s">
        <v>1360</v>
      </c>
      <c r="I5277" s="5" t="s">
        <v>13</v>
      </c>
      <c r="J5277" s="10"/>
      <c r="K5277" s="10">
        <v>74054.399999999994</v>
      </c>
      <c r="L5277" s="11">
        <v>-1481088</v>
      </c>
    </row>
    <row r="5278" spans="1:12" x14ac:dyDescent="0.25">
      <c r="A5278" s="5" t="s">
        <v>1350</v>
      </c>
      <c r="B5278" s="3" t="s">
        <v>1351</v>
      </c>
      <c r="C5278" s="5" t="s">
        <v>5592</v>
      </c>
      <c r="D5278" s="5" t="s">
        <v>5587</v>
      </c>
      <c r="E5278" s="5">
        <v>2016</v>
      </c>
      <c r="F5278" s="8" t="str">
        <f t="shared" si="166"/>
        <v>July</v>
      </c>
      <c r="G5278" s="7">
        <f t="shared" si="167"/>
        <v>42552</v>
      </c>
      <c r="H5278" s="5" t="s">
        <v>1361</v>
      </c>
      <c r="I5278" s="5" t="s">
        <v>11</v>
      </c>
      <c r="J5278" s="10">
        <v>1481088</v>
      </c>
      <c r="K5278" s="10"/>
      <c r="L5278" s="11">
        <v>0</v>
      </c>
    </row>
    <row r="5279" spans="1:12" x14ac:dyDescent="0.25">
      <c r="A5279" s="5" t="s">
        <v>1350</v>
      </c>
      <c r="B5279" s="3" t="s">
        <v>1351</v>
      </c>
      <c r="C5279" s="5" t="s">
        <v>5605</v>
      </c>
      <c r="D5279" s="5" t="s">
        <v>5609</v>
      </c>
      <c r="E5279" s="5">
        <v>2016</v>
      </c>
      <c r="F5279" s="8" t="str">
        <f t="shared" si="166"/>
        <v>September</v>
      </c>
      <c r="G5279" s="7">
        <f t="shared" si="167"/>
        <v>42636</v>
      </c>
      <c r="H5279" s="5" t="s">
        <v>1362</v>
      </c>
      <c r="I5279" s="5" t="s">
        <v>13</v>
      </c>
      <c r="J5279" s="10"/>
      <c r="K5279" s="10">
        <v>1481088</v>
      </c>
      <c r="L5279" s="11">
        <v>-1481088</v>
      </c>
    </row>
    <row r="5280" spans="1:12" x14ac:dyDescent="0.25">
      <c r="A5280" s="5" t="s">
        <v>1350</v>
      </c>
      <c r="B5280" s="3" t="s">
        <v>1351</v>
      </c>
      <c r="C5280" s="5" t="s">
        <v>5606</v>
      </c>
      <c r="D5280" s="5" t="s">
        <v>5587</v>
      </c>
      <c r="E5280" s="5">
        <v>2016</v>
      </c>
      <c r="F5280" s="8" t="str">
        <f t="shared" si="166"/>
        <v>October</v>
      </c>
      <c r="G5280" s="7">
        <f t="shared" si="167"/>
        <v>42644</v>
      </c>
      <c r="H5280" s="5" t="s">
        <v>1363</v>
      </c>
      <c r="I5280" s="5" t="s">
        <v>11</v>
      </c>
      <c r="J5280" s="10">
        <v>1481088</v>
      </c>
      <c r="K5280" s="10"/>
      <c r="L5280" s="11">
        <v>0</v>
      </c>
    </row>
    <row r="5281" spans="1:12" x14ac:dyDescent="0.25">
      <c r="A5281" s="5" t="s">
        <v>1364</v>
      </c>
      <c r="B5281" s="3" t="s">
        <v>1365</v>
      </c>
      <c r="C5281" s="5" t="s">
        <v>5587</v>
      </c>
      <c r="D5281" s="5" t="s">
        <v>5587</v>
      </c>
      <c r="E5281" s="5">
        <v>2016</v>
      </c>
      <c r="F5281" s="8" t="str">
        <f t="shared" si="166"/>
        <v>January</v>
      </c>
      <c r="G5281" s="7">
        <f t="shared" si="167"/>
        <v>42370</v>
      </c>
      <c r="H5281" s="5" t="s">
        <v>36</v>
      </c>
      <c r="I5281" s="5" t="s">
        <v>29</v>
      </c>
      <c r="J5281" s="10"/>
      <c r="K5281" s="10"/>
      <c r="L5281" s="11">
        <v>1902264.35</v>
      </c>
    </row>
    <row r="5282" spans="1:12" x14ac:dyDescent="0.25">
      <c r="A5282" s="5" t="s">
        <v>1364</v>
      </c>
      <c r="B5282" s="3" t="s">
        <v>1365</v>
      </c>
      <c r="C5282" s="5" t="s">
        <v>5598</v>
      </c>
      <c r="D5282" s="5" t="s">
        <v>5596</v>
      </c>
      <c r="E5282" s="5">
        <v>2016</v>
      </c>
      <c r="F5282" s="8" t="str">
        <f t="shared" si="166"/>
        <v>February</v>
      </c>
      <c r="G5282" s="7">
        <f t="shared" si="167"/>
        <v>42404</v>
      </c>
      <c r="H5282" s="5" t="s">
        <v>1366</v>
      </c>
      <c r="I5282" s="5" t="s">
        <v>13</v>
      </c>
      <c r="J5282" s="10"/>
      <c r="K5282" s="10">
        <v>350764.35</v>
      </c>
      <c r="L5282" s="11">
        <v>1551500</v>
      </c>
    </row>
    <row r="5283" spans="1:12" x14ac:dyDescent="0.25">
      <c r="A5283" s="5" t="s">
        <v>1364</v>
      </c>
      <c r="B5283" s="3" t="s">
        <v>1365</v>
      </c>
      <c r="C5283" s="5" t="s">
        <v>5598</v>
      </c>
      <c r="D5283" s="5" t="s">
        <v>5606</v>
      </c>
      <c r="E5283" s="5">
        <v>2016</v>
      </c>
      <c r="F5283" s="8" t="str">
        <f t="shared" si="166"/>
        <v>February</v>
      </c>
      <c r="G5283" s="7">
        <f t="shared" si="167"/>
        <v>42410</v>
      </c>
      <c r="H5283" s="5" t="s">
        <v>1367</v>
      </c>
      <c r="I5283" s="5" t="s">
        <v>11</v>
      </c>
      <c r="J5283" s="10">
        <v>2299500</v>
      </c>
      <c r="K5283" s="10"/>
      <c r="L5283" s="11">
        <v>3851000</v>
      </c>
    </row>
    <row r="5284" spans="1:12" x14ac:dyDescent="0.25">
      <c r="A5284" s="5" t="s">
        <v>1364</v>
      </c>
      <c r="B5284" s="3" t="s">
        <v>1365</v>
      </c>
      <c r="C5284" s="5" t="s">
        <v>5598</v>
      </c>
      <c r="D5284" s="5" t="s">
        <v>5607</v>
      </c>
      <c r="E5284" s="5">
        <v>2016</v>
      </c>
      <c r="F5284" s="8" t="str">
        <f t="shared" si="166"/>
        <v>February</v>
      </c>
      <c r="G5284" s="7">
        <f t="shared" si="167"/>
        <v>42412</v>
      </c>
      <c r="H5284" s="5" t="s">
        <v>1368</v>
      </c>
      <c r="I5284" s="5" t="s">
        <v>13</v>
      </c>
      <c r="J5284" s="10"/>
      <c r="K5284" s="10">
        <v>1751000</v>
      </c>
      <c r="L5284" s="11">
        <v>2100000</v>
      </c>
    </row>
    <row r="5285" spans="1:12" x14ac:dyDescent="0.25">
      <c r="A5285" s="5" t="s">
        <v>1364</v>
      </c>
      <c r="B5285" s="3" t="s">
        <v>1365</v>
      </c>
      <c r="C5285" s="5" t="s">
        <v>5598</v>
      </c>
      <c r="D5285" s="5" t="s">
        <v>5607</v>
      </c>
      <c r="E5285" s="5">
        <v>2016</v>
      </c>
      <c r="F5285" s="8" t="str">
        <f t="shared" si="166"/>
        <v>February</v>
      </c>
      <c r="G5285" s="7">
        <f t="shared" si="167"/>
        <v>42412</v>
      </c>
      <c r="H5285" s="5" t="s">
        <v>1369</v>
      </c>
      <c r="I5285" s="5" t="s">
        <v>13</v>
      </c>
      <c r="J5285" s="10"/>
      <c r="K5285" s="10">
        <v>2100000</v>
      </c>
      <c r="L5285" s="11">
        <v>0</v>
      </c>
    </row>
    <row r="5286" spans="1:12" x14ac:dyDescent="0.25">
      <c r="A5286" s="5" t="s">
        <v>1364</v>
      </c>
      <c r="B5286" s="3" t="s">
        <v>1365</v>
      </c>
      <c r="C5286" s="5" t="s">
        <v>5597</v>
      </c>
      <c r="D5286" s="5" t="s">
        <v>5606</v>
      </c>
      <c r="E5286" s="5">
        <v>2016</v>
      </c>
      <c r="F5286" s="8" t="str">
        <f t="shared" si="166"/>
        <v>May</v>
      </c>
      <c r="G5286" s="7">
        <f t="shared" si="167"/>
        <v>42500</v>
      </c>
      <c r="H5286" s="5" t="s">
        <v>1370</v>
      </c>
      <c r="I5286" s="5" t="s">
        <v>11</v>
      </c>
      <c r="J5286" s="10">
        <v>2100000</v>
      </c>
      <c r="K5286" s="10"/>
      <c r="L5286" s="11">
        <v>2100000</v>
      </c>
    </row>
    <row r="5287" spans="1:12" x14ac:dyDescent="0.25">
      <c r="A5287" s="5" t="s">
        <v>1364</v>
      </c>
      <c r="B5287" s="3" t="s">
        <v>1365</v>
      </c>
      <c r="C5287" s="5" t="s">
        <v>5590</v>
      </c>
      <c r="D5287" s="5" t="s">
        <v>5606</v>
      </c>
      <c r="E5287" s="5">
        <v>2016</v>
      </c>
      <c r="F5287" s="8" t="str">
        <f t="shared" si="166"/>
        <v>August</v>
      </c>
      <c r="G5287" s="7">
        <f t="shared" si="167"/>
        <v>42592</v>
      </c>
      <c r="H5287" s="5" t="s">
        <v>1371</v>
      </c>
      <c r="I5287" s="5" t="s">
        <v>11</v>
      </c>
      <c r="J5287" s="10">
        <v>2100000</v>
      </c>
      <c r="K5287" s="10"/>
      <c r="L5287" s="11">
        <v>4200000</v>
      </c>
    </row>
    <row r="5288" spans="1:12" x14ac:dyDescent="0.25">
      <c r="A5288" s="5" t="s">
        <v>1364</v>
      </c>
      <c r="B5288" s="3" t="s">
        <v>1365</v>
      </c>
      <c r="C5288" s="5" t="s">
        <v>5590</v>
      </c>
      <c r="D5288" s="5" t="s">
        <v>5608</v>
      </c>
      <c r="E5288" s="5">
        <v>2016</v>
      </c>
      <c r="F5288" s="8" t="str">
        <f t="shared" si="166"/>
        <v>August</v>
      </c>
      <c r="G5288" s="7">
        <f t="shared" si="167"/>
        <v>42607</v>
      </c>
      <c r="H5288" s="5" t="s">
        <v>1372</v>
      </c>
      <c r="I5288" s="5" t="s">
        <v>13</v>
      </c>
      <c r="J5288" s="10"/>
      <c r="K5288" s="10">
        <v>2100000</v>
      </c>
      <c r="L5288" s="11">
        <v>2100000</v>
      </c>
    </row>
    <row r="5289" spans="1:12" x14ac:dyDescent="0.25">
      <c r="A5289" s="5" t="s">
        <v>1364</v>
      </c>
      <c r="B5289" s="3" t="s">
        <v>1365</v>
      </c>
      <c r="C5289" s="5" t="s">
        <v>5590</v>
      </c>
      <c r="D5289" s="5" t="s">
        <v>5608</v>
      </c>
      <c r="E5289" s="5">
        <v>2016</v>
      </c>
      <c r="F5289" s="8" t="str">
        <f t="shared" si="166"/>
        <v>August</v>
      </c>
      <c r="G5289" s="7">
        <f t="shared" si="167"/>
        <v>42607</v>
      </c>
      <c r="H5289" s="5" t="s">
        <v>1373</v>
      </c>
      <c r="I5289" s="5" t="s">
        <v>13</v>
      </c>
      <c r="J5289" s="10"/>
      <c r="K5289" s="10">
        <v>2100000</v>
      </c>
      <c r="L5289" s="11">
        <v>0</v>
      </c>
    </row>
    <row r="5290" spans="1:12" x14ac:dyDescent="0.25">
      <c r="A5290" s="5" t="s">
        <v>1364</v>
      </c>
      <c r="B5290" s="3" t="s">
        <v>1365</v>
      </c>
      <c r="C5290" s="5" t="s">
        <v>5594</v>
      </c>
      <c r="D5290" s="5" t="s">
        <v>5606</v>
      </c>
      <c r="E5290" s="5">
        <v>2016</v>
      </c>
      <c r="F5290" s="8" t="str">
        <f t="shared" si="166"/>
        <v>November</v>
      </c>
      <c r="G5290" s="7">
        <f t="shared" si="167"/>
        <v>42684</v>
      </c>
      <c r="H5290" s="5" t="s">
        <v>1374</v>
      </c>
      <c r="I5290" s="5" t="s">
        <v>11</v>
      </c>
      <c r="J5290" s="10">
        <v>2100000</v>
      </c>
      <c r="K5290" s="10"/>
      <c r="L5290" s="11">
        <v>2100000</v>
      </c>
    </row>
    <row r="5291" spans="1:12" x14ac:dyDescent="0.25">
      <c r="A5291" s="5" t="s">
        <v>1364</v>
      </c>
      <c r="B5291" s="3" t="s">
        <v>1365</v>
      </c>
      <c r="C5291" s="5" t="s">
        <v>5594</v>
      </c>
      <c r="D5291" s="5" t="s">
        <v>5594</v>
      </c>
      <c r="E5291" s="5">
        <v>2016</v>
      </c>
      <c r="F5291" s="8" t="str">
        <f t="shared" si="166"/>
        <v>November</v>
      </c>
      <c r="G5291" s="7">
        <f t="shared" si="167"/>
        <v>42685</v>
      </c>
      <c r="H5291" s="5" t="s">
        <v>1375</v>
      </c>
      <c r="I5291" s="5" t="s">
        <v>13</v>
      </c>
      <c r="J5291" s="10"/>
      <c r="K5291" s="10">
        <v>2100000</v>
      </c>
      <c r="L5291" s="11">
        <v>0</v>
      </c>
    </row>
    <row r="5292" spans="1:12" x14ac:dyDescent="0.25">
      <c r="A5292" s="5" t="s">
        <v>1376</v>
      </c>
      <c r="B5292" s="3" t="s">
        <v>1377</v>
      </c>
      <c r="C5292" s="7"/>
      <c r="D5292" s="7"/>
      <c r="E5292" s="7"/>
      <c r="F5292" s="8" t="str">
        <f t="shared" si="166"/>
        <v>January</v>
      </c>
      <c r="G5292" s="7" t="str">
        <f t="shared" si="167"/>
        <v/>
      </c>
      <c r="H5292" s="5" t="s">
        <v>28</v>
      </c>
      <c r="I5292" s="5" t="s">
        <v>29</v>
      </c>
      <c r="J5292" s="10"/>
      <c r="K5292" s="10"/>
      <c r="L5292" s="11">
        <v>0</v>
      </c>
    </row>
    <row r="5293" spans="1:12" x14ac:dyDescent="0.25">
      <c r="A5293" s="5" t="s">
        <v>1378</v>
      </c>
      <c r="B5293" s="3" t="s">
        <v>1379</v>
      </c>
      <c r="C5293" s="7"/>
      <c r="D5293" s="7"/>
      <c r="E5293" s="7"/>
      <c r="F5293" s="8" t="str">
        <f t="shared" si="166"/>
        <v>January</v>
      </c>
      <c r="G5293" s="7" t="str">
        <f t="shared" si="167"/>
        <v/>
      </c>
      <c r="H5293" s="5" t="s">
        <v>28</v>
      </c>
      <c r="I5293" s="5" t="s">
        <v>29</v>
      </c>
      <c r="J5293" s="10"/>
      <c r="K5293" s="10"/>
      <c r="L5293" s="11">
        <v>0</v>
      </c>
    </row>
    <row r="5294" spans="1:12" x14ac:dyDescent="0.25">
      <c r="A5294" s="5" t="s">
        <v>1380</v>
      </c>
      <c r="B5294" s="3" t="s">
        <v>1381</v>
      </c>
      <c r="C5294" s="7"/>
      <c r="D5294" s="7"/>
      <c r="E5294" s="7"/>
      <c r="F5294" s="8" t="str">
        <f t="shared" si="166"/>
        <v>January</v>
      </c>
      <c r="G5294" s="7" t="str">
        <f t="shared" si="167"/>
        <v/>
      </c>
      <c r="H5294" s="5" t="s">
        <v>28</v>
      </c>
      <c r="I5294" s="5" t="s">
        <v>29</v>
      </c>
      <c r="J5294" s="10"/>
      <c r="K5294" s="10"/>
      <c r="L5294" s="11">
        <v>0</v>
      </c>
    </row>
    <row r="5295" spans="1:12" x14ac:dyDescent="0.25">
      <c r="A5295" s="5" t="s">
        <v>1382</v>
      </c>
      <c r="B5295" s="3" t="s">
        <v>1383</v>
      </c>
      <c r="C5295" s="7"/>
      <c r="D5295" s="7"/>
      <c r="E5295" s="7"/>
      <c r="F5295" s="8" t="str">
        <f t="shared" si="166"/>
        <v>January</v>
      </c>
      <c r="G5295" s="7" t="str">
        <f t="shared" si="167"/>
        <v/>
      </c>
      <c r="H5295" s="5" t="s">
        <v>28</v>
      </c>
      <c r="I5295" s="5" t="s">
        <v>29</v>
      </c>
      <c r="J5295" s="10"/>
      <c r="K5295" s="10"/>
      <c r="L5295" s="11">
        <v>0</v>
      </c>
    </row>
    <row r="5296" spans="1:12" x14ac:dyDescent="0.25">
      <c r="A5296" s="5" t="s">
        <v>1384</v>
      </c>
      <c r="B5296" s="3" t="s">
        <v>1385</v>
      </c>
      <c r="C5296" s="7"/>
      <c r="D5296" s="7"/>
      <c r="E5296" s="7"/>
      <c r="F5296" s="8" t="str">
        <f t="shared" si="166"/>
        <v>January</v>
      </c>
      <c r="G5296" s="7" t="str">
        <f t="shared" si="167"/>
        <v/>
      </c>
      <c r="H5296" s="5" t="s">
        <v>28</v>
      </c>
      <c r="I5296" s="5" t="s">
        <v>29</v>
      </c>
      <c r="J5296" s="10"/>
      <c r="K5296" s="10"/>
      <c r="L5296" s="11">
        <v>0</v>
      </c>
    </row>
    <row r="5297" spans="1:12" x14ac:dyDescent="0.25">
      <c r="A5297" s="5" t="s">
        <v>1386</v>
      </c>
      <c r="B5297" s="3" t="s">
        <v>1387</v>
      </c>
      <c r="C5297" s="7"/>
      <c r="D5297" s="7"/>
      <c r="E5297" s="7"/>
      <c r="F5297" s="8" t="str">
        <f t="shared" si="166"/>
        <v>January</v>
      </c>
      <c r="G5297" s="7" t="str">
        <f t="shared" si="167"/>
        <v/>
      </c>
      <c r="H5297" s="5" t="s">
        <v>28</v>
      </c>
      <c r="I5297" s="5" t="s">
        <v>29</v>
      </c>
      <c r="J5297" s="10"/>
      <c r="K5297" s="10"/>
      <c r="L5297" s="11">
        <v>0</v>
      </c>
    </row>
    <row r="5298" spans="1:12" x14ac:dyDescent="0.25">
      <c r="A5298" s="5" t="s">
        <v>1388</v>
      </c>
      <c r="B5298" s="3" t="s">
        <v>1389</v>
      </c>
      <c r="C5298" s="7"/>
      <c r="D5298" s="7"/>
      <c r="E5298" s="7"/>
      <c r="F5298" s="8" t="str">
        <f t="shared" si="166"/>
        <v>January</v>
      </c>
      <c r="G5298" s="7" t="str">
        <f t="shared" si="167"/>
        <v/>
      </c>
      <c r="H5298" s="5" t="s">
        <v>28</v>
      </c>
      <c r="I5298" s="5" t="s">
        <v>29</v>
      </c>
      <c r="J5298" s="10"/>
      <c r="K5298" s="10"/>
      <c r="L5298" s="11">
        <v>0</v>
      </c>
    </row>
    <row r="5299" spans="1:12" x14ac:dyDescent="0.25">
      <c r="A5299" s="5" t="s">
        <v>1390</v>
      </c>
      <c r="B5299" s="3" t="s">
        <v>1391</v>
      </c>
      <c r="C5299" s="7"/>
      <c r="D5299" s="7"/>
      <c r="E5299" s="7"/>
      <c r="F5299" s="8" t="str">
        <f t="shared" si="166"/>
        <v>January</v>
      </c>
      <c r="G5299" s="7" t="str">
        <f t="shared" si="167"/>
        <v/>
      </c>
      <c r="H5299" s="5" t="s">
        <v>28</v>
      </c>
      <c r="I5299" s="5" t="s">
        <v>29</v>
      </c>
      <c r="J5299" s="10"/>
      <c r="K5299" s="10"/>
      <c r="L5299" s="11">
        <v>0</v>
      </c>
    </row>
    <row r="5300" spans="1:12" x14ac:dyDescent="0.25">
      <c r="A5300" s="5" t="s">
        <v>1392</v>
      </c>
      <c r="B5300" s="3" t="s">
        <v>1393</v>
      </c>
      <c r="C5300" s="5" t="s">
        <v>5587</v>
      </c>
      <c r="D5300" s="5" t="s">
        <v>5587</v>
      </c>
      <c r="E5300" s="5">
        <v>2016</v>
      </c>
      <c r="F5300" s="8" t="str">
        <f t="shared" si="166"/>
        <v>January</v>
      </c>
      <c r="G5300" s="7">
        <f t="shared" si="167"/>
        <v>42370</v>
      </c>
      <c r="H5300" s="5" t="s">
        <v>36</v>
      </c>
      <c r="I5300" s="5" t="s">
        <v>29</v>
      </c>
      <c r="J5300" s="10"/>
      <c r="K5300" s="10"/>
      <c r="L5300" s="11">
        <v>653184</v>
      </c>
    </row>
    <row r="5301" spans="1:12" x14ac:dyDescent="0.25">
      <c r="A5301" s="5" t="s">
        <v>1392</v>
      </c>
      <c r="B5301" s="3" t="s">
        <v>1393</v>
      </c>
      <c r="C5301" s="5" t="s">
        <v>5587</v>
      </c>
      <c r="D5301" s="5" t="s">
        <v>5587</v>
      </c>
      <c r="E5301" s="5">
        <v>2016</v>
      </c>
      <c r="F5301" s="8" t="str">
        <f t="shared" si="166"/>
        <v>January</v>
      </c>
      <c r="G5301" s="7">
        <f t="shared" si="167"/>
        <v>42370</v>
      </c>
      <c r="H5301" s="5" t="s">
        <v>1394</v>
      </c>
      <c r="I5301" s="5" t="s">
        <v>13</v>
      </c>
      <c r="J5301" s="10"/>
      <c r="K5301" s="10">
        <v>653184</v>
      </c>
      <c r="L5301" s="11">
        <v>0</v>
      </c>
    </row>
    <row r="5302" spans="1:12" x14ac:dyDescent="0.25">
      <c r="A5302" s="5" t="s">
        <v>1392</v>
      </c>
      <c r="B5302" s="3" t="s">
        <v>1393</v>
      </c>
      <c r="C5302" s="5" t="s">
        <v>5597</v>
      </c>
      <c r="D5302" s="5" t="s">
        <v>5587</v>
      </c>
      <c r="E5302" s="5">
        <v>2016</v>
      </c>
      <c r="F5302" s="8" t="str">
        <f t="shared" si="166"/>
        <v>May</v>
      </c>
      <c r="G5302" s="7">
        <f t="shared" si="167"/>
        <v>42491</v>
      </c>
      <c r="H5302" s="5" t="s">
        <v>1395</v>
      </c>
      <c r="I5302" s="5" t="s">
        <v>11</v>
      </c>
      <c r="J5302" s="10">
        <v>4354560</v>
      </c>
      <c r="K5302" s="10"/>
      <c r="L5302" s="11">
        <v>4354560</v>
      </c>
    </row>
    <row r="5303" spans="1:12" x14ac:dyDescent="0.25">
      <c r="A5303" s="5" t="s">
        <v>1396</v>
      </c>
      <c r="B5303" s="3" t="s">
        <v>1397</v>
      </c>
      <c r="C5303" s="5" t="s">
        <v>5587</v>
      </c>
      <c r="D5303" s="5" t="s">
        <v>5587</v>
      </c>
      <c r="E5303" s="5">
        <v>2016</v>
      </c>
      <c r="F5303" s="8" t="str">
        <f t="shared" si="166"/>
        <v>January</v>
      </c>
      <c r="G5303" s="7">
        <f t="shared" si="167"/>
        <v>42370</v>
      </c>
      <c r="H5303" s="5" t="s">
        <v>36</v>
      </c>
      <c r="I5303" s="5" t="s">
        <v>29</v>
      </c>
      <c r="J5303" s="10"/>
      <c r="K5303" s="10"/>
      <c r="L5303" s="11">
        <v>765029</v>
      </c>
    </row>
    <row r="5304" spans="1:12" x14ac:dyDescent="0.25">
      <c r="A5304" s="5" t="s">
        <v>1398</v>
      </c>
      <c r="B5304" s="3" t="s">
        <v>1399</v>
      </c>
      <c r="C5304" s="5" t="s">
        <v>5587</v>
      </c>
      <c r="D5304" s="5" t="s">
        <v>5587</v>
      </c>
      <c r="E5304" s="5">
        <v>2016</v>
      </c>
      <c r="F5304" s="8" t="str">
        <f t="shared" si="166"/>
        <v>January</v>
      </c>
      <c r="G5304" s="7">
        <f t="shared" si="167"/>
        <v>42370</v>
      </c>
      <c r="H5304" s="5" t="s">
        <v>36</v>
      </c>
      <c r="I5304" s="5" t="s">
        <v>29</v>
      </c>
      <c r="J5304" s="10"/>
      <c r="K5304" s="10"/>
      <c r="L5304" s="11">
        <v>390414.2</v>
      </c>
    </row>
    <row r="5305" spans="1:12" x14ac:dyDescent="0.25">
      <c r="A5305" s="5" t="s">
        <v>1398</v>
      </c>
      <c r="B5305" s="3" t="s">
        <v>1399</v>
      </c>
      <c r="C5305" s="5" t="s">
        <v>5590</v>
      </c>
      <c r="D5305" s="5" t="s">
        <v>5599</v>
      </c>
      <c r="E5305" s="5">
        <v>2016</v>
      </c>
      <c r="F5305" s="8" t="str">
        <f t="shared" si="166"/>
        <v>August</v>
      </c>
      <c r="G5305" s="7">
        <f t="shared" si="167"/>
        <v>42598</v>
      </c>
      <c r="H5305" s="5" t="s">
        <v>1400</v>
      </c>
      <c r="I5305" s="5" t="s">
        <v>13</v>
      </c>
      <c r="J5305" s="10"/>
      <c r="K5305" s="10">
        <v>390414.2</v>
      </c>
      <c r="L5305" s="11">
        <v>0</v>
      </c>
    </row>
    <row r="5306" spans="1:12" x14ac:dyDescent="0.25">
      <c r="A5306" s="5" t="s">
        <v>1401</v>
      </c>
      <c r="B5306" s="3" t="s">
        <v>1402</v>
      </c>
      <c r="C5306" s="5" t="s">
        <v>5587</v>
      </c>
      <c r="D5306" s="5" t="s">
        <v>5587</v>
      </c>
      <c r="E5306" s="5">
        <v>2016</v>
      </c>
      <c r="F5306" s="8" t="str">
        <f t="shared" si="166"/>
        <v>January</v>
      </c>
      <c r="G5306" s="7">
        <f t="shared" si="167"/>
        <v>42370</v>
      </c>
      <c r="H5306" s="5" t="s">
        <v>36</v>
      </c>
      <c r="I5306" s="5" t="s">
        <v>29</v>
      </c>
      <c r="J5306" s="10"/>
      <c r="K5306" s="10"/>
      <c r="L5306" s="11">
        <v>252.35</v>
      </c>
    </row>
    <row r="5307" spans="1:12" x14ac:dyDescent="0.25">
      <c r="A5307" s="5" t="s">
        <v>1401</v>
      </c>
      <c r="B5307" s="3" t="s">
        <v>1402</v>
      </c>
      <c r="C5307" s="5" t="s">
        <v>5587</v>
      </c>
      <c r="D5307" s="5" t="s">
        <v>5590</v>
      </c>
      <c r="E5307" s="5">
        <v>2016</v>
      </c>
      <c r="F5307" s="8" t="str">
        <f t="shared" si="166"/>
        <v>January</v>
      </c>
      <c r="G5307" s="7">
        <f t="shared" si="167"/>
        <v>42377</v>
      </c>
      <c r="H5307" s="5" t="s">
        <v>1403</v>
      </c>
      <c r="I5307" s="5" t="s">
        <v>11</v>
      </c>
      <c r="J5307" s="10">
        <v>545737.5</v>
      </c>
      <c r="K5307" s="10"/>
      <c r="L5307" s="11">
        <v>545989.85</v>
      </c>
    </row>
    <row r="5308" spans="1:12" x14ac:dyDescent="0.25">
      <c r="A5308" s="5" t="s">
        <v>1401</v>
      </c>
      <c r="B5308" s="3" t="s">
        <v>1402</v>
      </c>
      <c r="C5308" s="5" t="s">
        <v>5587</v>
      </c>
      <c r="D5308" s="5" t="s">
        <v>5611</v>
      </c>
      <c r="E5308" s="5">
        <v>2016</v>
      </c>
      <c r="F5308" s="8" t="str">
        <f t="shared" si="166"/>
        <v>January</v>
      </c>
      <c r="G5308" s="7">
        <f t="shared" si="167"/>
        <v>42383</v>
      </c>
      <c r="H5308" s="5" t="s">
        <v>1404</v>
      </c>
      <c r="I5308" s="5" t="s">
        <v>13</v>
      </c>
      <c r="J5308" s="10"/>
      <c r="K5308" s="10">
        <v>545737.5</v>
      </c>
      <c r="L5308" s="11">
        <v>252.35</v>
      </c>
    </row>
    <row r="5309" spans="1:12" x14ac:dyDescent="0.25">
      <c r="A5309" s="5" t="s">
        <v>1401</v>
      </c>
      <c r="B5309" s="3" t="s">
        <v>1402</v>
      </c>
      <c r="C5309" s="5" t="s">
        <v>5596</v>
      </c>
      <c r="D5309" s="5" t="s">
        <v>5590</v>
      </c>
      <c r="E5309" s="5">
        <v>2016</v>
      </c>
      <c r="F5309" s="8" t="str">
        <f t="shared" si="166"/>
        <v>April</v>
      </c>
      <c r="G5309" s="7">
        <f t="shared" si="167"/>
        <v>42468</v>
      </c>
      <c r="H5309" s="5" t="s">
        <v>1405</v>
      </c>
      <c r="I5309" s="5" t="s">
        <v>11</v>
      </c>
      <c r="J5309" s="10">
        <v>545737.5</v>
      </c>
      <c r="K5309" s="10"/>
      <c r="L5309" s="11">
        <v>545989.85</v>
      </c>
    </row>
    <row r="5310" spans="1:12" x14ac:dyDescent="0.25">
      <c r="A5310" s="5" t="s">
        <v>1401</v>
      </c>
      <c r="B5310" s="3" t="s">
        <v>1402</v>
      </c>
      <c r="C5310" s="5" t="s">
        <v>5597</v>
      </c>
      <c r="D5310" s="5" t="s">
        <v>5596</v>
      </c>
      <c r="E5310" s="5">
        <v>2016</v>
      </c>
      <c r="F5310" s="8" t="str">
        <f t="shared" si="166"/>
        <v>May</v>
      </c>
      <c r="G5310" s="7">
        <f t="shared" si="167"/>
        <v>42494</v>
      </c>
      <c r="H5310" s="5" t="s">
        <v>1406</v>
      </c>
      <c r="I5310" s="5" t="s">
        <v>13</v>
      </c>
      <c r="J5310" s="10"/>
      <c r="K5310" s="10">
        <v>545737.5</v>
      </c>
      <c r="L5310" s="11">
        <v>252.35</v>
      </c>
    </row>
    <row r="5311" spans="1:12" x14ac:dyDescent="0.25">
      <c r="A5311" s="5" t="s">
        <v>1401</v>
      </c>
      <c r="B5311" s="3" t="s">
        <v>1402</v>
      </c>
      <c r="C5311" s="5" t="s">
        <v>5592</v>
      </c>
      <c r="D5311" s="5" t="s">
        <v>5590</v>
      </c>
      <c r="E5311" s="5">
        <v>2016</v>
      </c>
      <c r="F5311" s="8" t="str">
        <f t="shared" si="166"/>
        <v>July</v>
      </c>
      <c r="G5311" s="7">
        <f t="shared" si="167"/>
        <v>42559</v>
      </c>
      <c r="H5311" s="5" t="s">
        <v>1407</v>
      </c>
      <c r="I5311" s="5" t="s">
        <v>11</v>
      </c>
      <c r="J5311" s="10">
        <v>545737.5</v>
      </c>
      <c r="K5311" s="10"/>
      <c r="L5311" s="11">
        <v>545989.85</v>
      </c>
    </row>
    <row r="5312" spans="1:12" x14ac:dyDescent="0.25">
      <c r="A5312" s="5" t="s">
        <v>1401</v>
      </c>
      <c r="B5312" s="3" t="s">
        <v>1402</v>
      </c>
      <c r="C5312" s="5" t="s">
        <v>5590</v>
      </c>
      <c r="D5312" s="5" t="s">
        <v>5605</v>
      </c>
      <c r="E5312" s="5">
        <v>2016</v>
      </c>
      <c r="F5312" s="8" t="str">
        <f t="shared" si="166"/>
        <v>August</v>
      </c>
      <c r="G5312" s="7">
        <f t="shared" si="167"/>
        <v>42591</v>
      </c>
      <c r="H5312" s="5" t="s">
        <v>1408</v>
      </c>
      <c r="I5312" s="5" t="s">
        <v>11</v>
      </c>
      <c r="J5312" s="10"/>
      <c r="K5312" s="10">
        <v>84892.5</v>
      </c>
      <c r="L5312" s="11">
        <v>461097.35</v>
      </c>
    </row>
    <row r="5313" spans="1:12" x14ac:dyDescent="0.25">
      <c r="A5313" s="5" t="s">
        <v>1401</v>
      </c>
      <c r="B5313" s="3" t="s">
        <v>1402</v>
      </c>
      <c r="C5313" s="5" t="s">
        <v>5590</v>
      </c>
      <c r="D5313" s="5" t="s">
        <v>5606</v>
      </c>
      <c r="E5313" s="5">
        <v>2016</v>
      </c>
      <c r="F5313" s="8" t="str">
        <f t="shared" si="166"/>
        <v>August</v>
      </c>
      <c r="G5313" s="7">
        <f t="shared" si="167"/>
        <v>42592</v>
      </c>
      <c r="H5313" s="5" t="s">
        <v>1409</v>
      </c>
      <c r="I5313" s="5" t="s">
        <v>13</v>
      </c>
      <c r="J5313" s="10"/>
      <c r="K5313" s="10">
        <v>460845</v>
      </c>
      <c r="L5313" s="11">
        <v>252.35</v>
      </c>
    </row>
    <row r="5314" spans="1:12" x14ac:dyDescent="0.25">
      <c r="A5314" s="5" t="s">
        <v>1401</v>
      </c>
      <c r="B5314" s="3" t="s">
        <v>1402</v>
      </c>
      <c r="C5314" s="5" t="s">
        <v>5606</v>
      </c>
      <c r="D5314" s="5" t="s">
        <v>5592</v>
      </c>
      <c r="E5314" s="5">
        <v>2016</v>
      </c>
      <c r="F5314" s="8" t="str">
        <f t="shared" si="166"/>
        <v>October</v>
      </c>
      <c r="G5314" s="7">
        <f t="shared" si="167"/>
        <v>42650</v>
      </c>
      <c r="H5314" s="5" t="s">
        <v>1410</v>
      </c>
      <c r="I5314" s="5" t="s">
        <v>13</v>
      </c>
      <c r="J5314" s="10"/>
      <c r="K5314" s="10">
        <v>545737.5</v>
      </c>
      <c r="L5314" s="11">
        <v>-545485.15</v>
      </c>
    </row>
    <row r="5315" spans="1:12" x14ac:dyDescent="0.25">
      <c r="A5315" s="5" t="s">
        <v>1401</v>
      </c>
      <c r="B5315" s="3" t="s">
        <v>1402</v>
      </c>
      <c r="C5315" s="5" t="s">
        <v>5606</v>
      </c>
      <c r="D5315" s="5" t="s">
        <v>5590</v>
      </c>
      <c r="E5315" s="5">
        <v>2016</v>
      </c>
      <c r="F5315" s="8" t="str">
        <f t="shared" si="166"/>
        <v>October</v>
      </c>
      <c r="G5315" s="7">
        <f t="shared" si="167"/>
        <v>42651</v>
      </c>
      <c r="H5315" s="5" t="s">
        <v>1411</v>
      </c>
      <c r="I5315" s="5" t="s">
        <v>11</v>
      </c>
      <c r="J5315" s="10">
        <v>545737.5</v>
      </c>
      <c r="K5315" s="10"/>
      <c r="L5315" s="11">
        <v>252.35</v>
      </c>
    </row>
    <row r="5316" spans="1:12" x14ac:dyDescent="0.25">
      <c r="A5316" s="5" t="s">
        <v>1412</v>
      </c>
      <c r="B5316" s="3" t="s">
        <v>1413</v>
      </c>
      <c r="C5316" s="7"/>
      <c r="D5316" s="7"/>
      <c r="E5316" s="7"/>
      <c r="F5316" s="8" t="str">
        <f t="shared" si="166"/>
        <v>January</v>
      </c>
      <c r="G5316" s="7" t="str">
        <f t="shared" si="167"/>
        <v/>
      </c>
      <c r="H5316" s="5" t="s">
        <v>28</v>
      </c>
      <c r="I5316" s="5" t="s">
        <v>29</v>
      </c>
      <c r="J5316" s="10"/>
      <c r="K5316" s="10"/>
      <c r="L5316" s="11">
        <v>0</v>
      </c>
    </row>
    <row r="5317" spans="1:12" x14ac:dyDescent="0.25">
      <c r="A5317" s="5" t="s">
        <v>1414</v>
      </c>
      <c r="B5317" s="3" t="s">
        <v>1415</v>
      </c>
      <c r="C5317" s="7"/>
      <c r="D5317" s="7"/>
      <c r="E5317" s="7"/>
      <c r="F5317" s="8" t="str">
        <f t="shared" si="166"/>
        <v>January</v>
      </c>
      <c r="G5317" s="7" t="str">
        <f t="shared" si="167"/>
        <v/>
      </c>
      <c r="H5317" s="5" t="s">
        <v>28</v>
      </c>
      <c r="I5317" s="5" t="s">
        <v>29</v>
      </c>
      <c r="J5317" s="10"/>
      <c r="K5317" s="10"/>
      <c r="L5317" s="11">
        <v>0</v>
      </c>
    </row>
    <row r="5318" spans="1:12" x14ac:dyDescent="0.25">
      <c r="A5318" s="5" t="s">
        <v>1416</v>
      </c>
      <c r="B5318" s="3" t="s">
        <v>1417</v>
      </c>
      <c r="C5318" s="7"/>
      <c r="D5318" s="7"/>
      <c r="E5318" s="7"/>
      <c r="F5318" s="8" t="str">
        <f t="shared" si="166"/>
        <v>January</v>
      </c>
      <c r="G5318" s="7" t="str">
        <f t="shared" si="167"/>
        <v/>
      </c>
      <c r="H5318" s="5" t="s">
        <v>28</v>
      </c>
      <c r="I5318" s="5" t="s">
        <v>29</v>
      </c>
      <c r="J5318" s="10"/>
      <c r="K5318" s="10"/>
      <c r="L5318" s="11">
        <v>0</v>
      </c>
    </row>
    <row r="5319" spans="1:12" x14ac:dyDescent="0.25">
      <c r="A5319" s="5" t="s">
        <v>1418</v>
      </c>
      <c r="B5319" s="3" t="s">
        <v>1419</v>
      </c>
      <c r="C5319" s="7"/>
      <c r="D5319" s="7"/>
      <c r="E5319" s="7"/>
      <c r="F5319" s="8" t="str">
        <f t="shared" si="166"/>
        <v>January</v>
      </c>
      <c r="G5319" s="7" t="str">
        <f t="shared" si="167"/>
        <v/>
      </c>
      <c r="H5319" s="5" t="s">
        <v>28</v>
      </c>
      <c r="I5319" s="5" t="s">
        <v>29</v>
      </c>
      <c r="J5319" s="10"/>
      <c r="K5319" s="10"/>
      <c r="L5319" s="11">
        <v>0</v>
      </c>
    </row>
    <row r="5320" spans="1:12" x14ac:dyDescent="0.25">
      <c r="A5320" s="5" t="s">
        <v>1420</v>
      </c>
      <c r="B5320" s="3" t="s">
        <v>1421</v>
      </c>
      <c r="C5320" s="7"/>
      <c r="D5320" s="7"/>
      <c r="E5320" s="7"/>
      <c r="F5320" s="8" t="str">
        <f t="shared" si="166"/>
        <v>January</v>
      </c>
      <c r="G5320" s="7" t="str">
        <f t="shared" si="167"/>
        <v/>
      </c>
      <c r="H5320" s="5" t="s">
        <v>28</v>
      </c>
      <c r="I5320" s="5" t="s">
        <v>29</v>
      </c>
      <c r="J5320" s="10"/>
      <c r="K5320" s="10"/>
      <c r="L5320" s="11">
        <v>0</v>
      </c>
    </row>
    <row r="5321" spans="1:12" x14ac:dyDescent="0.25">
      <c r="A5321" s="5" t="s">
        <v>1422</v>
      </c>
      <c r="B5321" s="3" t="s">
        <v>1423</v>
      </c>
      <c r="C5321" s="5" t="s">
        <v>5587</v>
      </c>
      <c r="D5321" s="5" t="s">
        <v>5587</v>
      </c>
      <c r="E5321" s="5">
        <v>2016</v>
      </c>
      <c r="F5321" s="8" t="str">
        <f t="shared" ref="F5321:F5384" si="168">TEXT(C5321*28, "mmmm")</f>
        <v>January</v>
      </c>
      <c r="G5321" s="7">
        <f t="shared" ref="G5321:G5384" si="169">IFERROR(DATEVALUE(CONCATENATE(C5321,"-",D5321,"-",E5321)), "")</f>
        <v>42370</v>
      </c>
      <c r="H5321" s="5" t="s">
        <v>36</v>
      </c>
      <c r="I5321" s="5" t="s">
        <v>29</v>
      </c>
      <c r="J5321" s="10"/>
      <c r="K5321" s="10"/>
      <c r="L5321" s="11">
        <v>75520444.790000007</v>
      </c>
    </row>
    <row r="5322" spans="1:12" x14ac:dyDescent="0.25">
      <c r="A5322" s="5" t="s">
        <v>1422</v>
      </c>
      <c r="B5322" s="3" t="s">
        <v>1423</v>
      </c>
      <c r="C5322" s="5" t="s">
        <v>5587</v>
      </c>
      <c r="D5322" s="5" t="s">
        <v>5587</v>
      </c>
      <c r="E5322" s="5">
        <v>2016</v>
      </c>
      <c r="F5322" s="8" t="str">
        <f t="shared" si="168"/>
        <v>January</v>
      </c>
      <c r="G5322" s="7">
        <f t="shared" si="169"/>
        <v>42370</v>
      </c>
      <c r="H5322" s="5" t="s">
        <v>1424</v>
      </c>
      <c r="I5322" s="5" t="s">
        <v>11</v>
      </c>
      <c r="J5322" s="10">
        <v>9276750</v>
      </c>
      <c r="K5322" s="10"/>
      <c r="L5322" s="11">
        <v>84797194.790000007</v>
      </c>
    </row>
    <row r="5323" spans="1:12" x14ac:dyDescent="0.25">
      <c r="A5323" s="5" t="s">
        <v>1422</v>
      </c>
      <c r="B5323" s="3" t="s">
        <v>1423</v>
      </c>
      <c r="C5323" s="5" t="s">
        <v>5587</v>
      </c>
      <c r="D5323" s="5" t="s">
        <v>5587</v>
      </c>
      <c r="E5323" s="5">
        <v>2016</v>
      </c>
      <c r="F5323" s="8" t="str">
        <f t="shared" si="168"/>
        <v>January</v>
      </c>
      <c r="G5323" s="7">
        <f t="shared" si="169"/>
        <v>42370</v>
      </c>
      <c r="H5323" s="5" t="s">
        <v>1425</v>
      </c>
      <c r="I5323" s="5" t="s">
        <v>11</v>
      </c>
      <c r="J5323" s="10">
        <v>9717750</v>
      </c>
      <c r="K5323" s="10"/>
      <c r="L5323" s="11">
        <v>94514944.790000007</v>
      </c>
    </row>
    <row r="5324" spans="1:12" x14ac:dyDescent="0.25">
      <c r="A5324" s="5" t="s">
        <v>1422</v>
      </c>
      <c r="B5324" s="3" t="s">
        <v>1423</v>
      </c>
      <c r="C5324" s="5" t="s">
        <v>5587</v>
      </c>
      <c r="D5324" s="5" t="s">
        <v>5596</v>
      </c>
      <c r="E5324" s="5">
        <v>2016</v>
      </c>
      <c r="F5324" s="8" t="str">
        <f t="shared" si="168"/>
        <v>January</v>
      </c>
      <c r="G5324" s="7">
        <f t="shared" si="169"/>
        <v>42373</v>
      </c>
      <c r="H5324" s="5" t="s">
        <v>1426</v>
      </c>
      <c r="I5324" s="5" t="s">
        <v>13</v>
      </c>
      <c r="J5324" s="10"/>
      <c r="K5324" s="10">
        <v>7500000</v>
      </c>
      <c r="L5324" s="11">
        <v>87014944.790000007</v>
      </c>
    </row>
    <row r="5325" spans="1:12" x14ac:dyDescent="0.25">
      <c r="A5325" s="5" t="s">
        <v>1422</v>
      </c>
      <c r="B5325" s="3" t="s">
        <v>1423</v>
      </c>
      <c r="C5325" s="5" t="s">
        <v>5587</v>
      </c>
      <c r="D5325" s="5" t="s">
        <v>5597</v>
      </c>
      <c r="E5325" s="5">
        <v>2016</v>
      </c>
      <c r="F5325" s="8" t="str">
        <f t="shared" si="168"/>
        <v>January</v>
      </c>
      <c r="G5325" s="7">
        <f t="shared" si="169"/>
        <v>42374</v>
      </c>
      <c r="H5325" s="5" t="s">
        <v>1427</v>
      </c>
      <c r="I5325" s="5" t="s">
        <v>11</v>
      </c>
      <c r="J5325" s="10">
        <v>840000</v>
      </c>
      <c r="K5325" s="10"/>
      <c r="L5325" s="11">
        <v>87854944.790000007</v>
      </c>
    </row>
    <row r="5326" spans="1:12" x14ac:dyDescent="0.25">
      <c r="A5326" s="5" t="s">
        <v>1422</v>
      </c>
      <c r="B5326" s="3" t="s">
        <v>1423</v>
      </c>
      <c r="C5326" s="5" t="s">
        <v>5587</v>
      </c>
      <c r="D5326" s="5" t="s">
        <v>5592</v>
      </c>
      <c r="E5326" s="5">
        <v>2016</v>
      </c>
      <c r="F5326" s="8" t="str">
        <f t="shared" si="168"/>
        <v>January</v>
      </c>
      <c r="G5326" s="7">
        <f t="shared" si="169"/>
        <v>42376</v>
      </c>
      <c r="H5326" s="5" t="s">
        <v>1428</v>
      </c>
      <c r="I5326" s="5" t="s">
        <v>13</v>
      </c>
      <c r="J5326" s="10"/>
      <c r="K5326" s="10">
        <v>800000</v>
      </c>
      <c r="L5326" s="11">
        <v>87054944.790000007</v>
      </c>
    </row>
    <row r="5327" spans="1:12" x14ac:dyDescent="0.25">
      <c r="A5327" s="5" t="s">
        <v>1422</v>
      </c>
      <c r="B5327" s="3" t="s">
        <v>1423</v>
      </c>
      <c r="C5327" s="5" t="s">
        <v>5587</v>
      </c>
      <c r="D5327" s="5" t="s">
        <v>5590</v>
      </c>
      <c r="E5327" s="5">
        <v>2016</v>
      </c>
      <c r="F5327" s="8" t="str">
        <f t="shared" si="168"/>
        <v>January</v>
      </c>
      <c r="G5327" s="7">
        <f t="shared" si="169"/>
        <v>42377</v>
      </c>
      <c r="H5327" s="5" t="s">
        <v>1429</v>
      </c>
      <c r="I5327" s="5" t="s">
        <v>13</v>
      </c>
      <c r="J5327" s="10"/>
      <c r="K5327" s="10">
        <v>40000</v>
      </c>
      <c r="L5327" s="11">
        <v>87014944.790000007</v>
      </c>
    </row>
    <row r="5328" spans="1:12" x14ac:dyDescent="0.25">
      <c r="A5328" s="5" t="s">
        <v>1422</v>
      </c>
      <c r="B5328" s="3" t="s">
        <v>1423</v>
      </c>
      <c r="C5328" s="5" t="s">
        <v>5587</v>
      </c>
      <c r="D5328" s="5" t="s">
        <v>5616</v>
      </c>
      <c r="E5328" s="5">
        <v>2016</v>
      </c>
      <c r="F5328" s="8" t="str">
        <f t="shared" si="168"/>
        <v>January</v>
      </c>
      <c r="G5328" s="7">
        <f t="shared" si="169"/>
        <v>42384</v>
      </c>
      <c r="H5328" s="5" t="s">
        <v>1430</v>
      </c>
      <c r="I5328" s="5" t="s">
        <v>11</v>
      </c>
      <c r="J5328" s="10">
        <v>1470000</v>
      </c>
      <c r="K5328" s="10"/>
      <c r="L5328" s="11">
        <v>88484944.790000007</v>
      </c>
    </row>
    <row r="5329" spans="1:12" x14ac:dyDescent="0.25">
      <c r="A5329" s="5" t="s">
        <v>1422</v>
      </c>
      <c r="B5329" s="3" t="s">
        <v>1423</v>
      </c>
      <c r="C5329" s="5" t="s">
        <v>5587</v>
      </c>
      <c r="D5329" s="5" t="s">
        <v>5613</v>
      </c>
      <c r="E5329" s="5">
        <v>2016</v>
      </c>
      <c r="F5329" s="8" t="str">
        <f t="shared" si="168"/>
        <v>January</v>
      </c>
      <c r="G5329" s="7">
        <f t="shared" si="169"/>
        <v>42390</v>
      </c>
      <c r="H5329" s="5" t="s">
        <v>1431</v>
      </c>
      <c r="I5329" s="5" t="s">
        <v>11</v>
      </c>
      <c r="J5329" s="10">
        <v>51382.25</v>
      </c>
      <c r="K5329" s="10"/>
      <c r="L5329" s="11">
        <v>88536327.040000007</v>
      </c>
    </row>
    <row r="5330" spans="1:12" x14ac:dyDescent="0.25">
      <c r="A5330" s="5" t="s">
        <v>1422</v>
      </c>
      <c r="B5330" s="3" t="s">
        <v>1423</v>
      </c>
      <c r="C5330" s="5" t="s">
        <v>5587</v>
      </c>
      <c r="D5330" s="5" t="s">
        <v>5603</v>
      </c>
      <c r="E5330" s="5">
        <v>2016</v>
      </c>
      <c r="F5330" s="8" t="str">
        <f t="shared" si="168"/>
        <v>January</v>
      </c>
      <c r="G5330" s="7">
        <f t="shared" si="169"/>
        <v>42398</v>
      </c>
      <c r="H5330" s="5" t="s">
        <v>1432</v>
      </c>
      <c r="I5330" s="5" t="s">
        <v>13</v>
      </c>
      <c r="J5330" s="10"/>
      <c r="K5330" s="10">
        <v>7500000</v>
      </c>
      <c r="L5330" s="11">
        <v>81036327.040000007</v>
      </c>
    </row>
    <row r="5331" spans="1:12" x14ac:dyDescent="0.25">
      <c r="A5331" s="5" t="s">
        <v>1422</v>
      </c>
      <c r="B5331" s="3" t="s">
        <v>1423</v>
      </c>
      <c r="C5331" s="5" t="s">
        <v>5598</v>
      </c>
      <c r="D5331" s="5" t="s">
        <v>5587</v>
      </c>
      <c r="E5331" s="5">
        <v>2016</v>
      </c>
      <c r="F5331" s="8" t="str">
        <f t="shared" si="168"/>
        <v>February</v>
      </c>
      <c r="G5331" s="7">
        <f t="shared" si="169"/>
        <v>42401</v>
      </c>
      <c r="H5331" s="5" t="s">
        <v>1433</v>
      </c>
      <c r="I5331" s="5" t="s">
        <v>11</v>
      </c>
      <c r="J5331" s="10">
        <v>9032625</v>
      </c>
      <c r="K5331" s="10"/>
      <c r="L5331" s="11">
        <v>90068952.040000007</v>
      </c>
    </row>
    <row r="5332" spans="1:12" x14ac:dyDescent="0.25">
      <c r="A5332" s="5" t="s">
        <v>1422</v>
      </c>
      <c r="B5332" s="3" t="s">
        <v>1423</v>
      </c>
      <c r="C5332" s="5" t="s">
        <v>5598</v>
      </c>
      <c r="D5332" s="5" t="s">
        <v>5587</v>
      </c>
      <c r="E5332" s="5">
        <v>2016</v>
      </c>
      <c r="F5332" s="8" t="str">
        <f t="shared" si="168"/>
        <v>February</v>
      </c>
      <c r="G5332" s="7">
        <f t="shared" si="169"/>
        <v>42401</v>
      </c>
      <c r="H5332" s="5" t="s">
        <v>1434</v>
      </c>
      <c r="I5332" s="5" t="s">
        <v>11</v>
      </c>
      <c r="J5332" s="10">
        <v>9276750</v>
      </c>
      <c r="K5332" s="10"/>
      <c r="L5332" s="11">
        <v>99345702.040000007</v>
      </c>
    </row>
    <row r="5333" spans="1:12" x14ac:dyDescent="0.25">
      <c r="A5333" s="5" t="s">
        <v>1422</v>
      </c>
      <c r="B5333" s="3" t="s">
        <v>1423</v>
      </c>
      <c r="C5333" s="5" t="s">
        <v>5598</v>
      </c>
      <c r="D5333" s="5" t="s">
        <v>5587</v>
      </c>
      <c r="E5333" s="5">
        <v>2016</v>
      </c>
      <c r="F5333" s="8" t="str">
        <f t="shared" si="168"/>
        <v>February</v>
      </c>
      <c r="G5333" s="7">
        <f t="shared" si="169"/>
        <v>42401</v>
      </c>
      <c r="H5333" s="5" t="s">
        <v>1435</v>
      </c>
      <c r="I5333" s="5" t="s">
        <v>11</v>
      </c>
      <c r="J5333" s="10">
        <v>2848125</v>
      </c>
      <c r="K5333" s="10"/>
      <c r="L5333" s="11">
        <v>102193827.04000001</v>
      </c>
    </row>
    <row r="5334" spans="1:12" x14ac:dyDescent="0.25">
      <c r="A5334" s="5" t="s">
        <v>1422</v>
      </c>
      <c r="B5334" s="3" t="s">
        <v>1423</v>
      </c>
      <c r="C5334" s="5" t="s">
        <v>5598</v>
      </c>
      <c r="D5334" s="5" t="s">
        <v>5599</v>
      </c>
      <c r="E5334" s="5">
        <v>2016</v>
      </c>
      <c r="F5334" s="8" t="str">
        <f t="shared" si="168"/>
        <v>February</v>
      </c>
      <c r="G5334" s="7">
        <f t="shared" si="169"/>
        <v>42416</v>
      </c>
      <c r="H5334" s="5" t="s">
        <v>1436</v>
      </c>
      <c r="I5334" s="5" t="s">
        <v>13</v>
      </c>
      <c r="J5334" s="10"/>
      <c r="K5334" s="10">
        <v>7500000</v>
      </c>
      <c r="L5334" s="11">
        <v>94693827.040000007</v>
      </c>
    </row>
    <row r="5335" spans="1:12" x14ac:dyDescent="0.25">
      <c r="A5335" s="5" t="s">
        <v>1422</v>
      </c>
      <c r="B5335" s="3" t="s">
        <v>1423</v>
      </c>
      <c r="C5335" s="5" t="s">
        <v>5588</v>
      </c>
      <c r="D5335" s="5" t="s">
        <v>5587</v>
      </c>
      <c r="E5335" s="5">
        <v>2016</v>
      </c>
      <c r="F5335" s="8" t="str">
        <f t="shared" si="168"/>
        <v>March</v>
      </c>
      <c r="G5335" s="7">
        <f t="shared" si="169"/>
        <v>42430</v>
      </c>
      <c r="H5335" s="5" t="s">
        <v>1437</v>
      </c>
      <c r="I5335" s="5" t="s">
        <v>11</v>
      </c>
      <c r="J5335" s="10">
        <v>21196350</v>
      </c>
      <c r="K5335" s="10"/>
      <c r="L5335" s="11">
        <v>115890177.04000001</v>
      </c>
    </row>
    <row r="5336" spans="1:12" x14ac:dyDescent="0.25">
      <c r="A5336" s="5" t="s">
        <v>1422</v>
      </c>
      <c r="B5336" s="3" t="s">
        <v>1423</v>
      </c>
      <c r="C5336" s="5" t="s">
        <v>5596</v>
      </c>
      <c r="D5336" s="5" t="s">
        <v>5587</v>
      </c>
      <c r="E5336" s="5">
        <v>2016</v>
      </c>
      <c r="F5336" s="8" t="str">
        <f t="shared" si="168"/>
        <v>April</v>
      </c>
      <c r="G5336" s="7">
        <f t="shared" si="169"/>
        <v>42461</v>
      </c>
      <c r="H5336" s="5" t="s">
        <v>1438</v>
      </c>
      <c r="I5336" s="5" t="s">
        <v>11</v>
      </c>
      <c r="J5336" s="10">
        <v>21196350</v>
      </c>
      <c r="K5336" s="10"/>
      <c r="L5336" s="11">
        <v>137086527.03999999</v>
      </c>
    </row>
    <row r="5337" spans="1:12" x14ac:dyDescent="0.25">
      <c r="A5337" s="5" t="s">
        <v>1422</v>
      </c>
      <c r="B5337" s="3" t="s">
        <v>1423</v>
      </c>
      <c r="C5337" s="5" t="s">
        <v>5596</v>
      </c>
      <c r="D5337" s="5" t="s">
        <v>5600</v>
      </c>
      <c r="E5337" s="5">
        <v>2016</v>
      </c>
      <c r="F5337" s="8" t="str">
        <f t="shared" si="168"/>
        <v>April</v>
      </c>
      <c r="G5337" s="7">
        <f t="shared" si="169"/>
        <v>42488</v>
      </c>
      <c r="H5337" s="5" t="s">
        <v>1432</v>
      </c>
      <c r="I5337" s="5" t="s">
        <v>13</v>
      </c>
      <c r="J5337" s="10"/>
      <c r="K5337" s="10">
        <v>15000000</v>
      </c>
      <c r="L5337" s="11">
        <v>122086527.04000001</v>
      </c>
    </row>
    <row r="5338" spans="1:12" x14ac:dyDescent="0.25">
      <c r="A5338" s="5" t="s">
        <v>1422</v>
      </c>
      <c r="B5338" s="3" t="s">
        <v>1423</v>
      </c>
      <c r="C5338" s="5" t="s">
        <v>5597</v>
      </c>
      <c r="D5338" s="5" t="s">
        <v>5587</v>
      </c>
      <c r="E5338" s="5">
        <v>2016</v>
      </c>
      <c r="F5338" s="8" t="str">
        <f t="shared" si="168"/>
        <v>May</v>
      </c>
      <c r="G5338" s="7">
        <f t="shared" si="169"/>
        <v>42491</v>
      </c>
      <c r="H5338" s="5" t="s">
        <v>1439</v>
      </c>
      <c r="I5338" s="5" t="s">
        <v>11</v>
      </c>
      <c r="J5338" s="10">
        <v>21196350</v>
      </c>
      <c r="K5338" s="10"/>
      <c r="L5338" s="11">
        <v>143282877.03999999</v>
      </c>
    </row>
    <row r="5339" spans="1:12" x14ac:dyDescent="0.25">
      <c r="A5339" s="5" t="s">
        <v>1422</v>
      </c>
      <c r="B5339" s="3" t="s">
        <v>1423</v>
      </c>
      <c r="C5339" s="5" t="s">
        <v>5597</v>
      </c>
      <c r="D5339" s="5" t="s">
        <v>5606</v>
      </c>
      <c r="E5339" s="5">
        <v>2016</v>
      </c>
      <c r="F5339" s="8" t="str">
        <f t="shared" si="168"/>
        <v>May</v>
      </c>
      <c r="G5339" s="7">
        <f t="shared" si="169"/>
        <v>42500</v>
      </c>
      <c r="H5339" s="5" t="s">
        <v>1440</v>
      </c>
      <c r="I5339" s="5" t="s">
        <v>13</v>
      </c>
      <c r="J5339" s="10"/>
      <c r="K5339" s="10">
        <v>65642381.950000003</v>
      </c>
      <c r="L5339" s="11">
        <v>77640495.090000004</v>
      </c>
    </row>
    <row r="5340" spans="1:12" x14ac:dyDescent="0.25">
      <c r="A5340" s="5" t="s">
        <v>1422</v>
      </c>
      <c r="B5340" s="3" t="s">
        <v>1423</v>
      </c>
      <c r="C5340" s="5" t="s">
        <v>5597</v>
      </c>
      <c r="D5340" s="5" t="s">
        <v>5606</v>
      </c>
      <c r="E5340" s="5">
        <v>2016</v>
      </c>
      <c r="F5340" s="8" t="str">
        <f t="shared" si="168"/>
        <v>May</v>
      </c>
      <c r="G5340" s="7">
        <f t="shared" si="169"/>
        <v>42500</v>
      </c>
      <c r="H5340" s="5" t="s">
        <v>1441</v>
      </c>
      <c r="I5340" s="5" t="s">
        <v>13</v>
      </c>
      <c r="J5340" s="10"/>
      <c r="K5340" s="10">
        <v>4980687.84</v>
      </c>
      <c r="L5340" s="11">
        <v>72659807.25</v>
      </c>
    </row>
    <row r="5341" spans="1:12" x14ac:dyDescent="0.25">
      <c r="A5341" s="5" t="s">
        <v>1422</v>
      </c>
      <c r="B5341" s="3" t="s">
        <v>1423</v>
      </c>
      <c r="C5341" s="5" t="s">
        <v>5589</v>
      </c>
      <c r="D5341" s="5" t="s">
        <v>5587</v>
      </c>
      <c r="E5341" s="5">
        <v>2016</v>
      </c>
      <c r="F5341" s="8" t="str">
        <f t="shared" si="168"/>
        <v>June</v>
      </c>
      <c r="G5341" s="7">
        <f t="shared" si="169"/>
        <v>42522</v>
      </c>
      <c r="H5341" s="5" t="s">
        <v>1442</v>
      </c>
      <c r="I5341" s="5" t="s">
        <v>11</v>
      </c>
      <c r="J5341" s="10">
        <v>16800000</v>
      </c>
      <c r="K5341" s="10"/>
      <c r="L5341" s="11">
        <v>89459807.25</v>
      </c>
    </row>
    <row r="5342" spans="1:12" x14ac:dyDescent="0.25">
      <c r="A5342" s="5" t="s">
        <v>1422</v>
      </c>
      <c r="B5342" s="3" t="s">
        <v>1423</v>
      </c>
      <c r="C5342" s="5" t="s">
        <v>5589</v>
      </c>
      <c r="D5342" s="5" t="s">
        <v>5587</v>
      </c>
      <c r="E5342" s="5">
        <v>2016</v>
      </c>
      <c r="F5342" s="8" t="str">
        <f t="shared" si="168"/>
        <v>June</v>
      </c>
      <c r="G5342" s="7">
        <f t="shared" si="169"/>
        <v>42522</v>
      </c>
      <c r="H5342" s="5" t="s">
        <v>1443</v>
      </c>
      <c r="I5342" s="5" t="s">
        <v>11</v>
      </c>
      <c r="J5342" s="10">
        <v>4200000</v>
      </c>
      <c r="K5342" s="10"/>
      <c r="L5342" s="11">
        <v>93659807.25</v>
      </c>
    </row>
    <row r="5343" spans="1:12" x14ac:dyDescent="0.25">
      <c r="A5343" s="5" t="s">
        <v>1422</v>
      </c>
      <c r="B5343" s="3" t="s">
        <v>1423</v>
      </c>
      <c r="C5343" s="5" t="s">
        <v>5589</v>
      </c>
      <c r="D5343" s="5" t="s">
        <v>5605</v>
      </c>
      <c r="E5343" s="5">
        <v>2016</v>
      </c>
      <c r="F5343" s="8" t="str">
        <f t="shared" si="168"/>
        <v>June</v>
      </c>
      <c r="G5343" s="7">
        <f t="shared" si="169"/>
        <v>42530</v>
      </c>
      <c r="H5343" s="5" t="s">
        <v>1444</v>
      </c>
      <c r="I5343" s="5" t="s">
        <v>11</v>
      </c>
      <c r="J5343" s="10">
        <v>2880675</v>
      </c>
      <c r="K5343" s="10"/>
      <c r="L5343" s="11">
        <v>96540482.25</v>
      </c>
    </row>
    <row r="5344" spans="1:12" x14ac:dyDescent="0.25">
      <c r="A5344" s="5" t="s">
        <v>1422</v>
      </c>
      <c r="B5344" s="3" t="s">
        <v>1423</v>
      </c>
      <c r="C5344" s="5" t="s">
        <v>5589</v>
      </c>
      <c r="D5344" s="5" t="s">
        <v>5605</v>
      </c>
      <c r="E5344" s="5">
        <v>2016</v>
      </c>
      <c r="F5344" s="8" t="str">
        <f t="shared" si="168"/>
        <v>June</v>
      </c>
      <c r="G5344" s="7">
        <f t="shared" si="169"/>
        <v>42530</v>
      </c>
      <c r="H5344" s="5" t="s">
        <v>1445</v>
      </c>
      <c r="I5344" s="5" t="s">
        <v>11</v>
      </c>
      <c r="J5344" s="10">
        <v>2592607.5</v>
      </c>
      <c r="K5344" s="10"/>
      <c r="L5344" s="11">
        <v>99133089.75</v>
      </c>
    </row>
    <row r="5345" spans="1:12" x14ac:dyDescent="0.25">
      <c r="A5345" s="5" t="s">
        <v>1422</v>
      </c>
      <c r="B5345" s="3" t="s">
        <v>1423</v>
      </c>
      <c r="C5345" s="5" t="s">
        <v>5589</v>
      </c>
      <c r="D5345" s="5" t="s">
        <v>5605</v>
      </c>
      <c r="E5345" s="5">
        <v>2016</v>
      </c>
      <c r="F5345" s="8" t="str">
        <f t="shared" si="168"/>
        <v>June</v>
      </c>
      <c r="G5345" s="7">
        <f t="shared" si="169"/>
        <v>42530</v>
      </c>
      <c r="H5345" s="5" t="s">
        <v>1446</v>
      </c>
      <c r="I5345" s="5" t="s">
        <v>11</v>
      </c>
      <c r="J5345" s="10">
        <v>2880675</v>
      </c>
      <c r="K5345" s="10"/>
      <c r="L5345" s="11">
        <v>102013764.75</v>
      </c>
    </row>
    <row r="5346" spans="1:12" x14ac:dyDescent="0.25">
      <c r="A5346" s="5" t="s">
        <v>1422</v>
      </c>
      <c r="B5346" s="3" t="s">
        <v>1423</v>
      </c>
      <c r="C5346" s="5" t="s">
        <v>5589</v>
      </c>
      <c r="D5346" s="5" t="s">
        <v>5605</v>
      </c>
      <c r="E5346" s="5">
        <v>2016</v>
      </c>
      <c r="F5346" s="8" t="str">
        <f t="shared" si="168"/>
        <v>June</v>
      </c>
      <c r="G5346" s="7">
        <f t="shared" si="169"/>
        <v>42530</v>
      </c>
      <c r="H5346" s="5" t="s">
        <v>1447</v>
      </c>
      <c r="I5346" s="5" t="s">
        <v>11</v>
      </c>
      <c r="J5346" s="10"/>
      <c r="K5346" s="10">
        <v>38850</v>
      </c>
      <c r="L5346" s="11">
        <v>101974914.75</v>
      </c>
    </row>
    <row r="5347" spans="1:12" x14ac:dyDescent="0.25">
      <c r="A5347" s="5" t="s">
        <v>1422</v>
      </c>
      <c r="B5347" s="3" t="s">
        <v>1423</v>
      </c>
      <c r="C5347" s="5" t="s">
        <v>5589</v>
      </c>
      <c r="D5347" s="5" t="s">
        <v>5605</v>
      </c>
      <c r="E5347" s="5">
        <v>2016</v>
      </c>
      <c r="F5347" s="8" t="str">
        <f t="shared" si="168"/>
        <v>June</v>
      </c>
      <c r="G5347" s="7">
        <f t="shared" si="169"/>
        <v>42530</v>
      </c>
      <c r="H5347" s="5" t="s">
        <v>1448</v>
      </c>
      <c r="I5347" s="5" t="s">
        <v>11</v>
      </c>
      <c r="J5347" s="10"/>
      <c r="K5347" s="10">
        <v>38850</v>
      </c>
      <c r="L5347" s="11">
        <v>101936064.75</v>
      </c>
    </row>
    <row r="5348" spans="1:12" x14ac:dyDescent="0.25">
      <c r="A5348" s="5" t="s">
        <v>1422</v>
      </c>
      <c r="B5348" s="3" t="s">
        <v>1423</v>
      </c>
      <c r="C5348" s="5" t="s">
        <v>5589</v>
      </c>
      <c r="D5348" s="5" t="s">
        <v>5605</v>
      </c>
      <c r="E5348" s="5">
        <v>2016</v>
      </c>
      <c r="F5348" s="8" t="str">
        <f t="shared" si="168"/>
        <v>June</v>
      </c>
      <c r="G5348" s="7">
        <f t="shared" si="169"/>
        <v>42530</v>
      </c>
      <c r="H5348" s="5" t="s">
        <v>1449</v>
      </c>
      <c r="I5348" s="5" t="s">
        <v>11</v>
      </c>
      <c r="J5348" s="10"/>
      <c r="K5348" s="10">
        <v>31080</v>
      </c>
      <c r="L5348" s="11">
        <v>101904984.75</v>
      </c>
    </row>
    <row r="5349" spans="1:12" x14ac:dyDescent="0.25">
      <c r="A5349" s="5" t="s">
        <v>1422</v>
      </c>
      <c r="B5349" s="3" t="s">
        <v>1423</v>
      </c>
      <c r="C5349" s="5" t="s">
        <v>5589</v>
      </c>
      <c r="D5349" s="5" t="s">
        <v>5605</v>
      </c>
      <c r="E5349" s="5">
        <v>2016</v>
      </c>
      <c r="F5349" s="8" t="str">
        <f t="shared" si="168"/>
        <v>June</v>
      </c>
      <c r="G5349" s="7">
        <f t="shared" si="169"/>
        <v>42530</v>
      </c>
      <c r="H5349" s="5" t="s">
        <v>1450</v>
      </c>
      <c r="I5349" s="5" t="s">
        <v>11</v>
      </c>
      <c r="J5349" s="10"/>
      <c r="K5349" s="10">
        <v>77700</v>
      </c>
      <c r="L5349" s="11">
        <v>101827284.75</v>
      </c>
    </row>
    <row r="5350" spans="1:12" x14ac:dyDescent="0.25">
      <c r="A5350" s="5" t="s">
        <v>1422</v>
      </c>
      <c r="B5350" s="3" t="s">
        <v>1423</v>
      </c>
      <c r="C5350" s="5" t="s">
        <v>5589</v>
      </c>
      <c r="D5350" s="5" t="s">
        <v>5603</v>
      </c>
      <c r="E5350" s="5">
        <v>2016</v>
      </c>
      <c r="F5350" s="8" t="str">
        <f t="shared" si="168"/>
        <v>June</v>
      </c>
      <c r="G5350" s="7">
        <f t="shared" si="169"/>
        <v>42550</v>
      </c>
      <c r="H5350" s="5" t="s">
        <v>1451</v>
      </c>
      <c r="I5350" s="5" t="s">
        <v>13</v>
      </c>
      <c r="J5350" s="10"/>
      <c r="K5350" s="10">
        <v>17565500</v>
      </c>
      <c r="L5350" s="11">
        <v>84261784.75</v>
      </c>
    </row>
    <row r="5351" spans="1:12" x14ac:dyDescent="0.25">
      <c r="A5351" s="5" t="s">
        <v>1422</v>
      </c>
      <c r="B5351" s="3" t="s">
        <v>1423</v>
      </c>
      <c r="C5351" s="5" t="s">
        <v>5592</v>
      </c>
      <c r="D5351" s="5" t="s">
        <v>5587</v>
      </c>
      <c r="E5351" s="5">
        <v>2016</v>
      </c>
      <c r="F5351" s="8" t="str">
        <f t="shared" si="168"/>
        <v>July</v>
      </c>
      <c r="G5351" s="7">
        <f t="shared" si="169"/>
        <v>42552</v>
      </c>
      <c r="H5351" s="5" t="s">
        <v>1452</v>
      </c>
      <c r="I5351" s="5" t="s">
        <v>11</v>
      </c>
      <c r="J5351" s="10">
        <v>16800000</v>
      </c>
      <c r="K5351" s="10"/>
      <c r="L5351" s="11">
        <v>101061784.75</v>
      </c>
    </row>
    <row r="5352" spans="1:12" x14ac:dyDescent="0.25">
      <c r="A5352" s="5" t="s">
        <v>1422</v>
      </c>
      <c r="B5352" s="3" t="s">
        <v>1423</v>
      </c>
      <c r="C5352" s="5" t="s">
        <v>5592</v>
      </c>
      <c r="D5352" s="5" t="s">
        <v>5593</v>
      </c>
      <c r="E5352" s="5">
        <v>2016</v>
      </c>
      <c r="F5352" s="8" t="str">
        <f t="shared" si="168"/>
        <v>July</v>
      </c>
      <c r="G5352" s="7">
        <f t="shared" si="169"/>
        <v>42573</v>
      </c>
      <c r="H5352" s="5" t="s">
        <v>1453</v>
      </c>
      <c r="I5352" s="5" t="s">
        <v>13</v>
      </c>
      <c r="J5352" s="10"/>
      <c r="K5352" s="10">
        <v>39070200</v>
      </c>
      <c r="L5352" s="11">
        <v>61991584.75</v>
      </c>
    </row>
    <row r="5353" spans="1:12" x14ac:dyDescent="0.25">
      <c r="A5353" s="5" t="s">
        <v>1422</v>
      </c>
      <c r="B5353" s="3" t="s">
        <v>1423</v>
      </c>
      <c r="C5353" s="5" t="s">
        <v>5592</v>
      </c>
      <c r="D5353" s="5" t="s">
        <v>5608</v>
      </c>
      <c r="E5353" s="5">
        <v>2016</v>
      </c>
      <c r="F5353" s="8" t="str">
        <f t="shared" si="168"/>
        <v>July</v>
      </c>
      <c r="G5353" s="7">
        <f t="shared" si="169"/>
        <v>42576</v>
      </c>
      <c r="H5353" s="5" t="s">
        <v>1454</v>
      </c>
      <c r="I5353" s="5" t="s">
        <v>13</v>
      </c>
      <c r="J5353" s="10"/>
      <c r="K5353" s="10">
        <v>3305375</v>
      </c>
      <c r="L5353" s="11">
        <v>58686209.75</v>
      </c>
    </row>
    <row r="5354" spans="1:12" x14ac:dyDescent="0.25">
      <c r="A5354" s="5" t="s">
        <v>1422</v>
      </c>
      <c r="B5354" s="3" t="s">
        <v>1423</v>
      </c>
      <c r="C5354" s="5" t="s">
        <v>5590</v>
      </c>
      <c r="D5354" s="5" t="s">
        <v>5587</v>
      </c>
      <c r="E5354" s="5">
        <v>2016</v>
      </c>
      <c r="F5354" s="8" t="str">
        <f t="shared" si="168"/>
        <v>August</v>
      </c>
      <c r="G5354" s="7">
        <f t="shared" si="169"/>
        <v>42583</v>
      </c>
      <c r="H5354" s="5" t="s">
        <v>1455</v>
      </c>
      <c r="I5354" s="5" t="s">
        <v>11</v>
      </c>
      <c r="J5354" s="10">
        <v>16800000</v>
      </c>
      <c r="K5354" s="10"/>
      <c r="L5354" s="11">
        <v>75486209.75</v>
      </c>
    </row>
    <row r="5355" spans="1:12" x14ac:dyDescent="0.25">
      <c r="A5355" s="5" t="s">
        <v>1422</v>
      </c>
      <c r="B5355" s="3" t="s">
        <v>1423</v>
      </c>
      <c r="C5355" s="5" t="s">
        <v>5605</v>
      </c>
      <c r="D5355" s="5" t="s">
        <v>5587</v>
      </c>
      <c r="E5355" s="5">
        <v>2016</v>
      </c>
      <c r="F5355" s="8" t="str">
        <f t="shared" si="168"/>
        <v>September</v>
      </c>
      <c r="G5355" s="7">
        <f t="shared" si="169"/>
        <v>42614</v>
      </c>
      <c r="H5355" s="5" t="s">
        <v>1456</v>
      </c>
      <c r="I5355" s="5" t="s">
        <v>11</v>
      </c>
      <c r="J5355" s="10">
        <v>16800000</v>
      </c>
      <c r="K5355" s="10"/>
      <c r="L5355" s="11">
        <v>92286209.75</v>
      </c>
    </row>
    <row r="5356" spans="1:12" x14ac:dyDescent="0.25">
      <c r="A5356" s="5" t="s">
        <v>1422</v>
      </c>
      <c r="B5356" s="3" t="s">
        <v>1423</v>
      </c>
      <c r="C5356" s="5" t="s">
        <v>5605</v>
      </c>
      <c r="D5356" s="5" t="s">
        <v>5587</v>
      </c>
      <c r="E5356" s="5">
        <v>2016</v>
      </c>
      <c r="F5356" s="8" t="str">
        <f t="shared" si="168"/>
        <v>September</v>
      </c>
      <c r="G5356" s="7">
        <f t="shared" si="169"/>
        <v>42614</v>
      </c>
      <c r="H5356" s="5" t="s">
        <v>1457</v>
      </c>
      <c r="I5356" s="5" t="s">
        <v>11</v>
      </c>
      <c r="J5356" s="10">
        <v>4200000</v>
      </c>
      <c r="K5356" s="10"/>
      <c r="L5356" s="11">
        <v>96486209.75</v>
      </c>
    </row>
    <row r="5357" spans="1:12" x14ac:dyDescent="0.25">
      <c r="A5357" s="5" t="s">
        <v>1422</v>
      </c>
      <c r="B5357" s="3" t="s">
        <v>1423</v>
      </c>
      <c r="C5357" s="5" t="s">
        <v>5605</v>
      </c>
      <c r="D5357" s="5" t="s">
        <v>5587</v>
      </c>
      <c r="E5357" s="5">
        <v>2016</v>
      </c>
      <c r="F5357" s="8" t="str">
        <f t="shared" si="168"/>
        <v>September</v>
      </c>
      <c r="G5357" s="7">
        <f t="shared" si="169"/>
        <v>42614</v>
      </c>
      <c r="H5357" s="5" t="s">
        <v>1458</v>
      </c>
      <c r="I5357" s="5" t="s">
        <v>13</v>
      </c>
      <c r="J5357" s="10"/>
      <c r="K5357" s="10">
        <v>17873850</v>
      </c>
      <c r="L5357" s="11">
        <v>78612359.75</v>
      </c>
    </row>
    <row r="5358" spans="1:12" x14ac:dyDescent="0.25">
      <c r="A5358" s="5" t="s">
        <v>1422</v>
      </c>
      <c r="B5358" s="3" t="s">
        <v>1423</v>
      </c>
      <c r="C5358" s="5" t="s">
        <v>5605</v>
      </c>
      <c r="D5358" s="5" t="s">
        <v>5598</v>
      </c>
      <c r="E5358" s="5">
        <v>2016</v>
      </c>
      <c r="F5358" s="8" t="str">
        <f t="shared" si="168"/>
        <v>September</v>
      </c>
      <c r="G5358" s="7">
        <f t="shared" si="169"/>
        <v>42615</v>
      </c>
      <c r="H5358" s="5" t="s">
        <v>1459</v>
      </c>
      <c r="I5358" s="5" t="s">
        <v>13</v>
      </c>
      <c r="J5358" s="10"/>
      <c r="K5358" s="10">
        <v>3012359.75</v>
      </c>
      <c r="L5358" s="11">
        <v>75600000</v>
      </c>
    </row>
    <row r="5359" spans="1:12" x14ac:dyDescent="0.25">
      <c r="A5359" s="5" t="s">
        <v>1422</v>
      </c>
      <c r="B5359" s="3" t="s">
        <v>1423</v>
      </c>
      <c r="C5359" s="5" t="s">
        <v>5605</v>
      </c>
      <c r="D5359" s="5" t="s">
        <v>5610</v>
      </c>
      <c r="E5359" s="5">
        <v>2016</v>
      </c>
      <c r="F5359" s="8" t="str">
        <f t="shared" si="168"/>
        <v>September</v>
      </c>
      <c r="G5359" s="7">
        <f t="shared" si="169"/>
        <v>42643</v>
      </c>
      <c r="H5359" s="5" t="s">
        <v>1460</v>
      </c>
      <c r="I5359" s="5" t="s">
        <v>13</v>
      </c>
      <c r="J5359" s="10"/>
      <c r="K5359" s="10">
        <v>56000000</v>
      </c>
      <c r="L5359" s="11">
        <v>19600000</v>
      </c>
    </row>
    <row r="5360" spans="1:12" x14ac:dyDescent="0.25">
      <c r="A5360" s="5" t="s">
        <v>1422</v>
      </c>
      <c r="B5360" s="3" t="s">
        <v>1423</v>
      </c>
      <c r="C5360" s="5" t="s">
        <v>5606</v>
      </c>
      <c r="D5360" s="5" t="s">
        <v>5587</v>
      </c>
      <c r="E5360" s="5">
        <v>2016</v>
      </c>
      <c r="F5360" s="8" t="str">
        <f t="shared" si="168"/>
        <v>October</v>
      </c>
      <c r="G5360" s="7">
        <f t="shared" si="169"/>
        <v>42644</v>
      </c>
      <c r="H5360" s="5" t="s">
        <v>1461</v>
      </c>
      <c r="I5360" s="5" t="s">
        <v>11</v>
      </c>
      <c r="J5360" s="10">
        <v>16800000</v>
      </c>
      <c r="K5360" s="10"/>
      <c r="L5360" s="11">
        <v>36400000</v>
      </c>
    </row>
    <row r="5361" spans="1:12" x14ac:dyDescent="0.25">
      <c r="A5361" s="5" t="s">
        <v>1422</v>
      </c>
      <c r="B5361" s="3" t="s">
        <v>1423</v>
      </c>
      <c r="C5361" s="5" t="s">
        <v>5594</v>
      </c>
      <c r="D5361" s="5" t="s">
        <v>5587</v>
      </c>
      <c r="E5361" s="5">
        <v>2016</v>
      </c>
      <c r="F5361" s="8" t="str">
        <f t="shared" si="168"/>
        <v>November</v>
      </c>
      <c r="G5361" s="7">
        <f t="shared" si="169"/>
        <v>42675</v>
      </c>
      <c r="H5361" s="5" t="s">
        <v>1462</v>
      </c>
      <c r="I5361" s="5" t="s">
        <v>11</v>
      </c>
      <c r="J5361" s="10">
        <v>16800000</v>
      </c>
      <c r="K5361" s="10"/>
      <c r="L5361" s="11">
        <v>53200000</v>
      </c>
    </row>
    <row r="5362" spans="1:12" x14ac:dyDescent="0.25">
      <c r="A5362" s="5" t="s">
        <v>1422</v>
      </c>
      <c r="B5362" s="3" t="s">
        <v>1423</v>
      </c>
      <c r="C5362" s="5" t="s">
        <v>5594</v>
      </c>
      <c r="D5362" s="5" t="s">
        <v>5591</v>
      </c>
      <c r="E5362" s="5">
        <v>2016</v>
      </c>
      <c r="F5362" s="8" t="str">
        <f t="shared" si="168"/>
        <v>November</v>
      </c>
      <c r="G5362" s="7">
        <f t="shared" si="169"/>
        <v>42692</v>
      </c>
      <c r="H5362" s="5" t="s">
        <v>1463</v>
      </c>
      <c r="I5362" s="5" t="s">
        <v>13</v>
      </c>
      <c r="J5362" s="10"/>
      <c r="K5362" s="10">
        <v>16000000</v>
      </c>
      <c r="L5362" s="11">
        <v>37200000</v>
      </c>
    </row>
    <row r="5363" spans="1:12" x14ac:dyDescent="0.25">
      <c r="A5363" s="5" t="s">
        <v>1422</v>
      </c>
      <c r="B5363" s="3" t="s">
        <v>1423</v>
      </c>
      <c r="C5363" s="5" t="s">
        <v>5594</v>
      </c>
      <c r="D5363" s="5" t="s">
        <v>5591</v>
      </c>
      <c r="E5363" s="5">
        <v>2016</v>
      </c>
      <c r="F5363" s="8" t="str">
        <f t="shared" si="168"/>
        <v>November</v>
      </c>
      <c r="G5363" s="7">
        <f t="shared" si="169"/>
        <v>42692</v>
      </c>
      <c r="H5363" s="5" t="s">
        <v>1464</v>
      </c>
      <c r="I5363" s="5" t="s">
        <v>13</v>
      </c>
      <c r="J5363" s="10"/>
      <c r="K5363" s="10">
        <v>3600000</v>
      </c>
      <c r="L5363" s="11">
        <v>33600000</v>
      </c>
    </row>
    <row r="5364" spans="1:12" x14ac:dyDescent="0.25">
      <c r="A5364" s="5" t="s">
        <v>1422</v>
      </c>
      <c r="B5364" s="3" t="s">
        <v>1423</v>
      </c>
      <c r="C5364" s="5" t="s">
        <v>5607</v>
      </c>
      <c r="D5364" s="5" t="s">
        <v>5587</v>
      </c>
      <c r="E5364" s="5">
        <v>2016</v>
      </c>
      <c r="F5364" s="8" t="str">
        <f t="shared" si="168"/>
        <v>December</v>
      </c>
      <c r="G5364" s="7">
        <f t="shared" si="169"/>
        <v>42705</v>
      </c>
      <c r="H5364" s="5" t="s">
        <v>1465</v>
      </c>
      <c r="I5364" s="5" t="s">
        <v>11</v>
      </c>
      <c r="J5364" s="10">
        <v>16800000</v>
      </c>
      <c r="K5364" s="10"/>
      <c r="L5364" s="11">
        <v>50400000</v>
      </c>
    </row>
    <row r="5365" spans="1:12" x14ac:dyDescent="0.25">
      <c r="A5365" s="5" t="s">
        <v>1422</v>
      </c>
      <c r="B5365" s="3" t="s">
        <v>1423</v>
      </c>
      <c r="C5365" s="5" t="s">
        <v>5607</v>
      </c>
      <c r="D5365" s="5" t="s">
        <v>5587</v>
      </c>
      <c r="E5365" s="5">
        <v>2016</v>
      </c>
      <c r="F5365" s="8" t="str">
        <f t="shared" si="168"/>
        <v>December</v>
      </c>
      <c r="G5365" s="7">
        <f t="shared" si="169"/>
        <v>42705</v>
      </c>
      <c r="H5365" s="5" t="s">
        <v>1466</v>
      </c>
      <c r="I5365" s="5" t="s">
        <v>11</v>
      </c>
      <c r="J5365" s="10">
        <v>4200000</v>
      </c>
      <c r="K5365" s="10"/>
      <c r="L5365" s="11">
        <v>54600000</v>
      </c>
    </row>
    <row r="5366" spans="1:12" x14ac:dyDescent="0.25">
      <c r="A5366" s="5" t="s">
        <v>1422</v>
      </c>
      <c r="B5366" s="3" t="s">
        <v>1423</v>
      </c>
      <c r="C5366" s="5" t="s">
        <v>5607</v>
      </c>
      <c r="D5366" s="5" t="s">
        <v>5598</v>
      </c>
      <c r="E5366" s="5">
        <v>2016</v>
      </c>
      <c r="F5366" s="8" t="str">
        <f t="shared" si="168"/>
        <v>December</v>
      </c>
      <c r="G5366" s="7">
        <f t="shared" si="169"/>
        <v>42706</v>
      </c>
      <c r="H5366" s="5" t="s">
        <v>1467</v>
      </c>
      <c r="I5366" s="5" t="s">
        <v>11</v>
      </c>
      <c r="J5366" s="10">
        <v>29400000</v>
      </c>
      <c r="K5366" s="10"/>
      <c r="L5366" s="11">
        <v>84000000</v>
      </c>
    </row>
    <row r="5367" spans="1:12" x14ac:dyDescent="0.25">
      <c r="A5367" s="5" t="s">
        <v>1422</v>
      </c>
      <c r="B5367" s="3" t="s">
        <v>1423</v>
      </c>
      <c r="C5367" s="5" t="s">
        <v>5607</v>
      </c>
      <c r="D5367" s="5" t="s">
        <v>5599</v>
      </c>
      <c r="E5367" s="5">
        <v>2016</v>
      </c>
      <c r="F5367" s="8" t="str">
        <f t="shared" si="168"/>
        <v>December</v>
      </c>
      <c r="G5367" s="7">
        <f t="shared" si="169"/>
        <v>42720</v>
      </c>
      <c r="H5367" s="5" t="s">
        <v>1468</v>
      </c>
      <c r="I5367" s="5" t="s">
        <v>13</v>
      </c>
      <c r="J5367" s="10"/>
      <c r="K5367" s="10">
        <v>20000000</v>
      </c>
      <c r="L5367" s="11">
        <v>64000000</v>
      </c>
    </row>
    <row r="5368" spans="1:12" x14ac:dyDescent="0.25">
      <c r="A5368" s="5" t="s">
        <v>1422</v>
      </c>
      <c r="B5368" s="3" t="s">
        <v>1423</v>
      </c>
      <c r="C5368" s="5" t="s">
        <v>5607</v>
      </c>
      <c r="D5368" s="5" t="s">
        <v>5610</v>
      </c>
      <c r="E5368" s="5">
        <v>2016</v>
      </c>
      <c r="F5368" s="8" t="str">
        <f t="shared" si="168"/>
        <v>December</v>
      </c>
      <c r="G5368" s="7">
        <f t="shared" si="169"/>
        <v>42734</v>
      </c>
      <c r="H5368" s="5" t="s">
        <v>1469</v>
      </c>
      <c r="I5368" s="5" t="s">
        <v>13</v>
      </c>
      <c r="J5368" s="10"/>
      <c r="K5368" s="10">
        <v>32000000</v>
      </c>
      <c r="L5368" s="11">
        <v>32000000</v>
      </c>
    </row>
    <row r="5369" spans="1:12" x14ac:dyDescent="0.25">
      <c r="A5369" s="5" t="s">
        <v>1422</v>
      </c>
      <c r="B5369" s="3" t="s">
        <v>1423</v>
      </c>
      <c r="C5369" s="5" t="s">
        <v>5607</v>
      </c>
      <c r="D5369" s="5" t="s">
        <v>5595</v>
      </c>
      <c r="E5369" s="5">
        <v>2016</v>
      </c>
      <c r="F5369" s="8" t="str">
        <f t="shared" si="168"/>
        <v>December</v>
      </c>
      <c r="G5369" s="7">
        <f t="shared" si="169"/>
        <v>42735</v>
      </c>
      <c r="H5369" s="5" t="s">
        <v>1470</v>
      </c>
      <c r="I5369" s="5" t="s">
        <v>13</v>
      </c>
      <c r="J5369" s="10"/>
      <c r="K5369" s="10">
        <v>2600000</v>
      </c>
      <c r="L5369" s="11">
        <v>29400000</v>
      </c>
    </row>
    <row r="5370" spans="1:12" x14ac:dyDescent="0.25">
      <c r="A5370" s="5" t="s">
        <v>1471</v>
      </c>
      <c r="B5370" s="3" t="s">
        <v>1472</v>
      </c>
      <c r="C5370" s="7"/>
      <c r="D5370" s="7"/>
      <c r="E5370" s="7"/>
      <c r="F5370" s="8" t="str">
        <f t="shared" si="168"/>
        <v>January</v>
      </c>
      <c r="G5370" s="7" t="str">
        <f t="shared" si="169"/>
        <v/>
      </c>
      <c r="H5370" s="5" t="s">
        <v>28</v>
      </c>
      <c r="I5370" s="5" t="s">
        <v>29</v>
      </c>
      <c r="J5370" s="10"/>
      <c r="K5370" s="10"/>
      <c r="L5370" s="11">
        <v>0</v>
      </c>
    </row>
    <row r="5371" spans="1:12" x14ac:dyDescent="0.25">
      <c r="A5371" s="5" t="s">
        <v>1473</v>
      </c>
      <c r="B5371" s="3" t="s">
        <v>1474</v>
      </c>
      <c r="C5371" s="7"/>
      <c r="D5371" s="7"/>
      <c r="E5371" s="7"/>
      <c r="F5371" s="8" t="str">
        <f t="shared" si="168"/>
        <v>January</v>
      </c>
      <c r="G5371" s="7" t="str">
        <f t="shared" si="169"/>
        <v/>
      </c>
      <c r="H5371" s="5" t="s">
        <v>28</v>
      </c>
      <c r="I5371" s="5" t="s">
        <v>29</v>
      </c>
      <c r="J5371" s="10"/>
      <c r="K5371" s="10"/>
      <c r="L5371" s="11">
        <v>0</v>
      </c>
    </row>
    <row r="5372" spans="1:12" x14ac:dyDescent="0.25">
      <c r="A5372" s="5" t="s">
        <v>1475</v>
      </c>
      <c r="B5372" s="3" t="s">
        <v>1476</v>
      </c>
      <c r="C5372" s="7"/>
      <c r="D5372" s="7"/>
      <c r="E5372" s="7"/>
      <c r="F5372" s="8" t="str">
        <f t="shared" si="168"/>
        <v>January</v>
      </c>
      <c r="G5372" s="7" t="str">
        <f t="shared" si="169"/>
        <v/>
      </c>
      <c r="H5372" s="5" t="s">
        <v>28</v>
      </c>
      <c r="I5372" s="5" t="s">
        <v>29</v>
      </c>
      <c r="J5372" s="10"/>
      <c r="K5372" s="10"/>
      <c r="L5372" s="11">
        <v>0</v>
      </c>
    </row>
    <row r="5373" spans="1:12" x14ac:dyDescent="0.25">
      <c r="A5373" s="5" t="s">
        <v>1477</v>
      </c>
      <c r="B5373" s="3" t="s">
        <v>1478</v>
      </c>
      <c r="C5373" s="7"/>
      <c r="D5373" s="7"/>
      <c r="E5373" s="7"/>
      <c r="F5373" s="8" t="str">
        <f t="shared" si="168"/>
        <v>January</v>
      </c>
      <c r="G5373" s="7" t="str">
        <f t="shared" si="169"/>
        <v/>
      </c>
      <c r="H5373" s="5" t="s">
        <v>28</v>
      </c>
      <c r="I5373" s="5" t="s">
        <v>29</v>
      </c>
      <c r="J5373" s="10"/>
      <c r="K5373" s="10"/>
      <c r="L5373" s="11">
        <v>0</v>
      </c>
    </row>
    <row r="5374" spans="1:12" x14ac:dyDescent="0.25">
      <c r="A5374" s="5" t="s">
        <v>1479</v>
      </c>
      <c r="B5374" s="3" t="s">
        <v>1480</v>
      </c>
      <c r="C5374" s="7"/>
      <c r="D5374" s="7"/>
      <c r="E5374" s="7"/>
      <c r="F5374" s="8" t="str">
        <f t="shared" si="168"/>
        <v>January</v>
      </c>
      <c r="G5374" s="7" t="str">
        <f t="shared" si="169"/>
        <v/>
      </c>
      <c r="H5374" s="5" t="s">
        <v>28</v>
      </c>
      <c r="I5374" s="5" t="s">
        <v>29</v>
      </c>
      <c r="J5374" s="10"/>
      <c r="K5374" s="10"/>
      <c r="L5374" s="11">
        <v>0</v>
      </c>
    </row>
    <row r="5375" spans="1:12" x14ac:dyDescent="0.25">
      <c r="A5375" s="5" t="s">
        <v>1481</v>
      </c>
      <c r="B5375" s="3" t="s">
        <v>1482</v>
      </c>
      <c r="C5375" s="5" t="s">
        <v>5587</v>
      </c>
      <c r="D5375" s="5" t="s">
        <v>5587</v>
      </c>
      <c r="E5375" s="5">
        <v>2016</v>
      </c>
      <c r="F5375" s="8" t="str">
        <f t="shared" si="168"/>
        <v>January</v>
      </c>
      <c r="G5375" s="7">
        <f t="shared" si="169"/>
        <v>42370</v>
      </c>
      <c r="H5375" s="5" t="s">
        <v>36</v>
      </c>
      <c r="I5375" s="5" t="s">
        <v>29</v>
      </c>
      <c r="J5375" s="10"/>
      <c r="K5375" s="10"/>
      <c r="L5375" s="11">
        <v>9823552.8200000003</v>
      </c>
    </row>
    <row r="5376" spans="1:12" x14ac:dyDescent="0.25">
      <c r="A5376" s="5" t="s">
        <v>1481</v>
      </c>
      <c r="B5376" s="3" t="s">
        <v>1482</v>
      </c>
      <c r="C5376" s="5" t="s">
        <v>5587</v>
      </c>
      <c r="D5376" s="5" t="s">
        <v>5587</v>
      </c>
      <c r="E5376" s="5">
        <v>2016</v>
      </c>
      <c r="F5376" s="8" t="str">
        <f t="shared" si="168"/>
        <v>January</v>
      </c>
      <c r="G5376" s="7">
        <f t="shared" si="169"/>
        <v>42370</v>
      </c>
      <c r="H5376" s="5" t="s">
        <v>1483</v>
      </c>
      <c r="I5376" s="5" t="s">
        <v>11</v>
      </c>
      <c r="J5376" s="10">
        <v>238140</v>
      </c>
      <c r="K5376" s="10"/>
      <c r="L5376" s="11">
        <v>10061692.82</v>
      </c>
    </row>
    <row r="5377" spans="1:12" x14ac:dyDescent="0.25">
      <c r="A5377" s="5" t="s">
        <v>1481</v>
      </c>
      <c r="B5377" s="3" t="s">
        <v>1482</v>
      </c>
      <c r="C5377" s="5" t="s">
        <v>5598</v>
      </c>
      <c r="D5377" s="5" t="s">
        <v>5587</v>
      </c>
      <c r="E5377" s="5">
        <v>2016</v>
      </c>
      <c r="F5377" s="8" t="str">
        <f t="shared" si="168"/>
        <v>February</v>
      </c>
      <c r="G5377" s="7">
        <f t="shared" si="169"/>
        <v>42401</v>
      </c>
      <c r="H5377" s="5" t="s">
        <v>1484</v>
      </c>
      <c r="I5377" s="5" t="s">
        <v>11</v>
      </c>
      <c r="J5377" s="10">
        <v>238140</v>
      </c>
      <c r="K5377" s="10"/>
      <c r="L5377" s="11">
        <v>10299832.82</v>
      </c>
    </row>
    <row r="5378" spans="1:12" x14ac:dyDescent="0.25">
      <c r="A5378" s="5" t="s">
        <v>1481</v>
      </c>
      <c r="B5378" s="3" t="s">
        <v>1482</v>
      </c>
      <c r="C5378" s="5" t="s">
        <v>5588</v>
      </c>
      <c r="D5378" s="5" t="s">
        <v>5598</v>
      </c>
      <c r="E5378" s="5">
        <v>2016</v>
      </c>
      <c r="F5378" s="8" t="str">
        <f t="shared" si="168"/>
        <v>March</v>
      </c>
      <c r="G5378" s="7">
        <f t="shared" si="169"/>
        <v>42431</v>
      </c>
      <c r="H5378" s="5" t="s">
        <v>1485</v>
      </c>
      <c r="I5378" s="5" t="s">
        <v>11</v>
      </c>
      <c r="J5378" s="10">
        <v>238140</v>
      </c>
      <c r="K5378" s="10"/>
      <c r="L5378" s="11">
        <v>10537972.82</v>
      </c>
    </row>
    <row r="5379" spans="1:12" x14ac:dyDescent="0.25">
      <c r="A5379" s="5" t="s">
        <v>1481</v>
      </c>
      <c r="B5379" s="3" t="s">
        <v>1482</v>
      </c>
      <c r="C5379" s="5" t="s">
        <v>5596</v>
      </c>
      <c r="D5379" s="5" t="s">
        <v>5587</v>
      </c>
      <c r="E5379" s="5">
        <v>2016</v>
      </c>
      <c r="F5379" s="8" t="str">
        <f t="shared" si="168"/>
        <v>April</v>
      </c>
      <c r="G5379" s="7">
        <f t="shared" si="169"/>
        <v>42461</v>
      </c>
      <c r="H5379" s="5" t="s">
        <v>1486</v>
      </c>
      <c r="I5379" s="5" t="s">
        <v>11</v>
      </c>
      <c r="J5379" s="10">
        <v>238140</v>
      </c>
      <c r="K5379" s="10"/>
      <c r="L5379" s="11">
        <v>10776112.82</v>
      </c>
    </row>
    <row r="5380" spans="1:12" x14ac:dyDescent="0.25">
      <c r="A5380" s="5" t="s">
        <v>1481</v>
      </c>
      <c r="B5380" s="3" t="s">
        <v>1482</v>
      </c>
      <c r="C5380" s="5" t="s">
        <v>5597</v>
      </c>
      <c r="D5380" s="5" t="s">
        <v>5587</v>
      </c>
      <c r="E5380" s="5">
        <v>2016</v>
      </c>
      <c r="F5380" s="8" t="str">
        <f t="shared" si="168"/>
        <v>May</v>
      </c>
      <c r="G5380" s="7">
        <f t="shared" si="169"/>
        <v>42491</v>
      </c>
      <c r="H5380" s="5" t="s">
        <v>1487</v>
      </c>
      <c r="I5380" s="5" t="s">
        <v>11</v>
      </c>
      <c r="J5380" s="10">
        <v>238140</v>
      </c>
      <c r="K5380" s="10"/>
      <c r="L5380" s="11">
        <v>11014252.82</v>
      </c>
    </row>
    <row r="5381" spans="1:12" x14ac:dyDescent="0.25">
      <c r="A5381" s="5" t="s">
        <v>1481</v>
      </c>
      <c r="B5381" s="3" t="s">
        <v>1482</v>
      </c>
      <c r="C5381" s="5" t="s">
        <v>5589</v>
      </c>
      <c r="D5381" s="5" t="s">
        <v>5587</v>
      </c>
      <c r="E5381" s="5">
        <v>2016</v>
      </c>
      <c r="F5381" s="8" t="str">
        <f t="shared" si="168"/>
        <v>June</v>
      </c>
      <c r="G5381" s="7">
        <f t="shared" si="169"/>
        <v>42522</v>
      </c>
      <c r="H5381" s="5" t="s">
        <v>1488</v>
      </c>
      <c r="I5381" s="5" t="s">
        <v>11</v>
      </c>
      <c r="J5381" s="10">
        <v>238140</v>
      </c>
      <c r="K5381" s="10"/>
      <c r="L5381" s="11">
        <v>11252392.82</v>
      </c>
    </row>
    <row r="5382" spans="1:12" x14ac:dyDescent="0.25">
      <c r="A5382" s="5" t="s">
        <v>1481</v>
      </c>
      <c r="B5382" s="3" t="s">
        <v>1482</v>
      </c>
      <c r="C5382" s="5" t="s">
        <v>5589</v>
      </c>
      <c r="D5382" s="5" t="s">
        <v>5587</v>
      </c>
      <c r="E5382" s="5">
        <v>2016</v>
      </c>
      <c r="F5382" s="8" t="str">
        <f t="shared" si="168"/>
        <v>June</v>
      </c>
      <c r="G5382" s="7">
        <f t="shared" si="169"/>
        <v>42522</v>
      </c>
      <c r="H5382" s="5" t="s">
        <v>1489</v>
      </c>
      <c r="I5382" s="5" t="s">
        <v>11</v>
      </c>
      <c r="J5382" s="10">
        <v>1050000</v>
      </c>
      <c r="K5382" s="10"/>
      <c r="L5382" s="11">
        <v>12302392.82</v>
      </c>
    </row>
    <row r="5383" spans="1:12" x14ac:dyDescent="0.25">
      <c r="A5383" s="5" t="s">
        <v>1481</v>
      </c>
      <c r="B5383" s="3" t="s">
        <v>1482</v>
      </c>
      <c r="C5383" s="5" t="s">
        <v>5592</v>
      </c>
      <c r="D5383" s="5" t="s">
        <v>5587</v>
      </c>
      <c r="E5383" s="5">
        <v>2016</v>
      </c>
      <c r="F5383" s="8" t="str">
        <f t="shared" si="168"/>
        <v>July</v>
      </c>
      <c r="G5383" s="7">
        <f t="shared" si="169"/>
        <v>42552</v>
      </c>
      <c r="H5383" s="5" t="s">
        <v>1490</v>
      </c>
      <c r="I5383" s="5" t="s">
        <v>11</v>
      </c>
      <c r="J5383" s="10">
        <v>238140</v>
      </c>
      <c r="K5383" s="10"/>
      <c r="L5383" s="11">
        <v>12540532.82</v>
      </c>
    </row>
    <row r="5384" spans="1:12" x14ac:dyDescent="0.25">
      <c r="A5384" s="5" t="s">
        <v>1481</v>
      </c>
      <c r="B5384" s="3" t="s">
        <v>1482</v>
      </c>
      <c r="C5384" s="5" t="s">
        <v>5590</v>
      </c>
      <c r="D5384" s="5" t="s">
        <v>5587</v>
      </c>
      <c r="E5384" s="5">
        <v>2016</v>
      </c>
      <c r="F5384" s="8" t="str">
        <f t="shared" si="168"/>
        <v>August</v>
      </c>
      <c r="G5384" s="7">
        <f t="shared" si="169"/>
        <v>42583</v>
      </c>
      <c r="H5384" s="5" t="s">
        <v>1491</v>
      </c>
      <c r="I5384" s="5" t="s">
        <v>11</v>
      </c>
      <c r="J5384" s="10">
        <v>238140</v>
      </c>
      <c r="K5384" s="10"/>
      <c r="L5384" s="11">
        <v>12778672.82</v>
      </c>
    </row>
    <row r="5385" spans="1:12" x14ac:dyDescent="0.25">
      <c r="A5385" s="5" t="s">
        <v>1481</v>
      </c>
      <c r="B5385" s="3" t="s">
        <v>1482</v>
      </c>
      <c r="C5385" s="5" t="s">
        <v>5605</v>
      </c>
      <c r="D5385" s="5" t="s">
        <v>5587</v>
      </c>
      <c r="E5385" s="5">
        <v>2016</v>
      </c>
      <c r="F5385" s="8" t="str">
        <f t="shared" ref="F5385:F5448" si="170">TEXT(C5385*28, "mmmm")</f>
        <v>September</v>
      </c>
      <c r="G5385" s="7">
        <f t="shared" ref="G5385:G5448" si="171">IFERROR(DATEVALUE(CONCATENATE(C5385,"-",D5385,"-",E5385)), "")</f>
        <v>42614</v>
      </c>
      <c r="H5385" s="5" t="s">
        <v>1492</v>
      </c>
      <c r="I5385" s="5" t="s">
        <v>11</v>
      </c>
      <c r="J5385" s="10">
        <v>238140</v>
      </c>
      <c r="K5385" s="10"/>
      <c r="L5385" s="11">
        <v>13016812.82</v>
      </c>
    </row>
    <row r="5386" spans="1:12" x14ac:dyDescent="0.25">
      <c r="A5386" s="5" t="s">
        <v>1481</v>
      </c>
      <c r="B5386" s="3" t="s">
        <v>1482</v>
      </c>
      <c r="C5386" s="5" t="s">
        <v>5606</v>
      </c>
      <c r="D5386" s="5" t="s">
        <v>5587</v>
      </c>
      <c r="E5386" s="5">
        <v>2016</v>
      </c>
      <c r="F5386" s="8" t="str">
        <f t="shared" si="170"/>
        <v>October</v>
      </c>
      <c r="G5386" s="7">
        <f t="shared" si="171"/>
        <v>42644</v>
      </c>
      <c r="H5386" s="5" t="s">
        <v>1493</v>
      </c>
      <c r="I5386" s="5" t="s">
        <v>11</v>
      </c>
      <c r="J5386" s="10">
        <v>136080</v>
      </c>
      <c r="K5386" s="10"/>
      <c r="L5386" s="11">
        <v>13152892.82</v>
      </c>
    </row>
    <row r="5387" spans="1:12" x14ac:dyDescent="0.25">
      <c r="A5387" s="5" t="s">
        <v>1481</v>
      </c>
      <c r="B5387" s="3" t="s">
        <v>1482</v>
      </c>
      <c r="C5387" s="5" t="s">
        <v>5594</v>
      </c>
      <c r="D5387" s="5" t="s">
        <v>5587</v>
      </c>
      <c r="E5387" s="5">
        <v>2016</v>
      </c>
      <c r="F5387" s="8" t="str">
        <f t="shared" si="170"/>
        <v>November</v>
      </c>
      <c r="G5387" s="7">
        <f t="shared" si="171"/>
        <v>42675</v>
      </c>
      <c r="H5387" s="5" t="s">
        <v>1494</v>
      </c>
      <c r="I5387" s="5" t="s">
        <v>11</v>
      </c>
      <c r="J5387" s="10">
        <v>136080</v>
      </c>
      <c r="K5387" s="10"/>
      <c r="L5387" s="11">
        <v>13288972.82</v>
      </c>
    </row>
    <row r="5388" spans="1:12" x14ac:dyDescent="0.25">
      <c r="A5388" s="5" t="s">
        <v>1481</v>
      </c>
      <c r="B5388" s="3" t="s">
        <v>1482</v>
      </c>
      <c r="C5388" s="5" t="s">
        <v>5607</v>
      </c>
      <c r="D5388" s="5" t="s">
        <v>5587</v>
      </c>
      <c r="E5388" s="5">
        <v>2016</v>
      </c>
      <c r="F5388" s="8" t="str">
        <f t="shared" si="170"/>
        <v>December</v>
      </c>
      <c r="G5388" s="7">
        <f t="shared" si="171"/>
        <v>42705</v>
      </c>
      <c r="H5388" s="5" t="s">
        <v>1495</v>
      </c>
      <c r="I5388" s="5" t="s">
        <v>11</v>
      </c>
      <c r="J5388" s="10">
        <v>136080</v>
      </c>
      <c r="K5388" s="10"/>
      <c r="L5388" s="11">
        <v>13425052.82</v>
      </c>
    </row>
    <row r="5389" spans="1:12" x14ac:dyDescent="0.25">
      <c r="A5389" s="5" t="s">
        <v>1496</v>
      </c>
      <c r="B5389" s="3" t="s">
        <v>1497</v>
      </c>
      <c r="C5389" s="5" t="s">
        <v>5606</v>
      </c>
      <c r="D5389" s="5" t="s">
        <v>5606</v>
      </c>
      <c r="E5389" s="5">
        <v>2016</v>
      </c>
      <c r="F5389" s="8" t="str">
        <f t="shared" si="170"/>
        <v>October</v>
      </c>
      <c r="G5389" s="7">
        <f t="shared" si="171"/>
        <v>42653</v>
      </c>
      <c r="H5389" s="5" t="s">
        <v>1498</v>
      </c>
      <c r="I5389" s="5" t="s">
        <v>11</v>
      </c>
      <c r="J5389" s="10">
        <v>630000</v>
      </c>
      <c r="K5389" s="10"/>
      <c r="L5389" s="11">
        <v>630000</v>
      </c>
    </row>
    <row r="5390" spans="1:12" x14ac:dyDescent="0.25">
      <c r="A5390" s="5" t="s">
        <v>1496</v>
      </c>
      <c r="B5390" s="3" t="s">
        <v>1497</v>
      </c>
      <c r="C5390" s="5" t="s">
        <v>5606</v>
      </c>
      <c r="D5390" s="5" t="s">
        <v>5602</v>
      </c>
      <c r="E5390" s="5">
        <v>2016</v>
      </c>
      <c r="F5390" s="8" t="str">
        <f t="shared" si="170"/>
        <v>October</v>
      </c>
      <c r="G5390" s="7">
        <f t="shared" si="171"/>
        <v>42667</v>
      </c>
      <c r="H5390" s="5" t="s">
        <v>1499</v>
      </c>
      <c r="I5390" s="5" t="s">
        <v>13</v>
      </c>
      <c r="J5390" s="10"/>
      <c r="K5390" s="10">
        <v>600000</v>
      </c>
      <c r="L5390" s="11">
        <v>30000</v>
      </c>
    </row>
    <row r="5391" spans="1:12" x14ac:dyDescent="0.25">
      <c r="A5391" s="5" t="s">
        <v>1496</v>
      </c>
      <c r="B5391" s="3" t="s">
        <v>1497</v>
      </c>
      <c r="C5391" s="5" t="s">
        <v>5606</v>
      </c>
      <c r="D5391" s="5" t="s">
        <v>5615</v>
      </c>
      <c r="E5391" s="5">
        <v>2016</v>
      </c>
      <c r="F5391" s="8" t="str">
        <f t="shared" si="170"/>
        <v>October</v>
      </c>
      <c r="G5391" s="7">
        <f t="shared" si="171"/>
        <v>42670</v>
      </c>
      <c r="H5391" s="5" t="s">
        <v>1500</v>
      </c>
      <c r="I5391" s="5" t="s">
        <v>13</v>
      </c>
      <c r="J5391" s="10"/>
      <c r="K5391" s="10">
        <v>30000</v>
      </c>
      <c r="L5391" s="11">
        <v>0</v>
      </c>
    </row>
    <row r="5392" spans="1:12" x14ac:dyDescent="0.25">
      <c r="A5392" s="5" t="s">
        <v>1496</v>
      </c>
      <c r="B5392" s="3" t="s">
        <v>1497</v>
      </c>
      <c r="C5392" s="5" t="s">
        <v>5594</v>
      </c>
      <c r="D5392" s="5" t="s">
        <v>5600</v>
      </c>
      <c r="E5392" s="5">
        <v>2016</v>
      </c>
      <c r="F5392" s="8" t="str">
        <f t="shared" si="170"/>
        <v>November</v>
      </c>
      <c r="G5392" s="7">
        <f t="shared" si="171"/>
        <v>42702</v>
      </c>
      <c r="H5392" s="5" t="s">
        <v>1501</v>
      </c>
      <c r="I5392" s="5" t="s">
        <v>11</v>
      </c>
      <c r="J5392" s="10">
        <v>945000</v>
      </c>
      <c r="K5392" s="10"/>
      <c r="L5392" s="11">
        <v>945000</v>
      </c>
    </row>
    <row r="5393" spans="1:12" x14ac:dyDescent="0.25">
      <c r="A5393" s="5" t="s">
        <v>1502</v>
      </c>
      <c r="B5393" s="3" t="s">
        <v>1503</v>
      </c>
      <c r="C5393" s="7"/>
      <c r="D5393" s="7"/>
      <c r="E5393" s="7"/>
      <c r="F5393" s="8" t="str">
        <f t="shared" si="170"/>
        <v>January</v>
      </c>
      <c r="G5393" s="7" t="str">
        <f t="shared" si="171"/>
        <v/>
      </c>
      <c r="H5393" s="5" t="s">
        <v>28</v>
      </c>
      <c r="I5393" s="5" t="s">
        <v>29</v>
      </c>
      <c r="J5393" s="10"/>
      <c r="K5393" s="10"/>
      <c r="L5393" s="11">
        <v>0</v>
      </c>
    </row>
    <row r="5394" spans="1:12" x14ac:dyDescent="0.25">
      <c r="A5394" s="5" t="s">
        <v>1504</v>
      </c>
      <c r="B5394" s="3" t="s">
        <v>1505</v>
      </c>
      <c r="C5394" s="5" t="s">
        <v>5587</v>
      </c>
      <c r="D5394" s="5" t="s">
        <v>5587</v>
      </c>
      <c r="E5394" s="5">
        <v>2016</v>
      </c>
      <c r="F5394" s="8" t="str">
        <f t="shared" si="170"/>
        <v>January</v>
      </c>
      <c r="G5394" s="7">
        <f t="shared" si="171"/>
        <v>42370</v>
      </c>
      <c r="H5394" s="5" t="s">
        <v>36</v>
      </c>
      <c r="I5394" s="5" t="s">
        <v>29</v>
      </c>
      <c r="J5394" s="10"/>
      <c r="K5394" s="10"/>
      <c r="L5394" s="11">
        <v>845250.1</v>
      </c>
    </row>
    <row r="5395" spans="1:12" x14ac:dyDescent="0.25">
      <c r="A5395" s="5" t="s">
        <v>1504</v>
      </c>
      <c r="B5395" s="3" t="s">
        <v>1505</v>
      </c>
      <c r="C5395" s="5" t="s">
        <v>5590</v>
      </c>
      <c r="D5395" s="5" t="s">
        <v>5587</v>
      </c>
      <c r="E5395" s="5">
        <v>2016</v>
      </c>
      <c r="F5395" s="8" t="str">
        <f t="shared" si="170"/>
        <v>August</v>
      </c>
      <c r="G5395" s="7">
        <f t="shared" si="171"/>
        <v>42583</v>
      </c>
      <c r="H5395" s="5" t="s">
        <v>41</v>
      </c>
      <c r="I5395" s="5" t="s">
        <v>11</v>
      </c>
      <c r="J5395" s="10"/>
      <c r="K5395" s="10">
        <v>845250.1</v>
      </c>
      <c r="L5395" s="11">
        <v>0</v>
      </c>
    </row>
    <row r="5396" spans="1:12" x14ac:dyDescent="0.25">
      <c r="A5396" s="5" t="s">
        <v>1506</v>
      </c>
      <c r="B5396" s="3" t="s">
        <v>1507</v>
      </c>
      <c r="C5396" s="7"/>
      <c r="D5396" s="7"/>
      <c r="E5396" s="7"/>
      <c r="F5396" s="8" t="str">
        <f t="shared" si="170"/>
        <v>January</v>
      </c>
      <c r="G5396" s="7" t="str">
        <f t="shared" si="171"/>
        <v/>
      </c>
      <c r="H5396" s="5" t="s">
        <v>28</v>
      </c>
      <c r="I5396" s="5" t="s">
        <v>29</v>
      </c>
      <c r="J5396" s="10"/>
      <c r="K5396" s="10"/>
      <c r="L5396" s="11">
        <v>0</v>
      </c>
    </row>
    <row r="5397" spans="1:12" x14ac:dyDescent="0.25">
      <c r="A5397" s="5" t="s">
        <v>1508</v>
      </c>
      <c r="B5397" s="3" t="s">
        <v>1509</v>
      </c>
      <c r="C5397" s="7"/>
      <c r="D5397" s="7"/>
      <c r="E5397" s="7"/>
      <c r="F5397" s="8" t="str">
        <f t="shared" si="170"/>
        <v>January</v>
      </c>
      <c r="G5397" s="7" t="str">
        <f t="shared" si="171"/>
        <v/>
      </c>
      <c r="H5397" s="5" t="s">
        <v>28</v>
      </c>
      <c r="I5397" s="5" t="s">
        <v>29</v>
      </c>
      <c r="J5397" s="10"/>
      <c r="K5397" s="10"/>
      <c r="L5397" s="11">
        <v>0</v>
      </c>
    </row>
    <row r="5398" spans="1:12" x14ac:dyDescent="0.25">
      <c r="A5398" s="5" t="s">
        <v>1510</v>
      </c>
      <c r="B5398" s="3" t="s">
        <v>1511</v>
      </c>
      <c r="C5398" s="7"/>
      <c r="D5398" s="7"/>
      <c r="E5398" s="7"/>
      <c r="F5398" s="8" t="str">
        <f t="shared" si="170"/>
        <v>January</v>
      </c>
      <c r="G5398" s="7" t="str">
        <f t="shared" si="171"/>
        <v/>
      </c>
      <c r="H5398" s="5" t="s">
        <v>28</v>
      </c>
      <c r="I5398" s="5" t="s">
        <v>29</v>
      </c>
      <c r="J5398" s="10"/>
      <c r="K5398" s="10"/>
      <c r="L5398" s="11">
        <v>0</v>
      </c>
    </row>
    <row r="5399" spans="1:12" x14ac:dyDescent="0.25">
      <c r="A5399" s="5" t="s">
        <v>1512</v>
      </c>
      <c r="B5399" s="3" t="s">
        <v>1513</v>
      </c>
      <c r="C5399" s="7"/>
      <c r="D5399" s="7"/>
      <c r="E5399" s="7"/>
      <c r="F5399" s="8" t="str">
        <f t="shared" si="170"/>
        <v>January</v>
      </c>
      <c r="G5399" s="7" t="str">
        <f t="shared" si="171"/>
        <v/>
      </c>
      <c r="H5399" s="5" t="s">
        <v>28</v>
      </c>
      <c r="I5399" s="5" t="s">
        <v>29</v>
      </c>
      <c r="J5399" s="10"/>
      <c r="K5399" s="10"/>
      <c r="L5399" s="11">
        <v>0</v>
      </c>
    </row>
    <row r="5400" spans="1:12" x14ac:dyDescent="0.25">
      <c r="A5400" s="5" t="s">
        <v>1514</v>
      </c>
      <c r="B5400" s="3" t="s">
        <v>1515</v>
      </c>
      <c r="C5400" s="5" t="s">
        <v>5587</v>
      </c>
      <c r="D5400" s="5" t="s">
        <v>5587</v>
      </c>
      <c r="E5400" s="5">
        <v>2016</v>
      </c>
      <c r="F5400" s="8" t="str">
        <f t="shared" si="170"/>
        <v>January</v>
      </c>
      <c r="G5400" s="7">
        <f t="shared" si="171"/>
        <v>42370</v>
      </c>
      <c r="H5400" s="5" t="s">
        <v>36</v>
      </c>
      <c r="I5400" s="5" t="s">
        <v>29</v>
      </c>
      <c r="J5400" s="10"/>
      <c r="K5400" s="10"/>
      <c r="L5400" s="11">
        <v>1062976.1000000001</v>
      </c>
    </row>
    <row r="5401" spans="1:12" x14ac:dyDescent="0.25">
      <c r="A5401" s="5" t="s">
        <v>1516</v>
      </c>
      <c r="B5401" s="3" t="s">
        <v>1517</v>
      </c>
      <c r="C5401" s="7"/>
      <c r="D5401" s="7"/>
      <c r="E5401" s="7"/>
      <c r="F5401" s="8" t="str">
        <f t="shared" si="170"/>
        <v>January</v>
      </c>
      <c r="G5401" s="7" t="str">
        <f t="shared" si="171"/>
        <v/>
      </c>
      <c r="H5401" s="5" t="s">
        <v>28</v>
      </c>
      <c r="I5401" s="5" t="s">
        <v>29</v>
      </c>
      <c r="J5401" s="10"/>
      <c r="K5401" s="10"/>
      <c r="L5401" s="11">
        <v>0</v>
      </c>
    </row>
    <row r="5402" spans="1:12" x14ac:dyDescent="0.25">
      <c r="A5402" s="5" t="s">
        <v>1518</v>
      </c>
      <c r="B5402" s="3" t="s">
        <v>1519</v>
      </c>
      <c r="C5402" s="5" t="s">
        <v>5589</v>
      </c>
      <c r="D5402" s="5" t="s">
        <v>5615</v>
      </c>
      <c r="E5402" s="5">
        <v>2016</v>
      </c>
      <c r="F5402" s="8" t="str">
        <f t="shared" si="170"/>
        <v>June</v>
      </c>
      <c r="G5402" s="7">
        <f t="shared" si="171"/>
        <v>42548</v>
      </c>
      <c r="H5402" s="5" t="s">
        <v>1520</v>
      </c>
      <c r="I5402" s="5" t="s">
        <v>11</v>
      </c>
      <c r="J5402" s="10">
        <v>231000</v>
      </c>
      <c r="K5402" s="10"/>
      <c r="L5402" s="11">
        <v>231000</v>
      </c>
    </row>
    <row r="5403" spans="1:12" x14ac:dyDescent="0.25">
      <c r="A5403" s="5" t="s">
        <v>1518</v>
      </c>
      <c r="B5403" s="3" t="s">
        <v>1519</v>
      </c>
      <c r="C5403" s="5" t="s">
        <v>5589</v>
      </c>
      <c r="D5403" s="5" t="s">
        <v>5600</v>
      </c>
      <c r="E5403" s="5">
        <v>2016</v>
      </c>
      <c r="F5403" s="8" t="str">
        <f t="shared" si="170"/>
        <v>June</v>
      </c>
      <c r="G5403" s="7">
        <f t="shared" si="171"/>
        <v>42549</v>
      </c>
      <c r="H5403" s="5" t="s">
        <v>1521</v>
      </c>
      <c r="I5403" s="5" t="s">
        <v>13</v>
      </c>
      <c r="J5403" s="10"/>
      <c r="K5403" s="10">
        <v>231000</v>
      </c>
      <c r="L5403" s="11">
        <v>0</v>
      </c>
    </row>
    <row r="5404" spans="1:12" x14ac:dyDescent="0.25">
      <c r="A5404" s="5" t="s">
        <v>1518</v>
      </c>
      <c r="B5404" s="3" t="s">
        <v>1519</v>
      </c>
      <c r="C5404" s="5" t="s">
        <v>5606</v>
      </c>
      <c r="D5404" s="5" t="s">
        <v>5587</v>
      </c>
      <c r="E5404" s="5">
        <v>2016</v>
      </c>
      <c r="F5404" s="8" t="str">
        <f t="shared" si="170"/>
        <v>October</v>
      </c>
      <c r="G5404" s="7">
        <f t="shared" si="171"/>
        <v>42644</v>
      </c>
      <c r="H5404" s="5" t="s">
        <v>1522</v>
      </c>
      <c r="I5404" s="5" t="s">
        <v>11</v>
      </c>
      <c r="J5404" s="10">
        <v>126000</v>
      </c>
      <c r="K5404" s="10"/>
      <c r="L5404" s="11">
        <v>126000</v>
      </c>
    </row>
    <row r="5405" spans="1:12" x14ac:dyDescent="0.25">
      <c r="A5405" s="5" t="s">
        <v>1518</v>
      </c>
      <c r="B5405" s="3" t="s">
        <v>1519</v>
      </c>
      <c r="C5405" s="5" t="s">
        <v>5594</v>
      </c>
      <c r="D5405" s="5" t="s">
        <v>5587</v>
      </c>
      <c r="E5405" s="5">
        <v>2016</v>
      </c>
      <c r="F5405" s="8" t="str">
        <f t="shared" si="170"/>
        <v>November</v>
      </c>
      <c r="G5405" s="7">
        <f t="shared" si="171"/>
        <v>42675</v>
      </c>
      <c r="H5405" s="5" t="s">
        <v>1523</v>
      </c>
      <c r="I5405" s="5" t="s">
        <v>11</v>
      </c>
      <c r="J5405" s="10">
        <v>126000</v>
      </c>
      <c r="K5405" s="10"/>
      <c r="L5405" s="11">
        <v>252000</v>
      </c>
    </row>
    <row r="5406" spans="1:12" x14ac:dyDescent="0.25">
      <c r="A5406" s="5" t="s">
        <v>1518</v>
      </c>
      <c r="B5406" s="3" t="s">
        <v>1519</v>
      </c>
      <c r="C5406" s="5" t="s">
        <v>5607</v>
      </c>
      <c r="D5406" s="5" t="s">
        <v>5587</v>
      </c>
      <c r="E5406" s="5">
        <v>2016</v>
      </c>
      <c r="F5406" s="8" t="str">
        <f t="shared" si="170"/>
        <v>December</v>
      </c>
      <c r="G5406" s="7">
        <f t="shared" si="171"/>
        <v>42705</v>
      </c>
      <c r="H5406" s="5" t="s">
        <v>1524</v>
      </c>
      <c r="I5406" s="5" t="s">
        <v>11</v>
      </c>
      <c r="J5406" s="10">
        <v>126000</v>
      </c>
      <c r="K5406" s="10"/>
      <c r="L5406" s="11">
        <v>378000</v>
      </c>
    </row>
    <row r="5407" spans="1:12" x14ac:dyDescent="0.25">
      <c r="A5407" s="5" t="s">
        <v>1525</v>
      </c>
      <c r="B5407" s="3" t="s">
        <v>1526</v>
      </c>
      <c r="C5407" s="5" t="s">
        <v>5594</v>
      </c>
      <c r="D5407" s="5" t="s">
        <v>5611</v>
      </c>
      <c r="E5407" s="5">
        <v>2016</v>
      </c>
      <c r="F5407" s="8" t="str">
        <f t="shared" si="170"/>
        <v>November</v>
      </c>
      <c r="G5407" s="7">
        <f t="shared" si="171"/>
        <v>42688</v>
      </c>
      <c r="H5407" s="5" t="s">
        <v>1527</v>
      </c>
      <c r="I5407" s="5" t="s">
        <v>11</v>
      </c>
      <c r="J5407" s="10">
        <v>367500</v>
      </c>
      <c r="K5407" s="10"/>
      <c r="L5407" s="11">
        <v>367500</v>
      </c>
    </row>
    <row r="5408" spans="1:12" x14ac:dyDescent="0.25">
      <c r="A5408" s="5" t="s">
        <v>1525</v>
      </c>
      <c r="B5408" s="3" t="s">
        <v>1526</v>
      </c>
      <c r="C5408" s="5" t="s">
        <v>5594</v>
      </c>
      <c r="D5408" s="5" t="s">
        <v>5616</v>
      </c>
      <c r="E5408" s="5">
        <v>2016</v>
      </c>
      <c r="F5408" s="8" t="str">
        <f t="shared" si="170"/>
        <v>November</v>
      </c>
      <c r="G5408" s="7">
        <f t="shared" si="171"/>
        <v>42689</v>
      </c>
      <c r="H5408" s="5" t="s">
        <v>1528</v>
      </c>
      <c r="I5408" s="5" t="s">
        <v>13</v>
      </c>
      <c r="J5408" s="10"/>
      <c r="K5408" s="10">
        <v>350000</v>
      </c>
      <c r="L5408" s="11">
        <v>17500</v>
      </c>
    </row>
    <row r="5409" spans="1:12" x14ac:dyDescent="0.25">
      <c r="A5409" s="5" t="s">
        <v>1525</v>
      </c>
      <c r="B5409" s="3" t="s">
        <v>1526</v>
      </c>
      <c r="C5409" s="5" t="s">
        <v>5594</v>
      </c>
      <c r="D5409" s="5" t="s">
        <v>5601</v>
      </c>
      <c r="E5409" s="5">
        <v>2016</v>
      </c>
      <c r="F5409" s="8" t="str">
        <f t="shared" si="170"/>
        <v>November</v>
      </c>
      <c r="G5409" s="7">
        <f t="shared" si="171"/>
        <v>42691</v>
      </c>
      <c r="H5409" s="5" t="s">
        <v>1529</v>
      </c>
      <c r="I5409" s="5" t="s">
        <v>13</v>
      </c>
      <c r="J5409" s="10"/>
      <c r="K5409" s="10">
        <v>17500</v>
      </c>
      <c r="L5409" s="11">
        <v>0</v>
      </c>
    </row>
    <row r="5410" spans="1:12" x14ac:dyDescent="0.25">
      <c r="A5410" s="5" t="s">
        <v>1525</v>
      </c>
      <c r="B5410" s="3" t="s">
        <v>1526</v>
      </c>
      <c r="C5410" s="5" t="s">
        <v>5594</v>
      </c>
      <c r="D5410" s="5" t="s">
        <v>5602</v>
      </c>
      <c r="E5410" s="5">
        <v>2016</v>
      </c>
      <c r="F5410" s="8" t="str">
        <f t="shared" si="170"/>
        <v>November</v>
      </c>
      <c r="G5410" s="7">
        <f t="shared" si="171"/>
        <v>42698</v>
      </c>
      <c r="H5410" s="5" t="s">
        <v>1530</v>
      </c>
      <c r="I5410" s="5" t="s">
        <v>11</v>
      </c>
      <c r="J5410" s="10">
        <v>378000</v>
      </c>
      <c r="K5410" s="10"/>
      <c r="L5410" s="11">
        <v>378000</v>
      </c>
    </row>
    <row r="5411" spans="1:12" x14ac:dyDescent="0.25">
      <c r="A5411" s="5" t="s">
        <v>1531</v>
      </c>
      <c r="B5411" s="3" t="s">
        <v>1532</v>
      </c>
      <c r="C5411" s="7"/>
      <c r="D5411" s="7"/>
      <c r="E5411" s="7"/>
      <c r="F5411" s="8" t="str">
        <f t="shared" si="170"/>
        <v>January</v>
      </c>
      <c r="G5411" s="7" t="str">
        <f t="shared" si="171"/>
        <v/>
      </c>
      <c r="H5411" s="5" t="s">
        <v>28</v>
      </c>
      <c r="I5411" s="5" t="s">
        <v>29</v>
      </c>
      <c r="J5411" s="10"/>
      <c r="K5411" s="10"/>
      <c r="L5411" s="11">
        <v>0</v>
      </c>
    </row>
    <row r="5412" spans="1:12" x14ac:dyDescent="0.25">
      <c r="A5412" s="5" t="s">
        <v>1533</v>
      </c>
      <c r="B5412" s="3" t="s">
        <v>1534</v>
      </c>
      <c r="C5412" s="7"/>
      <c r="D5412" s="7"/>
      <c r="E5412" s="7"/>
      <c r="F5412" s="8" t="str">
        <f t="shared" si="170"/>
        <v>January</v>
      </c>
      <c r="G5412" s="7" t="str">
        <f t="shared" si="171"/>
        <v/>
      </c>
      <c r="H5412" s="5" t="s">
        <v>28</v>
      </c>
      <c r="I5412" s="5" t="s">
        <v>29</v>
      </c>
      <c r="J5412" s="10"/>
      <c r="K5412" s="10"/>
      <c r="L5412" s="11">
        <v>0</v>
      </c>
    </row>
    <row r="5413" spans="1:12" x14ac:dyDescent="0.25">
      <c r="A5413" s="5" t="s">
        <v>1535</v>
      </c>
      <c r="B5413" s="3" t="s">
        <v>1536</v>
      </c>
      <c r="C5413" s="7"/>
      <c r="D5413" s="7"/>
      <c r="E5413" s="7"/>
      <c r="F5413" s="8" t="str">
        <f t="shared" si="170"/>
        <v>January</v>
      </c>
      <c r="G5413" s="7" t="str">
        <f t="shared" si="171"/>
        <v/>
      </c>
      <c r="H5413" s="5" t="s">
        <v>28</v>
      </c>
      <c r="I5413" s="5" t="s">
        <v>29</v>
      </c>
      <c r="J5413" s="10"/>
      <c r="K5413" s="10"/>
      <c r="L5413" s="11">
        <v>0</v>
      </c>
    </row>
    <row r="5414" spans="1:12" x14ac:dyDescent="0.25">
      <c r="A5414" s="5" t="s">
        <v>1537</v>
      </c>
      <c r="B5414" s="3" t="s">
        <v>1538</v>
      </c>
      <c r="C5414" s="7"/>
      <c r="D5414" s="7"/>
      <c r="E5414" s="7"/>
      <c r="F5414" s="8" t="str">
        <f t="shared" si="170"/>
        <v>January</v>
      </c>
      <c r="G5414" s="7" t="str">
        <f t="shared" si="171"/>
        <v/>
      </c>
      <c r="H5414" s="5" t="s">
        <v>28</v>
      </c>
      <c r="I5414" s="5" t="s">
        <v>29</v>
      </c>
      <c r="J5414" s="10"/>
      <c r="K5414" s="10"/>
      <c r="L5414" s="11">
        <v>0</v>
      </c>
    </row>
    <row r="5415" spans="1:12" x14ac:dyDescent="0.25">
      <c r="A5415" s="5" t="s">
        <v>1539</v>
      </c>
      <c r="B5415" s="3" t="s">
        <v>1540</v>
      </c>
      <c r="C5415" s="5" t="s">
        <v>5587</v>
      </c>
      <c r="D5415" s="5" t="s">
        <v>5587</v>
      </c>
      <c r="E5415" s="5">
        <v>2016</v>
      </c>
      <c r="F5415" s="8" t="str">
        <f t="shared" si="170"/>
        <v>January</v>
      </c>
      <c r="G5415" s="7">
        <f t="shared" si="171"/>
        <v>42370</v>
      </c>
      <c r="H5415" s="5" t="s">
        <v>36</v>
      </c>
      <c r="I5415" s="5" t="s">
        <v>29</v>
      </c>
      <c r="J5415" s="10"/>
      <c r="K5415" s="10"/>
      <c r="L5415" s="11">
        <v>1182000</v>
      </c>
    </row>
    <row r="5416" spans="1:12" x14ac:dyDescent="0.25">
      <c r="A5416" s="5" t="s">
        <v>1539</v>
      </c>
      <c r="B5416" s="3" t="s">
        <v>1540</v>
      </c>
      <c r="C5416" s="5" t="s">
        <v>5587</v>
      </c>
      <c r="D5416" s="5" t="s">
        <v>5587</v>
      </c>
      <c r="E5416" s="5">
        <v>2016</v>
      </c>
      <c r="F5416" s="8" t="str">
        <f t="shared" si="170"/>
        <v>January</v>
      </c>
      <c r="G5416" s="7">
        <f t="shared" si="171"/>
        <v>42370</v>
      </c>
      <c r="H5416" s="5" t="s">
        <v>1541</v>
      </c>
      <c r="I5416" s="5" t="s">
        <v>11</v>
      </c>
      <c r="J5416" s="10">
        <v>1576000</v>
      </c>
      <c r="K5416" s="10"/>
      <c r="L5416" s="11">
        <v>2758000</v>
      </c>
    </row>
    <row r="5417" spans="1:12" x14ac:dyDescent="0.25">
      <c r="A5417" s="5" t="s">
        <v>1539</v>
      </c>
      <c r="B5417" s="3" t="s">
        <v>1540</v>
      </c>
      <c r="C5417" s="5" t="s">
        <v>5588</v>
      </c>
      <c r="D5417" s="5" t="s">
        <v>5588</v>
      </c>
      <c r="E5417" s="5">
        <v>2016</v>
      </c>
      <c r="F5417" s="8" t="str">
        <f t="shared" si="170"/>
        <v>March</v>
      </c>
      <c r="G5417" s="7">
        <f t="shared" si="171"/>
        <v>42432</v>
      </c>
      <c r="H5417" s="5" t="s">
        <v>1542</v>
      </c>
      <c r="I5417" s="5" t="s">
        <v>13</v>
      </c>
      <c r="J5417" s="10"/>
      <c r="K5417" s="10">
        <v>1182000</v>
      </c>
      <c r="L5417" s="11">
        <v>1576000</v>
      </c>
    </row>
    <row r="5418" spans="1:12" x14ac:dyDescent="0.25">
      <c r="A5418" s="5" t="s">
        <v>1539</v>
      </c>
      <c r="B5418" s="3" t="s">
        <v>1540</v>
      </c>
      <c r="C5418" s="5" t="s">
        <v>5597</v>
      </c>
      <c r="D5418" s="5" t="s">
        <v>5587</v>
      </c>
      <c r="E5418" s="5">
        <v>2016</v>
      </c>
      <c r="F5418" s="8" t="str">
        <f t="shared" si="170"/>
        <v>May</v>
      </c>
      <c r="G5418" s="7">
        <f t="shared" si="171"/>
        <v>42491</v>
      </c>
      <c r="H5418" s="5" t="s">
        <v>1543</v>
      </c>
      <c r="I5418" s="5" t="s">
        <v>11</v>
      </c>
      <c r="J5418" s="10">
        <v>1300200</v>
      </c>
      <c r="K5418" s="10"/>
      <c r="L5418" s="11">
        <v>2876200</v>
      </c>
    </row>
    <row r="5419" spans="1:12" x14ac:dyDescent="0.25">
      <c r="A5419" s="5" t="s">
        <v>1539</v>
      </c>
      <c r="B5419" s="3" t="s">
        <v>1540</v>
      </c>
      <c r="C5419" s="5" t="s">
        <v>5597</v>
      </c>
      <c r="D5419" s="5" t="s">
        <v>5607</v>
      </c>
      <c r="E5419" s="5">
        <v>2016</v>
      </c>
      <c r="F5419" s="8" t="str">
        <f t="shared" si="170"/>
        <v>May</v>
      </c>
      <c r="G5419" s="7">
        <f t="shared" si="171"/>
        <v>42502</v>
      </c>
      <c r="H5419" s="5" t="s">
        <v>1544</v>
      </c>
      <c r="I5419" s="5" t="s">
        <v>13</v>
      </c>
      <c r="J5419" s="10"/>
      <c r="K5419" s="10">
        <v>1576000</v>
      </c>
      <c r="L5419" s="11">
        <v>1300200</v>
      </c>
    </row>
    <row r="5420" spans="1:12" x14ac:dyDescent="0.25">
      <c r="A5420" s="5" t="s">
        <v>1539</v>
      </c>
      <c r="B5420" s="3" t="s">
        <v>1540</v>
      </c>
      <c r="C5420" s="5" t="s">
        <v>5597</v>
      </c>
      <c r="D5420" s="5" t="s">
        <v>5614</v>
      </c>
      <c r="E5420" s="5">
        <v>2016</v>
      </c>
      <c r="F5420" s="8" t="str">
        <f t="shared" si="170"/>
        <v>May</v>
      </c>
      <c r="G5420" s="7">
        <f t="shared" si="171"/>
        <v>42516</v>
      </c>
      <c r="H5420" s="5" t="s">
        <v>1545</v>
      </c>
      <c r="I5420" s="5" t="s">
        <v>13</v>
      </c>
      <c r="J5420" s="10"/>
      <c r="K5420" s="10">
        <v>3467200</v>
      </c>
      <c r="L5420" s="11">
        <v>-2167000</v>
      </c>
    </row>
    <row r="5421" spans="1:12" x14ac:dyDescent="0.25">
      <c r="A5421" s="5" t="s">
        <v>1539</v>
      </c>
      <c r="B5421" s="3" t="s">
        <v>1540</v>
      </c>
      <c r="C5421" s="5" t="s">
        <v>5590</v>
      </c>
      <c r="D5421" s="5" t="s">
        <v>5588</v>
      </c>
      <c r="E5421" s="5">
        <v>2016</v>
      </c>
      <c r="F5421" s="8" t="str">
        <f t="shared" si="170"/>
        <v>August</v>
      </c>
      <c r="G5421" s="7">
        <f t="shared" si="171"/>
        <v>42585</v>
      </c>
      <c r="H5421" s="5" t="s">
        <v>1546</v>
      </c>
      <c r="I5421" s="5" t="s">
        <v>11</v>
      </c>
      <c r="J5421" s="10">
        <v>1300200</v>
      </c>
      <c r="K5421" s="10"/>
      <c r="L5421" s="11">
        <v>-866800</v>
      </c>
    </row>
    <row r="5422" spans="1:12" x14ac:dyDescent="0.25">
      <c r="A5422" s="5" t="s">
        <v>1539</v>
      </c>
      <c r="B5422" s="3" t="s">
        <v>1540</v>
      </c>
      <c r="C5422" s="5" t="s">
        <v>5594</v>
      </c>
      <c r="D5422" s="5" t="s">
        <v>5588</v>
      </c>
      <c r="E5422" s="5">
        <v>2016</v>
      </c>
      <c r="F5422" s="8" t="str">
        <f t="shared" si="170"/>
        <v>November</v>
      </c>
      <c r="G5422" s="7">
        <f t="shared" si="171"/>
        <v>42677</v>
      </c>
      <c r="H5422" s="5" t="s">
        <v>1547</v>
      </c>
      <c r="I5422" s="5" t="s">
        <v>11</v>
      </c>
      <c r="J5422" s="10">
        <v>866800</v>
      </c>
      <c r="K5422" s="10"/>
      <c r="L5422" s="11">
        <v>0</v>
      </c>
    </row>
    <row r="5423" spans="1:12" x14ac:dyDescent="0.25">
      <c r="A5423" s="5" t="s">
        <v>1548</v>
      </c>
      <c r="B5423" s="3" t="s">
        <v>1549</v>
      </c>
      <c r="C5423" s="5" t="s">
        <v>5587</v>
      </c>
      <c r="D5423" s="5" t="s">
        <v>5587</v>
      </c>
      <c r="E5423" s="5">
        <v>2016</v>
      </c>
      <c r="F5423" s="8" t="str">
        <f t="shared" si="170"/>
        <v>January</v>
      </c>
      <c r="G5423" s="7">
        <f t="shared" si="171"/>
        <v>42370</v>
      </c>
      <c r="H5423" s="5" t="s">
        <v>36</v>
      </c>
      <c r="I5423" s="5" t="s">
        <v>29</v>
      </c>
      <c r="J5423" s="10"/>
      <c r="K5423" s="10"/>
      <c r="L5423" s="11">
        <v>8000554.9100000001</v>
      </c>
    </row>
    <row r="5424" spans="1:12" x14ac:dyDescent="0.25">
      <c r="A5424" s="5" t="s">
        <v>1548</v>
      </c>
      <c r="B5424" s="3" t="s">
        <v>1549</v>
      </c>
      <c r="C5424" s="5" t="s">
        <v>5587</v>
      </c>
      <c r="D5424" s="5" t="s">
        <v>5587</v>
      </c>
      <c r="E5424" s="5">
        <v>2016</v>
      </c>
      <c r="F5424" s="8" t="str">
        <f t="shared" si="170"/>
        <v>January</v>
      </c>
      <c r="G5424" s="7">
        <f t="shared" si="171"/>
        <v>42370</v>
      </c>
      <c r="H5424" s="5" t="s">
        <v>1550</v>
      </c>
      <c r="I5424" s="5" t="s">
        <v>11</v>
      </c>
      <c r="J5424" s="10">
        <v>995807.4</v>
      </c>
      <c r="K5424" s="10"/>
      <c r="L5424" s="11">
        <v>8996362.3100000005</v>
      </c>
    </row>
    <row r="5425" spans="1:12" x14ac:dyDescent="0.25">
      <c r="A5425" s="5" t="s">
        <v>1548</v>
      </c>
      <c r="B5425" s="3" t="s">
        <v>1549</v>
      </c>
      <c r="C5425" s="5" t="s">
        <v>5587</v>
      </c>
      <c r="D5425" s="5" t="s">
        <v>5608</v>
      </c>
      <c r="E5425" s="5">
        <v>2016</v>
      </c>
      <c r="F5425" s="8" t="str">
        <f t="shared" si="170"/>
        <v>January</v>
      </c>
      <c r="G5425" s="7">
        <f t="shared" si="171"/>
        <v>42394</v>
      </c>
      <c r="H5425" s="5" t="s">
        <v>1551</v>
      </c>
      <c r="I5425" s="5" t="s">
        <v>13</v>
      </c>
      <c r="J5425" s="10"/>
      <c r="K5425" s="10">
        <v>4000000</v>
      </c>
      <c r="L5425" s="11">
        <v>4996362.3099999996</v>
      </c>
    </row>
    <row r="5426" spans="1:12" x14ac:dyDescent="0.25">
      <c r="A5426" s="5" t="s">
        <v>1548</v>
      </c>
      <c r="B5426" s="3" t="s">
        <v>1549</v>
      </c>
      <c r="C5426" s="5" t="s">
        <v>5598</v>
      </c>
      <c r="D5426" s="5" t="s">
        <v>5587</v>
      </c>
      <c r="E5426" s="5">
        <v>2016</v>
      </c>
      <c r="F5426" s="8" t="str">
        <f t="shared" si="170"/>
        <v>February</v>
      </c>
      <c r="G5426" s="7">
        <f t="shared" si="171"/>
        <v>42401</v>
      </c>
      <c r="H5426" s="5" t="s">
        <v>1552</v>
      </c>
      <c r="I5426" s="5" t="s">
        <v>11</v>
      </c>
      <c r="J5426" s="10">
        <v>525000</v>
      </c>
      <c r="K5426" s="10"/>
      <c r="L5426" s="11">
        <v>5521362.3099999996</v>
      </c>
    </row>
    <row r="5427" spans="1:12" x14ac:dyDescent="0.25">
      <c r="A5427" s="5" t="s">
        <v>1548</v>
      </c>
      <c r="B5427" s="3" t="s">
        <v>1549</v>
      </c>
      <c r="C5427" s="5" t="s">
        <v>5588</v>
      </c>
      <c r="D5427" s="5" t="s">
        <v>5587</v>
      </c>
      <c r="E5427" s="5">
        <v>2016</v>
      </c>
      <c r="F5427" s="8" t="str">
        <f t="shared" si="170"/>
        <v>March</v>
      </c>
      <c r="G5427" s="7">
        <f t="shared" si="171"/>
        <v>42430</v>
      </c>
      <c r="H5427" s="5" t="s">
        <v>1553</v>
      </c>
      <c r="I5427" s="5" t="s">
        <v>11</v>
      </c>
      <c r="J5427" s="10">
        <v>525000</v>
      </c>
      <c r="K5427" s="10"/>
      <c r="L5427" s="11">
        <v>6046362.3099999996</v>
      </c>
    </row>
    <row r="5428" spans="1:12" x14ac:dyDescent="0.25">
      <c r="A5428" s="5" t="s">
        <v>1548</v>
      </c>
      <c r="B5428" s="3" t="s">
        <v>1549</v>
      </c>
      <c r="C5428" s="5" t="s">
        <v>5596</v>
      </c>
      <c r="D5428" s="5" t="s">
        <v>5587</v>
      </c>
      <c r="E5428" s="5">
        <v>2016</v>
      </c>
      <c r="F5428" s="8" t="str">
        <f t="shared" si="170"/>
        <v>April</v>
      </c>
      <c r="G5428" s="7">
        <f t="shared" si="171"/>
        <v>42461</v>
      </c>
      <c r="H5428" s="5" t="s">
        <v>1554</v>
      </c>
      <c r="I5428" s="5" t="s">
        <v>11</v>
      </c>
      <c r="J5428" s="10">
        <v>525000</v>
      </c>
      <c r="K5428" s="10"/>
      <c r="L5428" s="11">
        <v>6571362.3099999996</v>
      </c>
    </row>
    <row r="5429" spans="1:12" x14ac:dyDescent="0.25">
      <c r="A5429" s="5" t="s">
        <v>1548</v>
      </c>
      <c r="B5429" s="3" t="s">
        <v>1549</v>
      </c>
      <c r="C5429" s="5" t="s">
        <v>5596</v>
      </c>
      <c r="D5429" s="5" t="s">
        <v>5597</v>
      </c>
      <c r="E5429" s="5">
        <v>2016</v>
      </c>
      <c r="F5429" s="8" t="str">
        <f t="shared" si="170"/>
        <v>April</v>
      </c>
      <c r="G5429" s="7">
        <f t="shared" si="171"/>
        <v>42465</v>
      </c>
      <c r="H5429" s="5" t="s">
        <v>1555</v>
      </c>
      <c r="I5429" s="5" t="s">
        <v>13</v>
      </c>
      <c r="J5429" s="10"/>
      <c r="K5429" s="10">
        <v>3000000</v>
      </c>
      <c r="L5429" s="11">
        <v>3571362.31</v>
      </c>
    </row>
    <row r="5430" spans="1:12" x14ac:dyDescent="0.25">
      <c r="A5430" s="5" t="s">
        <v>1548</v>
      </c>
      <c r="B5430" s="3" t="s">
        <v>1549</v>
      </c>
      <c r="C5430" s="5" t="s">
        <v>5597</v>
      </c>
      <c r="D5430" s="5" t="s">
        <v>5587</v>
      </c>
      <c r="E5430" s="5">
        <v>2016</v>
      </c>
      <c r="F5430" s="8" t="str">
        <f t="shared" si="170"/>
        <v>May</v>
      </c>
      <c r="G5430" s="7">
        <f t="shared" si="171"/>
        <v>42491</v>
      </c>
      <c r="H5430" s="5" t="s">
        <v>1556</v>
      </c>
      <c r="I5430" s="5" t="s">
        <v>11</v>
      </c>
      <c r="J5430" s="10">
        <v>525000</v>
      </c>
      <c r="K5430" s="10"/>
      <c r="L5430" s="11">
        <v>4096362.31</v>
      </c>
    </row>
    <row r="5431" spans="1:12" x14ac:dyDescent="0.25">
      <c r="A5431" s="5" t="s">
        <v>1548</v>
      </c>
      <c r="B5431" s="3" t="s">
        <v>1549</v>
      </c>
      <c r="C5431" s="5" t="s">
        <v>5589</v>
      </c>
      <c r="D5431" s="5" t="s">
        <v>5587</v>
      </c>
      <c r="E5431" s="5">
        <v>2016</v>
      </c>
      <c r="F5431" s="8" t="str">
        <f t="shared" si="170"/>
        <v>June</v>
      </c>
      <c r="G5431" s="7">
        <f t="shared" si="171"/>
        <v>42522</v>
      </c>
      <c r="H5431" s="5" t="s">
        <v>1557</v>
      </c>
      <c r="I5431" s="5" t="s">
        <v>11</v>
      </c>
      <c r="J5431" s="10">
        <v>525000</v>
      </c>
      <c r="K5431" s="10"/>
      <c r="L5431" s="11">
        <v>4621362.3099999996</v>
      </c>
    </row>
    <row r="5432" spans="1:12" x14ac:dyDescent="0.25">
      <c r="A5432" s="5" t="s">
        <v>1548</v>
      </c>
      <c r="B5432" s="3" t="s">
        <v>1549</v>
      </c>
      <c r="C5432" s="5" t="s">
        <v>5592</v>
      </c>
      <c r="D5432" s="5" t="s">
        <v>5587</v>
      </c>
      <c r="E5432" s="5">
        <v>2016</v>
      </c>
      <c r="F5432" s="8" t="str">
        <f t="shared" si="170"/>
        <v>July</v>
      </c>
      <c r="G5432" s="7">
        <f t="shared" si="171"/>
        <v>42552</v>
      </c>
      <c r="H5432" s="5" t="s">
        <v>1558</v>
      </c>
      <c r="I5432" s="5" t="s">
        <v>11</v>
      </c>
      <c r="J5432" s="10">
        <v>525000</v>
      </c>
      <c r="K5432" s="10"/>
      <c r="L5432" s="11">
        <v>5146362.3099999996</v>
      </c>
    </row>
    <row r="5433" spans="1:12" x14ac:dyDescent="0.25">
      <c r="A5433" s="5" t="s">
        <v>1548</v>
      </c>
      <c r="B5433" s="3" t="s">
        <v>1549</v>
      </c>
      <c r="C5433" s="5" t="s">
        <v>5592</v>
      </c>
      <c r="D5433" s="5" t="s">
        <v>5607</v>
      </c>
      <c r="E5433" s="5">
        <v>2016</v>
      </c>
      <c r="F5433" s="8" t="str">
        <f t="shared" si="170"/>
        <v>July</v>
      </c>
      <c r="G5433" s="7">
        <f t="shared" si="171"/>
        <v>42563</v>
      </c>
      <c r="H5433" s="5" t="s">
        <v>1559</v>
      </c>
      <c r="I5433" s="5" t="s">
        <v>13</v>
      </c>
      <c r="J5433" s="10"/>
      <c r="K5433" s="10">
        <v>1500000</v>
      </c>
      <c r="L5433" s="11">
        <v>3646362.31</v>
      </c>
    </row>
    <row r="5434" spans="1:12" x14ac:dyDescent="0.25">
      <c r="A5434" s="5" t="s">
        <v>1548</v>
      </c>
      <c r="B5434" s="3" t="s">
        <v>1549</v>
      </c>
      <c r="C5434" s="5" t="s">
        <v>5590</v>
      </c>
      <c r="D5434" s="5" t="s">
        <v>5587</v>
      </c>
      <c r="E5434" s="5">
        <v>2016</v>
      </c>
      <c r="F5434" s="8" t="str">
        <f t="shared" si="170"/>
        <v>August</v>
      </c>
      <c r="G5434" s="7">
        <f t="shared" si="171"/>
        <v>42583</v>
      </c>
      <c r="H5434" s="5" t="s">
        <v>1560</v>
      </c>
      <c r="I5434" s="5" t="s">
        <v>11</v>
      </c>
      <c r="J5434" s="10">
        <v>525000</v>
      </c>
      <c r="K5434" s="10"/>
      <c r="L5434" s="11">
        <v>4171362.31</v>
      </c>
    </row>
    <row r="5435" spans="1:12" x14ac:dyDescent="0.25">
      <c r="A5435" s="5" t="s">
        <v>1548</v>
      </c>
      <c r="B5435" s="3" t="s">
        <v>1549</v>
      </c>
      <c r="C5435" s="5" t="s">
        <v>5590</v>
      </c>
      <c r="D5435" s="5" t="s">
        <v>5603</v>
      </c>
      <c r="E5435" s="5">
        <v>2016</v>
      </c>
      <c r="F5435" s="8" t="str">
        <f t="shared" si="170"/>
        <v>August</v>
      </c>
      <c r="G5435" s="7">
        <f t="shared" si="171"/>
        <v>42611</v>
      </c>
      <c r="H5435" s="5" t="s">
        <v>1561</v>
      </c>
      <c r="I5435" s="5" t="s">
        <v>13</v>
      </c>
      <c r="J5435" s="10"/>
      <c r="K5435" s="10">
        <v>1000000</v>
      </c>
      <c r="L5435" s="11">
        <v>3171362.31</v>
      </c>
    </row>
    <row r="5436" spans="1:12" x14ac:dyDescent="0.25">
      <c r="A5436" s="5" t="s">
        <v>1548</v>
      </c>
      <c r="B5436" s="3" t="s">
        <v>1549</v>
      </c>
      <c r="C5436" s="5" t="s">
        <v>5605</v>
      </c>
      <c r="D5436" s="5" t="s">
        <v>5587</v>
      </c>
      <c r="E5436" s="5">
        <v>2016</v>
      </c>
      <c r="F5436" s="8" t="str">
        <f t="shared" si="170"/>
        <v>September</v>
      </c>
      <c r="G5436" s="7">
        <f t="shared" si="171"/>
        <v>42614</v>
      </c>
      <c r="H5436" s="5" t="s">
        <v>1562</v>
      </c>
      <c r="I5436" s="5" t="s">
        <v>11</v>
      </c>
      <c r="J5436" s="10">
        <v>525000</v>
      </c>
      <c r="K5436" s="10"/>
      <c r="L5436" s="11">
        <v>3696362.31</v>
      </c>
    </row>
    <row r="5437" spans="1:12" x14ac:dyDescent="0.25">
      <c r="A5437" s="5" t="s">
        <v>1548</v>
      </c>
      <c r="B5437" s="3" t="s">
        <v>1549</v>
      </c>
      <c r="C5437" s="5" t="s">
        <v>5606</v>
      </c>
      <c r="D5437" s="5" t="s">
        <v>5587</v>
      </c>
      <c r="E5437" s="5">
        <v>2016</v>
      </c>
      <c r="F5437" s="8" t="str">
        <f t="shared" si="170"/>
        <v>October</v>
      </c>
      <c r="G5437" s="7">
        <f t="shared" si="171"/>
        <v>42644</v>
      </c>
      <c r="H5437" s="5" t="s">
        <v>1563</v>
      </c>
      <c r="I5437" s="5" t="s">
        <v>11</v>
      </c>
      <c r="J5437" s="10">
        <v>525000</v>
      </c>
      <c r="K5437" s="10"/>
      <c r="L5437" s="11">
        <v>4221362.3099999996</v>
      </c>
    </row>
    <row r="5438" spans="1:12" x14ac:dyDescent="0.25">
      <c r="A5438" s="5" t="s">
        <v>1548</v>
      </c>
      <c r="B5438" s="3" t="s">
        <v>1549</v>
      </c>
      <c r="C5438" s="5" t="s">
        <v>5594</v>
      </c>
      <c r="D5438" s="5" t="s">
        <v>5587</v>
      </c>
      <c r="E5438" s="5">
        <v>2016</v>
      </c>
      <c r="F5438" s="8" t="str">
        <f t="shared" si="170"/>
        <v>November</v>
      </c>
      <c r="G5438" s="7">
        <f t="shared" si="171"/>
        <v>42675</v>
      </c>
      <c r="H5438" s="5" t="s">
        <v>1564</v>
      </c>
      <c r="I5438" s="5" t="s">
        <v>11</v>
      </c>
      <c r="J5438" s="10">
        <v>525000</v>
      </c>
      <c r="K5438" s="10"/>
      <c r="L5438" s="11">
        <v>4746362.3099999996</v>
      </c>
    </row>
    <row r="5439" spans="1:12" x14ac:dyDescent="0.25">
      <c r="A5439" s="5" t="s">
        <v>1548</v>
      </c>
      <c r="B5439" s="3" t="s">
        <v>1549</v>
      </c>
      <c r="C5439" s="5" t="s">
        <v>5594</v>
      </c>
      <c r="D5439" s="5" t="s">
        <v>5602</v>
      </c>
      <c r="E5439" s="5">
        <v>2016</v>
      </c>
      <c r="F5439" s="8" t="str">
        <f t="shared" si="170"/>
        <v>November</v>
      </c>
      <c r="G5439" s="7">
        <f t="shared" si="171"/>
        <v>42698</v>
      </c>
      <c r="H5439" s="5" t="s">
        <v>1565</v>
      </c>
      <c r="I5439" s="5" t="s">
        <v>13</v>
      </c>
      <c r="J5439" s="10"/>
      <c r="K5439" s="10">
        <v>1500000</v>
      </c>
      <c r="L5439" s="11">
        <v>3246362.31</v>
      </c>
    </row>
    <row r="5440" spans="1:12" x14ac:dyDescent="0.25">
      <c r="A5440" s="5" t="s">
        <v>1548</v>
      </c>
      <c r="B5440" s="3" t="s">
        <v>1549</v>
      </c>
      <c r="C5440" s="5" t="s">
        <v>5607</v>
      </c>
      <c r="D5440" s="5" t="s">
        <v>5587</v>
      </c>
      <c r="E5440" s="5">
        <v>2016</v>
      </c>
      <c r="F5440" s="8" t="str">
        <f t="shared" si="170"/>
        <v>December</v>
      </c>
      <c r="G5440" s="7">
        <f t="shared" si="171"/>
        <v>42705</v>
      </c>
      <c r="H5440" s="5" t="s">
        <v>1566</v>
      </c>
      <c r="I5440" s="5" t="s">
        <v>11</v>
      </c>
      <c r="J5440" s="10">
        <v>525000</v>
      </c>
      <c r="K5440" s="10"/>
      <c r="L5440" s="11">
        <v>3771362.31</v>
      </c>
    </row>
    <row r="5441" spans="1:12" x14ac:dyDescent="0.25">
      <c r="A5441" s="5" t="s">
        <v>1567</v>
      </c>
      <c r="B5441" s="3" t="s">
        <v>1568</v>
      </c>
      <c r="C5441" s="5" t="s">
        <v>5605</v>
      </c>
      <c r="D5441" s="5" t="s">
        <v>5616</v>
      </c>
      <c r="E5441" s="5">
        <v>2016</v>
      </c>
      <c r="F5441" s="8" t="str">
        <f t="shared" si="170"/>
        <v>September</v>
      </c>
      <c r="G5441" s="7">
        <f t="shared" si="171"/>
        <v>42628</v>
      </c>
      <c r="H5441" s="5" t="s">
        <v>1569</v>
      </c>
      <c r="I5441" s="5" t="s">
        <v>11</v>
      </c>
      <c r="J5441" s="10">
        <v>1365000</v>
      </c>
      <c r="K5441" s="10"/>
      <c r="L5441" s="11">
        <v>1365000</v>
      </c>
    </row>
    <row r="5442" spans="1:12" x14ac:dyDescent="0.25">
      <c r="A5442" s="5" t="s">
        <v>1567</v>
      </c>
      <c r="B5442" s="3" t="s">
        <v>1568</v>
      </c>
      <c r="C5442" s="5" t="s">
        <v>5605</v>
      </c>
      <c r="D5442" s="5" t="s">
        <v>5616</v>
      </c>
      <c r="E5442" s="5">
        <v>2016</v>
      </c>
      <c r="F5442" s="8" t="str">
        <f t="shared" si="170"/>
        <v>September</v>
      </c>
      <c r="G5442" s="7">
        <f t="shared" si="171"/>
        <v>42628</v>
      </c>
      <c r="H5442" s="5" t="s">
        <v>1570</v>
      </c>
      <c r="I5442" s="5" t="s">
        <v>13</v>
      </c>
      <c r="J5442" s="10"/>
      <c r="K5442" s="10">
        <v>1000000</v>
      </c>
      <c r="L5442" s="11">
        <v>365000</v>
      </c>
    </row>
    <row r="5443" spans="1:12" x14ac:dyDescent="0.25">
      <c r="A5443" s="5" t="s">
        <v>1567</v>
      </c>
      <c r="B5443" s="3" t="s">
        <v>1568</v>
      </c>
      <c r="C5443" s="5" t="s">
        <v>5594</v>
      </c>
      <c r="D5443" s="5" t="s">
        <v>5591</v>
      </c>
      <c r="E5443" s="5">
        <v>2016</v>
      </c>
      <c r="F5443" s="8" t="str">
        <f t="shared" si="170"/>
        <v>November</v>
      </c>
      <c r="G5443" s="7">
        <f t="shared" si="171"/>
        <v>42692</v>
      </c>
      <c r="H5443" s="5" t="s">
        <v>1571</v>
      </c>
      <c r="I5443" s="5" t="s">
        <v>11</v>
      </c>
      <c r="J5443" s="10">
        <v>525000</v>
      </c>
      <c r="K5443" s="10"/>
      <c r="L5443" s="11">
        <v>890000</v>
      </c>
    </row>
    <row r="5444" spans="1:12" x14ac:dyDescent="0.25">
      <c r="A5444" s="5" t="s">
        <v>1567</v>
      </c>
      <c r="B5444" s="3" t="s">
        <v>1568</v>
      </c>
      <c r="C5444" s="5" t="s">
        <v>5607</v>
      </c>
      <c r="D5444" s="5" t="s">
        <v>5591</v>
      </c>
      <c r="E5444" s="5">
        <v>2016</v>
      </c>
      <c r="F5444" s="8" t="str">
        <f t="shared" si="170"/>
        <v>December</v>
      </c>
      <c r="G5444" s="7">
        <f t="shared" si="171"/>
        <v>42722</v>
      </c>
      <c r="H5444" s="5" t="s">
        <v>1572</v>
      </c>
      <c r="I5444" s="5" t="s">
        <v>11</v>
      </c>
      <c r="J5444" s="10">
        <v>525000</v>
      </c>
      <c r="K5444" s="10"/>
      <c r="L5444" s="11">
        <v>1415000</v>
      </c>
    </row>
    <row r="5445" spans="1:12" x14ac:dyDescent="0.25">
      <c r="A5445" s="5" t="s">
        <v>1573</v>
      </c>
      <c r="B5445" s="3" t="s">
        <v>1574</v>
      </c>
      <c r="C5445" s="7"/>
      <c r="D5445" s="7"/>
      <c r="E5445" s="7"/>
      <c r="F5445" s="8" t="str">
        <f t="shared" si="170"/>
        <v>January</v>
      </c>
      <c r="G5445" s="7" t="str">
        <f t="shared" si="171"/>
        <v/>
      </c>
      <c r="H5445" s="5" t="s">
        <v>28</v>
      </c>
      <c r="I5445" s="5" t="s">
        <v>29</v>
      </c>
      <c r="J5445" s="10"/>
      <c r="K5445" s="10"/>
      <c r="L5445" s="11">
        <v>0</v>
      </c>
    </row>
    <row r="5446" spans="1:12" x14ac:dyDescent="0.25">
      <c r="A5446" s="5" t="s">
        <v>1575</v>
      </c>
      <c r="B5446" s="3" t="s">
        <v>1576</v>
      </c>
      <c r="C5446" s="7"/>
      <c r="D5446" s="7"/>
      <c r="E5446" s="7"/>
      <c r="F5446" s="8" t="str">
        <f t="shared" si="170"/>
        <v>January</v>
      </c>
      <c r="G5446" s="7" t="str">
        <f t="shared" si="171"/>
        <v/>
      </c>
      <c r="H5446" s="5" t="s">
        <v>28</v>
      </c>
      <c r="I5446" s="5" t="s">
        <v>29</v>
      </c>
      <c r="J5446" s="10"/>
      <c r="K5446" s="10"/>
      <c r="L5446" s="11">
        <v>0</v>
      </c>
    </row>
    <row r="5447" spans="1:12" x14ac:dyDescent="0.25">
      <c r="A5447" s="5" t="s">
        <v>1577</v>
      </c>
      <c r="B5447" s="3" t="s">
        <v>1578</v>
      </c>
      <c r="C5447" s="5" t="s">
        <v>5587</v>
      </c>
      <c r="D5447" s="5" t="s">
        <v>5587</v>
      </c>
      <c r="E5447" s="5">
        <v>2016</v>
      </c>
      <c r="F5447" s="8" t="str">
        <f t="shared" si="170"/>
        <v>January</v>
      </c>
      <c r="G5447" s="7">
        <f t="shared" si="171"/>
        <v>42370</v>
      </c>
      <c r="H5447" s="5" t="s">
        <v>36</v>
      </c>
      <c r="I5447" s="5" t="s">
        <v>29</v>
      </c>
      <c r="J5447" s="10"/>
      <c r="K5447" s="10"/>
      <c r="L5447" s="11">
        <v>3162026.69</v>
      </c>
    </row>
    <row r="5448" spans="1:12" x14ac:dyDescent="0.25">
      <c r="A5448" s="5" t="s">
        <v>1577</v>
      </c>
      <c r="B5448" s="3" t="s">
        <v>1578</v>
      </c>
      <c r="C5448" s="5" t="s">
        <v>5587</v>
      </c>
      <c r="D5448" s="5" t="s">
        <v>5587</v>
      </c>
      <c r="E5448" s="5">
        <v>2016</v>
      </c>
      <c r="F5448" s="8" t="str">
        <f t="shared" si="170"/>
        <v>January</v>
      </c>
      <c r="G5448" s="7">
        <f t="shared" si="171"/>
        <v>42370</v>
      </c>
      <c r="H5448" s="5" t="s">
        <v>1579</v>
      </c>
      <c r="I5448" s="5" t="s">
        <v>11</v>
      </c>
      <c r="J5448" s="10">
        <v>568749.99</v>
      </c>
      <c r="K5448" s="10"/>
      <c r="L5448" s="11">
        <v>3730776.68</v>
      </c>
    </row>
    <row r="5449" spans="1:12" x14ac:dyDescent="0.25">
      <c r="A5449" s="5" t="s">
        <v>1577</v>
      </c>
      <c r="B5449" s="3" t="s">
        <v>1578</v>
      </c>
      <c r="C5449" s="5" t="s">
        <v>5598</v>
      </c>
      <c r="D5449" s="5" t="s">
        <v>5587</v>
      </c>
      <c r="E5449" s="5">
        <v>2016</v>
      </c>
      <c r="F5449" s="8" t="str">
        <f t="shared" ref="F5449:F5512" si="172">TEXT(C5449*28, "mmmm")</f>
        <v>February</v>
      </c>
      <c r="G5449" s="7">
        <f t="shared" ref="G5449:G5512" si="173">IFERROR(DATEVALUE(CONCATENATE(C5449,"-",D5449,"-",E5449)), "")</f>
        <v>42401</v>
      </c>
      <c r="H5449" s="5" t="s">
        <v>1580</v>
      </c>
      <c r="I5449" s="5" t="s">
        <v>11</v>
      </c>
      <c r="J5449" s="10">
        <v>568749.99</v>
      </c>
      <c r="K5449" s="10"/>
      <c r="L5449" s="11">
        <v>4299526.67</v>
      </c>
    </row>
    <row r="5450" spans="1:12" x14ac:dyDescent="0.25">
      <c r="A5450" s="5" t="s">
        <v>1577</v>
      </c>
      <c r="B5450" s="3" t="s">
        <v>1578</v>
      </c>
      <c r="C5450" s="5" t="s">
        <v>5598</v>
      </c>
      <c r="D5450" s="5" t="s">
        <v>5598</v>
      </c>
      <c r="E5450" s="5">
        <v>2016</v>
      </c>
      <c r="F5450" s="8" t="str">
        <f t="shared" si="172"/>
        <v>February</v>
      </c>
      <c r="G5450" s="7">
        <f t="shared" si="173"/>
        <v>42402</v>
      </c>
      <c r="H5450" s="5" t="s">
        <v>1581</v>
      </c>
      <c r="I5450" s="5" t="s">
        <v>13</v>
      </c>
      <c r="J5450" s="10"/>
      <c r="K5450" s="10">
        <v>1022916.67</v>
      </c>
      <c r="L5450" s="11">
        <v>3276610</v>
      </c>
    </row>
    <row r="5451" spans="1:12" x14ac:dyDescent="0.25">
      <c r="A5451" s="5" t="s">
        <v>1577</v>
      </c>
      <c r="B5451" s="3" t="s">
        <v>1578</v>
      </c>
      <c r="C5451" s="5" t="s">
        <v>5588</v>
      </c>
      <c r="D5451" s="5" t="s">
        <v>5587</v>
      </c>
      <c r="E5451" s="5">
        <v>2016</v>
      </c>
      <c r="F5451" s="8" t="str">
        <f t="shared" si="172"/>
        <v>March</v>
      </c>
      <c r="G5451" s="7">
        <f t="shared" si="173"/>
        <v>42430</v>
      </c>
      <c r="H5451" s="5" t="s">
        <v>1582</v>
      </c>
      <c r="I5451" s="5" t="s">
        <v>11</v>
      </c>
      <c r="J5451" s="10">
        <v>568749.99</v>
      </c>
      <c r="K5451" s="10"/>
      <c r="L5451" s="11">
        <v>3845359.99</v>
      </c>
    </row>
    <row r="5452" spans="1:12" x14ac:dyDescent="0.25">
      <c r="A5452" s="5" t="s">
        <v>1577</v>
      </c>
      <c r="B5452" s="3" t="s">
        <v>1578</v>
      </c>
      <c r="C5452" s="5" t="s">
        <v>5588</v>
      </c>
      <c r="D5452" s="5" t="s">
        <v>5595</v>
      </c>
      <c r="E5452" s="5">
        <v>2016</v>
      </c>
      <c r="F5452" s="8" t="str">
        <f t="shared" si="172"/>
        <v>March</v>
      </c>
      <c r="G5452" s="7">
        <f t="shared" si="173"/>
        <v>42460</v>
      </c>
      <c r="H5452" s="5" t="s">
        <v>1583</v>
      </c>
      <c r="I5452" s="5" t="s">
        <v>13</v>
      </c>
      <c r="J5452" s="10"/>
      <c r="K5452" s="10">
        <v>1418750.01</v>
      </c>
      <c r="L5452" s="11">
        <v>2426609.98</v>
      </c>
    </row>
    <row r="5453" spans="1:12" x14ac:dyDescent="0.25">
      <c r="A5453" s="5" t="s">
        <v>1577</v>
      </c>
      <c r="B5453" s="3" t="s">
        <v>1578</v>
      </c>
      <c r="C5453" s="5" t="s">
        <v>5596</v>
      </c>
      <c r="D5453" s="5" t="s">
        <v>5587</v>
      </c>
      <c r="E5453" s="5">
        <v>2016</v>
      </c>
      <c r="F5453" s="8" t="str">
        <f t="shared" si="172"/>
        <v>April</v>
      </c>
      <c r="G5453" s="7">
        <f t="shared" si="173"/>
        <v>42461</v>
      </c>
      <c r="H5453" s="5" t="s">
        <v>1584</v>
      </c>
      <c r="I5453" s="5" t="s">
        <v>11</v>
      </c>
      <c r="J5453" s="10">
        <v>568750</v>
      </c>
      <c r="K5453" s="10"/>
      <c r="L5453" s="11">
        <v>2995359.98</v>
      </c>
    </row>
    <row r="5454" spans="1:12" x14ac:dyDescent="0.25">
      <c r="A5454" s="5" t="s">
        <v>1577</v>
      </c>
      <c r="B5454" s="3" t="s">
        <v>1578</v>
      </c>
      <c r="C5454" s="5" t="s">
        <v>5597</v>
      </c>
      <c r="D5454" s="5" t="s">
        <v>5587</v>
      </c>
      <c r="E5454" s="5">
        <v>2016</v>
      </c>
      <c r="F5454" s="8" t="str">
        <f t="shared" si="172"/>
        <v>May</v>
      </c>
      <c r="G5454" s="7">
        <f t="shared" si="173"/>
        <v>42491</v>
      </c>
      <c r="H5454" s="5" t="s">
        <v>1585</v>
      </c>
      <c r="I5454" s="5" t="s">
        <v>11</v>
      </c>
      <c r="J5454" s="10">
        <v>568750</v>
      </c>
      <c r="K5454" s="10"/>
      <c r="L5454" s="11">
        <v>3564109.98</v>
      </c>
    </row>
    <row r="5455" spans="1:12" x14ac:dyDescent="0.25">
      <c r="A5455" s="5" t="s">
        <v>1577</v>
      </c>
      <c r="B5455" s="3" t="s">
        <v>1578</v>
      </c>
      <c r="C5455" s="5" t="s">
        <v>5589</v>
      </c>
      <c r="D5455" s="5" t="s">
        <v>5587</v>
      </c>
      <c r="E5455" s="5">
        <v>2016</v>
      </c>
      <c r="F5455" s="8" t="str">
        <f t="shared" si="172"/>
        <v>June</v>
      </c>
      <c r="G5455" s="7">
        <f t="shared" si="173"/>
        <v>42522</v>
      </c>
      <c r="H5455" s="5" t="s">
        <v>1586</v>
      </c>
      <c r="I5455" s="5" t="s">
        <v>11</v>
      </c>
      <c r="J5455" s="10">
        <v>568750</v>
      </c>
      <c r="K5455" s="10"/>
      <c r="L5455" s="11">
        <v>4132859.98</v>
      </c>
    </row>
    <row r="5456" spans="1:12" x14ac:dyDescent="0.25">
      <c r="A5456" s="5" t="s">
        <v>1577</v>
      </c>
      <c r="B5456" s="3" t="s">
        <v>1578</v>
      </c>
      <c r="C5456" s="5" t="s">
        <v>5589</v>
      </c>
      <c r="D5456" s="5" t="s">
        <v>5603</v>
      </c>
      <c r="E5456" s="5">
        <v>2016</v>
      </c>
      <c r="F5456" s="8" t="str">
        <f t="shared" si="172"/>
        <v>June</v>
      </c>
      <c r="G5456" s="7">
        <f t="shared" si="173"/>
        <v>42550</v>
      </c>
      <c r="H5456" s="5" t="s">
        <v>1587</v>
      </c>
      <c r="I5456" s="5" t="s">
        <v>13</v>
      </c>
      <c r="J5456" s="10"/>
      <c r="K5456" s="10">
        <v>922916.67</v>
      </c>
      <c r="L5456" s="11">
        <v>3209943.31</v>
      </c>
    </row>
    <row r="5457" spans="1:12" x14ac:dyDescent="0.25">
      <c r="A5457" s="5" t="s">
        <v>1577</v>
      </c>
      <c r="B5457" s="3" t="s">
        <v>1578</v>
      </c>
      <c r="C5457" s="5" t="s">
        <v>5592</v>
      </c>
      <c r="D5457" s="5" t="s">
        <v>5587</v>
      </c>
      <c r="E5457" s="5">
        <v>2016</v>
      </c>
      <c r="F5457" s="8" t="str">
        <f t="shared" si="172"/>
        <v>July</v>
      </c>
      <c r="G5457" s="7">
        <f t="shared" si="173"/>
        <v>42552</v>
      </c>
      <c r="H5457" s="5" t="s">
        <v>1588</v>
      </c>
      <c r="I5457" s="5" t="s">
        <v>11</v>
      </c>
      <c r="J5457" s="10">
        <v>568750</v>
      </c>
      <c r="K5457" s="10"/>
      <c r="L5457" s="11">
        <v>3778693.31</v>
      </c>
    </row>
    <row r="5458" spans="1:12" x14ac:dyDescent="0.25">
      <c r="A5458" s="5" t="s">
        <v>1577</v>
      </c>
      <c r="B5458" s="3" t="s">
        <v>1578</v>
      </c>
      <c r="C5458" s="5" t="s">
        <v>5590</v>
      </c>
      <c r="D5458" s="5" t="s">
        <v>5587</v>
      </c>
      <c r="E5458" s="5">
        <v>2016</v>
      </c>
      <c r="F5458" s="8" t="str">
        <f t="shared" si="172"/>
        <v>August</v>
      </c>
      <c r="G5458" s="7">
        <f t="shared" si="173"/>
        <v>42583</v>
      </c>
      <c r="H5458" s="5" t="s">
        <v>1589</v>
      </c>
      <c r="I5458" s="5" t="s">
        <v>11</v>
      </c>
      <c r="J5458" s="10">
        <v>568750</v>
      </c>
      <c r="K5458" s="10"/>
      <c r="L5458" s="11">
        <v>4347443.3099999996</v>
      </c>
    </row>
    <row r="5459" spans="1:12" x14ac:dyDescent="0.25">
      <c r="A5459" s="5" t="s">
        <v>1577</v>
      </c>
      <c r="B5459" s="3" t="s">
        <v>1578</v>
      </c>
      <c r="C5459" s="5" t="s">
        <v>5590</v>
      </c>
      <c r="D5459" s="5" t="s">
        <v>5593</v>
      </c>
      <c r="E5459" s="5">
        <v>2016</v>
      </c>
      <c r="F5459" s="8" t="str">
        <f t="shared" si="172"/>
        <v>August</v>
      </c>
      <c r="G5459" s="7">
        <f t="shared" si="173"/>
        <v>42604</v>
      </c>
      <c r="H5459" s="5" t="s">
        <v>1590</v>
      </c>
      <c r="I5459" s="5" t="s">
        <v>13</v>
      </c>
      <c r="J5459" s="10"/>
      <c r="K5459" s="10">
        <v>1118750</v>
      </c>
      <c r="L5459" s="11">
        <v>3228693.31</v>
      </c>
    </row>
    <row r="5460" spans="1:12" x14ac:dyDescent="0.25">
      <c r="A5460" s="5" t="s">
        <v>1577</v>
      </c>
      <c r="B5460" s="3" t="s">
        <v>1578</v>
      </c>
      <c r="C5460" s="5" t="s">
        <v>5605</v>
      </c>
      <c r="D5460" s="5" t="s">
        <v>5587</v>
      </c>
      <c r="E5460" s="5">
        <v>2016</v>
      </c>
      <c r="F5460" s="8" t="str">
        <f t="shared" si="172"/>
        <v>September</v>
      </c>
      <c r="G5460" s="7">
        <f t="shared" si="173"/>
        <v>42614</v>
      </c>
      <c r="H5460" s="5" t="s">
        <v>1591</v>
      </c>
      <c r="I5460" s="5" t="s">
        <v>11</v>
      </c>
      <c r="J5460" s="10">
        <v>568750</v>
      </c>
      <c r="K5460" s="10"/>
      <c r="L5460" s="11">
        <v>3797443.31</v>
      </c>
    </row>
    <row r="5461" spans="1:12" x14ac:dyDescent="0.25">
      <c r="A5461" s="5" t="s">
        <v>1577</v>
      </c>
      <c r="B5461" s="3" t="s">
        <v>1578</v>
      </c>
      <c r="C5461" s="5" t="s">
        <v>5606</v>
      </c>
      <c r="D5461" s="5" t="s">
        <v>5587</v>
      </c>
      <c r="E5461" s="5">
        <v>2016</v>
      </c>
      <c r="F5461" s="8" t="str">
        <f t="shared" si="172"/>
        <v>October</v>
      </c>
      <c r="G5461" s="7">
        <f t="shared" si="173"/>
        <v>42644</v>
      </c>
      <c r="H5461" s="5" t="s">
        <v>1592</v>
      </c>
      <c r="I5461" s="5" t="s">
        <v>11</v>
      </c>
      <c r="J5461" s="10">
        <v>568750</v>
      </c>
      <c r="K5461" s="10"/>
      <c r="L5461" s="11">
        <v>4366193.3099999996</v>
      </c>
    </row>
    <row r="5462" spans="1:12" x14ac:dyDescent="0.25">
      <c r="A5462" s="5" t="s">
        <v>1577</v>
      </c>
      <c r="B5462" s="3" t="s">
        <v>1578</v>
      </c>
      <c r="C5462" s="5" t="s">
        <v>5606</v>
      </c>
      <c r="D5462" s="5" t="s">
        <v>5606</v>
      </c>
      <c r="E5462" s="5">
        <v>2016</v>
      </c>
      <c r="F5462" s="8" t="str">
        <f t="shared" si="172"/>
        <v>October</v>
      </c>
      <c r="G5462" s="7">
        <f t="shared" si="173"/>
        <v>42653</v>
      </c>
      <c r="H5462" s="5" t="s">
        <v>1593</v>
      </c>
      <c r="I5462" s="5" t="s">
        <v>13</v>
      </c>
      <c r="J5462" s="10"/>
      <c r="K5462" s="10">
        <v>1083333.3400000001</v>
      </c>
      <c r="L5462" s="11">
        <v>3282859.97</v>
      </c>
    </row>
    <row r="5463" spans="1:12" x14ac:dyDescent="0.25">
      <c r="A5463" s="5" t="s">
        <v>1577</v>
      </c>
      <c r="B5463" s="3" t="s">
        <v>1578</v>
      </c>
      <c r="C5463" s="5" t="s">
        <v>5594</v>
      </c>
      <c r="D5463" s="5" t="s">
        <v>5587</v>
      </c>
      <c r="E5463" s="5">
        <v>2016</v>
      </c>
      <c r="F5463" s="8" t="str">
        <f t="shared" si="172"/>
        <v>November</v>
      </c>
      <c r="G5463" s="7">
        <f t="shared" si="173"/>
        <v>42675</v>
      </c>
      <c r="H5463" s="5" t="s">
        <v>1594</v>
      </c>
      <c r="I5463" s="5" t="s">
        <v>11</v>
      </c>
      <c r="J5463" s="10">
        <v>568750</v>
      </c>
      <c r="K5463" s="10"/>
      <c r="L5463" s="11">
        <v>3851609.97</v>
      </c>
    </row>
    <row r="5464" spans="1:12" x14ac:dyDescent="0.25">
      <c r="A5464" s="5" t="s">
        <v>1577</v>
      </c>
      <c r="B5464" s="3" t="s">
        <v>1578</v>
      </c>
      <c r="C5464" s="5" t="s">
        <v>5594</v>
      </c>
      <c r="D5464" s="5" t="s">
        <v>5590</v>
      </c>
      <c r="E5464" s="5">
        <v>2016</v>
      </c>
      <c r="F5464" s="8" t="str">
        <f t="shared" si="172"/>
        <v>November</v>
      </c>
      <c r="G5464" s="7">
        <f t="shared" si="173"/>
        <v>42682</v>
      </c>
      <c r="H5464" s="5" t="s">
        <v>1595</v>
      </c>
      <c r="I5464" s="5" t="s">
        <v>13</v>
      </c>
      <c r="J5464" s="10"/>
      <c r="K5464" s="10">
        <v>1083333.3400000001</v>
      </c>
      <c r="L5464" s="11">
        <v>2768276.63</v>
      </c>
    </row>
    <row r="5465" spans="1:12" x14ac:dyDescent="0.25">
      <c r="A5465" s="5" t="s">
        <v>1577</v>
      </c>
      <c r="B5465" s="3" t="s">
        <v>1578</v>
      </c>
      <c r="C5465" s="5" t="s">
        <v>5594</v>
      </c>
      <c r="D5465" s="5" t="s">
        <v>5610</v>
      </c>
      <c r="E5465" s="5">
        <v>2016</v>
      </c>
      <c r="F5465" s="8" t="str">
        <f t="shared" si="172"/>
        <v>November</v>
      </c>
      <c r="G5465" s="7">
        <f t="shared" si="173"/>
        <v>42704</v>
      </c>
      <c r="H5465" s="5" t="s">
        <v>1596</v>
      </c>
      <c r="I5465" s="5" t="s">
        <v>13</v>
      </c>
      <c r="J5465" s="10"/>
      <c r="K5465" s="10">
        <v>1315017.33</v>
      </c>
      <c r="L5465" s="11">
        <v>1453259.3</v>
      </c>
    </row>
    <row r="5466" spans="1:12" x14ac:dyDescent="0.25">
      <c r="A5466" s="5" t="s">
        <v>1577</v>
      </c>
      <c r="B5466" s="3" t="s">
        <v>1578</v>
      </c>
      <c r="C5466" s="5" t="s">
        <v>5607</v>
      </c>
      <c r="D5466" s="5" t="s">
        <v>5587</v>
      </c>
      <c r="E5466" s="5">
        <v>2016</v>
      </c>
      <c r="F5466" s="8" t="str">
        <f t="shared" si="172"/>
        <v>December</v>
      </c>
      <c r="G5466" s="7">
        <f t="shared" si="173"/>
        <v>42705</v>
      </c>
      <c r="H5466" s="5" t="s">
        <v>1597</v>
      </c>
      <c r="I5466" s="5" t="s">
        <v>11</v>
      </c>
      <c r="J5466" s="10">
        <v>568750</v>
      </c>
      <c r="K5466" s="10"/>
      <c r="L5466" s="11">
        <v>2022009.3</v>
      </c>
    </row>
    <row r="5467" spans="1:12" x14ac:dyDescent="0.25">
      <c r="A5467" s="5" t="s">
        <v>1577</v>
      </c>
      <c r="B5467" s="3" t="s">
        <v>1578</v>
      </c>
      <c r="C5467" s="5" t="s">
        <v>5607</v>
      </c>
      <c r="D5467" s="5" t="s">
        <v>5610</v>
      </c>
      <c r="E5467" s="5">
        <v>2016</v>
      </c>
      <c r="F5467" s="8" t="str">
        <f t="shared" si="172"/>
        <v>December</v>
      </c>
      <c r="G5467" s="7">
        <f t="shared" si="173"/>
        <v>42734</v>
      </c>
      <c r="H5467" s="5" t="s">
        <v>1598</v>
      </c>
      <c r="I5467" s="5" t="s">
        <v>13</v>
      </c>
      <c r="J5467" s="10"/>
      <c r="K5467" s="10">
        <v>460566.52</v>
      </c>
      <c r="L5467" s="11">
        <v>1561442.78</v>
      </c>
    </row>
    <row r="5468" spans="1:12" x14ac:dyDescent="0.25">
      <c r="A5468" s="5" t="s">
        <v>1599</v>
      </c>
      <c r="B5468" s="3" t="s">
        <v>1600</v>
      </c>
      <c r="C5468" s="7"/>
      <c r="D5468" s="7"/>
      <c r="E5468" s="7"/>
      <c r="F5468" s="8" t="str">
        <f t="shared" si="172"/>
        <v>January</v>
      </c>
      <c r="G5468" s="7" t="str">
        <f t="shared" si="173"/>
        <v/>
      </c>
      <c r="H5468" s="5" t="s">
        <v>28</v>
      </c>
      <c r="I5468" s="5" t="s">
        <v>29</v>
      </c>
      <c r="J5468" s="10"/>
      <c r="K5468" s="10"/>
      <c r="L5468" s="11">
        <v>0</v>
      </c>
    </row>
    <row r="5469" spans="1:12" x14ac:dyDescent="0.25">
      <c r="A5469" s="5" t="s">
        <v>1601</v>
      </c>
      <c r="B5469" s="3" t="s">
        <v>1602</v>
      </c>
      <c r="C5469" s="7"/>
      <c r="D5469" s="7"/>
      <c r="E5469" s="7"/>
      <c r="F5469" s="8" t="str">
        <f t="shared" si="172"/>
        <v>January</v>
      </c>
      <c r="G5469" s="7" t="str">
        <f t="shared" si="173"/>
        <v/>
      </c>
      <c r="H5469" s="5" t="s">
        <v>28</v>
      </c>
      <c r="I5469" s="5" t="s">
        <v>29</v>
      </c>
      <c r="J5469" s="10"/>
      <c r="K5469" s="10"/>
      <c r="L5469" s="11">
        <v>0</v>
      </c>
    </row>
    <row r="5470" spans="1:12" x14ac:dyDescent="0.25">
      <c r="A5470" s="5" t="s">
        <v>1603</v>
      </c>
      <c r="B5470" s="3" t="s">
        <v>1604</v>
      </c>
      <c r="C5470" s="7"/>
      <c r="D5470" s="7"/>
      <c r="E5470" s="7"/>
      <c r="F5470" s="8" t="str">
        <f t="shared" si="172"/>
        <v>January</v>
      </c>
      <c r="G5470" s="7" t="str">
        <f t="shared" si="173"/>
        <v/>
      </c>
      <c r="H5470" s="5" t="s">
        <v>28</v>
      </c>
      <c r="I5470" s="5" t="s">
        <v>29</v>
      </c>
      <c r="J5470" s="10"/>
      <c r="K5470" s="10"/>
      <c r="L5470" s="11">
        <v>0</v>
      </c>
    </row>
    <row r="5471" spans="1:12" x14ac:dyDescent="0.25">
      <c r="A5471" s="5" t="s">
        <v>1605</v>
      </c>
      <c r="B5471" s="3" t="s">
        <v>1606</v>
      </c>
      <c r="C5471" s="5" t="s">
        <v>5587</v>
      </c>
      <c r="D5471" s="5" t="s">
        <v>5587</v>
      </c>
      <c r="E5471" s="5">
        <v>2016</v>
      </c>
      <c r="F5471" s="8" t="str">
        <f t="shared" si="172"/>
        <v>January</v>
      </c>
      <c r="G5471" s="7">
        <f t="shared" si="173"/>
        <v>42370</v>
      </c>
      <c r="H5471" s="5" t="s">
        <v>36</v>
      </c>
      <c r="I5471" s="5" t="s">
        <v>29</v>
      </c>
      <c r="J5471" s="10"/>
      <c r="K5471" s="10"/>
      <c r="L5471" s="11">
        <v>976080</v>
      </c>
    </row>
    <row r="5472" spans="1:12" x14ac:dyDescent="0.25">
      <c r="A5472" s="5" t="s">
        <v>1605</v>
      </c>
      <c r="B5472" s="3" t="s">
        <v>1606</v>
      </c>
      <c r="C5472" s="5" t="s">
        <v>5590</v>
      </c>
      <c r="D5472" s="5" t="s">
        <v>5587</v>
      </c>
      <c r="E5472" s="5">
        <v>2016</v>
      </c>
      <c r="F5472" s="8" t="str">
        <f t="shared" si="172"/>
        <v>August</v>
      </c>
      <c r="G5472" s="7">
        <f t="shared" si="173"/>
        <v>42583</v>
      </c>
      <c r="H5472" s="5" t="s">
        <v>41</v>
      </c>
      <c r="I5472" s="5" t="s">
        <v>11</v>
      </c>
      <c r="J5472" s="10"/>
      <c r="K5472" s="10">
        <v>976080</v>
      </c>
      <c r="L5472" s="11">
        <v>0</v>
      </c>
    </row>
    <row r="5473" spans="1:12" x14ac:dyDescent="0.25">
      <c r="A5473" s="5" t="s">
        <v>1607</v>
      </c>
      <c r="B5473" s="3" t="s">
        <v>1608</v>
      </c>
      <c r="C5473" s="5" t="s">
        <v>5587</v>
      </c>
      <c r="D5473" s="5" t="s">
        <v>5587</v>
      </c>
      <c r="E5473" s="5">
        <v>2016</v>
      </c>
      <c r="F5473" s="8" t="str">
        <f t="shared" si="172"/>
        <v>January</v>
      </c>
      <c r="G5473" s="7">
        <f t="shared" si="173"/>
        <v>42370</v>
      </c>
      <c r="H5473" s="5" t="s">
        <v>36</v>
      </c>
      <c r="I5473" s="5" t="s">
        <v>29</v>
      </c>
      <c r="J5473" s="10"/>
      <c r="K5473" s="10"/>
      <c r="L5473" s="11">
        <v>367123.66</v>
      </c>
    </row>
    <row r="5474" spans="1:12" x14ac:dyDescent="0.25">
      <c r="A5474" s="5" t="s">
        <v>1607</v>
      </c>
      <c r="B5474" s="3" t="s">
        <v>1608</v>
      </c>
      <c r="C5474" s="5" t="s">
        <v>5587</v>
      </c>
      <c r="D5474" s="5" t="s">
        <v>5608</v>
      </c>
      <c r="E5474" s="5">
        <v>2016</v>
      </c>
      <c r="F5474" s="8" t="str">
        <f t="shared" si="172"/>
        <v>January</v>
      </c>
      <c r="G5474" s="7">
        <f t="shared" si="173"/>
        <v>42394</v>
      </c>
      <c r="H5474" s="5" t="s">
        <v>1609</v>
      </c>
      <c r="I5474" s="5" t="s">
        <v>13</v>
      </c>
      <c r="J5474" s="10"/>
      <c r="K5474" s="10">
        <v>382016.25</v>
      </c>
      <c r="L5474" s="11">
        <v>-14892.59</v>
      </c>
    </row>
    <row r="5475" spans="1:12" x14ac:dyDescent="0.25">
      <c r="A5475" s="5" t="s">
        <v>1607</v>
      </c>
      <c r="B5475" s="3" t="s">
        <v>1608</v>
      </c>
      <c r="C5475" s="5" t="s">
        <v>5588</v>
      </c>
      <c r="D5475" s="5" t="s">
        <v>5587</v>
      </c>
      <c r="E5475" s="5">
        <v>2016</v>
      </c>
      <c r="F5475" s="8" t="str">
        <f t="shared" si="172"/>
        <v>March</v>
      </c>
      <c r="G5475" s="7">
        <f t="shared" si="173"/>
        <v>42430</v>
      </c>
      <c r="H5475" s="5" t="s">
        <v>1610</v>
      </c>
      <c r="I5475" s="5" t="s">
        <v>11</v>
      </c>
      <c r="J5475" s="10">
        <v>382016.25</v>
      </c>
      <c r="K5475" s="10"/>
      <c r="L5475" s="11">
        <v>367123.66</v>
      </c>
    </row>
    <row r="5476" spans="1:12" x14ac:dyDescent="0.25">
      <c r="A5476" s="5" t="s">
        <v>1607</v>
      </c>
      <c r="B5476" s="3" t="s">
        <v>1608</v>
      </c>
      <c r="C5476" s="5" t="s">
        <v>5597</v>
      </c>
      <c r="D5476" s="5" t="s">
        <v>5596</v>
      </c>
      <c r="E5476" s="5">
        <v>2016</v>
      </c>
      <c r="F5476" s="8" t="str">
        <f t="shared" si="172"/>
        <v>May</v>
      </c>
      <c r="G5476" s="7">
        <f t="shared" si="173"/>
        <v>42494</v>
      </c>
      <c r="H5476" s="5" t="s">
        <v>1611</v>
      </c>
      <c r="I5476" s="5" t="s">
        <v>13</v>
      </c>
      <c r="J5476" s="10"/>
      <c r="K5476" s="10">
        <v>382016.25</v>
      </c>
      <c r="L5476" s="11">
        <v>-14892.59</v>
      </c>
    </row>
    <row r="5477" spans="1:12" x14ac:dyDescent="0.25">
      <c r="A5477" s="5" t="s">
        <v>1607</v>
      </c>
      <c r="B5477" s="3" t="s">
        <v>1608</v>
      </c>
      <c r="C5477" s="5" t="s">
        <v>5597</v>
      </c>
      <c r="D5477" s="5" t="s">
        <v>5614</v>
      </c>
      <c r="E5477" s="5">
        <v>2016</v>
      </c>
      <c r="F5477" s="8" t="str">
        <f t="shared" si="172"/>
        <v>May</v>
      </c>
      <c r="G5477" s="7">
        <f t="shared" si="173"/>
        <v>42516</v>
      </c>
      <c r="H5477" s="5" t="s">
        <v>1612</v>
      </c>
      <c r="I5477" s="5" t="s">
        <v>13</v>
      </c>
      <c r="J5477" s="10"/>
      <c r="K5477" s="10">
        <v>382016.25</v>
      </c>
      <c r="L5477" s="11">
        <v>-396908.84</v>
      </c>
    </row>
    <row r="5478" spans="1:12" x14ac:dyDescent="0.25">
      <c r="A5478" s="5" t="s">
        <v>1607</v>
      </c>
      <c r="B5478" s="3" t="s">
        <v>1608</v>
      </c>
      <c r="C5478" s="5" t="s">
        <v>5589</v>
      </c>
      <c r="D5478" s="5" t="s">
        <v>5587</v>
      </c>
      <c r="E5478" s="5">
        <v>2016</v>
      </c>
      <c r="F5478" s="8" t="str">
        <f t="shared" si="172"/>
        <v>June</v>
      </c>
      <c r="G5478" s="7">
        <f t="shared" si="173"/>
        <v>42522</v>
      </c>
      <c r="H5478" s="5" t="s">
        <v>1613</v>
      </c>
      <c r="I5478" s="5" t="s">
        <v>11</v>
      </c>
      <c r="J5478" s="10">
        <v>382016.25</v>
      </c>
      <c r="K5478" s="10"/>
      <c r="L5478" s="11">
        <v>-14892.59</v>
      </c>
    </row>
    <row r="5479" spans="1:12" x14ac:dyDescent="0.25">
      <c r="A5479" s="5" t="s">
        <v>1614</v>
      </c>
      <c r="B5479" s="3" t="s">
        <v>1615</v>
      </c>
      <c r="C5479" s="7"/>
      <c r="D5479" s="7"/>
      <c r="E5479" s="7"/>
      <c r="F5479" s="8" t="str">
        <f t="shared" si="172"/>
        <v>January</v>
      </c>
      <c r="G5479" s="7" t="str">
        <f t="shared" si="173"/>
        <v/>
      </c>
      <c r="H5479" s="5" t="s">
        <v>28</v>
      </c>
      <c r="I5479" s="5" t="s">
        <v>29</v>
      </c>
      <c r="J5479" s="10"/>
      <c r="K5479" s="10"/>
      <c r="L5479" s="11">
        <v>0</v>
      </c>
    </row>
    <row r="5480" spans="1:12" x14ac:dyDescent="0.25">
      <c r="A5480" s="5" t="s">
        <v>1616</v>
      </c>
      <c r="B5480" s="3" t="s">
        <v>1617</v>
      </c>
      <c r="C5480" s="7"/>
      <c r="D5480" s="7"/>
      <c r="E5480" s="7"/>
      <c r="F5480" s="8" t="str">
        <f t="shared" si="172"/>
        <v>January</v>
      </c>
      <c r="G5480" s="7" t="str">
        <f t="shared" si="173"/>
        <v/>
      </c>
      <c r="H5480" s="5" t="s">
        <v>28</v>
      </c>
      <c r="I5480" s="5" t="s">
        <v>29</v>
      </c>
      <c r="J5480" s="10"/>
      <c r="K5480" s="10"/>
      <c r="L5480" s="11">
        <v>0</v>
      </c>
    </row>
    <row r="5481" spans="1:12" x14ac:dyDescent="0.25">
      <c r="A5481" s="5" t="s">
        <v>1618</v>
      </c>
      <c r="B5481" s="3" t="s">
        <v>1619</v>
      </c>
      <c r="C5481" s="7"/>
      <c r="D5481" s="7"/>
      <c r="E5481" s="7"/>
      <c r="F5481" s="8" t="str">
        <f t="shared" si="172"/>
        <v>January</v>
      </c>
      <c r="G5481" s="7" t="str">
        <f t="shared" si="173"/>
        <v/>
      </c>
      <c r="H5481" s="5" t="s">
        <v>28</v>
      </c>
      <c r="I5481" s="5" t="s">
        <v>29</v>
      </c>
      <c r="J5481" s="10"/>
      <c r="K5481" s="10"/>
      <c r="L5481" s="11">
        <v>0</v>
      </c>
    </row>
    <row r="5482" spans="1:12" x14ac:dyDescent="0.25">
      <c r="A5482" s="5" t="s">
        <v>1620</v>
      </c>
      <c r="B5482" s="3" t="s">
        <v>1621</v>
      </c>
      <c r="C5482" s="7"/>
      <c r="D5482" s="7"/>
      <c r="E5482" s="7"/>
      <c r="F5482" s="8" t="str">
        <f t="shared" si="172"/>
        <v>January</v>
      </c>
      <c r="G5482" s="7" t="str">
        <f t="shared" si="173"/>
        <v/>
      </c>
      <c r="H5482" s="5" t="s">
        <v>28</v>
      </c>
      <c r="I5482" s="5" t="s">
        <v>29</v>
      </c>
      <c r="J5482" s="10"/>
      <c r="K5482" s="10"/>
      <c r="L5482" s="11">
        <v>0</v>
      </c>
    </row>
    <row r="5483" spans="1:12" x14ac:dyDescent="0.25">
      <c r="A5483" s="5" t="s">
        <v>1622</v>
      </c>
      <c r="B5483" s="3" t="s">
        <v>1623</v>
      </c>
      <c r="C5483" s="5" t="s">
        <v>5587</v>
      </c>
      <c r="D5483" s="5" t="s">
        <v>5587</v>
      </c>
      <c r="E5483" s="5">
        <v>2016</v>
      </c>
      <c r="F5483" s="8" t="str">
        <f t="shared" si="172"/>
        <v>January</v>
      </c>
      <c r="G5483" s="7">
        <f t="shared" si="173"/>
        <v>42370</v>
      </c>
      <c r="H5483" s="5" t="s">
        <v>36</v>
      </c>
      <c r="I5483" s="5" t="s">
        <v>29</v>
      </c>
      <c r="J5483" s="10"/>
      <c r="K5483" s="10"/>
      <c r="L5483" s="11">
        <v>7821614.2699999996</v>
      </c>
    </row>
    <row r="5484" spans="1:12" x14ac:dyDescent="0.25">
      <c r="A5484" s="5" t="s">
        <v>1622</v>
      </c>
      <c r="B5484" s="3" t="s">
        <v>1623</v>
      </c>
      <c r="C5484" s="5" t="s">
        <v>5587</v>
      </c>
      <c r="D5484" s="5" t="s">
        <v>5587</v>
      </c>
      <c r="E5484" s="5">
        <v>2016</v>
      </c>
      <c r="F5484" s="8" t="str">
        <f t="shared" si="172"/>
        <v>January</v>
      </c>
      <c r="G5484" s="7">
        <f t="shared" si="173"/>
        <v>42370</v>
      </c>
      <c r="H5484" s="5" t="s">
        <v>1624</v>
      </c>
      <c r="I5484" s="5" t="s">
        <v>11</v>
      </c>
      <c r="J5484" s="10">
        <v>6168750</v>
      </c>
      <c r="K5484" s="10"/>
      <c r="L5484" s="11">
        <v>13990364.27</v>
      </c>
    </row>
    <row r="5485" spans="1:12" x14ac:dyDescent="0.25">
      <c r="A5485" s="5" t="s">
        <v>1622</v>
      </c>
      <c r="B5485" s="3" t="s">
        <v>1623</v>
      </c>
      <c r="C5485" s="5" t="s">
        <v>5587</v>
      </c>
      <c r="D5485" s="5" t="s">
        <v>5598</v>
      </c>
      <c r="E5485" s="5">
        <v>2016</v>
      </c>
      <c r="F5485" s="8" t="str">
        <f t="shared" si="172"/>
        <v>January</v>
      </c>
      <c r="G5485" s="7">
        <f t="shared" si="173"/>
        <v>42371</v>
      </c>
      <c r="H5485" s="5" t="s">
        <v>1625</v>
      </c>
      <c r="I5485" s="5" t="s">
        <v>11</v>
      </c>
      <c r="J5485" s="10"/>
      <c r="K5485" s="10">
        <v>179166.67</v>
      </c>
      <c r="L5485" s="11">
        <v>13811197.6</v>
      </c>
    </row>
    <row r="5486" spans="1:12" x14ac:dyDescent="0.25">
      <c r="A5486" s="5" t="s">
        <v>1622</v>
      </c>
      <c r="B5486" s="3" t="s">
        <v>1623</v>
      </c>
      <c r="C5486" s="5" t="s">
        <v>5587</v>
      </c>
      <c r="D5486" s="5" t="s">
        <v>5594</v>
      </c>
      <c r="E5486" s="5">
        <v>2016</v>
      </c>
      <c r="F5486" s="8" t="str">
        <f t="shared" si="172"/>
        <v>January</v>
      </c>
      <c r="G5486" s="7">
        <f t="shared" si="173"/>
        <v>42380</v>
      </c>
      <c r="H5486" s="5" t="s">
        <v>1626</v>
      </c>
      <c r="I5486" s="5" t="s">
        <v>13</v>
      </c>
      <c r="J5486" s="10"/>
      <c r="K5486" s="10">
        <v>1652864.27</v>
      </c>
      <c r="L5486" s="11">
        <v>12158333.33</v>
      </c>
    </row>
    <row r="5487" spans="1:12" x14ac:dyDescent="0.25">
      <c r="A5487" s="5" t="s">
        <v>1622</v>
      </c>
      <c r="B5487" s="3" t="s">
        <v>1623</v>
      </c>
      <c r="C5487" s="5" t="s">
        <v>5596</v>
      </c>
      <c r="D5487" s="5" t="s">
        <v>5587</v>
      </c>
      <c r="E5487" s="5">
        <v>2016</v>
      </c>
      <c r="F5487" s="8" t="str">
        <f t="shared" si="172"/>
        <v>April</v>
      </c>
      <c r="G5487" s="7">
        <f t="shared" si="173"/>
        <v>42461</v>
      </c>
      <c r="H5487" s="5" t="s">
        <v>1627</v>
      </c>
      <c r="I5487" s="5" t="s">
        <v>11</v>
      </c>
      <c r="J5487" s="10">
        <v>6288187.5</v>
      </c>
      <c r="K5487" s="10"/>
      <c r="L5487" s="11">
        <v>18446520.829999998</v>
      </c>
    </row>
    <row r="5488" spans="1:12" x14ac:dyDescent="0.25">
      <c r="A5488" s="5" t="s">
        <v>1622</v>
      </c>
      <c r="B5488" s="3" t="s">
        <v>1623</v>
      </c>
      <c r="C5488" s="5" t="s">
        <v>5597</v>
      </c>
      <c r="D5488" s="5" t="s">
        <v>5596</v>
      </c>
      <c r="E5488" s="5">
        <v>2016</v>
      </c>
      <c r="F5488" s="8" t="str">
        <f t="shared" si="172"/>
        <v>May</v>
      </c>
      <c r="G5488" s="7">
        <f t="shared" si="173"/>
        <v>42494</v>
      </c>
      <c r="H5488" s="5" t="s">
        <v>1628</v>
      </c>
      <c r="I5488" s="5" t="s">
        <v>13</v>
      </c>
      <c r="J5488" s="10"/>
      <c r="K5488" s="10">
        <v>5695833.3300000001</v>
      </c>
      <c r="L5488" s="11">
        <v>12750687.5</v>
      </c>
    </row>
    <row r="5489" spans="1:12" x14ac:dyDescent="0.25">
      <c r="A5489" s="5" t="s">
        <v>1622</v>
      </c>
      <c r="B5489" s="3" t="s">
        <v>1623</v>
      </c>
      <c r="C5489" s="5" t="s">
        <v>5597</v>
      </c>
      <c r="D5489" s="5" t="s">
        <v>5597</v>
      </c>
      <c r="E5489" s="5">
        <v>2016</v>
      </c>
      <c r="F5489" s="8" t="str">
        <f t="shared" si="172"/>
        <v>May</v>
      </c>
      <c r="G5489" s="7">
        <f t="shared" si="173"/>
        <v>42495</v>
      </c>
      <c r="H5489" s="5" t="s">
        <v>1629</v>
      </c>
      <c r="I5489" s="5" t="s">
        <v>13</v>
      </c>
      <c r="J5489" s="10"/>
      <c r="K5489" s="10">
        <v>293750</v>
      </c>
      <c r="L5489" s="11">
        <v>12456937.5</v>
      </c>
    </row>
    <row r="5490" spans="1:12" x14ac:dyDescent="0.25">
      <c r="A5490" s="5" t="s">
        <v>1622</v>
      </c>
      <c r="B5490" s="3" t="s">
        <v>1623</v>
      </c>
      <c r="C5490" s="5" t="s">
        <v>5592</v>
      </c>
      <c r="D5490" s="5" t="s">
        <v>5587</v>
      </c>
      <c r="E5490" s="5">
        <v>2016</v>
      </c>
      <c r="F5490" s="8" t="str">
        <f t="shared" si="172"/>
        <v>July</v>
      </c>
      <c r="G5490" s="7">
        <f t="shared" si="173"/>
        <v>42552</v>
      </c>
      <c r="H5490" s="5" t="s">
        <v>1630</v>
      </c>
      <c r="I5490" s="5" t="s">
        <v>11</v>
      </c>
      <c r="J5490" s="10">
        <v>6378750</v>
      </c>
      <c r="K5490" s="10"/>
      <c r="L5490" s="11">
        <v>18835687.5</v>
      </c>
    </row>
    <row r="5491" spans="1:12" x14ac:dyDescent="0.25">
      <c r="A5491" s="5" t="s">
        <v>1622</v>
      </c>
      <c r="B5491" s="3" t="s">
        <v>1623</v>
      </c>
      <c r="C5491" s="5" t="s">
        <v>5592</v>
      </c>
      <c r="D5491" s="5" t="s">
        <v>5614</v>
      </c>
      <c r="E5491" s="5">
        <v>2016</v>
      </c>
      <c r="F5491" s="8" t="str">
        <f t="shared" si="172"/>
        <v>July</v>
      </c>
      <c r="G5491" s="7">
        <f t="shared" si="173"/>
        <v>42577</v>
      </c>
      <c r="H5491" s="5" t="s">
        <v>1631</v>
      </c>
      <c r="I5491" s="5" t="s">
        <v>13</v>
      </c>
      <c r="J5491" s="10"/>
      <c r="K5491" s="10">
        <v>6168750</v>
      </c>
      <c r="L5491" s="11">
        <v>12666937.5</v>
      </c>
    </row>
    <row r="5492" spans="1:12" x14ac:dyDescent="0.25">
      <c r="A5492" s="5" t="s">
        <v>1622</v>
      </c>
      <c r="B5492" s="3" t="s">
        <v>1623</v>
      </c>
      <c r="C5492" s="5" t="s">
        <v>5606</v>
      </c>
      <c r="D5492" s="5" t="s">
        <v>5587</v>
      </c>
      <c r="E5492" s="5">
        <v>2016</v>
      </c>
      <c r="F5492" s="8" t="str">
        <f t="shared" si="172"/>
        <v>October</v>
      </c>
      <c r="G5492" s="7">
        <f t="shared" si="173"/>
        <v>42644</v>
      </c>
      <c r="H5492" s="5" t="s">
        <v>1632</v>
      </c>
      <c r="I5492" s="5" t="s">
        <v>11</v>
      </c>
      <c r="J5492" s="10">
        <v>6378750</v>
      </c>
      <c r="K5492" s="10"/>
      <c r="L5492" s="11">
        <v>19045687.5</v>
      </c>
    </row>
    <row r="5493" spans="1:12" x14ac:dyDescent="0.25">
      <c r="A5493" s="5" t="s">
        <v>1622</v>
      </c>
      <c r="B5493" s="3" t="s">
        <v>1623</v>
      </c>
      <c r="C5493" s="5" t="s">
        <v>5594</v>
      </c>
      <c r="D5493" s="5" t="s">
        <v>5610</v>
      </c>
      <c r="E5493" s="5">
        <v>2016</v>
      </c>
      <c r="F5493" s="8" t="str">
        <f t="shared" si="172"/>
        <v>November</v>
      </c>
      <c r="G5493" s="7">
        <f t="shared" si="173"/>
        <v>42704</v>
      </c>
      <c r="H5493" s="5" t="s">
        <v>1633</v>
      </c>
      <c r="I5493" s="5" t="s">
        <v>11</v>
      </c>
      <c r="J5493" s="10"/>
      <c r="K5493" s="10">
        <v>49437.5</v>
      </c>
      <c r="L5493" s="11">
        <v>18996250</v>
      </c>
    </row>
    <row r="5494" spans="1:12" x14ac:dyDescent="0.25">
      <c r="A5494" s="5" t="s">
        <v>1622</v>
      </c>
      <c r="B5494" s="3" t="s">
        <v>1623</v>
      </c>
      <c r="C5494" s="5" t="s">
        <v>5594</v>
      </c>
      <c r="D5494" s="5" t="s">
        <v>5610</v>
      </c>
      <c r="E5494" s="5">
        <v>2016</v>
      </c>
      <c r="F5494" s="8" t="str">
        <f t="shared" si="172"/>
        <v>November</v>
      </c>
      <c r="G5494" s="7">
        <f t="shared" si="173"/>
        <v>42704</v>
      </c>
      <c r="H5494" s="5" t="s">
        <v>1634</v>
      </c>
      <c r="I5494" s="5" t="s">
        <v>13</v>
      </c>
      <c r="J5494" s="10"/>
      <c r="K5494" s="10">
        <v>6238750</v>
      </c>
      <c r="L5494" s="11">
        <v>12757500</v>
      </c>
    </row>
    <row r="5495" spans="1:12" x14ac:dyDescent="0.25">
      <c r="A5495" s="5" t="s">
        <v>1635</v>
      </c>
      <c r="B5495" s="3" t="s">
        <v>1636</v>
      </c>
      <c r="C5495" s="7"/>
      <c r="D5495" s="7"/>
      <c r="E5495" s="7"/>
      <c r="F5495" s="8" t="str">
        <f t="shared" si="172"/>
        <v>January</v>
      </c>
      <c r="G5495" s="7" t="str">
        <f t="shared" si="173"/>
        <v/>
      </c>
      <c r="H5495" s="5" t="s">
        <v>28</v>
      </c>
      <c r="I5495" s="5" t="s">
        <v>29</v>
      </c>
      <c r="J5495" s="10"/>
      <c r="K5495" s="10"/>
      <c r="L5495" s="11">
        <v>0</v>
      </c>
    </row>
    <row r="5496" spans="1:12" x14ac:dyDescent="0.25">
      <c r="A5496" s="5" t="s">
        <v>1637</v>
      </c>
      <c r="B5496" s="3" t="s">
        <v>1638</v>
      </c>
      <c r="C5496" s="5" t="s">
        <v>5587</v>
      </c>
      <c r="D5496" s="5" t="s">
        <v>5587</v>
      </c>
      <c r="E5496" s="5">
        <v>2016</v>
      </c>
      <c r="F5496" s="8" t="str">
        <f t="shared" si="172"/>
        <v>January</v>
      </c>
      <c r="G5496" s="7">
        <f t="shared" si="173"/>
        <v>42370</v>
      </c>
      <c r="H5496" s="5" t="s">
        <v>36</v>
      </c>
      <c r="I5496" s="5" t="s">
        <v>29</v>
      </c>
      <c r="J5496" s="10"/>
      <c r="K5496" s="10"/>
      <c r="L5496" s="11">
        <v>70101728.129999995</v>
      </c>
    </row>
    <row r="5497" spans="1:12" x14ac:dyDescent="0.25">
      <c r="A5497" s="5" t="s">
        <v>1637</v>
      </c>
      <c r="B5497" s="3" t="s">
        <v>1638</v>
      </c>
      <c r="C5497" s="5" t="s">
        <v>5587</v>
      </c>
      <c r="D5497" s="5" t="s">
        <v>5587</v>
      </c>
      <c r="E5497" s="5">
        <v>2016</v>
      </c>
      <c r="F5497" s="8" t="str">
        <f t="shared" si="172"/>
        <v>January</v>
      </c>
      <c r="G5497" s="7">
        <f t="shared" si="173"/>
        <v>42370</v>
      </c>
      <c r="H5497" s="5" t="s">
        <v>1639</v>
      </c>
      <c r="I5497" s="5" t="s">
        <v>13</v>
      </c>
      <c r="J5497" s="10"/>
      <c r="K5497" s="10">
        <v>68016870.030000001</v>
      </c>
      <c r="L5497" s="11">
        <v>2084858.1</v>
      </c>
    </row>
    <row r="5498" spans="1:12" x14ac:dyDescent="0.25">
      <c r="A5498" s="5" t="s">
        <v>1637</v>
      </c>
      <c r="B5498" s="3" t="s">
        <v>1638</v>
      </c>
      <c r="C5498" s="5" t="s">
        <v>5587</v>
      </c>
      <c r="D5498" s="5" t="s">
        <v>5598</v>
      </c>
      <c r="E5498" s="5">
        <v>2016</v>
      </c>
      <c r="F5498" s="8" t="str">
        <f t="shared" si="172"/>
        <v>January</v>
      </c>
      <c r="G5498" s="7">
        <f t="shared" si="173"/>
        <v>42371</v>
      </c>
      <c r="H5498" s="5" t="s">
        <v>1640</v>
      </c>
      <c r="I5498" s="5" t="s">
        <v>13</v>
      </c>
      <c r="J5498" s="10"/>
      <c r="K5498" s="10">
        <v>2084858.1</v>
      </c>
      <c r="L5498" s="11">
        <v>0</v>
      </c>
    </row>
    <row r="5499" spans="1:12" x14ac:dyDescent="0.25">
      <c r="A5499" s="5" t="s">
        <v>1637</v>
      </c>
      <c r="B5499" s="3" t="s">
        <v>1638</v>
      </c>
      <c r="C5499" s="5" t="s">
        <v>5598</v>
      </c>
      <c r="D5499" s="5" t="s">
        <v>5598</v>
      </c>
      <c r="E5499" s="5">
        <v>2016</v>
      </c>
      <c r="F5499" s="8" t="str">
        <f t="shared" si="172"/>
        <v>February</v>
      </c>
      <c r="G5499" s="7">
        <f t="shared" si="173"/>
        <v>42402</v>
      </c>
      <c r="H5499" s="5" t="s">
        <v>1641</v>
      </c>
      <c r="I5499" s="5" t="s">
        <v>11</v>
      </c>
      <c r="J5499" s="10">
        <v>63728623.479999997</v>
      </c>
      <c r="K5499" s="10"/>
      <c r="L5499" s="11">
        <v>63728623.479999997</v>
      </c>
    </row>
    <row r="5500" spans="1:12" x14ac:dyDescent="0.25">
      <c r="A5500" s="5" t="s">
        <v>1637</v>
      </c>
      <c r="B5500" s="3" t="s">
        <v>1638</v>
      </c>
      <c r="C5500" s="5" t="s">
        <v>5592</v>
      </c>
      <c r="D5500" s="5" t="s">
        <v>5616</v>
      </c>
      <c r="E5500" s="5">
        <v>2016</v>
      </c>
      <c r="F5500" s="8" t="str">
        <f t="shared" si="172"/>
        <v>July</v>
      </c>
      <c r="G5500" s="7">
        <f t="shared" si="173"/>
        <v>42566</v>
      </c>
      <c r="H5500" s="5" t="s">
        <v>1642</v>
      </c>
      <c r="I5500" s="5" t="s">
        <v>13</v>
      </c>
      <c r="J5500" s="10"/>
      <c r="K5500" s="10">
        <v>56588161.460000001</v>
      </c>
      <c r="L5500" s="11">
        <v>7140462.0199999996</v>
      </c>
    </row>
    <row r="5501" spans="1:12" x14ac:dyDescent="0.25">
      <c r="A5501" s="5" t="s">
        <v>1637</v>
      </c>
      <c r="B5501" s="3" t="s">
        <v>1638</v>
      </c>
      <c r="C5501" s="5" t="s">
        <v>5592</v>
      </c>
      <c r="D5501" s="5" t="s">
        <v>5591</v>
      </c>
      <c r="E5501" s="5">
        <v>2016</v>
      </c>
      <c r="F5501" s="8" t="str">
        <f t="shared" si="172"/>
        <v>July</v>
      </c>
      <c r="G5501" s="7">
        <f t="shared" si="173"/>
        <v>42569</v>
      </c>
      <c r="H5501" s="5" t="s">
        <v>1643</v>
      </c>
      <c r="I5501" s="5" t="s">
        <v>13</v>
      </c>
      <c r="J5501" s="10"/>
      <c r="K5501" s="10">
        <v>7140462.0199999996</v>
      </c>
      <c r="L5501" s="11">
        <v>0</v>
      </c>
    </row>
    <row r="5502" spans="1:12" x14ac:dyDescent="0.25">
      <c r="A5502" s="5" t="s">
        <v>1644</v>
      </c>
      <c r="B5502" s="3" t="s">
        <v>1638</v>
      </c>
      <c r="C5502" s="5" t="s">
        <v>5587</v>
      </c>
      <c r="D5502" s="5" t="s">
        <v>5587</v>
      </c>
      <c r="E5502" s="5">
        <v>2016</v>
      </c>
      <c r="F5502" s="8" t="str">
        <f t="shared" si="172"/>
        <v>January</v>
      </c>
      <c r="G5502" s="7">
        <f t="shared" si="173"/>
        <v>42370</v>
      </c>
      <c r="H5502" s="5" t="s">
        <v>36</v>
      </c>
      <c r="I5502" s="5" t="s">
        <v>29</v>
      </c>
      <c r="J5502" s="10"/>
      <c r="K5502" s="10"/>
      <c r="L5502" s="11">
        <v>7920000</v>
      </c>
    </row>
    <row r="5503" spans="1:12" x14ac:dyDescent="0.25">
      <c r="A5503" s="5" t="s">
        <v>1644</v>
      </c>
      <c r="B5503" s="3" t="s">
        <v>1638</v>
      </c>
      <c r="C5503" s="5" t="s">
        <v>5605</v>
      </c>
      <c r="D5503" s="5" t="s">
        <v>5600</v>
      </c>
      <c r="E5503" s="5">
        <v>2016</v>
      </c>
      <c r="F5503" s="8" t="str">
        <f t="shared" si="172"/>
        <v>September</v>
      </c>
      <c r="G5503" s="7">
        <f t="shared" si="173"/>
        <v>42641</v>
      </c>
      <c r="H5503" s="5" t="s">
        <v>1645</v>
      </c>
      <c r="I5503" s="5" t="s">
        <v>13</v>
      </c>
      <c r="J5503" s="10"/>
      <c r="K5503" s="10">
        <v>7165614.2800000003</v>
      </c>
      <c r="L5503" s="11">
        <v>754385.72</v>
      </c>
    </row>
    <row r="5504" spans="1:12" x14ac:dyDescent="0.25">
      <c r="A5504" s="5" t="s">
        <v>1644</v>
      </c>
      <c r="B5504" s="3" t="s">
        <v>1638</v>
      </c>
      <c r="C5504" s="5" t="s">
        <v>5605</v>
      </c>
      <c r="D5504" s="5" t="s">
        <v>5610</v>
      </c>
      <c r="E5504" s="5">
        <v>2016</v>
      </c>
      <c r="F5504" s="8" t="str">
        <f t="shared" si="172"/>
        <v>September</v>
      </c>
      <c r="G5504" s="7">
        <f t="shared" si="173"/>
        <v>42643</v>
      </c>
      <c r="H5504" s="5" t="s">
        <v>1646</v>
      </c>
      <c r="I5504" s="5" t="s">
        <v>13</v>
      </c>
      <c r="J5504" s="10"/>
      <c r="K5504" s="10">
        <v>754385.72</v>
      </c>
      <c r="L5504" s="11">
        <v>0</v>
      </c>
    </row>
    <row r="5505" spans="1:12" x14ac:dyDescent="0.25">
      <c r="A5505" s="5" t="s">
        <v>1647</v>
      </c>
      <c r="B5505" s="3" t="s">
        <v>1648</v>
      </c>
      <c r="C5505" s="5" t="s">
        <v>5588</v>
      </c>
      <c r="D5505" s="5" t="s">
        <v>5613</v>
      </c>
      <c r="E5505" s="5">
        <v>2016</v>
      </c>
      <c r="F5505" s="8" t="str">
        <f t="shared" si="172"/>
        <v>March</v>
      </c>
      <c r="G5505" s="7">
        <f t="shared" si="173"/>
        <v>42450</v>
      </c>
      <c r="H5505" s="5" t="s">
        <v>1649</v>
      </c>
      <c r="I5505" s="5" t="s">
        <v>11</v>
      </c>
      <c r="J5505" s="10">
        <v>764400</v>
      </c>
      <c r="K5505" s="10"/>
      <c r="L5505" s="11">
        <v>764400</v>
      </c>
    </row>
    <row r="5506" spans="1:12" x14ac:dyDescent="0.25">
      <c r="A5506" s="5" t="s">
        <v>1647</v>
      </c>
      <c r="B5506" s="3" t="s">
        <v>1648</v>
      </c>
      <c r="C5506" s="5" t="s">
        <v>5594</v>
      </c>
      <c r="D5506" s="5" t="s">
        <v>5591</v>
      </c>
      <c r="E5506" s="5">
        <v>2016</v>
      </c>
      <c r="F5506" s="8" t="str">
        <f t="shared" si="172"/>
        <v>November</v>
      </c>
      <c r="G5506" s="7">
        <f t="shared" si="173"/>
        <v>42692</v>
      </c>
      <c r="H5506" s="5" t="s">
        <v>1650</v>
      </c>
      <c r="I5506" s="5" t="s">
        <v>13</v>
      </c>
      <c r="J5506" s="10"/>
      <c r="K5506" s="10">
        <v>270000</v>
      </c>
      <c r="L5506" s="11">
        <v>494400</v>
      </c>
    </row>
    <row r="5507" spans="1:12" x14ac:dyDescent="0.25">
      <c r="A5507" s="5" t="s">
        <v>1651</v>
      </c>
      <c r="B5507" s="3" t="s">
        <v>1652</v>
      </c>
      <c r="C5507" s="5" t="s">
        <v>5587</v>
      </c>
      <c r="D5507" s="5" t="s">
        <v>5587</v>
      </c>
      <c r="E5507" s="5">
        <v>2016</v>
      </c>
      <c r="F5507" s="8" t="str">
        <f t="shared" si="172"/>
        <v>January</v>
      </c>
      <c r="G5507" s="7">
        <f t="shared" si="173"/>
        <v>42370</v>
      </c>
      <c r="H5507" s="5" t="s">
        <v>36</v>
      </c>
      <c r="I5507" s="5" t="s">
        <v>29</v>
      </c>
      <c r="J5507" s="10"/>
      <c r="K5507" s="10"/>
      <c r="L5507" s="11">
        <v>6564250</v>
      </c>
    </row>
    <row r="5508" spans="1:12" x14ac:dyDescent="0.25">
      <c r="A5508" s="5" t="s">
        <v>1651</v>
      </c>
      <c r="B5508" s="3" t="s">
        <v>1652</v>
      </c>
      <c r="C5508" s="5" t="s">
        <v>5587</v>
      </c>
      <c r="D5508" s="5" t="s">
        <v>5587</v>
      </c>
      <c r="E5508" s="5">
        <v>2016</v>
      </c>
      <c r="F5508" s="8" t="str">
        <f t="shared" si="172"/>
        <v>January</v>
      </c>
      <c r="G5508" s="7">
        <f t="shared" si="173"/>
        <v>42370</v>
      </c>
      <c r="H5508" s="5" t="s">
        <v>1653</v>
      </c>
      <c r="I5508" s="5" t="s">
        <v>11</v>
      </c>
      <c r="J5508" s="10">
        <v>6564250</v>
      </c>
      <c r="K5508" s="10"/>
      <c r="L5508" s="11">
        <v>13128500</v>
      </c>
    </row>
    <row r="5509" spans="1:12" x14ac:dyDescent="0.25">
      <c r="A5509" s="5" t="s">
        <v>1651</v>
      </c>
      <c r="B5509" s="3" t="s">
        <v>1652</v>
      </c>
      <c r="C5509" s="5" t="s">
        <v>5587</v>
      </c>
      <c r="D5509" s="5" t="s">
        <v>5611</v>
      </c>
      <c r="E5509" s="5">
        <v>2016</v>
      </c>
      <c r="F5509" s="8" t="str">
        <f t="shared" si="172"/>
        <v>January</v>
      </c>
      <c r="G5509" s="7">
        <f t="shared" si="173"/>
        <v>42383</v>
      </c>
      <c r="H5509" s="5" t="s">
        <v>1654</v>
      </c>
      <c r="I5509" s="5" t="s">
        <v>13</v>
      </c>
      <c r="J5509" s="10"/>
      <c r="K5509" s="10">
        <v>5939083.3399999999</v>
      </c>
      <c r="L5509" s="11">
        <v>7189416.6600000001</v>
      </c>
    </row>
    <row r="5510" spans="1:12" x14ac:dyDescent="0.25">
      <c r="A5510" s="5" t="s">
        <v>1651</v>
      </c>
      <c r="B5510" s="3" t="s">
        <v>1652</v>
      </c>
      <c r="C5510" s="5" t="s">
        <v>5598</v>
      </c>
      <c r="D5510" s="5" t="s">
        <v>5587</v>
      </c>
      <c r="E5510" s="5">
        <v>2016</v>
      </c>
      <c r="F5510" s="8" t="str">
        <f t="shared" si="172"/>
        <v>February</v>
      </c>
      <c r="G5510" s="7">
        <f t="shared" si="173"/>
        <v>42401</v>
      </c>
      <c r="H5510" s="5" t="s">
        <v>1655</v>
      </c>
      <c r="I5510" s="5" t="s">
        <v>11</v>
      </c>
      <c r="J5510" s="10">
        <v>6846000</v>
      </c>
      <c r="K5510" s="10"/>
      <c r="L5510" s="11">
        <v>14035416.66</v>
      </c>
    </row>
    <row r="5511" spans="1:12" x14ac:dyDescent="0.25">
      <c r="A5511" s="5" t="s">
        <v>1651</v>
      </c>
      <c r="B5511" s="3" t="s">
        <v>1652</v>
      </c>
      <c r="C5511" s="5" t="s">
        <v>5598</v>
      </c>
      <c r="D5511" s="5" t="s">
        <v>5617</v>
      </c>
      <c r="E5511" s="5">
        <v>2016</v>
      </c>
      <c r="F5511" s="8" t="str">
        <f t="shared" si="172"/>
        <v>February</v>
      </c>
      <c r="G5511" s="7">
        <f t="shared" si="173"/>
        <v>42419</v>
      </c>
      <c r="H5511" s="5" t="s">
        <v>1656</v>
      </c>
      <c r="I5511" s="5" t="s">
        <v>13</v>
      </c>
      <c r="J5511" s="10"/>
      <c r="K5511" s="10">
        <v>5939083.3399999999</v>
      </c>
      <c r="L5511" s="11">
        <v>8096333.3200000003</v>
      </c>
    </row>
    <row r="5512" spans="1:12" x14ac:dyDescent="0.25">
      <c r="A5512" s="5" t="s">
        <v>1651</v>
      </c>
      <c r="B5512" s="3" t="s">
        <v>1652</v>
      </c>
      <c r="C5512" s="5" t="s">
        <v>5598</v>
      </c>
      <c r="D5512" s="5" t="s">
        <v>5617</v>
      </c>
      <c r="E5512" s="5">
        <v>2016</v>
      </c>
      <c r="F5512" s="8" t="str">
        <f t="shared" si="172"/>
        <v>February</v>
      </c>
      <c r="G5512" s="7">
        <f t="shared" si="173"/>
        <v>42419</v>
      </c>
      <c r="H5512" s="5" t="s">
        <v>1657</v>
      </c>
      <c r="I5512" s="5" t="s">
        <v>13</v>
      </c>
      <c r="J5512" s="10"/>
      <c r="K5512" s="10">
        <v>1250333.32</v>
      </c>
      <c r="L5512" s="11">
        <v>6846000</v>
      </c>
    </row>
    <row r="5513" spans="1:12" x14ac:dyDescent="0.25">
      <c r="A5513" s="5" t="s">
        <v>1651</v>
      </c>
      <c r="B5513" s="3" t="s">
        <v>1652</v>
      </c>
      <c r="C5513" s="5" t="s">
        <v>5588</v>
      </c>
      <c r="D5513" s="5" t="s">
        <v>5587</v>
      </c>
      <c r="E5513" s="5">
        <v>2016</v>
      </c>
      <c r="F5513" s="8" t="str">
        <f t="shared" ref="F5513:F5576" si="174">TEXT(C5513*28, "mmmm")</f>
        <v>March</v>
      </c>
      <c r="G5513" s="7">
        <f t="shared" ref="G5513:G5576" si="175">IFERROR(DATEVALUE(CONCATENATE(C5513,"-",D5513,"-",E5513)), "")</f>
        <v>42430</v>
      </c>
      <c r="H5513" s="5" t="s">
        <v>1658</v>
      </c>
      <c r="I5513" s="5" t="s">
        <v>11</v>
      </c>
      <c r="J5513" s="10">
        <v>6664875</v>
      </c>
      <c r="K5513" s="10"/>
      <c r="L5513" s="11">
        <v>13510875</v>
      </c>
    </row>
    <row r="5514" spans="1:12" x14ac:dyDescent="0.25">
      <c r="A5514" s="5" t="s">
        <v>1651</v>
      </c>
      <c r="B5514" s="3" t="s">
        <v>1652</v>
      </c>
      <c r="C5514" s="5" t="s">
        <v>5588</v>
      </c>
      <c r="D5514" s="5" t="s">
        <v>5602</v>
      </c>
      <c r="E5514" s="5">
        <v>2016</v>
      </c>
      <c r="F5514" s="8" t="str">
        <f t="shared" si="174"/>
        <v>March</v>
      </c>
      <c r="G5514" s="7">
        <f t="shared" si="175"/>
        <v>42453</v>
      </c>
      <c r="H5514" s="5" t="s">
        <v>1659</v>
      </c>
      <c r="I5514" s="5" t="s">
        <v>11</v>
      </c>
      <c r="J5514" s="10"/>
      <c r="K5514" s="10">
        <v>152488.23000000001</v>
      </c>
      <c r="L5514" s="11">
        <v>13358386.77</v>
      </c>
    </row>
    <row r="5515" spans="1:12" x14ac:dyDescent="0.25">
      <c r="A5515" s="5" t="s">
        <v>1651</v>
      </c>
      <c r="B5515" s="3" t="s">
        <v>1652</v>
      </c>
      <c r="C5515" s="5" t="s">
        <v>5588</v>
      </c>
      <c r="D5515" s="5" t="s">
        <v>5603</v>
      </c>
      <c r="E5515" s="5">
        <v>2016</v>
      </c>
      <c r="F5515" s="8" t="str">
        <f t="shared" si="174"/>
        <v>March</v>
      </c>
      <c r="G5515" s="7">
        <f t="shared" si="175"/>
        <v>42458</v>
      </c>
      <c r="H5515" s="5" t="s">
        <v>1660</v>
      </c>
      <c r="I5515" s="5" t="s">
        <v>11</v>
      </c>
      <c r="J5515" s="10"/>
      <c r="K5515" s="10">
        <v>807466.37</v>
      </c>
      <c r="L5515" s="11">
        <v>12550920.4</v>
      </c>
    </row>
    <row r="5516" spans="1:12" x14ac:dyDescent="0.25">
      <c r="A5516" s="5" t="s">
        <v>1651</v>
      </c>
      <c r="B5516" s="3" t="s">
        <v>1652</v>
      </c>
      <c r="C5516" s="5" t="s">
        <v>5596</v>
      </c>
      <c r="D5516" s="5" t="s">
        <v>5587</v>
      </c>
      <c r="E5516" s="5">
        <v>2016</v>
      </c>
      <c r="F5516" s="8" t="str">
        <f t="shared" si="174"/>
        <v>April</v>
      </c>
      <c r="G5516" s="7">
        <f t="shared" si="175"/>
        <v>42461</v>
      </c>
      <c r="H5516" s="5" t="s">
        <v>1661</v>
      </c>
      <c r="I5516" s="5" t="s">
        <v>11</v>
      </c>
      <c r="J5516" s="10">
        <v>6664875</v>
      </c>
      <c r="K5516" s="10"/>
      <c r="L5516" s="11">
        <v>19215795.399999999</v>
      </c>
    </row>
    <row r="5517" spans="1:12" x14ac:dyDescent="0.25">
      <c r="A5517" s="5" t="s">
        <v>1651</v>
      </c>
      <c r="B5517" s="3" t="s">
        <v>1652</v>
      </c>
      <c r="C5517" s="5" t="s">
        <v>5596</v>
      </c>
      <c r="D5517" s="5" t="s">
        <v>5603</v>
      </c>
      <c r="E5517" s="5">
        <v>2016</v>
      </c>
      <c r="F5517" s="8" t="str">
        <f t="shared" si="174"/>
        <v>April</v>
      </c>
      <c r="G5517" s="7">
        <f t="shared" si="175"/>
        <v>42489</v>
      </c>
      <c r="H5517" s="5" t="s">
        <v>1662</v>
      </c>
      <c r="I5517" s="5" t="s">
        <v>13</v>
      </c>
      <c r="J5517" s="10"/>
      <c r="K5517" s="10">
        <v>5424984.4100000001</v>
      </c>
      <c r="L5517" s="11">
        <v>13790810.99</v>
      </c>
    </row>
    <row r="5518" spans="1:12" x14ac:dyDescent="0.25">
      <c r="A5518" s="5" t="s">
        <v>1651</v>
      </c>
      <c r="B5518" s="3" t="s">
        <v>1652</v>
      </c>
      <c r="C5518" s="5" t="s">
        <v>5597</v>
      </c>
      <c r="D5518" s="5" t="s">
        <v>5587</v>
      </c>
      <c r="E5518" s="5">
        <v>2016</v>
      </c>
      <c r="F5518" s="8" t="str">
        <f t="shared" si="174"/>
        <v>May</v>
      </c>
      <c r="G5518" s="7">
        <f t="shared" si="175"/>
        <v>42491</v>
      </c>
      <c r="H5518" s="5" t="s">
        <v>1663</v>
      </c>
      <c r="I5518" s="5" t="s">
        <v>11</v>
      </c>
      <c r="J5518" s="10">
        <v>6664875</v>
      </c>
      <c r="K5518" s="10"/>
      <c r="L5518" s="11">
        <v>20455685.989999998</v>
      </c>
    </row>
    <row r="5519" spans="1:12" x14ac:dyDescent="0.25">
      <c r="A5519" s="5" t="s">
        <v>1651</v>
      </c>
      <c r="B5519" s="3" t="s">
        <v>1652</v>
      </c>
      <c r="C5519" s="5" t="s">
        <v>5597</v>
      </c>
      <c r="D5519" s="5" t="s">
        <v>5598</v>
      </c>
      <c r="E5519" s="5">
        <v>2016</v>
      </c>
      <c r="F5519" s="8" t="str">
        <f t="shared" si="174"/>
        <v>May</v>
      </c>
      <c r="G5519" s="7">
        <f t="shared" si="175"/>
        <v>42492</v>
      </c>
      <c r="H5519" s="5" t="s">
        <v>1664</v>
      </c>
      <c r="I5519" s="5" t="s">
        <v>13</v>
      </c>
      <c r="J5519" s="10"/>
      <c r="K5519" s="10">
        <v>652000</v>
      </c>
      <c r="L5519" s="11">
        <v>19803685.989999998</v>
      </c>
    </row>
    <row r="5520" spans="1:12" x14ac:dyDescent="0.25">
      <c r="A5520" s="5" t="s">
        <v>1651</v>
      </c>
      <c r="B5520" s="3" t="s">
        <v>1652</v>
      </c>
      <c r="C5520" s="5" t="s">
        <v>5597</v>
      </c>
      <c r="D5520" s="5" t="s">
        <v>5612</v>
      </c>
      <c r="E5520" s="5">
        <v>2016</v>
      </c>
      <c r="F5520" s="8" t="str">
        <f t="shared" si="174"/>
        <v>May</v>
      </c>
      <c r="G5520" s="7">
        <f t="shared" si="175"/>
        <v>42510</v>
      </c>
      <c r="H5520" s="5" t="s">
        <v>1665</v>
      </c>
      <c r="I5520" s="5" t="s">
        <v>13</v>
      </c>
      <c r="J5520" s="10"/>
      <c r="K5520" s="10">
        <v>6030335</v>
      </c>
      <c r="L5520" s="11">
        <v>13773350.99</v>
      </c>
    </row>
    <row r="5521" spans="1:12" x14ac:dyDescent="0.25">
      <c r="A5521" s="5" t="s">
        <v>1651</v>
      </c>
      <c r="B5521" s="3" t="s">
        <v>1652</v>
      </c>
      <c r="C5521" s="5" t="s">
        <v>5597</v>
      </c>
      <c r="D5521" s="5" t="s">
        <v>5609</v>
      </c>
      <c r="E5521" s="5">
        <v>2016</v>
      </c>
      <c r="F5521" s="8" t="str">
        <f t="shared" si="174"/>
        <v>May</v>
      </c>
      <c r="G5521" s="7">
        <f t="shared" si="175"/>
        <v>42513</v>
      </c>
      <c r="H5521" s="5" t="s">
        <v>1666</v>
      </c>
      <c r="I5521" s="5" t="s">
        <v>13</v>
      </c>
      <c r="J5521" s="10"/>
      <c r="K5521" s="10">
        <v>634540</v>
      </c>
      <c r="L5521" s="11">
        <v>13138810.99</v>
      </c>
    </row>
    <row r="5522" spans="1:12" x14ac:dyDescent="0.25">
      <c r="A5522" s="5" t="s">
        <v>1651</v>
      </c>
      <c r="B5522" s="3" t="s">
        <v>1652</v>
      </c>
      <c r="C5522" s="5" t="s">
        <v>5589</v>
      </c>
      <c r="D5522" s="5" t="s">
        <v>5587</v>
      </c>
      <c r="E5522" s="5">
        <v>2016</v>
      </c>
      <c r="F5522" s="8" t="str">
        <f t="shared" si="174"/>
        <v>June</v>
      </c>
      <c r="G5522" s="7">
        <f t="shared" si="175"/>
        <v>42522</v>
      </c>
      <c r="H5522" s="5" t="s">
        <v>1667</v>
      </c>
      <c r="I5522" s="5" t="s">
        <v>11</v>
      </c>
      <c r="J5522" s="10">
        <v>6664875</v>
      </c>
      <c r="K5522" s="10"/>
      <c r="L5522" s="11">
        <v>19803685.989999998</v>
      </c>
    </row>
    <row r="5523" spans="1:12" x14ac:dyDescent="0.25">
      <c r="A5523" s="5" t="s">
        <v>1651</v>
      </c>
      <c r="B5523" s="3" t="s">
        <v>1652</v>
      </c>
      <c r="C5523" s="5" t="s">
        <v>5589</v>
      </c>
      <c r="D5523" s="5" t="s">
        <v>5599</v>
      </c>
      <c r="E5523" s="5">
        <v>2016</v>
      </c>
      <c r="F5523" s="8" t="str">
        <f t="shared" si="174"/>
        <v>June</v>
      </c>
      <c r="G5523" s="7">
        <f t="shared" si="175"/>
        <v>42537</v>
      </c>
      <c r="H5523" s="5" t="s">
        <v>1668</v>
      </c>
      <c r="I5523" s="5" t="s">
        <v>13</v>
      </c>
      <c r="J5523" s="10"/>
      <c r="K5523" s="10">
        <v>5877846.7699999996</v>
      </c>
      <c r="L5523" s="11">
        <v>13925839.220000001</v>
      </c>
    </row>
    <row r="5524" spans="1:12" x14ac:dyDescent="0.25">
      <c r="A5524" s="5" t="s">
        <v>1651</v>
      </c>
      <c r="B5524" s="3" t="s">
        <v>1652</v>
      </c>
      <c r="C5524" s="5" t="s">
        <v>5592</v>
      </c>
      <c r="D5524" s="5" t="s">
        <v>5587</v>
      </c>
      <c r="E5524" s="5">
        <v>2016</v>
      </c>
      <c r="F5524" s="8" t="str">
        <f t="shared" si="174"/>
        <v>July</v>
      </c>
      <c r="G5524" s="7">
        <f t="shared" si="175"/>
        <v>42552</v>
      </c>
      <c r="H5524" s="5" t="s">
        <v>1669</v>
      </c>
      <c r="I5524" s="5" t="s">
        <v>11</v>
      </c>
      <c r="J5524" s="10">
        <v>6096125</v>
      </c>
      <c r="K5524" s="10"/>
      <c r="L5524" s="11">
        <v>20021964.219999999</v>
      </c>
    </row>
    <row r="5525" spans="1:12" x14ac:dyDescent="0.25">
      <c r="A5525" s="5" t="s">
        <v>1651</v>
      </c>
      <c r="B5525" s="3" t="s">
        <v>1652</v>
      </c>
      <c r="C5525" s="5" t="s">
        <v>5592</v>
      </c>
      <c r="D5525" s="5" t="s">
        <v>5615</v>
      </c>
      <c r="E5525" s="5">
        <v>2016</v>
      </c>
      <c r="F5525" s="8" t="str">
        <f t="shared" si="174"/>
        <v>July</v>
      </c>
      <c r="G5525" s="7">
        <f t="shared" si="175"/>
        <v>42578</v>
      </c>
      <c r="H5525" s="5" t="s">
        <v>1670</v>
      </c>
      <c r="I5525" s="5" t="s">
        <v>13</v>
      </c>
      <c r="J5525" s="10"/>
      <c r="K5525" s="10">
        <v>6030125</v>
      </c>
      <c r="L5525" s="11">
        <v>13991839.220000001</v>
      </c>
    </row>
    <row r="5526" spans="1:12" x14ac:dyDescent="0.25">
      <c r="A5526" s="5" t="s">
        <v>1651</v>
      </c>
      <c r="B5526" s="3" t="s">
        <v>1652</v>
      </c>
      <c r="C5526" s="5" t="s">
        <v>5590</v>
      </c>
      <c r="D5526" s="5" t="s">
        <v>5587</v>
      </c>
      <c r="E5526" s="5">
        <v>2016</v>
      </c>
      <c r="F5526" s="8" t="str">
        <f t="shared" si="174"/>
        <v>August</v>
      </c>
      <c r="G5526" s="7">
        <f t="shared" si="175"/>
        <v>42583</v>
      </c>
      <c r="H5526" s="5" t="s">
        <v>1671</v>
      </c>
      <c r="I5526" s="5" t="s">
        <v>11</v>
      </c>
      <c r="J5526" s="10">
        <v>6096125</v>
      </c>
      <c r="K5526" s="10"/>
      <c r="L5526" s="11">
        <v>20087964.219999999</v>
      </c>
    </row>
    <row r="5527" spans="1:12" x14ac:dyDescent="0.25">
      <c r="A5527" s="5" t="s">
        <v>1651</v>
      </c>
      <c r="B5527" s="3" t="s">
        <v>1652</v>
      </c>
      <c r="C5527" s="5" t="s">
        <v>5590</v>
      </c>
      <c r="D5527" s="5" t="s">
        <v>5596</v>
      </c>
      <c r="E5527" s="5">
        <v>2016</v>
      </c>
      <c r="F5527" s="8" t="str">
        <f t="shared" si="174"/>
        <v>August</v>
      </c>
      <c r="G5527" s="7">
        <f t="shared" si="175"/>
        <v>42586</v>
      </c>
      <c r="H5527" s="5" t="s">
        <v>1672</v>
      </c>
      <c r="I5527" s="5" t="s">
        <v>13</v>
      </c>
      <c r="J5527" s="10"/>
      <c r="K5527" s="10">
        <v>634750</v>
      </c>
      <c r="L5527" s="11">
        <v>19453214.219999999</v>
      </c>
    </row>
    <row r="5528" spans="1:12" x14ac:dyDescent="0.25">
      <c r="A5528" s="5" t="s">
        <v>1651</v>
      </c>
      <c r="B5528" s="3" t="s">
        <v>1652</v>
      </c>
      <c r="C5528" s="5" t="s">
        <v>5590</v>
      </c>
      <c r="D5528" s="5" t="s">
        <v>5607</v>
      </c>
      <c r="E5528" s="5">
        <v>2016</v>
      </c>
      <c r="F5528" s="8" t="str">
        <f t="shared" si="174"/>
        <v>August</v>
      </c>
      <c r="G5528" s="7">
        <f t="shared" si="175"/>
        <v>42594</v>
      </c>
      <c r="H5528" s="5" t="s">
        <v>1673</v>
      </c>
      <c r="I5528" s="5" t="s">
        <v>13</v>
      </c>
      <c r="J5528" s="10"/>
      <c r="K5528" s="10">
        <v>3000000</v>
      </c>
      <c r="L5528" s="11">
        <v>16453214.220000001</v>
      </c>
    </row>
    <row r="5529" spans="1:12" x14ac:dyDescent="0.25">
      <c r="A5529" s="5" t="s">
        <v>1651</v>
      </c>
      <c r="B5529" s="3" t="s">
        <v>1652</v>
      </c>
      <c r="C5529" s="5" t="s">
        <v>5590</v>
      </c>
      <c r="D5529" s="5" t="s">
        <v>5607</v>
      </c>
      <c r="E5529" s="5">
        <v>2016</v>
      </c>
      <c r="F5529" s="8" t="str">
        <f t="shared" si="174"/>
        <v>August</v>
      </c>
      <c r="G5529" s="7">
        <f t="shared" si="175"/>
        <v>42594</v>
      </c>
      <c r="H5529" s="5" t="s">
        <v>1674</v>
      </c>
      <c r="I5529" s="5" t="s">
        <v>13</v>
      </c>
      <c r="J5529" s="10"/>
      <c r="K5529" s="10">
        <v>3030125</v>
      </c>
      <c r="L5529" s="11">
        <v>13423089.220000001</v>
      </c>
    </row>
    <row r="5530" spans="1:12" x14ac:dyDescent="0.25">
      <c r="A5530" s="5" t="s">
        <v>1651</v>
      </c>
      <c r="B5530" s="3" t="s">
        <v>1652</v>
      </c>
      <c r="C5530" s="5" t="s">
        <v>5605</v>
      </c>
      <c r="D5530" s="5" t="s">
        <v>5587</v>
      </c>
      <c r="E5530" s="5">
        <v>2016</v>
      </c>
      <c r="F5530" s="8" t="str">
        <f t="shared" si="174"/>
        <v>September</v>
      </c>
      <c r="G5530" s="7">
        <f t="shared" si="175"/>
        <v>42614</v>
      </c>
      <c r="H5530" s="5" t="s">
        <v>1675</v>
      </c>
      <c r="I5530" s="5" t="s">
        <v>11</v>
      </c>
      <c r="J5530" s="10">
        <v>6096125</v>
      </c>
      <c r="K5530" s="10"/>
      <c r="L5530" s="11">
        <v>19519214.219999999</v>
      </c>
    </row>
    <row r="5531" spans="1:12" x14ac:dyDescent="0.25">
      <c r="A5531" s="5" t="s">
        <v>1651</v>
      </c>
      <c r="B5531" s="3" t="s">
        <v>1652</v>
      </c>
      <c r="C5531" s="5" t="s">
        <v>5605</v>
      </c>
      <c r="D5531" s="5" t="s">
        <v>5593</v>
      </c>
      <c r="E5531" s="5">
        <v>2016</v>
      </c>
      <c r="F5531" s="8" t="str">
        <f t="shared" si="174"/>
        <v>September</v>
      </c>
      <c r="G5531" s="7">
        <f t="shared" si="175"/>
        <v>42635</v>
      </c>
      <c r="H5531" s="5" t="s">
        <v>1676</v>
      </c>
      <c r="I5531" s="5" t="s">
        <v>13</v>
      </c>
      <c r="J5531" s="10"/>
      <c r="K5531" s="10">
        <v>5515541.6600000001</v>
      </c>
      <c r="L5531" s="11">
        <v>14003672.560000001</v>
      </c>
    </row>
    <row r="5532" spans="1:12" x14ac:dyDescent="0.25">
      <c r="A5532" s="5" t="s">
        <v>1651</v>
      </c>
      <c r="B5532" s="3" t="s">
        <v>1652</v>
      </c>
      <c r="C5532" s="5" t="s">
        <v>5606</v>
      </c>
      <c r="D5532" s="5" t="s">
        <v>5587</v>
      </c>
      <c r="E5532" s="5">
        <v>2016</v>
      </c>
      <c r="F5532" s="8" t="str">
        <f t="shared" si="174"/>
        <v>October</v>
      </c>
      <c r="G5532" s="7">
        <f t="shared" si="175"/>
        <v>42644</v>
      </c>
      <c r="H5532" s="5" t="s">
        <v>1677</v>
      </c>
      <c r="I5532" s="5" t="s">
        <v>11</v>
      </c>
      <c r="J5532" s="10">
        <v>6096125</v>
      </c>
      <c r="K5532" s="10"/>
      <c r="L5532" s="11">
        <v>20099797.559999999</v>
      </c>
    </row>
    <row r="5533" spans="1:12" x14ac:dyDescent="0.25">
      <c r="A5533" s="5" t="s">
        <v>1651</v>
      </c>
      <c r="B5533" s="3" t="s">
        <v>1652</v>
      </c>
      <c r="C5533" s="5" t="s">
        <v>5606</v>
      </c>
      <c r="D5533" s="5" t="s">
        <v>5601</v>
      </c>
      <c r="E5533" s="5">
        <v>2016</v>
      </c>
      <c r="F5533" s="8" t="str">
        <f t="shared" si="174"/>
        <v>October</v>
      </c>
      <c r="G5533" s="7">
        <f t="shared" si="175"/>
        <v>42660</v>
      </c>
      <c r="H5533" s="5" t="s">
        <v>1678</v>
      </c>
      <c r="I5533" s="5" t="s">
        <v>13</v>
      </c>
      <c r="J5533" s="10"/>
      <c r="K5533" s="10">
        <v>5515541.6600000001</v>
      </c>
      <c r="L5533" s="11">
        <v>14584255.9</v>
      </c>
    </row>
    <row r="5534" spans="1:12" x14ac:dyDescent="0.25">
      <c r="A5534" s="5" t="s">
        <v>1651</v>
      </c>
      <c r="B5534" s="3" t="s">
        <v>1652</v>
      </c>
      <c r="C5534" s="5" t="s">
        <v>5606</v>
      </c>
      <c r="D5534" s="5" t="s">
        <v>5614</v>
      </c>
      <c r="E5534" s="5">
        <v>2016</v>
      </c>
      <c r="F5534" s="8" t="str">
        <f t="shared" si="174"/>
        <v>October</v>
      </c>
      <c r="G5534" s="7">
        <f t="shared" si="175"/>
        <v>42669</v>
      </c>
      <c r="H5534" s="5" t="s">
        <v>1679</v>
      </c>
      <c r="I5534" s="5" t="s">
        <v>13</v>
      </c>
      <c r="J5534" s="10"/>
      <c r="K5534" s="10">
        <v>2392005.9</v>
      </c>
      <c r="L5534" s="11">
        <v>12192250</v>
      </c>
    </row>
    <row r="5535" spans="1:12" x14ac:dyDescent="0.25">
      <c r="A5535" s="5" t="s">
        <v>1651</v>
      </c>
      <c r="B5535" s="3" t="s">
        <v>1652</v>
      </c>
      <c r="C5535" s="5" t="s">
        <v>5594</v>
      </c>
      <c r="D5535" s="5" t="s">
        <v>5587</v>
      </c>
      <c r="E5535" s="5">
        <v>2016</v>
      </c>
      <c r="F5535" s="8" t="str">
        <f t="shared" si="174"/>
        <v>November</v>
      </c>
      <c r="G5535" s="7">
        <f t="shared" si="175"/>
        <v>42675</v>
      </c>
      <c r="H5535" s="5" t="s">
        <v>1680</v>
      </c>
      <c r="I5535" s="5" t="s">
        <v>11</v>
      </c>
      <c r="J5535" s="10">
        <v>6096125</v>
      </c>
      <c r="K5535" s="10"/>
      <c r="L5535" s="11">
        <v>18288375</v>
      </c>
    </row>
    <row r="5536" spans="1:12" x14ac:dyDescent="0.25">
      <c r="A5536" s="5" t="s">
        <v>1651</v>
      </c>
      <c r="B5536" s="3" t="s">
        <v>1652</v>
      </c>
      <c r="C5536" s="5" t="s">
        <v>5594</v>
      </c>
      <c r="D5536" s="5" t="s">
        <v>5602</v>
      </c>
      <c r="E5536" s="5">
        <v>2016</v>
      </c>
      <c r="F5536" s="8" t="str">
        <f t="shared" si="174"/>
        <v>November</v>
      </c>
      <c r="G5536" s="7">
        <f t="shared" si="175"/>
        <v>42698</v>
      </c>
      <c r="H5536" s="5" t="s">
        <v>1681</v>
      </c>
      <c r="I5536" s="5" t="s">
        <v>13</v>
      </c>
      <c r="J5536" s="10"/>
      <c r="K5536" s="10">
        <v>4833041.66</v>
      </c>
      <c r="L5536" s="11">
        <v>13455333.34</v>
      </c>
    </row>
    <row r="5537" spans="1:12" x14ac:dyDescent="0.25">
      <c r="A5537" s="5" t="s">
        <v>1651</v>
      </c>
      <c r="B5537" s="3" t="s">
        <v>1652</v>
      </c>
      <c r="C5537" s="5" t="s">
        <v>5594</v>
      </c>
      <c r="D5537" s="5" t="s">
        <v>5602</v>
      </c>
      <c r="E5537" s="5">
        <v>2016</v>
      </c>
      <c r="F5537" s="8" t="str">
        <f t="shared" si="174"/>
        <v>November</v>
      </c>
      <c r="G5537" s="7">
        <f t="shared" si="175"/>
        <v>42698</v>
      </c>
      <c r="H5537" s="5" t="s">
        <v>1682</v>
      </c>
      <c r="I5537" s="5" t="s">
        <v>13</v>
      </c>
      <c r="J5537" s="10"/>
      <c r="K5537" s="10">
        <v>580583.32999999996</v>
      </c>
      <c r="L5537" s="11">
        <v>12874750.01</v>
      </c>
    </row>
    <row r="5538" spans="1:12" x14ac:dyDescent="0.25">
      <c r="A5538" s="5" t="s">
        <v>1651</v>
      </c>
      <c r="B5538" s="3" t="s">
        <v>1652</v>
      </c>
      <c r="C5538" s="5" t="s">
        <v>5607</v>
      </c>
      <c r="D5538" s="5" t="s">
        <v>5587</v>
      </c>
      <c r="E5538" s="5">
        <v>2016</v>
      </c>
      <c r="F5538" s="8" t="str">
        <f t="shared" si="174"/>
        <v>December</v>
      </c>
      <c r="G5538" s="7">
        <f t="shared" si="175"/>
        <v>42705</v>
      </c>
      <c r="H5538" s="5" t="s">
        <v>1683</v>
      </c>
      <c r="I5538" s="5" t="s">
        <v>11</v>
      </c>
      <c r="J5538" s="10">
        <v>6096125</v>
      </c>
      <c r="K5538" s="10"/>
      <c r="L5538" s="11">
        <v>18970875.010000002</v>
      </c>
    </row>
    <row r="5539" spans="1:12" x14ac:dyDescent="0.25">
      <c r="A5539" s="5" t="s">
        <v>1651</v>
      </c>
      <c r="B5539" s="3" t="s">
        <v>1652</v>
      </c>
      <c r="C5539" s="5" t="s">
        <v>5607</v>
      </c>
      <c r="D5539" s="5" t="s">
        <v>5599</v>
      </c>
      <c r="E5539" s="5">
        <v>2016</v>
      </c>
      <c r="F5539" s="8" t="str">
        <f t="shared" si="174"/>
        <v>December</v>
      </c>
      <c r="G5539" s="7">
        <f t="shared" si="175"/>
        <v>42720</v>
      </c>
      <c r="H5539" s="5" t="s">
        <v>1684</v>
      </c>
      <c r="I5539" s="5" t="s">
        <v>13</v>
      </c>
      <c r="J5539" s="10"/>
      <c r="K5539" s="10">
        <v>5515541.6699999999</v>
      </c>
      <c r="L5539" s="11">
        <v>13455333.34</v>
      </c>
    </row>
    <row r="5540" spans="1:12" x14ac:dyDescent="0.25">
      <c r="A5540" s="5" t="s">
        <v>1651</v>
      </c>
      <c r="B5540" s="3" t="s">
        <v>1652</v>
      </c>
      <c r="C5540" s="5" t="s">
        <v>5607</v>
      </c>
      <c r="D5540" s="5" t="s">
        <v>5601</v>
      </c>
      <c r="E5540" s="5">
        <v>2016</v>
      </c>
      <c r="F5540" s="8" t="str">
        <f t="shared" si="174"/>
        <v>December</v>
      </c>
      <c r="G5540" s="7">
        <f t="shared" si="175"/>
        <v>42721</v>
      </c>
      <c r="H5540" s="5" t="s">
        <v>1685</v>
      </c>
      <c r="I5540" s="5" t="s">
        <v>13</v>
      </c>
      <c r="J5540" s="10"/>
      <c r="K5540" s="10">
        <v>580583.32999999996</v>
      </c>
      <c r="L5540" s="11">
        <v>12874750.01</v>
      </c>
    </row>
    <row r="5541" spans="1:12" x14ac:dyDescent="0.25">
      <c r="A5541" s="5" t="s">
        <v>1686</v>
      </c>
      <c r="B5541" s="3" t="s">
        <v>1687</v>
      </c>
      <c r="C5541" s="5" t="s">
        <v>5588</v>
      </c>
      <c r="D5541" s="5" t="s">
        <v>5592</v>
      </c>
      <c r="E5541" s="5">
        <v>2016</v>
      </c>
      <c r="F5541" s="8" t="str">
        <f t="shared" si="174"/>
        <v>March</v>
      </c>
      <c r="G5541" s="7">
        <f t="shared" si="175"/>
        <v>42436</v>
      </c>
      <c r="H5541" s="5" t="s">
        <v>1688</v>
      </c>
      <c r="I5541" s="5" t="s">
        <v>11</v>
      </c>
      <c r="J5541" s="10">
        <v>546000</v>
      </c>
      <c r="K5541" s="10"/>
      <c r="L5541" s="11">
        <v>546000</v>
      </c>
    </row>
    <row r="5542" spans="1:12" x14ac:dyDescent="0.25">
      <c r="A5542" s="5" t="s">
        <v>1686</v>
      </c>
      <c r="B5542" s="3" t="s">
        <v>1687</v>
      </c>
      <c r="C5542" s="5" t="s">
        <v>5588</v>
      </c>
      <c r="D5542" s="5" t="s">
        <v>5592</v>
      </c>
      <c r="E5542" s="5">
        <v>2016</v>
      </c>
      <c r="F5542" s="8" t="str">
        <f t="shared" si="174"/>
        <v>March</v>
      </c>
      <c r="G5542" s="7">
        <f t="shared" si="175"/>
        <v>42436</v>
      </c>
      <c r="H5542" s="5" t="s">
        <v>1689</v>
      </c>
      <c r="I5542" s="5" t="s">
        <v>13</v>
      </c>
      <c r="J5542" s="10"/>
      <c r="K5542" s="10">
        <v>520000</v>
      </c>
      <c r="L5542" s="11">
        <v>26000</v>
      </c>
    </row>
    <row r="5543" spans="1:12" x14ac:dyDescent="0.25">
      <c r="A5543" s="5" t="s">
        <v>1686</v>
      </c>
      <c r="B5543" s="3" t="s">
        <v>1687</v>
      </c>
      <c r="C5543" s="5" t="s">
        <v>5596</v>
      </c>
      <c r="D5543" s="5" t="s">
        <v>5610</v>
      </c>
      <c r="E5543" s="5">
        <v>2016</v>
      </c>
      <c r="F5543" s="8" t="str">
        <f t="shared" si="174"/>
        <v>April</v>
      </c>
      <c r="G5543" s="7">
        <f t="shared" si="175"/>
        <v>42490</v>
      </c>
      <c r="H5543" s="5" t="s">
        <v>1690</v>
      </c>
      <c r="I5543" s="5" t="s">
        <v>11</v>
      </c>
      <c r="J5543" s="10">
        <v>393750</v>
      </c>
      <c r="K5543" s="10"/>
      <c r="L5543" s="11">
        <v>419750</v>
      </c>
    </row>
    <row r="5544" spans="1:12" x14ac:dyDescent="0.25">
      <c r="A5544" s="5" t="s">
        <v>1686</v>
      </c>
      <c r="B5544" s="3" t="s">
        <v>1687</v>
      </c>
      <c r="C5544" s="5" t="s">
        <v>5597</v>
      </c>
      <c r="D5544" s="5" t="s">
        <v>5588</v>
      </c>
      <c r="E5544" s="5">
        <v>2016</v>
      </c>
      <c r="F5544" s="8" t="str">
        <f t="shared" si="174"/>
        <v>May</v>
      </c>
      <c r="G5544" s="7">
        <f t="shared" si="175"/>
        <v>42493</v>
      </c>
      <c r="H5544" s="5" t="s">
        <v>1691</v>
      </c>
      <c r="I5544" s="5" t="s">
        <v>13</v>
      </c>
      <c r="J5544" s="10"/>
      <c r="K5544" s="10">
        <v>393750</v>
      </c>
      <c r="L5544" s="11">
        <v>26000</v>
      </c>
    </row>
    <row r="5545" spans="1:12" x14ac:dyDescent="0.25">
      <c r="A5545" s="5" t="s">
        <v>1686</v>
      </c>
      <c r="B5545" s="3" t="s">
        <v>1687</v>
      </c>
      <c r="C5545" s="5" t="s">
        <v>5592</v>
      </c>
      <c r="D5545" s="5" t="s">
        <v>5610</v>
      </c>
      <c r="E5545" s="5">
        <v>2016</v>
      </c>
      <c r="F5545" s="8" t="str">
        <f t="shared" si="174"/>
        <v>July</v>
      </c>
      <c r="G5545" s="7">
        <f t="shared" si="175"/>
        <v>42581</v>
      </c>
      <c r="H5545" s="5" t="s">
        <v>1692</v>
      </c>
      <c r="I5545" s="5" t="s">
        <v>11</v>
      </c>
      <c r="J5545" s="10"/>
      <c r="K5545" s="10"/>
      <c r="L5545" s="11">
        <v>26000</v>
      </c>
    </row>
    <row r="5546" spans="1:12" x14ac:dyDescent="0.25">
      <c r="A5546" s="5" t="s">
        <v>1686</v>
      </c>
      <c r="B5546" s="3" t="s">
        <v>1687</v>
      </c>
      <c r="C5546" s="5" t="s">
        <v>5592</v>
      </c>
      <c r="D5546" s="5" t="s">
        <v>5610</v>
      </c>
      <c r="E5546" s="5">
        <v>2016</v>
      </c>
      <c r="F5546" s="8" t="str">
        <f t="shared" si="174"/>
        <v>July</v>
      </c>
      <c r="G5546" s="7">
        <f t="shared" si="175"/>
        <v>42581</v>
      </c>
      <c r="H5546" s="5" t="s">
        <v>1693</v>
      </c>
      <c r="I5546" s="5" t="s">
        <v>11</v>
      </c>
      <c r="J5546" s="10">
        <v>393750</v>
      </c>
      <c r="K5546" s="10"/>
      <c r="L5546" s="11">
        <v>419750</v>
      </c>
    </row>
    <row r="5547" spans="1:12" x14ac:dyDescent="0.25">
      <c r="A5547" s="5" t="s">
        <v>1686</v>
      </c>
      <c r="B5547" s="3" t="s">
        <v>1687</v>
      </c>
      <c r="C5547" s="5" t="s">
        <v>5590</v>
      </c>
      <c r="D5547" s="5" t="s">
        <v>5598</v>
      </c>
      <c r="E5547" s="5">
        <v>2016</v>
      </c>
      <c r="F5547" s="8" t="str">
        <f t="shared" si="174"/>
        <v>August</v>
      </c>
      <c r="G5547" s="7">
        <f t="shared" si="175"/>
        <v>42584</v>
      </c>
      <c r="H5547" s="5" t="s">
        <v>1694</v>
      </c>
      <c r="I5547" s="5" t="s">
        <v>11</v>
      </c>
      <c r="J5547" s="10"/>
      <c r="K5547" s="10">
        <v>42338.71</v>
      </c>
      <c r="L5547" s="11">
        <v>377411.29</v>
      </c>
    </row>
    <row r="5548" spans="1:12" x14ac:dyDescent="0.25">
      <c r="A5548" s="5" t="s">
        <v>1686</v>
      </c>
      <c r="B5548" s="3" t="s">
        <v>1687</v>
      </c>
      <c r="C5548" s="5" t="s">
        <v>5590</v>
      </c>
      <c r="D5548" s="5" t="s">
        <v>5598</v>
      </c>
      <c r="E5548" s="5">
        <v>2016</v>
      </c>
      <c r="F5548" s="8" t="str">
        <f t="shared" si="174"/>
        <v>August</v>
      </c>
      <c r="G5548" s="7">
        <f t="shared" si="175"/>
        <v>42584</v>
      </c>
      <c r="H5548" s="5" t="s">
        <v>1695</v>
      </c>
      <c r="I5548" s="5" t="s">
        <v>13</v>
      </c>
      <c r="J5548" s="10"/>
      <c r="K5548" s="10">
        <v>351411.29</v>
      </c>
      <c r="L5548" s="11">
        <v>26000</v>
      </c>
    </row>
    <row r="5549" spans="1:12" x14ac:dyDescent="0.25">
      <c r="A5549" s="5" t="s">
        <v>1686</v>
      </c>
      <c r="B5549" s="3" t="s">
        <v>1687</v>
      </c>
      <c r="C5549" s="5" t="s">
        <v>5605</v>
      </c>
      <c r="D5549" s="5" t="s">
        <v>5603</v>
      </c>
      <c r="E5549" s="5">
        <v>2016</v>
      </c>
      <c r="F5549" s="8" t="str">
        <f t="shared" si="174"/>
        <v>September</v>
      </c>
      <c r="G5549" s="7">
        <f t="shared" si="175"/>
        <v>42642</v>
      </c>
      <c r="H5549" s="5" t="s">
        <v>1696</v>
      </c>
      <c r="I5549" s="5" t="s">
        <v>13</v>
      </c>
      <c r="J5549" s="10"/>
      <c r="K5549" s="10">
        <v>26000</v>
      </c>
      <c r="L5549" s="11">
        <v>0</v>
      </c>
    </row>
    <row r="5550" spans="1:12" x14ac:dyDescent="0.25">
      <c r="A5550" s="5" t="s">
        <v>1686</v>
      </c>
      <c r="B5550" s="3" t="s">
        <v>1687</v>
      </c>
      <c r="C5550" s="5" t="s">
        <v>5606</v>
      </c>
      <c r="D5550" s="5" t="s">
        <v>5610</v>
      </c>
      <c r="E5550" s="5">
        <v>2016</v>
      </c>
      <c r="F5550" s="8" t="str">
        <f t="shared" si="174"/>
        <v>October</v>
      </c>
      <c r="G5550" s="7">
        <f t="shared" si="175"/>
        <v>42673</v>
      </c>
      <c r="H5550" s="5" t="s">
        <v>1697</v>
      </c>
      <c r="I5550" s="5" t="s">
        <v>11</v>
      </c>
      <c r="J5550" s="10">
        <v>429313.87</v>
      </c>
      <c r="K5550" s="10"/>
      <c r="L5550" s="11">
        <v>429313.87</v>
      </c>
    </row>
    <row r="5551" spans="1:12" x14ac:dyDescent="0.25">
      <c r="A5551" s="5" t="s">
        <v>1686</v>
      </c>
      <c r="B5551" s="3" t="s">
        <v>1687</v>
      </c>
      <c r="C5551" s="5" t="s">
        <v>5607</v>
      </c>
      <c r="D5551" s="5" t="s">
        <v>5599</v>
      </c>
      <c r="E5551" s="5">
        <v>2016</v>
      </c>
      <c r="F5551" s="8" t="str">
        <f t="shared" si="174"/>
        <v>December</v>
      </c>
      <c r="G5551" s="7">
        <f t="shared" si="175"/>
        <v>42720</v>
      </c>
      <c r="H5551" s="5" t="s">
        <v>1698</v>
      </c>
      <c r="I5551" s="5" t="s">
        <v>13</v>
      </c>
      <c r="J5551" s="10"/>
      <c r="K5551" s="10">
        <v>429500</v>
      </c>
      <c r="L5551" s="11">
        <v>-186.13</v>
      </c>
    </row>
    <row r="5552" spans="1:12" x14ac:dyDescent="0.25">
      <c r="A5552" s="5" t="s">
        <v>1699</v>
      </c>
      <c r="B5552" s="3" t="s">
        <v>1700</v>
      </c>
      <c r="C5552" s="7"/>
      <c r="D5552" s="7"/>
      <c r="E5552" s="7"/>
      <c r="F5552" s="8" t="str">
        <f t="shared" si="174"/>
        <v>January</v>
      </c>
      <c r="G5552" s="7" t="str">
        <f t="shared" si="175"/>
        <v/>
      </c>
      <c r="H5552" s="5" t="s">
        <v>28</v>
      </c>
      <c r="I5552" s="5" t="s">
        <v>29</v>
      </c>
      <c r="J5552" s="10"/>
      <c r="K5552" s="10"/>
      <c r="L5552" s="11">
        <v>0</v>
      </c>
    </row>
    <row r="5553" spans="1:12" x14ac:dyDescent="0.25">
      <c r="A5553" s="5" t="s">
        <v>1701</v>
      </c>
      <c r="B5553" s="3" t="s">
        <v>1702</v>
      </c>
      <c r="C5553" s="7"/>
      <c r="D5553" s="7"/>
      <c r="E5553" s="7"/>
      <c r="F5553" s="8" t="str">
        <f t="shared" si="174"/>
        <v>January</v>
      </c>
      <c r="G5553" s="7" t="str">
        <f t="shared" si="175"/>
        <v/>
      </c>
      <c r="H5553" s="5" t="s">
        <v>28</v>
      </c>
      <c r="I5553" s="5" t="s">
        <v>29</v>
      </c>
      <c r="J5553" s="10"/>
      <c r="K5553" s="10"/>
      <c r="L5553" s="11">
        <v>0</v>
      </c>
    </row>
    <row r="5554" spans="1:12" x14ac:dyDescent="0.25">
      <c r="A5554" s="5" t="s">
        <v>1703</v>
      </c>
      <c r="B5554" s="3" t="s">
        <v>1704</v>
      </c>
      <c r="C5554" s="5" t="s">
        <v>5592</v>
      </c>
      <c r="D5554" s="5" t="s">
        <v>5610</v>
      </c>
      <c r="E5554" s="5">
        <v>2016</v>
      </c>
      <c r="F5554" s="8" t="str">
        <f t="shared" si="174"/>
        <v>July</v>
      </c>
      <c r="G5554" s="7">
        <f t="shared" si="175"/>
        <v>42581</v>
      </c>
      <c r="H5554" s="5" t="s">
        <v>1705</v>
      </c>
      <c r="I5554" s="5" t="s">
        <v>11</v>
      </c>
      <c r="J5554" s="10">
        <v>1320000</v>
      </c>
      <c r="K5554" s="10"/>
      <c r="L5554" s="11">
        <v>1320000</v>
      </c>
    </row>
    <row r="5555" spans="1:12" x14ac:dyDescent="0.25">
      <c r="A5555" s="5" t="s">
        <v>1703</v>
      </c>
      <c r="B5555" s="3" t="s">
        <v>1704</v>
      </c>
      <c r="C5555" s="5" t="s">
        <v>5605</v>
      </c>
      <c r="D5555" s="5" t="s">
        <v>5614</v>
      </c>
      <c r="E5555" s="5">
        <v>2016</v>
      </c>
      <c r="F5555" s="8" t="str">
        <f t="shared" si="174"/>
        <v>September</v>
      </c>
      <c r="G5555" s="7">
        <f t="shared" si="175"/>
        <v>42639</v>
      </c>
      <c r="H5555" s="5" t="s">
        <v>1706</v>
      </c>
      <c r="I5555" s="5" t="s">
        <v>13</v>
      </c>
      <c r="J5555" s="10"/>
      <c r="K5555" s="10">
        <v>1320000</v>
      </c>
      <c r="L5555" s="11">
        <v>0</v>
      </c>
    </row>
    <row r="5556" spans="1:12" x14ac:dyDescent="0.25">
      <c r="A5556" s="5" t="s">
        <v>1703</v>
      </c>
      <c r="B5556" s="3" t="s">
        <v>1704</v>
      </c>
      <c r="C5556" s="5" t="s">
        <v>5605</v>
      </c>
      <c r="D5556" s="5" t="s">
        <v>5610</v>
      </c>
      <c r="E5556" s="5">
        <v>2016</v>
      </c>
      <c r="F5556" s="8" t="str">
        <f t="shared" si="174"/>
        <v>September</v>
      </c>
      <c r="G5556" s="7">
        <f t="shared" si="175"/>
        <v>42643</v>
      </c>
      <c r="H5556" s="5" t="s">
        <v>1707</v>
      </c>
      <c r="I5556" s="5" t="s">
        <v>11</v>
      </c>
      <c r="J5556" s="10">
        <v>920000</v>
      </c>
      <c r="K5556" s="10"/>
      <c r="L5556" s="11">
        <v>920000</v>
      </c>
    </row>
    <row r="5557" spans="1:12" x14ac:dyDescent="0.25">
      <c r="A5557" s="5" t="s">
        <v>1703</v>
      </c>
      <c r="B5557" s="3" t="s">
        <v>1704</v>
      </c>
      <c r="C5557" s="5" t="s">
        <v>5606</v>
      </c>
      <c r="D5557" s="5" t="s">
        <v>5591</v>
      </c>
      <c r="E5557" s="5">
        <v>2016</v>
      </c>
      <c r="F5557" s="8" t="str">
        <f t="shared" si="174"/>
        <v>October</v>
      </c>
      <c r="G5557" s="7">
        <f t="shared" si="175"/>
        <v>42661</v>
      </c>
      <c r="H5557" s="5" t="s">
        <v>1708</v>
      </c>
      <c r="I5557" s="5" t="s">
        <v>13</v>
      </c>
      <c r="J5557" s="10"/>
      <c r="K5557" s="10">
        <v>920000</v>
      </c>
      <c r="L5557" s="11">
        <v>0</v>
      </c>
    </row>
    <row r="5558" spans="1:12" x14ac:dyDescent="0.25">
      <c r="A5558" s="5" t="s">
        <v>1703</v>
      </c>
      <c r="B5558" s="3" t="s">
        <v>1704</v>
      </c>
      <c r="C5558" s="5" t="s">
        <v>5606</v>
      </c>
      <c r="D5558" s="5" t="s">
        <v>5610</v>
      </c>
      <c r="E5558" s="5">
        <v>2016</v>
      </c>
      <c r="F5558" s="8" t="str">
        <f t="shared" si="174"/>
        <v>October</v>
      </c>
      <c r="G5558" s="7">
        <f t="shared" si="175"/>
        <v>42673</v>
      </c>
      <c r="H5558" s="5" t="s">
        <v>1709</v>
      </c>
      <c r="I5558" s="5" t="s">
        <v>11</v>
      </c>
      <c r="J5558" s="10">
        <v>920000</v>
      </c>
      <c r="K5558" s="10"/>
      <c r="L5558" s="11">
        <v>920000</v>
      </c>
    </row>
    <row r="5559" spans="1:12" x14ac:dyDescent="0.25">
      <c r="A5559" s="5" t="s">
        <v>1703</v>
      </c>
      <c r="B5559" s="3" t="s">
        <v>1704</v>
      </c>
      <c r="C5559" s="5" t="s">
        <v>5594</v>
      </c>
      <c r="D5559" s="5" t="s">
        <v>5594</v>
      </c>
      <c r="E5559" s="5">
        <v>2016</v>
      </c>
      <c r="F5559" s="8" t="str">
        <f t="shared" si="174"/>
        <v>November</v>
      </c>
      <c r="G5559" s="7">
        <f t="shared" si="175"/>
        <v>42685</v>
      </c>
      <c r="H5559" s="5" t="s">
        <v>1710</v>
      </c>
      <c r="I5559" s="5" t="s">
        <v>13</v>
      </c>
      <c r="J5559" s="10"/>
      <c r="K5559" s="10">
        <v>920000</v>
      </c>
      <c r="L5559" s="11">
        <v>0</v>
      </c>
    </row>
    <row r="5560" spans="1:12" x14ac:dyDescent="0.25">
      <c r="A5560" s="5" t="s">
        <v>1703</v>
      </c>
      <c r="B5560" s="3" t="s">
        <v>1704</v>
      </c>
      <c r="C5560" s="5" t="s">
        <v>5594</v>
      </c>
      <c r="D5560" s="5" t="s">
        <v>5610</v>
      </c>
      <c r="E5560" s="5">
        <v>2016</v>
      </c>
      <c r="F5560" s="8" t="str">
        <f t="shared" si="174"/>
        <v>November</v>
      </c>
      <c r="G5560" s="7">
        <f t="shared" si="175"/>
        <v>42704</v>
      </c>
      <c r="H5560" s="5" t="s">
        <v>1711</v>
      </c>
      <c r="I5560" s="5" t="s">
        <v>11</v>
      </c>
      <c r="J5560" s="10">
        <v>920000</v>
      </c>
      <c r="K5560" s="10"/>
      <c r="L5560" s="11">
        <v>920000</v>
      </c>
    </row>
    <row r="5561" spans="1:12" x14ac:dyDescent="0.25">
      <c r="A5561" s="5" t="s">
        <v>1703</v>
      </c>
      <c r="B5561" s="3" t="s">
        <v>1704</v>
      </c>
      <c r="C5561" s="5" t="s">
        <v>5607</v>
      </c>
      <c r="D5561" s="5" t="s">
        <v>5595</v>
      </c>
      <c r="E5561" s="5">
        <v>2016</v>
      </c>
      <c r="F5561" s="8" t="str">
        <f t="shared" si="174"/>
        <v>December</v>
      </c>
      <c r="G5561" s="7">
        <f t="shared" si="175"/>
        <v>42735</v>
      </c>
      <c r="H5561" s="5" t="s">
        <v>1712</v>
      </c>
      <c r="I5561" s="5" t="s">
        <v>11</v>
      </c>
      <c r="J5561" s="10">
        <v>920000</v>
      </c>
      <c r="K5561" s="10"/>
      <c r="L5561" s="11">
        <v>1840000</v>
      </c>
    </row>
    <row r="5562" spans="1:12" x14ac:dyDescent="0.25">
      <c r="A5562" s="5" t="s">
        <v>1713</v>
      </c>
      <c r="B5562" s="3" t="s">
        <v>1714</v>
      </c>
      <c r="C5562" s="5" t="s">
        <v>5587</v>
      </c>
      <c r="D5562" s="5" t="s">
        <v>5587</v>
      </c>
      <c r="E5562" s="5">
        <v>2016</v>
      </c>
      <c r="F5562" s="8" t="str">
        <f t="shared" si="174"/>
        <v>January</v>
      </c>
      <c r="G5562" s="7">
        <f t="shared" si="175"/>
        <v>42370</v>
      </c>
      <c r="H5562" s="5" t="s">
        <v>36</v>
      </c>
      <c r="I5562" s="5" t="s">
        <v>29</v>
      </c>
      <c r="J5562" s="10"/>
      <c r="K5562" s="10"/>
      <c r="L5562" s="11">
        <v>378040</v>
      </c>
    </row>
    <row r="5563" spans="1:12" x14ac:dyDescent="0.25">
      <c r="A5563" s="5" t="s">
        <v>1713</v>
      </c>
      <c r="B5563" s="3" t="s">
        <v>1714</v>
      </c>
      <c r="C5563" s="5" t="s">
        <v>5598</v>
      </c>
      <c r="D5563" s="5" t="s">
        <v>5612</v>
      </c>
      <c r="E5563" s="5">
        <v>2016</v>
      </c>
      <c r="F5563" s="8" t="str">
        <f t="shared" si="174"/>
        <v>February</v>
      </c>
      <c r="G5563" s="7">
        <f t="shared" si="175"/>
        <v>42420</v>
      </c>
      <c r="H5563" s="5" t="s">
        <v>1715</v>
      </c>
      <c r="I5563" s="5" t="s">
        <v>11</v>
      </c>
      <c r="J5563" s="10">
        <v>189000</v>
      </c>
      <c r="K5563" s="10"/>
      <c r="L5563" s="11">
        <v>567040</v>
      </c>
    </row>
    <row r="5564" spans="1:12" x14ac:dyDescent="0.25">
      <c r="A5564" s="5" t="s">
        <v>1713</v>
      </c>
      <c r="B5564" s="3" t="s">
        <v>1714</v>
      </c>
      <c r="C5564" s="5" t="s">
        <v>5597</v>
      </c>
      <c r="D5564" s="5" t="s">
        <v>5612</v>
      </c>
      <c r="E5564" s="5">
        <v>2016</v>
      </c>
      <c r="F5564" s="8" t="str">
        <f t="shared" si="174"/>
        <v>May</v>
      </c>
      <c r="G5564" s="7">
        <f t="shared" si="175"/>
        <v>42510</v>
      </c>
      <c r="H5564" s="5" t="s">
        <v>1716</v>
      </c>
      <c r="I5564" s="5" t="s">
        <v>11</v>
      </c>
      <c r="J5564" s="10">
        <v>189000</v>
      </c>
      <c r="K5564" s="10"/>
      <c r="L5564" s="11">
        <v>756040</v>
      </c>
    </row>
    <row r="5565" spans="1:12" x14ac:dyDescent="0.25">
      <c r="A5565" s="5" t="s">
        <v>1713</v>
      </c>
      <c r="B5565" s="3" t="s">
        <v>1714</v>
      </c>
      <c r="C5565" s="5" t="s">
        <v>5590</v>
      </c>
      <c r="D5565" s="5" t="s">
        <v>5587</v>
      </c>
      <c r="E5565" s="5">
        <v>2016</v>
      </c>
      <c r="F5565" s="8" t="str">
        <f t="shared" si="174"/>
        <v>August</v>
      </c>
      <c r="G5565" s="7">
        <f t="shared" si="175"/>
        <v>42583</v>
      </c>
      <c r="H5565" s="5" t="s">
        <v>41</v>
      </c>
      <c r="I5565" s="5" t="s">
        <v>11</v>
      </c>
      <c r="J5565" s="10"/>
      <c r="K5565" s="10">
        <v>378040</v>
      </c>
      <c r="L5565" s="11">
        <v>378000</v>
      </c>
    </row>
    <row r="5566" spans="1:12" x14ac:dyDescent="0.25">
      <c r="A5566" s="5" t="s">
        <v>1713</v>
      </c>
      <c r="B5566" s="3" t="s">
        <v>1714</v>
      </c>
      <c r="C5566" s="5" t="s">
        <v>5590</v>
      </c>
      <c r="D5566" s="5" t="s">
        <v>5587</v>
      </c>
      <c r="E5566" s="5">
        <v>2016</v>
      </c>
      <c r="F5566" s="8" t="str">
        <f t="shared" si="174"/>
        <v>August</v>
      </c>
      <c r="G5566" s="7">
        <f t="shared" si="175"/>
        <v>42583</v>
      </c>
      <c r="H5566" s="5" t="s">
        <v>1717</v>
      </c>
      <c r="I5566" s="5" t="s">
        <v>11</v>
      </c>
      <c r="J5566" s="10"/>
      <c r="K5566" s="10">
        <v>189000</v>
      </c>
      <c r="L5566" s="11">
        <v>189000</v>
      </c>
    </row>
    <row r="5567" spans="1:12" x14ac:dyDescent="0.25">
      <c r="A5567" s="5" t="s">
        <v>1713</v>
      </c>
      <c r="B5567" s="3" t="s">
        <v>1714</v>
      </c>
      <c r="C5567" s="5" t="s">
        <v>5590</v>
      </c>
      <c r="D5567" s="5" t="s">
        <v>5587</v>
      </c>
      <c r="E5567" s="5">
        <v>2016</v>
      </c>
      <c r="F5567" s="8" t="str">
        <f t="shared" si="174"/>
        <v>August</v>
      </c>
      <c r="G5567" s="7">
        <f t="shared" si="175"/>
        <v>42583</v>
      </c>
      <c r="H5567" s="5" t="s">
        <v>1718</v>
      </c>
      <c r="I5567" s="5" t="s">
        <v>11</v>
      </c>
      <c r="J5567" s="10"/>
      <c r="K5567" s="10">
        <v>189000</v>
      </c>
      <c r="L5567" s="11">
        <v>0</v>
      </c>
    </row>
    <row r="5568" spans="1:12" x14ac:dyDescent="0.25">
      <c r="A5568" s="5" t="s">
        <v>1719</v>
      </c>
      <c r="B5568" s="3" t="s">
        <v>1720</v>
      </c>
      <c r="C5568" s="7"/>
      <c r="D5568" s="7"/>
      <c r="E5568" s="7"/>
      <c r="F5568" s="8" t="str">
        <f t="shared" si="174"/>
        <v>January</v>
      </c>
      <c r="G5568" s="7" t="str">
        <f t="shared" si="175"/>
        <v/>
      </c>
      <c r="H5568" s="5" t="s">
        <v>28</v>
      </c>
      <c r="I5568" s="5" t="s">
        <v>29</v>
      </c>
      <c r="J5568" s="10"/>
      <c r="K5568" s="10"/>
      <c r="L5568" s="11">
        <v>0</v>
      </c>
    </row>
    <row r="5569" spans="1:12" x14ac:dyDescent="0.25">
      <c r="A5569" s="5" t="s">
        <v>1721</v>
      </c>
      <c r="B5569" s="3" t="s">
        <v>1722</v>
      </c>
      <c r="C5569" s="7"/>
      <c r="D5569" s="7"/>
      <c r="E5569" s="7"/>
      <c r="F5569" s="8" t="str">
        <f t="shared" si="174"/>
        <v>January</v>
      </c>
      <c r="G5569" s="7" t="str">
        <f t="shared" si="175"/>
        <v/>
      </c>
      <c r="H5569" s="5" t="s">
        <v>28</v>
      </c>
      <c r="I5569" s="5" t="s">
        <v>29</v>
      </c>
      <c r="J5569" s="10"/>
      <c r="K5569" s="10"/>
      <c r="L5569" s="11">
        <v>0</v>
      </c>
    </row>
    <row r="5570" spans="1:12" x14ac:dyDescent="0.25">
      <c r="A5570" s="5" t="s">
        <v>1723</v>
      </c>
      <c r="B5570" s="3" t="s">
        <v>1724</v>
      </c>
      <c r="C5570" s="7"/>
      <c r="D5570" s="7"/>
      <c r="E5570" s="7"/>
      <c r="F5570" s="8" t="str">
        <f t="shared" si="174"/>
        <v>January</v>
      </c>
      <c r="G5570" s="7" t="str">
        <f t="shared" si="175"/>
        <v/>
      </c>
      <c r="H5570" s="5" t="s">
        <v>28</v>
      </c>
      <c r="I5570" s="5" t="s">
        <v>29</v>
      </c>
      <c r="J5570" s="10"/>
      <c r="K5570" s="10"/>
      <c r="L5570" s="11">
        <v>0</v>
      </c>
    </row>
    <row r="5571" spans="1:12" x14ac:dyDescent="0.25">
      <c r="A5571" s="5" t="s">
        <v>1725</v>
      </c>
      <c r="B5571" s="3" t="s">
        <v>1726</v>
      </c>
      <c r="C5571" s="7"/>
      <c r="D5571" s="7"/>
      <c r="E5571" s="7"/>
      <c r="F5571" s="8" t="str">
        <f t="shared" si="174"/>
        <v>January</v>
      </c>
      <c r="G5571" s="7" t="str">
        <f t="shared" si="175"/>
        <v/>
      </c>
      <c r="H5571" s="5" t="s">
        <v>28</v>
      </c>
      <c r="I5571" s="5" t="s">
        <v>29</v>
      </c>
      <c r="J5571" s="10"/>
      <c r="K5571" s="10"/>
      <c r="L5571" s="11">
        <v>0</v>
      </c>
    </row>
    <row r="5572" spans="1:12" x14ac:dyDescent="0.25">
      <c r="A5572" s="5" t="s">
        <v>1727</v>
      </c>
      <c r="B5572" s="3" t="s">
        <v>1728</v>
      </c>
      <c r="C5572" s="7"/>
      <c r="D5572" s="7"/>
      <c r="E5572" s="7"/>
      <c r="F5572" s="8" t="str">
        <f t="shared" si="174"/>
        <v>January</v>
      </c>
      <c r="G5572" s="7" t="str">
        <f t="shared" si="175"/>
        <v/>
      </c>
      <c r="H5572" s="5" t="s">
        <v>28</v>
      </c>
      <c r="I5572" s="5" t="s">
        <v>29</v>
      </c>
      <c r="J5572" s="10"/>
      <c r="K5572" s="10"/>
      <c r="L5572" s="11">
        <v>0</v>
      </c>
    </row>
    <row r="5573" spans="1:12" x14ac:dyDescent="0.25">
      <c r="A5573" s="5" t="s">
        <v>1729</v>
      </c>
      <c r="B5573" s="3" t="s">
        <v>1730</v>
      </c>
      <c r="C5573" s="7"/>
      <c r="D5573" s="7"/>
      <c r="E5573" s="7"/>
      <c r="F5573" s="8" t="str">
        <f t="shared" si="174"/>
        <v>January</v>
      </c>
      <c r="G5573" s="7" t="str">
        <f t="shared" si="175"/>
        <v/>
      </c>
      <c r="H5573" s="5" t="s">
        <v>28</v>
      </c>
      <c r="I5573" s="5" t="s">
        <v>29</v>
      </c>
      <c r="J5573" s="10"/>
      <c r="K5573" s="10"/>
      <c r="L5573" s="11">
        <v>0</v>
      </c>
    </row>
    <row r="5574" spans="1:12" x14ac:dyDescent="0.25">
      <c r="A5574" s="5" t="s">
        <v>1731</v>
      </c>
      <c r="B5574" s="3" t="s">
        <v>1732</v>
      </c>
      <c r="C5574" s="7"/>
      <c r="D5574" s="7"/>
      <c r="E5574" s="7"/>
      <c r="F5574" s="8" t="str">
        <f t="shared" si="174"/>
        <v>January</v>
      </c>
      <c r="G5574" s="7" t="str">
        <f t="shared" si="175"/>
        <v/>
      </c>
      <c r="H5574" s="5" t="s">
        <v>28</v>
      </c>
      <c r="I5574" s="5" t="s">
        <v>29</v>
      </c>
      <c r="J5574" s="10"/>
      <c r="K5574" s="10"/>
      <c r="L5574" s="11">
        <v>0</v>
      </c>
    </row>
    <row r="5575" spans="1:12" x14ac:dyDescent="0.25">
      <c r="A5575" s="5" t="s">
        <v>1733</v>
      </c>
      <c r="B5575" s="3" t="s">
        <v>1734</v>
      </c>
      <c r="C5575" s="7"/>
      <c r="D5575" s="7"/>
      <c r="E5575" s="7"/>
      <c r="F5575" s="8" t="str">
        <f t="shared" si="174"/>
        <v>January</v>
      </c>
      <c r="G5575" s="7" t="str">
        <f t="shared" si="175"/>
        <v/>
      </c>
      <c r="H5575" s="5" t="s">
        <v>28</v>
      </c>
      <c r="I5575" s="5" t="s">
        <v>29</v>
      </c>
      <c r="J5575" s="10"/>
      <c r="K5575" s="10"/>
      <c r="L5575" s="11">
        <v>0</v>
      </c>
    </row>
    <row r="5576" spans="1:12" x14ac:dyDescent="0.25">
      <c r="A5576" s="5" t="s">
        <v>1735</v>
      </c>
      <c r="B5576" s="3" t="s">
        <v>1736</v>
      </c>
      <c r="C5576" s="5" t="s">
        <v>5587</v>
      </c>
      <c r="D5576" s="5" t="s">
        <v>5587</v>
      </c>
      <c r="E5576" s="5">
        <v>2016</v>
      </c>
      <c r="F5576" s="8" t="str">
        <f t="shared" si="174"/>
        <v>January</v>
      </c>
      <c r="G5576" s="7">
        <f t="shared" si="175"/>
        <v>42370</v>
      </c>
      <c r="H5576" s="5" t="s">
        <v>36</v>
      </c>
      <c r="I5576" s="5" t="s">
        <v>29</v>
      </c>
      <c r="J5576" s="10"/>
      <c r="K5576" s="10"/>
      <c r="L5576" s="11">
        <v>1115250</v>
      </c>
    </row>
    <row r="5577" spans="1:12" x14ac:dyDescent="0.25">
      <c r="A5577" s="5" t="s">
        <v>1735</v>
      </c>
      <c r="B5577" s="3" t="s">
        <v>1736</v>
      </c>
      <c r="C5577" s="5" t="s">
        <v>5587</v>
      </c>
      <c r="D5577" s="5" t="s">
        <v>5587</v>
      </c>
      <c r="E5577" s="5">
        <v>2016</v>
      </c>
      <c r="F5577" s="8" t="str">
        <f t="shared" ref="F5577:F5586" si="176">TEXT(C5577*28, "mmmm")</f>
        <v>January</v>
      </c>
      <c r="G5577" s="7">
        <f t="shared" ref="G5577:G5586" si="177">IFERROR(DATEVALUE(CONCATENATE(C5577,"-",D5577,"-",E5577)), "")</f>
        <v>42370</v>
      </c>
      <c r="H5577" s="5" t="s">
        <v>1737</v>
      </c>
      <c r="I5577" s="5" t="s">
        <v>11</v>
      </c>
      <c r="J5577" s="10">
        <v>342720</v>
      </c>
      <c r="K5577" s="10"/>
      <c r="L5577" s="11">
        <v>1457970</v>
      </c>
    </row>
    <row r="5578" spans="1:12" x14ac:dyDescent="0.25">
      <c r="A5578" s="5" t="s">
        <v>1735</v>
      </c>
      <c r="B5578" s="3" t="s">
        <v>1736</v>
      </c>
      <c r="C5578" s="5" t="s">
        <v>5587</v>
      </c>
      <c r="D5578" s="5" t="s">
        <v>5592</v>
      </c>
      <c r="E5578" s="5">
        <v>2016</v>
      </c>
      <c r="F5578" s="8" t="str">
        <f t="shared" si="176"/>
        <v>January</v>
      </c>
      <c r="G5578" s="7">
        <f t="shared" si="177"/>
        <v>42376</v>
      </c>
      <c r="H5578" s="5" t="s">
        <v>1738</v>
      </c>
      <c r="I5578" s="5" t="s">
        <v>13</v>
      </c>
      <c r="J5578" s="10"/>
      <c r="K5578" s="10">
        <v>1373000</v>
      </c>
      <c r="L5578" s="11">
        <v>84970</v>
      </c>
    </row>
    <row r="5579" spans="1:12" x14ac:dyDescent="0.25">
      <c r="A5579" s="5" t="s">
        <v>1735</v>
      </c>
      <c r="B5579" s="3" t="s">
        <v>1736</v>
      </c>
      <c r="C5579" s="5" t="s">
        <v>5598</v>
      </c>
      <c r="D5579" s="5" t="s">
        <v>5596</v>
      </c>
      <c r="E5579" s="5">
        <v>2016</v>
      </c>
      <c r="F5579" s="8" t="str">
        <f t="shared" si="176"/>
        <v>February</v>
      </c>
      <c r="G5579" s="7">
        <f t="shared" si="177"/>
        <v>42404</v>
      </c>
      <c r="H5579" s="5" t="s">
        <v>1739</v>
      </c>
      <c r="I5579" s="5" t="s">
        <v>13</v>
      </c>
      <c r="J5579" s="10"/>
      <c r="K5579" s="10">
        <v>84970</v>
      </c>
      <c r="L5579" s="11">
        <v>0</v>
      </c>
    </row>
    <row r="5580" spans="1:12" x14ac:dyDescent="0.25">
      <c r="A5580" s="5" t="s">
        <v>1735</v>
      </c>
      <c r="B5580" s="3" t="s">
        <v>1736</v>
      </c>
      <c r="C5580" s="5" t="s">
        <v>5596</v>
      </c>
      <c r="D5580" s="5" t="s">
        <v>5587</v>
      </c>
      <c r="E5580" s="5">
        <v>2016</v>
      </c>
      <c r="F5580" s="8" t="str">
        <f t="shared" si="176"/>
        <v>April</v>
      </c>
      <c r="G5580" s="7">
        <f t="shared" si="177"/>
        <v>42461</v>
      </c>
      <c r="H5580" s="5" t="s">
        <v>1740</v>
      </c>
      <c r="I5580" s="5" t="s">
        <v>11</v>
      </c>
      <c r="J5580" s="10">
        <v>916650</v>
      </c>
      <c r="K5580" s="10"/>
      <c r="L5580" s="11">
        <v>916650</v>
      </c>
    </row>
    <row r="5581" spans="1:12" x14ac:dyDescent="0.25">
      <c r="A5581" s="5" t="s">
        <v>1735</v>
      </c>
      <c r="B5581" s="3" t="s">
        <v>1736</v>
      </c>
      <c r="C5581" s="5" t="s">
        <v>5592</v>
      </c>
      <c r="D5581" s="5" t="s">
        <v>5587</v>
      </c>
      <c r="E5581" s="5">
        <v>2016</v>
      </c>
      <c r="F5581" s="8" t="str">
        <f t="shared" si="176"/>
        <v>July</v>
      </c>
      <c r="G5581" s="7">
        <f t="shared" si="177"/>
        <v>42552</v>
      </c>
      <c r="H5581" s="5" t="s">
        <v>1741</v>
      </c>
      <c r="I5581" s="5" t="s">
        <v>11</v>
      </c>
      <c r="J5581" s="10">
        <v>916650</v>
      </c>
      <c r="K5581" s="10"/>
      <c r="L5581" s="11">
        <v>1833300</v>
      </c>
    </row>
    <row r="5582" spans="1:12" x14ac:dyDescent="0.25">
      <c r="A5582" s="5" t="s">
        <v>1735</v>
      </c>
      <c r="B5582" s="3" t="s">
        <v>1736</v>
      </c>
      <c r="C5582" s="5" t="s">
        <v>5592</v>
      </c>
      <c r="D5582" s="5" t="s">
        <v>5616</v>
      </c>
      <c r="E5582" s="5">
        <v>2016</v>
      </c>
      <c r="F5582" s="8" t="str">
        <f t="shared" si="176"/>
        <v>July</v>
      </c>
      <c r="G5582" s="7">
        <f t="shared" si="177"/>
        <v>42566</v>
      </c>
      <c r="H5582" s="5" t="s">
        <v>1742</v>
      </c>
      <c r="I5582" s="5" t="s">
        <v>13</v>
      </c>
      <c r="J5582" s="10"/>
      <c r="K5582" s="10">
        <v>873000</v>
      </c>
      <c r="L5582" s="11">
        <v>960300</v>
      </c>
    </row>
    <row r="5583" spans="1:12" x14ac:dyDescent="0.25">
      <c r="A5583" s="5" t="s">
        <v>1735</v>
      </c>
      <c r="B5583" s="3" t="s">
        <v>1736</v>
      </c>
      <c r="C5583" s="5" t="s">
        <v>5605</v>
      </c>
      <c r="D5583" s="5" t="s">
        <v>5587</v>
      </c>
      <c r="E5583" s="5">
        <v>2016</v>
      </c>
      <c r="F5583" s="8" t="str">
        <f t="shared" si="176"/>
        <v>September</v>
      </c>
      <c r="G5583" s="7">
        <f t="shared" si="177"/>
        <v>42614</v>
      </c>
      <c r="H5583" s="5" t="s">
        <v>1743</v>
      </c>
      <c r="I5583" s="5" t="s">
        <v>13</v>
      </c>
      <c r="J5583" s="10"/>
      <c r="K5583" s="10">
        <v>873000</v>
      </c>
      <c r="L5583" s="11">
        <v>87300</v>
      </c>
    </row>
    <row r="5584" spans="1:12" x14ac:dyDescent="0.25">
      <c r="A5584" s="5" t="s">
        <v>1735</v>
      </c>
      <c r="B5584" s="3" t="s">
        <v>1736</v>
      </c>
      <c r="C5584" s="5" t="s">
        <v>5605</v>
      </c>
      <c r="D5584" s="5" t="s">
        <v>5598</v>
      </c>
      <c r="E5584" s="5">
        <v>2016</v>
      </c>
      <c r="F5584" s="8" t="str">
        <f t="shared" si="176"/>
        <v>September</v>
      </c>
      <c r="G5584" s="7">
        <f t="shared" si="177"/>
        <v>42615</v>
      </c>
      <c r="H5584" s="5" t="s">
        <v>1744</v>
      </c>
      <c r="I5584" s="5" t="s">
        <v>13</v>
      </c>
      <c r="J5584" s="10"/>
      <c r="K5584" s="10">
        <v>87300</v>
      </c>
      <c r="L5584" s="11">
        <v>0</v>
      </c>
    </row>
    <row r="5585" spans="1:12" x14ac:dyDescent="0.25">
      <c r="A5585" s="5" t="s">
        <v>1735</v>
      </c>
      <c r="B5585" s="3" t="s">
        <v>1736</v>
      </c>
      <c r="C5585" s="5" t="s">
        <v>5606</v>
      </c>
      <c r="D5585" s="5" t="s">
        <v>5587</v>
      </c>
      <c r="E5585" s="5">
        <v>2016</v>
      </c>
      <c r="F5585" s="8" t="str">
        <f t="shared" si="176"/>
        <v>October</v>
      </c>
      <c r="G5585" s="7">
        <f t="shared" si="177"/>
        <v>42644</v>
      </c>
      <c r="H5585" s="5" t="s">
        <v>1745</v>
      </c>
      <c r="I5585" s="5" t="s">
        <v>11</v>
      </c>
      <c r="J5585" s="10">
        <v>916650</v>
      </c>
      <c r="K5585" s="10"/>
      <c r="L5585" s="11">
        <v>916650</v>
      </c>
    </row>
    <row r="5586" spans="1:12" x14ac:dyDescent="0.25">
      <c r="A5586" s="5" t="s">
        <v>1746</v>
      </c>
      <c r="B5586" s="3" t="s">
        <v>1747</v>
      </c>
      <c r="C5586" s="7"/>
      <c r="D5586" s="7"/>
      <c r="E5586" s="7"/>
      <c r="F5586" s="8" t="str">
        <f t="shared" si="176"/>
        <v>January</v>
      </c>
      <c r="G5586" s="7" t="str">
        <f t="shared" si="177"/>
        <v/>
      </c>
      <c r="H5586" s="5" t="s">
        <v>28</v>
      </c>
      <c r="I5586" s="5" t="s">
        <v>29</v>
      </c>
      <c r="J5586" s="10"/>
      <c r="K5586" s="10"/>
      <c r="L5586" s="11">
        <v>0</v>
      </c>
    </row>
    <row r="5587" spans="1:12" x14ac:dyDescent="0.25">
      <c r="A5587" s="5" t="s">
        <v>8</v>
      </c>
      <c r="B5587" s="3" t="s">
        <v>9</v>
      </c>
      <c r="C5587" s="5" t="s">
        <v>5587</v>
      </c>
      <c r="D5587" s="5" t="s">
        <v>5587</v>
      </c>
      <c r="E5587" s="5">
        <v>2022</v>
      </c>
      <c r="F5587" s="8" t="str">
        <f>TEXT(C5587*28, "mmmm")</f>
        <v>January</v>
      </c>
      <c r="G5587" s="7">
        <f>IFERROR(DATEVALUE(CONCATENATE(C5587,"-",D5587,"-",E5587)), "")</f>
        <v>44562</v>
      </c>
      <c r="H5587" s="5" t="s">
        <v>36</v>
      </c>
      <c r="I5587" s="5" t="s">
        <v>29</v>
      </c>
      <c r="J5587" s="10"/>
      <c r="K5587" s="10"/>
      <c r="L5587" s="11">
        <v>9675000</v>
      </c>
    </row>
    <row r="5588" spans="1:12" x14ac:dyDescent="0.25">
      <c r="A5588" s="5" t="s">
        <v>8</v>
      </c>
      <c r="B5588" s="3" t="s">
        <v>9</v>
      </c>
      <c r="C5588" s="5" t="s">
        <v>5587</v>
      </c>
      <c r="D5588" s="5" t="s">
        <v>5587</v>
      </c>
      <c r="E5588" s="5">
        <v>2022</v>
      </c>
      <c r="F5588" s="8" t="str">
        <f t="shared" ref="F5588:F5651" si="178">TEXT(C5588*28, "mmmm")</f>
        <v>January</v>
      </c>
      <c r="G5588" s="7">
        <f t="shared" ref="G5588:G5651" si="179">IFERROR(DATEVALUE(CONCATENATE(C5588,"-",D5588,"-",E5588)), "")</f>
        <v>44562</v>
      </c>
      <c r="H5588" s="5" t="s">
        <v>5586</v>
      </c>
      <c r="I5588" s="5" t="s">
        <v>11</v>
      </c>
      <c r="J5588" s="10">
        <v>9675000</v>
      </c>
      <c r="K5588" s="10"/>
      <c r="L5588" s="11">
        <v>19350000</v>
      </c>
    </row>
    <row r="5589" spans="1:12" x14ac:dyDescent="0.25">
      <c r="A5589" s="5" t="s">
        <v>8</v>
      </c>
      <c r="B5589" s="3" t="s">
        <v>9</v>
      </c>
      <c r="C5589" s="5" t="s">
        <v>5588</v>
      </c>
      <c r="D5589" s="5" t="s">
        <v>5587</v>
      </c>
      <c r="E5589" s="5">
        <v>2022</v>
      </c>
      <c r="F5589" s="8" t="str">
        <f t="shared" si="178"/>
        <v>March</v>
      </c>
      <c r="G5589" s="7">
        <f t="shared" si="179"/>
        <v>44621</v>
      </c>
      <c r="H5589" s="5" t="s">
        <v>5585</v>
      </c>
      <c r="I5589" s="5" t="s">
        <v>11</v>
      </c>
      <c r="J5589" s="10">
        <v>9675000</v>
      </c>
      <c r="K5589" s="10"/>
      <c r="L5589" s="11">
        <v>29025000</v>
      </c>
    </row>
    <row r="5590" spans="1:12" x14ac:dyDescent="0.25">
      <c r="A5590" s="5" t="s">
        <v>8</v>
      </c>
      <c r="B5590" s="3" t="s">
        <v>9</v>
      </c>
      <c r="C5590" s="5" t="s">
        <v>5589</v>
      </c>
      <c r="D5590" s="5" t="s">
        <v>5587</v>
      </c>
      <c r="E5590" s="5">
        <v>2022</v>
      </c>
      <c r="F5590" s="8" t="str">
        <f t="shared" si="178"/>
        <v>June</v>
      </c>
      <c r="G5590" s="7">
        <f t="shared" si="179"/>
        <v>44713</v>
      </c>
      <c r="H5590" s="5" t="s">
        <v>5584</v>
      </c>
      <c r="I5590" s="5" t="s">
        <v>11</v>
      </c>
      <c r="J5590" s="10">
        <v>9675000</v>
      </c>
      <c r="K5590" s="10"/>
      <c r="L5590" s="11">
        <v>38700000</v>
      </c>
    </row>
    <row r="5591" spans="1:12" x14ac:dyDescent="0.25">
      <c r="A5591" s="5" t="s">
        <v>8</v>
      </c>
      <c r="B5591" s="3" t="s">
        <v>9</v>
      </c>
      <c r="C5591" s="5" t="s">
        <v>5590</v>
      </c>
      <c r="D5591" s="5" t="s">
        <v>5587</v>
      </c>
      <c r="E5591" s="5">
        <v>2022</v>
      </c>
      <c r="F5591" s="8" t="str">
        <f t="shared" si="178"/>
        <v>August</v>
      </c>
      <c r="G5591" s="7">
        <f t="shared" si="179"/>
        <v>44774</v>
      </c>
      <c r="H5591" s="5" t="s">
        <v>5583</v>
      </c>
      <c r="I5591" s="5" t="s">
        <v>11</v>
      </c>
      <c r="J5591" s="10">
        <v>5375000</v>
      </c>
      <c r="K5591" s="10"/>
      <c r="L5591" s="11">
        <v>44075000</v>
      </c>
    </row>
    <row r="5592" spans="1:12" x14ac:dyDescent="0.25">
      <c r="A5592" s="5" t="s">
        <v>26</v>
      </c>
      <c r="B5592" s="3" t="s">
        <v>27</v>
      </c>
      <c r="C5592" s="5" t="s">
        <v>5592</v>
      </c>
      <c r="D5592" s="5" t="s">
        <v>5591</v>
      </c>
      <c r="E5592" s="5">
        <v>2022</v>
      </c>
      <c r="F5592" s="8" t="str">
        <f t="shared" si="178"/>
        <v>July</v>
      </c>
      <c r="G5592" s="7">
        <f t="shared" si="179"/>
        <v>44760</v>
      </c>
      <c r="H5592" s="5" t="s">
        <v>5582</v>
      </c>
      <c r="I5592" s="5" t="s">
        <v>11</v>
      </c>
      <c r="J5592" s="10">
        <v>328580.2</v>
      </c>
      <c r="K5592" s="10"/>
      <c r="L5592" s="11">
        <v>328580.2</v>
      </c>
    </row>
    <row r="5593" spans="1:12" x14ac:dyDescent="0.25">
      <c r="A5593" s="5" t="s">
        <v>26</v>
      </c>
      <c r="B5593" s="3" t="s">
        <v>27</v>
      </c>
      <c r="C5593" s="5" t="s">
        <v>5592</v>
      </c>
      <c r="D5593" s="5" t="s">
        <v>5591</v>
      </c>
      <c r="E5593" s="5">
        <v>2022</v>
      </c>
      <c r="F5593" s="8" t="str">
        <f t="shared" si="178"/>
        <v>July</v>
      </c>
      <c r="G5593" s="7">
        <f t="shared" si="179"/>
        <v>44760</v>
      </c>
      <c r="H5593" s="5" t="s">
        <v>3344</v>
      </c>
      <c r="I5593" s="5" t="s">
        <v>13</v>
      </c>
      <c r="J5593" s="10"/>
      <c r="K5593" s="10">
        <v>328580.2</v>
      </c>
      <c r="L5593" s="11">
        <v>0</v>
      </c>
    </row>
    <row r="5594" spans="1:12" x14ac:dyDescent="0.25">
      <c r="A5594" s="5" t="s">
        <v>26</v>
      </c>
      <c r="B5594" s="3" t="s">
        <v>27</v>
      </c>
      <c r="C5594" s="5" t="s">
        <v>5590</v>
      </c>
      <c r="D5594" s="5" t="s">
        <v>5588</v>
      </c>
      <c r="E5594" s="5">
        <v>2022</v>
      </c>
      <c r="F5594" s="8" t="str">
        <f t="shared" si="178"/>
        <v>August</v>
      </c>
      <c r="G5594" s="7">
        <f t="shared" si="179"/>
        <v>44776</v>
      </c>
      <c r="H5594" s="5" t="s">
        <v>5581</v>
      </c>
      <c r="I5594" s="5" t="s">
        <v>11</v>
      </c>
      <c r="J5594" s="10">
        <v>59125</v>
      </c>
      <c r="K5594" s="10"/>
      <c r="L5594" s="11">
        <v>59125</v>
      </c>
    </row>
    <row r="5595" spans="1:12" x14ac:dyDescent="0.25">
      <c r="A5595" s="5" t="s">
        <v>26</v>
      </c>
      <c r="B5595" s="3" t="s">
        <v>27</v>
      </c>
      <c r="C5595" s="5" t="s">
        <v>5590</v>
      </c>
      <c r="D5595" s="5" t="s">
        <v>5588</v>
      </c>
      <c r="E5595" s="5">
        <v>2022</v>
      </c>
      <c r="F5595" s="8" t="str">
        <f t="shared" si="178"/>
        <v>August</v>
      </c>
      <c r="G5595" s="7">
        <f t="shared" si="179"/>
        <v>44776</v>
      </c>
      <c r="H5595" s="5" t="s">
        <v>3657</v>
      </c>
      <c r="I5595" s="5" t="s">
        <v>13</v>
      </c>
      <c r="J5595" s="10"/>
      <c r="K5595" s="10">
        <v>59125</v>
      </c>
      <c r="L5595" s="11">
        <v>0</v>
      </c>
    </row>
    <row r="5596" spans="1:12" x14ac:dyDescent="0.25">
      <c r="A5596" s="5" t="s">
        <v>30</v>
      </c>
      <c r="B5596" s="3" t="s">
        <v>31</v>
      </c>
      <c r="C5596" s="5" t="s">
        <v>5587</v>
      </c>
      <c r="D5596" s="5" t="s">
        <v>5587</v>
      </c>
      <c r="E5596" s="5">
        <v>2022</v>
      </c>
      <c r="F5596" s="8" t="str">
        <f t="shared" si="178"/>
        <v>January</v>
      </c>
      <c r="G5596" s="7">
        <f t="shared" si="179"/>
        <v>44562</v>
      </c>
      <c r="H5596" s="5" t="s">
        <v>36</v>
      </c>
      <c r="I5596" s="5" t="s">
        <v>29</v>
      </c>
      <c r="J5596" s="10"/>
      <c r="K5596" s="10"/>
      <c r="L5596" s="11">
        <v>56350.81</v>
      </c>
    </row>
    <row r="5597" spans="1:12" x14ac:dyDescent="0.25">
      <c r="A5597" s="5" t="s">
        <v>30</v>
      </c>
      <c r="B5597" s="3" t="s">
        <v>31</v>
      </c>
      <c r="C5597" s="5" t="s">
        <v>5587</v>
      </c>
      <c r="D5597" s="5" t="s">
        <v>5587</v>
      </c>
      <c r="E5597" s="5">
        <v>2022</v>
      </c>
      <c r="F5597" s="8" t="str">
        <f t="shared" si="178"/>
        <v>January</v>
      </c>
      <c r="G5597" s="7">
        <f t="shared" si="179"/>
        <v>44562</v>
      </c>
      <c r="H5597" s="5" t="s">
        <v>5580</v>
      </c>
      <c r="I5597" s="5" t="s">
        <v>11</v>
      </c>
      <c r="J5597" s="10">
        <v>134375</v>
      </c>
      <c r="K5597" s="10"/>
      <c r="L5597" s="11">
        <v>190725.81</v>
      </c>
    </row>
    <row r="5598" spans="1:12" x14ac:dyDescent="0.25">
      <c r="A5598" s="5" t="s">
        <v>30</v>
      </c>
      <c r="B5598" s="3" t="s">
        <v>31</v>
      </c>
      <c r="C5598" s="5" t="s">
        <v>5587</v>
      </c>
      <c r="D5598" s="5" t="s">
        <v>5594</v>
      </c>
      <c r="E5598" s="5">
        <v>2022</v>
      </c>
      <c r="F5598" s="8" t="str">
        <f t="shared" si="178"/>
        <v>January</v>
      </c>
      <c r="G5598" s="7">
        <f t="shared" si="179"/>
        <v>44572</v>
      </c>
      <c r="H5598" s="5" t="s">
        <v>3319</v>
      </c>
      <c r="I5598" s="5" t="s">
        <v>13</v>
      </c>
      <c r="J5598" s="10"/>
      <c r="K5598" s="10">
        <v>56350.81</v>
      </c>
      <c r="L5598" s="11">
        <v>134375</v>
      </c>
    </row>
    <row r="5599" spans="1:12" x14ac:dyDescent="0.25">
      <c r="A5599" s="5" t="s">
        <v>30</v>
      </c>
      <c r="B5599" s="3" t="s">
        <v>31</v>
      </c>
      <c r="C5599" s="5" t="s">
        <v>5587</v>
      </c>
      <c r="D5599" s="5" t="s">
        <v>5594</v>
      </c>
      <c r="E5599" s="5">
        <v>2022</v>
      </c>
      <c r="F5599" s="8" t="str">
        <f t="shared" si="178"/>
        <v>January</v>
      </c>
      <c r="G5599" s="7">
        <f t="shared" si="179"/>
        <v>44572</v>
      </c>
      <c r="H5599" s="5" t="s">
        <v>4764</v>
      </c>
      <c r="I5599" s="5" t="s">
        <v>13</v>
      </c>
      <c r="J5599" s="10"/>
      <c r="K5599" s="10">
        <v>134375</v>
      </c>
      <c r="L5599" s="11">
        <v>0</v>
      </c>
    </row>
    <row r="5600" spans="1:12" x14ac:dyDescent="0.25">
      <c r="A5600" s="5" t="s">
        <v>30</v>
      </c>
      <c r="B5600" s="3" t="s">
        <v>31</v>
      </c>
      <c r="C5600" s="5" t="s">
        <v>5587</v>
      </c>
      <c r="D5600" s="5" t="s">
        <v>5595</v>
      </c>
      <c r="E5600" s="5">
        <v>2022</v>
      </c>
      <c r="F5600" s="8" t="str">
        <f t="shared" si="178"/>
        <v>January</v>
      </c>
      <c r="G5600" s="7">
        <f t="shared" si="179"/>
        <v>44592</v>
      </c>
      <c r="H5600" s="5" t="s">
        <v>5579</v>
      </c>
      <c r="I5600" s="5" t="s">
        <v>11</v>
      </c>
      <c r="J5600" s="10">
        <v>134375</v>
      </c>
      <c r="K5600" s="10"/>
      <c r="L5600" s="11">
        <v>134375</v>
      </c>
    </row>
    <row r="5601" spans="1:12" x14ac:dyDescent="0.25">
      <c r="A5601" s="5" t="s">
        <v>30</v>
      </c>
      <c r="B5601" s="3" t="s">
        <v>31</v>
      </c>
      <c r="C5601" s="5" t="s">
        <v>5588</v>
      </c>
      <c r="D5601" s="5" t="s">
        <v>5587</v>
      </c>
      <c r="E5601" s="5">
        <v>2022</v>
      </c>
      <c r="F5601" s="8" t="str">
        <f t="shared" si="178"/>
        <v>March</v>
      </c>
      <c r="G5601" s="7">
        <f t="shared" si="179"/>
        <v>44621</v>
      </c>
      <c r="H5601" s="5" t="s">
        <v>5578</v>
      </c>
      <c r="I5601" s="5" t="s">
        <v>11</v>
      </c>
      <c r="J5601" s="10">
        <v>134375</v>
      </c>
      <c r="K5601" s="10"/>
      <c r="L5601" s="11">
        <v>268750</v>
      </c>
    </row>
    <row r="5602" spans="1:12" x14ac:dyDescent="0.25">
      <c r="A5602" s="5" t="s">
        <v>30</v>
      </c>
      <c r="B5602" s="3" t="s">
        <v>31</v>
      </c>
      <c r="C5602" s="5" t="s">
        <v>5588</v>
      </c>
      <c r="D5602" s="5" t="s">
        <v>5591</v>
      </c>
      <c r="E5602" s="5">
        <v>2022</v>
      </c>
      <c r="F5602" s="8" t="str">
        <f t="shared" si="178"/>
        <v>March</v>
      </c>
      <c r="G5602" s="7">
        <f t="shared" si="179"/>
        <v>44638</v>
      </c>
      <c r="H5602" s="5" t="s">
        <v>4698</v>
      </c>
      <c r="I5602" s="5" t="s">
        <v>13</v>
      </c>
      <c r="J5602" s="10"/>
      <c r="K5602" s="10">
        <v>134375</v>
      </c>
      <c r="L5602" s="11">
        <v>134375</v>
      </c>
    </row>
    <row r="5603" spans="1:12" x14ac:dyDescent="0.25">
      <c r="A5603" s="5" t="s">
        <v>30</v>
      </c>
      <c r="B5603" s="3" t="s">
        <v>31</v>
      </c>
      <c r="C5603" s="5" t="s">
        <v>5588</v>
      </c>
      <c r="D5603" s="5" t="s">
        <v>5591</v>
      </c>
      <c r="E5603" s="5">
        <v>2022</v>
      </c>
      <c r="F5603" s="8" t="str">
        <f t="shared" si="178"/>
        <v>March</v>
      </c>
      <c r="G5603" s="7">
        <f t="shared" si="179"/>
        <v>44638</v>
      </c>
      <c r="H5603" s="5" t="s">
        <v>4695</v>
      </c>
      <c r="I5603" s="5" t="s">
        <v>13</v>
      </c>
      <c r="J5603" s="10"/>
      <c r="K5603" s="10">
        <v>134375</v>
      </c>
      <c r="L5603" s="11">
        <v>0</v>
      </c>
    </row>
    <row r="5604" spans="1:12" x14ac:dyDescent="0.25">
      <c r="A5604" s="5" t="s">
        <v>30</v>
      </c>
      <c r="B5604" s="3" t="s">
        <v>31</v>
      </c>
      <c r="C5604" s="5" t="s">
        <v>5596</v>
      </c>
      <c r="D5604" s="5" t="s">
        <v>5587</v>
      </c>
      <c r="E5604" s="5">
        <v>2022</v>
      </c>
      <c r="F5604" s="8" t="str">
        <f t="shared" si="178"/>
        <v>April</v>
      </c>
      <c r="G5604" s="7">
        <f t="shared" si="179"/>
        <v>44652</v>
      </c>
      <c r="H5604" s="5" t="s">
        <v>5577</v>
      </c>
      <c r="I5604" s="5" t="s">
        <v>11</v>
      </c>
      <c r="J5604" s="10">
        <v>134375</v>
      </c>
      <c r="K5604" s="10"/>
      <c r="L5604" s="11">
        <v>134375</v>
      </c>
    </row>
    <row r="5605" spans="1:12" x14ac:dyDescent="0.25">
      <c r="A5605" s="5" t="s">
        <v>30</v>
      </c>
      <c r="B5605" s="3" t="s">
        <v>31</v>
      </c>
      <c r="C5605" s="5" t="s">
        <v>5596</v>
      </c>
      <c r="D5605" s="5" t="s">
        <v>5596</v>
      </c>
      <c r="E5605" s="5">
        <v>2022</v>
      </c>
      <c r="F5605" s="8" t="str">
        <f t="shared" si="178"/>
        <v>April</v>
      </c>
      <c r="G5605" s="7">
        <f t="shared" si="179"/>
        <v>44655</v>
      </c>
      <c r="H5605" s="5" t="s">
        <v>4692</v>
      </c>
      <c r="I5605" s="5" t="s">
        <v>13</v>
      </c>
      <c r="J5605" s="10"/>
      <c r="K5605" s="10">
        <v>134375</v>
      </c>
      <c r="L5605" s="11">
        <v>0</v>
      </c>
    </row>
    <row r="5606" spans="1:12" x14ac:dyDescent="0.25">
      <c r="A5606" s="5" t="s">
        <v>30</v>
      </c>
      <c r="B5606" s="3" t="s">
        <v>31</v>
      </c>
      <c r="C5606" s="5" t="s">
        <v>5597</v>
      </c>
      <c r="D5606" s="5" t="s">
        <v>5587</v>
      </c>
      <c r="E5606" s="5">
        <v>2022</v>
      </c>
      <c r="F5606" s="8" t="str">
        <f t="shared" si="178"/>
        <v>May</v>
      </c>
      <c r="G5606" s="7">
        <f t="shared" si="179"/>
        <v>44682</v>
      </c>
      <c r="H5606" s="5" t="s">
        <v>5576</v>
      </c>
      <c r="I5606" s="5" t="s">
        <v>11</v>
      </c>
      <c r="J5606" s="10">
        <v>134375</v>
      </c>
      <c r="K5606" s="10"/>
      <c r="L5606" s="11">
        <v>134375</v>
      </c>
    </row>
    <row r="5607" spans="1:12" x14ac:dyDescent="0.25">
      <c r="A5607" s="5" t="s">
        <v>30</v>
      </c>
      <c r="B5607" s="3" t="s">
        <v>31</v>
      </c>
      <c r="C5607" s="5" t="s">
        <v>5597</v>
      </c>
      <c r="D5607" s="5" t="s">
        <v>5594</v>
      </c>
      <c r="E5607" s="5">
        <v>2022</v>
      </c>
      <c r="F5607" s="8" t="str">
        <f t="shared" si="178"/>
        <v>May</v>
      </c>
      <c r="G5607" s="7">
        <f t="shared" si="179"/>
        <v>44692</v>
      </c>
      <c r="H5607" s="5" t="s">
        <v>4689</v>
      </c>
      <c r="I5607" s="5" t="s">
        <v>13</v>
      </c>
      <c r="J5607" s="10"/>
      <c r="K5607" s="10">
        <v>134375</v>
      </c>
      <c r="L5607" s="11">
        <v>0</v>
      </c>
    </row>
    <row r="5608" spans="1:12" x14ac:dyDescent="0.25">
      <c r="A5608" s="5" t="s">
        <v>30</v>
      </c>
      <c r="B5608" s="3" t="s">
        <v>31</v>
      </c>
      <c r="C5608" s="5" t="s">
        <v>5589</v>
      </c>
      <c r="D5608" s="5" t="s">
        <v>5587</v>
      </c>
      <c r="E5608" s="5">
        <v>2022</v>
      </c>
      <c r="F5608" s="8" t="str">
        <f t="shared" si="178"/>
        <v>June</v>
      </c>
      <c r="G5608" s="7">
        <f t="shared" si="179"/>
        <v>44713</v>
      </c>
      <c r="H5608" s="5" t="s">
        <v>5575</v>
      </c>
      <c r="I5608" s="5" t="s">
        <v>11</v>
      </c>
      <c r="J5608" s="10">
        <v>134375</v>
      </c>
      <c r="K5608" s="10"/>
      <c r="L5608" s="11">
        <v>134375</v>
      </c>
    </row>
    <row r="5609" spans="1:12" x14ac:dyDescent="0.25">
      <c r="A5609" s="5" t="s">
        <v>30</v>
      </c>
      <c r="B5609" s="3" t="s">
        <v>31</v>
      </c>
      <c r="C5609" s="5" t="s">
        <v>5589</v>
      </c>
      <c r="D5609" s="5" t="s">
        <v>5598</v>
      </c>
      <c r="E5609" s="5">
        <v>2022</v>
      </c>
      <c r="F5609" s="8" t="str">
        <f t="shared" si="178"/>
        <v>June</v>
      </c>
      <c r="G5609" s="7">
        <f t="shared" si="179"/>
        <v>44714</v>
      </c>
      <c r="H5609" s="5" t="s">
        <v>5574</v>
      </c>
      <c r="I5609" s="5" t="s">
        <v>13</v>
      </c>
      <c r="J5609" s="10"/>
      <c r="K5609" s="10">
        <v>134375</v>
      </c>
      <c r="L5609" s="11">
        <v>0</v>
      </c>
    </row>
    <row r="5610" spans="1:12" x14ac:dyDescent="0.25">
      <c r="A5610" s="5" t="s">
        <v>30</v>
      </c>
      <c r="B5610" s="3" t="s">
        <v>31</v>
      </c>
      <c r="C5610" s="5" t="s">
        <v>5592</v>
      </c>
      <c r="D5610" s="5" t="s">
        <v>5587</v>
      </c>
      <c r="E5610" s="5">
        <v>2022</v>
      </c>
      <c r="F5610" s="8" t="str">
        <f t="shared" si="178"/>
        <v>July</v>
      </c>
      <c r="G5610" s="7">
        <f t="shared" si="179"/>
        <v>44743</v>
      </c>
      <c r="H5610" s="5" t="s">
        <v>5573</v>
      </c>
      <c r="I5610" s="5" t="s">
        <v>11</v>
      </c>
      <c r="J5610" s="10">
        <v>134375</v>
      </c>
      <c r="K5610" s="10"/>
      <c r="L5610" s="11">
        <v>134375</v>
      </c>
    </row>
    <row r="5611" spans="1:12" x14ac:dyDescent="0.25">
      <c r="A5611" s="5" t="s">
        <v>30</v>
      </c>
      <c r="B5611" s="3" t="s">
        <v>31</v>
      </c>
      <c r="C5611" s="5" t="s">
        <v>5590</v>
      </c>
      <c r="D5611" s="5" t="s">
        <v>5587</v>
      </c>
      <c r="E5611" s="5">
        <v>2022</v>
      </c>
      <c r="F5611" s="8" t="str">
        <f t="shared" si="178"/>
        <v>August</v>
      </c>
      <c r="G5611" s="7">
        <f t="shared" si="179"/>
        <v>44774</v>
      </c>
      <c r="H5611" s="5" t="s">
        <v>5572</v>
      </c>
      <c r="I5611" s="5" t="s">
        <v>11</v>
      </c>
      <c r="J5611" s="10">
        <v>134375</v>
      </c>
      <c r="K5611" s="10"/>
      <c r="L5611" s="11">
        <v>268750</v>
      </c>
    </row>
    <row r="5612" spans="1:12" x14ac:dyDescent="0.25">
      <c r="A5612" s="5" t="s">
        <v>30</v>
      </c>
      <c r="B5612" s="3" t="s">
        <v>31</v>
      </c>
      <c r="C5612" s="5" t="s">
        <v>5590</v>
      </c>
      <c r="D5612" s="5" t="s">
        <v>5599</v>
      </c>
      <c r="E5612" s="5">
        <v>2022</v>
      </c>
      <c r="F5612" s="8" t="str">
        <f t="shared" si="178"/>
        <v>August</v>
      </c>
      <c r="G5612" s="7">
        <f t="shared" si="179"/>
        <v>44789</v>
      </c>
      <c r="H5612" s="5" t="s">
        <v>4685</v>
      </c>
      <c r="I5612" s="5" t="s">
        <v>13</v>
      </c>
      <c r="J5612" s="10"/>
      <c r="K5612" s="10">
        <v>134375</v>
      </c>
      <c r="L5612" s="11">
        <v>134375</v>
      </c>
    </row>
    <row r="5613" spans="1:12" x14ac:dyDescent="0.25">
      <c r="A5613" s="5" t="s">
        <v>32</v>
      </c>
      <c r="B5613" s="3" t="s">
        <v>33</v>
      </c>
      <c r="C5613" s="7"/>
      <c r="D5613" s="7"/>
      <c r="E5613" s="7"/>
      <c r="F5613" s="8" t="str">
        <f t="shared" si="178"/>
        <v>January</v>
      </c>
      <c r="G5613" s="7" t="str">
        <f t="shared" si="179"/>
        <v/>
      </c>
      <c r="H5613" s="5" t="s">
        <v>28</v>
      </c>
      <c r="I5613" s="5" t="s">
        <v>29</v>
      </c>
      <c r="J5613" s="10"/>
      <c r="K5613" s="10"/>
      <c r="L5613" s="11">
        <v>0</v>
      </c>
    </row>
    <row r="5614" spans="1:12" x14ac:dyDescent="0.25">
      <c r="A5614" s="5" t="s">
        <v>34</v>
      </c>
      <c r="B5614" s="3" t="s">
        <v>35</v>
      </c>
      <c r="C5614" s="7"/>
      <c r="D5614" s="7"/>
      <c r="E5614" s="7"/>
      <c r="F5614" s="8" t="str">
        <f t="shared" si="178"/>
        <v>January</v>
      </c>
      <c r="G5614" s="7" t="str">
        <f t="shared" si="179"/>
        <v/>
      </c>
      <c r="H5614" s="5" t="s">
        <v>28</v>
      </c>
      <c r="I5614" s="5" t="s">
        <v>29</v>
      </c>
      <c r="J5614" s="10"/>
      <c r="K5614" s="10"/>
      <c r="L5614" s="11">
        <v>0</v>
      </c>
    </row>
    <row r="5615" spans="1:12" x14ac:dyDescent="0.25">
      <c r="A5615" s="5" t="s">
        <v>37</v>
      </c>
      <c r="B5615" s="3" t="s">
        <v>38</v>
      </c>
      <c r="C5615" s="7"/>
      <c r="D5615" s="7"/>
      <c r="E5615" s="7"/>
      <c r="F5615" s="8" t="str">
        <f t="shared" si="178"/>
        <v>January</v>
      </c>
      <c r="G5615" s="7" t="str">
        <f t="shared" si="179"/>
        <v/>
      </c>
      <c r="H5615" s="5" t="s">
        <v>28</v>
      </c>
      <c r="I5615" s="5" t="s">
        <v>29</v>
      </c>
      <c r="J5615" s="10"/>
      <c r="K5615" s="10"/>
      <c r="L5615" s="11">
        <v>0</v>
      </c>
    </row>
    <row r="5616" spans="1:12" x14ac:dyDescent="0.25">
      <c r="A5616" s="5" t="s">
        <v>39</v>
      </c>
      <c r="B5616" s="3" t="s">
        <v>40</v>
      </c>
      <c r="C5616" s="7"/>
      <c r="D5616" s="7"/>
      <c r="E5616" s="7"/>
      <c r="F5616" s="8" t="str">
        <f t="shared" si="178"/>
        <v>January</v>
      </c>
      <c r="G5616" s="7" t="str">
        <f t="shared" si="179"/>
        <v/>
      </c>
      <c r="H5616" s="5" t="s">
        <v>28</v>
      </c>
      <c r="I5616" s="5" t="s">
        <v>29</v>
      </c>
      <c r="J5616" s="10"/>
      <c r="K5616" s="10"/>
      <c r="L5616" s="11">
        <v>0</v>
      </c>
    </row>
    <row r="5617" spans="1:12" x14ac:dyDescent="0.25">
      <c r="A5617" s="5" t="s">
        <v>42</v>
      </c>
      <c r="B5617" s="3" t="s">
        <v>43</v>
      </c>
      <c r="C5617" s="5" t="s">
        <v>5587</v>
      </c>
      <c r="D5617" s="5" t="s">
        <v>5587</v>
      </c>
      <c r="E5617" s="5">
        <v>2022</v>
      </c>
      <c r="F5617" s="8" t="str">
        <f t="shared" si="178"/>
        <v>January</v>
      </c>
      <c r="G5617" s="7">
        <f t="shared" si="179"/>
        <v>44562</v>
      </c>
      <c r="H5617" s="5" t="s">
        <v>36</v>
      </c>
      <c r="I5617" s="5" t="s">
        <v>29</v>
      </c>
      <c r="J5617" s="10"/>
      <c r="K5617" s="10"/>
      <c r="L5617" s="11">
        <v>4546881.74</v>
      </c>
    </row>
    <row r="5618" spans="1:12" x14ac:dyDescent="0.25">
      <c r="A5618" s="5" t="s">
        <v>42</v>
      </c>
      <c r="B5618" s="3" t="s">
        <v>43</v>
      </c>
      <c r="C5618" s="5" t="s">
        <v>5598</v>
      </c>
      <c r="D5618" s="5" t="s">
        <v>5587</v>
      </c>
      <c r="E5618" s="5">
        <v>2022</v>
      </c>
      <c r="F5618" s="8" t="str">
        <f t="shared" si="178"/>
        <v>February</v>
      </c>
      <c r="G5618" s="7">
        <f t="shared" si="179"/>
        <v>44593</v>
      </c>
      <c r="H5618" s="5" t="s">
        <v>3247</v>
      </c>
      <c r="I5618" s="5" t="s">
        <v>13</v>
      </c>
      <c r="J5618" s="10"/>
      <c r="K5618" s="10">
        <v>1436881.73</v>
      </c>
      <c r="L5618" s="11">
        <v>3110000.01</v>
      </c>
    </row>
    <row r="5619" spans="1:12" x14ac:dyDescent="0.25">
      <c r="A5619" s="5" t="s">
        <v>42</v>
      </c>
      <c r="B5619" s="3" t="s">
        <v>43</v>
      </c>
      <c r="C5619" s="5" t="s">
        <v>5598</v>
      </c>
      <c r="D5619" s="5" t="s">
        <v>5590</v>
      </c>
      <c r="E5619" s="5">
        <v>2022</v>
      </c>
      <c r="F5619" s="8" t="str">
        <f t="shared" si="178"/>
        <v>February</v>
      </c>
      <c r="G5619" s="7">
        <f t="shared" si="179"/>
        <v>44600</v>
      </c>
      <c r="H5619" s="5" t="s">
        <v>3344</v>
      </c>
      <c r="I5619" s="5" t="s">
        <v>13</v>
      </c>
      <c r="J5619" s="10"/>
      <c r="K5619" s="10">
        <v>1500000</v>
      </c>
      <c r="L5619" s="11">
        <v>1610000.01</v>
      </c>
    </row>
    <row r="5620" spans="1:12" x14ac:dyDescent="0.25">
      <c r="A5620" s="5" t="s">
        <v>42</v>
      </c>
      <c r="B5620" s="3" t="s">
        <v>43</v>
      </c>
      <c r="C5620" s="5" t="s">
        <v>5588</v>
      </c>
      <c r="D5620" s="5" t="s">
        <v>5600</v>
      </c>
      <c r="E5620" s="5">
        <v>2022</v>
      </c>
      <c r="F5620" s="8" t="str">
        <f t="shared" si="178"/>
        <v>March</v>
      </c>
      <c r="G5620" s="7">
        <f t="shared" si="179"/>
        <v>44648</v>
      </c>
      <c r="H5620" s="5" t="s">
        <v>3485</v>
      </c>
      <c r="I5620" s="5" t="s">
        <v>13</v>
      </c>
      <c r="J5620" s="10"/>
      <c r="K5620" s="10">
        <v>1610000.01</v>
      </c>
      <c r="L5620" s="11">
        <v>0</v>
      </c>
    </row>
    <row r="5621" spans="1:12" x14ac:dyDescent="0.25">
      <c r="A5621" s="5" t="s">
        <v>42</v>
      </c>
      <c r="B5621" s="3" t="s">
        <v>43</v>
      </c>
      <c r="C5621" s="5" t="s">
        <v>5596</v>
      </c>
      <c r="D5621" s="5" t="s">
        <v>5587</v>
      </c>
      <c r="E5621" s="5">
        <v>2022</v>
      </c>
      <c r="F5621" s="8" t="str">
        <f t="shared" si="178"/>
        <v>April</v>
      </c>
      <c r="G5621" s="7">
        <f t="shared" si="179"/>
        <v>44652</v>
      </c>
      <c r="H5621" s="5" t="s">
        <v>5571</v>
      </c>
      <c r="I5621" s="5" t="s">
        <v>11</v>
      </c>
      <c r="J5621" s="10">
        <v>1610000.01</v>
      </c>
      <c r="K5621" s="10"/>
      <c r="L5621" s="11">
        <v>1610000.01</v>
      </c>
    </row>
    <row r="5622" spans="1:12" x14ac:dyDescent="0.25">
      <c r="A5622" s="5" t="s">
        <v>42</v>
      </c>
      <c r="B5622" s="3" t="s">
        <v>43</v>
      </c>
      <c r="C5622" s="5" t="s">
        <v>5597</v>
      </c>
      <c r="D5622" s="5" t="s">
        <v>5601</v>
      </c>
      <c r="E5622" s="5">
        <v>2022</v>
      </c>
      <c r="F5622" s="8" t="str">
        <f t="shared" si="178"/>
        <v>May</v>
      </c>
      <c r="G5622" s="7">
        <f t="shared" si="179"/>
        <v>44698</v>
      </c>
      <c r="H5622" s="5" t="s">
        <v>5570</v>
      </c>
      <c r="I5622" s="5" t="s">
        <v>13</v>
      </c>
      <c r="J5622" s="10"/>
      <c r="K5622" s="10">
        <v>1610000.01</v>
      </c>
      <c r="L5622" s="11">
        <v>0</v>
      </c>
    </row>
    <row r="5623" spans="1:12" x14ac:dyDescent="0.25">
      <c r="A5623" s="5" t="s">
        <v>42</v>
      </c>
      <c r="B5623" s="3" t="s">
        <v>43</v>
      </c>
      <c r="C5623" s="5" t="s">
        <v>5592</v>
      </c>
      <c r="D5623" s="5" t="s">
        <v>5587</v>
      </c>
      <c r="E5623" s="5">
        <v>2022</v>
      </c>
      <c r="F5623" s="8" t="str">
        <f t="shared" si="178"/>
        <v>July</v>
      </c>
      <c r="G5623" s="7">
        <f t="shared" si="179"/>
        <v>44743</v>
      </c>
      <c r="H5623" s="5" t="s">
        <v>5569</v>
      </c>
      <c r="I5623" s="5" t="s">
        <v>11</v>
      </c>
      <c r="J5623" s="10">
        <v>1610000.01</v>
      </c>
      <c r="K5623" s="10"/>
      <c r="L5623" s="11">
        <v>1610000.01</v>
      </c>
    </row>
    <row r="5624" spans="1:12" x14ac:dyDescent="0.25">
      <c r="A5624" s="5" t="s">
        <v>42</v>
      </c>
      <c r="B5624" s="3" t="s">
        <v>43</v>
      </c>
      <c r="C5624" s="5" t="s">
        <v>5590</v>
      </c>
      <c r="D5624" s="5" t="s">
        <v>5588</v>
      </c>
      <c r="E5624" s="5">
        <v>2022</v>
      </c>
      <c r="F5624" s="8" t="str">
        <f t="shared" si="178"/>
        <v>August</v>
      </c>
      <c r="G5624" s="7">
        <f t="shared" si="179"/>
        <v>44776</v>
      </c>
      <c r="H5624" s="5" t="s">
        <v>4738</v>
      </c>
      <c r="I5624" s="5" t="s">
        <v>13</v>
      </c>
      <c r="J5624" s="10"/>
      <c r="K5624" s="10">
        <v>1610000.01</v>
      </c>
      <c r="L5624" s="11">
        <v>0</v>
      </c>
    </row>
    <row r="5625" spans="1:12" x14ac:dyDescent="0.25">
      <c r="A5625" s="5" t="s">
        <v>44</v>
      </c>
      <c r="B5625" s="3" t="s">
        <v>45</v>
      </c>
      <c r="C5625" s="5" t="s">
        <v>5587</v>
      </c>
      <c r="D5625" s="5" t="s">
        <v>5587</v>
      </c>
      <c r="E5625" s="5">
        <v>2022</v>
      </c>
      <c r="F5625" s="8" t="str">
        <f t="shared" si="178"/>
        <v>January</v>
      </c>
      <c r="G5625" s="7">
        <f t="shared" si="179"/>
        <v>44562</v>
      </c>
      <c r="H5625" s="5" t="s">
        <v>5568</v>
      </c>
      <c r="I5625" s="5" t="s">
        <v>11</v>
      </c>
      <c r="J5625" s="10">
        <v>2252340</v>
      </c>
      <c r="K5625" s="10"/>
      <c r="L5625" s="11">
        <v>2252340</v>
      </c>
    </row>
    <row r="5626" spans="1:12" x14ac:dyDescent="0.25">
      <c r="A5626" s="5" t="s">
        <v>44</v>
      </c>
      <c r="B5626" s="3" t="s">
        <v>45</v>
      </c>
      <c r="C5626" s="5" t="s">
        <v>5587</v>
      </c>
      <c r="D5626" s="5" t="s">
        <v>5601</v>
      </c>
      <c r="E5626" s="5">
        <v>2022</v>
      </c>
      <c r="F5626" s="8" t="str">
        <f t="shared" si="178"/>
        <v>January</v>
      </c>
      <c r="G5626" s="7">
        <f t="shared" si="179"/>
        <v>44578</v>
      </c>
      <c r="H5626" s="5" t="s">
        <v>5567</v>
      </c>
      <c r="I5626" s="5" t="s">
        <v>13</v>
      </c>
      <c r="J5626" s="10"/>
      <c r="K5626" s="10">
        <v>2252340</v>
      </c>
      <c r="L5626" s="11">
        <v>0</v>
      </c>
    </row>
    <row r="5627" spans="1:12" x14ac:dyDescent="0.25">
      <c r="A5627" s="5" t="s">
        <v>46</v>
      </c>
      <c r="B5627" s="3" t="s">
        <v>47</v>
      </c>
      <c r="C5627" s="7"/>
      <c r="D5627" s="7"/>
      <c r="E5627" s="7"/>
      <c r="F5627" s="8" t="str">
        <f t="shared" si="178"/>
        <v>January</v>
      </c>
      <c r="G5627" s="7" t="str">
        <f t="shared" si="179"/>
        <v/>
      </c>
      <c r="H5627" s="5" t="s">
        <v>28</v>
      </c>
      <c r="I5627" s="5" t="s">
        <v>29</v>
      </c>
      <c r="J5627" s="10"/>
      <c r="K5627" s="10"/>
      <c r="L5627" s="11">
        <v>0</v>
      </c>
    </row>
    <row r="5628" spans="1:12" x14ac:dyDescent="0.25">
      <c r="A5628" s="5" t="s">
        <v>58</v>
      </c>
      <c r="B5628" s="3" t="s">
        <v>59</v>
      </c>
      <c r="C5628" s="5" t="s">
        <v>5588</v>
      </c>
      <c r="D5628" s="5" t="s">
        <v>5602</v>
      </c>
      <c r="E5628" s="5">
        <v>2022</v>
      </c>
      <c r="F5628" s="8" t="str">
        <f t="shared" si="178"/>
        <v>March</v>
      </c>
      <c r="G5628" s="7">
        <f t="shared" si="179"/>
        <v>44644</v>
      </c>
      <c r="H5628" s="5" t="s">
        <v>5566</v>
      </c>
      <c r="I5628" s="5" t="s">
        <v>11</v>
      </c>
      <c r="J5628" s="10">
        <v>537500</v>
      </c>
      <c r="K5628" s="10"/>
      <c r="L5628" s="11">
        <v>537500</v>
      </c>
    </row>
    <row r="5629" spans="1:12" x14ac:dyDescent="0.25">
      <c r="A5629" s="5" t="s">
        <v>58</v>
      </c>
      <c r="B5629" s="3" t="s">
        <v>59</v>
      </c>
      <c r="C5629" s="5" t="s">
        <v>5588</v>
      </c>
      <c r="D5629" s="5" t="s">
        <v>5600</v>
      </c>
      <c r="E5629" s="5">
        <v>2022</v>
      </c>
      <c r="F5629" s="8" t="str">
        <f t="shared" si="178"/>
        <v>March</v>
      </c>
      <c r="G5629" s="7">
        <f t="shared" si="179"/>
        <v>44648</v>
      </c>
      <c r="H5629" s="5" t="s">
        <v>3344</v>
      </c>
      <c r="I5629" s="5" t="s">
        <v>13</v>
      </c>
      <c r="J5629" s="10"/>
      <c r="K5629" s="10">
        <v>537500</v>
      </c>
      <c r="L5629" s="11">
        <v>0</v>
      </c>
    </row>
    <row r="5630" spans="1:12" x14ac:dyDescent="0.25">
      <c r="A5630" s="5" t="s">
        <v>58</v>
      </c>
      <c r="B5630" s="3" t="s">
        <v>59</v>
      </c>
      <c r="C5630" s="5" t="s">
        <v>5596</v>
      </c>
      <c r="D5630" s="5" t="s">
        <v>5603</v>
      </c>
      <c r="E5630" s="5">
        <v>2022</v>
      </c>
      <c r="F5630" s="8" t="str">
        <f t="shared" si="178"/>
        <v>April</v>
      </c>
      <c r="G5630" s="7">
        <f t="shared" si="179"/>
        <v>44680</v>
      </c>
      <c r="H5630" s="5" t="s">
        <v>5565</v>
      </c>
      <c r="I5630" s="5" t="s">
        <v>11</v>
      </c>
      <c r="J5630" s="10">
        <v>772439.52</v>
      </c>
      <c r="K5630" s="10"/>
      <c r="L5630" s="11">
        <v>772439.52</v>
      </c>
    </row>
    <row r="5631" spans="1:12" x14ac:dyDescent="0.25">
      <c r="A5631" s="5" t="s">
        <v>58</v>
      </c>
      <c r="B5631" s="3" t="s">
        <v>59</v>
      </c>
      <c r="C5631" s="5" t="s">
        <v>5589</v>
      </c>
      <c r="D5631" s="5" t="s">
        <v>5587</v>
      </c>
      <c r="E5631" s="5">
        <v>2022</v>
      </c>
      <c r="F5631" s="8" t="str">
        <f t="shared" si="178"/>
        <v>June</v>
      </c>
      <c r="G5631" s="7">
        <f t="shared" si="179"/>
        <v>44713</v>
      </c>
      <c r="H5631" s="5" t="s">
        <v>5564</v>
      </c>
      <c r="I5631" s="5" t="s">
        <v>11</v>
      </c>
      <c r="J5631" s="10">
        <v>725625</v>
      </c>
      <c r="K5631" s="10"/>
      <c r="L5631" s="11">
        <v>1498064.52</v>
      </c>
    </row>
    <row r="5632" spans="1:12" x14ac:dyDescent="0.25">
      <c r="A5632" s="5" t="s">
        <v>58</v>
      </c>
      <c r="B5632" s="3" t="s">
        <v>59</v>
      </c>
      <c r="C5632" s="5" t="s">
        <v>5589</v>
      </c>
      <c r="D5632" s="5" t="s">
        <v>5601</v>
      </c>
      <c r="E5632" s="5">
        <v>2022</v>
      </c>
      <c r="F5632" s="8" t="str">
        <f t="shared" si="178"/>
        <v>June</v>
      </c>
      <c r="G5632" s="7">
        <f t="shared" si="179"/>
        <v>44729</v>
      </c>
      <c r="H5632" s="5" t="s">
        <v>5563</v>
      </c>
      <c r="I5632" s="5" t="s">
        <v>13</v>
      </c>
      <c r="J5632" s="10"/>
      <c r="K5632" s="10">
        <v>1498064</v>
      </c>
      <c r="L5632" s="11">
        <v>0.52</v>
      </c>
    </row>
    <row r="5633" spans="1:12" x14ac:dyDescent="0.25">
      <c r="A5633" s="5" t="s">
        <v>58</v>
      </c>
      <c r="B5633" s="3" t="s">
        <v>59</v>
      </c>
      <c r="C5633" s="5" t="s">
        <v>5592</v>
      </c>
      <c r="D5633" s="5" t="s">
        <v>5587</v>
      </c>
      <c r="E5633" s="5">
        <v>2022</v>
      </c>
      <c r="F5633" s="8" t="str">
        <f t="shared" si="178"/>
        <v>July</v>
      </c>
      <c r="G5633" s="7">
        <f t="shared" si="179"/>
        <v>44743</v>
      </c>
      <c r="H5633" s="5" t="s">
        <v>5562</v>
      </c>
      <c r="I5633" s="5" t="s">
        <v>11</v>
      </c>
      <c r="J5633" s="10">
        <v>725625</v>
      </c>
      <c r="K5633" s="10"/>
      <c r="L5633" s="11">
        <v>725625.52</v>
      </c>
    </row>
    <row r="5634" spans="1:12" x14ac:dyDescent="0.25">
      <c r="A5634" s="5" t="s">
        <v>58</v>
      </c>
      <c r="B5634" s="3" t="s">
        <v>59</v>
      </c>
      <c r="C5634" s="5" t="s">
        <v>5592</v>
      </c>
      <c r="D5634" s="5" t="s">
        <v>5604</v>
      </c>
      <c r="E5634" s="5">
        <v>2022</v>
      </c>
      <c r="F5634" s="8" t="str">
        <f t="shared" si="178"/>
        <v>July</v>
      </c>
      <c r="G5634" s="7">
        <f t="shared" si="179"/>
        <v>44755</v>
      </c>
      <c r="H5634" s="5" t="s">
        <v>4685</v>
      </c>
      <c r="I5634" s="5" t="s">
        <v>13</v>
      </c>
      <c r="J5634" s="10"/>
      <c r="K5634" s="10">
        <v>725625</v>
      </c>
      <c r="L5634" s="11">
        <v>0.52</v>
      </c>
    </row>
    <row r="5635" spans="1:12" x14ac:dyDescent="0.25">
      <c r="A5635" s="5" t="s">
        <v>58</v>
      </c>
      <c r="B5635" s="3" t="s">
        <v>59</v>
      </c>
      <c r="C5635" s="5" t="s">
        <v>5590</v>
      </c>
      <c r="D5635" s="5" t="s">
        <v>5587</v>
      </c>
      <c r="E5635" s="5">
        <v>2022</v>
      </c>
      <c r="F5635" s="8" t="str">
        <f t="shared" si="178"/>
        <v>August</v>
      </c>
      <c r="G5635" s="7">
        <f t="shared" si="179"/>
        <v>44774</v>
      </c>
      <c r="H5635" s="5" t="s">
        <v>5561</v>
      </c>
      <c r="I5635" s="5" t="s">
        <v>11</v>
      </c>
      <c r="J5635" s="10">
        <v>725625</v>
      </c>
      <c r="K5635" s="10"/>
      <c r="L5635" s="11">
        <v>725625.52</v>
      </c>
    </row>
    <row r="5636" spans="1:12" x14ac:dyDescent="0.25">
      <c r="A5636" s="5" t="s">
        <v>60</v>
      </c>
      <c r="B5636" s="3" t="s">
        <v>61</v>
      </c>
      <c r="C5636" s="5" t="s">
        <v>5587</v>
      </c>
      <c r="D5636" s="5" t="s">
        <v>5587</v>
      </c>
      <c r="E5636" s="5">
        <v>2022</v>
      </c>
      <c r="F5636" s="8" t="str">
        <f t="shared" si="178"/>
        <v>January</v>
      </c>
      <c r="G5636" s="7">
        <f t="shared" si="179"/>
        <v>44562</v>
      </c>
      <c r="H5636" s="5" t="s">
        <v>36</v>
      </c>
      <c r="I5636" s="5" t="s">
        <v>29</v>
      </c>
      <c r="J5636" s="10"/>
      <c r="K5636" s="10"/>
      <c r="L5636" s="11">
        <v>2210999.9900000002</v>
      </c>
    </row>
    <row r="5637" spans="1:12" x14ac:dyDescent="0.25">
      <c r="A5637" s="5" t="s">
        <v>60</v>
      </c>
      <c r="B5637" s="3" t="s">
        <v>61</v>
      </c>
      <c r="C5637" s="5" t="s">
        <v>5592</v>
      </c>
      <c r="D5637" s="5" t="s">
        <v>5593</v>
      </c>
      <c r="E5637" s="5">
        <v>2022</v>
      </c>
      <c r="F5637" s="8" t="str">
        <f t="shared" si="178"/>
        <v>July</v>
      </c>
      <c r="G5637" s="7">
        <f t="shared" si="179"/>
        <v>44764</v>
      </c>
      <c r="H5637" s="5" t="s">
        <v>4819</v>
      </c>
      <c r="I5637" s="5" t="s">
        <v>13</v>
      </c>
      <c r="J5637" s="10"/>
      <c r="K5637" s="10">
        <v>2210999.9900000002</v>
      </c>
      <c r="L5637" s="11">
        <v>0</v>
      </c>
    </row>
    <row r="5638" spans="1:12" x14ac:dyDescent="0.25">
      <c r="A5638" s="5" t="s">
        <v>62</v>
      </c>
      <c r="B5638" s="3" t="s">
        <v>63</v>
      </c>
      <c r="C5638" s="5" t="s">
        <v>5587</v>
      </c>
      <c r="D5638" s="5" t="s">
        <v>5587</v>
      </c>
      <c r="E5638" s="5">
        <v>2022</v>
      </c>
      <c r="F5638" s="8" t="str">
        <f t="shared" si="178"/>
        <v>January</v>
      </c>
      <c r="G5638" s="7">
        <f t="shared" si="179"/>
        <v>44562</v>
      </c>
      <c r="H5638" s="5" t="s">
        <v>36</v>
      </c>
      <c r="I5638" s="5" t="s">
        <v>29</v>
      </c>
      <c r="J5638" s="10"/>
      <c r="K5638" s="10"/>
      <c r="L5638" s="11">
        <v>-1374750</v>
      </c>
    </row>
    <row r="5639" spans="1:12" x14ac:dyDescent="0.25">
      <c r="A5639" s="5" t="s">
        <v>62</v>
      </c>
      <c r="B5639" s="3" t="s">
        <v>63</v>
      </c>
      <c r="C5639" s="5" t="s">
        <v>5592</v>
      </c>
      <c r="D5639" s="5" t="s">
        <v>5587</v>
      </c>
      <c r="E5639" s="5">
        <v>2022</v>
      </c>
      <c r="F5639" s="8" t="str">
        <f t="shared" si="178"/>
        <v>July</v>
      </c>
      <c r="G5639" s="7">
        <f t="shared" si="179"/>
        <v>44743</v>
      </c>
      <c r="H5639" s="5" t="s">
        <v>5560</v>
      </c>
      <c r="I5639" s="5" t="s">
        <v>11</v>
      </c>
      <c r="J5639" s="10">
        <v>360645.16</v>
      </c>
      <c r="K5639" s="10"/>
      <c r="L5639" s="11">
        <v>-1014104.84</v>
      </c>
    </row>
    <row r="5640" spans="1:12" x14ac:dyDescent="0.25">
      <c r="A5640" s="5" t="s">
        <v>62</v>
      </c>
      <c r="B5640" s="3" t="s">
        <v>63</v>
      </c>
      <c r="C5640" s="5" t="s">
        <v>5592</v>
      </c>
      <c r="D5640" s="5" t="s">
        <v>5587</v>
      </c>
      <c r="E5640" s="5">
        <v>2022</v>
      </c>
      <c r="F5640" s="8" t="str">
        <f t="shared" si="178"/>
        <v>July</v>
      </c>
      <c r="G5640" s="7">
        <f t="shared" si="179"/>
        <v>44743</v>
      </c>
      <c r="H5640" s="5" t="s">
        <v>5559</v>
      </c>
      <c r="I5640" s="5" t="s">
        <v>11</v>
      </c>
      <c r="J5640" s="10">
        <v>602000</v>
      </c>
      <c r="K5640" s="10"/>
      <c r="L5640" s="11">
        <v>-412104.84</v>
      </c>
    </row>
    <row r="5641" spans="1:12" x14ac:dyDescent="0.25">
      <c r="A5641" s="5" t="s">
        <v>62</v>
      </c>
      <c r="B5641" s="3" t="s">
        <v>63</v>
      </c>
      <c r="C5641" s="5" t="s">
        <v>5590</v>
      </c>
      <c r="D5641" s="5" t="s">
        <v>5587</v>
      </c>
      <c r="E5641" s="5">
        <v>2022</v>
      </c>
      <c r="F5641" s="8" t="str">
        <f t="shared" si="178"/>
        <v>August</v>
      </c>
      <c r="G5641" s="7">
        <f t="shared" si="179"/>
        <v>44774</v>
      </c>
      <c r="H5641" s="5" t="s">
        <v>5558</v>
      </c>
      <c r="I5641" s="5" t="s">
        <v>11</v>
      </c>
      <c r="J5641" s="10">
        <v>86000</v>
      </c>
      <c r="K5641" s="10"/>
      <c r="L5641" s="11">
        <v>-326104.84000000003</v>
      </c>
    </row>
    <row r="5642" spans="1:12" x14ac:dyDescent="0.25">
      <c r="A5642" s="5" t="s">
        <v>62</v>
      </c>
      <c r="B5642" s="3" t="s">
        <v>63</v>
      </c>
      <c r="C5642" s="5" t="s">
        <v>5605</v>
      </c>
      <c r="D5642" s="5" t="s">
        <v>5587</v>
      </c>
      <c r="E5642" s="5">
        <v>2022</v>
      </c>
      <c r="F5642" s="8" t="str">
        <f t="shared" si="178"/>
        <v>September</v>
      </c>
      <c r="G5642" s="7">
        <f t="shared" si="179"/>
        <v>44805</v>
      </c>
      <c r="H5642" s="5" t="s">
        <v>5557</v>
      </c>
      <c r="I5642" s="5" t="s">
        <v>11</v>
      </c>
      <c r="J5642" s="10">
        <v>86000</v>
      </c>
      <c r="K5642" s="10"/>
      <c r="L5642" s="11">
        <v>-240104.84</v>
      </c>
    </row>
    <row r="5643" spans="1:12" x14ac:dyDescent="0.25">
      <c r="A5643" s="5" t="s">
        <v>64</v>
      </c>
      <c r="B5643" s="3" t="s">
        <v>65</v>
      </c>
      <c r="C5643" s="5" t="s">
        <v>5587</v>
      </c>
      <c r="D5643" s="5" t="s">
        <v>5587</v>
      </c>
      <c r="E5643" s="5">
        <v>2022</v>
      </c>
      <c r="F5643" s="8" t="str">
        <f t="shared" si="178"/>
        <v>January</v>
      </c>
      <c r="G5643" s="7">
        <f t="shared" si="179"/>
        <v>44562</v>
      </c>
      <c r="H5643" s="5" t="s">
        <v>5556</v>
      </c>
      <c r="I5643" s="5" t="s">
        <v>11</v>
      </c>
      <c r="J5643" s="10">
        <v>2031750</v>
      </c>
      <c r="K5643" s="10"/>
      <c r="L5643" s="11">
        <v>2031750</v>
      </c>
    </row>
    <row r="5644" spans="1:12" x14ac:dyDescent="0.25">
      <c r="A5644" s="5" t="s">
        <v>64</v>
      </c>
      <c r="B5644" s="3" t="s">
        <v>65</v>
      </c>
      <c r="C5644" s="5" t="s">
        <v>5589</v>
      </c>
      <c r="D5644" s="5" t="s">
        <v>5603</v>
      </c>
      <c r="E5644" s="5">
        <v>2022</v>
      </c>
      <c r="F5644" s="8" t="str">
        <f t="shared" si="178"/>
        <v>June</v>
      </c>
      <c r="G5644" s="7">
        <f t="shared" si="179"/>
        <v>44741</v>
      </c>
      <c r="H5644" s="5" t="s">
        <v>5555</v>
      </c>
      <c r="I5644" s="5" t="s">
        <v>13</v>
      </c>
      <c r="J5644" s="10"/>
      <c r="K5644" s="10">
        <v>141750</v>
      </c>
      <c r="L5644" s="11">
        <v>1890000</v>
      </c>
    </row>
    <row r="5645" spans="1:12" x14ac:dyDescent="0.25">
      <c r="A5645" s="5" t="s">
        <v>64</v>
      </c>
      <c r="B5645" s="3" t="s">
        <v>65</v>
      </c>
      <c r="C5645" s="5" t="s">
        <v>5589</v>
      </c>
      <c r="D5645" s="5" t="s">
        <v>5603</v>
      </c>
      <c r="E5645" s="5">
        <v>2022</v>
      </c>
      <c r="F5645" s="8" t="str">
        <f t="shared" si="178"/>
        <v>June</v>
      </c>
      <c r="G5645" s="7">
        <f t="shared" si="179"/>
        <v>44741</v>
      </c>
      <c r="H5645" s="5" t="s">
        <v>5554</v>
      </c>
      <c r="I5645" s="5" t="s">
        <v>13</v>
      </c>
      <c r="J5645" s="10"/>
      <c r="K5645" s="10">
        <v>20317.5</v>
      </c>
      <c r="L5645" s="11">
        <v>1869682.5</v>
      </c>
    </row>
    <row r="5646" spans="1:12" x14ac:dyDescent="0.25">
      <c r="A5646" s="5" t="s">
        <v>64</v>
      </c>
      <c r="B5646" s="3" t="s">
        <v>65</v>
      </c>
      <c r="C5646" s="5" t="s">
        <v>5589</v>
      </c>
      <c r="D5646" s="5" t="s">
        <v>5603</v>
      </c>
      <c r="E5646" s="5">
        <v>2022</v>
      </c>
      <c r="F5646" s="8" t="str">
        <f t="shared" si="178"/>
        <v>June</v>
      </c>
      <c r="G5646" s="7">
        <f t="shared" si="179"/>
        <v>44741</v>
      </c>
      <c r="H5646" s="5" t="s">
        <v>5553</v>
      </c>
      <c r="I5646" s="5" t="s">
        <v>13</v>
      </c>
      <c r="J5646" s="10"/>
      <c r="K5646" s="10">
        <v>9206.5</v>
      </c>
      <c r="L5646" s="11">
        <v>1860476</v>
      </c>
    </row>
    <row r="5647" spans="1:12" x14ac:dyDescent="0.25">
      <c r="A5647" s="5" t="s">
        <v>64</v>
      </c>
      <c r="B5647" s="3" t="s">
        <v>65</v>
      </c>
      <c r="C5647" s="5" t="s">
        <v>5589</v>
      </c>
      <c r="D5647" s="5" t="s">
        <v>5603</v>
      </c>
      <c r="E5647" s="5">
        <v>2022</v>
      </c>
      <c r="F5647" s="8" t="str">
        <f t="shared" si="178"/>
        <v>June</v>
      </c>
      <c r="G5647" s="7">
        <f t="shared" si="179"/>
        <v>44741</v>
      </c>
      <c r="H5647" s="5" t="s">
        <v>5552</v>
      </c>
      <c r="I5647" s="5" t="s">
        <v>13</v>
      </c>
      <c r="J5647" s="10"/>
      <c r="K5647" s="10">
        <v>1860476</v>
      </c>
      <c r="L5647" s="11">
        <v>0</v>
      </c>
    </row>
    <row r="5648" spans="1:12" x14ac:dyDescent="0.25">
      <c r="A5648" s="5" t="s">
        <v>64</v>
      </c>
      <c r="B5648" s="3" t="s">
        <v>65</v>
      </c>
      <c r="C5648" s="5" t="s">
        <v>5590</v>
      </c>
      <c r="D5648" s="5" t="s">
        <v>5587</v>
      </c>
      <c r="E5648" s="5">
        <v>2022</v>
      </c>
      <c r="F5648" s="8" t="str">
        <f t="shared" si="178"/>
        <v>August</v>
      </c>
      <c r="G5648" s="7">
        <f t="shared" si="179"/>
        <v>44774</v>
      </c>
      <c r="H5648" s="5" t="s">
        <v>5551</v>
      </c>
      <c r="I5648" s="5" t="s">
        <v>11</v>
      </c>
      <c r="J5648" s="10">
        <v>1999500</v>
      </c>
      <c r="K5648" s="10"/>
      <c r="L5648" s="11">
        <v>1999500</v>
      </c>
    </row>
    <row r="5649" spans="1:12" x14ac:dyDescent="0.25">
      <c r="A5649" s="5" t="s">
        <v>66</v>
      </c>
      <c r="B5649" s="3" t="s">
        <v>67</v>
      </c>
      <c r="C5649" s="5" t="s">
        <v>5587</v>
      </c>
      <c r="D5649" s="5" t="s">
        <v>5587</v>
      </c>
      <c r="E5649" s="5">
        <v>2022</v>
      </c>
      <c r="F5649" s="8" t="str">
        <f t="shared" si="178"/>
        <v>January</v>
      </c>
      <c r="G5649" s="7">
        <f t="shared" si="179"/>
        <v>44562</v>
      </c>
      <c r="H5649" s="5" t="s">
        <v>36</v>
      </c>
      <c r="I5649" s="5" t="s">
        <v>29</v>
      </c>
      <c r="J5649" s="10"/>
      <c r="K5649" s="10"/>
      <c r="L5649" s="11">
        <v>800</v>
      </c>
    </row>
    <row r="5650" spans="1:12" x14ac:dyDescent="0.25">
      <c r="A5650" s="5" t="s">
        <v>74</v>
      </c>
      <c r="B5650" s="3" t="s">
        <v>75</v>
      </c>
      <c r="C5650" s="5" t="s">
        <v>5598</v>
      </c>
      <c r="D5650" s="5" t="s">
        <v>5587</v>
      </c>
      <c r="E5650" s="5">
        <v>2022</v>
      </c>
      <c r="F5650" s="8" t="str">
        <f t="shared" si="178"/>
        <v>February</v>
      </c>
      <c r="G5650" s="7">
        <f t="shared" si="179"/>
        <v>44593</v>
      </c>
      <c r="H5650" s="5" t="s">
        <v>5550</v>
      </c>
      <c r="I5650" s="5" t="s">
        <v>11</v>
      </c>
      <c r="J5650" s="10">
        <v>345970.29</v>
      </c>
      <c r="K5650" s="10"/>
      <c r="L5650" s="11">
        <v>345970.29</v>
      </c>
    </row>
    <row r="5651" spans="1:12" x14ac:dyDescent="0.25">
      <c r="A5651" s="5" t="s">
        <v>74</v>
      </c>
      <c r="B5651" s="3" t="s">
        <v>75</v>
      </c>
      <c r="C5651" s="5" t="s">
        <v>5588</v>
      </c>
      <c r="D5651" s="5" t="s">
        <v>5587</v>
      </c>
      <c r="E5651" s="5">
        <v>2022</v>
      </c>
      <c r="F5651" s="8" t="str">
        <f t="shared" si="178"/>
        <v>March</v>
      </c>
      <c r="G5651" s="7">
        <f t="shared" si="179"/>
        <v>44621</v>
      </c>
      <c r="H5651" s="5" t="s">
        <v>5549</v>
      </c>
      <c r="I5651" s="5" t="s">
        <v>11</v>
      </c>
      <c r="J5651" s="10">
        <v>807264</v>
      </c>
      <c r="K5651" s="10"/>
      <c r="L5651" s="11">
        <v>1153234.29</v>
      </c>
    </row>
    <row r="5652" spans="1:12" x14ac:dyDescent="0.25">
      <c r="A5652" s="5" t="s">
        <v>74</v>
      </c>
      <c r="B5652" s="3" t="s">
        <v>75</v>
      </c>
      <c r="C5652" s="5" t="s">
        <v>5596</v>
      </c>
      <c r="D5652" s="5" t="s">
        <v>5587</v>
      </c>
      <c r="E5652" s="5">
        <v>2022</v>
      </c>
      <c r="F5652" s="8" t="str">
        <f t="shared" ref="F5652:F5715" si="180">TEXT(C5652*28, "mmmm")</f>
        <v>April</v>
      </c>
      <c r="G5652" s="7">
        <f t="shared" ref="G5652:G5715" si="181">IFERROR(DATEVALUE(CONCATENATE(C5652,"-",D5652,"-",E5652)), "")</f>
        <v>44652</v>
      </c>
      <c r="H5652" s="5" t="s">
        <v>5548</v>
      </c>
      <c r="I5652" s="5" t="s">
        <v>11</v>
      </c>
      <c r="J5652" s="10">
        <v>807264</v>
      </c>
      <c r="K5652" s="10"/>
      <c r="L5652" s="11">
        <v>1960498.29</v>
      </c>
    </row>
    <row r="5653" spans="1:12" x14ac:dyDescent="0.25">
      <c r="A5653" s="5" t="s">
        <v>74</v>
      </c>
      <c r="B5653" s="3" t="s">
        <v>75</v>
      </c>
      <c r="C5653" s="5" t="s">
        <v>5596</v>
      </c>
      <c r="D5653" s="5" t="s">
        <v>5592</v>
      </c>
      <c r="E5653" s="5">
        <v>2022</v>
      </c>
      <c r="F5653" s="8" t="str">
        <f t="shared" si="180"/>
        <v>April</v>
      </c>
      <c r="G5653" s="7">
        <f t="shared" si="181"/>
        <v>44658</v>
      </c>
      <c r="H5653" s="5" t="s">
        <v>3247</v>
      </c>
      <c r="I5653" s="5" t="s">
        <v>13</v>
      </c>
      <c r="J5653" s="10"/>
      <c r="K5653" s="10">
        <v>1960498.29</v>
      </c>
      <c r="L5653" s="11">
        <v>0</v>
      </c>
    </row>
    <row r="5654" spans="1:12" x14ac:dyDescent="0.25">
      <c r="A5654" s="5" t="s">
        <v>74</v>
      </c>
      <c r="B5654" s="3" t="s">
        <v>75</v>
      </c>
      <c r="C5654" s="5" t="s">
        <v>5597</v>
      </c>
      <c r="D5654" s="5" t="s">
        <v>5587</v>
      </c>
      <c r="E5654" s="5">
        <v>2022</v>
      </c>
      <c r="F5654" s="8" t="str">
        <f t="shared" si="180"/>
        <v>May</v>
      </c>
      <c r="G5654" s="7">
        <f t="shared" si="181"/>
        <v>44682</v>
      </c>
      <c r="H5654" s="5" t="s">
        <v>5547</v>
      </c>
      <c r="I5654" s="5" t="s">
        <v>11</v>
      </c>
      <c r="J5654" s="10">
        <v>807264</v>
      </c>
      <c r="K5654" s="10"/>
      <c r="L5654" s="11">
        <v>807264</v>
      </c>
    </row>
    <row r="5655" spans="1:12" x14ac:dyDescent="0.25">
      <c r="A5655" s="5" t="s">
        <v>74</v>
      </c>
      <c r="B5655" s="3" t="s">
        <v>75</v>
      </c>
      <c r="C5655" s="5" t="s">
        <v>5597</v>
      </c>
      <c r="D5655" s="5" t="s">
        <v>5606</v>
      </c>
      <c r="E5655" s="5">
        <v>2022</v>
      </c>
      <c r="F5655" s="8" t="str">
        <f t="shared" si="180"/>
        <v>May</v>
      </c>
      <c r="G5655" s="7">
        <f t="shared" si="181"/>
        <v>44691</v>
      </c>
      <c r="H5655" s="5" t="s">
        <v>4689</v>
      </c>
      <c r="I5655" s="5" t="s">
        <v>13</v>
      </c>
      <c r="J5655" s="10"/>
      <c r="K5655" s="10">
        <v>807264</v>
      </c>
      <c r="L5655" s="11">
        <v>0</v>
      </c>
    </row>
    <row r="5656" spans="1:12" x14ac:dyDescent="0.25">
      <c r="A5656" s="5" t="s">
        <v>74</v>
      </c>
      <c r="B5656" s="3" t="s">
        <v>75</v>
      </c>
      <c r="C5656" s="5" t="s">
        <v>5589</v>
      </c>
      <c r="D5656" s="5" t="s">
        <v>5587</v>
      </c>
      <c r="E5656" s="5">
        <v>2022</v>
      </c>
      <c r="F5656" s="8" t="str">
        <f t="shared" si="180"/>
        <v>June</v>
      </c>
      <c r="G5656" s="7">
        <f t="shared" si="181"/>
        <v>44713</v>
      </c>
      <c r="H5656" s="5" t="s">
        <v>5546</v>
      </c>
      <c r="I5656" s="5" t="s">
        <v>11</v>
      </c>
      <c r="J5656" s="10">
        <v>807264</v>
      </c>
      <c r="K5656" s="10"/>
      <c r="L5656" s="11">
        <v>807264</v>
      </c>
    </row>
    <row r="5657" spans="1:12" x14ac:dyDescent="0.25">
      <c r="A5657" s="5" t="s">
        <v>74</v>
      </c>
      <c r="B5657" s="3" t="s">
        <v>75</v>
      </c>
      <c r="C5657" s="5" t="s">
        <v>5589</v>
      </c>
      <c r="D5657" s="5" t="s">
        <v>5592</v>
      </c>
      <c r="E5657" s="5">
        <v>2022</v>
      </c>
      <c r="F5657" s="8" t="str">
        <f t="shared" si="180"/>
        <v>June</v>
      </c>
      <c r="G5657" s="7">
        <f t="shared" si="181"/>
        <v>44719</v>
      </c>
      <c r="H5657" s="5" t="s">
        <v>5545</v>
      </c>
      <c r="I5657" s="5" t="s">
        <v>13</v>
      </c>
      <c r="J5657" s="10"/>
      <c r="K5657" s="10">
        <v>807264</v>
      </c>
      <c r="L5657" s="11">
        <v>0</v>
      </c>
    </row>
    <row r="5658" spans="1:12" x14ac:dyDescent="0.25">
      <c r="A5658" s="5" t="s">
        <v>74</v>
      </c>
      <c r="B5658" s="3" t="s">
        <v>75</v>
      </c>
      <c r="C5658" s="5" t="s">
        <v>5592</v>
      </c>
      <c r="D5658" s="5" t="s">
        <v>5587</v>
      </c>
      <c r="E5658" s="5">
        <v>2022</v>
      </c>
      <c r="F5658" s="8" t="str">
        <f t="shared" si="180"/>
        <v>July</v>
      </c>
      <c r="G5658" s="7">
        <f t="shared" si="181"/>
        <v>44743</v>
      </c>
      <c r="H5658" s="5" t="s">
        <v>5544</v>
      </c>
      <c r="I5658" s="5" t="s">
        <v>11</v>
      </c>
      <c r="J5658" s="10">
        <v>807264</v>
      </c>
      <c r="K5658" s="10"/>
      <c r="L5658" s="11">
        <v>807264</v>
      </c>
    </row>
    <row r="5659" spans="1:12" x14ac:dyDescent="0.25">
      <c r="A5659" s="5" t="s">
        <v>74</v>
      </c>
      <c r="B5659" s="3" t="s">
        <v>75</v>
      </c>
      <c r="C5659" s="5" t="s">
        <v>5590</v>
      </c>
      <c r="D5659" s="5" t="s">
        <v>5587</v>
      </c>
      <c r="E5659" s="5">
        <v>2022</v>
      </c>
      <c r="F5659" s="8" t="str">
        <f t="shared" si="180"/>
        <v>August</v>
      </c>
      <c r="G5659" s="7">
        <f t="shared" si="181"/>
        <v>44774</v>
      </c>
      <c r="H5659" s="5" t="s">
        <v>5543</v>
      </c>
      <c r="I5659" s="5" t="s">
        <v>11</v>
      </c>
      <c r="J5659" s="10">
        <v>807264</v>
      </c>
      <c r="K5659" s="10"/>
      <c r="L5659" s="11">
        <v>1614528</v>
      </c>
    </row>
    <row r="5660" spans="1:12" x14ac:dyDescent="0.25">
      <c r="A5660" s="5" t="s">
        <v>76</v>
      </c>
      <c r="B5660" s="3" t="s">
        <v>77</v>
      </c>
      <c r="C5660" s="7"/>
      <c r="D5660" s="7"/>
      <c r="E5660" s="7"/>
      <c r="F5660" s="8" t="str">
        <f t="shared" si="180"/>
        <v>January</v>
      </c>
      <c r="G5660" s="7" t="str">
        <f t="shared" si="181"/>
        <v/>
      </c>
      <c r="H5660" s="5" t="s">
        <v>28</v>
      </c>
      <c r="I5660" s="5" t="s">
        <v>29</v>
      </c>
      <c r="J5660" s="10"/>
      <c r="K5660" s="10"/>
      <c r="L5660" s="11">
        <v>0</v>
      </c>
    </row>
    <row r="5661" spans="1:12" x14ac:dyDescent="0.25">
      <c r="A5661" s="5" t="s">
        <v>78</v>
      </c>
      <c r="B5661" s="3" t="s">
        <v>79</v>
      </c>
      <c r="C5661" s="5" t="s">
        <v>5588</v>
      </c>
      <c r="D5661" s="5" t="s">
        <v>5596</v>
      </c>
      <c r="E5661" s="5">
        <v>2022</v>
      </c>
      <c r="F5661" s="8" t="str">
        <f t="shared" si="180"/>
        <v>March</v>
      </c>
      <c r="G5661" s="7">
        <f t="shared" si="181"/>
        <v>44624</v>
      </c>
      <c r="H5661" s="5" t="s">
        <v>5542</v>
      </c>
      <c r="I5661" s="5" t="s">
        <v>11</v>
      </c>
      <c r="J5661" s="10">
        <v>338625</v>
      </c>
      <c r="K5661" s="10"/>
      <c r="L5661" s="11">
        <v>338625</v>
      </c>
    </row>
    <row r="5662" spans="1:12" x14ac:dyDescent="0.25">
      <c r="A5662" s="5" t="s">
        <v>78</v>
      </c>
      <c r="B5662" s="3" t="s">
        <v>79</v>
      </c>
      <c r="C5662" s="5" t="s">
        <v>5596</v>
      </c>
      <c r="D5662" s="5" t="s">
        <v>5590</v>
      </c>
      <c r="E5662" s="5">
        <v>2022</v>
      </c>
      <c r="F5662" s="8" t="str">
        <f t="shared" si="180"/>
        <v>April</v>
      </c>
      <c r="G5662" s="7">
        <f t="shared" si="181"/>
        <v>44659</v>
      </c>
      <c r="H5662" s="5" t="s">
        <v>3485</v>
      </c>
      <c r="I5662" s="5" t="s">
        <v>13</v>
      </c>
      <c r="J5662" s="10"/>
      <c r="K5662" s="10">
        <v>283500</v>
      </c>
      <c r="L5662" s="11">
        <v>55125</v>
      </c>
    </row>
    <row r="5663" spans="1:12" x14ac:dyDescent="0.25">
      <c r="A5663" s="5" t="s">
        <v>78</v>
      </c>
      <c r="B5663" s="3" t="s">
        <v>79</v>
      </c>
      <c r="C5663" s="5" t="s">
        <v>5596</v>
      </c>
      <c r="D5663" s="5" t="s">
        <v>5590</v>
      </c>
      <c r="E5663" s="5">
        <v>2022</v>
      </c>
      <c r="F5663" s="8" t="str">
        <f t="shared" si="180"/>
        <v>April</v>
      </c>
      <c r="G5663" s="7">
        <f t="shared" si="181"/>
        <v>44659</v>
      </c>
      <c r="H5663" s="5" t="s">
        <v>5541</v>
      </c>
      <c r="I5663" s="5" t="s">
        <v>13</v>
      </c>
      <c r="J5663" s="10"/>
      <c r="K5663" s="10">
        <v>23625</v>
      </c>
      <c r="L5663" s="11">
        <v>31500</v>
      </c>
    </row>
    <row r="5664" spans="1:12" x14ac:dyDescent="0.25">
      <c r="A5664" s="5" t="s">
        <v>78</v>
      </c>
      <c r="B5664" s="3" t="s">
        <v>79</v>
      </c>
      <c r="C5664" s="5" t="s">
        <v>5596</v>
      </c>
      <c r="D5664" s="5" t="s">
        <v>5590</v>
      </c>
      <c r="E5664" s="5">
        <v>2022</v>
      </c>
      <c r="F5664" s="8" t="str">
        <f t="shared" si="180"/>
        <v>April</v>
      </c>
      <c r="G5664" s="7">
        <f t="shared" si="181"/>
        <v>44659</v>
      </c>
      <c r="H5664" s="5" t="s">
        <v>4744</v>
      </c>
      <c r="I5664" s="5" t="s">
        <v>13</v>
      </c>
      <c r="J5664" s="10"/>
      <c r="K5664" s="10">
        <v>31500</v>
      </c>
      <c r="L5664" s="11">
        <v>0</v>
      </c>
    </row>
    <row r="5665" spans="1:12" x14ac:dyDescent="0.25">
      <c r="A5665" s="5" t="s">
        <v>78</v>
      </c>
      <c r="B5665" s="3" t="s">
        <v>79</v>
      </c>
      <c r="C5665" s="5" t="s">
        <v>5589</v>
      </c>
      <c r="D5665" s="5" t="s">
        <v>5587</v>
      </c>
      <c r="E5665" s="5">
        <v>2022</v>
      </c>
      <c r="F5665" s="8" t="str">
        <f t="shared" si="180"/>
        <v>June</v>
      </c>
      <c r="G5665" s="7">
        <f t="shared" si="181"/>
        <v>44713</v>
      </c>
      <c r="H5665" s="5" t="s">
        <v>5540</v>
      </c>
      <c r="I5665" s="5" t="s">
        <v>11</v>
      </c>
      <c r="J5665" s="10">
        <v>129000</v>
      </c>
      <c r="K5665" s="10"/>
      <c r="L5665" s="11">
        <v>129000</v>
      </c>
    </row>
    <row r="5666" spans="1:12" x14ac:dyDescent="0.25">
      <c r="A5666" s="5" t="s">
        <v>78</v>
      </c>
      <c r="B5666" s="3" t="s">
        <v>79</v>
      </c>
      <c r="C5666" s="5" t="s">
        <v>5590</v>
      </c>
      <c r="D5666" s="5" t="s">
        <v>5587</v>
      </c>
      <c r="E5666" s="5">
        <v>2022</v>
      </c>
      <c r="F5666" s="8" t="str">
        <f t="shared" si="180"/>
        <v>August</v>
      </c>
      <c r="G5666" s="7">
        <f t="shared" si="181"/>
        <v>44774</v>
      </c>
      <c r="H5666" s="5" t="s">
        <v>5539</v>
      </c>
      <c r="I5666" s="5" t="s">
        <v>11</v>
      </c>
      <c r="J5666" s="10">
        <v>338625</v>
      </c>
      <c r="K5666" s="10"/>
      <c r="L5666" s="11">
        <v>467625</v>
      </c>
    </row>
    <row r="5667" spans="1:12" x14ac:dyDescent="0.25">
      <c r="A5667" s="5" t="s">
        <v>78</v>
      </c>
      <c r="B5667" s="3" t="s">
        <v>79</v>
      </c>
      <c r="C5667" s="5" t="s">
        <v>5590</v>
      </c>
      <c r="D5667" s="5" t="s">
        <v>5599</v>
      </c>
      <c r="E5667" s="5">
        <v>2022</v>
      </c>
      <c r="F5667" s="8" t="str">
        <f t="shared" si="180"/>
        <v>August</v>
      </c>
      <c r="G5667" s="7">
        <f t="shared" si="181"/>
        <v>44789</v>
      </c>
      <c r="H5667" s="5" t="s">
        <v>5538</v>
      </c>
      <c r="I5667" s="5" t="s">
        <v>13</v>
      </c>
      <c r="J5667" s="10"/>
      <c r="K5667" s="10">
        <v>23625</v>
      </c>
      <c r="L5667" s="11">
        <v>444000</v>
      </c>
    </row>
    <row r="5668" spans="1:12" x14ac:dyDescent="0.25">
      <c r="A5668" s="5" t="s">
        <v>78</v>
      </c>
      <c r="B5668" s="3" t="s">
        <v>79</v>
      </c>
      <c r="C5668" s="5" t="s">
        <v>5590</v>
      </c>
      <c r="D5668" s="5" t="s">
        <v>5599</v>
      </c>
      <c r="E5668" s="5">
        <v>2022</v>
      </c>
      <c r="F5668" s="8" t="str">
        <f t="shared" si="180"/>
        <v>August</v>
      </c>
      <c r="G5668" s="7">
        <f t="shared" si="181"/>
        <v>44789</v>
      </c>
      <c r="H5668" s="5" t="s">
        <v>4741</v>
      </c>
      <c r="I5668" s="5" t="s">
        <v>13</v>
      </c>
      <c r="J5668" s="10"/>
      <c r="K5668" s="10">
        <v>31500</v>
      </c>
      <c r="L5668" s="11">
        <v>412500</v>
      </c>
    </row>
    <row r="5669" spans="1:12" x14ac:dyDescent="0.25">
      <c r="A5669" s="5" t="s">
        <v>78</v>
      </c>
      <c r="B5669" s="3" t="s">
        <v>79</v>
      </c>
      <c r="C5669" s="5" t="s">
        <v>5590</v>
      </c>
      <c r="D5669" s="5" t="s">
        <v>5599</v>
      </c>
      <c r="E5669" s="5">
        <v>2022</v>
      </c>
      <c r="F5669" s="8" t="str">
        <f t="shared" si="180"/>
        <v>August</v>
      </c>
      <c r="G5669" s="7">
        <f t="shared" si="181"/>
        <v>44789</v>
      </c>
      <c r="H5669" s="5" t="s">
        <v>4967</v>
      </c>
      <c r="I5669" s="5" t="s">
        <v>13</v>
      </c>
      <c r="J5669" s="10"/>
      <c r="K5669" s="10">
        <v>283500</v>
      </c>
      <c r="L5669" s="11">
        <v>129000</v>
      </c>
    </row>
    <row r="5670" spans="1:12" x14ac:dyDescent="0.25">
      <c r="A5670" s="5" t="s">
        <v>78</v>
      </c>
      <c r="B5670" s="3" t="s">
        <v>79</v>
      </c>
      <c r="C5670" s="5" t="s">
        <v>5590</v>
      </c>
      <c r="D5670" s="5" t="s">
        <v>5599</v>
      </c>
      <c r="E5670" s="5">
        <v>2022</v>
      </c>
      <c r="F5670" s="8" t="str">
        <f t="shared" si="180"/>
        <v>August</v>
      </c>
      <c r="G5670" s="7">
        <f t="shared" si="181"/>
        <v>44789</v>
      </c>
      <c r="H5670" s="5" t="s">
        <v>4634</v>
      </c>
      <c r="I5670" s="5" t="s">
        <v>13</v>
      </c>
      <c r="J5670" s="10"/>
      <c r="K5670" s="10">
        <v>114000</v>
      </c>
      <c r="L5670" s="11">
        <v>15000</v>
      </c>
    </row>
    <row r="5671" spans="1:12" x14ac:dyDescent="0.25">
      <c r="A5671" s="5" t="s">
        <v>78</v>
      </c>
      <c r="B5671" s="3" t="s">
        <v>79</v>
      </c>
      <c r="C5671" s="5" t="s">
        <v>5590</v>
      </c>
      <c r="D5671" s="5" t="s">
        <v>5599</v>
      </c>
      <c r="E5671" s="5">
        <v>2022</v>
      </c>
      <c r="F5671" s="8" t="str">
        <f t="shared" si="180"/>
        <v>August</v>
      </c>
      <c r="G5671" s="7">
        <f t="shared" si="181"/>
        <v>44789</v>
      </c>
      <c r="H5671" s="5" t="s">
        <v>5537</v>
      </c>
      <c r="I5671" s="5" t="s">
        <v>13</v>
      </c>
      <c r="J5671" s="10"/>
      <c r="K5671" s="10">
        <v>9000</v>
      </c>
      <c r="L5671" s="11">
        <v>6000</v>
      </c>
    </row>
    <row r="5672" spans="1:12" x14ac:dyDescent="0.25">
      <c r="A5672" s="5" t="s">
        <v>78</v>
      </c>
      <c r="B5672" s="3" t="s">
        <v>79</v>
      </c>
      <c r="C5672" s="5" t="s">
        <v>5590</v>
      </c>
      <c r="D5672" s="5" t="s">
        <v>5599</v>
      </c>
      <c r="E5672" s="5">
        <v>2022</v>
      </c>
      <c r="F5672" s="8" t="str">
        <f t="shared" si="180"/>
        <v>August</v>
      </c>
      <c r="G5672" s="7">
        <f t="shared" si="181"/>
        <v>44789</v>
      </c>
      <c r="H5672" s="5" t="s">
        <v>5536</v>
      </c>
      <c r="I5672" s="5" t="s">
        <v>13</v>
      </c>
      <c r="J5672" s="10"/>
      <c r="K5672" s="10">
        <v>6000</v>
      </c>
      <c r="L5672" s="11">
        <v>0</v>
      </c>
    </row>
    <row r="5673" spans="1:12" x14ac:dyDescent="0.25">
      <c r="A5673" s="5" t="s">
        <v>80</v>
      </c>
      <c r="B5673" s="3" t="s">
        <v>81</v>
      </c>
      <c r="C5673" s="5" t="s">
        <v>5587</v>
      </c>
      <c r="D5673" s="5" t="s">
        <v>5587</v>
      </c>
      <c r="E5673" s="5">
        <v>2022</v>
      </c>
      <c r="F5673" s="8" t="str">
        <f t="shared" si="180"/>
        <v>January</v>
      </c>
      <c r="G5673" s="7">
        <f t="shared" si="181"/>
        <v>44562</v>
      </c>
      <c r="H5673" s="5" t="s">
        <v>36</v>
      </c>
      <c r="I5673" s="5" t="s">
        <v>29</v>
      </c>
      <c r="J5673" s="10"/>
      <c r="K5673" s="10"/>
      <c r="L5673" s="11">
        <v>3300000</v>
      </c>
    </row>
    <row r="5674" spans="1:12" x14ac:dyDescent="0.25">
      <c r="A5674" s="5" t="s">
        <v>80</v>
      </c>
      <c r="B5674" s="3" t="s">
        <v>81</v>
      </c>
      <c r="C5674" s="5" t="s">
        <v>5587</v>
      </c>
      <c r="D5674" s="5" t="s">
        <v>5592</v>
      </c>
      <c r="E5674" s="5">
        <v>2022</v>
      </c>
      <c r="F5674" s="8" t="str">
        <f t="shared" si="180"/>
        <v>January</v>
      </c>
      <c r="G5674" s="7">
        <f t="shared" si="181"/>
        <v>44568</v>
      </c>
      <c r="H5674" s="5" t="s">
        <v>5535</v>
      </c>
      <c r="I5674" s="5" t="s">
        <v>13</v>
      </c>
      <c r="J5674" s="10"/>
      <c r="K5674" s="10">
        <v>3300000</v>
      </c>
      <c r="L5674" s="11">
        <v>0</v>
      </c>
    </row>
    <row r="5675" spans="1:12" x14ac:dyDescent="0.25">
      <c r="A5675" s="5" t="s">
        <v>80</v>
      </c>
      <c r="B5675" s="3" t="s">
        <v>81</v>
      </c>
      <c r="C5675" s="5" t="s">
        <v>5597</v>
      </c>
      <c r="D5675" s="5" t="s">
        <v>5590</v>
      </c>
      <c r="E5675" s="5">
        <v>2022</v>
      </c>
      <c r="F5675" s="8" t="str">
        <f t="shared" si="180"/>
        <v>May</v>
      </c>
      <c r="G5675" s="7">
        <f t="shared" si="181"/>
        <v>44689</v>
      </c>
      <c r="H5675" s="5" t="s">
        <v>5534</v>
      </c>
      <c r="I5675" s="5" t="s">
        <v>11</v>
      </c>
      <c r="J5675" s="10">
        <v>2850000</v>
      </c>
      <c r="K5675" s="10"/>
      <c r="L5675" s="11">
        <v>2850000</v>
      </c>
    </row>
    <row r="5676" spans="1:12" x14ac:dyDescent="0.25">
      <c r="A5676" s="5" t="s">
        <v>80</v>
      </c>
      <c r="B5676" s="3" t="s">
        <v>81</v>
      </c>
      <c r="C5676" s="5" t="s">
        <v>5597</v>
      </c>
      <c r="D5676" s="5" t="s">
        <v>5595</v>
      </c>
      <c r="E5676" s="5">
        <v>2022</v>
      </c>
      <c r="F5676" s="8" t="str">
        <f t="shared" si="180"/>
        <v>May</v>
      </c>
      <c r="G5676" s="7">
        <f t="shared" si="181"/>
        <v>44712</v>
      </c>
      <c r="H5676" s="5" t="s">
        <v>5533</v>
      </c>
      <c r="I5676" s="5" t="s">
        <v>11</v>
      </c>
      <c r="J5676" s="10">
        <v>735483.87</v>
      </c>
      <c r="K5676" s="10"/>
      <c r="L5676" s="11">
        <v>3585483.87</v>
      </c>
    </row>
    <row r="5677" spans="1:12" x14ac:dyDescent="0.25">
      <c r="A5677" s="5" t="s">
        <v>80</v>
      </c>
      <c r="B5677" s="3" t="s">
        <v>81</v>
      </c>
      <c r="C5677" s="5" t="s">
        <v>5589</v>
      </c>
      <c r="D5677" s="5" t="s">
        <v>5588</v>
      </c>
      <c r="E5677" s="5">
        <v>2022</v>
      </c>
      <c r="F5677" s="8" t="str">
        <f t="shared" si="180"/>
        <v>June</v>
      </c>
      <c r="G5677" s="7">
        <f t="shared" si="181"/>
        <v>44715</v>
      </c>
      <c r="H5677" s="5" t="s">
        <v>5532</v>
      </c>
      <c r="I5677" s="5" t="s">
        <v>13</v>
      </c>
      <c r="J5677" s="10"/>
      <c r="K5677" s="10">
        <v>2850000</v>
      </c>
      <c r="L5677" s="11">
        <v>735483.87</v>
      </c>
    </row>
    <row r="5678" spans="1:12" x14ac:dyDescent="0.25">
      <c r="A5678" s="5" t="s">
        <v>80</v>
      </c>
      <c r="B5678" s="3" t="s">
        <v>81</v>
      </c>
      <c r="C5678" s="5" t="s">
        <v>5592</v>
      </c>
      <c r="D5678" s="5" t="s">
        <v>5604</v>
      </c>
      <c r="E5678" s="5">
        <v>2022</v>
      </c>
      <c r="F5678" s="8" t="str">
        <f t="shared" si="180"/>
        <v>July</v>
      </c>
      <c r="G5678" s="7">
        <f t="shared" si="181"/>
        <v>44755</v>
      </c>
      <c r="H5678" s="5" t="s">
        <v>5531</v>
      </c>
      <c r="I5678" s="5" t="s">
        <v>13</v>
      </c>
      <c r="J5678" s="10"/>
      <c r="K5678" s="10">
        <v>735483.87</v>
      </c>
      <c r="L5678" s="11">
        <v>0</v>
      </c>
    </row>
    <row r="5679" spans="1:12" x14ac:dyDescent="0.25">
      <c r="A5679" s="5" t="s">
        <v>82</v>
      </c>
      <c r="B5679" s="3" t="s">
        <v>83</v>
      </c>
      <c r="C5679" s="7"/>
      <c r="D5679" s="7"/>
      <c r="E5679" s="7"/>
      <c r="F5679" s="8" t="str">
        <f t="shared" si="180"/>
        <v>January</v>
      </c>
      <c r="G5679" s="7" t="str">
        <f t="shared" si="181"/>
        <v/>
      </c>
      <c r="H5679" s="5" t="s">
        <v>28</v>
      </c>
      <c r="I5679" s="5" t="s">
        <v>29</v>
      </c>
      <c r="J5679" s="10"/>
      <c r="K5679" s="10"/>
      <c r="L5679" s="11">
        <v>0</v>
      </c>
    </row>
    <row r="5680" spans="1:12" x14ac:dyDescent="0.25">
      <c r="A5680" s="5" t="s">
        <v>84</v>
      </c>
      <c r="B5680" s="3" t="s">
        <v>85</v>
      </c>
      <c r="C5680" s="5" t="s">
        <v>5587</v>
      </c>
      <c r="D5680" s="5" t="s">
        <v>5587</v>
      </c>
      <c r="E5680" s="5">
        <v>2022</v>
      </c>
      <c r="F5680" s="8" t="str">
        <f t="shared" si="180"/>
        <v>January</v>
      </c>
      <c r="G5680" s="7">
        <f t="shared" si="181"/>
        <v>44562</v>
      </c>
      <c r="H5680" s="5" t="s">
        <v>36</v>
      </c>
      <c r="I5680" s="5" t="s">
        <v>29</v>
      </c>
      <c r="J5680" s="10"/>
      <c r="K5680" s="10"/>
      <c r="L5680" s="11">
        <v>1440750287</v>
      </c>
    </row>
    <row r="5681" spans="1:12" x14ac:dyDescent="0.25">
      <c r="A5681" s="5" t="s">
        <v>84</v>
      </c>
      <c r="B5681" s="3" t="s">
        <v>85</v>
      </c>
      <c r="C5681" s="5" t="s">
        <v>5587</v>
      </c>
      <c r="D5681" s="5" t="s">
        <v>5607</v>
      </c>
      <c r="E5681" s="5">
        <v>2022</v>
      </c>
      <c r="F5681" s="8" t="str">
        <f t="shared" si="180"/>
        <v>January</v>
      </c>
      <c r="G5681" s="7">
        <f t="shared" si="181"/>
        <v>44573</v>
      </c>
      <c r="H5681" s="5" t="s">
        <v>1975</v>
      </c>
      <c r="I5681" s="5" t="s">
        <v>13</v>
      </c>
      <c r="J5681" s="10"/>
      <c r="K5681" s="10">
        <v>126000000</v>
      </c>
      <c r="L5681" s="11">
        <v>1314750287</v>
      </c>
    </row>
    <row r="5682" spans="1:12" x14ac:dyDescent="0.25">
      <c r="A5682" s="5" t="s">
        <v>84</v>
      </c>
      <c r="B5682" s="3" t="s">
        <v>85</v>
      </c>
      <c r="C5682" s="5" t="s">
        <v>5587</v>
      </c>
      <c r="D5682" s="5" t="s">
        <v>5607</v>
      </c>
      <c r="E5682" s="5">
        <v>2022</v>
      </c>
      <c r="F5682" s="8" t="str">
        <f t="shared" si="180"/>
        <v>January</v>
      </c>
      <c r="G5682" s="7">
        <f t="shared" si="181"/>
        <v>44573</v>
      </c>
      <c r="H5682" s="5" t="s">
        <v>5530</v>
      </c>
      <c r="I5682" s="5" t="s">
        <v>13</v>
      </c>
      <c r="J5682" s="10"/>
      <c r="K5682" s="10">
        <v>1192596755.45</v>
      </c>
      <c r="L5682" s="11">
        <v>122153531.55</v>
      </c>
    </row>
    <row r="5683" spans="1:12" x14ac:dyDescent="0.25">
      <c r="A5683" s="5" t="s">
        <v>84</v>
      </c>
      <c r="B5683" s="3" t="s">
        <v>85</v>
      </c>
      <c r="C5683" s="5" t="s">
        <v>5587</v>
      </c>
      <c r="D5683" s="5" t="s">
        <v>5607</v>
      </c>
      <c r="E5683" s="5">
        <v>2022</v>
      </c>
      <c r="F5683" s="8" t="str">
        <f t="shared" si="180"/>
        <v>January</v>
      </c>
      <c r="G5683" s="7">
        <f t="shared" si="181"/>
        <v>44573</v>
      </c>
      <c r="H5683" s="5" t="s">
        <v>5529</v>
      </c>
      <c r="I5683" s="5" t="s">
        <v>13</v>
      </c>
      <c r="J5683" s="10"/>
      <c r="K5683" s="10">
        <v>35903244.549999997</v>
      </c>
      <c r="L5683" s="11">
        <v>86250287</v>
      </c>
    </row>
    <row r="5684" spans="1:12" x14ac:dyDescent="0.25">
      <c r="A5684" s="5" t="s">
        <v>84</v>
      </c>
      <c r="B5684" s="3" t="s">
        <v>85</v>
      </c>
      <c r="C5684" s="5" t="s">
        <v>5587</v>
      </c>
      <c r="D5684" s="5" t="s">
        <v>5602</v>
      </c>
      <c r="E5684" s="5">
        <v>2022</v>
      </c>
      <c r="F5684" s="8" t="str">
        <f t="shared" si="180"/>
        <v>January</v>
      </c>
      <c r="G5684" s="7">
        <f t="shared" si="181"/>
        <v>44585</v>
      </c>
      <c r="H5684" s="5" t="s">
        <v>3657</v>
      </c>
      <c r="I5684" s="5" t="s">
        <v>13</v>
      </c>
      <c r="J5684" s="10"/>
      <c r="K5684" s="10">
        <v>41372004.490000002</v>
      </c>
      <c r="L5684" s="11">
        <v>44878282.509999998</v>
      </c>
    </row>
    <row r="5685" spans="1:12" x14ac:dyDescent="0.25">
      <c r="A5685" s="5" t="s">
        <v>84</v>
      </c>
      <c r="B5685" s="3" t="s">
        <v>85</v>
      </c>
      <c r="C5685" s="5" t="s">
        <v>5587</v>
      </c>
      <c r="D5685" s="5" t="s">
        <v>5602</v>
      </c>
      <c r="E5685" s="5">
        <v>2022</v>
      </c>
      <c r="F5685" s="8" t="str">
        <f t="shared" si="180"/>
        <v>January</v>
      </c>
      <c r="G5685" s="7">
        <f t="shared" si="181"/>
        <v>44585</v>
      </c>
      <c r="H5685" s="5" t="s">
        <v>1975</v>
      </c>
      <c r="I5685" s="5" t="s">
        <v>13</v>
      </c>
      <c r="J5685" s="10"/>
      <c r="K5685" s="10">
        <v>4243282.51</v>
      </c>
      <c r="L5685" s="11">
        <v>40635000</v>
      </c>
    </row>
    <row r="5686" spans="1:12" x14ac:dyDescent="0.25">
      <c r="A5686" s="5" t="s">
        <v>84</v>
      </c>
      <c r="B5686" s="3" t="s">
        <v>85</v>
      </c>
      <c r="C5686" s="5" t="s">
        <v>5588</v>
      </c>
      <c r="D5686" s="5" t="s">
        <v>5608</v>
      </c>
      <c r="E5686" s="5">
        <v>2022</v>
      </c>
      <c r="F5686" s="8" t="str">
        <f t="shared" si="180"/>
        <v>March</v>
      </c>
      <c r="G5686" s="7">
        <f t="shared" si="181"/>
        <v>44645</v>
      </c>
      <c r="H5686" s="5" t="s">
        <v>5528</v>
      </c>
      <c r="I5686" s="5" t="s">
        <v>11</v>
      </c>
      <c r="J5686" s="10">
        <v>8062500</v>
      </c>
      <c r="K5686" s="10"/>
      <c r="L5686" s="11">
        <v>48697500</v>
      </c>
    </row>
    <row r="5687" spans="1:12" x14ac:dyDescent="0.25">
      <c r="A5687" s="5" t="s">
        <v>84</v>
      </c>
      <c r="B5687" s="3" t="s">
        <v>85</v>
      </c>
      <c r="C5687" s="5" t="s">
        <v>5588</v>
      </c>
      <c r="D5687" s="5" t="s">
        <v>5595</v>
      </c>
      <c r="E5687" s="5">
        <v>2022</v>
      </c>
      <c r="F5687" s="8" t="str">
        <f t="shared" si="180"/>
        <v>March</v>
      </c>
      <c r="G5687" s="7">
        <f t="shared" si="181"/>
        <v>44651</v>
      </c>
      <c r="H5687" s="5" t="s">
        <v>5527</v>
      </c>
      <c r="I5687" s="5" t="s">
        <v>13</v>
      </c>
      <c r="J5687" s="10"/>
      <c r="K5687" s="10">
        <v>34435489.009999998</v>
      </c>
      <c r="L5687" s="11">
        <v>14262010.99</v>
      </c>
    </row>
    <row r="5688" spans="1:12" x14ac:dyDescent="0.25">
      <c r="A5688" s="5" t="s">
        <v>84</v>
      </c>
      <c r="B5688" s="3" t="s">
        <v>85</v>
      </c>
      <c r="C5688" s="5" t="s">
        <v>5596</v>
      </c>
      <c r="D5688" s="5" t="s">
        <v>5607</v>
      </c>
      <c r="E5688" s="5">
        <v>2022</v>
      </c>
      <c r="F5688" s="8" t="str">
        <f t="shared" si="180"/>
        <v>April</v>
      </c>
      <c r="G5688" s="7">
        <f t="shared" si="181"/>
        <v>44663</v>
      </c>
      <c r="H5688" s="5" t="s">
        <v>1975</v>
      </c>
      <c r="I5688" s="5" t="s">
        <v>13</v>
      </c>
      <c r="J5688" s="10"/>
      <c r="K5688" s="10">
        <v>750000</v>
      </c>
      <c r="L5688" s="11">
        <v>13512010.99</v>
      </c>
    </row>
    <row r="5689" spans="1:12" x14ac:dyDescent="0.25">
      <c r="A5689" s="5" t="s">
        <v>84</v>
      </c>
      <c r="B5689" s="3" t="s">
        <v>85</v>
      </c>
      <c r="C5689" s="5" t="s">
        <v>5596</v>
      </c>
      <c r="D5689" s="5" t="s">
        <v>5607</v>
      </c>
      <c r="E5689" s="5">
        <v>2022</v>
      </c>
      <c r="F5689" s="8" t="str">
        <f t="shared" si="180"/>
        <v>April</v>
      </c>
      <c r="G5689" s="7">
        <f t="shared" si="181"/>
        <v>44663</v>
      </c>
      <c r="H5689" s="5" t="s">
        <v>5526</v>
      </c>
      <c r="I5689" s="5" t="s">
        <v>13</v>
      </c>
      <c r="J5689" s="10"/>
      <c r="K5689" s="10">
        <v>7312500</v>
      </c>
      <c r="L5689" s="11">
        <v>6199510.9900000002</v>
      </c>
    </row>
    <row r="5690" spans="1:12" x14ac:dyDescent="0.25">
      <c r="A5690" s="5" t="s">
        <v>84</v>
      </c>
      <c r="B5690" s="3" t="s">
        <v>85</v>
      </c>
      <c r="C5690" s="5" t="s">
        <v>5597</v>
      </c>
      <c r="D5690" s="5" t="s">
        <v>5609</v>
      </c>
      <c r="E5690" s="5">
        <v>2022</v>
      </c>
      <c r="F5690" s="8" t="str">
        <f t="shared" si="180"/>
        <v>May</v>
      </c>
      <c r="G5690" s="7">
        <f t="shared" si="181"/>
        <v>44704</v>
      </c>
      <c r="H5690" s="5" t="s">
        <v>5525</v>
      </c>
      <c r="I5690" s="5" t="s">
        <v>11</v>
      </c>
      <c r="J5690" s="10">
        <v>176979937.5</v>
      </c>
      <c r="K5690" s="10"/>
      <c r="L5690" s="11">
        <v>183179448.49000001</v>
      </c>
    </row>
    <row r="5691" spans="1:12" x14ac:dyDescent="0.25">
      <c r="A5691" s="5" t="s">
        <v>84</v>
      </c>
      <c r="B5691" s="3" t="s">
        <v>85</v>
      </c>
      <c r="C5691" s="5" t="s">
        <v>5597</v>
      </c>
      <c r="D5691" s="5" t="s">
        <v>5610</v>
      </c>
      <c r="E5691" s="5">
        <v>2022</v>
      </c>
      <c r="F5691" s="8" t="str">
        <f t="shared" si="180"/>
        <v>May</v>
      </c>
      <c r="G5691" s="7">
        <f t="shared" si="181"/>
        <v>44711</v>
      </c>
      <c r="H5691" s="5" t="s">
        <v>5524</v>
      </c>
      <c r="I5691" s="5" t="s">
        <v>11</v>
      </c>
      <c r="J5691" s="10">
        <v>91151830</v>
      </c>
      <c r="K5691" s="10"/>
      <c r="L5691" s="11">
        <v>274331278.49000001</v>
      </c>
    </row>
    <row r="5692" spans="1:12" x14ac:dyDescent="0.25">
      <c r="A5692" s="5" t="s">
        <v>84</v>
      </c>
      <c r="B5692" s="3" t="s">
        <v>85</v>
      </c>
      <c r="C5692" s="5" t="s">
        <v>5589</v>
      </c>
      <c r="D5692" s="5" t="s">
        <v>5609</v>
      </c>
      <c r="E5692" s="5">
        <v>2022</v>
      </c>
      <c r="F5692" s="8" t="str">
        <f t="shared" si="180"/>
        <v>June</v>
      </c>
      <c r="G5692" s="7">
        <f t="shared" si="181"/>
        <v>44735</v>
      </c>
      <c r="H5692" s="5" t="s">
        <v>3657</v>
      </c>
      <c r="I5692" s="5" t="s">
        <v>13</v>
      </c>
      <c r="J5692" s="10"/>
      <c r="K5692" s="10">
        <v>82672590</v>
      </c>
      <c r="L5692" s="11">
        <v>191658688.49000001</v>
      </c>
    </row>
    <row r="5693" spans="1:12" x14ac:dyDescent="0.25">
      <c r="A5693" s="5" t="s">
        <v>84</v>
      </c>
      <c r="B5693" s="3" t="s">
        <v>85</v>
      </c>
      <c r="C5693" s="5" t="s">
        <v>5589</v>
      </c>
      <c r="D5693" s="5" t="s">
        <v>5609</v>
      </c>
      <c r="E5693" s="5">
        <v>2022</v>
      </c>
      <c r="F5693" s="8" t="str">
        <f t="shared" si="180"/>
        <v>June</v>
      </c>
      <c r="G5693" s="7">
        <f t="shared" si="181"/>
        <v>44735</v>
      </c>
      <c r="H5693" s="5" t="s">
        <v>1975</v>
      </c>
      <c r="I5693" s="5" t="s">
        <v>13</v>
      </c>
      <c r="J5693" s="10"/>
      <c r="K5693" s="10">
        <v>8479240</v>
      </c>
      <c r="L5693" s="11">
        <v>183179448.49000001</v>
      </c>
    </row>
    <row r="5694" spans="1:12" x14ac:dyDescent="0.25">
      <c r="A5694" s="5" t="s">
        <v>84</v>
      </c>
      <c r="B5694" s="3" t="s">
        <v>85</v>
      </c>
      <c r="C5694" s="5" t="s">
        <v>5589</v>
      </c>
      <c r="D5694" s="5" t="s">
        <v>5603</v>
      </c>
      <c r="E5694" s="5">
        <v>2022</v>
      </c>
      <c r="F5694" s="8" t="str">
        <f t="shared" si="180"/>
        <v>June</v>
      </c>
      <c r="G5694" s="7">
        <f t="shared" si="181"/>
        <v>44741</v>
      </c>
      <c r="H5694" s="5" t="s">
        <v>2290</v>
      </c>
      <c r="I5694" s="5" t="s">
        <v>13</v>
      </c>
      <c r="J5694" s="10"/>
      <c r="K5694" s="10">
        <v>24635324.190000001</v>
      </c>
      <c r="L5694" s="11">
        <v>158544124.30000001</v>
      </c>
    </row>
    <row r="5695" spans="1:12" x14ac:dyDescent="0.25">
      <c r="A5695" s="5" t="s">
        <v>84</v>
      </c>
      <c r="B5695" s="3" t="s">
        <v>85</v>
      </c>
      <c r="C5695" s="5" t="s">
        <v>5590</v>
      </c>
      <c r="D5695" s="5" t="s">
        <v>5596</v>
      </c>
      <c r="E5695" s="5">
        <v>2022</v>
      </c>
      <c r="F5695" s="8" t="str">
        <f t="shared" si="180"/>
        <v>August</v>
      </c>
      <c r="G5695" s="7">
        <f t="shared" si="181"/>
        <v>44777</v>
      </c>
      <c r="H5695" s="5" t="s">
        <v>5523</v>
      </c>
      <c r="I5695" s="5" t="s">
        <v>13</v>
      </c>
      <c r="J5695" s="10"/>
      <c r="K5695" s="10">
        <v>82672590</v>
      </c>
      <c r="L5695" s="11">
        <v>75871534.299999997</v>
      </c>
    </row>
    <row r="5696" spans="1:12" x14ac:dyDescent="0.25">
      <c r="A5696" s="5" t="s">
        <v>84</v>
      </c>
      <c r="B5696" s="3" t="s">
        <v>85</v>
      </c>
      <c r="C5696" s="5" t="s">
        <v>5590</v>
      </c>
      <c r="D5696" s="5" t="s">
        <v>5607</v>
      </c>
      <c r="E5696" s="5">
        <v>2022</v>
      </c>
      <c r="F5696" s="8" t="str">
        <f t="shared" si="180"/>
        <v>August</v>
      </c>
      <c r="G5696" s="7">
        <f t="shared" si="181"/>
        <v>44785</v>
      </c>
      <c r="H5696" s="5" t="s">
        <v>3247</v>
      </c>
      <c r="I5696" s="5" t="s">
        <v>13</v>
      </c>
      <c r="J5696" s="10"/>
      <c r="K5696" s="10">
        <v>53208773.310000002</v>
      </c>
      <c r="L5696" s="11">
        <v>22662760.989999998</v>
      </c>
    </row>
    <row r="5697" spans="1:12" x14ac:dyDescent="0.25">
      <c r="A5697" s="5" t="s">
        <v>84</v>
      </c>
      <c r="B5697" s="3" t="s">
        <v>85</v>
      </c>
      <c r="C5697" s="5" t="s">
        <v>5590</v>
      </c>
      <c r="D5697" s="5" t="s">
        <v>5607</v>
      </c>
      <c r="E5697" s="5">
        <v>2022</v>
      </c>
      <c r="F5697" s="8" t="str">
        <f t="shared" si="180"/>
        <v>August</v>
      </c>
      <c r="G5697" s="7">
        <f t="shared" si="181"/>
        <v>44785</v>
      </c>
      <c r="H5697" s="5" t="s">
        <v>1975</v>
      </c>
      <c r="I5697" s="5" t="s">
        <v>13</v>
      </c>
      <c r="J5697" s="10"/>
      <c r="K5697" s="10">
        <v>16463250</v>
      </c>
      <c r="L5697" s="11">
        <v>6199510.9900000002</v>
      </c>
    </row>
    <row r="5698" spans="1:12" x14ac:dyDescent="0.25">
      <c r="A5698" s="5" t="s">
        <v>84</v>
      </c>
      <c r="B5698" s="3" t="s">
        <v>85</v>
      </c>
      <c r="C5698" s="5" t="s">
        <v>5590</v>
      </c>
      <c r="D5698" s="5" t="s">
        <v>5601</v>
      </c>
      <c r="E5698" s="5">
        <v>2022</v>
      </c>
      <c r="F5698" s="8" t="str">
        <f t="shared" si="180"/>
        <v>August</v>
      </c>
      <c r="G5698" s="7">
        <f t="shared" si="181"/>
        <v>44790</v>
      </c>
      <c r="H5698" s="5" t="s">
        <v>5522</v>
      </c>
      <c r="I5698" s="5" t="s">
        <v>11</v>
      </c>
      <c r="J5698" s="10">
        <v>325926562.5</v>
      </c>
      <c r="K5698" s="10"/>
      <c r="L5698" s="11">
        <v>332126073.49000001</v>
      </c>
    </row>
    <row r="5699" spans="1:12" x14ac:dyDescent="0.25">
      <c r="A5699" s="5" t="s">
        <v>84</v>
      </c>
      <c r="B5699" s="3" t="s">
        <v>85</v>
      </c>
      <c r="C5699" s="5" t="s">
        <v>5590</v>
      </c>
      <c r="D5699" s="5" t="s">
        <v>5601</v>
      </c>
      <c r="E5699" s="5">
        <v>2022</v>
      </c>
      <c r="F5699" s="8" t="str">
        <f t="shared" si="180"/>
        <v>August</v>
      </c>
      <c r="G5699" s="7">
        <f t="shared" si="181"/>
        <v>44790</v>
      </c>
      <c r="H5699" s="5" t="s">
        <v>5521</v>
      </c>
      <c r="I5699" s="5" t="s">
        <v>11</v>
      </c>
      <c r="J5699" s="10">
        <v>97102170</v>
      </c>
      <c r="K5699" s="10"/>
      <c r="L5699" s="11">
        <v>429228243.49000001</v>
      </c>
    </row>
    <row r="5700" spans="1:12" x14ac:dyDescent="0.25">
      <c r="A5700" s="5" t="s">
        <v>95</v>
      </c>
      <c r="B5700" s="3" t="s">
        <v>96</v>
      </c>
      <c r="C5700" s="7"/>
      <c r="D5700" s="7"/>
      <c r="E5700" s="7"/>
      <c r="F5700" s="8" t="str">
        <f t="shared" si="180"/>
        <v>January</v>
      </c>
      <c r="G5700" s="7" t="str">
        <f t="shared" si="181"/>
        <v/>
      </c>
      <c r="H5700" s="5" t="s">
        <v>28</v>
      </c>
      <c r="I5700" s="5" t="s">
        <v>29</v>
      </c>
      <c r="J5700" s="10"/>
      <c r="K5700" s="10"/>
      <c r="L5700" s="11">
        <v>0</v>
      </c>
    </row>
    <row r="5701" spans="1:12" x14ac:dyDescent="0.25">
      <c r="A5701" s="5" t="s">
        <v>132</v>
      </c>
      <c r="B5701" s="3" t="s">
        <v>133</v>
      </c>
      <c r="C5701" s="7"/>
      <c r="D5701" s="7"/>
      <c r="E5701" s="7"/>
      <c r="F5701" s="8" t="str">
        <f t="shared" si="180"/>
        <v>January</v>
      </c>
      <c r="G5701" s="7" t="str">
        <f t="shared" si="181"/>
        <v/>
      </c>
      <c r="H5701" s="5" t="s">
        <v>28</v>
      </c>
      <c r="I5701" s="5" t="s">
        <v>29</v>
      </c>
      <c r="J5701" s="10"/>
      <c r="K5701" s="10"/>
      <c r="L5701" s="11">
        <v>0</v>
      </c>
    </row>
    <row r="5702" spans="1:12" x14ac:dyDescent="0.25">
      <c r="A5702" s="5" t="s">
        <v>134</v>
      </c>
      <c r="B5702" s="3" t="s">
        <v>135</v>
      </c>
      <c r="C5702" s="5" t="s">
        <v>5587</v>
      </c>
      <c r="D5702" s="5" t="s">
        <v>5587</v>
      </c>
      <c r="E5702" s="5">
        <v>2022</v>
      </c>
      <c r="F5702" s="8" t="str">
        <f t="shared" si="180"/>
        <v>January</v>
      </c>
      <c r="G5702" s="7">
        <f t="shared" si="181"/>
        <v>44562</v>
      </c>
      <c r="H5702" s="5" t="s">
        <v>36</v>
      </c>
      <c r="I5702" s="5" t="s">
        <v>29</v>
      </c>
      <c r="J5702" s="10"/>
      <c r="K5702" s="10"/>
      <c r="L5702" s="11">
        <v>360625</v>
      </c>
    </row>
    <row r="5703" spans="1:12" x14ac:dyDescent="0.25">
      <c r="A5703" s="5" t="s">
        <v>134</v>
      </c>
      <c r="B5703" s="3" t="s">
        <v>135</v>
      </c>
      <c r="C5703" s="5" t="s">
        <v>5587</v>
      </c>
      <c r="D5703" s="5" t="s">
        <v>5587</v>
      </c>
      <c r="E5703" s="5">
        <v>2022</v>
      </c>
      <c r="F5703" s="8" t="str">
        <f t="shared" si="180"/>
        <v>January</v>
      </c>
      <c r="G5703" s="7">
        <f t="shared" si="181"/>
        <v>44562</v>
      </c>
      <c r="H5703" s="5" t="s">
        <v>5520</v>
      </c>
      <c r="I5703" s="5" t="s">
        <v>11</v>
      </c>
      <c r="J5703" s="10">
        <v>180000</v>
      </c>
      <c r="K5703" s="10"/>
      <c r="L5703" s="11">
        <v>540625</v>
      </c>
    </row>
    <row r="5704" spans="1:12" x14ac:dyDescent="0.25">
      <c r="A5704" s="5" t="s">
        <v>134</v>
      </c>
      <c r="B5704" s="3" t="s">
        <v>135</v>
      </c>
      <c r="C5704" s="5" t="s">
        <v>5587</v>
      </c>
      <c r="D5704" s="5" t="s">
        <v>5591</v>
      </c>
      <c r="E5704" s="5">
        <v>2022</v>
      </c>
      <c r="F5704" s="8" t="str">
        <f t="shared" si="180"/>
        <v>January</v>
      </c>
      <c r="G5704" s="7">
        <f t="shared" si="181"/>
        <v>44579</v>
      </c>
      <c r="H5704" s="5" t="s">
        <v>3275</v>
      </c>
      <c r="I5704" s="5" t="s">
        <v>13</v>
      </c>
      <c r="J5704" s="10"/>
      <c r="K5704" s="10">
        <v>171000</v>
      </c>
      <c r="L5704" s="11">
        <v>369625</v>
      </c>
    </row>
    <row r="5705" spans="1:12" x14ac:dyDescent="0.25">
      <c r="A5705" s="5" t="s">
        <v>134</v>
      </c>
      <c r="B5705" s="3" t="s">
        <v>135</v>
      </c>
      <c r="C5705" s="5" t="s">
        <v>5587</v>
      </c>
      <c r="D5705" s="5" t="s">
        <v>5591</v>
      </c>
      <c r="E5705" s="5">
        <v>2022</v>
      </c>
      <c r="F5705" s="8" t="str">
        <f t="shared" si="180"/>
        <v>January</v>
      </c>
      <c r="G5705" s="7">
        <f t="shared" si="181"/>
        <v>44579</v>
      </c>
      <c r="H5705" s="5" t="s">
        <v>3327</v>
      </c>
      <c r="I5705" s="5" t="s">
        <v>13</v>
      </c>
      <c r="J5705" s="10"/>
      <c r="K5705" s="10">
        <v>9000</v>
      </c>
      <c r="L5705" s="11">
        <v>360625</v>
      </c>
    </row>
    <row r="5706" spans="1:12" x14ac:dyDescent="0.25">
      <c r="A5706" s="5" t="s">
        <v>134</v>
      </c>
      <c r="B5706" s="3" t="s">
        <v>135</v>
      </c>
      <c r="C5706" s="5" t="s">
        <v>5598</v>
      </c>
      <c r="D5706" s="5" t="s">
        <v>5587</v>
      </c>
      <c r="E5706" s="5">
        <v>2022</v>
      </c>
      <c r="F5706" s="8" t="str">
        <f t="shared" si="180"/>
        <v>February</v>
      </c>
      <c r="G5706" s="7">
        <f t="shared" si="181"/>
        <v>44593</v>
      </c>
      <c r="H5706" s="5" t="s">
        <v>5519</v>
      </c>
      <c r="I5706" s="5" t="s">
        <v>11</v>
      </c>
      <c r="J5706" s="10">
        <v>180000</v>
      </c>
      <c r="K5706" s="10"/>
      <c r="L5706" s="11">
        <v>540625</v>
      </c>
    </row>
    <row r="5707" spans="1:12" x14ac:dyDescent="0.25">
      <c r="A5707" s="5" t="s">
        <v>134</v>
      </c>
      <c r="B5707" s="3" t="s">
        <v>135</v>
      </c>
      <c r="C5707" s="5" t="s">
        <v>5598</v>
      </c>
      <c r="D5707" s="5" t="s">
        <v>5588</v>
      </c>
      <c r="E5707" s="5">
        <v>2022</v>
      </c>
      <c r="F5707" s="8" t="str">
        <f t="shared" si="180"/>
        <v>February</v>
      </c>
      <c r="G5707" s="7">
        <f t="shared" si="181"/>
        <v>44595</v>
      </c>
      <c r="H5707" s="5" t="s">
        <v>3346</v>
      </c>
      <c r="I5707" s="5" t="s">
        <v>13</v>
      </c>
      <c r="J5707" s="10"/>
      <c r="K5707" s="10">
        <v>171000</v>
      </c>
      <c r="L5707" s="11">
        <v>369625</v>
      </c>
    </row>
    <row r="5708" spans="1:12" x14ac:dyDescent="0.25">
      <c r="A5708" s="5" t="s">
        <v>134</v>
      </c>
      <c r="B5708" s="3" t="s">
        <v>135</v>
      </c>
      <c r="C5708" s="5" t="s">
        <v>5598</v>
      </c>
      <c r="D5708" s="5" t="s">
        <v>5588</v>
      </c>
      <c r="E5708" s="5">
        <v>2022</v>
      </c>
      <c r="F5708" s="8" t="str">
        <f t="shared" si="180"/>
        <v>February</v>
      </c>
      <c r="G5708" s="7">
        <f t="shared" si="181"/>
        <v>44595</v>
      </c>
      <c r="H5708" s="5" t="s">
        <v>3490</v>
      </c>
      <c r="I5708" s="5" t="s">
        <v>13</v>
      </c>
      <c r="J5708" s="10"/>
      <c r="K5708" s="10">
        <v>9000</v>
      </c>
      <c r="L5708" s="11">
        <v>360625</v>
      </c>
    </row>
    <row r="5709" spans="1:12" x14ac:dyDescent="0.25">
      <c r="A5709" s="5" t="s">
        <v>134</v>
      </c>
      <c r="B5709" s="3" t="s">
        <v>135</v>
      </c>
      <c r="C5709" s="5" t="s">
        <v>5598</v>
      </c>
      <c r="D5709" s="5" t="s">
        <v>5611</v>
      </c>
      <c r="E5709" s="5">
        <v>2022</v>
      </c>
      <c r="F5709" s="8" t="str">
        <f t="shared" si="180"/>
        <v>February</v>
      </c>
      <c r="G5709" s="7">
        <f t="shared" si="181"/>
        <v>44606</v>
      </c>
      <c r="H5709" s="5" t="s">
        <v>5518</v>
      </c>
      <c r="I5709" s="5" t="s">
        <v>13</v>
      </c>
      <c r="J5709" s="10"/>
      <c r="K5709" s="10">
        <v>171000</v>
      </c>
      <c r="L5709" s="11">
        <v>189625</v>
      </c>
    </row>
    <row r="5710" spans="1:12" x14ac:dyDescent="0.25">
      <c r="A5710" s="5" t="s">
        <v>134</v>
      </c>
      <c r="B5710" s="3" t="s">
        <v>135</v>
      </c>
      <c r="C5710" s="5" t="s">
        <v>5598</v>
      </c>
      <c r="D5710" s="5" t="s">
        <v>5611</v>
      </c>
      <c r="E5710" s="5">
        <v>2022</v>
      </c>
      <c r="F5710" s="8" t="str">
        <f t="shared" si="180"/>
        <v>February</v>
      </c>
      <c r="G5710" s="7">
        <f t="shared" si="181"/>
        <v>44606</v>
      </c>
      <c r="H5710" s="5" t="s">
        <v>5517</v>
      </c>
      <c r="I5710" s="5" t="s">
        <v>13</v>
      </c>
      <c r="J5710" s="10"/>
      <c r="K5710" s="10">
        <v>9000</v>
      </c>
      <c r="L5710" s="11">
        <v>180625</v>
      </c>
    </row>
    <row r="5711" spans="1:12" x14ac:dyDescent="0.25">
      <c r="A5711" s="5" t="s">
        <v>134</v>
      </c>
      <c r="B5711" s="3" t="s">
        <v>135</v>
      </c>
      <c r="C5711" s="5" t="s">
        <v>5588</v>
      </c>
      <c r="D5711" s="5" t="s">
        <v>5587</v>
      </c>
      <c r="E5711" s="5">
        <v>2022</v>
      </c>
      <c r="F5711" s="8" t="str">
        <f t="shared" si="180"/>
        <v>March</v>
      </c>
      <c r="G5711" s="7">
        <f t="shared" si="181"/>
        <v>44621</v>
      </c>
      <c r="H5711" s="5" t="s">
        <v>5516</v>
      </c>
      <c r="I5711" s="5" t="s">
        <v>11</v>
      </c>
      <c r="J5711" s="10">
        <v>180000</v>
      </c>
      <c r="K5711" s="10"/>
      <c r="L5711" s="11">
        <v>360625</v>
      </c>
    </row>
    <row r="5712" spans="1:12" x14ac:dyDescent="0.25">
      <c r="A5712" s="5" t="s">
        <v>134</v>
      </c>
      <c r="B5712" s="3" t="s">
        <v>135</v>
      </c>
      <c r="C5712" s="5" t="s">
        <v>5588</v>
      </c>
      <c r="D5712" s="5" t="s">
        <v>5606</v>
      </c>
      <c r="E5712" s="5">
        <v>2022</v>
      </c>
      <c r="F5712" s="8" t="str">
        <f t="shared" si="180"/>
        <v>March</v>
      </c>
      <c r="G5712" s="7">
        <f t="shared" si="181"/>
        <v>44630</v>
      </c>
      <c r="H5712" s="5" t="s">
        <v>4601</v>
      </c>
      <c r="I5712" s="5" t="s">
        <v>13</v>
      </c>
      <c r="J5712" s="10"/>
      <c r="K5712" s="10">
        <v>171000</v>
      </c>
      <c r="L5712" s="11">
        <v>189625</v>
      </c>
    </row>
    <row r="5713" spans="1:12" x14ac:dyDescent="0.25">
      <c r="A5713" s="5" t="s">
        <v>134</v>
      </c>
      <c r="B5713" s="3" t="s">
        <v>135</v>
      </c>
      <c r="C5713" s="5" t="s">
        <v>5588</v>
      </c>
      <c r="D5713" s="5" t="s">
        <v>5606</v>
      </c>
      <c r="E5713" s="5">
        <v>2022</v>
      </c>
      <c r="F5713" s="8" t="str">
        <f t="shared" si="180"/>
        <v>March</v>
      </c>
      <c r="G5713" s="7">
        <f t="shared" si="181"/>
        <v>44630</v>
      </c>
      <c r="H5713" s="5" t="s">
        <v>4697</v>
      </c>
      <c r="I5713" s="5" t="s">
        <v>13</v>
      </c>
      <c r="J5713" s="10"/>
      <c r="K5713" s="10">
        <v>9000</v>
      </c>
      <c r="L5713" s="11">
        <v>180625</v>
      </c>
    </row>
    <row r="5714" spans="1:12" x14ac:dyDescent="0.25">
      <c r="A5714" s="5" t="s">
        <v>134</v>
      </c>
      <c r="B5714" s="3" t="s">
        <v>135</v>
      </c>
      <c r="C5714" s="5" t="s">
        <v>5596</v>
      </c>
      <c r="D5714" s="5" t="s">
        <v>5587</v>
      </c>
      <c r="E5714" s="5">
        <v>2022</v>
      </c>
      <c r="F5714" s="8" t="str">
        <f t="shared" si="180"/>
        <v>April</v>
      </c>
      <c r="G5714" s="7">
        <f t="shared" si="181"/>
        <v>44652</v>
      </c>
      <c r="H5714" s="5" t="s">
        <v>5515</v>
      </c>
      <c r="I5714" s="5" t="s">
        <v>11</v>
      </c>
      <c r="J5714" s="10">
        <v>180000</v>
      </c>
      <c r="K5714" s="10"/>
      <c r="L5714" s="11">
        <v>360625</v>
      </c>
    </row>
    <row r="5715" spans="1:12" x14ac:dyDescent="0.25">
      <c r="A5715" s="5" t="s">
        <v>134</v>
      </c>
      <c r="B5715" s="3" t="s">
        <v>135</v>
      </c>
      <c r="C5715" s="5" t="s">
        <v>5597</v>
      </c>
      <c r="D5715" s="5" t="s">
        <v>5587</v>
      </c>
      <c r="E5715" s="5">
        <v>2022</v>
      </c>
      <c r="F5715" s="8" t="str">
        <f t="shared" si="180"/>
        <v>May</v>
      </c>
      <c r="G5715" s="7">
        <f t="shared" si="181"/>
        <v>44682</v>
      </c>
      <c r="H5715" s="5" t="s">
        <v>5514</v>
      </c>
      <c r="I5715" s="5" t="s">
        <v>11</v>
      </c>
      <c r="J5715" s="10">
        <v>180000</v>
      </c>
      <c r="K5715" s="10"/>
      <c r="L5715" s="11">
        <v>540625</v>
      </c>
    </row>
    <row r="5716" spans="1:12" x14ac:dyDescent="0.25">
      <c r="A5716" s="5" t="s">
        <v>134</v>
      </c>
      <c r="B5716" s="3" t="s">
        <v>135</v>
      </c>
      <c r="C5716" s="5" t="s">
        <v>5597</v>
      </c>
      <c r="D5716" s="5" t="s">
        <v>5612</v>
      </c>
      <c r="E5716" s="5">
        <v>2022</v>
      </c>
      <c r="F5716" s="8" t="str">
        <f t="shared" ref="F5716:F5779" si="182">TEXT(C5716*28, "mmmm")</f>
        <v>May</v>
      </c>
      <c r="G5716" s="7">
        <f t="shared" ref="G5716:G5779" si="183">IFERROR(DATEVALUE(CONCATENATE(C5716,"-",D5716,"-",E5716)), "")</f>
        <v>44701</v>
      </c>
      <c r="H5716" s="5" t="s">
        <v>5513</v>
      </c>
      <c r="I5716" s="5" t="s">
        <v>13</v>
      </c>
      <c r="J5716" s="10"/>
      <c r="K5716" s="10">
        <v>342000</v>
      </c>
      <c r="L5716" s="11">
        <v>198625</v>
      </c>
    </row>
    <row r="5717" spans="1:12" x14ac:dyDescent="0.25">
      <c r="A5717" s="5" t="s">
        <v>134</v>
      </c>
      <c r="B5717" s="3" t="s">
        <v>135</v>
      </c>
      <c r="C5717" s="5" t="s">
        <v>5597</v>
      </c>
      <c r="D5717" s="5" t="s">
        <v>5612</v>
      </c>
      <c r="E5717" s="5">
        <v>2022</v>
      </c>
      <c r="F5717" s="8" t="str">
        <f t="shared" si="182"/>
        <v>May</v>
      </c>
      <c r="G5717" s="7">
        <f t="shared" si="183"/>
        <v>44701</v>
      </c>
      <c r="H5717" s="5" t="s">
        <v>5512</v>
      </c>
      <c r="I5717" s="5" t="s">
        <v>13</v>
      </c>
      <c r="J5717" s="10"/>
      <c r="K5717" s="10">
        <v>18000</v>
      </c>
      <c r="L5717" s="11">
        <v>180625</v>
      </c>
    </row>
    <row r="5718" spans="1:12" x14ac:dyDescent="0.25">
      <c r="A5718" s="5" t="s">
        <v>134</v>
      </c>
      <c r="B5718" s="3" t="s">
        <v>135</v>
      </c>
      <c r="C5718" s="5" t="s">
        <v>5589</v>
      </c>
      <c r="D5718" s="5" t="s">
        <v>5587</v>
      </c>
      <c r="E5718" s="5">
        <v>2022</v>
      </c>
      <c r="F5718" s="8" t="str">
        <f t="shared" si="182"/>
        <v>June</v>
      </c>
      <c r="G5718" s="7">
        <f t="shared" si="183"/>
        <v>44713</v>
      </c>
      <c r="H5718" s="5" t="s">
        <v>5511</v>
      </c>
      <c r="I5718" s="5" t="s">
        <v>11</v>
      </c>
      <c r="J5718" s="10">
        <v>180000</v>
      </c>
      <c r="K5718" s="10"/>
      <c r="L5718" s="11">
        <v>360625</v>
      </c>
    </row>
    <row r="5719" spans="1:12" x14ac:dyDescent="0.25">
      <c r="A5719" s="5" t="s">
        <v>134</v>
      </c>
      <c r="B5719" s="3" t="s">
        <v>135</v>
      </c>
      <c r="C5719" s="5" t="s">
        <v>5589</v>
      </c>
      <c r="D5719" s="5" t="s">
        <v>5593</v>
      </c>
      <c r="E5719" s="5">
        <v>2022</v>
      </c>
      <c r="F5719" s="8" t="str">
        <f t="shared" si="182"/>
        <v>June</v>
      </c>
      <c r="G5719" s="7">
        <f t="shared" si="183"/>
        <v>44734</v>
      </c>
      <c r="H5719" s="5" t="s">
        <v>4684</v>
      </c>
      <c r="I5719" s="5" t="s">
        <v>13</v>
      </c>
      <c r="J5719" s="10"/>
      <c r="K5719" s="10">
        <v>9000</v>
      </c>
      <c r="L5719" s="11">
        <v>351625</v>
      </c>
    </row>
    <row r="5720" spans="1:12" x14ac:dyDescent="0.25">
      <c r="A5720" s="5" t="s">
        <v>134</v>
      </c>
      <c r="B5720" s="3" t="s">
        <v>135</v>
      </c>
      <c r="C5720" s="5" t="s">
        <v>5592</v>
      </c>
      <c r="D5720" s="5" t="s">
        <v>5587</v>
      </c>
      <c r="E5720" s="5">
        <v>2022</v>
      </c>
      <c r="F5720" s="8" t="str">
        <f t="shared" si="182"/>
        <v>July</v>
      </c>
      <c r="G5720" s="7">
        <f t="shared" si="183"/>
        <v>44743</v>
      </c>
      <c r="H5720" s="5" t="s">
        <v>5510</v>
      </c>
      <c r="I5720" s="5" t="s">
        <v>11</v>
      </c>
      <c r="J5720" s="10">
        <v>180000</v>
      </c>
      <c r="K5720" s="10"/>
      <c r="L5720" s="11">
        <v>531625</v>
      </c>
    </row>
    <row r="5721" spans="1:12" x14ac:dyDescent="0.25">
      <c r="A5721" s="5" t="s">
        <v>134</v>
      </c>
      <c r="B5721" s="3" t="s">
        <v>135</v>
      </c>
      <c r="C5721" s="5" t="s">
        <v>5592</v>
      </c>
      <c r="D5721" s="5" t="s">
        <v>5587</v>
      </c>
      <c r="E5721" s="5">
        <v>2022</v>
      </c>
      <c r="F5721" s="8" t="str">
        <f t="shared" si="182"/>
        <v>July</v>
      </c>
      <c r="G5721" s="7">
        <f t="shared" si="183"/>
        <v>44743</v>
      </c>
      <c r="H5721" s="5" t="s">
        <v>5509</v>
      </c>
      <c r="I5721" s="5" t="s">
        <v>13</v>
      </c>
      <c r="J5721" s="10"/>
      <c r="K5721" s="10">
        <v>171000</v>
      </c>
      <c r="L5721" s="11">
        <v>360625</v>
      </c>
    </row>
    <row r="5722" spans="1:12" x14ac:dyDescent="0.25">
      <c r="A5722" s="5" t="s">
        <v>134</v>
      </c>
      <c r="B5722" s="3" t="s">
        <v>135</v>
      </c>
      <c r="C5722" s="5" t="s">
        <v>5592</v>
      </c>
      <c r="D5722" s="5" t="s">
        <v>5587</v>
      </c>
      <c r="E5722" s="5">
        <v>2022</v>
      </c>
      <c r="F5722" s="8" t="str">
        <f t="shared" si="182"/>
        <v>July</v>
      </c>
      <c r="G5722" s="7">
        <f t="shared" si="183"/>
        <v>44743</v>
      </c>
      <c r="H5722" s="5" t="s">
        <v>4688</v>
      </c>
      <c r="I5722" s="5" t="s">
        <v>13</v>
      </c>
      <c r="J5722" s="10"/>
      <c r="K5722" s="10">
        <v>9000</v>
      </c>
      <c r="L5722" s="11">
        <v>351625</v>
      </c>
    </row>
    <row r="5723" spans="1:12" x14ac:dyDescent="0.25">
      <c r="A5723" s="5" t="s">
        <v>134</v>
      </c>
      <c r="B5723" s="3" t="s">
        <v>135</v>
      </c>
      <c r="C5723" s="5" t="s">
        <v>5592</v>
      </c>
      <c r="D5723" s="5" t="s">
        <v>5593</v>
      </c>
      <c r="E5723" s="5">
        <v>2022</v>
      </c>
      <c r="F5723" s="8" t="str">
        <f t="shared" si="182"/>
        <v>July</v>
      </c>
      <c r="G5723" s="7">
        <f t="shared" si="183"/>
        <v>44764</v>
      </c>
      <c r="H5723" s="5" t="s">
        <v>4718</v>
      </c>
      <c r="I5723" s="5" t="s">
        <v>13</v>
      </c>
      <c r="J5723" s="10"/>
      <c r="K5723" s="10">
        <v>171000</v>
      </c>
      <c r="L5723" s="11">
        <v>180625</v>
      </c>
    </row>
    <row r="5724" spans="1:12" x14ac:dyDescent="0.25">
      <c r="A5724" s="5" t="s">
        <v>134</v>
      </c>
      <c r="B5724" s="3" t="s">
        <v>135</v>
      </c>
      <c r="C5724" s="5" t="s">
        <v>5592</v>
      </c>
      <c r="D5724" s="5" t="s">
        <v>5593</v>
      </c>
      <c r="E5724" s="5">
        <v>2022</v>
      </c>
      <c r="F5724" s="8" t="str">
        <f t="shared" si="182"/>
        <v>July</v>
      </c>
      <c r="G5724" s="7">
        <f t="shared" si="183"/>
        <v>44764</v>
      </c>
      <c r="H5724" s="5" t="s">
        <v>4732</v>
      </c>
      <c r="I5724" s="5" t="s">
        <v>13</v>
      </c>
      <c r="J5724" s="10"/>
      <c r="K5724" s="10">
        <v>9000</v>
      </c>
      <c r="L5724" s="11">
        <v>171625</v>
      </c>
    </row>
    <row r="5725" spans="1:12" x14ac:dyDescent="0.25">
      <c r="A5725" s="5" t="s">
        <v>134</v>
      </c>
      <c r="B5725" s="3" t="s">
        <v>135</v>
      </c>
      <c r="C5725" s="5" t="s">
        <v>5590</v>
      </c>
      <c r="D5725" s="5" t="s">
        <v>5587</v>
      </c>
      <c r="E5725" s="5">
        <v>2022</v>
      </c>
      <c r="F5725" s="8" t="str">
        <f t="shared" si="182"/>
        <v>August</v>
      </c>
      <c r="G5725" s="7">
        <f t="shared" si="183"/>
        <v>44774</v>
      </c>
      <c r="H5725" s="5" t="s">
        <v>5508</v>
      </c>
      <c r="I5725" s="5" t="s">
        <v>11</v>
      </c>
      <c r="J5725" s="10">
        <v>180000</v>
      </c>
      <c r="K5725" s="10"/>
      <c r="L5725" s="11">
        <v>351625</v>
      </c>
    </row>
    <row r="5726" spans="1:12" x14ac:dyDescent="0.25">
      <c r="A5726" s="5" t="s">
        <v>134</v>
      </c>
      <c r="B5726" s="3" t="s">
        <v>135</v>
      </c>
      <c r="C5726" s="5" t="s">
        <v>5590</v>
      </c>
      <c r="D5726" s="5" t="s">
        <v>5594</v>
      </c>
      <c r="E5726" s="5">
        <v>2022</v>
      </c>
      <c r="F5726" s="8" t="str">
        <f t="shared" si="182"/>
        <v>August</v>
      </c>
      <c r="G5726" s="7">
        <f t="shared" si="183"/>
        <v>44784</v>
      </c>
      <c r="H5726" s="5" t="s">
        <v>4685</v>
      </c>
      <c r="I5726" s="5" t="s">
        <v>13</v>
      </c>
      <c r="J5726" s="10"/>
      <c r="K5726" s="10">
        <v>171000</v>
      </c>
      <c r="L5726" s="11">
        <v>180625</v>
      </c>
    </row>
    <row r="5727" spans="1:12" x14ac:dyDescent="0.25">
      <c r="A5727" s="5" t="s">
        <v>136</v>
      </c>
      <c r="B5727" s="3" t="s">
        <v>137</v>
      </c>
      <c r="C5727" s="5" t="s">
        <v>5598</v>
      </c>
      <c r="D5727" s="5" t="s">
        <v>5611</v>
      </c>
      <c r="E5727" s="5">
        <v>2022</v>
      </c>
      <c r="F5727" s="8" t="str">
        <f t="shared" si="182"/>
        <v>February</v>
      </c>
      <c r="G5727" s="7">
        <f t="shared" si="183"/>
        <v>44606</v>
      </c>
      <c r="H5727" s="5" t="s">
        <v>5507</v>
      </c>
      <c r="I5727" s="5" t="s">
        <v>11</v>
      </c>
      <c r="J5727" s="10">
        <v>16976986.870000001</v>
      </c>
      <c r="K5727" s="10"/>
      <c r="L5727" s="11">
        <v>16976986.870000001</v>
      </c>
    </row>
    <row r="5728" spans="1:12" x14ac:dyDescent="0.25">
      <c r="A5728" s="5" t="s">
        <v>136</v>
      </c>
      <c r="B5728" s="3" t="s">
        <v>137</v>
      </c>
      <c r="C5728" s="5" t="s">
        <v>5598</v>
      </c>
      <c r="D5728" s="5" t="s">
        <v>5613</v>
      </c>
      <c r="E5728" s="5">
        <v>2022</v>
      </c>
      <c r="F5728" s="8" t="str">
        <f t="shared" si="182"/>
        <v>February</v>
      </c>
      <c r="G5728" s="7">
        <f t="shared" si="183"/>
        <v>44613</v>
      </c>
      <c r="H5728" s="5" t="s">
        <v>5506</v>
      </c>
      <c r="I5728" s="5" t="s">
        <v>11</v>
      </c>
      <c r="J5728" s="10">
        <v>8277500</v>
      </c>
      <c r="K5728" s="10"/>
      <c r="L5728" s="11">
        <v>25254486.870000001</v>
      </c>
    </row>
    <row r="5729" spans="1:12" x14ac:dyDescent="0.25">
      <c r="A5729" s="5" t="s">
        <v>136</v>
      </c>
      <c r="B5729" s="3" t="s">
        <v>137</v>
      </c>
      <c r="C5729" s="5" t="s">
        <v>5598</v>
      </c>
      <c r="D5729" s="5" t="s">
        <v>5613</v>
      </c>
      <c r="E5729" s="5">
        <v>2022</v>
      </c>
      <c r="F5729" s="8" t="str">
        <f t="shared" si="182"/>
        <v>February</v>
      </c>
      <c r="G5729" s="7">
        <f t="shared" si="183"/>
        <v>44613</v>
      </c>
      <c r="H5729" s="5" t="s">
        <v>5505</v>
      </c>
      <c r="I5729" s="5" t="s">
        <v>13</v>
      </c>
      <c r="J5729" s="10"/>
      <c r="K5729" s="10">
        <v>8277500</v>
      </c>
      <c r="L5729" s="11">
        <v>16976986.870000001</v>
      </c>
    </row>
    <row r="5730" spans="1:12" x14ac:dyDescent="0.25">
      <c r="A5730" s="5" t="s">
        <v>136</v>
      </c>
      <c r="B5730" s="3" t="s">
        <v>137</v>
      </c>
      <c r="C5730" s="5" t="s">
        <v>5592</v>
      </c>
      <c r="D5730" s="5" t="s">
        <v>5591</v>
      </c>
      <c r="E5730" s="5">
        <v>2022</v>
      </c>
      <c r="F5730" s="8" t="str">
        <f t="shared" si="182"/>
        <v>July</v>
      </c>
      <c r="G5730" s="7">
        <f t="shared" si="183"/>
        <v>44760</v>
      </c>
      <c r="H5730" s="5" t="s">
        <v>5504</v>
      </c>
      <c r="I5730" s="5" t="s">
        <v>13</v>
      </c>
      <c r="J5730" s="10"/>
      <c r="K5730" s="10">
        <v>15792545.93</v>
      </c>
      <c r="L5730" s="11">
        <v>1184440.94</v>
      </c>
    </row>
    <row r="5731" spans="1:12" x14ac:dyDescent="0.25">
      <c r="A5731" s="5" t="s">
        <v>136</v>
      </c>
      <c r="B5731" s="3" t="s">
        <v>137</v>
      </c>
      <c r="C5731" s="5" t="s">
        <v>5592</v>
      </c>
      <c r="D5731" s="5" t="s">
        <v>5591</v>
      </c>
      <c r="E5731" s="5">
        <v>2022</v>
      </c>
      <c r="F5731" s="8" t="str">
        <f t="shared" si="182"/>
        <v>July</v>
      </c>
      <c r="G5731" s="7">
        <f t="shared" si="183"/>
        <v>44760</v>
      </c>
      <c r="H5731" s="5" t="s">
        <v>5503</v>
      </c>
      <c r="I5731" s="5" t="s">
        <v>13</v>
      </c>
      <c r="J5731" s="10"/>
      <c r="K5731" s="10">
        <v>1184440.94</v>
      </c>
      <c r="L5731" s="11">
        <v>0</v>
      </c>
    </row>
    <row r="5732" spans="1:12" x14ac:dyDescent="0.25">
      <c r="A5732" s="5" t="s">
        <v>138</v>
      </c>
      <c r="B5732" s="3" t="s">
        <v>139</v>
      </c>
      <c r="C5732" s="5" t="s">
        <v>5597</v>
      </c>
      <c r="D5732" s="5" t="s">
        <v>5599</v>
      </c>
      <c r="E5732" s="5">
        <v>2022</v>
      </c>
      <c r="F5732" s="8" t="str">
        <f t="shared" si="182"/>
        <v>May</v>
      </c>
      <c r="G5732" s="7">
        <f t="shared" si="183"/>
        <v>44697</v>
      </c>
      <c r="H5732" s="5" t="s">
        <v>5502</v>
      </c>
      <c r="I5732" s="5" t="s">
        <v>11</v>
      </c>
      <c r="J5732" s="10">
        <v>1268500</v>
      </c>
      <c r="K5732" s="10"/>
      <c r="L5732" s="11">
        <v>1268500</v>
      </c>
    </row>
    <row r="5733" spans="1:12" x14ac:dyDescent="0.25">
      <c r="A5733" s="5" t="s">
        <v>138</v>
      </c>
      <c r="B5733" s="3" t="s">
        <v>139</v>
      </c>
      <c r="C5733" s="5" t="s">
        <v>5597</v>
      </c>
      <c r="D5733" s="5" t="s">
        <v>5599</v>
      </c>
      <c r="E5733" s="5">
        <v>2022</v>
      </c>
      <c r="F5733" s="8" t="str">
        <f t="shared" si="182"/>
        <v>May</v>
      </c>
      <c r="G5733" s="7">
        <f t="shared" si="183"/>
        <v>44697</v>
      </c>
      <c r="H5733" s="5" t="s">
        <v>3247</v>
      </c>
      <c r="I5733" s="5" t="s">
        <v>13</v>
      </c>
      <c r="J5733" s="10"/>
      <c r="K5733" s="10">
        <v>1240000</v>
      </c>
      <c r="L5733" s="11">
        <v>28500</v>
      </c>
    </row>
    <row r="5734" spans="1:12" x14ac:dyDescent="0.25">
      <c r="A5734" s="5" t="s">
        <v>138</v>
      </c>
      <c r="B5734" s="3" t="s">
        <v>139</v>
      </c>
      <c r="C5734" s="5" t="s">
        <v>5592</v>
      </c>
      <c r="D5734" s="5" t="s">
        <v>5610</v>
      </c>
      <c r="E5734" s="5">
        <v>2022</v>
      </c>
      <c r="F5734" s="8" t="str">
        <f t="shared" si="182"/>
        <v>July</v>
      </c>
      <c r="G5734" s="7">
        <f t="shared" si="183"/>
        <v>44772</v>
      </c>
      <c r="H5734" s="5" t="s">
        <v>5501</v>
      </c>
      <c r="I5734" s="5" t="s">
        <v>11</v>
      </c>
      <c r="J5734" s="10">
        <v>389080.64</v>
      </c>
      <c r="K5734" s="10"/>
      <c r="L5734" s="11">
        <v>417580.64</v>
      </c>
    </row>
    <row r="5735" spans="1:12" x14ac:dyDescent="0.25">
      <c r="A5735" s="5" t="s">
        <v>140</v>
      </c>
      <c r="B5735" s="3" t="s">
        <v>141</v>
      </c>
      <c r="C5735" s="7"/>
      <c r="D5735" s="7"/>
      <c r="E5735" s="7"/>
      <c r="F5735" s="8" t="str">
        <f t="shared" si="182"/>
        <v>January</v>
      </c>
      <c r="G5735" s="7" t="str">
        <f t="shared" si="183"/>
        <v/>
      </c>
      <c r="H5735" s="5" t="s">
        <v>28</v>
      </c>
      <c r="I5735" s="5" t="s">
        <v>29</v>
      </c>
      <c r="J5735" s="10"/>
      <c r="K5735" s="10"/>
      <c r="L5735" s="11">
        <v>0</v>
      </c>
    </row>
    <row r="5736" spans="1:12" x14ac:dyDescent="0.25">
      <c r="A5736" s="5" t="s">
        <v>142</v>
      </c>
      <c r="B5736" s="3" t="s">
        <v>143</v>
      </c>
      <c r="C5736" s="7"/>
      <c r="D5736" s="7"/>
      <c r="E5736" s="7"/>
      <c r="F5736" s="8" t="str">
        <f t="shared" si="182"/>
        <v>January</v>
      </c>
      <c r="G5736" s="7" t="str">
        <f t="shared" si="183"/>
        <v/>
      </c>
      <c r="H5736" s="5" t="s">
        <v>28</v>
      </c>
      <c r="I5736" s="5" t="s">
        <v>29</v>
      </c>
      <c r="J5736" s="10"/>
      <c r="K5736" s="10"/>
      <c r="L5736" s="11">
        <v>0</v>
      </c>
    </row>
    <row r="5737" spans="1:12" x14ac:dyDescent="0.25">
      <c r="A5737" s="5" t="s">
        <v>144</v>
      </c>
      <c r="B5737" s="3" t="s">
        <v>145</v>
      </c>
      <c r="C5737" s="7"/>
      <c r="D5737" s="7"/>
      <c r="E5737" s="7"/>
      <c r="F5737" s="8" t="str">
        <f t="shared" si="182"/>
        <v>January</v>
      </c>
      <c r="G5737" s="7" t="str">
        <f t="shared" si="183"/>
        <v/>
      </c>
      <c r="H5737" s="5" t="s">
        <v>28</v>
      </c>
      <c r="I5737" s="5" t="s">
        <v>29</v>
      </c>
      <c r="J5737" s="10"/>
      <c r="K5737" s="10"/>
      <c r="L5737" s="11">
        <v>0</v>
      </c>
    </row>
    <row r="5738" spans="1:12" x14ac:dyDescent="0.25">
      <c r="A5738" s="5" t="s">
        <v>148</v>
      </c>
      <c r="B5738" s="3" t="s">
        <v>149</v>
      </c>
      <c r="C5738" s="5" t="s">
        <v>5587</v>
      </c>
      <c r="D5738" s="5" t="s">
        <v>5587</v>
      </c>
      <c r="E5738" s="5">
        <v>2022</v>
      </c>
      <c r="F5738" s="8" t="str">
        <f t="shared" si="182"/>
        <v>January</v>
      </c>
      <c r="G5738" s="7">
        <f t="shared" si="183"/>
        <v>44562</v>
      </c>
      <c r="H5738" s="5" t="s">
        <v>36</v>
      </c>
      <c r="I5738" s="5" t="s">
        <v>29</v>
      </c>
      <c r="J5738" s="10"/>
      <c r="K5738" s="10"/>
      <c r="L5738" s="11">
        <v>93629.03</v>
      </c>
    </row>
    <row r="5739" spans="1:12" x14ac:dyDescent="0.25">
      <c r="A5739" s="5" t="s">
        <v>150</v>
      </c>
      <c r="B5739" s="3" t="s">
        <v>151</v>
      </c>
      <c r="C5739" s="5" t="s">
        <v>5587</v>
      </c>
      <c r="D5739" s="5" t="s">
        <v>5587</v>
      </c>
      <c r="E5739" s="5">
        <v>2022</v>
      </c>
      <c r="F5739" s="8" t="str">
        <f t="shared" si="182"/>
        <v>January</v>
      </c>
      <c r="G5739" s="7">
        <f t="shared" si="183"/>
        <v>44562</v>
      </c>
      <c r="H5739" s="5" t="s">
        <v>36</v>
      </c>
      <c r="I5739" s="5" t="s">
        <v>29</v>
      </c>
      <c r="J5739" s="10"/>
      <c r="K5739" s="10"/>
      <c r="L5739" s="11">
        <v>1432064.55</v>
      </c>
    </row>
    <row r="5740" spans="1:12" x14ac:dyDescent="0.25">
      <c r="A5740" s="5" t="s">
        <v>150</v>
      </c>
      <c r="B5740" s="3" t="s">
        <v>151</v>
      </c>
      <c r="C5740" s="5" t="s">
        <v>5587</v>
      </c>
      <c r="D5740" s="5" t="s">
        <v>5587</v>
      </c>
      <c r="E5740" s="5">
        <v>2022</v>
      </c>
      <c r="F5740" s="8" t="str">
        <f t="shared" si="182"/>
        <v>January</v>
      </c>
      <c r="G5740" s="7">
        <f t="shared" si="183"/>
        <v>44562</v>
      </c>
      <c r="H5740" s="5" t="s">
        <v>5500</v>
      </c>
      <c r="I5740" s="5" t="s">
        <v>13</v>
      </c>
      <c r="J5740" s="10"/>
      <c r="K5740" s="10">
        <v>1432064.55</v>
      </c>
      <c r="L5740" s="11">
        <v>0</v>
      </c>
    </row>
    <row r="5741" spans="1:12" x14ac:dyDescent="0.25">
      <c r="A5741" s="5" t="s">
        <v>157</v>
      </c>
      <c r="B5741" s="3" t="s">
        <v>151</v>
      </c>
      <c r="C5741" s="7"/>
      <c r="D5741" s="7"/>
      <c r="E5741" s="7"/>
      <c r="F5741" s="8" t="str">
        <f t="shared" si="182"/>
        <v>January</v>
      </c>
      <c r="G5741" s="7" t="str">
        <f t="shared" si="183"/>
        <v/>
      </c>
      <c r="H5741" s="5" t="s">
        <v>28</v>
      </c>
      <c r="I5741" s="5" t="s">
        <v>29</v>
      </c>
      <c r="J5741" s="10"/>
      <c r="K5741" s="10"/>
      <c r="L5741" s="11">
        <v>0</v>
      </c>
    </row>
    <row r="5742" spans="1:12" x14ac:dyDescent="0.25">
      <c r="A5742" s="5" t="s">
        <v>158</v>
      </c>
      <c r="B5742" s="3" t="s">
        <v>159</v>
      </c>
      <c r="C5742" s="5" t="s">
        <v>5587</v>
      </c>
      <c r="D5742" s="5" t="s">
        <v>5587</v>
      </c>
      <c r="E5742" s="5">
        <v>2022</v>
      </c>
      <c r="F5742" s="8" t="str">
        <f t="shared" si="182"/>
        <v>January</v>
      </c>
      <c r="G5742" s="7">
        <f t="shared" si="183"/>
        <v>44562</v>
      </c>
      <c r="H5742" s="5" t="s">
        <v>36</v>
      </c>
      <c r="I5742" s="5" t="s">
        <v>29</v>
      </c>
      <c r="J5742" s="10"/>
      <c r="K5742" s="10"/>
      <c r="L5742" s="11">
        <v>6270000</v>
      </c>
    </row>
    <row r="5743" spans="1:12" x14ac:dyDescent="0.25">
      <c r="A5743" s="5" t="s">
        <v>158</v>
      </c>
      <c r="B5743" s="3" t="s">
        <v>159</v>
      </c>
      <c r="C5743" s="5" t="s">
        <v>5587</v>
      </c>
      <c r="D5743" s="5" t="s">
        <v>5587</v>
      </c>
      <c r="E5743" s="5">
        <v>2022</v>
      </c>
      <c r="F5743" s="8" t="str">
        <f t="shared" si="182"/>
        <v>January</v>
      </c>
      <c r="G5743" s="7">
        <f t="shared" si="183"/>
        <v>44562</v>
      </c>
      <c r="H5743" s="5" t="s">
        <v>5499</v>
      </c>
      <c r="I5743" s="5" t="s">
        <v>11</v>
      </c>
      <c r="J5743" s="10">
        <v>2090000</v>
      </c>
      <c r="K5743" s="10"/>
      <c r="L5743" s="11">
        <v>8360000</v>
      </c>
    </row>
    <row r="5744" spans="1:12" x14ac:dyDescent="0.25">
      <c r="A5744" s="5" t="s">
        <v>158</v>
      </c>
      <c r="B5744" s="3" t="s">
        <v>159</v>
      </c>
      <c r="C5744" s="5" t="s">
        <v>5598</v>
      </c>
      <c r="D5744" s="5" t="s">
        <v>5587</v>
      </c>
      <c r="E5744" s="5">
        <v>2022</v>
      </c>
      <c r="F5744" s="8" t="str">
        <f t="shared" si="182"/>
        <v>February</v>
      </c>
      <c r="G5744" s="7">
        <f t="shared" si="183"/>
        <v>44593</v>
      </c>
      <c r="H5744" s="5" t="s">
        <v>5498</v>
      </c>
      <c r="I5744" s="5" t="s">
        <v>11</v>
      </c>
      <c r="J5744" s="10">
        <v>2090000</v>
      </c>
      <c r="K5744" s="10"/>
      <c r="L5744" s="11">
        <v>10450000</v>
      </c>
    </row>
    <row r="5745" spans="1:12" x14ac:dyDescent="0.25">
      <c r="A5745" s="5" t="s">
        <v>158</v>
      </c>
      <c r="B5745" s="3" t="s">
        <v>159</v>
      </c>
      <c r="C5745" s="5" t="s">
        <v>5598</v>
      </c>
      <c r="D5745" s="5" t="s">
        <v>5606</v>
      </c>
      <c r="E5745" s="5">
        <v>2022</v>
      </c>
      <c r="F5745" s="8" t="str">
        <f t="shared" si="182"/>
        <v>February</v>
      </c>
      <c r="G5745" s="7">
        <f t="shared" si="183"/>
        <v>44602</v>
      </c>
      <c r="H5745" s="5" t="s">
        <v>3247</v>
      </c>
      <c r="I5745" s="5" t="s">
        <v>13</v>
      </c>
      <c r="J5745" s="10"/>
      <c r="K5745" s="10">
        <v>4180000</v>
      </c>
      <c r="L5745" s="11">
        <v>6270000</v>
      </c>
    </row>
    <row r="5746" spans="1:12" x14ac:dyDescent="0.25">
      <c r="A5746" s="5" t="s">
        <v>158</v>
      </c>
      <c r="B5746" s="3" t="s">
        <v>159</v>
      </c>
      <c r="C5746" s="5" t="s">
        <v>5588</v>
      </c>
      <c r="D5746" s="5" t="s">
        <v>5587</v>
      </c>
      <c r="E5746" s="5">
        <v>2022</v>
      </c>
      <c r="F5746" s="8" t="str">
        <f t="shared" si="182"/>
        <v>March</v>
      </c>
      <c r="G5746" s="7">
        <f t="shared" si="183"/>
        <v>44621</v>
      </c>
      <c r="H5746" s="5" t="s">
        <v>5497</v>
      </c>
      <c r="I5746" s="5" t="s">
        <v>11</v>
      </c>
      <c r="J5746" s="10">
        <v>2090000</v>
      </c>
      <c r="K5746" s="10"/>
      <c r="L5746" s="11">
        <v>8360000</v>
      </c>
    </row>
    <row r="5747" spans="1:12" x14ac:dyDescent="0.25">
      <c r="A5747" s="5" t="s">
        <v>158</v>
      </c>
      <c r="B5747" s="3" t="s">
        <v>159</v>
      </c>
      <c r="C5747" s="5" t="s">
        <v>5588</v>
      </c>
      <c r="D5747" s="5" t="s">
        <v>5608</v>
      </c>
      <c r="E5747" s="5">
        <v>2022</v>
      </c>
      <c r="F5747" s="8" t="str">
        <f t="shared" si="182"/>
        <v>March</v>
      </c>
      <c r="G5747" s="7">
        <f t="shared" si="183"/>
        <v>44645</v>
      </c>
      <c r="H5747" s="5" t="s">
        <v>3247</v>
      </c>
      <c r="I5747" s="5" t="s">
        <v>13</v>
      </c>
      <c r="J5747" s="10"/>
      <c r="K5747" s="10">
        <v>5000000</v>
      </c>
      <c r="L5747" s="11">
        <v>3360000</v>
      </c>
    </row>
    <row r="5748" spans="1:12" x14ac:dyDescent="0.25">
      <c r="A5748" s="5" t="s">
        <v>158</v>
      </c>
      <c r="B5748" s="3" t="s">
        <v>159</v>
      </c>
      <c r="C5748" s="5" t="s">
        <v>5596</v>
      </c>
      <c r="D5748" s="5" t="s">
        <v>5587</v>
      </c>
      <c r="E5748" s="5">
        <v>2022</v>
      </c>
      <c r="F5748" s="8" t="str">
        <f t="shared" si="182"/>
        <v>April</v>
      </c>
      <c r="G5748" s="7">
        <f t="shared" si="183"/>
        <v>44652</v>
      </c>
      <c r="H5748" s="5" t="s">
        <v>5496</v>
      </c>
      <c r="I5748" s="5" t="s">
        <v>11</v>
      </c>
      <c r="J5748" s="10">
        <v>2090000</v>
      </c>
      <c r="K5748" s="10"/>
      <c r="L5748" s="11">
        <v>5450000</v>
      </c>
    </row>
    <row r="5749" spans="1:12" x14ac:dyDescent="0.25">
      <c r="A5749" s="5" t="s">
        <v>158</v>
      </c>
      <c r="B5749" s="3" t="s">
        <v>159</v>
      </c>
      <c r="C5749" s="5" t="s">
        <v>5597</v>
      </c>
      <c r="D5749" s="5" t="s">
        <v>5587</v>
      </c>
      <c r="E5749" s="5">
        <v>2022</v>
      </c>
      <c r="F5749" s="8" t="str">
        <f t="shared" si="182"/>
        <v>May</v>
      </c>
      <c r="G5749" s="7">
        <f t="shared" si="183"/>
        <v>44682</v>
      </c>
      <c r="H5749" s="5" t="s">
        <v>5495</v>
      </c>
      <c r="I5749" s="5" t="s">
        <v>11</v>
      </c>
      <c r="J5749" s="10">
        <v>2090000</v>
      </c>
      <c r="K5749" s="10"/>
      <c r="L5749" s="11">
        <v>7540000</v>
      </c>
    </row>
    <row r="5750" spans="1:12" x14ac:dyDescent="0.25">
      <c r="A5750" s="5" t="s">
        <v>158</v>
      </c>
      <c r="B5750" s="3" t="s">
        <v>159</v>
      </c>
      <c r="C5750" s="5" t="s">
        <v>5589</v>
      </c>
      <c r="D5750" s="5" t="s">
        <v>5587</v>
      </c>
      <c r="E5750" s="5">
        <v>2022</v>
      </c>
      <c r="F5750" s="8" t="str">
        <f t="shared" si="182"/>
        <v>June</v>
      </c>
      <c r="G5750" s="7">
        <f t="shared" si="183"/>
        <v>44713</v>
      </c>
      <c r="H5750" s="5" t="s">
        <v>5494</v>
      </c>
      <c r="I5750" s="5" t="s">
        <v>11</v>
      </c>
      <c r="J5750" s="10">
        <v>2090000</v>
      </c>
      <c r="K5750" s="10"/>
      <c r="L5750" s="11">
        <v>9630000</v>
      </c>
    </row>
    <row r="5751" spans="1:12" x14ac:dyDescent="0.25">
      <c r="A5751" s="5" t="s">
        <v>158</v>
      </c>
      <c r="B5751" s="3" t="s">
        <v>159</v>
      </c>
      <c r="C5751" s="5" t="s">
        <v>5592</v>
      </c>
      <c r="D5751" s="5" t="s">
        <v>5587</v>
      </c>
      <c r="E5751" s="5">
        <v>2022</v>
      </c>
      <c r="F5751" s="8" t="str">
        <f t="shared" si="182"/>
        <v>July</v>
      </c>
      <c r="G5751" s="7">
        <f t="shared" si="183"/>
        <v>44743</v>
      </c>
      <c r="H5751" s="5" t="s">
        <v>5493</v>
      </c>
      <c r="I5751" s="5" t="s">
        <v>11</v>
      </c>
      <c r="J5751" s="10">
        <v>2090000</v>
      </c>
      <c r="K5751" s="10"/>
      <c r="L5751" s="11">
        <v>11720000</v>
      </c>
    </row>
    <row r="5752" spans="1:12" x14ac:dyDescent="0.25">
      <c r="A5752" s="5" t="s">
        <v>158</v>
      </c>
      <c r="B5752" s="3" t="s">
        <v>159</v>
      </c>
      <c r="C5752" s="5" t="s">
        <v>5590</v>
      </c>
      <c r="D5752" s="5" t="s">
        <v>5587</v>
      </c>
      <c r="E5752" s="5">
        <v>2022</v>
      </c>
      <c r="F5752" s="8" t="str">
        <f t="shared" si="182"/>
        <v>August</v>
      </c>
      <c r="G5752" s="7">
        <f t="shared" si="183"/>
        <v>44774</v>
      </c>
      <c r="H5752" s="5" t="s">
        <v>5492</v>
      </c>
      <c r="I5752" s="5" t="s">
        <v>11</v>
      </c>
      <c r="J5752" s="10">
        <v>2090000</v>
      </c>
      <c r="K5752" s="10"/>
      <c r="L5752" s="11">
        <v>13810000</v>
      </c>
    </row>
    <row r="5753" spans="1:12" x14ac:dyDescent="0.25">
      <c r="A5753" s="5" t="s">
        <v>175</v>
      </c>
      <c r="B5753" s="3" t="s">
        <v>176</v>
      </c>
      <c r="C5753" s="7"/>
      <c r="D5753" s="7"/>
      <c r="E5753" s="7"/>
      <c r="F5753" s="8" t="str">
        <f t="shared" si="182"/>
        <v>January</v>
      </c>
      <c r="G5753" s="7" t="str">
        <f t="shared" si="183"/>
        <v/>
      </c>
      <c r="H5753" s="5" t="s">
        <v>28</v>
      </c>
      <c r="I5753" s="5" t="s">
        <v>29</v>
      </c>
      <c r="J5753" s="10"/>
      <c r="K5753" s="10"/>
      <c r="L5753" s="11">
        <v>0</v>
      </c>
    </row>
    <row r="5754" spans="1:12" x14ac:dyDescent="0.25">
      <c r="A5754" s="5" t="s">
        <v>179</v>
      </c>
      <c r="B5754" s="3" t="s">
        <v>180</v>
      </c>
      <c r="C5754" s="5" t="s">
        <v>5587</v>
      </c>
      <c r="D5754" s="5" t="s">
        <v>5587</v>
      </c>
      <c r="E5754" s="5">
        <v>2022</v>
      </c>
      <c r="F5754" s="8" t="str">
        <f t="shared" si="182"/>
        <v>January</v>
      </c>
      <c r="G5754" s="7">
        <f t="shared" si="183"/>
        <v>44562</v>
      </c>
      <c r="H5754" s="5" t="s">
        <v>5491</v>
      </c>
      <c r="I5754" s="5" t="s">
        <v>11</v>
      </c>
      <c r="J5754" s="10">
        <v>332100.71999999997</v>
      </c>
      <c r="K5754" s="10"/>
      <c r="L5754" s="11">
        <v>332100.71999999997</v>
      </c>
    </row>
    <row r="5755" spans="1:12" x14ac:dyDescent="0.25">
      <c r="A5755" s="5" t="s">
        <v>179</v>
      </c>
      <c r="B5755" s="3" t="s">
        <v>180</v>
      </c>
      <c r="C5755" s="5" t="s">
        <v>5587</v>
      </c>
      <c r="D5755" s="5" t="s">
        <v>5600</v>
      </c>
      <c r="E5755" s="5">
        <v>2022</v>
      </c>
      <c r="F5755" s="8" t="str">
        <f t="shared" si="182"/>
        <v>January</v>
      </c>
      <c r="G5755" s="7">
        <f t="shared" si="183"/>
        <v>44589</v>
      </c>
      <c r="H5755" s="5" t="s">
        <v>4764</v>
      </c>
      <c r="I5755" s="5" t="s">
        <v>13</v>
      </c>
      <c r="J5755" s="10"/>
      <c r="K5755" s="10">
        <v>332100.71999999997</v>
      </c>
      <c r="L5755" s="11">
        <v>0</v>
      </c>
    </row>
    <row r="5756" spans="1:12" x14ac:dyDescent="0.25">
      <c r="A5756" s="5" t="s">
        <v>179</v>
      </c>
      <c r="B5756" s="3" t="s">
        <v>180</v>
      </c>
      <c r="C5756" s="5" t="s">
        <v>5598</v>
      </c>
      <c r="D5756" s="5" t="s">
        <v>5587</v>
      </c>
      <c r="E5756" s="5">
        <v>2022</v>
      </c>
      <c r="F5756" s="8" t="str">
        <f t="shared" si="182"/>
        <v>February</v>
      </c>
      <c r="G5756" s="7">
        <f t="shared" si="183"/>
        <v>44593</v>
      </c>
      <c r="H5756" s="5" t="s">
        <v>5490</v>
      </c>
      <c r="I5756" s="5" t="s">
        <v>11</v>
      </c>
      <c r="J5756" s="10">
        <v>332100.71999999997</v>
      </c>
      <c r="K5756" s="10"/>
      <c r="L5756" s="11">
        <v>332100.71999999997</v>
      </c>
    </row>
    <row r="5757" spans="1:12" x14ac:dyDescent="0.25">
      <c r="A5757" s="5" t="s">
        <v>179</v>
      </c>
      <c r="B5757" s="3" t="s">
        <v>180</v>
      </c>
      <c r="C5757" s="5" t="s">
        <v>5588</v>
      </c>
      <c r="D5757" s="5" t="s">
        <v>5587</v>
      </c>
      <c r="E5757" s="5">
        <v>2022</v>
      </c>
      <c r="F5757" s="8" t="str">
        <f t="shared" si="182"/>
        <v>March</v>
      </c>
      <c r="G5757" s="7">
        <f t="shared" si="183"/>
        <v>44621</v>
      </c>
      <c r="H5757" s="5" t="s">
        <v>5489</v>
      </c>
      <c r="I5757" s="5" t="s">
        <v>11</v>
      </c>
      <c r="J5757" s="10">
        <v>332100.71999999997</v>
      </c>
      <c r="K5757" s="10"/>
      <c r="L5757" s="11">
        <v>664201.43999999994</v>
      </c>
    </row>
    <row r="5758" spans="1:12" x14ac:dyDescent="0.25">
      <c r="A5758" s="5" t="s">
        <v>179</v>
      </c>
      <c r="B5758" s="3" t="s">
        <v>180</v>
      </c>
      <c r="C5758" s="5" t="s">
        <v>5588</v>
      </c>
      <c r="D5758" s="5" t="s">
        <v>5598</v>
      </c>
      <c r="E5758" s="5">
        <v>2022</v>
      </c>
      <c r="F5758" s="8" t="str">
        <f t="shared" si="182"/>
        <v>March</v>
      </c>
      <c r="G5758" s="7">
        <f t="shared" si="183"/>
        <v>44622</v>
      </c>
      <c r="H5758" s="5" t="s">
        <v>5488</v>
      </c>
      <c r="I5758" s="5" t="s">
        <v>13</v>
      </c>
      <c r="J5758" s="10"/>
      <c r="K5758" s="10">
        <v>332100.71999999997</v>
      </c>
      <c r="L5758" s="11">
        <v>332100.71999999997</v>
      </c>
    </row>
    <row r="5759" spans="1:12" x14ac:dyDescent="0.25">
      <c r="A5759" s="5" t="s">
        <v>179</v>
      </c>
      <c r="B5759" s="3" t="s">
        <v>180</v>
      </c>
      <c r="C5759" s="5" t="s">
        <v>5596</v>
      </c>
      <c r="D5759" s="5" t="s">
        <v>5587</v>
      </c>
      <c r="E5759" s="5">
        <v>2022</v>
      </c>
      <c r="F5759" s="8" t="str">
        <f t="shared" si="182"/>
        <v>April</v>
      </c>
      <c r="G5759" s="7">
        <f t="shared" si="183"/>
        <v>44652</v>
      </c>
      <c r="H5759" s="5" t="s">
        <v>5487</v>
      </c>
      <c r="I5759" s="5" t="s">
        <v>11</v>
      </c>
      <c r="J5759" s="10">
        <v>332100.07</v>
      </c>
      <c r="K5759" s="10"/>
      <c r="L5759" s="11">
        <v>664200.79</v>
      </c>
    </row>
    <row r="5760" spans="1:12" x14ac:dyDescent="0.25">
      <c r="A5760" s="5" t="s">
        <v>179</v>
      </c>
      <c r="B5760" s="3" t="s">
        <v>180</v>
      </c>
      <c r="C5760" s="5" t="s">
        <v>5597</v>
      </c>
      <c r="D5760" s="5" t="s">
        <v>5587</v>
      </c>
      <c r="E5760" s="5">
        <v>2022</v>
      </c>
      <c r="F5760" s="8" t="str">
        <f t="shared" si="182"/>
        <v>May</v>
      </c>
      <c r="G5760" s="7">
        <f t="shared" si="183"/>
        <v>44682</v>
      </c>
      <c r="H5760" s="5" t="s">
        <v>5486</v>
      </c>
      <c r="I5760" s="5" t="s">
        <v>11</v>
      </c>
      <c r="J5760" s="10">
        <v>332100.07</v>
      </c>
      <c r="K5760" s="10"/>
      <c r="L5760" s="11">
        <v>996300.86</v>
      </c>
    </row>
    <row r="5761" spans="1:12" x14ac:dyDescent="0.25">
      <c r="A5761" s="5" t="s">
        <v>179</v>
      </c>
      <c r="B5761" s="3" t="s">
        <v>180</v>
      </c>
      <c r="C5761" s="5" t="s">
        <v>5597</v>
      </c>
      <c r="D5761" s="5" t="s">
        <v>5595</v>
      </c>
      <c r="E5761" s="5">
        <v>2022</v>
      </c>
      <c r="F5761" s="8" t="str">
        <f t="shared" si="182"/>
        <v>May</v>
      </c>
      <c r="G5761" s="7">
        <f t="shared" si="183"/>
        <v>44712</v>
      </c>
      <c r="H5761" s="5" t="s">
        <v>5485</v>
      </c>
      <c r="I5761" s="5" t="s">
        <v>13</v>
      </c>
      <c r="J5761" s="10"/>
      <c r="K5761" s="10">
        <v>996300.86</v>
      </c>
      <c r="L5761" s="11">
        <v>0</v>
      </c>
    </row>
    <row r="5762" spans="1:12" x14ac:dyDescent="0.25">
      <c r="A5762" s="5" t="s">
        <v>179</v>
      </c>
      <c r="B5762" s="3" t="s">
        <v>180</v>
      </c>
      <c r="C5762" s="5" t="s">
        <v>5589</v>
      </c>
      <c r="D5762" s="5" t="s">
        <v>5587</v>
      </c>
      <c r="E5762" s="5">
        <v>2022</v>
      </c>
      <c r="F5762" s="8" t="str">
        <f t="shared" si="182"/>
        <v>June</v>
      </c>
      <c r="G5762" s="7">
        <f t="shared" si="183"/>
        <v>44713</v>
      </c>
      <c r="H5762" s="5" t="s">
        <v>5484</v>
      </c>
      <c r="I5762" s="5" t="s">
        <v>11</v>
      </c>
      <c r="J5762" s="10">
        <v>332100.71999999997</v>
      </c>
      <c r="K5762" s="10"/>
      <c r="L5762" s="11">
        <v>332100.71999999997</v>
      </c>
    </row>
    <row r="5763" spans="1:12" x14ac:dyDescent="0.25">
      <c r="A5763" s="5" t="s">
        <v>179</v>
      </c>
      <c r="B5763" s="3" t="s">
        <v>180</v>
      </c>
      <c r="C5763" s="5" t="s">
        <v>5592</v>
      </c>
      <c r="D5763" s="5" t="s">
        <v>5587</v>
      </c>
      <c r="E5763" s="5">
        <v>2022</v>
      </c>
      <c r="F5763" s="8" t="str">
        <f t="shared" si="182"/>
        <v>July</v>
      </c>
      <c r="G5763" s="7">
        <f t="shared" si="183"/>
        <v>44743</v>
      </c>
      <c r="H5763" s="5" t="s">
        <v>5483</v>
      </c>
      <c r="I5763" s="5" t="s">
        <v>11</v>
      </c>
      <c r="J5763" s="10">
        <v>332100.71999999997</v>
      </c>
      <c r="K5763" s="10"/>
      <c r="L5763" s="11">
        <v>664201.43999999994</v>
      </c>
    </row>
    <row r="5764" spans="1:12" x14ac:dyDescent="0.25">
      <c r="A5764" s="5" t="s">
        <v>179</v>
      </c>
      <c r="B5764" s="3" t="s">
        <v>180</v>
      </c>
      <c r="C5764" s="5" t="s">
        <v>5592</v>
      </c>
      <c r="D5764" s="5" t="s">
        <v>5591</v>
      </c>
      <c r="E5764" s="5">
        <v>2022</v>
      </c>
      <c r="F5764" s="8" t="str">
        <f t="shared" si="182"/>
        <v>July</v>
      </c>
      <c r="G5764" s="7">
        <f t="shared" si="183"/>
        <v>44760</v>
      </c>
      <c r="H5764" s="5" t="s">
        <v>4689</v>
      </c>
      <c r="I5764" s="5" t="s">
        <v>13</v>
      </c>
      <c r="J5764" s="10"/>
      <c r="K5764" s="10">
        <v>332100.71999999997</v>
      </c>
      <c r="L5764" s="11">
        <v>332100.71999999997</v>
      </c>
    </row>
    <row r="5765" spans="1:12" x14ac:dyDescent="0.25">
      <c r="A5765" s="5" t="s">
        <v>179</v>
      </c>
      <c r="B5765" s="3" t="s">
        <v>180</v>
      </c>
      <c r="C5765" s="5" t="s">
        <v>5590</v>
      </c>
      <c r="D5765" s="5" t="s">
        <v>5587</v>
      </c>
      <c r="E5765" s="5">
        <v>2022</v>
      </c>
      <c r="F5765" s="8" t="str">
        <f t="shared" si="182"/>
        <v>August</v>
      </c>
      <c r="G5765" s="7">
        <f t="shared" si="183"/>
        <v>44774</v>
      </c>
      <c r="H5765" s="5" t="s">
        <v>5482</v>
      </c>
      <c r="I5765" s="5" t="s">
        <v>11</v>
      </c>
      <c r="J5765" s="10">
        <v>332100.71999999997</v>
      </c>
      <c r="K5765" s="10"/>
      <c r="L5765" s="11">
        <v>664201.43999999994</v>
      </c>
    </row>
    <row r="5766" spans="1:12" x14ac:dyDescent="0.25">
      <c r="A5766" s="5" t="s">
        <v>181</v>
      </c>
      <c r="B5766" s="3" t="s">
        <v>182</v>
      </c>
      <c r="C5766" s="5" t="s">
        <v>5597</v>
      </c>
      <c r="D5766" s="5" t="s">
        <v>5591</v>
      </c>
      <c r="E5766" s="5">
        <v>2022</v>
      </c>
      <c r="F5766" s="8" t="str">
        <f t="shared" si="182"/>
        <v>May</v>
      </c>
      <c r="G5766" s="7">
        <f t="shared" si="183"/>
        <v>44699</v>
      </c>
      <c r="H5766" s="5" t="s">
        <v>5481</v>
      </c>
      <c r="I5766" s="5" t="s">
        <v>11</v>
      </c>
      <c r="J5766" s="10">
        <v>4519753.63</v>
      </c>
      <c r="K5766" s="10"/>
      <c r="L5766" s="11">
        <v>4519753.63</v>
      </c>
    </row>
    <row r="5767" spans="1:12" x14ac:dyDescent="0.25">
      <c r="A5767" s="5" t="s">
        <v>181</v>
      </c>
      <c r="B5767" s="3" t="s">
        <v>182</v>
      </c>
      <c r="C5767" s="5" t="s">
        <v>5597</v>
      </c>
      <c r="D5767" s="5" t="s">
        <v>5614</v>
      </c>
      <c r="E5767" s="5">
        <v>2022</v>
      </c>
      <c r="F5767" s="8" t="str">
        <f t="shared" si="182"/>
        <v>May</v>
      </c>
      <c r="G5767" s="7">
        <f t="shared" si="183"/>
        <v>44707</v>
      </c>
      <c r="H5767" s="5" t="s">
        <v>3657</v>
      </c>
      <c r="I5767" s="5" t="s">
        <v>13</v>
      </c>
      <c r="J5767" s="10"/>
      <c r="K5767" s="10">
        <v>4519753.63</v>
      </c>
      <c r="L5767" s="11">
        <v>0</v>
      </c>
    </row>
    <row r="5768" spans="1:12" x14ac:dyDescent="0.25">
      <c r="A5768" s="5" t="s">
        <v>183</v>
      </c>
      <c r="B5768" s="3" t="s">
        <v>184</v>
      </c>
      <c r="C5768" s="5" t="s">
        <v>5587</v>
      </c>
      <c r="D5768" s="5" t="s">
        <v>5587</v>
      </c>
      <c r="E5768" s="5">
        <v>2022</v>
      </c>
      <c r="F5768" s="8" t="str">
        <f t="shared" si="182"/>
        <v>January</v>
      </c>
      <c r="G5768" s="7">
        <f t="shared" si="183"/>
        <v>44562</v>
      </c>
      <c r="H5768" s="5" t="s">
        <v>36</v>
      </c>
      <c r="I5768" s="5" t="s">
        <v>29</v>
      </c>
      <c r="J5768" s="10"/>
      <c r="K5768" s="10"/>
      <c r="L5768" s="11">
        <v>500519.2</v>
      </c>
    </row>
    <row r="5769" spans="1:12" x14ac:dyDescent="0.25">
      <c r="A5769" s="5" t="s">
        <v>185</v>
      </c>
      <c r="B5769" s="3" t="s">
        <v>186</v>
      </c>
      <c r="C5769" s="5" t="s">
        <v>5598</v>
      </c>
      <c r="D5769" s="5" t="s">
        <v>5587</v>
      </c>
      <c r="E5769" s="5">
        <v>2022</v>
      </c>
      <c r="F5769" s="8" t="str">
        <f t="shared" si="182"/>
        <v>February</v>
      </c>
      <c r="G5769" s="7">
        <f t="shared" si="183"/>
        <v>44593</v>
      </c>
      <c r="H5769" s="5" t="s">
        <v>5480</v>
      </c>
      <c r="I5769" s="5" t="s">
        <v>11</v>
      </c>
      <c r="J5769" s="10">
        <v>2206285.71</v>
      </c>
      <c r="K5769" s="10"/>
      <c r="L5769" s="11">
        <v>2206285.71</v>
      </c>
    </row>
    <row r="5770" spans="1:12" x14ac:dyDescent="0.25">
      <c r="A5770" s="5" t="s">
        <v>185</v>
      </c>
      <c r="B5770" s="3" t="s">
        <v>186</v>
      </c>
      <c r="C5770" s="5" t="s">
        <v>5597</v>
      </c>
      <c r="D5770" s="5" t="s">
        <v>5615</v>
      </c>
      <c r="E5770" s="5">
        <v>2022</v>
      </c>
      <c r="F5770" s="8" t="str">
        <f t="shared" si="182"/>
        <v>May</v>
      </c>
      <c r="G5770" s="7">
        <f t="shared" si="183"/>
        <v>44708</v>
      </c>
      <c r="H5770" s="5" t="s">
        <v>5479</v>
      </c>
      <c r="I5770" s="5" t="s">
        <v>13</v>
      </c>
      <c r="J5770" s="10"/>
      <c r="K5770" s="10">
        <v>2206285.71</v>
      </c>
      <c r="L5770" s="11">
        <v>0</v>
      </c>
    </row>
    <row r="5771" spans="1:12" x14ac:dyDescent="0.25">
      <c r="A5771" s="5" t="s">
        <v>187</v>
      </c>
      <c r="B5771" s="3" t="s">
        <v>188</v>
      </c>
      <c r="C5771" s="5" t="s">
        <v>5587</v>
      </c>
      <c r="D5771" s="5" t="s">
        <v>5611</v>
      </c>
      <c r="E5771" s="5">
        <v>2022</v>
      </c>
      <c r="F5771" s="8" t="str">
        <f t="shared" si="182"/>
        <v>January</v>
      </c>
      <c r="G5771" s="7">
        <f t="shared" si="183"/>
        <v>44575</v>
      </c>
      <c r="H5771" s="5" t="s">
        <v>5478</v>
      </c>
      <c r="I5771" s="5" t="s">
        <v>11</v>
      </c>
      <c r="J5771" s="10">
        <v>2346666.67</v>
      </c>
      <c r="K5771" s="10"/>
      <c r="L5771" s="11">
        <v>2346666.67</v>
      </c>
    </row>
    <row r="5772" spans="1:12" x14ac:dyDescent="0.25">
      <c r="A5772" s="5" t="s">
        <v>187</v>
      </c>
      <c r="B5772" s="3" t="s">
        <v>188</v>
      </c>
      <c r="C5772" s="5" t="s">
        <v>5587</v>
      </c>
      <c r="D5772" s="5" t="s">
        <v>5595</v>
      </c>
      <c r="E5772" s="5">
        <v>2022</v>
      </c>
      <c r="F5772" s="8" t="str">
        <f t="shared" si="182"/>
        <v>January</v>
      </c>
      <c r="G5772" s="7">
        <f t="shared" si="183"/>
        <v>44592</v>
      </c>
      <c r="H5772" s="5" t="s">
        <v>4700</v>
      </c>
      <c r="I5772" s="5" t="s">
        <v>13</v>
      </c>
      <c r="J5772" s="10"/>
      <c r="K5772" s="10">
        <v>2346666.67</v>
      </c>
      <c r="L5772" s="11">
        <v>0</v>
      </c>
    </row>
    <row r="5773" spans="1:12" x14ac:dyDescent="0.25">
      <c r="A5773" s="5" t="s">
        <v>187</v>
      </c>
      <c r="B5773" s="3" t="s">
        <v>188</v>
      </c>
      <c r="C5773" s="5" t="s">
        <v>5598</v>
      </c>
      <c r="D5773" s="5" t="s">
        <v>5587</v>
      </c>
      <c r="E5773" s="5">
        <v>2022</v>
      </c>
      <c r="F5773" s="8" t="str">
        <f t="shared" si="182"/>
        <v>February</v>
      </c>
      <c r="G5773" s="7">
        <f t="shared" si="183"/>
        <v>44593</v>
      </c>
      <c r="H5773" s="5" t="s">
        <v>5477</v>
      </c>
      <c r="I5773" s="5" t="s">
        <v>11</v>
      </c>
      <c r="J5773" s="10">
        <v>2346666.67</v>
      </c>
      <c r="K5773" s="10"/>
      <c r="L5773" s="11">
        <v>2346666.67</v>
      </c>
    </row>
    <row r="5774" spans="1:12" x14ac:dyDescent="0.25">
      <c r="A5774" s="5" t="s">
        <v>187</v>
      </c>
      <c r="B5774" s="3" t="s">
        <v>188</v>
      </c>
      <c r="C5774" s="5" t="s">
        <v>5598</v>
      </c>
      <c r="D5774" s="5" t="s">
        <v>5598</v>
      </c>
      <c r="E5774" s="5">
        <v>2022</v>
      </c>
      <c r="F5774" s="8" t="str">
        <f t="shared" si="182"/>
        <v>February</v>
      </c>
      <c r="G5774" s="7">
        <f t="shared" si="183"/>
        <v>44594</v>
      </c>
      <c r="H5774" s="5" t="s">
        <v>5476</v>
      </c>
      <c r="I5774" s="5" t="s">
        <v>11</v>
      </c>
      <c r="J5774" s="10">
        <v>98500</v>
      </c>
      <c r="K5774" s="10"/>
      <c r="L5774" s="11">
        <v>2445166.67</v>
      </c>
    </row>
    <row r="5775" spans="1:12" x14ac:dyDescent="0.25">
      <c r="A5775" s="5" t="s">
        <v>187</v>
      </c>
      <c r="B5775" s="3" t="s">
        <v>188</v>
      </c>
      <c r="C5775" s="5" t="s">
        <v>5598</v>
      </c>
      <c r="D5775" s="5" t="s">
        <v>5588</v>
      </c>
      <c r="E5775" s="5">
        <v>2022</v>
      </c>
      <c r="F5775" s="8" t="str">
        <f t="shared" si="182"/>
        <v>February</v>
      </c>
      <c r="G5775" s="7">
        <f t="shared" si="183"/>
        <v>44595</v>
      </c>
      <c r="H5775" s="5" t="s">
        <v>4698</v>
      </c>
      <c r="I5775" s="5" t="s">
        <v>13</v>
      </c>
      <c r="J5775" s="10"/>
      <c r="K5775" s="10">
        <v>2346666.67</v>
      </c>
      <c r="L5775" s="11">
        <v>98500</v>
      </c>
    </row>
    <row r="5776" spans="1:12" x14ac:dyDescent="0.25">
      <c r="A5776" s="5" t="s">
        <v>187</v>
      </c>
      <c r="B5776" s="3" t="s">
        <v>188</v>
      </c>
      <c r="C5776" s="5" t="s">
        <v>5588</v>
      </c>
      <c r="D5776" s="5" t="s">
        <v>5587</v>
      </c>
      <c r="E5776" s="5">
        <v>2022</v>
      </c>
      <c r="F5776" s="8" t="str">
        <f t="shared" si="182"/>
        <v>March</v>
      </c>
      <c r="G5776" s="7">
        <f t="shared" si="183"/>
        <v>44621</v>
      </c>
      <c r="H5776" s="5" t="s">
        <v>5475</v>
      </c>
      <c r="I5776" s="5" t="s">
        <v>11</v>
      </c>
      <c r="J5776" s="10">
        <v>2346666.67</v>
      </c>
      <c r="K5776" s="10"/>
      <c r="L5776" s="11">
        <v>2445166.67</v>
      </c>
    </row>
    <row r="5777" spans="1:12" x14ac:dyDescent="0.25">
      <c r="A5777" s="5" t="s">
        <v>187</v>
      </c>
      <c r="B5777" s="3" t="s">
        <v>188</v>
      </c>
      <c r="C5777" s="5" t="s">
        <v>5588</v>
      </c>
      <c r="D5777" s="5" t="s">
        <v>5616</v>
      </c>
      <c r="E5777" s="5">
        <v>2022</v>
      </c>
      <c r="F5777" s="8" t="str">
        <f t="shared" si="182"/>
        <v>March</v>
      </c>
      <c r="G5777" s="7">
        <f t="shared" si="183"/>
        <v>44635</v>
      </c>
      <c r="H5777" s="5" t="s">
        <v>4695</v>
      </c>
      <c r="I5777" s="5" t="s">
        <v>13</v>
      </c>
      <c r="J5777" s="10"/>
      <c r="K5777" s="10">
        <v>2346666.67</v>
      </c>
      <c r="L5777" s="11">
        <v>98500</v>
      </c>
    </row>
    <row r="5778" spans="1:12" x14ac:dyDescent="0.25">
      <c r="A5778" s="5" t="s">
        <v>187</v>
      </c>
      <c r="B5778" s="3" t="s">
        <v>188</v>
      </c>
      <c r="C5778" s="5" t="s">
        <v>5596</v>
      </c>
      <c r="D5778" s="5" t="s">
        <v>5587</v>
      </c>
      <c r="E5778" s="5">
        <v>2022</v>
      </c>
      <c r="F5778" s="8" t="str">
        <f t="shared" si="182"/>
        <v>April</v>
      </c>
      <c r="G5778" s="7">
        <f t="shared" si="183"/>
        <v>44652</v>
      </c>
      <c r="H5778" s="5" t="s">
        <v>5474</v>
      </c>
      <c r="I5778" s="5" t="s">
        <v>11</v>
      </c>
      <c r="J5778" s="10">
        <v>2346666.67</v>
      </c>
      <c r="K5778" s="10"/>
      <c r="L5778" s="11">
        <v>2445166.67</v>
      </c>
    </row>
    <row r="5779" spans="1:12" x14ac:dyDescent="0.25">
      <c r="A5779" s="5" t="s">
        <v>187</v>
      </c>
      <c r="B5779" s="3" t="s">
        <v>188</v>
      </c>
      <c r="C5779" s="5" t="s">
        <v>5596</v>
      </c>
      <c r="D5779" s="5" t="s">
        <v>5617</v>
      </c>
      <c r="E5779" s="5">
        <v>2022</v>
      </c>
      <c r="F5779" s="8" t="str">
        <f t="shared" si="182"/>
        <v>April</v>
      </c>
      <c r="G5779" s="7">
        <f t="shared" si="183"/>
        <v>44670</v>
      </c>
      <c r="H5779" s="5" t="s">
        <v>4692</v>
      </c>
      <c r="I5779" s="5" t="s">
        <v>13</v>
      </c>
      <c r="J5779" s="10"/>
      <c r="K5779" s="10">
        <v>2346666.67</v>
      </c>
      <c r="L5779" s="11">
        <v>98500</v>
      </c>
    </row>
    <row r="5780" spans="1:12" x14ac:dyDescent="0.25">
      <c r="A5780" s="5" t="s">
        <v>187</v>
      </c>
      <c r="B5780" s="3" t="s">
        <v>188</v>
      </c>
      <c r="C5780" s="5" t="s">
        <v>5597</v>
      </c>
      <c r="D5780" s="5" t="s">
        <v>5587</v>
      </c>
      <c r="E5780" s="5">
        <v>2022</v>
      </c>
      <c r="F5780" s="8" t="str">
        <f t="shared" ref="F5780:F5843" si="184">TEXT(C5780*28, "mmmm")</f>
        <v>May</v>
      </c>
      <c r="G5780" s="7">
        <f t="shared" ref="G5780:G5843" si="185">IFERROR(DATEVALUE(CONCATENATE(C5780,"-",D5780,"-",E5780)), "")</f>
        <v>44682</v>
      </c>
      <c r="H5780" s="5" t="s">
        <v>5473</v>
      </c>
      <c r="I5780" s="5" t="s">
        <v>11</v>
      </c>
      <c r="J5780" s="10">
        <v>2346666.67</v>
      </c>
      <c r="K5780" s="10"/>
      <c r="L5780" s="11">
        <v>2445166.67</v>
      </c>
    </row>
    <row r="5781" spans="1:12" x14ac:dyDescent="0.25">
      <c r="A5781" s="5" t="s">
        <v>187</v>
      </c>
      <c r="B5781" s="3" t="s">
        <v>188</v>
      </c>
      <c r="C5781" s="5" t="s">
        <v>5597</v>
      </c>
      <c r="D5781" s="5" t="s">
        <v>5604</v>
      </c>
      <c r="E5781" s="5">
        <v>2022</v>
      </c>
      <c r="F5781" s="8" t="str">
        <f t="shared" si="184"/>
        <v>May</v>
      </c>
      <c r="G5781" s="7">
        <f t="shared" si="185"/>
        <v>44694</v>
      </c>
      <c r="H5781" s="5" t="s">
        <v>4689</v>
      </c>
      <c r="I5781" s="5" t="s">
        <v>13</v>
      </c>
      <c r="J5781" s="10"/>
      <c r="K5781" s="10">
        <v>2346666.67</v>
      </c>
      <c r="L5781" s="11">
        <v>98500</v>
      </c>
    </row>
    <row r="5782" spans="1:12" x14ac:dyDescent="0.25">
      <c r="A5782" s="5" t="s">
        <v>187</v>
      </c>
      <c r="B5782" s="3" t="s">
        <v>188</v>
      </c>
      <c r="C5782" s="5" t="s">
        <v>5597</v>
      </c>
      <c r="D5782" s="5" t="s">
        <v>5614</v>
      </c>
      <c r="E5782" s="5">
        <v>2022</v>
      </c>
      <c r="F5782" s="8" t="str">
        <f t="shared" si="184"/>
        <v>May</v>
      </c>
      <c r="G5782" s="7">
        <f t="shared" si="185"/>
        <v>44707</v>
      </c>
      <c r="H5782" s="5" t="s">
        <v>5472</v>
      </c>
      <c r="I5782" s="5" t="s">
        <v>11</v>
      </c>
      <c r="J5782" s="10">
        <v>2258500</v>
      </c>
      <c r="K5782" s="10"/>
      <c r="L5782" s="11">
        <v>2357000</v>
      </c>
    </row>
    <row r="5783" spans="1:12" x14ac:dyDescent="0.25">
      <c r="A5783" s="5" t="s">
        <v>187</v>
      </c>
      <c r="B5783" s="3" t="s">
        <v>188</v>
      </c>
      <c r="C5783" s="5" t="s">
        <v>5597</v>
      </c>
      <c r="D5783" s="5" t="s">
        <v>5614</v>
      </c>
      <c r="E5783" s="5">
        <v>2022</v>
      </c>
      <c r="F5783" s="8" t="str">
        <f t="shared" si="184"/>
        <v>May</v>
      </c>
      <c r="G5783" s="7">
        <f t="shared" si="185"/>
        <v>44707</v>
      </c>
      <c r="H5783" s="5" t="s">
        <v>3657</v>
      </c>
      <c r="I5783" s="5" t="s">
        <v>13</v>
      </c>
      <c r="J5783" s="10"/>
      <c r="K5783" s="10">
        <v>1430000</v>
      </c>
      <c r="L5783" s="11">
        <v>927000</v>
      </c>
    </row>
    <row r="5784" spans="1:12" x14ac:dyDescent="0.25">
      <c r="A5784" s="5" t="s">
        <v>187</v>
      </c>
      <c r="B5784" s="3" t="s">
        <v>188</v>
      </c>
      <c r="C5784" s="5" t="s">
        <v>5589</v>
      </c>
      <c r="D5784" s="5" t="s">
        <v>5587</v>
      </c>
      <c r="E5784" s="5">
        <v>2022</v>
      </c>
      <c r="F5784" s="8" t="str">
        <f t="shared" si="184"/>
        <v>June</v>
      </c>
      <c r="G5784" s="7">
        <f t="shared" si="185"/>
        <v>44713</v>
      </c>
      <c r="H5784" s="5" t="s">
        <v>5471</v>
      </c>
      <c r="I5784" s="5" t="s">
        <v>11</v>
      </c>
      <c r="J5784" s="10">
        <v>2346666.67</v>
      </c>
      <c r="K5784" s="10"/>
      <c r="L5784" s="11">
        <v>3273666.67</v>
      </c>
    </row>
    <row r="5785" spans="1:12" x14ac:dyDescent="0.25">
      <c r="A5785" s="5" t="s">
        <v>187</v>
      </c>
      <c r="B5785" s="3" t="s">
        <v>188</v>
      </c>
      <c r="C5785" s="5" t="s">
        <v>5589</v>
      </c>
      <c r="D5785" s="5" t="s">
        <v>5613</v>
      </c>
      <c r="E5785" s="5">
        <v>2022</v>
      </c>
      <c r="F5785" s="8" t="str">
        <f t="shared" si="184"/>
        <v>June</v>
      </c>
      <c r="G5785" s="7">
        <f t="shared" si="185"/>
        <v>44733</v>
      </c>
      <c r="H5785" s="5" t="s">
        <v>3657</v>
      </c>
      <c r="I5785" s="5" t="s">
        <v>13</v>
      </c>
      <c r="J5785" s="10"/>
      <c r="K5785" s="10">
        <v>828500</v>
      </c>
      <c r="L5785" s="11">
        <v>2445166.67</v>
      </c>
    </row>
    <row r="5786" spans="1:12" x14ac:dyDescent="0.25">
      <c r="A5786" s="5" t="s">
        <v>187</v>
      </c>
      <c r="B5786" s="3" t="s">
        <v>188</v>
      </c>
      <c r="C5786" s="5" t="s">
        <v>5592</v>
      </c>
      <c r="D5786" s="5" t="s">
        <v>5587</v>
      </c>
      <c r="E5786" s="5">
        <v>2022</v>
      </c>
      <c r="F5786" s="8" t="str">
        <f t="shared" si="184"/>
        <v>July</v>
      </c>
      <c r="G5786" s="7">
        <f t="shared" si="185"/>
        <v>44743</v>
      </c>
      <c r="H5786" s="5" t="s">
        <v>5470</v>
      </c>
      <c r="I5786" s="5" t="s">
        <v>11</v>
      </c>
      <c r="J5786" s="10">
        <v>2346666.67</v>
      </c>
      <c r="K5786" s="10"/>
      <c r="L5786" s="11">
        <v>4791833.34</v>
      </c>
    </row>
    <row r="5787" spans="1:12" x14ac:dyDescent="0.25">
      <c r="A5787" s="5" t="s">
        <v>187</v>
      </c>
      <c r="B5787" s="3" t="s">
        <v>188</v>
      </c>
      <c r="C5787" s="5" t="s">
        <v>5592</v>
      </c>
      <c r="D5787" s="5" t="s">
        <v>5594</v>
      </c>
      <c r="E5787" s="5">
        <v>2022</v>
      </c>
      <c r="F5787" s="8" t="str">
        <f t="shared" si="184"/>
        <v>July</v>
      </c>
      <c r="G5787" s="7">
        <f t="shared" si="185"/>
        <v>44753</v>
      </c>
      <c r="H5787" s="5" t="s">
        <v>4718</v>
      </c>
      <c r="I5787" s="5" t="s">
        <v>13</v>
      </c>
      <c r="J5787" s="10"/>
      <c r="K5787" s="10">
        <v>2346666.67</v>
      </c>
      <c r="L5787" s="11">
        <v>2445166.67</v>
      </c>
    </row>
    <row r="5788" spans="1:12" x14ac:dyDescent="0.25">
      <c r="A5788" s="5" t="s">
        <v>187</v>
      </c>
      <c r="B5788" s="3" t="s">
        <v>188</v>
      </c>
      <c r="C5788" s="5" t="s">
        <v>5592</v>
      </c>
      <c r="D5788" s="5" t="s">
        <v>5614</v>
      </c>
      <c r="E5788" s="5">
        <v>2022</v>
      </c>
      <c r="F5788" s="8" t="str">
        <f t="shared" si="184"/>
        <v>July</v>
      </c>
      <c r="G5788" s="7">
        <f t="shared" si="185"/>
        <v>44768</v>
      </c>
      <c r="H5788" s="5" t="s">
        <v>4685</v>
      </c>
      <c r="I5788" s="5" t="s">
        <v>13</v>
      </c>
      <c r="J5788" s="10"/>
      <c r="K5788" s="10">
        <v>2346666.67</v>
      </c>
      <c r="L5788" s="11">
        <v>98500</v>
      </c>
    </row>
    <row r="5789" spans="1:12" x14ac:dyDescent="0.25">
      <c r="A5789" s="5" t="s">
        <v>187</v>
      </c>
      <c r="B5789" s="3" t="s">
        <v>188</v>
      </c>
      <c r="C5789" s="5" t="s">
        <v>5590</v>
      </c>
      <c r="D5789" s="5" t="s">
        <v>5587</v>
      </c>
      <c r="E5789" s="5">
        <v>2022</v>
      </c>
      <c r="F5789" s="8" t="str">
        <f t="shared" si="184"/>
        <v>August</v>
      </c>
      <c r="G5789" s="7">
        <f t="shared" si="185"/>
        <v>44774</v>
      </c>
      <c r="H5789" s="5" t="s">
        <v>5469</v>
      </c>
      <c r="I5789" s="5" t="s">
        <v>11</v>
      </c>
      <c r="J5789" s="10">
        <v>2346666.67</v>
      </c>
      <c r="K5789" s="10"/>
      <c r="L5789" s="11">
        <v>2445166.67</v>
      </c>
    </row>
    <row r="5790" spans="1:12" x14ac:dyDescent="0.25">
      <c r="A5790" s="5" t="s">
        <v>187</v>
      </c>
      <c r="B5790" s="3" t="s">
        <v>188</v>
      </c>
      <c r="C5790" s="5" t="s">
        <v>5590</v>
      </c>
      <c r="D5790" s="5" t="s">
        <v>5606</v>
      </c>
      <c r="E5790" s="5">
        <v>2022</v>
      </c>
      <c r="F5790" s="8" t="str">
        <f t="shared" si="184"/>
        <v>August</v>
      </c>
      <c r="G5790" s="7">
        <f t="shared" si="185"/>
        <v>44783</v>
      </c>
      <c r="H5790" s="5" t="s">
        <v>4682</v>
      </c>
      <c r="I5790" s="5" t="s">
        <v>13</v>
      </c>
      <c r="J5790" s="10"/>
      <c r="K5790" s="10">
        <v>2346666.67</v>
      </c>
      <c r="L5790" s="11">
        <v>98500</v>
      </c>
    </row>
    <row r="5791" spans="1:12" x14ac:dyDescent="0.25">
      <c r="A5791" s="5" t="s">
        <v>205</v>
      </c>
      <c r="B5791" s="3" t="s">
        <v>206</v>
      </c>
      <c r="C5791" s="7"/>
      <c r="D5791" s="7"/>
      <c r="E5791" s="7"/>
      <c r="F5791" s="8" t="str">
        <f t="shared" si="184"/>
        <v>January</v>
      </c>
      <c r="G5791" s="7" t="str">
        <f t="shared" si="185"/>
        <v/>
      </c>
      <c r="H5791" s="5" t="s">
        <v>28</v>
      </c>
      <c r="I5791" s="5" t="s">
        <v>29</v>
      </c>
      <c r="J5791" s="10"/>
      <c r="K5791" s="10"/>
      <c r="L5791" s="11">
        <v>0</v>
      </c>
    </row>
    <row r="5792" spans="1:12" x14ac:dyDescent="0.25">
      <c r="A5792" s="5" t="s">
        <v>208</v>
      </c>
      <c r="B5792" s="3" t="s">
        <v>209</v>
      </c>
      <c r="C5792" s="5" t="s">
        <v>5588</v>
      </c>
      <c r="D5792" s="5" t="s">
        <v>5587</v>
      </c>
      <c r="E5792" s="5">
        <v>2022</v>
      </c>
      <c r="F5792" s="8" t="str">
        <f t="shared" si="184"/>
        <v>March</v>
      </c>
      <c r="G5792" s="7">
        <f t="shared" si="185"/>
        <v>44621</v>
      </c>
      <c r="H5792" s="5" t="s">
        <v>5468</v>
      </c>
      <c r="I5792" s="5" t="s">
        <v>11</v>
      </c>
      <c r="J5792" s="10">
        <v>30342.75</v>
      </c>
      <c r="K5792" s="10"/>
      <c r="L5792" s="11">
        <v>30342.75</v>
      </c>
    </row>
    <row r="5793" spans="1:12" x14ac:dyDescent="0.25">
      <c r="A5793" s="5" t="s">
        <v>208</v>
      </c>
      <c r="B5793" s="3" t="s">
        <v>209</v>
      </c>
      <c r="C5793" s="5" t="s">
        <v>5596</v>
      </c>
      <c r="D5793" s="5" t="s">
        <v>5587</v>
      </c>
      <c r="E5793" s="5">
        <v>2022</v>
      </c>
      <c r="F5793" s="8" t="str">
        <f t="shared" si="184"/>
        <v>April</v>
      </c>
      <c r="G5793" s="7">
        <f t="shared" si="185"/>
        <v>44652</v>
      </c>
      <c r="H5793" s="5" t="s">
        <v>5467</v>
      </c>
      <c r="I5793" s="5" t="s">
        <v>11</v>
      </c>
      <c r="J5793" s="10">
        <v>37625</v>
      </c>
      <c r="K5793" s="10"/>
      <c r="L5793" s="11">
        <v>67967.75</v>
      </c>
    </row>
    <row r="5794" spans="1:12" x14ac:dyDescent="0.25">
      <c r="A5794" s="5" t="s">
        <v>208</v>
      </c>
      <c r="B5794" s="3" t="s">
        <v>209</v>
      </c>
      <c r="C5794" s="5" t="s">
        <v>5597</v>
      </c>
      <c r="D5794" s="5" t="s">
        <v>5587</v>
      </c>
      <c r="E5794" s="5">
        <v>2022</v>
      </c>
      <c r="F5794" s="8" t="str">
        <f t="shared" si="184"/>
        <v>May</v>
      </c>
      <c r="G5794" s="7">
        <f t="shared" si="185"/>
        <v>44682</v>
      </c>
      <c r="H5794" s="5" t="s">
        <v>5466</v>
      </c>
      <c r="I5794" s="5" t="s">
        <v>11</v>
      </c>
      <c r="J5794" s="10">
        <v>37625</v>
      </c>
      <c r="K5794" s="10"/>
      <c r="L5794" s="11">
        <v>105592.75</v>
      </c>
    </row>
    <row r="5795" spans="1:12" x14ac:dyDescent="0.25">
      <c r="A5795" s="5" t="s">
        <v>210</v>
      </c>
      <c r="B5795" s="3" t="s">
        <v>211</v>
      </c>
      <c r="C5795" s="7"/>
      <c r="D5795" s="7"/>
      <c r="E5795" s="7"/>
      <c r="F5795" s="8" t="str">
        <f t="shared" si="184"/>
        <v>January</v>
      </c>
      <c r="G5795" s="7" t="str">
        <f t="shared" si="185"/>
        <v/>
      </c>
      <c r="H5795" s="5" t="s">
        <v>28</v>
      </c>
      <c r="I5795" s="5" t="s">
        <v>29</v>
      </c>
      <c r="J5795" s="10"/>
      <c r="K5795" s="10"/>
      <c r="L5795" s="11">
        <v>0</v>
      </c>
    </row>
    <row r="5796" spans="1:12" x14ac:dyDescent="0.25">
      <c r="A5796" s="5" t="s">
        <v>212</v>
      </c>
      <c r="B5796" s="3" t="s">
        <v>213</v>
      </c>
      <c r="C5796" s="7"/>
      <c r="D5796" s="7"/>
      <c r="E5796" s="7"/>
      <c r="F5796" s="8" t="str">
        <f t="shared" si="184"/>
        <v>January</v>
      </c>
      <c r="G5796" s="7" t="str">
        <f t="shared" si="185"/>
        <v/>
      </c>
      <c r="H5796" s="5" t="s">
        <v>28</v>
      </c>
      <c r="I5796" s="5" t="s">
        <v>29</v>
      </c>
      <c r="J5796" s="10"/>
      <c r="K5796" s="10"/>
      <c r="L5796" s="11">
        <v>0</v>
      </c>
    </row>
    <row r="5797" spans="1:12" x14ac:dyDescent="0.25">
      <c r="A5797" s="5" t="s">
        <v>214</v>
      </c>
      <c r="B5797" s="3" t="s">
        <v>215</v>
      </c>
      <c r="C5797" s="7"/>
      <c r="D5797" s="7"/>
      <c r="E5797" s="7"/>
      <c r="F5797" s="8" t="str">
        <f t="shared" si="184"/>
        <v>January</v>
      </c>
      <c r="G5797" s="7" t="str">
        <f t="shared" si="185"/>
        <v/>
      </c>
      <c r="H5797" s="5" t="s">
        <v>28</v>
      </c>
      <c r="I5797" s="5" t="s">
        <v>29</v>
      </c>
      <c r="J5797" s="10"/>
      <c r="K5797" s="10"/>
      <c r="L5797" s="11">
        <v>0</v>
      </c>
    </row>
    <row r="5798" spans="1:12" x14ac:dyDescent="0.25">
      <c r="A5798" s="5" t="s">
        <v>221</v>
      </c>
      <c r="B5798" s="3" t="s">
        <v>222</v>
      </c>
      <c r="C5798" s="7"/>
      <c r="D5798" s="7"/>
      <c r="E5798" s="7"/>
      <c r="F5798" s="8" t="str">
        <f t="shared" si="184"/>
        <v>January</v>
      </c>
      <c r="G5798" s="7" t="str">
        <f t="shared" si="185"/>
        <v/>
      </c>
      <c r="H5798" s="5" t="s">
        <v>28</v>
      </c>
      <c r="I5798" s="5" t="s">
        <v>29</v>
      </c>
      <c r="J5798" s="10"/>
      <c r="K5798" s="10"/>
      <c r="L5798" s="11">
        <v>0</v>
      </c>
    </row>
    <row r="5799" spans="1:12" x14ac:dyDescent="0.25">
      <c r="A5799" s="5" t="s">
        <v>223</v>
      </c>
      <c r="B5799" s="3" t="s">
        <v>224</v>
      </c>
      <c r="C5799" s="7"/>
      <c r="D5799" s="7"/>
      <c r="E5799" s="7"/>
      <c r="F5799" s="8" t="str">
        <f t="shared" si="184"/>
        <v>January</v>
      </c>
      <c r="G5799" s="7" t="str">
        <f t="shared" si="185"/>
        <v/>
      </c>
      <c r="H5799" s="5" t="s">
        <v>28</v>
      </c>
      <c r="I5799" s="5" t="s">
        <v>29</v>
      </c>
      <c r="J5799" s="10"/>
      <c r="K5799" s="10"/>
      <c r="L5799" s="11">
        <v>0</v>
      </c>
    </row>
    <row r="5800" spans="1:12" x14ac:dyDescent="0.25">
      <c r="A5800" s="5" t="s">
        <v>225</v>
      </c>
      <c r="B5800" s="3" t="s">
        <v>226</v>
      </c>
      <c r="C5800" s="7"/>
      <c r="D5800" s="7"/>
      <c r="E5800" s="7"/>
      <c r="F5800" s="8" t="str">
        <f t="shared" si="184"/>
        <v>January</v>
      </c>
      <c r="G5800" s="7" t="str">
        <f t="shared" si="185"/>
        <v/>
      </c>
      <c r="H5800" s="5" t="s">
        <v>28</v>
      </c>
      <c r="I5800" s="5" t="s">
        <v>29</v>
      </c>
      <c r="J5800" s="10"/>
      <c r="K5800" s="10"/>
      <c r="L5800" s="11">
        <v>0</v>
      </c>
    </row>
    <row r="5801" spans="1:12" x14ac:dyDescent="0.25">
      <c r="A5801" s="5" t="s">
        <v>236</v>
      </c>
      <c r="B5801" s="3" t="s">
        <v>237</v>
      </c>
      <c r="C5801" s="7"/>
      <c r="D5801" s="7"/>
      <c r="E5801" s="7"/>
      <c r="F5801" s="8" t="str">
        <f t="shared" si="184"/>
        <v>January</v>
      </c>
      <c r="G5801" s="7" t="str">
        <f t="shared" si="185"/>
        <v/>
      </c>
      <c r="H5801" s="5" t="s">
        <v>28</v>
      </c>
      <c r="I5801" s="5" t="s">
        <v>29</v>
      </c>
      <c r="J5801" s="10"/>
      <c r="K5801" s="10"/>
      <c r="L5801" s="11">
        <v>0</v>
      </c>
    </row>
    <row r="5802" spans="1:12" x14ac:dyDescent="0.25">
      <c r="A5802" s="5" t="s">
        <v>238</v>
      </c>
      <c r="B5802" s="3" t="s">
        <v>239</v>
      </c>
      <c r="C5802" s="5" t="s">
        <v>5587</v>
      </c>
      <c r="D5802" s="5" t="s">
        <v>5587</v>
      </c>
      <c r="E5802" s="5">
        <v>2022</v>
      </c>
      <c r="F5802" s="8" t="str">
        <f t="shared" si="184"/>
        <v>January</v>
      </c>
      <c r="G5802" s="7">
        <f t="shared" si="185"/>
        <v>44562</v>
      </c>
      <c r="H5802" s="5" t="s">
        <v>36</v>
      </c>
      <c r="I5802" s="5" t="s">
        <v>29</v>
      </c>
      <c r="J5802" s="10"/>
      <c r="K5802" s="10"/>
      <c r="L5802" s="11">
        <v>1512106.41</v>
      </c>
    </row>
    <row r="5803" spans="1:12" x14ac:dyDescent="0.25">
      <c r="A5803" s="5" t="s">
        <v>238</v>
      </c>
      <c r="B5803" s="3" t="s">
        <v>239</v>
      </c>
      <c r="C5803" s="5" t="s">
        <v>5587</v>
      </c>
      <c r="D5803" s="5" t="s">
        <v>5587</v>
      </c>
      <c r="E5803" s="5">
        <v>2022</v>
      </c>
      <c r="F5803" s="8" t="str">
        <f t="shared" si="184"/>
        <v>January</v>
      </c>
      <c r="G5803" s="7">
        <f t="shared" si="185"/>
        <v>44562</v>
      </c>
      <c r="H5803" s="5" t="s">
        <v>5465</v>
      </c>
      <c r="I5803" s="5" t="s">
        <v>13</v>
      </c>
      <c r="J5803" s="10"/>
      <c r="K5803" s="10">
        <v>1512106.41</v>
      </c>
      <c r="L5803" s="11">
        <v>0</v>
      </c>
    </row>
    <row r="5804" spans="1:12" x14ac:dyDescent="0.25">
      <c r="A5804" s="5" t="s">
        <v>240</v>
      </c>
      <c r="B5804" s="3" t="s">
        <v>241</v>
      </c>
      <c r="C5804" s="7"/>
      <c r="D5804" s="7"/>
      <c r="E5804" s="7"/>
      <c r="F5804" s="8" t="str">
        <f t="shared" si="184"/>
        <v>January</v>
      </c>
      <c r="G5804" s="7" t="str">
        <f t="shared" si="185"/>
        <v/>
      </c>
      <c r="H5804" s="5" t="s">
        <v>28</v>
      </c>
      <c r="I5804" s="5" t="s">
        <v>29</v>
      </c>
      <c r="J5804" s="10"/>
      <c r="K5804" s="10"/>
      <c r="L5804" s="11">
        <v>0</v>
      </c>
    </row>
    <row r="5805" spans="1:12" x14ac:dyDescent="0.25">
      <c r="A5805" s="5" t="s">
        <v>242</v>
      </c>
      <c r="B5805" s="3" t="s">
        <v>243</v>
      </c>
      <c r="C5805" s="5" t="s">
        <v>5587</v>
      </c>
      <c r="D5805" s="5" t="s">
        <v>5587</v>
      </c>
      <c r="E5805" s="5">
        <v>2022</v>
      </c>
      <c r="F5805" s="8" t="str">
        <f t="shared" si="184"/>
        <v>January</v>
      </c>
      <c r="G5805" s="7">
        <f t="shared" si="185"/>
        <v>44562</v>
      </c>
      <c r="H5805" s="5" t="s">
        <v>36</v>
      </c>
      <c r="I5805" s="5" t="s">
        <v>29</v>
      </c>
      <c r="J5805" s="10"/>
      <c r="K5805" s="10"/>
      <c r="L5805" s="11">
        <v>-990</v>
      </c>
    </row>
    <row r="5806" spans="1:12" x14ac:dyDescent="0.25">
      <c r="A5806" s="5" t="s">
        <v>242</v>
      </c>
      <c r="B5806" s="3" t="s">
        <v>243</v>
      </c>
      <c r="C5806" s="5" t="s">
        <v>5587</v>
      </c>
      <c r="D5806" s="5" t="s">
        <v>5587</v>
      </c>
      <c r="E5806" s="5">
        <v>2022</v>
      </c>
      <c r="F5806" s="8" t="str">
        <f t="shared" si="184"/>
        <v>January</v>
      </c>
      <c r="G5806" s="7">
        <f t="shared" si="185"/>
        <v>44562</v>
      </c>
      <c r="H5806" s="5" t="s">
        <v>5464</v>
      </c>
      <c r="I5806" s="5" t="s">
        <v>11</v>
      </c>
      <c r="J5806" s="10">
        <v>1412258.06</v>
      </c>
      <c r="K5806" s="10"/>
      <c r="L5806" s="11">
        <v>1411268.06</v>
      </c>
    </row>
    <row r="5807" spans="1:12" x14ac:dyDescent="0.25">
      <c r="A5807" s="5" t="s">
        <v>242</v>
      </c>
      <c r="B5807" s="3" t="s">
        <v>243</v>
      </c>
      <c r="C5807" s="5" t="s">
        <v>5587</v>
      </c>
      <c r="D5807" s="5" t="s">
        <v>5614</v>
      </c>
      <c r="E5807" s="5">
        <v>2022</v>
      </c>
      <c r="F5807" s="8" t="str">
        <f t="shared" si="184"/>
        <v>January</v>
      </c>
      <c r="G5807" s="7">
        <f t="shared" si="185"/>
        <v>44587</v>
      </c>
      <c r="H5807" s="5" t="s">
        <v>3247</v>
      </c>
      <c r="I5807" s="5" t="s">
        <v>13</v>
      </c>
      <c r="J5807" s="10"/>
      <c r="K5807" s="10">
        <v>391645.11</v>
      </c>
      <c r="L5807" s="11">
        <v>1019622.95</v>
      </c>
    </row>
    <row r="5808" spans="1:12" x14ac:dyDescent="0.25">
      <c r="A5808" s="5" t="s">
        <v>242</v>
      </c>
      <c r="B5808" s="3" t="s">
        <v>243</v>
      </c>
      <c r="C5808" s="5" t="s">
        <v>5598</v>
      </c>
      <c r="D5808" s="5" t="s">
        <v>5601</v>
      </c>
      <c r="E5808" s="5">
        <v>2022</v>
      </c>
      <c r="F5808" s="8" t="str">
        <f t="shared" si="184"/>
        <v>February</v>
      </c>
      <c r="G5808" s="7">
        <f t="shared" si="185"/>
        <v>44609</v>
      </c>
      <c r="H5808" s="5" t="s">
        <v>3485</v>
      </c>
      <c r="I5808" s="5" t="s">
        <v>13</v>
      </c>
      <c r="J5808" s="10"/>
      <c r="K5808" s="10">
        <v>950000</v>
      </c>
      <c r="L5808" s="11">
        <v>69622.95</v>
      </c>
    </row>
    <row r="5809" spans="1:12" x14ac:dyDescent="0.25">
      <c r="A5809" s="5" t="s">
        <v>242</v>
      </c>
      <c r="B5809" s="3" t="s">
        <v>243</v>
      </c>
      <c r="C5809" s="5" t="s">
        <v>5598</v>
      </c>
      <c r="D5809" s="5" t="s">
        <v>5601</v>
      </c>
      <c r="E5809" s="5">
        <v>2022</v>
      </c>
      <c r="F5809" s="8" t="str">
        <f t="shared" si="184"/>
        <v>February</v>
      </c>
      <c r="G5809" s="7">
        <f t="shared" si="185"/>
        <v>44609</v>
      </c>
      <c r="H5809" s="5" t="s">
        <v>4699</v>
      </c>
      <c r="I5809" s="5" t="s">
        <v>13</v>
      </c>
      <c r="J5809" s="10"/>
      <c r="K5809" s="10">
        <v>70612.95</v>
      </c>
      <c r="L5809" s="11">
        <v>-990</v>
      </c>
    </row>
    <row r="5810" spans="1:12" x14ac:dyDescent="0.25">
      <c r="A5810" s="5" t="s">
        <v>242</v>
      </c>
      <c r="B5810" s="3" t="s">
        <v>243</v>
      </c>
      <c r="C5810" s="5" t="s">
        <v>5596</v>
      </c>
      <c r="D5810" s="5" t="s">
        <v>5587</v>
      </c>
      <c r="E5810" s="5">
        <v>2022</v>
      </c>
      <c r="F5810" s="8" t="str">
        <f t="shared" si="184"/>
        <v>April</v>
      </c>
      <c r="G5810" s="7">
        <f t="shared" si="185"/>
        <v>44652</v>
      </c>
      <c r="H5810" s="5" t="s">
        <v>5463</v>
      </c>
      <c r="I5810" s="5" t="s">
        <v>11</v>
      </c>
      <c r="J5810" s="10">
        <v>1500000</v>
      </c>
      <c r="K5810" s="10"/>
      <c r="L5810" s="11">
        <v>1499010</v>
      </c>
    </row>
    <row r="5811" spans="1:12" x14ac:dyDescent="0.25">
      <c r="A5811" s="5" t="s">
        <v>242</v>
      </c>
      <c r="B5811" s="3" t="s">
        <v>243</v>
      </c>
      <c r="C5811" s="5" t="s">
        <v>5596</v>
      </c>
      <c r="D5811" s="5" t="s">
        <v>5603</v>
      </c>
      <c r="E5811" s="5">
        <v>2022</v>
      </c>
      <c r="F5811" s="8" t="str">
        <f t="shared" si="184"/>
        <v>April</v>
      </c>
      <c r="G5811" s="7">
        <f t="shared" si="185"/>
        <v>44680</v>
      </c>
      <c r="H5811" s="5" t="s">
        <v>5462</v>
      </c>
      <c r="I5811" s="5" t="s">
        <v>13</v>
      </c>
      <c r="J5811" s="10"/>
      <c r="K5811" s="10">
        <v>1425000</v>
      </c>
      <c r="L5811" s="11">
        <v>74010</v>
      </c>
    </row>
    <row r="5812" spans="1:12" x14ac:dyDescent="0.25">
      <c r="A5812" s="5" t="s">
        <v>242</v>
      </c>
      <c r="B5812" s="3" t="s">
        <v>243</v>
      </c>
      <c r="C5812" s="5" t="s">
        <v>5596</v>
      </c>
      <c r="D5812" s="5" t="s">
        <v>5603</v>
      </c>
      <c r="E5812" s="5">
        <v>2022</v>
      </c>
      <c r="F5812" s="8" t="str">
        <f t="shared" si="184"/>
        <v>April</v>
      </c>
      <c r="G5812" s="7">
        <f t="shared" si="185"/>
        <v>44680</v>
      </c>
      <c r="H5812" s="5" t="s">
        <v>4741</v>
      </c>
      <c r="I5812" s="5" t="s">
        <v>13</v>
      </c>
      <c r="J5812" s="10"/>
      <c r="K5812" s="10">
        <v>74010</v>
      </c>
      <c r="L5812" s="11">
        <v>0</v>
      </c>
    </row>
    <row r="5813" spans="1:12" x14ac:dyDescent="0.25">
      <c r="A5813" s="5" t="s">
        <v>242</v>
      </c>
      <c r="B5813" s="3" t="s">
        <v>243</v>
      </c>
      <c r="C5813" s="5" t="s">
        <v>5592</v>
      </c>
      <c r="D5813" s="5" t="s">
        <v>5587</v>
      </c>
      <c r="E5813" s="5">
        <v>2022</v>
      </c>
      <c r="F5813" s="8" t="str">
        <f t="shared" si="184"/>
        <v>July</v>
      </c>
      <c r="G5813" s="7">
        <f t="shared" si="185"/>
        <v>44743</v>
      </c>
      <c r="H5813" s="5" t="s">
        <v>5461</v>
      </c>
      <c r="I5813" s="5" t="s">
        <v>11</v>
      </c>
      <c r="J5813" s="10">
        <v>1500000</v>
      </c>
      <c r="K5813" s="10"/>
      <c r="L5813" s="11">
        <v>1500000</v>
      </c>
    </row>
    <row r="5814" spans="1:12" x14ac:dyDescent="0.25">
      <c r="A5814" s="5" t="s">
        <v>242</v>
      </c>
      <c r="B5814" s="3" t="s">
        <v>243</v>
      </c>
      <c r="C5814" s="5" t="s">
        <v>5592</v>
      </c>
      <c r="D5814" s="5" t="s">
        <v>5590</v>
      </c>
      <c r="E5814" s="5">
        <v>2022</v>
      </c>
      <c r="F5814" s="8" t="str">
        <f t="shared" si="184"/>
        <v>July</v>
      </c>
      <c r="G5814" s="7">
        <f t="shared" si="185"/>
        <v>44750</v>
      </c>
      <c r="H5814" s="5" t="s">
        <v>5460</v>
      </c>
      <c r="I5814" s="5" t="s">
        <v>13</v>
      </c>
      <c r="J5814" s="10"/>
      <c r="K5814" s="10">
        <v>1425000</v>
      </c>
      <c r="L5814" s="11">
        <v>75000</v>
      </c>
    </row>
    <row r="5815" spans="1:12" x14ac:dyDescent="0.25">
      <c r="A5815" s="5" t="s">
        <v>242</v>
      </c>
      <c r="B5815" s="3" t="s">
        <v>243</v>
      </c>
      <c r="C5815" s="5" t="s">
        <v>5592</v>
      </c>
      <c r="D5815" s="5" t="s">
        <v>5590</v>
      </c>
      <c r="E5815" s="5">
        <v>2022</v>
      </c>
      <c r="F5815" s="8" t="str">
        <f t="shared" si="184"/>
        <v>July</v>
      </c>
      <c r="G5815" s="7">
        <f t="shared" si="185"/>
        <v>44750</v>
      </c>
      <c r="H5815" s="5" t="s">
        <v>5459</v>
      </c>
      <c r="I5815" s="5" t="s">
        <v>13</v>
      </c>
      <c r="J5815" s="10"/>
      <c r="K5815" s="10">
        <v>75000</v>
      </c>
      <c r="L5815" s="11">
        <v>0</v>
      </c>
    </row>
    <row r="5816" spans="1:12" x14ac:dyDescent="0.25">
      <c r="A5816" s="5" t="s">
        <v>244</v>
      </c>
      <c r="B5816" s="3" t="s">
        <v>245</v>
      </c>
      <c r="C5816" s="7"/>
      <c r="D5816" s="7"/>
      <c r="E5816" s="7"/>
      <c r="F5816" s="8" t="str">
        <f t="shared" si="184"/>
        <v>January</v>
      </c>
      <c r="G5816" s="7" t="str">
        <f t="shared" si="185"/>
        <v/>
      </c>
      <c r="H5816" s="5" t="s">
        <v>28</v>
      </c>
      <c r="I5816" s="5" t="s">
        <v>29</v>
      </c>
      <c r="J5816" s="10"/>
      <c r="K5816" s="10"/>
      <c r="L5816" s="11">
        <v>0</v>
      </c>
    </row>
    <row r="5817" spans="1:12" x14ac:dyDescent="0.25">
      <c r="A5817" s="5" t="s">
        <v>246</v>
      </c>
      <c r="B5817" s="3" t="s">
        <v>247</v>
      </c>
      <c r="C5817" s="5" t="s">
        <v>5587</v>
      </c>
      <c r="D5817" s="5" t="s">
        <v>5587</v>
      </c>
      <c r="E5817" s="5">
        <v>2022</v>
      </c>
      <c r="F5817" s="8" t="str">
        <f t="shared" si="184"/>
        <v>January</v>
      </c>
      <c r="G5817" s="7">
        <f t="shared" si="185"/>
        <v>44562</v>
      </c>
      <c r="H5817" s="5" t="s">
        <v>36</v>
      </c>
      <c r="I5817" s="5" t="s">
        <v>29</v>
      </c>
      <c r="J5817" s="10"/>
      <c r="K5817" s="10"/>
      <c r="L5817" s="11">
        <v>-500</v>
      </c>
    </row>
    <row r="5818" spans="1:12" x14ac:dyDescent="0.25">
      <c r="A5818" s="5" t="s">
        <v>246</v>
      </c>
      <c r="B5818" s="3" t="s">
        <v>247</v>
      </c>
      <c r="C5818" s="5" t="s">
        <v>5598</v>
      </c>
      <c r="D5818" s="5" t="s">
        <v>5592</v>
      </c>
      <c r="E5818" s="5">
        <v>2022</v>
      </c>
      <c r="F5818" s="8" t="str">
        <f t="shared" si="184"/>
        <v>February</v>
      </c>
      <c r="G5818" s="7">
        <f t="shared" si="185"/>
        <v>44599</v>
      </c>
      <c r="H5818" s="5" t="s">
        <v>5458</v>
      </c>
      <c r="I5818" s="5" t="s">
        <v>11</v>
      </c>
      <c r="J5818" s="10">
        <v>42232.14</v>
      </c>
      <c r="K5818" s="10"/>
      <c r="L5818" s="11">
        <v>41732.14</v>
      </c>
    </row>
    <row r="5819" spans="1:12" x14ac:dyDescent="0.25">
      <c r="A5819" s="5" t="s">
        <v>248</v>
      </c>
      <c r="B5819" s="3" t="s">
        <v>249</v>
      </c>
      <c r="C5819" s="7"/>
      <c r="D5819" s="7"/>
      <c r="E5819" s="7"/>
      <c r="F5819" s="8" t="str">
        <f t="shared" si="184"/>
        <v>January</v>
      </c>
      <c r="G5819" s="7" t="str">
        <f t="shared" si="185"/>
        <v/>
      </c>
      <c r="H5819" s="5" t="s">
        <v>28</v>
      </c>
      <c r="I5819" s="5" t="s">
        <v>29</v>
      </c>
      <c r="J5819" s="10"/>
      <c r="K5819" s="10"/>
      <c r="L5819" s="11">
        <v>0</v>
      </c>
    </row>
    <row r="5820" spans="1:12" x14ac:dyDescent="0.25">
      <c r="A5820" s="5" t="s">
        <v>250</v>
      </c>
      <c r="B5820" s="3" t="s">
        <v>251</v>
      </c>
      <c r="C5820" s="5" t="s">
        <v>5587</v>
      </c>
      <c r="D5820" s="5" t="s">
        <v>5587</v>
      </c>
      <c r="E5820" s="5">
        <v>2022</v>
      </c>
      <c r="F5820" s="8" t="str">
        <f t="shared" si="184"/>
        <v>January</v>
      </c>
      <c r="G5820" s="7">
        <f t="shared" si="185"/>
        <v>44562</v>
      </c>
      <c r="H5820" s="5" t="s">
        <v>36</v>
      </c>
      <c r="I5820" s="5" t="s">
        <v>29</v>
      </c>
      <c r="J5820" s="10"/>
      <c r="K5820" s="10"/>
      <c r="L5820" s="11">
        <v>648187.5</v>
      </c>
    </row>
    <row r="5821" spans="1:12" x14ac:dyDescent="0.25">
      <c r="A5821" s="5" t="s">
        <v>250</v>
      </c>
      <c r="B5821" s="3" t="s">
        <v>251</v>
      </c>
      <c r="C5821" s="5" t="s">
        <v>5587</v>
      </c>
      <c r="D5821" s="5" t="s">
        <v>5587</v>
      </c>
      <c r="E5821" s="5">
        <v>2022</v>
      </c>
      <c r="F5821" s="8" t="str">
        <f t="shared" si="184"/>
        <v>January</v>
      </c>
      <c r="G5821" s="7">
        <f t="shared" si="185"/>
        <v>44562</v>
      </c>
      <c r="H5821" s="5" t="s">
        <v>5457</v>
      </c>
      <c r="I5821" s="5" t="s">
        <v>11</v>
      </c>
      <c r="J5821" s="10">
        <v>268750</v>
      </c>
      <c r="K5821" s="10"/>
      <c r="L5821" s="11">
        <v>916937.5</v>
      </c>
    </row>
    <row r="5822" spans="1:12" x14ac:dyDescent="0.25">
      <c r="A5822" s="5" t="s">
        <v>250</v>
      </c>
      <c r="B5822" s="3" t="s">
        <v>251</v>
      </c>
      <c r="C5822" s="5" t="s">
        <v>5587</v>
      </c>
      <c r="D5822" s="5" t="s">
        <v>5613</v>
      </c>
      <c r="E5822" s="5">
        <v>2022</v>
      </c>
      <c r="F5822" s="8" t="str">
        <f t="shared" si="184"/>
        <v>January</v>
      </c>
      <c r="G5822" s="7">
        <f t="shared" si="185"/>
        <v>44582</v>
      </c>
      <c r="H5822" s="5" t="s">
        <v>3247</v>
      </c>
      <c r="I5822" s="5" t="s">
        <v>13</v>
      </c>
      <c r="J5822" s="10"/>
      <c r="K5822" s="10">
        <v>537500</v>
      </c>
      <c r="L5822" s="11">
        <v>379437.5</v>
      </c>
    </row>
    <row r="5823" spans="1:12" x14ac:dyDescent="0.25">
      <c r="A5823" s="5" t="s">
        <v>250</v>
      </c>
      <c r="B5823" s="3" t="s">
        <v>251</v>
      </c>
      <c r="C5823" s="5" t="s">
        <v>5598</v>
      </c>
      <c r="D5823" s="5" t="s">
        <v>5587</v>
      </c>
      <c r="E5823" s="5">
        <v>2022</v>
      </c>
      <c r="F5823" s="8" t="str">
        <f t="shared" si="184"/>
        <v>February</v>
      </c>
      <c r="G5823" s="7">
        <f t="shared" si="185"/>
        <v>44593</v>
      </c>
      <c r="H5823" s="5" t="s">
        <v>5456</v>
      </c>
      <c r="I5823" s="5" t="s">
        <v>11</v>
      </c>
      <c r="J5823" s="10">
        <v>268750</v>
      </c>
      <c r="K5823" s="10"/>
      <c r="L5823" s="11">
        <v>648187.5</v>
      </c>
    </row>
    <row r="5824" spans="1:12" x14ac:dyDescent="0.25">
      <c r="A5824" s="5" t="s">
        <v>250</v>
      </c>
      <c r="B5824" s="3" t="s">
        <v>251</v>
      </c>
      <c r="C5824" s="5" t="s">
        <v>5588</v>
      </c>
      <c r="D5824" s="5" t="s">
        <v>5587</v>
      </c>
      <c r="E5824" s="5">
        <v>2022</v>
      </c>
      <c r="F5824" s="8" t="str">
        <f t="shared" si="184"/>
        <v>March</v>
      </c>
      <c r="G5824" s="7">
        <f t="shared" si="185"/>
        <v>44621</v>
      </c>
      <c r="H5824" s="5" t="s">
        <v>5455</v>
      </c>
      <c r="I5824" s="5" t="s">
        <v>11</v>
      </c>
      <c r="J5824" s="10">
        <v>268750</v>
      </c>
      <c r="K5824" s="10"/>
      <c r="L5824" s="11">
        <v>916937.5</v>
      </c>
    </row>
    <row r="5825" spans="1:12" x14ac:dyDescent="0.25">
      <c r="A5825" s="5" t="s">
        <v>250</v>
      </c>
      <c r="B5825" s="3" t="s">
        <v>251</v>
      </c>
      <c r="C5825" s="5" t="s">
        <v>5588</v>
      </c>
      <c r="D5825" s="5" t="s">
        <v>5605</v>
      </c>
      <c r="E5825" s="5">
        <v>2022</v>
      </c>
      <c r="F5825" s="8" t="str">
        <f t="shared" si="184"/>
        <v>March</v>
      </c>
      <c r="G5825" s="7">
        <f t="shared" si="185"/>
        <v>44629</v>
      </c>
      <c r="H5825" s="5" t="s">
        <v>5454</v>
      </c>
      <c r="I5825" s="5" t="s">
        <v>13</v>
      </c>
      <c r="J5825" s="10"/>
      <c r="K5825" s="10">
        <v>648187.5</v>
      </c>
      <c r="L5825" s="11">
        <v>268750</v>
      </c>
    </row>
    <row r="5826" spans="1:12" x14ac:dyDescent="0.25">
      <c r="A5826" s="5" t="s">
        <v>250</v>
      </c>
      <c r="B5826" s="3" t="s">
        <v>251</v>
      </c>
      <c r="C5826" s="5" t="s">
        <v>5596</v>
      </c>
      <c r="D5826" s="5" t="s">
        <v>5587</v>
      </c>
      <c r="E5826" s="5">
        <v>2022</v>
      </c>
      <c r="F5826" s="8" t="str">
        <f t="shared" si="184"/>
        <v>April</v>
      </c>
      <c r="G5826" s="7">
        <f t="shared" si="185"/>
        <v>44652</v>
      </c>
      <c r="H5826" s="5" t="s">
        <v>5453</v>
      </c>
      <c r="I5826" s="5" t="s">
        <v>11</v>
      </c>
      <c r="J5826" s="10">
        <v>268750</v>
      </c>
      <c r="K5826" s="10"/>
      <c r="L5826" s="11">
        <v>537500</v>
      </c>
    </row>
    <row r="5827" spans="1:12" x14ac:dyDescent="0.25">
      <c r="A5827" s="5" t="s">
        <v>250</v>
      </c>
      <c r="B5827" s="3" t="s">
        <v>251</v>
      </c>
      <c r="C5827" s="5" t="s">
        <v>5596</v>
      </c>
      <c r="D5827" s="5" t="s">
        <v>5612</v>
      </c>
      <c r="E5827" s="5">
        <v>2022</v>
      </c>
      <c r="F5827" s="8" t="str">
        <f t="shared" si="184"/>
        <v>April</v>
      </c>
      <c r="G5827" s="7">
        <f t="shared" si="185"/>
        <v>44671</v>
      </c>
      <c r="H5827" s="5" t="s">
        <v>4695</v>
      </c>
      <c r="I5827" s="5" t="s">
        <v>13</v>
      </c>
      <c r="J5827" s="10"/>
      <c r="K5827" s="10">
        <v>268750</v>
      </c>
      <c r="L5827" s="11">
        <v>268750</v>
      </c>
    </row>
    <row r="5828" spans="1:12" x14ac:dyDescent="0.25">
      <c r="A5828" s="5" t="s">
        <v>250</v>
      </c>
      <c r="B5828" s="3" t="s">
        <v>251</v>
      </c>
      <c r="C5828" s="5" t="s">
        <v>5597</v>
      </c>
      <c r="D5828" s="5" t="s">
        <v>5587</v>
      </c>
      <c r="E5828" s="5">
        <v>2022</v>
      </c>
      <c r="F5828" s="8" t="str">
        <f t="shared" si="184"/>
        <v>May</v>
      </c>
      <c r="G5828" s="7">
        <f t="shared" si="185"/>
        <v>44682</v>
      </c>
      <c r="H5828" s="5" t="s">
        <v>5452</v>
      </c>
      <c r="I5828" s="5" t="s">
        <v>11</v>
      </c>
      <c r="J5828" s="10">
        <v>268750</v>
      </c>
      <c r="K5828" s="10"/>
      <c r="L5828" s="11">
        <v>537500</v>
      </c>
    </row>
    <row r="5829" spans="1:12" x14ac:dyDescent="0.25">
      <c r="A5829" s="5" t="s">
        <v>250</v>
      </c>
      <c r="B5829" s="3" t="s">
        <v>251</v>
      </c>
      <c r="C5829" s="5" t="s">
        <v>5597</v>
      </c>
      <c r="D5829" s="5" t="s">
        <v>5591</v>
      </c>
      <c r="E5829" s="5">
        <v>2022</v>
      </c>
      <c r="F5829" s="8" t="str">
        <f t="shared" si="184"/>
        <v>May</v>
      </c>
      <c r="G5829" s="7">
        <f t="shared" si="185"/>
        <v>44699</v>
      </c>
      <c r="H5829" s="5" t="s">
        <v>4692</v>
      </c>
      <c r="I5829" s="5" t="s">
        <v>13</v>
      </c>
      <c r="J5829" s="10"/>
      <c r="K5829" s="10">
        <v>268750</v>
      </c>
      <c r="L5829" s="11">
        <v>268750</v>
      </c>
    </row>
    <row r="5830" spans="1:12" x14ac:dyDescent="0.25">
      <c r="A5830" s="5" t="s">
        <v>250</v>
      </c>
      <c r="B5830" s="3" t="s">
        <v>251</v>
      </c>
      <c r="C5830" s="5" t="s">
        <v>5589</v>
      </c>
      <c r="D5830" s="5" t="s">
        <v>5587</v>
      </c>
      <c r="E5830" s="5">
        <v>2022</v>
      </c>
      <c r="F5830" s="8" t="str">
        <f t="shared" si="184"/>
        <v>June</v>
      </c>
      <c r="G5830" s="7">
        <f t="shared" si="185"/>
        <v>44713</v>
      </c>
      <c r="H5830" s="5" t="s">
        <v>5451</v>
      </c>
      <c r="I5830" s="5" t="s">
        <v>11</v>
      </c>
      <c r="J5830" s="10">
        <v>268750</v>
      </c>
      <c r="K5830" s="10"/>
      <c r="L5830" s="11">
        <v>537500</v>
      </c>
    </row>
    <row r="5831" spans="1:12" x14ac:dyDescent="0.25">
      <c r="A5831" s="5" t="s">
        <v>250</v>
      </c>
      <c r="B5831" s="3" t="s">
        <v>251</v>
      </c>
      <c r="C5831" s="5" t="s">
        <v>5589</v>
      </c>
      <c r="D5831" s="5" t="s">
        <v>5606</v>
      </c>
      <c r="E5831" s="5">
        <v>2022</v>
      </c>
      <c r="F5831" s="8" t="str">
        <f t="shared" si="184"/>
        <v>June</v>
      </c>
      <c r="G5831" s="7">
        <f t="shared" si="185"/>
        <v>44722</v>
      </c>
      <c r="H5831" s="5" t="s">
        <v>5450</v>
      </c>
      <c r="I5831" s="5" t="s">
        <v>13</v>
      </c>
      <c r="J5831" s="10"/>
      <c r="K5831" s="10">
        <v>268750</v>
      </c>
      <c r="L5831" s="11">
        <v>268750</v>
      </c>
    </row>
    <row r="5832" spans="1:12" x14ac:dyDescent="0.25">
      <c r="A5832" s="5" t="s">
        <v>250</v>
      </c>
      <c r="B5832" s="3" t="s">
        <v>251</v>
      </c>
      <c r="C5832" s="5" t="s">
        <v>5592</v>
      </c>
      <c r="D5832" s="5" t="s">
        <v>5587</v>
      </c>
      <c r="E5832" s="5">
        <v>2022</v>
      </c>
      <c r="F5832" s="8" t="str">
        <f t="shared" si="184"/>
        <v>July</v>
      </c>
      <c r="G5832" s="7">
        <f t="shared" si="185"/>
        <v>44743</v>
      </c>
      <c r="H5832" s="5" t="s">
        <v>5449</v>
      </c>
      <c r="I5832" s="5" t="s">
        <v>11</v>
      </c>
      <c r="J5832" s="10">
        <v>268750</v>
      </c>
      <c r="K5832" s="10"/>
      <c r="L5832" s="11">
        <v>537500</v>
      </c>
    </row>
    <row r="5833" spans="1:12" x14ac:dyDescent="0.25">
      <c r="A5833" s="5" t="s">
        <v>250</v>
      </c>
      <c r="B5833" s="3" t="s">
        <v>251</v>
      </c>
      <c r="C5833" s="5" t="s">
        <v>5590</v>
      </c>
      <c r="D5833" s="5" t="s">
        <v>5587</v>
      </c>
      <c r="E5833" s="5">
        <v>2022</v>
      </c>
      <c r="F5833" s="8" t="str">
        <f t="shared" si="184"/>
        <v>August</v>
      </c>
      <c r="G5833" s="7">
        <f t="shared" si="185"/>
        <v>44774</v>
      </c>
      <c r="H5833" s="5" t="s">
        <v>5448</v>
      </c>
      <c r="I5833" s="5" t="s">
        <v>11</v>
      </c>
      <c r="J5833" s="10">
        <v>268750</v>
      </c>
      <c r="K5833" s="10"/>
      <c r="L5833" s="11">
        <v>806250</v>
      </c>
    </row>
    <row r="5834" spans="1:12" x14ac:dyDescent="0.25">
      <c r="A5834" s="5" t="s">
        <v>250</v>
      </c>
      <c r="B5834" s="3" t="s">
        <v>251</v>
      </c>
      <c r="C5834" s="5" t="s">
        <v>5590</v>
      </c>
      <c r="D5834" s="5" t="s">
        <v>5598</v>
      </c>
      <c r="E5834" s="5">
        <v>2022</v>
      </c>
      <c r="F5834" s="8" t="str">
        <f t="shared" si="184"/>
        <v>August</v>
      </c>
      <c r="G5834" s="7">
        <f t="shared" si="185"/>
        <v>44775</v>
      </c>
      <c r="H5834" s="5" t="s">
        <v>5447</v>
      </c>
      <c r="I5834" s="5" t="s">
        <v>13</v>
      </c>
      <c r="J5834" s="10"/>
      <c r="K5834" s="10">
        <v>537500</v>
      </c>
      <c r="L5834" s="11">
        <v>268750</v>
      </c>
    </row>
    <row r="5835" spans="1:12" x14ac:dyDescent="0.25">
      <c r="A5835" s="5" t="s">
        <v>252</v>
      </c>
      <c r="B5835" s="3" t="s">
        <v>253</v>
      </c>
      <c r="C5835" s="7"/>
      <c r="D5835" s="7"/>
      <c r="E5835" s="7"/>
      <c r="F5835" s="8" t="str">
        <f t="shared" si="184"/>
        <v>January</v>
      </c>
      <c r="G5835" s="7" t="str">
        <f t="shared" si="185"/>
        <v/>
      </c>
      <c r="H5835" s="5" t="s">
        <v>28</v>
      </c>
      <c r="I5835" s="5" t="s">
        <v>29</v>
      </c>
      <c r="J5835" s="10"/>
      <c r="K5835" s="10"/>
      <c r="L5835" s="11">
        <v>0</v>
      </c>
    </row>
    <row r="5836" spans="1:12" x14ac:dyDescent="0.25">
      <c r="A5836" s="5" t="s">
        <v>254</v>
      </c>
      <c r="B5836" s="3" t="s">
        <v>255</v>
      </c>
      <c r="C5836" s="7"/>
      <c r="D5836" s="7"/>
      <c r="E5836" s="7"/>
      <c r="F5836" s="8" t="str">
        <f t="shared" si="184"/>
        <v>January</v>
      </c>
      <c r="G5836" s="7" t="str">
        <f t="shared" si="185"/>
        <v/>
      </c>
      <c r="H5836" s="5" t="s">
        <v>28</v>
      </c>
      <c r="I5836" s="5" t="s">
        <v>29</v>
      </c>
      <c r="J5836" s="10"/>
      <c r="K5836" s="10"/>
      <c r="L5836" s="11">
        <v>0</v>
      </c>
    </row>
    <row r="5837" spans="1:12" x14ac:dyDescent="0.25">
      <c r="A5837" s="5" t="s">
        <v>266</v>
      </c>
      <c r="B5837" s="3" t="s">
        <v>267</v>
      </c>
      <c r="C5837" s="5" t="s">
        <v>5587</v>
      </c>
      <c r="D5837" s="5" t="s">
        <v>5597</v>
      </c>
      <c r="E5837" s="5">
        <v>2022</v>
      </c>
      <c r="F5837" s="8" t="str">
        <f t="shared" si="184"/>
        <v>January</v>
      </c>
      <c r="G5837" s="7">
        <f t="shared" si="185"/>
        <v>44566</v>
      </c>
      <c r="H5837" s="5" t="s">
        <v>5446</v>
      </c>
      <c r="I5837" s="5" t="s">
        <v>11</v>
      </c>
      <c r="J5837" s="10">
        <v>5982965.2800000003</v>
      </c>
      <c r="K5837" s="10"/>
      <c r="L5837" s="11">
        <v>5982965.2800000003</v>
      </c>
    </row>
    <row r="5838" spans="1:12" x14ac:dyDescent="0.25">
      <c r="A5838" s="5" t="s">
        <v>266</v>
      </c>
      <c r="B5838" s="3" t="s">
        <v>267</v>
      </c>
      <c r="C5838" s="5" t="s">
        <v>5587</v>
      </c>
      <c r="D5838" s="5" t="s">
        <v>5589</v>
      </c>
      <c r="E5838" s="5">
        <v>2022</v>
      </c>
      <c r="F5838" s="8" t="str">
        <f t="shared" si="184"/>
        <v>January</v>
      </c>
      <c r="G5838" s="7">
        <f t="shared" si="185"/>
        <v>44567</v>
      </c>
      <c r="H5838" s="5" t="s">
        <v>5445</v>
      </c>
      <c r="I5838" s="5" t="s">
        <v>11</v>
      </c>
      <c r="J5838" s="10"/>
      <c r="K5838" s="10">
        <v>15073.65</v>
      </c>
      <c r="L5838" s="11">
        <v>5967891.6299999999</v>
      </c>
    </row>
    <row r="5839" spans="1:12" x14ac:dyDescent="0.25">
      <c r="A5839" s="5" t="s">
        <v>266</v>
      </c>
      <c r="B5839" s="3" t="s">
        <v>267</v>
      </c>
      <c r="C5839" s="5" t="s">
        <v>5587</v>
      </c>
      <c r="D5839" s="5" t="s">
        <v>5594</v>
      </c>
      <c r="E5839" s="5">
        <v>2022</v>
      </c>
      <c r="F5839" s="8" t="str">
        <f t="shared" si="184"/>
        <v>January</v>
      </c>
      <c r="G5839" s="7">
        <f t="shared" si="185"/>
        <v>44572</v>
      </c>
      <c r="H5839" s="5" t="s">
        <v>4443</v>
      </c>
      <c r="I5839" s="5" t="s">
        <v>13</v>
      </c>
      <c r="J5839" s="10"/>
      <c r="K5839" s="10">
        <v>5967891.6299999999</v>
      </c>
      <c r="L5839" s="11">
        <v>0</v>
      </c>
    </row>
    <row r="5840" spans="1:12" x14ac:dyDescent="0.25">
      <c r="A5840" s="5" t="s">
        <v>266</v>
      </c>
      <c r="B5840" s="3" t="s">
        <v>267</v>
      </c>
      <c r="C5840" s="5" t="s">
        <v>5598</v>
      </c>
      <c r="D5840" s="5" t="s">
        <v>5587</v>
      </c>
      <c r="E5840" s="5">
        <v>2022</v>
      </c>
      <c r="F5840" s="8" t="str">
        <f t="shared" si="184"/>
        <v>February</v>
      </c>
      <c r="G5840" s="7">
        <f t="shared" si="185"/>
        <v>44593</v>
      </c>
      <c r="H5840" s="5" t="s">
        <v>5444</v>
      </c>
      <c r="I5840" s="5" t="s">
        <v>11</v>
      </c>
      <c r="J5840" s="10">
        <v>5960879.2999999998</v>
      </c>
      <c r="K5840" s="10"/>
      <c r="L5840" s="11">
        <v>5960879.2999999998</v>
      </c>
    </row>
    <row r="5841" spans="1:12" x14ac:dyDescent="0.25">
      <c r="A5841" s="5" t="s">
        <v>266</v>
      </c>
      <c r="B5841" s="3" t="s">
        <v>267</v>
      </c>
      <c r="C5841" s="5" t="s">
        <v>5598</v>
      </c>
      <c r="D5841" s="5" t="s">
        <v>5587</v>
      </c>
      <c r="E5841" s="5">
        <v>2022</v>
      </c>
      <c r="F5841" s="8" t="str">
        <f t="shared" si="184"/>
        <v>February</v>
      </c>
      <c r="G5841" s="7">
        <f t="shared" si="185"/>
        <v>44593</v>
      </c>
      <c r="H5841" s="5" t="s">
        <v>5443</v>
      </c>
      <c r="I5841" s="5" t="s">
        <v>11</v>
      </c>
      <c r="J5841" s="10"/>
      <c r="K5841" s="10">
        <v>15073.65</v>
      </c>
      <c r="L5841" s="11">
        <v>5945805.6500000004</v>
      </c>
    </row>
    <row r="5842" spans="1:12" x14ac:dyDescent="0.25">
      <c r="A5842" s="5" t="s">
        <v>266</v>
      </c>
      <c r="B5842" s="3" t="s">
        <v>267</v>
      </c>
      <c r="C5842" s="5" t="s">
        <v>5598</v>
      </c>
      <c r="D5842" s="5" t="s">
        <v>5601</v>
      </c>
      <c r="E5842" s="5">
        <v>2022</v>
      </c>
      <c r="F5842" s="8" t="str">
        <f t="shared" si="184"/>
        <v>February</v>
      </c>
      <c r="G5842" s="7">
        <f t="shared" si="185"/>
        <v>44609</v>
      </c>
      <c r="H5842" s="5" t="s">
        <v>4443</v>
      </c>
      <c r="I5842" s="5" t="s">
        <v>13</v>
      </c>
      <c r="J5842" s="10"/>
      <c r="K5842" s="10">
        <v>5960875.2000000002</v>
      </c>
      <c r="L5842" s="11">
        <v>-15069.55</v>
      </c>
    </row>
    <row r="5843" spans="1:12" x14ac:dyDescent="0.25">
      <c r="A5843" s="5" t="s">
        <v>266</v>
      </c>
      <c r="B5843" s="3" t="s">
        <v>267</v>
      </c>
      <c r="C5843" s="5" t="s">
        <v>5588</v>
      </c>
      <c r="D5843" s="5" t="s">
        <v>5598</v>
      </c>
      <c r="E5843" s="5">
        <v>2022</v>
      </c>
      <c r="F5843" s="8" t="str">
        <f t="shared" si="184"/>
        <v>March</v>
      </c>
      <c r="G5843" s="7">
        <f t="shared" si="185"/>
        <v>44622</v>
      </c>
      <c r="H5843" s="5" t="s">
        <v>5442</v>
      </c>
      <c r="I5843" s="5" t="s">
        <v>11</v>
      </c>
      <c r="J5843" s="10">
        <v>6093104.2999999998</v>
      </c>
      <c r="K5843" s="10"/>
      <c r="L5843" s="11">
        <v>6078034.75</v>
      </c>
    </row>
    <row r="5844" spans="1:12" x14ac:dyDescent="0.25">
      <c r="A5844" s="5" t="s">
        <v>266</v>
      </c>
      <c r="B5844" s="3" t="s">
        <v>267</v>
      </c>
      <c r="C5844" s="5" t="s">
        <v>5588</v>
      </c>
      <c r="D5844" s="5" t="s">
        <v>5613</v>
      </c>
      <c r="E5844" s="5">
        <v>2022</v>
      </c>
      <c r="F5844" s="8" t="str">
        <f t="shared" ref="F5844:F5907" si="186">TEXT(C5844*28, "mmmm")</f>
        <v>March</v>
      </c>
      <c r="G5844" s="7">
        <f t="shared" ref="G5844:G5907" si="187">IFERROR(DATEVALUE(CONCATENATE(C5844,"-",D5844,"-",E5844)), "")</f>
        <v>44641</v>
      </c>
      <c r="H5844" s="5" t="s">
        <v>4445</v>
      </c>
      <c r="I5844" s="5" t="s">
        <v>13</v>
      </c>
      <c r="J5844" s="10"/>
      <c r="K5844" s="10">
        <v>6078034.75</v>
      </c>
      <c r="L5844" s="11">
        <v>0</v>
      </c>
    </row>
    <row r="5845" spans="1:12" x14ac:dyDescent="0.25">
      <c r="A5845" s="5" t="s">
        <v>266</v>
      </c>
      <c r="B5845" s="3" t="s">
        <v>267</v>
      </c>
      <c r="C5845" s="5" t="s">
        <v>5596</v>
      </c>
      <c r="D5845" s="5" t="s">
        <v>5597</v>
      </c>
      <c r="E5845" s="5">
        <v>2022</v>
      </c>
      <c r="F5845" s="8" t="str">
        <f t="shared" si="186"/>
        <v>April</v>
      </c>
      <c r="G5845" s="7">
        <f t="shared" si="187"/>
        <v>44656</v>
      </c>
      <c r="H5845" s="5" t="s">
        <v>5441</v>
      </c>
      <c r="I5845" s="5" t="s">
        <v>11</v>
      </c>
      <c r="J5845" s="10">
        <v>6093104.1900000004</v>
      </c>
      <c r="K5845" s="10"/>
      <c r="L5845" s="11">
        <v>6093104.1900000004</v>
      </c>
    </row>
    <row r="5846" spans="1:12" x14ac:dyDescent="0.25">
      <c r="A5846" s="5" t="s">
        <v>266</v>
      </c>
      <c r="B5846" s="3" t="s">
        <v>267</v>
      </c>
      <c r="C5846" s="5" t="s">
        <v>5596</v>
      </c>
      <c r="D5846" s="5" t="s">
        <v>5597</v>
      </c>
      <c r="E5846" s="5">
        <v>2022</v>
      </c>
      <c r="F5846" s="8" t="str">
        <f t="shared" si="186"/>
        <v>April</v>
      </c>
      <c r="G5846" s="7">
        <f t="shared" si="187"/>
        <v>44656</v>
      </c>
      <c r="H5846" s="5" t="s">
        <v>5440</v>
      </c>
      <c r="I5846" s="5" t="s">
        <v>11</v>
      </c>
      <c r="J5846" s="10"/>
      <c r="K5846" s="10">
        <v>15073.65</v>
      </c>
      <c r="L5846" s="11">
        <v>6078030.54</v>
      </c>
    </row>
    <row r="5847" spans="1:12" x14ac:dyDescent="0.25">
      <c r="A5847" s="5" t="s">
        <v>266</v>
      </c>
      <c r="B5847" s="3" t="s">
        <v>267</v>
      </c>
      <c r="C5847" s="5" t="s">
        <v>5596</v>
      </c>
      <c r="D5847" s="5" t="s">
        <v>5597</v>
      </c>
      <c r="E5847" s="5">
        <v>2022</v>
      </c>
      <c r="F5847" s="8" t="str">
        <f t="shared" si="186"/>
        <v>April</v>
      </c>
      <c r="G5847" s="7">
        <f t="shared" si="187"/>
        <v>44656</v>
      </c>
      <c r="H5847" s="5" t="s">
        <v>5439</v>
      </c>
      <c r="I5847" s="5" t="s">
        <v>11</v>
      </c>
      <c r="J5847" s="10"/>
      <c r="K5847" s="10">
        <v>158670</v>
      </c>
      <c r="L5847" s="11">
        <v>5919360.54</v>
      </c>
    </row>
    <row r="5848" spans="1:12" x14ac:dyDescent="0.25">
      <c r="A5848" s="5" t="s">
        <v>266</v>
      </c>
      <c r="B5848" s="3" t="s">
        <v>267</v>
      </c>
      <c r="C5848" s="5" t="s">
        <v>5596</v>
      </c>
      <c r="D5848" s="5" t="s">
        <v>5611</v>
      </c>
      <c r="E5848" s="5">
        <v>2022</v>
      </c>
      <c r="F5848" s="8" t="str">
        <f t="shared" si="186"/>
        <v>April</v>
      </c>
      <c r="G5848" s="7">
        <f t="shared" si="187"/>
        <v>44665</v>
      </c>
      <c r="H5848" s="5" t="s">
        <v>5438</v>
      </c>
      <c r="I5848" s="5" t="s">
        <v>13</v>
      </c>
      <c r="J5848" s="10"/>
      <c r="K5848" s="10">
        <v>5919360.54</v>
      </c>
      <c r="L5848" s="11">
        <v>0</v>
      </c>
    </row>
    <row r="5849" spans="1:12" x14ac:dyDescent="0.25">
      <c r="A5849" s="5" t="s">
        <v>266</v>
      </c>
      <c r="B5849" s="3" t="s">
        <v>267</v>
      </c>
      <c r="C5849" s="5" t="s">
        <v>5597</v>
      </c>
      <c r="D5849" s="5" t="s">
        <v>5606</v>
      </c>
      <c r="E5849" s="5">
        <v>2022</v>
      </c>
      <c r="F5849" s="8" t="str">
        <f t="shared" si="186"/>
        <v>May</v>
      </c>
      <c r="G5849" s="7">
        <f t="shared" si="187"/>
        <v>44691</v>
      </c>
      <c r="H5849" s="5" t="s">
        <v>5437</v>
      </c>
      <c r="I5849" s="5" t="s">
        <v>11</v>
      </c>
      <c r="J5849" s="10">
        <v>6093104.2999999998</v>
      </c>
      <c r="K5849" s="10"/>
      <c r="L5849" s="11">
        <v>6093104.2999999998</v>
      </c>
    </row>
    <row r="5850" spans="1:12" x14ac:dyDescent="0.25">
      <c r="A5850" s="5" t="s">
        <v>266</v>
      </c>
      <c r="B5850" s="3" t="s">
        <v>267</v>
      </c>
      <c r="C5850" s="5" t="s">
        <v>5597</v>
      </c>
      <c r="D5850" s="5" t="s">
        <v>5616</v>
      </c>
      <c r="E5850" s="5">
        <v>2022</v>
      </c>
      <c r="F5850" s="8" t="str">
        <f t="shared" si="186"/>
        <v>May</v>
      </c>
      <c r="G5850" s="7">
        <f t="shared" si="187"/>
        <v>44696</v>
      </c>
      <c r="H5850" s="5" t="s">
        <v>4445</v>
      </c>
      <c r="I5850" s="5" t="s">
        <v>13</v>
      </c>
      <c r="J5850" s="10"/>
      <c r="K5850" s="10">
        <v>6093104.2999999998</v>
      </c>
      <c r="L5850" s="11">
        <v>0</v>
      </c>
    </row>
    <row r="5851" spans="1:12" x14ac:dyDescent="0.25">
      <c r="A5851" s="5" t="s">
        <v>266</v>
      </c>
      <c r="B5851" s="3" t="s">
        <v>267</v>
      </c>
      <c r="C5851" s="5" t="s">
        <v>5589</v>
      </c>
      <c r="D5851" s="5" t="s">
        <v>5588</v>
      </c>
      <c r="E5851" s="5">
        <v>2022</v>
      </c>
      <c r="F5851" s="8" t="str">
        <f t="shared" si="186"/>
        <v>June</v>
      </c>
      <c r="G5851" s="7">
        <f t="shared" si="187"/>
        <v>44715</v>
      </c>
      <c r="H5851" s="5" t="s">
        <v>5436</v>
      </c>
      <c r="I5851" s="5" t="s">
        <v>11</v>
      </c>
      <c r="J5851" s="10">
        <v>6093104.2999999998</v>
      </c>
      <c r="K5851" s="10"/>
      <c r="L5851" s="11">
        <v>6093104.2999999998</v>
      </c>
    </row>
    <row r="5852" spans="1:12" x14ac:dyDescent="0.25">
      <c r="A5852" s="5" t="s">
        <v>266</v>
      </c>
      <c r="B5852" s="3" t="s">
        <v>267</v>
      </c>
      <c r="C5852" s="5" t="s">
        <v>5589</v>
      </c>
      <c r="D5852" s="5" t="s">
        <v>5590</v>
      </c>
      <c r="E5852" s="5">
        <v>2022</v>
      </c>
      <c r="F5852" s="8" t="str">
        <f t="shared" si="186"/>
        <v>June</v>
      </c>
      <c r="G5852" s="7">
        <f t="shared" si="187"/>
        <v>44720</v>
      </c>
      <c r="H5852" s="5" t="s">
        <v>4445</v>
      </c>
      <c r="I5852" s="5" t="s">
        <v>13</v>
      </c>
      <c r="J5852" s="10"/>
      <c r="K5852" s="10">
        <v>6093104.2999999998</v>
      </c>
      <c r="L5852" s="11">
        <v>0</v>
      </c>
    </row>
    <row r="5853" spans="1:12" x14ac:dyDescent="0.25">
      <c r="A5853" s="5" t="s">
        <v>266</v>
      </c>
      <c r="B5853" s="3" t="s">
        <v>267</v>
      </c>
      <c r="C5853" s="5" t="s">
        <v>5592</v>
      </c>
      <c r="D5853" s="5" t="s">
        <v>5587</v>
      </c>
      <c r="E5853" s="5">
        <v>2022</v>
      </c>
      <c r="F5853" s="8" t="str">
        <f t="shared" si="186"/>
        <v>July</v>
      </c>
      <c r="G5853" s="7">
        <f t="shared" si="187"/>
        <v>44743</v>
      </c>
      <c r="H5853" s="5" t="s">
        <v>5435</v>
      </c>
      <c r="I5853" s="5" t="s">
        <v>11</v>
      </c>
      <c r="J5853" s="10">
        <v>10258191.800000001</v>
      </c>
      <c r="K5853" s="10"/>
      <c r="L5853" s="11">
        <v>10258191.800000001</v>
      </c>
    </row>
    <row r="5854" spans="1:12" x14ac:dyDescent="0.25">
      <c r="A5854" s="5" t="s">
        <v>266</v>
      </c>
      <c r="B5854" s="3" t="s">
        <v>267</v>
      </c>
      <c r="C5854" s="5" t="s">
        <v>5592</v>
      </c>
      <c r="D5854" s="5" t="s">
        <v>5587</v>
      </c>
      <c r="E5854" s="5">
        <v>2022</v>
      </c>
      <c r="F5854" s="8" t="str">
        <f t="shared" si="186"/>
        <v>July</v>
      </c>
      <c r="G5854" s="7">
        <f t="shared" si="187"/>
        <v>44743</v>
      </c>
      <c r="H5854" s="5" t="s">
        <v>5434</v>
      </c>
      <c r="I5854" s="5" t="s">
        <v>11</v>
      </c>
      <c r="J5854" s="10"/>
      <c r="K5854" s="10">
        <v>55093.75</v>
      </c>
      <c r="L5854" s="11">
        <v>10203098.050000001</v>
      </c>
    </row>
    <row r="5855" spans="1:12" x14ac:dyDescent="0.25">
      <c r="A5855" s="5" t="s">
        <v>266</v>
      </c>
      <c r="B5855" s="3" t="s">
        <v>267</v>
      </c>
      <c r="C5855" s="5" t="s">
        <v>5592</v>
      </c>
      <c r="D5855" s="5" t="s">
        <v>5587</v>
      </c>
      <c r="E5855" s="5">
        <v>2022</v>
      </c>
      <c r="F5855" s="8" t="str">
        <f t="shared" si="186"/>
        <v>July</v>
      </c>
      <c r="G5855" s="7">
        <f t="shared" si="187"/>
        <v>44743</v>
      </c>
      <c r="H5855" s="5" t="s">
        <v>5433</v>
      </c>
      <c r="I5855" s="5" t="s">
        <v>11</v>
      </c>
      <c r="J5855" s="10"/>
      <c r="K5855" s="10">
        <v>24241.25</v>
      </c>
      <c r="L5855" s="11">
        <v>10178856.800000001</v>
      </c>
    </row>
    <row r="5856" spans="1:12" x14ac:dyDescent="0.25">
      <c r="A5856" s="5" t="s">
        <v>266</v>
      </c>
      <c r="B5856" s="3" t="s">
        <v>267</v>
      </c>
      <c r="C5856" s="5" t="s">
        <v>5592</v>
      </c>
      <c r="D5856" s="5" t="s">
        <v>5587</v>
      </c>
      <c r="E5856" s="5">
        <v>2022</v>
      </c>
      <c r="F5856" s="8" t="str">
        <f t="shared" si="186"/>
        <v>July</v>
      </c>
      <c r="G5856" s="7">
        <f t="shared" si="187"/>
        <v>44743</v>
      </c>
      <c r="H5856" s="5" t="s">
        <v>5432</v>
      </c>
      <c r="I5856" s="5" t="s">
        <v>11</v>
      </c>
      <c r="J5856" s="10"/>
      <c r="K5856" s="10">
        <v>129135.34</v>
      </c>
      <c r="L5856" s="11">
        <v>10049721.460000001</v>
      </c>
    </row>
    <row r="5857" spans="1:12" x14ac:dyDescent="0.25">
      <c r="A5857" s="5" t="s">
        <v>266</v>
      </c>
      <c r="B5857" s="3" t="s">
        <v>267</v>
      </c>
      <c r="C5857" s="5" t="s">
        <v>5592</v>
      </c>
      <c r="D5857" s="5" t="s">
        <v>5587</v>
      </c>
      <c r="E5857" s="5">
        <v>2022</v>
      </c>
      <c r="F5857" s="8" t="str">
        <f t="shared" si="186"/>
        <v>July</v>
      </c>
      <c r="G5857" s="7">
        <f t="shared" si="187"/>
        <v>44743</v>
      </c>
      <c r="H5857" s="5" t="s">
        <v>5431</v>
      </c>
      <c r="I5857" s="5" t="s">
        <v>11</v>
      </c>
      <c r="J5857" s="10"/>
      <c r="K5857" s="10">
        <v>9916.8799999999992</v>
      </c>
      <c r="L5857" s="11">
        <v>10039804.58</v>
      </c>
    </row>
    <row r="5858" spans="1:12" x14ac:dyDescent="0.25">
      <c r="A5858" s="5" t="s">
        <v>266</v>
      </c>
      <c r="B5858" s="3" t="s">
        <v>267</v>
      </c>
      <c r="C5858" s="5" t="s">
        <v>5592</v>
      </c>
      <c r="D5858" s="5" t="s">
        <v>5597</v>
      </c>
      <c r="E5858" s="5">
        <v>2022</v>
      </c>
      <c r="F5858" s="8" t="str">
        <f t="shared" si="186"/>
        <v>July</v>
      </c>
      <c r="G5858" s="7">
        <f t="shared" si="187"/>
        <v>44747</v>
      </c>
      <c r="H5858" s="5" t="s">
        <v>5430</v>
      </c>
      <c r="I5858" s="5" t="s">
        <v>11</v>
      </c>
      <c r="J5858" s="10">
        <v>440750</v>
      </c>
      <c r="K5858" s="10"/>
      <c r="L5858" s="11">
        <v>10480554.58</v>
      </c>
    </row>
    <row r="5859" spans="1:12" x14ac:dyDescent="0.25">
      <c r="A5859" s="5" t="s">
        <v>266</v>
      </c>
      <c r="B5859" s="3" t="s">
        <v>267</v>
      </c>
      <c r="C5859" s="5" t="s">
        <v>5592</v>
      </c>
      <c r="D5859" s="5" t="s">
        <v>5604</v>
      </c>
      <c r="E5859" s="5">
        <v>2022</v>
      </c>
      <c r="F5859" s="8" t="str">
        <f t="shared" si="186"/>
        <v>July</v>
      </c>
      <c r="G5859" s="7">
        <f t="shared" si="187"/>
        <v>44755</v>
      </c>
      <c r="H5859" s="5" t="s">
        <v>4445</v>
      </c>
      <c r="I5859" s="5" t="s">
        <v>13</v>
      </c>
      <c r="J5859" s="10"/>
      <c r="K5859" s="10">
        <v>10480554.58</v>
      </c>
      <c r="L5859" s="11">
        <v>0</v>
      </c>
    </row>
    <row r="5860" spans="1:12" x14ac:dyDescent="0.25">
      <c r="A5860" s="5" t="s">
        <v>266</v>
      </c>
      <c r="B5860" s="3" t="s">
        <v>267</v>
      </c>
      <c r="C5860" s="5" t="s">
        <v>5590</v>
      </c>
      <c r="D5860" s="5" t="s">
        <v>5598</v>
      </c>
      <c r="E5860" s="5">
        <v>2022</v>
      </c>
      <c r="F5860" s="8" t="str">
        <f t="shared" si="186"/>
        <v>August</v>
      </c>
      <c r="G5860" s="7">
        <f t="shared" si="187"/>
        <v>44775</v>
      </c>
      <c r="H5860" s="5" t="s">
        <v>5429</v>
      </c>
      <c r="I5860" s="5" t="s">
        <v>11</v>
      </c>
      <c r="J5860" s="10">
        <v>6882042.6699999999</v>
      </c>
      <c r="K5860" s="10"/>
      <c r="L5860" s="11">
        <v>6882042.6699999999</v>
      </c>
    </row>
    <row r="5861" spans="1:12" x14ac:dyDescent="0.25">
      <c r="A5861" s="5" t="s">
        <v>266</v>
      </c>
      <c r="B5861" s="3" t="s">
        <v>267</v>
      </c>
      <c r="C5861" s="5" t="s">
        <v>5590</v>
      </c>
      <c r="D5861" s="5" t="s">
        <v>5605</v>
      </c>
      <c r="E5861" s="5">
        <v>2022</v>
      </c>
      <c r="F5861" s="8" t="str">
        <f t="shared" si="186"/>
        <v>August</v>
      </c>
      <c r="G5861" s="7">
        <f t="shared" si="187"/>
        <v>44782</v>
      </c>
      <c r="H5861" s="5" t="s">
        <v>4445</v>
      </c>
      <c r="I5861" s="5" t="s">
        <v>13</v>
      </c>
      <c r="J5861" s="10"/>
      <c r="K5861" s="10">
        <v>6882042.6699999999</v>
      </c>
      <c r="L5861" s="11">
        <v>0</v>
      </c>
    </row>
    <row r="5862" spans="1:12" x14ac:dyDescent="0.25">
      <c r="A5862" s="5" t="s">
        <v>270</v>
      </c>
      <c r="B5862" s="3" t="s">
        <v>271</v>
      </c>
      <c r="C5862" s="7"/>
      <c r="D5862" s="7"/>
      <c r="E5862" s="7"/>
      <c r="F5862" s="8" t="str">
        <f t="shared" si="186"/>
        <v>January</v>
      </c>
      <c r="G5862" s="7" t="str">
        <f t="shared" si="187"/>
        <v/>
      </c>
      <c r="H5862" s="5" t="s">
        <v>28</v>
      </c>
      <c r="I5862" s="5" t="s">
        <v>29</v>
      </c>
      <c r="J5862" s="10"/>
      <c r="K5862" s="10"/>
      <c r="L5862" s="11">
        <v>0</v>
      </c>
    </row>
    <row r="5863" spans="1:12" x14ac:dyDescent="0.25">
      <c r="A5863" s="5" t="s">
        <v>275</v>
      </c>
      <c r="B5863" s="3" t="s">
        <v>276</v>
      </c>
      <c r="C5863" s="7"/>
      <c r="D5863" s="7"/>
      <c r="E5863" s="7"/>
      <c r="F5863" s="8" t="str">
        <f t="shared" si="186"/>
        <v>January</v>
      </c>
      <c r="G5863" s="7" t="str">
        <f t="shared" si="187"/>
        <v/>
      </c>
      <c r="H5863" s="5" t="s">
        <v>28</v>
      </c>
      <c r="I5863" s="5" t="s">
        <v>29</v>
      </c>
      <c r="J5863" s="10"/>
      <c r="K5863" s="10"/>
      <c r="L5863" s="11">
        <v>0</v>
      </c>
    </row>
    <row r="5864" spans="1:12" x14ac:dyDescent="0.25">
      <c r="A5864" s="5" t="s">
        <v>297</v>
      </c>
      <c r="B5864" s="3" t="s">
        <v>298</v>
      </c>
      <c r="C5864" s="7"/>
      <c r="D5864" s="7"/>
      <c r="E5864" s="7"/>
      <c r="F5864" s="8" t="str">
        <f t="shared" si="186"/>
        <v>January</v>
      </c>
      <c r="G5864" s="7" t="str">
        <f t="shared" si="187"/>
        <v/>
      </c>
      <c r="H5864" s="5" t="s">
        <v>28</v>
      </c>
      <c r="I5864" s="5" t="s">
        <v>29</v>
      </c>
      <c r="J5864" s="10"/>
      <c r="K5864" s="10"/>
      <c r="L5864" s="11">
        <v>0</v>
      </c>
    </row>
    <row r="5865" spans="1:12" x14ac:dyDescent="0.25">
      <c r="A5865" s="5" t="s">
        <v>299</v>
      </c>
      <c r="B5865" s="3" t="s">
        <v>300</v>
      </c>
      <c r="C5865" s="5" t="s">
        <v>5597</v>
      </c>
      <c r="D5865" s="5" t="s">
        <v>5595</v>
      </c>
      <c r="E5865" s="5">
        <v>2022</v>
      </c>
      <c r="F5865" s="8" t="str">
        <f t="shared" si="186"/>
        <v>May</v>
      </c>
      <c r="G5865" s="7">
        <f t="shared" si="187"/>
        <v>44712</v>
      </c>
      <c r="H5865" s="5" t="s">
        <v>5428</v>
      </c>
      <c r="I5865" s="5" t="s">
        <v>11</v>
      </c>
      <c r="J5865" s="10">
        <v>709500</v>
      </c>
      <c r="K5865" s="10"/>
      <c r="L5865" s="11">
        <v>709500</v>
      </c>
    </row>
    <row r="5866" spans="1:12" x14ac:dyDescent="0.25">
      <c r="A5866" s="5" t="s">
        <v>299</v>
      </c>
      <c r="B5866" s="3" t="s">
        <v>300</v>
      </c>
      <c r="C5866" s="5" t="s">
        <v>5597</v>
      </c>
      <c r="D5866" s="5" t="s">
        <v>5595</v>
      </c>
      <c r="E5866" s="5">
        <v>2022</v>
      </c>
      <c r="F5866" s="8" t="str">
        <f t="shared" si="186"/>
        <v>May</v>
      </c>
      <c r="G5866" s="7">
        <f t="shared" si="187"/>
        <v>44712</v>
      </c>
      <c r="H5866" s="5" t="s">
        <v>5427</v>
      </c>
      <c r="I5866" s="5" t="s">
        <v>13</v>
      </c>
      <c r="J5866" s="10"/>
      <c r="K5866" s="10">
        <v>350000</v>
      </c>
      <c r="L5866" s="11">
        <v>359500</v>
      </c>
    </row>
    <row r="5867" spans="1:12" x14ac:dyDescent="0.25">
      <c r="A5867" s="5" t="s">
        <v>299</v>
      </c>
      <c r="B5867" s="3" t="s">
        <v>300</v>
      </c>
      <c r="C5867" s="5" t="s">
        <v>5589</v>
      </c>
      <c r="D5867" s="5" t="s">
        <v>5601</v>
      </c>
      <c r="E5867" s="5">
        <v>2022</v>
      </c>
      <c r="F5867" s="8" t="str">
        <f t="shared" si="186"/>
        <v>June</v>
      </c>
      <c r="G5867" s="7">
        <f t="shared" si="187"/>
        <v>44729</v>
      </c>
      <c r="H5867" s="5" t="s">
        <v>3657</v>
      </c>
      <c r="I5867" s="5" t="s">
        <v>13</v>
      </c>
      <c r="J5867" s="10"/>
      <c r="K5867" s="10">
        <v>225750</v>
      </c>
      <c r="L5867" s="11">
        <v>133750</v>
      </c>
    </row>
    <row r="5868" spans="1:12" x14ac:dyDescent="0.25">
      <c r="A5868" s="5" t="s">
        <v>299</v>
      </c>
      <c r="B5868" s="3" t="s">
        <v>300</v>
      </c>
      <c r="C5868" s="5" t="s">
        <v>5592</v>
      </c>
      <c r="D5868" s="5" t="s">
        <v>5615</v>
      </c>
      <c r="E5868" s="5">
        <v>2022</v>
      </c>
      <c r="F5868" s="8" t="str">
        <f t="shared" si="186"/>
        <v>July</v>
      </c>
      <c r="G5868" s="7">
        <f t="shared" si="187"/>
        <v>44769</v>
      </c>
      <c r="H5868" s="5" t="s">
        <v>5426</v>
      </c>
      <c r="I5868" s="5" t="s">
        <v>11</v>
      </c>
      <c r="J5868" s="10">
        <v>53750</v>
      </c>
      <c r="K5868" s="10"/>
      <c r="L5868" s="11">
        <v>187500</v>
      </c>
    </row>
    <row r="5869" spans="1:12" x14ac:dyDescent="0.25">
      <c r="A5869" s="5" t="s">
        <v>299</v>
      </c>
      <c r="B5869" s="3" t="s">
        <v>300</v>
      </c>
      <c r="C5869" s="5" t="s">
        <v>5590</v>
      </c>
      <c r="D5869" s="5" t="s">
        <v>5587</v>
      </c>
      <c r="E5869" s="5">
        <v>2022</v>
      </c>
      <c r="F5869" s="8" t="str">
        <f t="shared" si="186"/>
        <v>August</v>
      </c>
      <c r="G5869" s="7">
        <f t="shared" si="187"/>
        <v>44774</v>
      </c>
      <c r="H5869" s="5" t="s">
        <v>5425</v>
      </c>
      <c r="I5869" s="5" t="s">
        <v>11</v>
      </c>
      <c r="J5869" s="10">
        <v>333250</v>
      </c>
      <c r="K5869" s="10"/>
      <c r="L5869" s="11">
        <v>520750</v>
      </c>
    </row>
    <row r="5870" spans="1:12" x14ac:dyDescent="0.25">
      <c r="A5870" s="5" t="s">
        <v>301</v>
      </c>
      <c r="B5870" s="3" t="s">
        <v>302</v>
      </c>
      <c r="C5870" s="7"/>
      <c r="D5870" s="7"/>
      <c r="E5870" s="7"/>
      <c r="F5870" s="8" t="str">
        <f t="shared" si="186"/>
        <v>January</v>
      </c>
      <c r="G5870" s="7" t="str">
        <f t="shared" si="187"/>
        <v/>
      </c>
      <c r="H5870" s="5" t="s">
        <v>28</v>
      </c>
      <c r="I5870" s="5" t="s">
        <v>29</v>
      </c>
      <c r="J5870" s="10"/>
      <c r="K5870" s="10"/>
      <c r="L5870" s="11">
        <v>0</v>
      </c>
    </row>
    <row r="5871" spans="1:12" x14ac:dyDescent="0.25">
      <c r="A5871" s="5" t="s">
        <v>315</v>
      </c>
      <c r="B5871" s="3" t="s">
        <v>316</v>
      </c>
      <c r="C5871" s="5" t="s">
        <v>5587</v>
      </c>
      <c r="D5871" s="5" t="s">
        <v>5587</v>
      </c>
      <c r="E5871" s="5">
        <v>2022</v>
      </c>
      <c r="F5871" s="8" t="str">
        <f t="shared" si="186"/>
        <v>January</v>
      </c>
      <c r="G5871" s="7">
        <f t="shared" si="187"/>
        <v>44562</v>
      </c>
      <c r="H5871" s="5" t="s">
        <v>36</v>
      </c>
      <c r="I5871" s="5" t="s">
        <v>29</v>
      </c>
      <c r="J5871" s="10"/>
      <c r="K5871" s="10"/>
      <c r="L5871" s="11">
        <v>93240.639999999999</v>
      </c>
    </row>
    <row r="5872" spans="1:12" x14ac:dyDescent="0.25">
      <c r="A5872" s="5" t="s">
        <v>315</v>
      </c>
      <c r="B5872" s="3" t="s">
        <v>316</v>
      </c>
      <c r="C5872" s="5" t="s">
        <v>5587</v>
      </c>
      <c r="D5872" s="5" t="s">
        <v>5617</v>
      </c>
      <c r="E5872" s="5">
        <v>2022</v>
      </c>
      <c r="F5872" s="8" t="str">
        <f t="shared" si="186"/>
        <v>January</v>
      </c>
      <c r="G5872" s="7">
        <f t="shared" si="187"/>
        <v>44580</v>
      </c>
      <c r="H5872" s="5" t="s">
        <v>3247</v>
      </c>
      <c r="I5872" s="5" t="s">
        <v>13</v>
      </c>
      <c r="J5872" s="10"/>
      <c r="K5872" s="10">
        <v>93240.639999999999</v>
      </c>
      <c r="L5872" s="11">
        <v>0</v>
      </c>
    </row>
    <row r="5873" spans="1:12" x14ac:dyDescent="0.25">
      <c r="A5873" s="5" t="s">
        <v>315</v>
      </c>
      <c r="B5873" s="3" t="s">
        <v>316</v>
      </c>
      <c r="C5873" s="5" t="s">
        <v>5598</v>
      </c>
      <c r="D5873" s="5" t="s">
        <v>5587</v>
      </c>
      <c r="E5873" s="5">
        <v>2022</v>
      </c>
      <c r="F5873" s="8" t="str">
        <f t="shared" si="186"/>
        <v>February</v>
      </c>
      <c r="G5873" s="7">
        <f t="shared" si="187"/>
        <v>44593</v>
      </c>
      <c r="H5873" s="5" t="s">
        <v>5424</v>
      </c>
      <c r="I5873" s="5" t="s">
        <v>11</v>
      </c>
      <c r="J5873" s="10">
        <v>58824</v>
      </c>
      <c r="K5873" s="10"/>
      <c r="L5873" s="11">
        <v>58824</v>
      </c>
    </row>
    <row r="5874" spans="1:12" x14ac:dyDescent="0.25">
      <c r="A5874" s="5" t="s">
        <v>315</v>
      </c>
      <c r="B5874" s="3" t="s">
        <v>316</v>
      </c>
      <c r="C5874" s="5" t="s">
        <v>5598</v>
      </c>
      <c r="D5874" s="5" t="s">
        <v>5600</v>
      </c>
      <c r="E5874" s="5">
        <v>2022</v>
      </c>
      <c r="F5874" s="8" t="str">
        <f t="shared" si="186"/>
        <v>February</v>
      </c>
      <c r="G5874" s="7">
        <f t="shared" si="187"/>
        <v>44620</v>
      </c>
      <c r="H5874" s="5" t="s">
        <v>5423</v>
      </c>
      <c r="I5874" s="5" t="s">
        <v>11</v>
      </c>
      <c r="J5874" s="10">
        <v>86068.800000000003</v>
      </c>
      <c r="K5874" s="10"/>
      <c r="L5874" s="11">
        <v>144892.79999999999</v>
      </c>
    </row>
    <row r="5875" spans="1:12" x14ac:dyDescent="0.25">
      <c r="A5875" s="5" t="s">
        <v>315</v>
      </c>
      <c r="B5875" s="3" t="s">
        <v>316</v>
      </c>
      <c r="C5875" s="5" t="s">
        <v>5598</v>
      </c>
      <c r="D5875" s="5" t="s">
        <v>5600</v>
      </c>
      <c r="E5875" s="5">
        <v>2022</v>
      </c>
      <c r="F5875" s="8" t="str">
        <f t="shared" si="186"/>
        <v>February</v>
      </c>
      <c r="G5875" s="7">
        <f t="shared" si="187"/>
        <v>44620</v>
      </c>
      <c r="H5875" s="5" t="s">
        <v>3247</v>
      </c>
      <c r="I5875" s="5" t="s">
        <v>13</v>
      </c>
      <c r="J5875" s="10"/>
      <c r="K5875" s="10">
        <v>140000</v>
      </c>
      <c r="L5875" s="11">
        <v>4892.8</v>
      </c>
    </row>
    <row r="5876" spans="1:12" x14ac:dyDescent="0.25">
      <c r="A5876" s="5" t="s">
        <v>315</v>
      </c>
      <c r="B5876" s="3" t="s">
        <v>316</v>
      </c>
      <c r="C5876" s="5" t="s">
        <v>5596</v>
      </c>
      <c r="D5876" s="5" t="s">
        <v>5587</v>
      </c>
      <c r="E5876" s="5">
        <v>2022</v>
      </c>
      <c r="F5876" s="8" t="str">
        <f t="shared" si="186"/>
        <v>April</v>
      </c>
      <c r="G5876" s="7">
        <f t="shared" si="187"/>
        <v>44652</v>
      </c>
      <c r="H5876" s="5" t="s">
        <v>5422</v>
      </c>
      <c r="I5876" s="5" t="s">
        <v>11</v>
      </c>
      <c r="J5876" s="10">
        <v>86068.800000000003</v>
      </c>
      <c r="K5876" s="10"/>
      <c r="L5876" s="11">
        <v>90961.600000000006</v>
      </c>
    </row>
    <row r="5877" spans="1:12" x14ac:dyDescent="0.25">
      <c r="A5877" s="5" t="s">
        <v>315</v>
      </c>
      <c r="B5877" s="3" t="s">
        <v>316</v>
      </c>
      <c r="C5877" s="5" t="s">
        <v>5596</v>
      </c>
      <c r="D5877" s="5" t="s">
        <v>5594</v>
      </c>
      <c r="E5877" s="5">
        <v>2022</v>
      </c>
      <c r="F5877" s="8" t="str">
        <f t="shared" si="186"/>
        <v>April</v>
      </c>
      <c r="G5877" s="7">
        <f t="shared" si="187"/>
        <v>44662</v>
      </c>
      <c r="H5877" s="5" t="s">
        <v>3247</v>
      </c>
      <c r="I5877" s="5" t="s">
        <v>13</v>
      </c>
      <c r="J5877" s="10"/>
      <c r="K5877" s="10">
        <v>90961.600000000006</v>
      </c>
      <c r="L5877" s="11">
        <v>0</v>
      </c>
    </row>
    <row r="5878" spans="1:12" x14ac:dyDescent="0.25">
      <c r="A5878" s="5" t="s">
        <v>315</v>
      </c>
      <c r="B5878" s="3" t="s">
        <v>316</v>
      </c>
      <c r="C5878" s="5" t="s">
        <v>5596</v>
      </c>
      <c r="D5878" s="5" t="s">
        <v>5594</v>
      </c>
      <c r="E5878" s="5">
        <v>2022</v>
      </c>
      <c r="F5878" s="8" t="str">
        <f t="shared" si="186"/>
        <v>April</v>
      </c>
      <c r="G5878" s="7">
        <f t="shared" si="187"/>
        <v>44662</v>
      </c>
      <c r="H5878" s="5" t="s">
        <v>3875</v>
      </c>
      <c r="I5878" s="5" t="s">
        <v>13</v>
      </c>
      <c r="J5878" s="10"/>
      <c r="K5878" s="10">
        <v>81176</v>
      </c>
      <c r="L5878" s="11">
        <v>-81176</v>
      </c>
    </row>
    <row r="5879" spans="1:12" x14ac:dyDescent="0.25">
      <c r="A5879" s="5" t="s">
        <v>315</v>
      </c>
      <c r="B5879" s="3" t="s">
        <v>316</v>
      </c>
      <c r="C5879" s="5" t="s">
        <v>5597</v>
      </c>
      <c r="D5879" s="5" t="s">
        <v>5587</v>
      </c>
      <c r="E5879" s="5">
        <v>2022</v>
      </c>
      <c r="F5879" s="8" t="str">
        <f t="shared" si="186"/>
        <v>May</v>
      </c>
      <c r="G5879" s="7">
        <f t="shared" si="187"/>
        <v>44682</v>
      </c>
      <c r="H5879" s="5" t="s">
        <v>5421</v>
      </c>
      <c r="I5879" s="5" t="s">
        <v>11</v>
      </c>
      <c r="J5879" s="10">
        <v>86068.800000000003</v>
      </c>
      <c r="K5879" s="10"/>
      <c r="L5879" s="11">
        <v>4892.8</v>
      </c>
    </row>
    <row r="5880" spans="1:12" x14ac:dyDescent="0.25">
      <c r="A5880" s="5" t="s">
        <v>315</v>
      </c>
      <c r="B5880" s="3" t="s">
        <v>316</v>
      </c>
      <c r="C5880" s="5" t="s">
        <v>5589</v>
      </c>
      <c r="D5880" s="5" t="s">
        <v>5587</v>
      </c>
      <c r="E5880" s="5">
        <v>2022</v>
      </c>
      <c r="F5880" s="8" t="str">
        <f t="shared" si="186"/>
        <v>June</v>
      </c>
      <c r="G5880" s="7">
        <f t="shared" si="187"/>
        <v>44713</v>
      </c>
      <c r="H5880" s="5" t="s">
        <v>5420</v>
      </c>
      <c r="I5880" s="5" t="s">
        <v>11</v>
      </c>
      <c r="J5880" s="10">
        <v>132508.79999999999</v>
      </c>
      <c r="K5880" s="10"/>
      <c r="L5880" s="11">
        <v>137401.60000000001</v>
      </c>
    </row>
    <row r="5881" spans="1:12" x14ac:dyDescent="0.25">
      <c r="A5881" s="5" t="s">
        <v>315</v>
      </c>
      <c r="B5881" s="3" t="s">
        <v>316</v>
      </c>
      <c r="C5881" s="5" t="s">
        <v>5589</v>
      </c>
      <c r="D5881" s="5" t="s">
        <v>5587</v>
      </c>
      <c r="E5881" s="5">
        <v>2022</v>
      </c>
      <c r="F5881" s="8" t="str">
        <f t="shared" si="186"/>
        <v>June</v>
      </c>
      <c r="G5881" s="7">
        <f t="shared" si="187"/>
        <v>44713</v>
      </c>
      <c r="H5881" s="5" t="s">
        <v>5419</v>
      </c>
      <c r="I5881" s="5" t="s">
        <v>13</v>
      </c>
      <c r="J5881" s="10"/>
      <c r="K5881" s="10">
        <v>132508</v>
      </c>
      <c r="L5881" s="11">
        <v>4893.6000000000004</v>
      </c>
    </row>
    <row r="5882" spans="1:12" x14ac:dyDescent="0.25">
      <c r="A5882" s="5" t="s">
        <v>315</v>
      </c>
      <c r="B5882" s="3" t="s">
        <v>316</v>
      </c>
      <c r="C5882" s="5" t="s">
        <v>5589</v>
      </c>
      <c r="D5882" s="5" t="s">
        <v>5610</v>
      </c>
      <c r="E5882" s="5">
        <v>2022</v>
      </c>
      <c r="F5882" s="8" t="str">
        <f t="shared" si="186"/>
        <v>June</v>
      </c>
      <c r="G5882" s="7">
        <f t="shared" si="187"/>
        <v>44742</v>
      </c>
      <c r="H5882" s="5" t="s">
        <v>3657</v>
      </c>
      <c r="I5882" s="5" t="s">
        <v>13</v>
      </c>
      <c r="J5882" s="10"/>
      <c r="K5882" s="10">
        <v>132508.79999999999</v>
      </c>
      <c r="L5882" s="11">
        <v>-127615.2</v>
      </c>
    </row>
    <row r="5883" spans="1:12" x14ac:dyDescent="0.25">
      <c r="A5883" s="5" t="s">
        <v>315</v>
      </c>
      <c r="B5883" s="3" t="s">
        <v>316</v>
      </c>
      <c r="C5883" s="5" t="s">
        <v>5592</v>
      </c>
      <c r="D5883" s="5" t="s">
        <v>5587</v>
      </c>
      <c r="E5883" s="5">
        <v>2022</v>
      </c>
      <c r="F5883" s="8" t="str">
        <f t="shared" si="186"/>
        <v>July</v>
      </c>
      <c r="G5883" s="7">
        <f t="shared" si="187"/>
        <v>44743</v>
      </c>
      <c r="H5883" s="5" t="s">
        <v>5418</v>
      </c>
      <c r="I5883" s="5" t="s">
        <v>11</v>
      </c>
      <c r="J5883" s="10">
        <v>132508.79999999999</v>
      </c>
      <c r="K5883" s="10"/>
      <c r="L5883" s="11">
        <v>4893.6000000000004</v>
      </c>
    </row>
    <row r="5884" spans="1:12" x14ac:dyDescent="0.25">
      <c r="A5884" s="5" t="s">
        <v>315</v>
      </c>
      <c r="B5884" s="3" t="s">
        <v>316</v>
      </c>
      <c r="C5884" s="5" t="s">
        <v>5590</v>
      </c>
      <c r="D5884" s="5" t="s">
        <v>5587</v>
      </c>
      <c r="E5884" s="5">
        <v>2022</v>
      </c>
      <c r="F5884" s="8" t="str">
        <f t="shared" si="186"/>
        <v>August</v>
      </c>
      <c r="G5884" s="7">
        <f t="shared" si="187"/>
        <v>44774</v>
      </c>
      <c r="H5884" s="5" t="s">
        <v>5417</v>
      </c>
      <c r="I5884" s="5" t="s">
        <v>11</v>
      </c>
      <c r="J5884" s="10">
        <v>132508.79999999999</v>
      </c>
      <c r="K5884" s="10"/>
      <c r="L5884" s="11">
        <v>137402.4</v>
      </c>
    </row>
    <row r="5885" spans="1:12" x14ac:dyDescent="0.25">
      <c r="A5885" s="5" t="s">
        <v>315</v>
      </c>
      <c r="B5885" s="3" t="s">
        <v>316</v>
      </c>
      <c r="C5885" s="5" t="s">
        <v>5590</v>
      </c>
      <c r="D5885" s="5" t="s">
        <v>5598</v>
      </c>
      <c r="E5885" s="5">
        <v>2022</v>
      </c>
      <c r="F5885" s="8" t="str">
        <f t="shared" si="186"/>
        <v>August</v>
      </c>
      <c r="G5885" s="7">
        <f t="shared" si="187"/>
        <v>44775</v>
      </c>
      <c r="H5885" s="5" t="s">
        <v>4943</v>
      </c>
      <c r="I5885" s="5" t="s">
        <v>13</v>
      </c>
      <c r="J5885" s="10"/>
      <c r="K5885" s="10">
        <v>132508</v>
      </c>
      <c r="L5885" s="11">
        <v>4894.3999999999996</v>
      </c>
    </row>
    <row r="5886" spans="1:12" x14ac:dyDescent="0.25">
      <c r="A5886" s="5" t="s">
        <v>317</v>
      </c>
      <c r="B5886" s="3" t="s">
        <v>318</v>
      </c>
      <c r="C5886" s="5" t="s">
        <v>5587</v>
      </c>
      <c r="D5886" s="5" t="s">
        <v>5587</v>
      </c>
      <c r="E5886" s="5">
        <v>2022</v>
      </c>
      <c r="F5886" s="8" t="str">
        <f t="shared" si="186"/>
        <v>January</v>
      </c>
      <c r="G5886" s="7">
        <f t="shared" si="187"/>
        <v>44562</v>
      </c>
      <c r="H5886" s="5" t="s">
        <v>36</v>
      </c>
      <c r="I5886" s="5" t="s">
        <v>29</v>
      </c>
      <c r="J5886" s="10"/>
      <c r="K5886" s="10"/>
      <c r="L5886" s="11">
        <v>121761</v>
      </c>
    </row>
    <row r="5887" spans="1:12" x14ac:dyDescent="0.25">
      <c r="A5887" s="5" t="s">
        <v>317</v>
      </c>
      <c r="B5887" s="3" t="s">
        <v>318</v>
      </c>
      <c r="C5887" s="5" t="s">
        <v>5597</v>
      </c>
      <c r="D5887" s="5" t="s">
        <v>5587</v>
      </c>
      <c r="E5887" s="5">
        <v>2022</v>
      </c>
      <c r="F5887" s="8" t="str">
        <f t="shared" si="186"/>
        <v>May</v>
      </c>
      <c r="G5887" s="7">
        <f t="shared" si="187"/>
        <v>44682</v>
      </c>
      <c r="H5887" s="5" t="s">
        <v>5416</v>
      </c>
      <c r="I5887" s="5" t="s">
        <v>11</v>
      </c>
      <c r="J5887" s="10">
        <v>1290000</v>
      </c>
      <c r="K5887" s="10"/>
      <c r="L5887" s="11">
        <v>1411761</v>
      </c>
    </row>
    <row r="5888" spans="1:12" x14ac:dyDescent="0.25">
      <c r="A5888" s="5" t="s">
        <v>319</v>
      </c>
      <c r="B5888" s="3" t="s">
        <v>320</v>
      </c>
      <c r="C5888" s="7"/>
      <c r="D5888" s="7"/>
      <c r="E5888" s="7"/>
      <c r="F5888" s="8" t="str">
        <f t="shared" si="186"/>
        <v>January</v>
      </c>
      <c r="G5888" s="7" t="str">
        <f t="shared" si="187"/>
        <v/>
      </c>
      <c r="H5888" s="5" t="s">
        <v>28</v>
      </c>
      <c r="I5888" s="5" t="s">
        <v>29</v>
      </c>
      <c r="J5888" s="10"/>
      <c r="K5888" s="10"/>
      <c r="L5888" s="11">
        <v>0</v>
      </c>
    </row>
    <row r="5889" spans="1:12" x14ac:dyDescent="0.25">
      <c r="A5889" s="5" t="s">
        <v>321</v>
      </c>
      <c r="B5889" s="3" t="s">
        <v>322</v>
      </c>
      <c r="C5889" s="7"/>
      <c r="D5889" s="7"/>
      <c r="E5889" s="7"/>
      <c r="F5889" s="8" t="str">
        <f t="shared" si="186"/>
        <v>January</v>
      </c>
      <c r="G5889" s="7" t="str">
        <f t="shared" si="187"/>
        <v/>
      </c>
      <c r="H5889" s="5" t="s">
        <v>28</v>
      </c>
      <c r="I5889" s="5" t="s">
        <v>29</v>
      </c>
      <c r="J5889" s="10"/>
      <c r="K5889" s="10"/>
      <c r="L5889" s="11">
        <v>0</v>
      </c>
    </row>
    <row r="5890" spans="1:12" x14ac:dyDescent="0.25">
      <c r="A5890" s="5" t="s">
        <v>323</v>
      </c>
      <c r="B5890" s="3" t="s">
        <v>324</v>
      </c>
      <c r="C5890" s="5" t="s">
        <v>5587</v>
      </c>
      <c r="D5890" s="5" t="s">
        <v>5587</v>
      </c>
      <c r="E5890" s="5">
        <v>2022</v>
      </c>
      <c r="F5890" s="8" t="str">
        <f t="shared" si="186"/>
        <v>January</v>
      </c>
      <c r="G5890" s="7">
        <f t="shared" si="187"/>
        <v>44562</v>
      </c>
      <c r="H5890" s="5" t="s">
        <v>36</v>
      </c>
      <c r="I5890" s="5" t="s">
        <v>29</v>
      </c>
      <c r="J5890" s="10"/>
      <c r="K5890" s="10"/>
      <c r="L5890" s="11">
        <v>450548.39</v>
      </c>
    </row>
    <row r="5891" spans="1:12" x14ac:dyDescent="0.25">
      <c r="A5891" s="5" t="s">
        <v>323</v>
      </c>
      <c r="B5891" s="3" t="s">
        <v>324</v>
      </c>
      <c r="C5891" s="5" t="s">
        <v>5598</v>
      </c>
      <c r="D5891" s="5" t="s">
        <v>5609</v>
      </c>
      <c r="E5891" s="5">
        <v>2022</v>
      </c>
      <c r="F5891" s="8" t="str">
        <f t="shared" si="186"/>
        <v>February</v>
      </c>
      <c r="G5891" s="7">
        <f t="shared" si="187"/>
        <v>44615</v>
      </c>
      <c r="H5891" s="5" t="s">
        <v>5415</v>
      </c>
      <c r="I5891" s="5" t="s">
        <v>11</v>
      </c>
      <c r="J5891" s="10"/>
      <c r="K5891" s="10">
        <v>265074.19</v>
      </c>
      <c r="L5891" s="11">
        <v>185474.2</v>
      </c>
    </row>
    <row r="5892" spans="1:12" x14ac:dyDescent="0.25">
      <c r="A5892" s="5" t="s">
        <v>323</v>
      </c>
      <c r="B5892" s="3" t="s">
        <v>324</v>
      </c>
      <c r="C5892" s="5" t="s">
        <v>5598</v>
      </c>
      <c r="D5892" s="5" t="s">
        <v>5602</v>
      </c>
      <c r="E5892" s="5">
        <v>2022</v>
      </c>
      <c r="F5892" s="8" t="str">
        <f t="shared" si="186"/>
        <v>February</v>
      </c>
      <c r="G5892" s="7">
        <f t="shared" si="187"/>
        <v>44616</v>
      </c>
      <c r="H5892" s="5" t="s">
        <v>3247</v>
      </c>
      <c r="I5892" s="5" t="s">
        <v>13</v>
      </c>
      <c r="J5892" s="10"/>
      <c r="K5892" s="10">
        <v>185474.2</v>
      </c>
      <c r="L5892" s="11">
        <v>0</v>
      </c>
    </row>
    <row r="5893" spans="1:12" x14ac:dyDescent="0.25">
      <c r="A5893" s="5" t="s">
        <v>323</v>
      </c>
      <c r="B5893" s="3" t="s">
        <v>324</v>
      </c>
      <c r="C5893" s="5" t="s">
        <v>5598</v>
      </c>
      <c r="D5893" s="5" t="s">
        <v>5602</v>
      </c>
      <c r="E5893" s="5">
        <v>2022</v>
      </c>
      <c r="F5893" s="8" t="str">
        <f t="shared" si="186"/>
        <v>February</v>
      </c>
      <c r="G5893" s="7">
        <f t="shared" si="187"/>
        <v>44616</v>
      </c>
      <c r="H5893" s="5" t="s">
        <v>3875</v>
      </c>
      <c r="I5893" s="5" t="s">
        <v>13</v>
      </c>
      <c r="J5893" s="10"/>
      <c r="K5893" s="10">
        <v>0.8</v>
      </c>
      <c r="L5893" s="11">
        <v>-0.8</v>
      </c>
    </row>
    <row r="5894" spans="1:12" x14ac:dyDescent="0.25">
      <c r="A5894" s="5" t="s">
        <v>323</v>
      </c>
      <c r="B5894" s="3" t="s">
        <v>324</v>
      </c>
      <c r="C5894" s="5" t="s">
        <v>5598</v>
      </c>
      <c r="D5894" s="5" t="s">
        <v>5602</v>
      </c>
      <c r="E5894" s="5">
        <v>2022</v>
      </c>
      <c r="F5894" s="8" t="str">
        <f t="shared" si="186"/>
        <v>February</v>
      </c>
      <c r="G5894" s="7">
        <f t="shared" si="187"/>
        <v>44616</v>
      </c>
      <c r="H5894" s="5" t="s">
        <v>5414</v>
      </c>
      <c r="I5894" s="5" t="s">
        <v>11</v>
      </c>
      <c r="J5894" s="10">
        <v>542797.6</v>
      </c>
      <c r="K5894" s="10"/>
      <c r="L5894" s="11">
        <v>542796.80000000005</v>
      </c>
    </row>
    <row r="5895" spans="1:12" x14ac:dyDescent="0.25">
      <c r="A5895" s="5" t="s">
        <v>323</v>
      </c>
      <c r="B5895" s="3" t="s">
        <v>324</v>
      </c>
      <c r="C5895" s="5" t="s">
        <v>5598</v>
      </c>
      <c r="D5895" s="5" t="s">
        <v>5602</v>
      </c>
      <c r="E5895" s="5">
        <v>2022</v>
      </c>
      <c r="F5895" s="8" t="str">
        <f t="shared" si="186"/>
        <v>February</v>
      </c>
      <c r="G5895" s="7">
        <f t="shared" si="187"/>
        <v>44616</v>
      </c>
      <c r="H5895" s="5" t="s">
        <v>3247</v>
      </c>
      <c r="I5895" s="5" t="s">
        <v>13</v>
      </c>
      <c r="J5895" s="10"/>
      <c r="K5895" s="10">
        <v>505000</v>
      </c>
      <c r="L5895" s="11">
        <v>37796.800000000003</v>
      </c>
    </row>
    <row r="5896" spans="1:12" x14ac:dyDescent="0.25">
      <c r="A5896" s="5" t="s">
        <v>323</v>
      </c>
      <c r="B5896" s="3" t="s">
        <v>324</v>
      </c>
      <c r="C5896" s="5" t="s">
        <v>5598</v>
      </c>
      <c r="D5896" s="5" t="s">
        <v>5602</v>
      </c>
      <c r="E5896" s="5">
        <v>2022</v>
      </c>
      <c r="F5896" s="8" t="str">
        <f t="shared" si="186"/>
        <v>February</v>
      </c>
      <c r="G5896" s="7">
        <f t="shared" si="187"/>
        <v>44616</v>
      </c>
      <c r="H5896" s="5" t="s">
        <v>3247</v>
      </c>
      <c r="I5896" s="5" t="s">
        <v>13</v>
      </c>
      <c r="J5896" s="10"/>
      <c r="K5896" s="10">
        <v>37796.800000000003</v>
      </c>
      <c r="L5896" s="11">
        <v>0</v>
      </c>
    </row>
    <row r="5897" spans="1:12" x14ac:dyDescent="0.25">
      <c r="A5897" s="5" t="s">
        <v>323</v>
      </c>
      <c r="B5897" s="3" t="s">
        <v>324</v>
      </c>
      <c r="C5897" s="5" t="s">
        <v>5598</v>
      </c>
      <c r="D5897" s="5" t="s">
        <v>5602</v>
      </c>
      <c r="E5897" s="5">
        <v>2022</v>
      </c>
      <c r="F5897" s="8" t="str">
        <f t="shared" si="186"/>
        <v>February</v>
      </c>
      <c r="G5897" s="7">
        <f t="shared" si="187"/>
        <v>44616</v>
      </c>
      <c r="H5897" s="5" t="s">
        <v>5413</v>
      </c>
      <c r="I5897" s="5" t="s">
        <v>13</v>
      </c>
      <c r="J5897" s="10"/>
      <c r="K5897" s="10">
        <v>203.2</v>
      </c>
      <c r="L5897" s="11">
        <v>-203.2</v>
      </c>
    </row>
    <row r="5898" spans="1:12" x14ac:dyDescent="0.25">
      <c r="A5898" s="5" t="s">
        <v>323</v>
      </c>
      <c r="B5898" s="3" t="s">
        <v>324</v>
      </c>
      <c r="C5898" s="5" t="s">
        <v>5588</v>
      </c>
      <c r="D5898" s="5" t="s">
        <v>5587</v>
      </c>
      <c r="E5898" s="5">
        <v>2022</v>
      </c>
      <c r="F5898" s="8" t="str">
        <f t="shared" si="186"/>
        <v>March</v>
      </c>
      <c r="G5898" s="7">
        <f t="shared" si="187"/>
        <v>44621</v>
      </c>
      <c r="H5898" s="5" t="s">
        <v>5412</v>
      </c>
      <c r="I5898" s="5" t="s">
        <v>11</v>
      </c>
      <c r="J5898" s="10">
        <v>118250</v>
      </c>
      <c r="K5898" s="10"/>
      <c r="L5898" s="11">
        <v>118046.8</v>
      </c>
    </row>
    <row r="5899" spans="1:12" x14ac:dyDescent="0.25">
      <c r="A5899" s="5" t="s">
        <v>323</v>
      </c>
      <c r="B5899" s="3" t="s">
        <v>324</v>
      </c>
      <c r="C5899" s="5" t="s">
        <v>5588</v>
      </c>
      <c r="D5899" s="5" t="s">
        <v>5587</v>
      </c>
      <c r="E5899" s="5">
        <v>2022</v>
      </c>
      <c r="F5899" s="8" t="str">
        <f t="shared" si="186"/>
        <v>March</v>
      </c>
      <c r="G5899" s="7">
        <f t="shared" si="187"/>
        <v>44621</v>
      </c>
      <c r="H5899" s="5" t="s">
        <v>3344</v>
      </c>
      <c r="I5899" s="5" t="s">
        <v>13</v>
      </c>
      <c r="J5899" s="10"/>
      <c r="K5899" s="10">
        <v>118250</v>
      </c>
      <c r="L5899" s="11">
        <v>-203.2</v>
      </c>
    </row>
    <row r="5900" spans="1:12" x14ac:dyDescent="0.25">
      <c r="A5900" s="5" t="s">
        <v>323</v>
      </c>
      <c r="B5900" s="3" t="s">
        <v>324</v>
      </c>
      <c r="C5900" s="5" t="s">
        <v>5596</v>
      </c>
      <c r="D5900" s="5" t="s">
        <v>5589</v>
      </c>
      <c r="E5900" s="5">
        <v>2022</v>
      </c>
      <c r="F5900" s="8" t="str">
        <f t="shared" si="186"/>
        <v>April</v>
      </c>
      <c r="G5900" s="7">
        <f t="shared" si="187"/>
        <v>44657</v>
      </c>
      <c r="H5900" s="5" t="s">
        <v>5411</v>
      </c>
      <c r="I5900" s="5" t="s">
        <v>11</v>
      </c>
      <c r="J5900" s="10">
        <v>266999.03999999998</v>
      </c>
      <c r="K5900" s="10"/>
      <c r="L5900" s="11">
        <v>266795.84000000003</v>
      </c>
    </row>
    <row r="5901" spans="1:12" x14ac:dyDescent="0.25">
      <c r="A5901" s="5" t="s">
        <v>323</v>
      </c>
      <c r="B5901" s="3" t="s">
        <v>324</v>
      </c>
      <c r="C5901" s="5" t="s">
        <v>5596</v>
      </c>
      <c r="D5901" s="5" t="s">
        <v>5589</v>
      </c>
      <c r="E5901" s="5">
        <v>2022</v>
      </c>
      <c r="F5901" s="8" t="str">
        <f t="shared" si="186"/>
        <v>April</v>
      </c>
      <c r="G5901" s="7">
        <f t="shared" si="187"/>
        <v>44657</v>
      </c>
      <c r="H5901" s="5" t="s">
        <v>5410</v>
      </c>
      <c r="I5901" s="5" t="s">
        <v>11</v>
      </c>
      <c r="J5901" s="10"/>
      <c r="K5901" s="10">
        <v>130589.28</v>
      </c>
      <c r="L5901" s="11">
        <v>136206.56</v>
      </c>
    </row>
    <row r="5902" spans="1:12" x14ac:dyDescent="0.25">
      <c r="A5902" s="5" t="s">
        <v>323</v>
      </c>
      <c r="B5902" s="3" t="s">
        <v>324</v>
      </c>
      <c r="C5902" s="5" t="s">
        <v>5596</v>
      </c>
      <c r="D5902" s="5" t="s">
        <v>5600</v>
      </c>
      <c r="E5902" s="5">
        <v>2022</v>
      </c>
      <c r="F5902" s="8" t="str">
        <f t="shared" si="186"/>
        <v>April</v>
      </c>
      <c r="G5902" s="7">
        <f t="shared" si="187"/>
        <v>44679</v>
      </c>
      <c r="H5902" s="5" t="s">
        <v>5409</v>
      </c>
      <c r="I5902" s="5" t="s">
        <v>13</v>
      </c>
      <c r="J5902" s="10"/>
      <c r="K5902" s="10">
        <v>136409.76</v>
      </c>
      <c r="L5902" s="11">
        <v>-203.2</v>
      </c>
    </row>
    <row r="5903" spans="1:12" x14ac:dyDescent="0.25">
      <c r="A5903" s="5" t="s">
        <v>323</v>
      </c>
      <c r="B5903" s="3" t="s">
        <v>324</v>
      </c>
      <c r="C5903" s="5" t="s">
        <v>5597</v>
      </c>
      <c r="D5903" s="5" t="s">
        <v>5587</v>
      </c>
      <c r="E5903" s="5">
        <v>2022</v>
      </c>
      <c r="F5903" s="8" t="str">
        <f t="shared" si="186"/>
        <v>May</v>
      </c>
      <c r="G5903" s="7">
        <f t="shared" si="187"/>
        <v>44682</v>
      </c>
      <c r="H5903" s="5" t="s">
        <v>5408</v>
      </c>
      <c r="I5903" s="5" t="s">
        <v>11</v>
      </c>
      <c r="J5903" s="10">
        <v>333748.8</v>
      </c>
      <c r="K5903" s="10"/>
      <c r="L5903" s="11">
        <v>333545.59999999998</v>
      </c>
    </row>
    <row r="5904" spans="1:12" x14ac:dyDescent="0.25">
      <c r="A5904" s="5" t="s">
        <v>323</v>
      </c>
      <c r="B5904" s="3" t="s">
        <v>324</v>
      </c>
      <c r="C5904" s="5" t="s">
        <v>5597</v>
      </c>
      <c r="D5904" s="5" t="s">
        <v>5602</v>
      </c>
      <c r="E5904" s="5">
        <v>2022</v>
      </c>
      <c r="F5904" s="8" t="str">
        <f t="shared" si="186"/>
        <v>May</v>
      </c>
      <c r="G5904" s="7">
        <f t="shared" si="187"/>
        <v>44705</v>
      </c>
      <c r="H5904" s="5" t="s">
        <v>4689</v>
      </c>
      <c r="I5904" s="5" t="s">
        <v>13</v>
      </c>
      <c r="J5904" s="10"/>
      <c r="K5904" s="10">
        <v>580000</v>
      </c>
      <c r="L5904" s="11">
        <v>-246454.39999999999</v>
      </c>
    </row>
    <row r="5905" spans="1:12" x14ac:dyDescent="0.25">
      <c r="A5905" s="5" t="s">
        <v>323</v>
      </c>
      <c r="B5905" s="3" t="s">
        <v>324</v>
      </c>
      <c r="C5905" s="5" t="s">
        <v>5597</v>
      </c>
      <c r="D5905" s="5" t="s">
        <v>5614</v>
      </c>
      <c r="E5905" s="5">
        <v>2022</v>
      </c>
      <c r="F5905" s="8" t="str">
        <f t="shared" si="186"/>
        <v>May</v>
      </c>
      <c r="G5905" s="7">
        <f t="shared" si="187"/>
        <v>44707</v>
      </c>
      <c r="H5905" s="5" t="s">
        <v>5407</v>
      </c>
      <c r="I5905" s="5" t="s">
        <v>11</v>
      </c>
      <c r="J5905" s="10">
        <v>246454.39999999999</v>
      </c>
      <c r="K5905" s="10"/>
      <c r="L5905" s="11">
        <v>0</v>
      </c>
    </row>
    <row r="5906" spans="1:12" x14ac:dyDescent="0.25">
      <c r="A5906" s="5" t="s">
        <v>323</v>
      </c>
      <c r="B5906" s="3" t="s">
        <v>324</v>
      </c>
      <c r="C5906" s="5" t="s">
        <v>5589</v>
      </c>
      <c r="D5906" s="5" t="s">
        <v>5587</v>
      </c>
      <c r="E5906" s="5">
        <v>2022</v>
      </c>
      <c r="F5906" s="8" t="str">
        <f t="shared" si="186"/>
        <v>June</v>
      </c>
      <c r="G5906" s="7">
        <f t="shared" si="187"/>
        <v>44713</v>
      </c>
      <c r="H5906" s="5" t="s">
        <v>5406</v>
      </c>
      <c r="I5906" s="5" t="s">
        <v>11</v>
      </c>
      <c r="J5906" s="10">
        <v>333748.8</v>
      </c>
      <c r="K5906" s="10"/>
      <c r="L5906" s="11">
        <v>333748.8</v>
      </c>
    </row>
    <row r="5907" spans="1:12" x14ac:dyDescent="0.25">
      <c r="A5907" s="5" t="s">
        <v>323</v>
      </c>
      <c r="B5907" s="3" t="s">
        <v>324</v>
      </c>
      <c r="C5907" s="5" t="s">
        <v>5592</v>
      </c>
      <c r="D5907" s="5" t="s">
        <v>5587</v>
      </c>
      <c r="E5907" s="5">
        <v>2022</v>
      </c>
      <c r="F5907" s="8" t="str">
        <f t="shared" si="186"/>
        <v>July</v>
      </c>
      <c r="G5907" s="7">
        <f t="shared" si="187"/>
        <v>44743</v>
      </c>
      <c r="H5907" s="5" t="s">
        <v>5405</v>
      </c>
      <c r="I5907" s="5" t="s">
        <v>11</v>
      </c>
      <c r="J5907" s="10">
        <v>333748.8</v>
      </c>
      <c r="K5907" s="10"/>
      <c r="L5907" s="11">
        <v>667497.6</v>
      </c>
    </row>
    <row r="5908" spans="1:12" x14ac:dyDescent="0.25">
      <c r="A5908" s="5" t="s">
        <v>323</v>
      </c>
      <c r="B5908" s="3" t="s">
        <v>324</v>
      </c>
      <c r="C5908" s="5" t="s">
        <v>5590</v>
      </c>
      <c r="D5908" s="5" t="s">
        <v>5587</v>
      </c>
      <c r="E5908" s="5">
        <v>2022</v>
      </c>
      <c r="F5908" s="8" t="str">
        <f t="shared" ref="F5908:F5971" si="188">TEXT(C5908*28, "mmmm")</f>
        <v>August</v>
      </c>
      <c r="G5908" s="7">
        <f t="shared" ref="G5908:G5971" si="189">IFERROR(DATEVALUE(CONCATENATE(C5908,"-",D5908,"-",E5908)), "")</f>
        <v>44774</v>
      </c>
      <c r="H5908" s="5" t="s">
        <v>5404</v>
      </c>
      <c r="I5908" s="5" t="s">
        <v>11</v>
      </c>
      <c r="J5908" s="10">
        <v>107660.91</v>
      </c>
      <c r="K5908" s="10"/>
      <c r="L5908" s="11">
        <v>775158.51</v>
      </c>
    </row>
    <row r="5909" spans="1:12" x14ac:dyDescent="0.25">
      <c r="A5909" s="5" t="s">
        <v>325</v>
      </c>
      <c r="B5909" s="3" t="s">
        <v>324</v>
      </c>
      <c r="C5909" s="5" t="s">
        <v>5590</v>
      </c>
      <c r="D5909" s="5" t="s">
        <v>5593</v>
      </c>
      <c r="E5909" s="5">
        <v>2022</v>
      </c>
      <c r="F5909" s="8" t="str">
        <f t="shared" si="188"/>
        <v>August</v>
      </c>
      <c r="G5909" s="7">
        <f t="shared" si="189"/>
        <v>44795</v>
      </c>
      <c r="H5909" s="5" t="s">
        <v>5403</v>
      </c>
      <c r="I5909" s="5" t="s">
        <v>11</v>
      </c>
      <c r="J5909" s="10">
        <v>3800125</v>
      </c>
      <c r="K5909" s="10"/>
      <c r="L5909" s="11">
        <v>3800125</v>
      </c>
    </row>
    <row r="5910" spans="1:12" x14ac:dyDescent="0.25">
      <c r="A5910" s="5" t="s">
        <v>325</v>
      </c>
      <c r="B5910" s="3" t="s">
        <v>324</v>
      </c>
      <c r="C5910" s="5" t="s">
        <v>5590</v>
      </c>
      <c r="D5910" s="5" t="s">
        <v>5593</v>
      </c>
      <c r="E5910" s="5">
        <v>2022</v>
      </c>
      <c r="F5910" s="8" t="str">
        <f t="shared" si="188"/>
        <v>August</v>
      </c>
      <c r="G5910" s="7">
        <f t="shared" si="189"/>
        <v>44795</v>
      </c>
      <c r="H5910" s="5" t="s">
        <v>4525</v>
      </c>
      <c r="I5910" s="5" t="s">
        <v>13</v>
      </c>
      <c r="J5910" s="10"/>
      <c r="K5910" s="10">
        <v>3623375</v>
      </c>
      <c r="L5910" s="11">
        <v>176750</v>
      </c>
    </row>
    <row r="5911" spans="1:12" x14ac:dyDescent="0.25">
      <c r="A5911" s="5" t="s">
        <v>325</v>
      </c>
      <c r="B5911" s="3" t="s">
        <v>324</v>
      </c>
      <c r="C5911" s="5" t="s">
        <v>5590</v>
      </c>
      <c r="D5911" s="5" t="s">
        <v>5593</v>
      </c>
      <c r="E5911" s="5">
        <v>2022</v>
      </c>
      <c r="F5911" s="8" t="str">
        <f t="shared" si="188"/>
        <v>August</v>
      </c>
      <c r="G5911" s="7">
        <f t="shared" si="189"/>
        <v>44795</v>
      </c>
      <c r="H5911" s="5" t="s">
        <v>5402</v>
      </c>
      <c r="I5911" s="5" t="s">
        <v>13</v>
      </c>
      <c r="J5911" s="10"/>
      <c r="K5911" s="10">
        <v>176750</v>
      </c>
      <c r="L5911" s="11">
        <v>0</v>
      </c>
    </row>
    <row r="5912" spans="1:12" x14ac:dyDescent="0.25">
      <c r="A5912" s="5" t="s">
        <v>326</v>
      </c>
      <c r="B5912" s="3" t="s">
        <v>327</v>
      </c>
      <c r="C5912" s="7"/>
      <c r="D5912" s="7"/>
      <c r="E5912" s="7"/>
      <c r="F5912" s="8" t="str">
        <f t="shared" si="188"/>
        <v>January</v>
      </c>
      <c r="G5912" s="7" t="str">
        <f t="shared" si="189"/>
        <v/>
      </c>
      <c r="H5912" s="5" t="s">
        <v>28</v>
      </c>
      <c r="I5912" s="5" t="s">
        <v>29</v>
      </c>
      <c r="J5912" s="10"/>
      <c r="K5912" s="10"/>
      <c r="L5912" s="11">
        <v>0</v>
      </c>
    </row>
    <row r="5913" spans="1:12" x14ac:dyDescent="0.25">
      <c r="A5913" s="5" t="s">
        <v>328</v>
      </c>
      <c r="B5913" s="3" t="s">
        <v>329</v>
      </c>
      <c r="C5913" s="5" t="s">
        <v>5596</v>
      </c>
      <c r="D5913" s="5" t="s">
        <v>5617</v>
      </c>
      <c r="E5913" s="5">
        <v>2022</v>
      </c>
      <c r="F5913" s="8" t="str">
        <f t="shared" si="188"/>
        <v>April</v>
      </c>
      <c r="G5913" s="7">
        <f t="shared" si="189"/>
        <v>44670</v>
      </c>
      <c r="H5913" s="5" t="s">
        <v>5401</v>
      </c>
      <c r="I5913" s="5" t="s">
        <v>11</v>
      </c>
      <c r="J5913" s="10">
        <v>1999500</v>
      </c>
      <c r="K5913" s="10"/>
      <c r="L5913" s="11">
        <v>1999500</v>
      </c>
    </row>
    <row r="5914" spans="1:12" x14ac:dyDescent="0.25">
      <c r="A5914" s="5" t="s">
        <v>330</v>
      </c>
      <c r="B5914" s="3" t="s">
        <v>331</v>
      </c>
      <c r="C5914" s="5" t="s">
        <v>5587</v>
      </c>
      <c r="D5914" s="5" t="s">
        <v>5587</v>
      </c>
      <c r="E5914" s="5">
        <v>2022</v>
      </c>
      <c r="F5914" s="8" t="str">
        <f t="shared" si="188"/>
        <v>January</v>
      </c>
      <c r="G5914" s="7">
        <f t="shared" si="189"/>
        <v>44562</v>
      </c>
      <c r="H5914" s="5" t="s">
        <v>36</v>
      </c>
      <c r="I5914" s="5" t="s">
        <v>29</v>
      </c>
      <c r="J5914" s="10"/>
      <c r="K5914" s="10"/>
      <c r="L5914" s="11">
        <v>518341.93</v>
      </c>
    </row>
    <row r="5915" spans="1:12" x14ac:dyDescent="0.25">
      <c r="A5915" s="5" t="s">
        <v>330</v>
      </c>
      <c r="B5915" s="3" t="s">
        <v>331</v>
      </c>
      <c r="C5915" s="5" t="s">
        <v>5587</v>
      </c>
      <c r="D5915" s="5" t="s">
        <v>5587</v>
      </c>
      <c r="E5915" s="5">
        <v>2022</v>
      </c>
      <c r="F5915" s="8" t="str">
        <f t="shared" si="188"/>
        <v>January</v>
      </c>
      <c r="G5915" s="7">
        <f t="shared" si="189"/>
        <v>44562</v>
      </c>
      <c r="H5915" s="5" t="s">
        <v>5400</v>
      </c>
      <c r="I5915" s="5" t="s">
        <v>11</v>
      </c>
      <c r="J5915" s="10">
        <v>64500</v>
      </c>
      <c r="K5915" s="10"/>
      <c r="L5915" s="11">
        <v>582841.93000000005</v>
      </c>
    </row>
    <row r="5916" spans="1:12" x14ac:dyDescent="0.25">
      <c r="A5916" s="5" t="s">
        <v>330</v>
      </c>
      <c r="B5916" s="3" t="s">
        <v>331</v>
      </c>
      <c r="C5916" s="5" t="s">
        <v>5587</v>
      </c>
      <c r="D5916" s="5" t="s">
        <v>5587</v>
      </c>
      <c r="E5916" s="5">
        <v>2022</v>
      </c>
      <c r="F5916" s="8" t="str">
        <f t="shared" si="188"/>
        <v>January</v>
      </c>
      <c r="G5916" s="7">
        <f t="shared" si="189"/>
        <v>44562</v>
      </c>
      <c r="H5916" s="5" t="s">
        <v>5399</v>
      </c>
      <c r="I5916" s="5" t="s">
        <v>11</v>
      </c>
      <c r="J5916" s="10">
        <v>64500</v>
      </c>
      <c r="K5916" s="10"/>
      <c r="L5916" s="11">
        <v>647341.93000000005</v>
      </c>
    </row>
    <row r="5917" spans="1:12" x14ac:dyDescent="0.25">
      <c r="A5917" s="5" t="s">
        <v>330</v>
      </c>
      <c r="B5917" s="3" t="s">
        <v>331</v>
      </c>
      <c r="C5917" s="5" t="s">
        <v>5587</v>
      </c>
      <c r="D5917" s="5" t="s">
        <v>5587</v>
      </c>
      <c r="E5917" s="5">
        <v>2022</v>
      </c>
      <c r="F5917" s="8" t="str">
        <f t="shared" si="188"/>
        <v>January</v>
      </c>
      <c r="G5917" s="7">
        <f t="shared" si="189"/>
        <v>44562</v>
      </c>
      <c r="H5917" s="5" t="s">
        <v>5398</v>
      </c>
      <c r="I5917" s="5" t="s">
        <v>11</v>
      </c>
      <c r="J5917" s="10">
        <v>64500</v>
      </c>
      <c r="K5917" s="10"/>
      <c r="L5917" s="11">
        <v>711841.93</v>
      </c>
    </row>
    <row r="5918" spans="1:12" x14ac:dyDescent="0.25">
      <c r="A5918" s="5" t="s">
        <v>330</v>
      </c>
      <c r="B5918" s="3" t="s">
        <v>331</v>
      </c>
      <c r="C5918" s="5" t="s">
        <v>5598</v>
      </c>
      <c r="D5918" s="5" t="s">
        <v>5587</v>
      </c>
      <c r="E5918" s="5">
        <v>2022</v>
      </c>
      <c r="F5918" s="8" t="str">
        <f t="shared" si="188"/>
        <v>February</v>
      </c>
      <c r="G5918" s="7">
        <f t="shared" si="189"/>
        <v>44593</v>
      </c>
      <c r="H5918" s="5" t="s">
        <v>5397</v>
      </c>
      <c r="I5918" s="5" t="s">
        <v>11</v>
      </c>
      <c r="J5918" s="10">
        <v>64500</v>
      </c>
      <c r="K5918" s="10"/>
      <c r="L5918" s="11">
        <v>776341.93</v>
      </c>
    </row>
    <row r="5919" spans="1:12" x14ac:dyDescent="0.25">
      <c r="A5919" s="5" t="s">
        <v>330</v>
      </c>
      <c r="B5919" s="3" t="s">
        <v>331</v>
      </c>
      <c r="C5919" s="5" t="s">
        <v>5598</v>
      </c>
      <c r="D5919" s="5" t="s">
        <v>5587</v>
      </c>
      <c r="E5919" s="5">
        <v>2022</v>
      </c>
      <c r="F5919" s="8" t="str">
        <f t="shared" si="188"/>
        <v>February</v>
      </c>
      <c r="G5919" s="7">
        <f t="shared" si="189"/>
        <v>44593</v>
      </c>
      <c r="H5919" s="5" t="s">
        <v>5396</v>
      </c>
      <c r="I5919" s="5" t="s">
        <v>11</v>
      </c>
      <c r="J5919" s="10">
        <v>64500</v>
      </c>
      <c r="K5919" s="10"/>
      <c r="L5919" s="11">
        <v>840841.93</v>
      </c>
    </row>
    <row r="5920" spans="1:12" x14ac:dyDescent="0.25">
      <c r="A5920" s="5" t="s">
        <v>330</v>
      </c>
      <c r="B5920" s="3" t="s">
        <v>331</v>
      </c>
      <c r="C5920" s="5" t="s">
        <v>5598</v>
      </c>
      <c r="D5920" s="5" t="s">
        <v>5587</v>
      </c>
      <c r="E5920" s="5">
        <v>2022</v>
      </c>
      <c r="F5920" s="8" t="str">
        <f t="shared" si="188"/>
        <v>February</v>
      </c>
      <c r="G5920" s="7">
        <f t="shared" si="189"/>
        <v>44593</v>
      </c>
      <c r="H5920" s="5" t="s">
        <v>5395</v>
      </c>
      <c r="I5920" s="5" t="s">
        <v>11</v>
      </c>
      <c r="J5920" s="10">
        <v>64500</v>
      </c>
      <c r="K5920" s="10"/>
      <c r="L5920" s="11">
        <v>905341.93</v>
      </c>
    </row>
    <row r="5921" spans="1:12" x14ac:dyDescent="0.25">
      <c r="A5921" s="5" t="s">
        <v>330</v>
      </c>
      <c r="B5921" s="3" t="s">
        <v>331</v>
      </c>
      <c r="C5921" s="5" t="s">
        <v>5588</v>
      </c>
      <c r="D5921" s="5" t="s">
        <v>5596</v>
      </c>
      <c r="E5921" s="5">
        <v>2022</v>
      </c>
      <c r="F5921" s="8" t="str">
        <f t="shared" si="188"/>
        <v>March</v>
      </c>
      <c r="G5921" s="7">
        <f t="shared" si="189"/>
        <v>44624</v>
      </c>
      <c r="H5921" s="5" t="s">
        <v>5394</v>
      </c>
      <c r="I5921" s="5" t="s">
        <v>11</v>
      </c>
      <c r="J5921" s="10"/>
      <c r="K5921" s="10">
        <v>1935</v>
      </c>
      <c r="L5921" s="11">
        <v>903406.93</v>
      </c>
    </row>
    <row r="5922" spans="1:12" x14ac:dyDescent="0.25">
      <c r="A5922" s="5" t="s">
        <v>330</v>
      </c>
      <c r="B5922" s="3" t="s">
        <v>331</v>
      </c>
      <c r="C5922" s="5" t="s">
        <v>5588</v>
      </c>
      <c r="D5922" s="5" t="s">
        <v>5596</v>
      </c>
      <c r="E5922" s="5">
        <v>2022</v>
      </c>
      <c r="F5922" s="8" t="str">
        <f t="shared" si="188"/>
        <v>March</v>
      </c>
      <c r="G5922" s="7">
        <f t="shared" si="189"/>
        <v>44624</v>
      </c>
      <c r="H5922" s="5" t="s">
        <v>5393</v>
      </c>
      <c r="I5922" s="5" t="s">
        <v>11</v>
      </c>
      <c r="J5922" s="10"/>
      <c r="K5922" s="10">
        <v>12900</v>
      </c>
      <c r="L5922" s="11">
        <v>890506.93</v>
      </c>
    </row>
    <row r="5923" spans="1:12" x14ac:dyDescent="0.25">
      <c r="A5923" s="5" t="s">
        <v>330</v>
      </c>
      <c r="B5923" s="3" t="s">
        <v>331</v>
      </c>
      <c r="C5923" s="5" t="s">
        <v>5588</v>
      </c>
      <c r="D5923" s="5" t="s">
        <v>5596</v>
      </c>
      <c r="E5923" s="5">
        <v>2022</v>
      </c>
      <c r="F5923" s="8" t="str">
        <f t="shared" si="188"/>
        <v>March</v>
      </c>
      <c r="G5923" s="7">
        <f t="shared" si="189"/>
        <v>44624</v>
      </c>
      <c r="H5923" s="5" t="s">
        <v>5392</v>
      </c>
      <c r="I5923" s="5" t="s">
        <v>11</v>
      </c>
      <c r="J5923" s="10"/>
      <c r="K5923" s="10">
        <v>3870</v>
      </c>
      <c r="L5923" s="11">
        <v>886636.93</v>
      </c>
    </row>
    <row r="5924" spans="1:12" x14ac:dyDescent="0.25">
      <c r="A5924" s="5" t="s">
        <v>332</v>
      </c>
      <c r="B5924" s="3" t="s">
        <v>333</v>
      </c>
      <c r="C5924" s="5" t="s">
        <v>5587</v>
      </c>
      <c r="D5924" s="5" t="s">
        <v>5587</v>
      </c>
      <c r="E5924" s="5">
        <v>2022</v>
      </c>
      <c r="F5924" s="8" t="str">
        <f t="shared" si="188"/>
        <v>January</v>
      </c>
      <c r="G5924" s="7">
        <f t="shared" si="189"/>
        <v>44562</v>
      </c>
      <c r="H5924" s="5" t="s">
        <v>5391</v>
      </c>
      <c r="I5924" s="5" t="s">
        <v>11</v>
      </c>
      <c r="J5924" s="10">
        <v>591250</v>
      </c>
      <c r="K5924" s="10"/>
      <c r="L5924" s="11">
        <v>591250</v>
      </c>
    </row>
    <row r="5925" spans="1:12" x14ac:dyDescent="0.25">
      <c r="A5925" s="5" t="s">
        <v>332</v>
      </c>
      <c r="B5925" s="3" t="s">
        <v>333</v>
      </c>
      <c r="C5925" s="5" t="s">
        <v>5598</v>
      </c>
      <c r="D5925" s="5" t="s">
        <v>5587</v>
      </c>
      <c r="E5925" s="5">
        <v>2022</v>
      </c>
      <c r="F5925" s="8" t="str">
        <f t="shared" si="188"/>
        <v>February</v>
      </c>
      <c r="G5925" s="7">
        <f t="shared" si="189"/>
        <v>44593</v>
      </c>
      <c r="H5925" s="5" t="s">
        <v>5390</v>
      </c>
      <c r="I5925" s="5" t="s">
        <v>11</v>
      </c>
      <c r="J5925" s="10">
        <v>591250</v>
      </c>
      <c r="K5925" s="10"/>
      <c r="L5925" s="11">
        <v>1182500</v>
      </c>
    </row>
    <row r="5926" spans="1:12" x14ac:dyDescent="0.25">
      <c r="A5926" s="5" t="s">
        <v>332</v>
      </c>
      <c r="B5926" s="3" t="s">
        <v>333</v>
      </c>
      <c r="C5926" s="5" t="s">
        <v>5598</v>
      </c>
      <c r="D5926" s="5" t="s">
        <v>5613</v>
      </c>
      <c r="E5926" s="5">
        <v>2022</v>
      </c>
      <c r="F5926" s="8" t="str">
        <f t="shared" si="188"/>
        <v>February</v>
      </c>
      <c r="G5926" s="7">
        <f t="shared" si="189"/>
        <v>44613</v>
      </c>
      <c r="H5926" s="5" t="s">
        <v>5361</v>
      </c>
      <c r="I5926" s="5" t="s">
        <v>13</v>
      </c>
      <c r="J5926" s="10"/>
      <c r="K5926" s="10">
        <v>1127500</v>
      </c>
      <c r="L5926" s="11">
        <v>55000</v>
      </c>
    </row>
    <row r="5927" spans="1:12" x14ac:dyDescent="0.25">
      <c r="A5927" s="5" t="s">
        <v>332</v>
      </c>
      <c r="B5927" s="3" t="s">
        <v>333</v>
      </c>
      <c r="C5927" s="5" t="s">
        <v>5598</v>
      </c>
      <c r="D5927" s="5" t="s">
        <v>5613</v>
      </c>
      <c r="E5927" s="5">
        <v>2022</v>
      </c>
      <c r="F5927" s="8" t="str">
        <f t="shared" si="188"/>
        <v>February</v>
      </c>
      <c r="G5927" s="7">
        <f t="shared" si="189"/>
        <v>44613</v>
      </c>
      <c r="H5927" s="5" t="s">
        <v>5253</v>
      </c>
      <c r="I5927" s="5" t="s">
        <v>13</v>
      </c>
      <c r="J5927" s="10"/>
      <c r="K5927" s="10">
        <v>55000</v>
      </c>
      <c r="L5927" s="11">
        <v>0</v>
      </c>
    </row>
    <row r="5928" spans="1:12" x14ac:dyDescent="0.25">
      <c r="A5928" s="5" t="s">
        <v>332</v>
      </c>
      <c r="B5928" s="3" t="s">
        <v>333</v>
      </c>
      <c r="C5928" s="5" t="s">
        <v>5588</v>
      </c>
      <c r="D5928" s="5" t="s">
        <v>5587</v>
      </c>
      <c r="E5928" s="5">
        <v>2022</v>
      </c>
      <c r="F5928" s="8" t="str">
        <f t="shared" si="188"/>
        <v>March</v>
      </c>
      <c r="G5928" s="7">
        <f t="shared" si="189"/>
        <v>44621</v>
      </c>
      <c r="H5928" s="5" t="s">
        <v>5389</v>
      </c>
      <c r="I5928" s="5" t="s">
        <v>11</v>
      </c>
      <c r="J5928" s="10">
        <v>591250</v>
      </c>
      <c r="K5928" s="10"/>
      <c r="L5928" s="11">
        <v>591250</v>
      </c>
    </row>
    <row r="5929" spans="1:12" x14ac:dyDescent="0.25">
      <c r="A5929" s="5" t="s">
        <v>332</v>
      </c>
      <c r="B5929" s="3" t="s">
        <v>333</v>
      </c>
      <c r="C5929" s="5" t="s">
        <v>5588</v>
      </c>
      <c r="D5929" s="5" t="s">
        <v>5613</v>
      </c>
      <c r="E5929" s="5">
        <v>2022</v>
      </c>
      <c r="F5929" s="8" t="str">
        <f t="shared" si="188"/>
        <v>March</v>
      </c>
      <c r="G5929" s="7">
        <f t="shared" si="189"/>
        <v>44641</v>
      </c>
      <c r="H5929" s="5" t="s">
        <v>4695</v>
      </c>
      <c r="I5929" s="5" t="s">
        <v>13</v>
      </c>
      <c r="J5929" s="10"/>
      <c r="K5929" s="10">
        <v>563750</v>
      </c>
      <c r="L5929" s="11">
        <v>27500</v>
      </c>
    </row>
    <row r="5930" spans="1:12" x14ac:dyDescent="0.25">
      <c r="A5930" s="5" t="s">
        <v>332</v>
      </c>
      <c r="B5930" s="3" t="s">
        <v>333</v>
      </c>
      <c r="C5930" s="5" t="s">
        <v>5588</v>
      </c>
      <c r="D5930" s="5" t="s">
        <v>5613</v>
      </c>
      <c r="E5930" s="5">
        <v>2022</v>
      </c>
      <c r="F5930" s="8" t="str">
        <f t="shared" si="188"/>
        <v>March</v>
      </c>
      <c r="G5930" s="7">
        <f t="shared" si="189"/>
        <v>44641</v>
      </c>
      <c r="H5930" s="5" t="s">
        <v>4694</v>
      </c>
      <c r="I5930" s="5" t="s">
        <v>13</v>
      </c>
      <c r="J5930" s="10"/>
      <c r="K5930" s="10">
        <v>27500</v>
      </c>
      <c r="L5930" s="11">
        <v>0</v>
      </c>
    </row>
    <row r="5931" spans="1:12" x14ac:dyDescent="0.25">
      <c r="A5931" s="5" t="s">
        <v>332</v>
      </c>
      <c r="B5931" s="3" t="s">
        <v>333</v>
      </c>
      <c r="C5931" s="5" t="s">
        <v>5596</v>
      </c>
      <c r="D5931" s="5" t="s">
        <v>5587</v>
      </c>
      <c r="E5931" s="5">
        <v>2022</v>
      </c>
      <c r="F5931" s="8" t="str">
        <f t="shared" si="188"/>
        <v>April</v>
      </c>
      <c r="G5931" s="7">
        <f t="shared" si="189"/>
        <v>44652</v>
      </c>
      <c r="H5931" s="5" t="s">
        <v>5388</v>
      </c>
      <c r="I5931" s="5" t="s">
        <v>11</v>
      </c>
      <c r="J5931" s="10">
        <v>591250</v>
      </c>
      <c r="K5931" s="10"/>
      <c r="L5931" s="11">
        <v>591250</v>
      </c>
    </row>
    <row r="5932" spans="1:12" x14ac:dyDescent="0.25">
      <c r="A5932" s="5" t="s">
        <v>332</v>
      </c>
      <c r="B5932" s="3" t="s">
        <v>333</v>
      </c>
      <c r="C5932" s="5" t="s">
        <v>5596</v>
      </c>
      <c r="D5932" s="5" t="s">
        <v>5587</v>
      </c>
      <c r="E5932" s="5">
        <v>2022</v>
      </c>
      <c r="F5932" s="8" t="str">
        <f t="shared" si="188"/>
        <v>April</v>
      </c>
      <c r="G5932" s="7">
        <f t="shared" si="189"/>
        <v>44652</v>
      </c>
      <c r="H5932" s="5" t="s">
        <v>5387</v>
      </c>
      <c r="I5932" s="5" t="s">
        <v>11</v>
      </c>
      <c r="J5932" s="10"/>
      <c r="K5932" s="10">
        <v>192156.25</v>
      </c>
      <c r="L5932" s="11">
        <v>399093.75</v>
      </c>
    </row>
    <row r="5933" spans="1:12" x14ac:dyDescent="0.25">
      <c r="A5933" s="5" t="s">
        <v>332</v>
      </c>
      <c r="B5933" s="3" t="s">
        <v>333</v>
      </c>
      <c r="C5933" s="5" t="s">
        <v>5596</v>
      </c>
      <c r="D5933" s="5" t="s">
        <v>5600</v>
      </c>
      <c r="E5933" s="5">
        <v>2022</v>
      </c>
      <c r="F5933" s="8" t="str">
        <f t="shared" si="188"/>
        <v>April</v>
      </c>
      <c r="G5933" s="7">
        <f t="shared" si="189"/>
        <v>44679</v>
      </c>
      <c r="H5933" s="5" t="s">
        <v>5386</v>
      </c>
      <c r="I5933" s="5" t="s">
        <v>13</v>
      </c>
      <c r="J5933" s="10"/>
      <c r="K5933" s="10">
        <v>563700</v>
      </c>
      <c r="L5933" s="11">
        <v>-164606.25</v>
      </c>
    </row>
    <row r="5934" spans="1:12" x14ac:dyDescent="0.25">
      <c r="A5934" s="5" t="s">
        <v>332</v>
      </c>
      <c r="B5934" s="3" t="s">
        <v>333</v>
      </c>
      <c r="C5934" s="5" t="s">
        <v>5597</v>
      </c>
      <c r="D5934" s="5" t="s">
        <v>5587</v>
      </c>
      <c r="E5934" s="5">
        <v>2022</v>
      </c>
      <c r="F5934" s="8" t="str">
        <f t="shared" si="188"/>
        <v>May</v>
      </c>
      <c r="G5934" s="7">
        <f t="shared" si="189"/>
        <v>44682</v>
      </c>
      <c r="H5934" s="5" t="s">
        <v>5385</v>
      </c>
      <c r="I5934" s="5" t="s">
        <v>11</v>
      </c>
      <c r="J5934" s="10">
        <v>591250</v>
      </c>
      <c r="K5934" s="10"/>
      <c r="L5934" s="11">
        <v>426643.75</v>
      </c>
    </row>
    <row r="5935" spans="1:12" x14ac:dyDescent="0.25">
      <c r="A5935" s="5" t="s">
        <v>332</v>
      </c>
      <c r="B5935" s="3" t="s">
        <v>333</v>
      </c>
      <c r="C5935" s="5" t="s">
        <v>5597</v>
      </c>
      <c r="D5935" s="5" t="s">
        <v>5595</v>
      </c>
      <c r="E5935" s="5">
        <v>2022</v>
      </c>
      <c r="F5935" s="8" t="str">
        <f t="shared" si="188"/>
        <v>May</v>
      </c>
      <c r="G5935" s="7">
        <f t="shared" si="189"/>
        <v>44712</v>
      </c>
      <c r="H5935" s="5" t="s">
        <v>1975</v>
      </c>
      <c r="I5935" s="5" t="s">
        <v>13</v>
      </c>
      <c r="J5935" s="10"/>
      <c r="K5935" s="10">
        <v>27500</v>
      </c>
      <c r="L5935" s="11">
        <v>399143.75</v>
      </c>
    </row>
    <row r="5936" spans="1:12" x14ac:dyDescent="0.25">
      <c r="A5936" s="5" t="s">
        <v>332</v>
      </c>
      <c r="B5936" s="3" t="s">
        <v>333</v>
      </c>
      <c r="C5936" s="5" t="s">
        <v>5597</v>
      </c>
      <c r="D5936" s="5" t="s">
        <v>5595</v>
      </c>
      <c r="E5936" s="5">
        <v>2022</v>
      </c>
      <c r="F5936" s="8" t="str">
        <f t="shared" si="188"/>
        <v>May</v>
      </c>
      <c r="G5936" s="7">
        <f t="shared" si="189"/>
        <v>44712</v>
      </c>
      <c r="H5936" s="5" t="s">
        <v>5384</v>
      </c>
      <c r="I5936" s="5" t="s">
        <v>13</v>
      </c>
      <c r="J5936" s="10"/>
      <c r="K5936" s="10">
        <v>563750</v>
      </c>
      <c r="L5936" s="11">
        <v>-164606.25</v>
      </c>
    </row>
    <row r="5937" spans="1:12" x14ac:dyDescent="0.25">
      <c r="A5937" s="5" t="s">
        <v>332</v>
      </c>
      <c r="B5937" s="3" t="s">
        <v>333</v>
      </c>
      <c r="C5937" s="5" t="s">
        <v>5589</v>
      </c>
      <c r="D5937" s="5" t="s">
        <v>5587</v>
      </c>
      <c r="E5937" s="5">
        <v>2022</v>
      </c>
      <c r="F5937" s="8" t="str">
        <f t="shared" si="188"/>
        <v>June</v>
      </c>
      <c r="G5937" s="7">
        <f t="shared" si="189"/>
        <v>44713</v>
      </c>
      <c r="H5937" s="5" t="s">
        <v>5383</v>
      </c>
      <c r="I5937" s="5" t="s">
        <v>11</v>
      </c>
      <c r="J5937" s="10">
        <v>591250</v>
      </c>
      <c r="K5937" s="10"/>
      <c r="L5937" s="11">
        <v>426643.75</v>
      </c>
    </row>
    <row r="5938" spans="1:12" x14ac:dyDescent="0.25">
      <c r="A5938" s="5" t="s">
        <v>332</v>
      </c>
      <c r="B5938" s="3" t="s">
        <v>333</v>
      </c>
      <c r="C5938" s="5" t="s">
        <v>5592</v>
      </c>
      <c r="D5938" s="5" t="s">
        <v>5587</v>
      </c>
      <c r="E5938" s="5">
        <v>2022</v>
      </c>
      <c r="F5938" s="8" t="str">
        <f t="shared" si="188"/>
        <v>July</v>
      </c>
      <c r="G5938" s="7">
        <f t="shared" si="189"/>
        <v>44743</v>
      </c>
      <c r="H5938" s="5" t="s">
        <v>5382</v>
      </c>
      <c r="I5938" s="5" t="s">
        <v>11</v>
      </c>
      <c r="J5938" s="10">
        <v>591250</v>
      </c>
      <c r="K5938" s="10"/>
      <c r="L5938" s="11">
        <v>1017893.75</v>
      </c>
    </row>
    <row r="5939" spans="1:12" x14ac:dyDescent="0.25">
      <c r="A5939" s="5" t="s">
        <v>332</v>
      </c>
      <c r="B5939" s="3" t="s">
        <v>333</v>
      </c>
      <c r="C5939" s="5" t="s">
        <v>5592</v>
      </c>
      <c r="D5939" s="5" t="s">
        <v>5593</v>
      </c>
      <c r="E5939" s="5">
        <v>2022</v>
      </c>
      <c r="F5939" s="8" t="str">
        <f t="shared" si="188"/>
        <v>July</v>
      </c>
      <c r="G5939" s="7">
        <f t="shared" si="189"/>
        <v>44764</v>
      </c>
      <c r="H5939" s="5" t="s">
        <v>5381</v>
      </c>
      <c r="I5939" s="5" t="s">
        <v>13</v>
      </c>
      <c r="J5939" s="10"/>
      <c r="K5939" s="10">
        <v>55000</v>
      </c>
      <c r="L5939" s="11">
        <v>962893.75</v>
      </c>
    </row>
    <row r="5940" spans="1:12" x14ac:dyDescent="0.25">
      <c r="A5940" s="5" t="s">
        <v>332</v>
      </c>
      <c r="B5940" s="3" t="s">
        <v>333</v>
      </c>
      <c r="C5940" s="5" t="s">
        <v>5592</v>
      </c>
      <c r="D5940" s="5" t="s">
        <v>5593</v>
      </c>
      <c r="E5940" s="5">
        <v>2022</v>
      </c>
      <c r="F5940" s="8" t="str">
        <f t="shared" si="188"/>
        <v>July</v>
      </c>
      <c r="G5940" s="7">
        <f t="shared" si="189"/>
        <v>44764</v>
      </c>
      <c r="H5940" s="5" t="s">
        <v>5380</v>
      </c>
      <c r="I5940" s="5" t="s">
        <v>13</v>
      </c>
      <c r="J5940" s="10"/>
      <c r="K5940" s="10">
        <v>1127500</v>
      </c>
      <c r="L5940" s="11">
        <v>-164606.25</v>
      </c>
    </row>
    <row r="5941" spans="1:12" x14ac:dyDescent="0.25">
      <c r="A5941" s="5" t="s">
        <v>334</v>
      </c>
      <c r="B5941" s="3" t="s">
        <v>335</v>
      </c>
      <c r="C5941" s="5" t="s">
        <v>5587</v>
      </c>
      <c r="D5941" s="5" t="s">
        <v>5587</v>
      </c>
      <c r="E5941" s="5">
        <v>2022</v>
      </c>
      <c r="F5941" s="8" t="str">
        <f t="shared" si="188"/>
        <v>January</v>
      </c>
      <c r="G5941" s="7">
        <f t="shared" si="189"/>
        <v>44562</v>
      </c>
      <c r="H5941" s="5" t="s">
        <v>36</v>
      </c>
      <c r="I5941" s="5" t="s">
        <v>29</v>
      </c>
      <c r="J5941" s="10"/>
      <c r="K5941" s="10"/>
      <c r="L5941" s="11">
        <v>107500</v>
      </c>
    </row>
    <row r="5942" spans="1:12" x14ac:dyDescent="0.25">
      <c r="A5942" s="5" t="s">
        <v>334</v>
      </c>
      <c r="B5942" s="3" t="s">
        <v>335</v>
      </c>
      <c r="C5942" s="5" t="s">
        <v>5587</v>
      </c>
      <c r="D5942" s="5" t="s">
        <v>5587</v>
      </c>
      <c r="E5942" s="5">
        <v>2022</v>
      </c>
      <c r="F5942" s="8" t="str">
        <f t="shared" si="188"/>
        <v>January</v>
      </c>
      <c r="G5942" s="7">
        <f t="shared" si="189"/>
        <v>44562</v>
      </c>
      <c r="H5942" s="5" t="s">
        <v>5379</v>
      </c>
      <c r="I5942" s="5" t="s">
        <v>11</v>
      </c>
      <c r="J5942" s="10">
        <v>107500</v>
      </c>
      <c r="K5942" s="10"/>
      <c r="L5942" s="11">
        <v>215000</v>
      </c>
    </row>
    <row r="5943" spans="1:12" x14ac:dyDescent="0.25">
      <c r="A5943" s="5" t="s">
        <v>334</v>
      </c>
      <c r="B5943" s="3" t="s">
        <v>335</v>
      </c>
      <c r="C5943" s="5" t="s">
        <v>5587</v>
      </c>
      <c r="D5943" s="5" t="s">
        <v>5614</v>
      </c>
      <c r="E5943" s="5">
        <v>2022</v>
      </c>
      <c r="F5943" s="8" t="str">
        <f t="shared" si="188"/>
        <v>January</v>
      </c>
      <c r="G5943" s="7">
        <f t="shared" si="189"/>
        <v>44587</v>
      </c>
      <c r="H5943" s="5" t="s">
        <v>5378</v>
      </c>
      <c r="I5943" s="5" t="s">
        <v>13</v>
      </c>
      <c r="J5943" s="10"/>
      <c r="K5943" s="10">
        <v>10000</v>
      </c>
      <c r="L5943" s="11">
        <v>205000</v>
      </c>
    </row>
    <row r="5944" spans="1:12" x14ac:dyDescent="0.25">
      <c r="A5944" s="5" t="s">
        <v>334</v>
      </c>
      <c r="B5944" s="3" t="s">
        <v>335</v>
      </c>
      <c r="C5944" s="5" t="s">
        <v>5587</v>
      </c>
      <c r="D5944" s="5" t="s">
        <v>5614</v>
      </c>
      <c r="E5944" s="5">
        <v>2022</v>
      </c>
      <c r="F5944" s="8" t="str">
        <f t="shared" si="188"/>
        <v>January</v>
      </c>
      <c r="G5944" s="7">
        <f t="shared" si="189"/>
        <v>44587</v>
      </c>
      <c r="H5944" s="5" t="s">
        <v>5377</v>
      </c>
      <c r="I5944" s="5" t="s">
        <v>13</v>
      </c>
      <c r="J5944" s="10"/>
      <c r="K5944" s="10">
        <v>205000</v>
      </c>
      <c r="L5944" s="11">
        <v>0</v>
      </c>
    </row>
    <row r="5945" spans="1:12" x14ac:dyDescent="0.25">
      <c r="A5945" s="5" t="s">
        <v>334</v>
      </c>
      <c r="B5945" s="3" t="s">
        <v>335</v>
      </c>
      <c r="C5945" s="5" t="s">
        <v>5598</v>
      </c>
      <c r="D5945" s="5" t="s">
        <v>5587</v>
      </c>
      <c r="E5945" s="5">
        <v>2022</v>
      </c>
      <c r="F5945" s="8" t="str">
        <f t="shared" si="188"/>
        <v>February</v>
      </c>
      <c r="G5945" s="7">
        <f t="shared" si="189"/>
        <v>44593</v>
      </c>
      <c r="H5945" s="5" t="s">
        <v>5376</v>
      </c>
      <c r="I5945" s="5" t="s">
        <v>11</v>
      </c>
      <c r="J5945" s="10">
        <v>107500</v>
      </c>
      <c r="K5945" s="10"/>
      <c r="L5945" s="11">
        <v>107500</v>
      </c>
    </row>
    <row r="5946" spans="1:12" x14ac:dyDescent="0.25">
      <c r="A5946" s="5" t="s">
        <v>334</v>
      </c>
      <c r="B5946" s="3" t="s">
        <v>335</v>
      </c>
      <c r="C5946" s="5" t="s">
        <v>5588</v>
      </c>
      <c r="D5946" s="5" t="s">
        <v>5587</v>
      </c>
      <c r="E5946" s="5">
        <v>2022</v>
      </c>
      <c r="F5946" s="8" t="str">
        <f t="shared" si="188"/>
        <v>March</v>
      </c>
      <c r="G5946" s="7">
        <f t="shared" si="189"/>
        <v>44621</v>
      </c>
      <c r="H5946" s="5" t="s">
        <v>5375</v>
      </c>
      <c r="I5946" s="5" t="s">
        <v>11</v>
      </c>
      <c r="J5946" s="10">
        <v>107500</v>
      </c>
      <c r="K5946" s="10"/>
      <c r="L5946" s="11">
        <v>215000</v>
      </c>
    </row>
    <row r="5947" spans="1:12" x14ac:dyDescent="0.25">
      <c r="A5947" s="5" t="s">
        <v>334</v>
      </c>
      <c r="B5947" s="3" t="s">
        <v>335</v>
      </c>
      <c r="C5947" s="5" t="s">
        <v>5588</v>
      </c>
      <c r="D5947" s="5" t="s">
        <v>5616</v>
      </c>
      <c r="E5947" s="5">
        <v>2022</v>
      </c>
      <c r="F5947" s="8" t="str">
        <f t="shared" si="188"/>
        <v>March</v>
      </c>
      <c r="G5947" s="7">
        <f t="shared" si="189"/>
        <v>44635</v>
      </c>
      <c r="H5947" s="5" t="s">
        <v>5374</v>
      </c>
      <c r="I5947" s="5" t="s">
        <v>13</v>
      </c>
      <c r="J5947" s="10"/>
      <c r="K5947" s="10">
        <v>205000</v>
      </c>
      <c r="L5947" s="11">
        <v>10000</v>
      </c>
    </row>
    <row r="5948" spans="1:12" x14ac:dyDescent="0.25">
      <c r="A5948" s="5" t="s">
        <v>334</v>
      </c>
      <c r="B5948" s="3" t="s">
        <v>335</v>
      </c>
      <c r="C5948" s="5" t="s">
        <v>5588</v>
      </c>
      <c r="D5948" s="5" t="s">
        <v>5616</v>
      </c>
      <c r="E5948" s="5">
        <v>2022</v>
      </c>
      <c r="F5948" s="8" t="str">
        <f t="shared" si="188"/>
        <v>March</v>
      </c>
      <c r="G5948" s="7">
        <f t="shared" si="189"/>
        <v>44635</v>
      </c>
      <c r="H5948" s="5" t="s">
        <v>5373</v>
      </c>
      <c r="I5948" s="5" t="s">
        <v>13</v>
      </c>
      <c r="J5948" s="10"/>
      <c r="K5948" s="10">
        <v>10000</v>
      </c>
      <c r="L5948" s="11">
        <v>0</v>
      </c>
    </row>
    <row r="5949" spans="1:12" x14ac:dyDescent="0.25">
      <c r="A5949" s="5" t="s">
        <v>336</v>
      </c>
      <c r="B5949" s="3" t="s">
        <v>337</v>
      </c>
      <c r="C5949" s="5" t="s">
        <v>5587</v>
      </c>
      <c r="D5949" s="5" t="s">
        <v>5587</v>
      </c>
      <c r="E5949" s="5">
        <v>2022</v>
      </c>
      <c r="F5949" s="8" t="str">
        <f t="shared" si="188"/>
        <v>January</v>
      </c>
      <c r="G5949" s="7">
        <f t="shared" si="189"/>
        <v>44562</v>
      </c>
      <c r="H5949" s="5" t="s">
        <v>36</v>
      </c>
      <c r="I5949" s="5" t="s">
        <v>29</v>
      </c>
      <c r="J5949" s="10"/>
      <c r="K5949" s="10"/>
      <c r="L5949" s="11">
        <v>14571451.609999999</v>
      </c>
    </row>
    <row r="5950" spans="1:12" x14ac:dyDescent="0.25">
      <c r="A5950" s="5" t="s">
        <v>336</v>
      </c>
      <c r="B5950" s="3" t="s">
        <v>337</v>
      </c>
      <c r="C5950" s="5" t="s">
        <v>5587</v>
      </c>
      <c r="D5950" s="5" t="s">
        <v>5587</v>
      </c>
      <c r="E5950" s="5">
        <v>2022</v>
      </c>
      <c r="F5950" s="8" t="str">
        <f t="shared" si="188"/>
        <v>January</v>
      </c>
      <c r="G5950" s="7">
        <f t="shared" si="189"/>
        <v>44562</v>
      </c>
      <c r="H5950" s="5" t="s">
        <v>5372</v>
      </c>
      <c r="I5950" s="5" t="s">
        <v>11</v>
      </c>
      <c r="J5950" s="10">
        <v>1182500</v>
      </c>
      <c r="K5950" s="10"/>
      <c r="L5950" s="11">
        <v>15753951.609999999</v>
      </c>
    </row>
    <row r="5951" spans="1:12" x14ac:dyDescent="0.25">
      <c r="A5951" s="5" t="s">
        <v>336</v>
      </c>
      <c r="B5951" s="3" t="s">
        <v>337</v>
      </c>
      <c r="C5951" s="5" t="s">
        <v>5587</v>
      </c>
      <c r="D5951" s="5" t="s">
        <v>5591</v>
      </c>
      <c r="E5951" s="5">
        <v>2022</v>
      </c>
      <c r="F5951" s="8" t="str">
        <f t="shared" si="188"/>
        <v>January</v>
      </c>
      <c r="G5951" s="7">
        <f t="shared" si="189"/>
        <v>44579</v>
      </c>
      <c r="H5951" s="5" t="s">
        <v>5371</v>
      </c>
      <c r="I5951" s="5" t="s">
        <v>13</v>
      </c>
      <c r="J5951" s="10"/>
      <c r="K5951" s="10">
        <v>14571451.609999999</v>
      </c>
      <c r="L5951" s="11">
        <v>1182500</v>
      </c>
    </row>
    <row r="5952" spans="1:12" x14ac:dyDescent="0.25">
      <c r="A5952" s="5" t="s">
        <v>336</v>
      </c>
      <c r="B5952" s="3" t="s">
        <v>337</v>
      </c>
      <c r="C5952" s="5" t="s">
        <v>5598</v>
      </c>
      <c r="D5952" s="5" t="s">
        <v>5587</v>
      </c>
      <c r="E5952" s="5">
        <v>2022</v>
      </c>
      <c r="F5952" s="8" t="str">
        <f t="shared" si="188"/>
        <v>February</v>
      </c>
      <c r="G5952" s="7">
        <f t="shared" si="189"/>
        <v>44593</v>
      </c>
      <c r="H5952" s="5" t="s">
        <v>5370</v>
      </c>
      <c r="I5952" s="5" t="s">
        <v>11</v>
      </c>
      <c r="J5952" s="10">
        <v>1182500</v>
      </c>
      <c r="K5952" s="10"/>
      <c r="L5952" s="11">
        <v>2365000</v>
      </c>
    </row>
    <row r="5953" spans="1:12" x14ac:dyDescent="0.25">
      <c r="A5953" s="5" t="s">
        <v>336</v>
      </c>
      <c r="B5953" s="3" t="s">
        <v>337</v>
      </c>
      <c r="C5953" s="5" t="s">
        <v>5588</v>
      </c>
      <c r="D5953" s="5" t="s">
        <v>5587</v>
      </c>
      <c r="E5953" s="5">
        <v>2022</v>
      </c>
      <c r="F5953" s="8" t="str">
        <f t="shared" si="188"/>
        <v>March</v>
      </c>
      <c r="G5953" s="7">
        <f t="shared" si="189"/>
        <v>44621</v>
      </c>
      <c r="H5953" s="5" t="s">
        <v>5369</v>
      </c>
      <c r="I5953" s="5" t="s">
        <v>11</v>
      </c>
      <c r="J5953" s="10">
        <v>1182500</v>
      </c>
      <c r="K5953" s="10"/>
      <c r="L5953" s="11">
        <v>3547500</v>
      </c>
    </row>
    <row r="5954" spans="1:12" x14ac:dyDescent="0.25">
      <c r="A5954" s="5" t="s">
        <v>336</v>
      </c>
      <c r="B5954" s="3" t="s">
        <v>337</v>
      </c>
      <c r="C5954" s="5" t="s">
        <v>5596</v>
      </c>
      <c r="D5954" s="5" t="s">
        <v>5587</v>
      </c>
      <c r="E5954" s="5">
        <v>2022</v>
      </c>
      <c r="F5954" s="8" t="str">
        <f t="shared" si="188"/>
        <v>April</v>
      </c>
      <c r="G5954" s="7">
        <f t="shared" si="189"/>
        <v>44652</v>
      </c>
      <c r="H5954" s="5" t="s">
        <v>5368</v>
      </c>
      <c r="I5954" s="5" t="s">
        <v>11</v>
      </c>
      <c r="J5954" s="10">
        <v>1182500</v>
      </c>
      <c r="K5954" s="10"/>
      <c r="L5954" s="11">
        <v>4730000</v>
      </c>
    </row>
    <row r="5955" spans="1:12" x14ac:dyDescent="0.25">
      <c r="A5955" s="5" t="s">
        <v>336</v>
      </c>
      <c r="B5955" s="3" t="s">
        <v>337</v>
      </c>
      <c r="C5955" s="5" t="s">
        <v>5597</v>
      </c>
      <c r="D5955" s="5" t="s">
        <v>5587</v>
      </c>
      <c r="E5955" s="5">
        <v>2022</v>
      </c>
      <c r="F5955" s="8" t="str">
        <f t="shared" si="188"/>
        <v>May</v>
      </c>
      <c r="G5955" s="7">
        <f t="shared" si="189"/>
        <v>44682</v>
      </c>
      <c r="H5955" s="5" t="s">
        <v>5367</v>
      </c>
      <c r="I5955" s="5" t="s">
        <v>11</v>
      </c>
      <c r="J5955" s="10">
        <v>1182500</v>
      </c>
      <c r="K5955" s="10"/>
      <c r="L5955" s="11">
        <v>5912500</v>
      </c>
    </row>
    <row r="5956" spans="1:12" x14ac:dyDescent="0.25">
      <c r="A5956" s="5" t="s">
        <v>336</v>
      </c>
      <c r="B5956" s="3" t="s">
        <v>337</v>
      </c>
      <c r="C5956" s="5" t="s">
        <v>5589</v>
      </c>
      <c r="D5956" s="5" t="s">
        <v>5587</v>
      </c>
      <c r="E5956" s="5">
        <v>2022</v>
      </c>
      <c r="F5956" s="8" t="str">
        <f t="shared" si="188"/>
        <v>June</v>
      </c>
      <c r="G5956" s="7">
        <f t="shared" si="189"/>
        <v>44713</v>
      </c>
      <c r="H5956" s="5" t="s">
        <v>5366</v>
      </c>
      <c r="I5956" s="5" t="s">
        <v>11</v>
      </c>
      <c r="J5956" s="10">
        <v>1182500</v>
      </c>
      <c r="K5956" s="10"/>
      <c r="L5956" s="11">
        <v>7095000</v>
      </c>
    </row>
    <row r="5957" spans="1:12" x14ac:dyDescent="0.25">
      <c r="A5957" s="5" t="s">
        <v>336</v>
      </c>
      <c r="B5957" s="3" t="s">
        <v>337</v>
      </c>
      <c r="C5957" s="5" t="s">
        <v>5592</v>
      </c>
      <c r="D5957" s="5" t="s">
        <v>5587</v>
      </c>
      <c r="E5957" s="5">
        <v>2022</v>
      </c>
      <c r="F5957" s="8" t="str">
        <f t="shared" si="188"/>
        <v>July</v>
      </c>
      <c r="G5957" s="7">
        <f t="shared" si="189"/>
        <v>44743</v>
      </c>
      <c r="H5957" s="5" t="s">
        <v>5365</v>
      </c>
      <c r="I5957" s="5" t="s">
        <v>11</v>
      </c>
      <c r="J5957" s="10">
        <v>1182500</v>
      </c>
      <c r="K5957" s="10"/>
      <c r="L5957" s="11">
        <v>8277500</v>
      </c>
    </row>
    <row r="5958" spans="1:12" x14ac:dyDescent="0.25">
      <c r="A5958" s="5" t="s">
        <v>336</v>
      </c>
      <c r="B5958" s="3" t="s">
        <v>337</v>
      </c>
      <c r="C5958" s="5" t="s">
        <v>5590</v>
      </c>
      <c r="D5958" s="5" t="s">
        <v>5587</v>
      </c>
      <c r="E5958" s="5">
        <v>2022</v>
      </c>
      <c r="F5958" s="8" t="str">
        <f t="shared" si="188"/>
        <v>August</v>
      </c>
      <c r="G5958" s="7">
        <f t="shared" si="189"/>
        <v>44774</v>
      </c>
      <c r="H5958" s="5" t="s">
        <v>5364</v>
      </c>
      <c r="I5958" s="5" t="s">
        <v>11</v>
      </c>
      <c r="J5958" s="10">
        <v>1182500</v>
      </c>
      <c r="K5958" s="10"/>
      <c r="L5958" s="11">
        <v>9460000</v>
      </c>
    </row>
    <row r="5959" spans="1:12" x14ac:dyDescent="0.25">
      <c r="A5959" s="5" t="s">
        <v>349</v>
      </c>
      <c r="B5959" s="3" t="s">
        <v>350</v>
      </c>
      <c r="C5959" s="5" t="s">
        <v>5587</v>
      </c>
      <c r="D5959" s="5" t="s">
        <v>5587</v>
      </c>
      <c r="E5959" s="5">
        <v>2022</v>
      </c>
      <c r="F5959" s="8" t="str">
        <f t="shared" si="188"/>
        <v>January</v>
      </c>
      <c r="G5959" s="7">
        <f t="shared" si="189"/>
        <v>44562</v>
      </c>
      <c r="H5959" s="5" t="s">
        <v>5363</v>
      </c>
      <c r="I5959" s="5" t="s">
        <v>11</v>
      </c>
      <c r="J5959" s="10">
        <v>357437.5</v>
      </c>
      <c r="K5959" s="10"/>
      <c r="L5959" s="11">
        <v>357437.5</v>
      </c>
    </row>
    <row r="5960" spans="1:12" x14ac:dyDescent="0.25">
      <c r="A5960" s="5" t="s">
        <v>349</v>
      </c>
      <c r="B5960" s="3" t="s">
        <v>350</v>
      </c>
      <c r="C5960" s="5" t="s">
        <v>5598</v>
      </c>
      <c r="D5960" s="5" t="s">
        <v>5587</v>
      </c>
      <c r="E5960" s="5">
        <v>2022</v>
      </c>
      <c r="F5960" s="8" t="str">
        <f t="shared" si="188"/>
        <v>February</v>
      </c>
      <c r="G5960" s="7">
        <f t="shared" si="189"/>
        <v>44593</v>
      </c>
      <c r="H5960" s="5" t="s">
        <v>5362</v>
      </c>
      <c r="I5960" s="5" t="s">
        <v>11</v>
      </c>
      <c r="J5960" s="10">
        <v>357437.5</v>
      </c>
      <c r="K5960" s="10"/>
      <c r="L5960" s="11">
        <v>714875</v>
      </c>
    </row>
    <row r="5961" spans="1:12" x14ac:dyDescent="0.25">
      <c r="A5961" s="5" t="s">
        <v>349</v>
      </c>
      <c r="B5961" s="3" t="s">
        <v>350</v>
      </c>
      <c r="C5961" s="5" t="s">
        <v>5598</v>
      </c>
      <c r="D5961" s="5" t="s">
        <v>5588</v>
      </c>
      <c r="E5961" s="5">
        <v>2022</v>
      </c>
      <c r="F5961" s="8" t="str">
        <f t="shared" si="188"/>
        <v>February</v>
      </c>
      <c r="G5961" s="7">
        <f t="shared" si="189"/>
        <v>44595</v>
      </c>
      <c r="H5961" s="5" t="s">
        <v>5361</v>
      </c>
      <c r="I5961" s="5" t="s">
        <v>13</v>
      </c>
      <c r="J5961" s="10"/>
      <c r="K5961" s="10">
        <v>714875</v>
      </c>
      <c r="L5961" s="11">
        <v>0</v>
      </c>
    </row>
    <row r="5962" spans="1:12" x14ac:dyDescent="0.25">
      <c r="A5962" s="5" t="s">
        <v>349</v>
      </c>
      <c r="B5962" s="3" t="s">
        <v>350</v>
      </c>
      <c r="C5962" s="5" t="s">
        <v>5588</v>
      </c>
      <c r="D5962" s="5" t="s">
        <v>5587</v>
      </c>
      <c r="E5962" s="5">
        <v>2022</v>
      </c>
      <c r="F5962" s="8" t="str">
        <f t="shared" si="188"/>
        <v>March</v>
      </c>
      <c r="G5962" s="7">
        <f t="shared" si="189"/>
        <v>44621</v>
      </c>
      <c r="H5962" s="5" t="s">
        <v>5360</v>
      </c>
      <c r="I5962" s="5" t="s">
        <v>11</v>
      </c>
      <c r="J5962" s="10">
        <v>115302.43</v>
      </c>
      <c r="K5962" s="10"/>
      <c r="L5962" s="11">
        <v>115302.43</v>
      </c>
    </row>
    <row r="5963" spans="1:12" x14ac:dyDescent="0.25">
      <c r="A5963" s="5" t="s">
        <v>349</v>
      </c>
      <c r="B5963" s="3" t="s">
        <v>350</v>
      </c>
      <c r="C5963" s="5" t="s">
        <v>5588</v>
      </c>
      <c r="D5963" s="5" t="s">
        <v>5593</v>
      </c>
      <c r="E5963" s="5">
        <v>2022</v>
      </c>
      <c r="F5963" s="8" t="str">
        <f t="shared" si="188"/>
        <v>March</v>
      </c>
      <c r="G5963" s="7">
        <f t="shared" si="189"/>
        <v>44642</v>
      </c>
      <c r="H5963" s="5" t="s">
        <v>4695</v>
      </c>
      <c r="I5963" s="5" t="s">
        <v>13</v>
      </c>
      <c r="J5963" s="10"/>
      <c r="K5963" s="10">
        <v>115302.43</v>
      </c>
      <c r="L5963" s="11">
        <v>0</v>
      </c>
    </row>
    <row r="5964" spans="1:12" x14ac:dyDescent="0.25">
      <c r="A5964" s="5" t="s">
        <v>351</v>
      </c>
      <c r="B5964" s="3" t="s">
        <v>352</v>
      </c>
      <c r="C5964" s="7"/>
      <c r="D5964" s="7"/>
      <c r="E5964" s="7"/>
      <c r="F5964" s="8" t="str">
        <f t="shared" si="188"/>
        <v>January</v>
      </c>
      <c r="G5964" s="7" t="str">
        <f t="shared" si="189"/>
        <v/>
      </c>
      <c r="H5964" s="5" t="s">
        <v>28</v>
      </c>
      <c r="I5964" s="5" t="s">
        <v>29</v>
      </c>
      <c r="J5964" s="10"/>
      <c r="K5964" s="10"/>
      <c r="L5964" s="11">
        <v>0</v>
      </c>
    </row>
    <row r="5965" spans="1:12" x14ac:dyDescent="0.25">
      <c r="A5965" s="5" t="s">
        <v>353</v>
      </c>
      <c r="B5965" s="3" t="s">
        <v>354</v>
      </c>
      <c r="C5965" s="7"/>
      <c r="D5965" s="7"/>
      <c r="E5965" s="7"/>
      <c r="F5965" s="8" t="str">
        <f t="shared" si="188"/>
        <v>January</v>
      </c>
      <c r="G5965" s="7" t="str">
        <f t="shared" si="189"/>
        <v/>
      </c>
      <c r="H5965" s="5" t="s">
        <v>28</v>
      </c>
      <c r="I5965" s="5" t="s">
        <v>29</v>
      </c>
      <c r="J5965" s="10"/>
      <c r="K5965" s="10"/>
      <c r="L5965" s="11">
        <v>0</v>
      </c>
    </row>
    <row r="5966" spans="1:12" x14ac:dyDescent="0.25">
      <c r="A5966" s="5" t="s">
        <v>357</v>
      </c>
      <c r="B5966" s="3" t="s">
        <v>358</v>
      </c>
      <c r="C5966" s="7"/>
      <c r="D5966" s="7"/>
      <c r="E5966" s="7"/>
      <c r="F5966" s="8" t="str">
        <f t="shared" si="188"/>
        <v>January</v>
      </c>
      <c r="G5966" s="7" t="str">
        <f t="shared" si="189"/>
        <v/>
      </c>
      <c r="H5966" s="5" t="s">
        <v>28</v>
      </c>
      <c r="I5966" s="5" t="s">
        <v>29</v>
      </c>
      <c r="J5966" s="10"/>
      <c r="K5966" s="10"/>
      <c r="L5966" s="11">
        <v>0</v>
      </c>
    </row>
    <row r="5967" spans="1:12" x14ac:dyDescent="0.25">
      <c r="A5967" s="5" t="s">
        <v>359</v>
      </c>
      <c r="B5967" s="3" t="s">
        <v>360</v>
      </c>
      <c r="C5967" s="5" t="s">
        <v>5587</v>
      </c>
      <c r="D5967" s="5" t="s">
        <v>5587</v>
      </c>
      <c r="E5967" s="5">
        <v>2022</v>
      </c>
      <c r="F5967" s="8" t="str">
        <f t="shared" si="188"/>
        <v>January</v>
      </c>
      <c r="G5967" s="7">
        <f t="shared" si="189"/>
        <v>44562</v>
      </c>
      <c r="H5967" s="5" t="s">
        <v>5359</v>
      </c>
      <c r="I5967" s="5" t="s">
        <v>11</v>
      </c>
      <c r="J5967" s="10">
        <v>217648.8</v>
      </c>
      <c r="K5967" s="10"/>
      <c r="L5967" s="11">
        <v>217648.8</v>
      </c>
    </row>
    <row r="5968" spans="1:12" x14ac:dyDescent="0.25">
      <c r="A5968" s="5" t="s">
        <v>359</v>
      </c>
      <c r="B5968" s="3" t="s">
        <v>360</v>
      </c>
      <c r="C5968" s="5" t="s">
        <v>5587</v>
      </c>
      <c r="D5968" s="5" t="s">
        <v>5606</v>
      </c>
      <c r="E5968" s="5">
        <v>2022</v>
      </c>
      <c r="F5968" s="8" t="str">
        <f t="shared" si="188"/>
        <v>January</v>
      </c>
      <c r="G5968" s="7">
        <f t="shared" si="189"/>
        <v>44571</v>
      </c>
      <c r="H5968" s="5" t="s">
        <v>4764</v>
      </c>
      <c r="I5968" s="5" t="s">
        <v>13</v>
      </c>
      <c r="J5968" s="10"/>
      <c r="K5968" s="10">
        <v>192340</v>
      </c>
      <c r="L5968" s="11">
        <v>25308.799999999999</v>
      </c>
    </row>
    <row r="5969" spans="1:12" x14ac:dyDescent="0.25">
      <c r="A5969" s="5" t="s">
        <v>359</v>
      </c>
      <c r="B5969" s="3" t="s">
        <v>360</v>
      </c>
      <c r="C5969" s="5" t="s">
        <v>5587</v>
      </c>
      <c r="D5969" s="5" t="s">
        <v>5606</v>
      </c>
      <c r="E5969" s="5">
        <v>2022</v>
      </c>
      <c r="F5969" s="8" t="str">
        <f t="shared" si="188"/>
        <v>January</v>
      </c>
      <c r="G5969" s="7">
        <f t="shared" si="189"/>
        <v>44571</v>
      </c>
      <c r="H5969" s="5" t="s">
        <v>4711</v>
      </c>
      <c r="I5969" s="5" t="s">
        <v>13</v>
      </c>
      <c r="J5969" s="10"/>
      <c r="K5969" s="10">
        <v>10124</v>
      </c>
      <c r="L5969" s="11">
        <v>15184.8</v>
      </c>
    </row>
    <row r="5970" spans="1:12" x14ac:dyDescent="0.25">
      <c r="A5970" s="5" t="s">
        <v>359</v>
      </c>
      <c r="B5970" s="3" t="s">
        <v>360</v>
      </c>
      <c r="C5970" s="5" t="s">
        <v>5587</v>
      </c>
      <c r="D5970" s="5" t="s">
        <v>5606</v>
      </c>
      <c r="E5970" s="5">
        <v>2022</v>
      </c>
      <c r="F5970" s="8" t="str">
        <f t="shared" si="188"/>
        <v>January</v>
      </c>
      <c r="G5970" s="7">
        <f t="shared" si="189"/>
        <v>44571</v>
      </c>
      <c r="H5970" s="5" t="s">
        <v>5358</v>
      </c>
      <c r="I5970" s="5" t="s">
        <v>13</v>
      </c>
      <c r="J5970" s="10"/>
      <c r="K5970" s="10">
        <v>15184.8</v>
      </c>
      <c r="L5970" s="11">
        <v>0</v>
      </c>
    </row>
    <row r="5971" spans="1:12" x14ac:dyDescent="0.25">
      <c r="A5971" s="5" t="s">
        <v>359</v>
      </c>
      <c r="B5971" s="3" t="s">
        <v>360</v>
      </c>
      <c r="C5971" s="5" t="s">
        <v>5598</v>
      </c>
      <c r="D5971" s="5" t="s">
        <v>5587</v>
      </c>
      <c r="E5971" s="5">
        <v>2022</v>
      </c>
      <c r="F5971" s="8" t="str">
        <f t="shared" si="188"/>
        <v>February</v>
      </c>
      <c r="G5971" s="7">
        <f t="shared" si="189"/>
        <v>44593</v>
      </c>
      <c r="H5971" s="5" t="s">
        <v>5357</v>
      </c>
      <c r="I5971" s="5" t="s">
        <v>11</v>
      </c>
      <c r="J5971" s="10">
        <v>217648.8</v>
      </c>
      <c r="K5971" s="10"/>
      <c r="L5971" s="11">
        <v>217648.8</v>
      </c>
    </row>
    <row r="5972" spans="1:12" x14ac:dyDescent="0.25">
      <c r="A5972" s="5" t="s">
        <v>359</v>
      </c>
      <c r="B5972" s="3" t="s">
        <v>360</v>
      </c>
      <c r="C5972" s="5" t="s">
        <v>5598</v>
      </c>
      <c r="D5972" s="5" t="s">
        <v>5592</v>
      </c>
      <c r="E5972" s="5">
        <v>2022</v>
      </c>
      <c r="F5972" s="8" t="str">
        <f t="shared" ref="F5972:F6035" si="190">TEXT(C5972*28, "mmmm")</f>
        <v>February</v>
      </c>
      <c r="G5972" s="7">
        <f t="shared" ref="G5972:G6035" si="191">IFERROR(DATEVALUE(CONCATENATE(C5972,"-",D5972,"-",E5972)), "")</f>
        <v>44599</v>
      </c>
      <c r="H5972" s="5" t="s">
        <v>4698</v>
      </c>
      <c r="I5972" s="5" t="s">
        <v>13</v>
      </c>
      <c r="J5972" s="10"/>
      <c r="K5972" s="10">
        <v>192340.8</v>
      </c>
      <c r="L5972" s="11">
        <v>25308</v>
      </c>
    </row>
    <row r="5973" spans="1:12" x14ac:dyDescent="0.25">
      <c r="A5973" s="5" t="s">
        <v>359</v>
      </c>
      <c r="B5973" s="3" t="s">
        <v>360</v>
      </c>
      <c r="C5973" s="5" t="s">
        <v>5598</v>
      </c>
      <c r="D5973" s="5" t="s">
        <v>5592</v>
      </c>
      <c r="E5973" s="5">
        <v>2022</v>
      </c>
      <c r="F5973" s="8" t="str">
        <f t="shared" si="190"/>
        <v>February</v>
      </c>
      <c r="G5973" s="7">
        <f t="shared" si="191"/>
        <v>44599</v>
      </c>
      <c r="H5973" s="5" t="s">
        <v>4697</v>
      </c>
      <c r="I5973" s="5" t="s">
        <v>13</v>
      </c>
      <c r="J5973" s="10"/>
      <c r="K5973" s="10">
        <v>10123.200000000001</v>
      </c>
      <c r="L5973" s="11">
        <v>15184.8</v>
      </c>
    </row>
    <row r="5974" spans="1:12" x14ac:dyDescent="0.25">
      <c r="A5974" s="5" t="s">
        <v>359</v>
      </c>
      <c r="B5974" s="3" t="s">
        <v>360</v>
      </c>
      <c r="C5974" s="5" t="s">
        <v>5598</v>
      </c>
      <c r="D5974" s="5" t="s">
        <v>5592</v>
      </c>
      <c r="E5974" s="5">
        <v>2022</v>
      </c>
      <c r="F5974" s="8" t="str">
        <f t="shared" si="190"/>
        <v>February</v>
      </c>
      <c r="G5974" s="7">
        <f t="shared" si="191"/>
        <v>44599</v>
      </c>
      <c r="H5974" s="5" t="s">
        <v>5356</v>
      </c>
      <c r="I5974" s="5" t="s">
        <v>13</v>
      </c>
      <c r="J5974" s="10"/>
      <c r="K5974" s="10">
        <v>15184.8</v>
      </c>
      <c r="L5974" s="11">
        <v>0</v>
      </c>
    </row>
    <row r="5975" spans="1:12" x14ac:dyDescent="0.25">
      <c r="A5975" s="5" t="s">
        <v>359</v>
      </c>
      <c r="B5975" s="3" t="s">
        <v>360</v>
      </c>
      <c r="C5975" s="5" t="s">
        <v>5588</v>
      </c>
      <c r="D5975" s="5" t="s">
        <v>5587</v>
      </c>
      <c r="E5975" s="5">
        <v>2022</v>
      </c>
      <c r="F5975" s="8" t="str">
        <f t="shared" si="190"/>
        <v>March</v>
      </c>
      <c r="G5975" s="7">
        <f t="shared" si="191"/>
        <v>44621</v>
      </c>
      <c r="H5975" s="5" t="s">
        <v>5355</v>
      </c>
      <c r="I5975" s="5" t="s">
        <v>11</v>
      </c>
      <c r="J5975" s="10">
        <v>217648.8</v>
      </c>
      <c r="K5975" s="10"/>
      <c r="L5975" s="11">
        <v>217648.8</v>
      </c>
    </row>
    <row r="5976" spans="1:12" x14ac:dyDescent="0.25">
      <c r="A5976" s="5" t="s">
        <v>359</v>
      </c>
      <c r="B5976" s="3" t="s">
        <v>360</v>
      </c>
      <c r="C5976" s="5" t="s">
        <v>5588</v>
      </c>
      <c r="D5976" s="5" t="s">
        <v>5594</v>
      </c>
      <c r="E5976" s="5">
        <v>2022</v>
      </c>
      <c r="F5976" s="8" t="str">
        <f t="shared" si="190"/>
        <v>March</v>
      </c>
      <c r="G5976" s="7">
        <f t="shared" si="191"/>
        <v>44631</v>
      </c>
      <c r="H5976" s="5" t="s">
        <v>4695</v>
      </c>
      <c r="I5976" s="5" t="s">
        <v>13</v>
      </c>
      <c r="J5976" s="10"/>
      <c r="K5976" s="10">
        <v>192340.8</v>
      </c>
      <c r="L5976" s="11">
        <v>25308</v>
      </c>
    </row>
    <row r="5977" spans="1:12" x14ac:dyDescent="0.25">
      <c r="A5977" s="5" t="s">
        <v>359</v>
      </c>
      <c r="B5977" s="3" t="s">
        <v>360</v>
      </c>
      <c r="C5977" s="5" t="s">
        <v>5588</v>
      </c>
      <c r="D5977" s="5" t="s">
        <v>5594</v>
      </c>
      <c r="E5977" s="5">
        <v>2022</v>
      </c>
      <c r="F5977" s="8" t="str">
        <f t="shared" si="190"/>
        <v>March</v>
      </c>
      <c r="G5977" s="7">
        <f t="shared" si="191"/>
        <v>44631</v>
      </c>
      <c r="H5977" s="5" t="s">
        <v>4694</v>
      </c>
      <c r="I5977" s="5" t="s">
        <v>13</v>
      </c>
      <c r="J5977" s="10"/>
      <c r="K5977" s="10">
        <v>10123.200000000001</v>
      </c>
      <c r="L5977" s="11">
        <v>15184.8</v>
      </c>
    </row>
    <row r="5978" spans="1:12" x14ac:dyDescent="0.25">
      <c r="A5978" s="5" t="s">
        <v>359</v>
      </c>
      <c r="B5978" s="3" t="s">
        <v>360</v>
      </c>
      <c r="C5978" s="5" t="s">
        <v>5588</v>
      </c>
      <c r="D5978" s="5" t="s">
        <v>5594</v>
      </c>
      <c r="E5978" s="5">
        <v>2022</v>
      </c>
      <c r="F5978" s="8" t="str">
        <f t="shared" si="190"/>
        <v>March</v>
      </c>
      <c r="G5978" s="7">
        <f t="shared" si="191"/>
        <v>44631</v>
      </c>
      <c r="H5978" s="5" t="s">
        <v>5354</v>
      </c>
      <c r="I5978" s="5" t="s">
        <v>13</v>
      </c>
      <c r="J5978" s="10"/>
      <c r="K5978" s="10">
        <v>15184.8</v>
      </c>
      <c r="L5978" s="11">
        <v>0</v>
      </c>
    </row>
    <row r="5979" spans="1:12" x14ac:dyDescent="0.25">
      <c r="A5979" s="5" t="s">
        <v>359</v>
      </c>
      <c r="B5979" s="3" t="s">
        <v>360</v>
      </c>
      <c r="C5979" s="5" t="s">
        <v>5596</v>
      </c>
      <c r="D5979" s="5" t="s">
        <v>5587</v>
      </c>
      <c r="E5979" s="5">
        <v>2022</v>
      </c>
      <c r="F5979" s="8" t="str">
        <f t="shared" si="190"/>
        <v>April</v>
      </c>
      <c r="G5979" s="7">
        <f t="shared" si="191"/>
        <v>44652</v>
      </c>
      <c r="H5979" s="5" t="s">
        <v>5353</v>
      </c>
      <c r="I5979" s="5" t="s">
        <v>11</v>
      </c>
      <c r="J5979" s="10">
        <v>217648.8</v>
      </c>
      <c r="K5979" s="10"/>
      <c r="L5979" s="11">
        <v>217648.8</v>
      </c>
    </row>
    <row r="5980" spans="1:12" x14ac:dyDescent="0.25">
      <c r="A5980" s="5" t="s">
        <v>359</v>
      </c>
      <c r="B5980" s="3" t="s">
        <v>360</v>
      </c>
      <c r="C5980" s="5" t="s">
        <v>5596</v>
      </c>
      <c r="D5980" s="5" t="s">
        <v>5594</v>
      </c>
      <c r="E5980" s="5">
        <v>2022</v>
      </c>
      <c r="F5980" s="8" t="str">
        <f t="shared" si="190"/>
        <v>April</v>
      </c>
      <c r="G5980" s="7">
        <f t="shared" si="191"/>
        <v>44662</v>
      </c>
      <c r="H5980" s="5" t="s">
        <v>4692</v>
      </c>
      <c r="I5980" s="5" t="s">
        <v>13</v>
      </c>
      <c r="J5980" s="10"/>
      <c r="K5980" s="10">
        <v>192340.8</v>
      </c>
      <c r="L5980" s="11">
        <v>25308</v>
      </c>
    </row>
    <row r="5981" spans="1:12" x14ac:dyDescent="0.25">
      <c r="A5981" s="5" t="s">
        <v>359</v>
      </c>
      <c r="B5981" s="3" t="s">
        <v>360</v>
      </c>
      <c r="C5981" s="5" t="s">
        <v>5596</v>
      </c>
      <c r="D5981" s="5" t="s">
        <v>5594</v>
      </c>
      <c r="E5981" s="5">
        <v>2022</v>
      </c>
      <c r="F5981" s="8" t="str">
        <f t="shared" si="190"/>
        <v>April</v>
      </c>
      <c r="G5981" s="7">
        <f t="shared" si="191"/>
        <v>44662</v>
      </c>
      <c r="H5981" s="5" t="s">
        <v>4691</v>
      </c>
      <c r="I5981" s="5" t="s">
        <v>13</v>
      </c>
      <c r="J5981" s="10"/>
      <c r="K5981" s="10">
        <v>10123.200000000001</v>
      </c>
      <c r="L5981" s="11">
        <v>15184.8</v>
      </c>
    </row>
    <row r="5982" spans="1:12" x14ac:dyDescent="0.25">
      <c r="A5982" s="5" t="s">
        <v>359</v>
      </c>
      <c r="B5982" s="3" t="s">
        <v>360</v>
      </c>
      <c r="C5982" s="5" t="s">
        <v>5596</v>
      </c>
      <c r="D5982" s="5" t="s">
        <v>5594</v>
      </c>
      <c r="E5982" s="5">
        <v>2022</v>
      </c>
      <c r="F5982" s="8" t="str">
        <f t="shared" si="190"/>
        <v>April</v>
      </c>
      <c r="G5982" s="7">
        <f t="shared" si="191"/>
        <v>44662</v>
      </c>
      <c r="H5982" s="5" t="s">
        <v>5352</v>
      </c>
      <c r="I5982" s="5" t="s">
        <v>13</v>
      </c>
      <c r="J5982" s="10"/>
      <c r="K5982" s="10">
        <v>15184.8</v>
      </c>
      <c r="L5982" s="11">
        <v>0</v>
      </c>
    </row>
    <row r="5983" spans="1:12" x14ac:dyDescent="0.25">
      <c r="A5983" s="5" t="s">
        <v>359</v>
      </c>
      <c r="B5983" s="3" t="s">
        <v>360</v>
      </c>
      <c r="C5983" s="5" t="s">
        <v>5597</v>
      </c>
      <c r="D5983" s="5" t="s">
        <v>5587</v>
      </c>
      <c r="E5983" s="5">
        <v>2022</v>
      </c>
      <c r="F5983" s="8" t="str">
        <f t="shared" si="190"/>
        <v>May</v>
      </c>
      <c r="G5983" s="7">
        <f t="shared" si="191"/>
        <v>44682</v>
      </c>
      <c r="H5983" s="5" t="s">
        <v>5351</v>
      </c>
      <c r="I5983" s="5" t="s">
        <v>11</v>
      </c>
      <c r="J5983" s="10">
        <v>217648.8</v>
      </c>
      <c r="K5983" s="10"/>
      <c r="L5983" s="11">
        <v>217648.8</v>
      </c>
    </row>
    <row r="5984" spans="1:12" x14ac:dyDescent="0.25">
      <c r="A5984" s="5" t="s">
        <v>359</v>
      </c>
      <c r="B5984" s="3" t="s">
        <v>360</v>
      </c>
      <c r="C5984" s="5" t="s">
        <v>5597</v>
      </c>
      <c r="D5984" s="5" t="s">
        <v>5604</v>
      </c>
      <c r="E5984" s="5">
        <v>2022</v>
      </c>
      <c r="F5984" s="8" t="str">
        <f t="shared" si="190"/>
        <v>May</v>
      </c>
      <c r="G5984" s="7">
        <f t="shared" si="191"/>
        <v>44694</v>
      </c>
      <c r="H5984" s="5" t="s">
        <v>4689</v>
      </c>
      <c r="I5984" s="5" t="s">
        <v>13</v>
      </c>
      <c r="J5984" s="10"/>
      <c r="K5984" s="10">
        <v>192340</v>
      </c>
      <c r="L5984" s="11">
        <v>25308.799999999999</v>
      </c>
    </row>
    <row r="5985" spans="1:12" x14ac:dyDescent="0.25">
      <c r="A5985" s="5" t="s">
        <v>359</v>
      </c>
      <c r="B5985" s="3" t="s">
        <v>360</v>
      </c>
      <c r="C5985" s="5" t="s">
        <v>5597</v>
      </c>
      <c r="D5985" s="5" t="s">
        <v>5604</v>
      </c>
      <c r="E5985" s="5">
        <v>2022</v>
      </c>
      <c r="F5985" s="8" t="str">
        <f t="shared" si="190"/>
        <v>May</v>
      </c>
      <c r="G5985" s="7">
        <f t="shared" si="191"/>
        <v>44694</v>
      </c>
      <c r="H5985" s="5" t="s">
        <v>4688</v>
      </c>
      <c r="I5985" s="5" t="s">
        <v>13</v>
      </c>
      <c r="J5985" s="10"/>
      <c r="K5985" s="10">
        <v>10124</v>
      </c>
      <c r="L5985" s="11">
        <v>15184.8</v>
      </c>
    </row>
    <row r="5986" spans="1:12" x14ac:dyDescent="0.25">
      <c r="A5986" s="5" t="s">
        <v>359</v>
      </c>
      <c r="B5986" s="3" t="s">
        <v>360</v>
      </c>
      <c r="C5986" s="5" t="s">
        <v>5597</v>
      </c>
      <c r="D5986" s="5" t="s">
        <v>5604</v>
      </c>
      <c r="E5986" s="5">
        <v>2022</v>
      </c>
      <c r="F5986" s="8" t="str">
        <f t="shared" si="190"/>
        <v>May</v>
      </c>
      <c r="G5986" s="7">
        <f t="shared" si="191"/>
        <v>44694</v>
      </c>
      <c r="H5986" s="5" t="s">
        <v>5350</v>
      </c>
      <c r="I5986" s="5" t="s">
        <v>13</v>
      </c>
      <c r="J5986" s="10"/>
      <c r="K5986" s="10">
        <v>15184.8</v>
      </c>
      <c r="L5986" s="11">
        <v>0</v>
      </c>
    </row>
    <row r="5987" spans="1:12" x14ac:dyDescent="0.25">
      <c r="A5987" s="5" t="s">
        <v>359</v>
      </c>
      <c r="B5987" s="3" t="s">
        <v>360</v>
      </c>
      <c r="C5987" s="5" t="s">
        <v>5589</v>
      </c>
      <c r="D5987" s="5" t="s">
        <v>5587</v>
      </c>
      <c r="E5987" s="5">
        <v>2022</v>
      </c>
      <c r="F5987" s="8" t="str">
        <f t="shared" si="190"/>
        <v>June</v>
      </c>
      <c r="G5987" s="7">
        <f t="shared" si="191"/>
        <v>44713</v>
      </c>
      <c r="H5987" s="5" t="s">
        <v>5349</v>
      </c>
      <c r="I5987" s="5" t="s">
        <v>11</v>
      </c>
      <c r="J5987" s="10">
        <v>217648.8</v>
      </c>
      <c r="K5987" s="10"/>
      <c r="L5987" s="11">
        <v>217648.8</v>
      </c>
    </row>
    <row r="5988" spans="1:12" x14ac:dyDescent="0.25">
      <c r="A5988" s="5" t="s">
        <v>359</v>
      </c>
      <c r="B5988" s="3" t="s">
        <v>360</v>
      </c>
      <c r="C5988" s="5" t="s">
        <v>5589</v>
      </c>
      <c r="D5988" s="5" t="s">
        <v>5606</v>
      </c>
      <c r="E5988" s="5">
        <v>2022</v>
      </c>
      <c r="F5988" s="8" t="str">
        <f t="shared" si="190"/>
        <v>June</v>
      </c>
      <c r="G5988" s="7">
        <f t="shared" si="191"/>
        <v>44722</v>
      </c>
      <c r="H5988" s="5" t="s">
        <v>5348</v>
      </c>
      <c r="I5988" s="5" t="s">
        <v>13</v>
      </c>
      <c r="J5988" s="10"/>
      <c r="K5988" s="10">
        <v>15184.8</v>
      </c>
      <c r="L5988" s="11">
        <v>202464</v>
      </c>
    </row>
    <row r="5989" spans="1:12" x14ac:dyDescent="0.25">
      <c r="A5989" s="5" t="s">
        <v>359</v>
      </c>
      <c r="B5989" s="3" t="s">
        <v>360</v>
      </c>
      <c r="C5989" s="5" t="s">
        <v>5589</v>
      </c>
      <c r="D5989" s="5" t="s">
        <v>5606</v>
      </c>
      <c r="E5989" s="5">
        <v>2022</v>
      </c>
      <c r="F5989" s="8" t="str">
        <f t="shared" si="190"/>
        <v>June</v>
      </c>
      <c r="G5989" s="7">
        <f t="shared" si="191"/>
        <v>44722</v>
      </c>
      <c r="H5989" s="5" t="s">
        <v>1975</v>
      </c>
      <c r="I5989" s="5" t="s">
        <v>13</v>
      </c>
      <c r="J5989" s="10"/>
      <c r="K5989" s="10">
        <v>10124</v>
      </c>
      <c r="L5989" s="11">
        <v>192340</v>
      </c>
    </row>
    <row r="5990" spans="1:12" x14ac:dyDescent="0.25">
      <c r="A5990" s="5" t="s">
        <v>359</v>
      </c>
      <c r="B5990" s="3" t="s">
        <v>360</v>
      </c>
      <c r="C5990" s="5" t="s">
        <v>5589</v>
      </c>
      <c r="D5990" s="5" t="s">
        <v>5606</v>
      </c>
      <c r="E5990" s="5">
        <v>2022</v>
      </c>
      <c r="F5990" s="8" t="str">
        <f t="shared" si="190"/>
        <v>June</v>
      </c>
      <c r="G5990" s="7">
        <f t="shared" si="191"/>
        <v>44722</v>
      </c>
      <c r="H5990" s="5" t="s">
        <v>5347</v>
      </c>
      <c r="I5990" s="5" t="s">
        <v>13</v>
      </c>
      <c r="J5990" s="10"/>
      <c r="K5990" s="10">
        <v>192340</v>
      </c>
      <c r="L5990" s="11">
        <v>0</v>
      </c>
    </row>
    <row r="5991" spans="1:12" x14ac:dyDescent="0.25">
      <c r="A5991" s="5" t="s">
        <v>359</v>
      </c>
      <c r="B5991" s="3" t="s">
        <v>360</v>
      </c>
      <c r="C5991" s="5" t="s">
        <v>5592</v>
      </c>
      <c r="D5991" s="5" t="s">
        <v>5587</v>
      </c>
      <c r="E5991" s="5">
        <v>2022</v>
      </c>
      <c r="F5991" s="8" t="str">
        <f t="shared" si="190"/>
        <v>July</v>
      </c>
      <c r="G5991" s="7">
        <f t="shared" si="191"/>
        <v>44743</v>
      </c>
      <c r="H5991" s="5" t="s">
        <v>5346</v>
      </c>
      <c r="I5991" s="5" t="s">
        <v>11</v>
      </c>
      <c r="J5991" s="10">
        <v>217648.8</v>
      </c>
      <c r="K5991" s="10"/>
      <c r="L5991" s="11">
        <v>217648.8</v>
      </c>
    </row>
    <row r="5992" spans="1:12" x14ac:dyDescent="0.25">
      <c r="A5992" s="5" t="s">
        <v>359</v>
      </c>
      <c r="B5992" s="3" t="s">
        <v>360</v>
      </c>
      <c r="C5992" s="5" t="s">
        <v>5592</v>
      </c>
      <c r="D5992" s="5" t="s">
        <v>5589</v>
      </c>
      <c r="E5992" s="5">
        <v>2022</v>
      </c>
      <c r="F5992" s="8" t="str">
        <f t="shared" si="190"/>
        <v>July</v>
      </c>
      <c r="G5992" s="7">
        <f t="shared" si="191"/>
        <v>44748</v>
      </c>
      <c r="H5992" s="5" t="s">
        <v>4685</v>
      </c>
      <c r="I5992" s="5" t="s">
        <v>13</v>
      </c>
      <c r="J5992" s="10"/>
      <c r="K5992" s="10">
        <v>192340.8</v>
      </c>
      <c r="L5992" s="11">
        <v>25308</v>
      </c>
    </row>
    <row r="5993" spans="1:12" x14ac:dyDescent="0.25">
      <c r="A5993" s="5" t="s">
        <v>359</v>
      </c>
      <c r="B5993" s="3" t="s">
        <v>360</v>
      </c>
      <c r="C5993" s="5" t="s">
        <v>5592</v>
      </c>
      <c r="D5993" s="5" t="s">
        <v>5589</v>
      </c>
      <c r="E5993" s="5">
        <v>2022</v>
      </c>
      <c r="F5993" s="8" t="str">
        <f t="shared" si="190"/>
        <v>July</v>
      </c>
      <c r="G5993" s="7">
        <f t="shared" si="191"/>
        <v>44748</v>
      </c>
      <c r="H5993" s="5" t="s">
        <v>4684</v>
      </c>
      <c r="I5993" s="5" t="s">
        <v>13</v>
      </c>
      <c r="J5993" s="10"/>
      <c r="K5993" s="10">
        <v>10124</v>
      </c>
      <c r="L5993" s="11">
        <v>15184</v>
      </c>
    </row>
    <row r="5994" spans="1:12" x14ac:dyDescent="0.25">
      <c r="A5994" s="5" t="s">
        <v>359</v>
      </c>
      <c r="B5994" s="3" t="s">
        <v>360</v>
      </c>
      <c r="C5994" s="5" t="s">
        <v>5592</v>
      </c>
      <c r="D5994" s="5" t="s">
        <v>5589</v>
      </c>
      <c r="E5994" s="5">
        <v>2022</v>
      </c>
      <c r="F5994" s="8" t="str">
        <f t="shared" si="190"/>
        <v>July</v>
      </c>
      <c r="G5994" s="7">
        <f t="shared" si="191"/>
        <v>44748</v>
      </c>
      <c r="H5994" s="5" t="s">
        <v>5345</v>
      </c>
      <c r="I5994" s="5" t="s">
        <v>13</v>
      </c>
      <c r="J5994" s="10"/>
      <c r="K5994" s="10">
        <v>15184</v>
      </c>
      <c r="L5994" s="11">
        <v>0</v>
      </c>
    </row>
    <row r="5995" spans="1:12" x14ac:dyDescent="0.25">
      <c r="A5995" s="5" t="s">
        <v>359</v>
      </c>
      <c r="B5995" s="3" t="s">
        <v>360</v>
      </c>
      <c r="C5995" s="5" t="s">
        <v>5590</v>
      </c>
      <c r="D5995" s="5" t="s">
        <v>5587</v>
      </c>
      <c r="E5995" s="5">
        <v>2022</v>
      </c>
      <c r="F5995" s="8" t="str">
        <f t="shared" si="190"/>
        <v>August</v>
      </c>
      <c r="G5995" s="7">
        <f t="shared" si="191"/>
        <v>44774</v>
      </c>
      <c r="H5995" s="5" t="s">
        <v>5344</v>
      </c>
      <c r="I5995" s="5" t="s">
        <v>11</v>
      </c>
      <c r="J5995" s="10">
        <v>217648.8</v>
      </c>
      <c r="K5995" s="10"/>
      <c r="L5995" s="11">
        <v>217648.8</v>
      </c>
    </row>
    <row r="5996" spans="1:12" x14ac:dyDescent="0.25">
      <c r="A5996" s="5" t="s">
        <v>359</v>
      </c>
      <c r="B5996" s="3" t="s">
        <v>360</v>
      </c>
      <c r="C5996" s="5" t="s">
        <v>5590</v>
      </c>
      <c r="D5996" s="5" t="s">
        <v>5597</v>
      </c>
      <c r="E5996" s="5">
        <v>2022</v>
      </c>
      <c r="F5996" s="8" t="str">
        <f t="shared" si="190"/>
        <v>August</v>
      </c>
      <c r="G5996" s="7">
        <f t="shared" si="191"/>
        <v>44778</v>
      </c>
      <c r="H5996" s="5" t="s">
        <v>5343</v>
      </c>
      <c r="I5996" s="5" t="s">
        <v>13</v>
      </c>
      <c r="J5996" s="10"/>
      <c r="K5996" s="10">
        <v>192340.8</v>
      </c>
      <c r="L5996" s="11">
        <v>25308</v>
      </c>
    </row>
    <row r="5997" spans="1:12" x14ac:dyDescent="0.25">
      <c r="A5997" s="5" t="s">
        <v>359</v>
      </c>
      <c r="B5997" s="3" t="s">
        <v>360</v>
      </c>
      <c r="C5997" s="5" t="s">
        <v>5590</v>
      </c>
      <c r="D5997" s="5" t="s">
        <v>5597</v>
      </c>
      <c r="E5997" s="5">
        <v>2022</v>
      </c>
      <c r="F5997" s="8" t="str">
        <f t="shared" si="190"/>
        <v>August</v>
      </c>
      <c r="G5997" s="7">
        <f t="shared" si="191"/>
        <v>44778</v>
      </c>
      <c r="H5997" s="5" t="s">
        <v>5342</v>
      </c>
      <c r="I5997" s="5" t="s">
        <v>13</v>
      </c>
      <c r="J5997" s="10"/>
      <c r="K5997" s="10">
        <v>15184.8</v>
      </c>
      <c r="L5997" s="11">
        <v>10123.200000000001</v>
      </c>
    </row>
    <row r="5998" spans="1:12" x14ac:dyDescent="0.25">
      <c r="A5998" s="5" t="s">
        <v>359</v>
      </c>
      <c r="B5998" s="3" t="s">
        <v>360</v>
      </c>
      <c r="C5998" s="5" t="s">
        <v>5590</v>
      </c>
      <c r="D5998" s="5" t="s">
        <v>5597</v>
      </c>
      <c r="E5998" s="5">
        <v>2022</v>
      </c>
      <c r="F5998" s="8" t="str">
        <f t="shared" si="190"/>
        <v>August</v>
      </c>
      <c r="G5998" s="7">
        <f t="shared" si="191"/>
        <v>44778</v>
      </c>
      <c r="H5998" s="5" t="s">
        <v>4681</v>
      </c>
      <c r="I5998" s="5" t="s">
        <v>13</v>
      </c>
      <c r="J5998" s="10"/>
      <c r="K5998" s="10">
        <v>10123.200000000001</v>
      </c>
      <c r="L5998" s="11">
        <v>0</v>
      </c>
    </row>
    <row r="5999" spans="1:12" x14ac:dyDescent="0.25">
      <c r="A5999" s="5" t="s">
        <v>361</v>
      </c>
      <c r="B5999" s="3" t="s">
        <v>362</v>
      </c>
      <c r="C5999" s="5" t="s">
        <v>5587</v>
      </c>
      <c r="D5999" s="5" t="s">
        <v>5587</v>
      </c>
      <c r="E5999" s="5">
        <v>2022</v>
      </c>
      <c r="F5999" s="8" t="str">
        <f t="shared" si="190"/>
        <v>January</v>
      </c>
      <c r="G5999" s="7">
        <f t="shared" si="191"/>
        <v>44562</v>
      </c>
      <c r="H5999" s="5" t="s">
        <v>36</v>
      </c>
      <c r="I5999" s="5" t="s">
        <v>29</v>
      </c>
      <c r="J5999" s="10"/>
      <c r="K5999" s="10"/>
      <c r="L5999" s="11">
        <v>382458.33</v>
      </c>
    </row>
    <row r="6000" spans="1:12" x14ac:dyDescent="0.25">
      <c r="A6000" s="5" t="s">
        <v>361</v>
      </c>
      <c r="B6000" s="3" t="s">
        <v>362</v>
      </c>
      <c r="C6000" s="5" t="s">
        <v>5598</v>
      </c>
      <c r="D6000" s="5" t="s">
        <v>5593</v>
      </c>
      <c r="E6000" s="5">
        <v>2022</v>
      </c>
      <c r="F6000" s="8" t="str">
        <f t="shared" si="190"/>
        <v>February</v>
      </c>
      <c r="G6000" s="7">
        <f t="shared" si="191"/>
        <v>44614</v>
      </c>
      <c r="H6000" s="5" t="s">
        <v>3247</v>
      </c>
      <c r="I6000" s="5" t="s">
        <v>13</v>
      </c>
      <c r="J6000" s="10"/>
      <c r="K6000" s="10">
        <v>100000</v>
      </c>
      <c r="L6000" s="11">
        <v>282458.33</v>
      </c>
    </row>
    <row r="6001" spans="1:12" x14ac:dyDescent="0.25">
      <c r="A6001" s="5" t="s">
        <v>361</v>
      </c>
      <c r="B6001" s="3" t="s">
        <v>362</v>
      </c>
      <c r="C6001" s="5" t="s">
        <v>5597</v>
      </c>
      <c r="D6001" s="5" t="s">
        <v>5610</v>
      </c>
      <c r="E6001" s="5">
        <v>2022</v>
      </c>
      <c r="F6001" s="8" t="str">
        <f t="shared" si="190"/>
        <v>May</v>
      </c>
      <c r="G6001" s="7">
        <f t="shared" si="191"/>
        <v>44711</v>
      </c>
      <c r="H6001" s="5" t="s">
        <v>5341</v>
      </c>
      <c r="I6001" s="5" t="s">
        <v>13</v>
      </c>
      <c r="J6001" s="10"/>
      <c r="K6001" s="10">
        <v>282458.33</v>
      </c>
      <c r="L6001" s="11">
        <v>0</v>
      </c>
    </row>
    <row r="6002" spans="1:12" x14ac:dyDescent="0.25">
      <c r="A6002" s="5" t="s">
        <v>363</v>
      </c>
      <c r="B6002" s="3" t="s">
        <v>364</v>
      </c>
      <c r="C6002" s="5" t="s">
        <v>5587</v>
      </c>
      <c r="D6002" s="5" t="s">
        <v>5587</v>
      </c>
      <c r="E6002" s="5">
        <v>2022</v>
      </c>
      <c r="F6002" s="8" t="str">
        <f t="shared" si="190"/>
        <v>January</v>
      </c>
      <c r="G6002" s="7">
        <f t="shared" si="191"/>
        <v>44562</v>
      </c>
      <c r="H6002" s="5" t="s">
        <v>36</v>
      </c>
      <c r="I6002" s="5" t="s">
        <v>29</v>
      </c>
      <c r="J6002" s="10"/>
      <c r="K6002" s="10"/>
      <c r="L6002" s="11">
        <v>2276169.36</v>
      </c>
    </row>
    <row r="6003" spans="1:12" x14ac:dyDescent="0.25">
      <c r="A6003" s="5" t="s">
        <v>363</v>
      </c>
      <c r="B6003" s="3" t="s">
        <v>364</v>
      </c>
      <c r="C6003" s="5" t="s">
        <v>5587</v>
      </c>
      <c r="D6003" s="5" t="s">
        <v>5587</v>
      </c>
      <c r="E6003" s="5">
        <v>2022</v>
      </c>
      <c r="F6003" s="8" t="str">
        <f t="shared" si="190"/>
        <v>January</v>
      </c>
      <c r="G6003" s="7">
        <f t="shared" si="191"/>
        <v>44562</v>
      </c>
      <c r="H6003" s="5" t="s">
        <v>5340</v>
      </c>
      <c r="I6003" s="5" t="s">
        <v>11</v>
      </c>
      <c r="J6003" s="10">
        <v>537500</v>
      </c>
      <c r="K6003" s="10"/>
      <c r="L6003" s="11">
        <v>2813669.36</v>
      </c>
    </row>
    <row r="6004" spans="1:12" x14ac:dyDescent="0.25">
      <c r="A6004" s="5" t="s">
        <v>363</v>
      </c>
      <c r="B6004" s="3" t="s">
        <v>364</v>
      </c>
      <c r="C6004" s="5" t="s">
        <v>5587</v>
      </c>
      <c r="D6004" s="5" t="s">
        <v>5600</v>
      </c>
      <c r="E6004" s="5">
        <v>2022</v>
      </c>
      <c r="F6004" s="8" t="str">
        <f t="shared" si="190"/>
        <v>January</v>
      </c>
      <c r="G6004" s="7">
        <f t="shared" si="191"/>
        <v>44589</v>
      </c>
      <c r="H6004" s="5" t="s">
        <v>3247</v>
      </c>
      <c r="I6004" s="5" t="s">
        <v>13</v>
      </c>
      <c r="J6004" s="10"/>
      <c r="K6004" s="10">
        <v>500000</v>
      </c>
      <c r="L6004" s="11">
        <v>2313669.36</v>
      </c>
    </row>
    <row r="6005" spans="1:12" x14ac:dyDescent="0.25">
      <c r="A6005" s="5" t="s">
        <v>363</v>
      </c>
      <c r="B6005" s="3" t="s">
        <v>364</v>
      </c>
      <c r="C6005" s="5" t="s">
        <v>5598</v>
      </c>
      <c r="D6005" s="5" t="s">
        <v>5588</v>
      </c>
      <c r="E6005" s="5">
        <v>2022</v>
      </c>
      <c r="F6005" s="8" t="str">
        <f t="shared" si="190"/>
        <v>February</v>
      </c>
      <c r="G6005" s="7">
        <f t="shared" si="191"/>
        <v>44595</v>
      </c>
      <c r="H6005" s="5" t="s">
        <v>3247</v>
      </c>
      <c r="I6005" s="5" t="s">
        <v>13</v>
      </c>
      <c r="J6005" s="10"/>
      <c r="K6005" s="10">
        <v>1960904.04</v>
      </c>
      <c r="L6005" s="11">
        <v>352765.32</v>
      </c>
    </row>
    <row r="6006" spans="1:12" x14ac:dyDescent="0.25">
      <c r="A6006" s="5" t="s">
        <v>363</v>
      </c>
      <c r="B6006" s="3" t="s">
        <v>364</v>
      </c>
      <c r="C6006" s="5" t="s">
        <v>5598</v>
      </c>
      <c r="D6006" s="5" t="s">
        <v>5588</v>
      </c>
      <c r="E6006" s="5">
        <v>2022</v>
      </c>
      <c r="F6006" s="8" t="str">
        <f t="shared" si="190"/>
        <v>February</v>
      </c>
      <c r="G6006" s="7">
        <f t="shared" si="191"/>
        <v>44595</v>
      </c>
      <c r="H6006" s="5" t="s">
        <v>5339</v>
      </c>
      <c r="I6006" s="5" t="s">
        <v>13</v>
      </c>
      <c r="J6006" s="10"/>
      <c r="K6006" s="10">
        <v>343806.45</v>
      </c>
      <c r="L6006" s="11">
        <v>8958.8700000000008</v>
      </c>
    </row>
    <row r="6007" spans="1:12" x14ac:dyDescent="0.25">
      <c r="A6007" s="5" t="s">
        <v>363</v>
      </c>
      <c r="B6007" s="3" t="s">
        <v>364</v>
      </c>
      <c r="C6007" s="5" t="s">
        <v>5598</v>
      </c>
      <c r="D6007" s="5" t="s">
        <v>5596</v>
      </c>
      <c r="E6007" s="5">
        <v>2022</v>
      </c>
      <c r="F6007" s="8" t="str">
        <f t="shared" si="190"/>
        <v>February</v>
      </c>
      <c r="G6007" s="7">
        <f t="shared" si="191"/>
        <v>44596</v>
      </c>
      <c r="H6007" s="5" t="s">
        <v>5338</v>
      </c>
      <c r="I6007" s="5" t="s">
        <v>11</v>
      </c>
      <c r="J6007" s="10">
        <v>537500</v>
      </c>
      <c r="K6007" s="10"/>
      <c r="L6007" s="11">
        <v>546458.87</v>
      </c>
    </row>
    <row r="6008" spans="1:12" x14ac:dyDescent="0.25">
      <c r="A6008" s="5" t="s">
        <v>363</v>
      </c>
      <c r="B6008" s="3" t="s">
        <v>364</v>
      </c>
      <c r="C6008" s="5" t="s">
        <v>5588</v>
      </c>
      <c r="D6008" s="5" t="s">
        <v>5587</v>
      </c>
      <c r="E6008" s="5">
        <v>2022</v>
      </c>
      <c r="F6008" s="8" t="str">
        <f t="shared" si="190"/>
        <v>March</v>
      </c>
      <c r="G6008" s="7">
        <f t="shared" si="191"/>
        <v>44621</v>
      </c>
      <c r="H6008" s="5" t="s">
        <v>5337</v>
      </c>
      <c r="I6008" s="5" t="s">
        <v>11</v>
      </c>
      <c r="J6008" s="10">
        <v>537500</v>
      </c>
      <c r="K6008" s="10"/>
      <c r="L6008" s="11">
        <v>1083958.8700000001</v>
      </c>
    </row>
    <row r="6009" spans="1:12" x14ac:dyDescent="0.25">
      <c r="A6009" s="5" t="s">
        <v>363</v>
      </c>
      <c r="B6009" s="3" t="s">
        <v>364</v>
      </c>
      <c r="C6009" s="5" t="s">
        <v>5588</v>
      </c>
      <c r="D6009" s="5" t="s">
        <v>5613</v>
      </c>
      <c r="E6009" s="5">
        <v>2022</v>
      </c>
      <c r="F6009" s="8" t="str">
        <f t="shared" si="190"/>
        <v>March</v>
      </c>
      <c r="G6009" s="7">
        <f t="shared" si="191"/>
        <v>44641</v>
      </c>
      <c r="H6009" s="5" t="s">
        <v>4698</v>
      </c>
      <c r="I6009" s="5" t="s">
        <v>13</v>
      </c>
      <c r="J6009" s="10"/>
      <c r="K6009" s="10">
        <v>487500</v>
      </c>
      <c r="L6009" s="11">
        <v>596458.87</v>
      </c>
    </row>
    <row r="6010" spans="1:12" x14ac:dyDescent="0.25">
      <c r="A6010" s="5" t="s">
        <v>363</v>
      </c>
      <c r="B6010" s="3" t="s">
        <v>364</v>
      </c>
      <c r="C6010" s="5" t="s">
        <v>5588</v>
      </c>
      <c r="D6010" s="5" t="s">
        <v>5613</v>
      </c>
      <c r="E6010" s="5">
        <v>2022</v>
      </c>
      <c r="F6010" s="8" t="str">
        <f t="shared" si="190"/>
        <v>March</v>
      </c>
      <c r="G6010" s="7">
        <f t="shared" si="191"/>
        <v>44641</v>
      </c>
      <c r="H6010" s="5" t="s">
        <v>4697</v>
      </c>
      <c r="I6010" s="5" t="s">
        <v>13</v>
      </c>
      <c r="J6010" s="10"/>
      <c r="K6010" s="10">
        <v>50000</v>
      </c>
      <c r="L6010" s="11">
        <v>546458.87</v>
      </c>
    </row>
    <row r="6011" spans="1:12" x14ac:dyDescent="0.25">
      <c r="A6011" s="5" t="s">
        <v>363</v>
      </c>
      <c r="B6011" s="3" t="s">
        <v>364</v>
      </c>
      <c r="C6011" s="5" t="s">
        <v>5596</v>
      </c>
      <c r="D6011" s="5" t="s">
        <v>5587</v>
      </c>
      <c r="E6011" s="5">
        <v>2022</v>
      </c>
      <c r="F6011" s="8" t="str">
        <f t="shared" si="190"/>
        <v>April</v>
      </c>
      <c r="G6011" s="7">
        <f t="shared" si="191"/>
        <v>44652</v>
      </c>
      <c r="H6011" s="5" t="s">
        <v>5336</v>
      </c>
      <c r="I6011" s="5" t="s">
        <v>11</v>
      </c>
      <c r="J6011" s="10">
        <v>537500</v>
      </c>
      <c r="K6011" s="10"/>
      <c r="L6011" s="11">
        <v>1083958.8700000001</v>
      </c>
    </row>
    <row r="6012" spans="1:12" x14ac:dyDescent="0.25">
      <c r="A6012" s="5" t="s">
        <v>363</v>
      </c>
      <c r="B6012" s="3" t="s">
        <v>364</v>
      </c>
      <c r="C6012" s="5" t="s">
        <v>5596</v>
      </c>
      <c r="D6012" s="5" t="s">
        <v>5597</v>
      </c>
      <c r="E6012" s="5">
        <v>2022</v>
      </c>
      <c r="F6012" s="8" t="str">
        <f t="shared" si="190"/>
        <v>April</v>
      </c>
      <c r="G6012" s="7">
        <f t="shared" si="191"/>
        <v>44656</v>
      </c>
      <c r="H6012" s="5" t="s">
        <v>4695</v>
      </c>
      <c r="I6012" s="5" t="s">
        <v>13</v>
      </c>
      <c r="J6012" s="10"/>
      <c r="K6012" s="10">
        <v>487500</v>
      </c>
      <c r="L6012" s="11">
        <v>596458.87</v>
      </c>
    </row>
    <row r="6013" spans="1:12" x14ac:dyDescent="0.25">
      <c r="A6013" s="5" t="s">
        <v>363</v>
      </c>
      <c r="B6013" s="3" t="s">
        <v>364</v>
      </c>
      <c r="C6013" s="5" t="s">
        <v>5596</v>
      </c>
      <c r="D6013" s="5" t="s">
        <v>5597</v>
      </c>
      <c r="E6013" s="5">
        <v>2022</v>
      </c>
      <c r="F6013" s="8" t="str">
        <f t="shared" si="190"/>
        <v>April</v>
      </c>
      <c r="G6013" s="7">
        <f t="shared" si="191"/>
        <v>44656</v>
      </c>
      <c r="H6013" s="5" t="s">
        <v>4694</v>
      </c>
      <c r="I6013" s="5" t="s">
        <v>13</v>
      </c>
      <c r="J6013" s="10"/>
      <c r="K6013" s="10">
        <v>50000</v>
      </c>
      <c r="L6013" s="11">
        <v>546458.87</v>
      </c>
    </row>
    <row r="6014" spans="1:12" x14ac:dyDescent="0.25">
      <c r="A6014" s="5" t="s">
        <v>363</v>
      </c>
      <c r="B6014" s="3" t="s">
        <v>364</v>
      </c>
      <c r="C6014" s="5" t="s">
        <v>5597</v>
      </c>
      <c r="D6014" s="5" t="s">
        <v>5587</v>
      </c>
      <c r="E6014" s="5">
        <v>2022</v>
      </c>
      <c r="F6014" s="8" t="str">
        <f t="shared" si="190"/>
        <v>May</v>
      </c>
      <c r="G6014" s="7">
        <f t="shared" si="191"/>
        <v>44682</v>
      </c>
      <c r="H6014" s="5" t="s">
        <v>5335</v>
      </c>
      <c r="I6014" s="5" t="s">
        <v>11</v>
      </c>
      <c r="J6014" s="10">
        <v>537500</v>
      </c>
      <c r="K6014" s="10"/>
      <c r="L6014" s="11">
        <v>1083958.8700000001</v>
      </c>
    </row>
    <row r="6015" spans="1:12" x14ac:dyDescent="0.25">
      <c r="A6015" s="5" t="s">
        <v>363</v>
      </c>
      <c r="B6015" s="3" t="s">
        <v>364</v>
      </c>
      <c r="C6015" s="5" t="s">
        <v>5597</v>
      </c>
      <c r="D6015" s="5" t="s">
        <v>5597</v>
      </c>
      <c r="E6015" s="5">
        <v>2022</v>
      </c>
      <c r="F6015" s="8" t="str">
        <f t="shared" si="190"/>
        <v>May</v>
      </c>
      <c r="G6015" s="7">
        <f t="shared" si="191"/>
        <v>44686</v>
      </c>
      <c r="H6015" s="5" t="s">
        <v>4692</v>
      </c>
      <c r="I6015" s="5" t="s">
        <v>13</v>
      </c>
      <c r="J6015" s="10"/>
      <c r="K6015" s="10">
        <v>487500</v>
      </c>
      <c r="L6015" s="11">
        <v>596458.87</v>
      </c>
    </row>
    <row r="6016" spans="1:12" x14ac:dyDescent="0.25">
      <c r="A6016" s="5" t="s">
        <v>363</v>
      </c>
      <c r="B6016" s="3" t="s">
        <v>364</v>
      </c>
      <c r="C6016" s="5" t="s">
        <v>5597</v>
      </c>
      <c r="D6016" s="5" t="s">
        <v>5597</v>
      </c>
      <c r="E6016" s="5">
        <v>2022</v>
      </c>
      <c r="F6016" s="8" t="str">
        <f t="shared" si="190"/>
        <v>May</v>
      </c>
      <c r="G6016" s="7">
        <f t="shared" si="191"/>
        <v>44686</v>
      </c>
      <c r="H6016" s="5" t="s">
        <v>4691</v>
      </c>
      <c r="I6016" s="5" t="s">
        <v>13</v>
      </c>
      <c r="J6016" s="10"/>
      <c r="K6016" s="10">
        <v>50000</v>
      </c>
      <c r="L6016" s="11">
        <v>546458.87</v>
      </c>
    </row>
    <row r="6017" spans="1:12" x14ac:dyDescent="0.25">
      <c r="A6017" s="5" t="s">
        <v>363</v>
      </c>
      <c r="B6017" s="3" t="s">
        <v>364</v>
      </c>
      <c r="C6017" s="5" t="s">
        <v>5597</v>
      </c>
      <c r="D6017" s="5" t="s">
        <v>5610</v>
      </c>
      <c r="E6017" s="5">
        <v>2022</v>
      </c>
      <c r="F6017" s="8" t="str">
        <f t="shared" si="190"/>
        <v>May</v>
      </c>
      <c r="G6017" s="7">
        <f t="shared" si="191"/>
        <v>44711</v>
      </c>
      <c r="H6017" s="5" t="s">
        <v>5334</v>
      </c>
      <c r="I6017" s="5" t="s">
        <v>13</v>
      </c>
      <c r="J6017" s="10"/>
      <c r="K6017" s="10">
        <v>487500</v>
      </c>
      <c r="L6017" s="11">
        <v>58958.87</v>
      </c>
    </row>
    <row r="6018" spans="1:12" x14ac:dyDescent="0.25">
      <c r="A6018" s="5" t="s">
        <v>363</v>
      </c>
      <c r="B6018" s="3" t="s">
        <v>364</v>
      </c>
      <c r="C6018" s="5" t="s">
        <v>5597</v>
      </c>
      <c r="D6018" s="5" t="s">
        <v>5610</v>
      </c>
      <c r="E6018" s="5">
        <v>2022</v>
      </c>
      <c r="F6018" s="8" t="str">
        <f t="shared" si="190"/>
        <v>May</v>
      </c>
      <c r="G6018" s="7">
        <f t="shared" si="191"/>
        <v>44711</v>
      </c>
      <c r="H6018" s="5" t="s">
        <v>1975</v>
      </c>
      <c r="I6018" s="5" t="s">
        <v>13</v>
      </c>
      <c r="J6018" s="10"/>
      <c r="K6018" s="10">
        <v>50000</v>
      </c>
      <c r="L6018" s="11">
        <v>8958.8700000000008</v>
      </c>
    </row>
    <row r="6019" spans="1:12" x14ac:dyDescent="0.25">
      <c r="A6019" s="5" t="s">
        <v>363</v>
      </c>
      <c r="B6019" s="3" t="s">
        <v>364</v>
      </c>
      <c r="C6019" s="5" t="s">
        <v>5589</v>
      </c>
      <c r="D6019" s="5" t="s">
        <v>5587</v>
      </c>
      <c r="E6019" s="5">
        <v>2022</v>
      </c>
      <c r="F6019" s="8" t="str">
        <f t="shared" si="190"/>
        <v>June</v>
      </c>
      <c r="G6019" s="7">
        <f t="shared" si="191"/>
        <v>44713</v>
      </c>
      <c r="H6019" s="5" t="s">
        <v>5333</v>
      </c>
      <c r="I6019" s="5" t="s">
        <v>11</v>
      </c>
      <c r="J6019" s="10">
        <v>537500</v>
      </c>
      <c r="K6019" s="10"/>
      <c r="L6019" s="11">
        <v>546458.87</v>
      </c>
    </row>
    <row r="6020" spans="1:12" x14ac:dyDescent="0.25">
      <c r="A6020" s="5" t="s">
        <v>363</v>
      </c>
      <c r="B6020" s="3" t="s">
        <v>364</v>
      </c>
      <c r="C6020" s="5" t="s">
        <v>5592</v>
      </c>
      <c r="D6020" s="5" t="s">
        <v>5587</v>
      </c>
      <c r="E6020" s="5">
        <v>2022</v>
      </c>
      <c r="F6020" s="8" t="str">
        <f t="shared" si="190"/>
        <v>July</v>
      </c>
      <c r="G6020" s="7">
        <f t="shared" si="191"/>
        <v>44743</v>
      </c>
      <c r="H6020" s="5" t="s">
        <v>5332</v>
      </c>
      <c r="I6020" s="5" t="s">
        <v>11</v>
      </c>
      <c r="J6020" s="10">
        <v>537500</v>
      </c>
      <c r="K6020" s="10"/>
      <c r="L6020" s="11">
        <v>1083958.8700000001</v>
      </c>
    </row>
    <row r="6021" spans="1:12" x14ac:dyDescent="0.25">
      <c r="A6021" s="5" t="s">
        <v>363</v>
      </c>
      <c r="B6021" s="3" t="s">
        <v>364</v>
      </c>
      <c r="C6021" s="5" t="s">
        <v>5590</v>
      </c>
      <c r="D6021" s="5" t="s">
        <v>5587</v>
      </c>
      <c r="E6021" s="5">
        <v>2022</v>
      </c>
      <c r="F6021" s="8" t="str">
        <f t="shared" si="190"/>
        <v>August</v>
      </c>
      <c r="G6021" s="7">
        <f t="shared" si="191"/>
        <v>44774</v>
      </c>
      <c r="H6021" s="5" t="s">
        <v>5331</v>
      </c>
      <c r="I6021" s="5" t="s">
        <v>11</v>
      </c>
      <c r="J6021" s="10">
        <v>537500</v>
      </c>
      <c r="K6021" s="10"/>
      <c r="L6021" s="11">
        <v>1621458.87</v>
      </c>
    </row>
    <row r="6022" spans="1:12" x14ac:dyDescent="0.25">
      <c r="A6022" s="5" t="s">
        <v>363</v>
      </c>
      <c r="B6022" s="3" t="s">
        <v>364</v>
      </c>
      <c r="C6022" s="5" t="s">
        <v>5590</v>
      </c>
      <c r="D6022" s="5" t="s">
        <v>5590</v>
      </c>
      <c r="E6022" s="5">
        <v>2022</v>
      </c>
      <c r="F6022" s="8" t="str">
        <f t="shared" si="190"/>
        <v>August</v>
      </c>
      <c r="G6022" s="7">
        <f t="shared" si="191"/>
        <v>44781</v>
      </c>
      <c r="H6022" s="5" t="s">
        <v>4718</v>
      </c>
      <c r="I6022" s="5" t="s">
        <v>13</v>
      </c>
      <c r="J6022" s="10"/>
      <c r="K6022" s="10">
        <v>487500</v>
      </c>
      <c r="L6022" s="11">
        <v>1133958.8700000001</v>
      </c>
    </row>
    <row r="6023" spans="1:12" x14ac:dyDescent="0.25">
      <c r="A6023" s="5" t="s">
        <v>363</v>
      </c>
      <c r="B6023" s="3" t="s">
        <v>364</v>
      </c>
      <c r="C6023" s="5" t="s">
        <v>5590</v>
      </c>
      <c r="D6023" s="5" t="s">
        <v>5590</v>
      </c>
      <c r="E6023" s="5">
        <v>2022</v>
      </c>
      <c r="F6023" s="8" t="str">
        <f t="shared" si="190"/>
        <v>August</v>
      </c>
      <c r="G6023" s="7">
        <f t="shared" si="191"/>
        <v>44781</v>
      </c>
      <c r="H6023" s="5" t="s">
        <v>4732</v>
      </c>
      <c r="I6023" s="5" t="s">
        <v>13</v>
      </c>
      <c r="J6023" s="10"/>
      <c r="K6023" s="10">
        <v>50000</v>
      </c>
      <c r="L6023" s="11">
        <v>1083958.8700000001</v>
      </c>
    </row>
    <row r="6024" spans="1:12" x14ac:dyDescent="0.25">
      <c r="A6024" s="5" t="s">
        <v>363</v>
      </c>
      <c r="B6024" s="3" t="s">
        <v>364</v>
      </c>
      <c r="C6024" s="5" t="s">
        <v>5590</v>
      </c>
      <c r="D6024" s="5" t="s">
        <v>5606</v>
      </c>
      <c r="E6024" s="5">
        <v>2022</v>
      </c>
      <c r="F6024" s="8" t="str">
        <f t="shared" si="190"/>
        <v>August</v>
      </c>
      <c r="G6024" s="7">
        <f t="shared" si="191"/>
        <v>44783</v>
      </c>
      <c r="H6024" s="5" t="s">
        <v>4685</v>
      </c>
      <c r="I6024" s="5" t="s">
        <v>13</v>
      </c>
      <c r="J6024" s="10"/>
      <c r="K6024" s="10">
        <v>487500</v>
      </c>
      <c r="L6024" s="11">
        <v>596458.87</v>
      </c>
    </row>
    <row r="6025" spans="1:12" x14ac:dyDescent="0.25">
      <c r="A6025" s="5" t="s">
        <v>363</v>
      </c>
      <c r="B6025" s="3" t="s">
        <v>364</v>
      </c>
      <c r="C6025" s="5" t="s">
        <v>5590</v>
      </c>
      <c r="D6025" s="5" t="s">
        <v>5606</v>
      </c>
      <c r="E6025" s="5">
        <v>2022</v>
      </c>
      <c r="F6025" s="8" t="str">
        <f t="shared" si="190"/>
        <v>August</v>
      </c>
      <c r="G6025" s="7">
        <f t="shared" si="191"/>
        <v>44783</v>
      </c>
      <c r="H6025" s="5" t="s">
        <v>4684</v>
      </c>
      <c r="I6025" s="5" t="s">
        <v>13</v>
      </c>
      <c r="J6025" s="10"/>
      <c r="K6025" s="10">
        <v>50000</v>
      </c>
      <c r="L6025" s="11">
        <v>546458.87</v>
      </c>
    </row>
    <row r="6026" spans="1:12" x14ac:dyDescent="0.25">
      <c r="A6026" s="5" t="s">
        <v>365</v>
      </c>
      <c r="B6026" s="3" t="s">
        <v>366</v>
      </c>
      <c r="C6026" s="5" t="s">
        <v>5598</v>
      </c>
      <c r="D6026" s="5" t="s">
        <v>5587</v>
      </c>
      <c r="E6026" s="5">
        <v>2022</v>
      </c>
      <c r="F6026" s="8" t="str">
        <f t="shared" si="190"/>
        <v>February</v>
      </c>
      <c r="G6026" s="7">
        <f t="shared" si="191"/>
        <v>44593</v>
      </c>
      <c r="H6026" s="5" t="s">
        <v>5330</v>
      </c>
      <c r="I6026" s="5" t="s">
        <v>11</v>
      </c>
      <c r="J6026" s="10">
        <v>900000</v>
      </c>
      <c r="K6026" s="10"/>
      <c r="L6026" s="11">
        <v>900000</v>
      </c>
    </row>
    <row r="6027" spans="1:12" x14ac:dyDescent="0.25">
      <c r="A6027" s="5" t="s">
        <v>365</v>
      </c>
      <c r="B6027" s="3" t="s">
        <v>366</v>
      </c>
      <c r="C6027" s="5" t="s">
        <v>5598</v>
      </c>
      <c r="D6027" s="5" t="s">
        <v>5590</v>
      </c>
      <c r="E6027" s="5">
        <v>2022</v>
      </c>
      <c r="F6027" s="8" t="str">
        <f t="shared" si="190"/>
        <v>February</v>
      </c>
      <c r="G6027" s="7">
        <f t="shared" si="191"/>
        <v>44600</v>
      </c>
      <c r="H6027" s="5" t="s">
        <v>3485</v>
      </c>
      <c r="I6027" s="5" t="s">
        <v>13</v>
      </c>
      <c r="J6027" s="10"/>
      <c r="K6027" s="10">
        <v>900000</v>
      </c>
      <c r="L6027" s="11">
        <v>0</v>
      </c>
    </row>
    <row r="6028" spans="1:12" x14ac:dyDescent="0.25">
      <c r="A6028" s="5" t="s">
        <v>365</v>
      </c>
      <c r="B6028" s="3" t="s">
        <v>366</v>
      </c>
      <c r="C6028" s="5" t="s">
        <v>5596</v>
      </c>
      <c r="D6028" s="5" t="s">
        <v>5587</v>
      </c>
      <c r="E6028" s="5">
        <v>2022</v>
      </c>
      <c r="F6028" s="8" t="str">
        <f t="shared" si="190"/>
        <v>April</v>
      </c>
      <c r="G6028" s="7">
        <f t="shared" si="191"/>
        <v>44652</v>
      </c>
      <c r="H6028" s="5" t="s">
        <v>5329</v>
      </c>
      <c r="I6028" s="5" t="s">
        <v>11</v>
      </c>
      <c r="J6028" s="10">
        <v>900000</v>
      </c>
      <c r="K6028" s="10"/>
      <c r="L6028" s="11">
        <v>900000</v>
      </c>
    </row>
    <row r="6029" spans="1:12" x14ac:dyDescent="0.25">
      <c r="A6029" s="5" t="s">
        <v>365</v>
      </c>
      <c r="B6029" s="3" t="s">
        <v>366</v>
      </c>
      <c r="C6029" s="5" t="s">
        <v>5596</v>
      </c>
      <c r="D6029" s="5" t="s">
        <v>5614</v>
      </c>
      <c r="E6029" s="5">
        <v>2022</v>
      </c>
      <c r="F6029" s="8" t="str">
        <f t="shared" si="190"/>
        <v>April</v>
      </c>
      <c r="G6029" s="7">
        <f t="shared" si="191"/>
        <v>44677</v>
      </c>
      <c r="H6029" s="5" t="s">
        <v>5328</v>
      </c>
      <c r="I6029" s="5" t="s">
        <v>13</v>
      </c>
      <c r="J6029" s="10"/>
      <c r="K6029" s="10">
        <v>900000</v>
      </c>
      <c r="L6029" s="11">
        <v>0</v>
      </c>
    </row>
    <row r="6030" spans="1:12" x14ac:dyDescent="0.25">
      <c r="A6030" s="5" t="s">
        <v>365</v>
      </c>
      <c r="B6030" s="3" t="s">
        <v>366</v>
      </c>
      <c r="C6030" s="5" t="s">
        <v>5592</v>
      </c>
      <c r="D6030" s="5" t="s">
        <v>5590</v>
      </c>
      <c r="E6030" s="5">
        <v>2022</v>
      </c>
      <c r="F6030" s="8" t="str">
        <f t="shared" si="190"/>
        <v>July</v>
      </c>
      <c r="G6030" s="7">
        <f t="shared" si="191"/>
        <v>44750</v>
      </c>
      <c r="H6030" s="5" t="s">
        <v>5327</v>
      </c>
      <c r="I6030" s="5" t="s">
        <v>13</v>
      </c>
      <c r="J6030" s="10"/>
      <c r="K6030" s="10">
        <v>900000</v>
      </c>
      <c r="L6030" s="11">
        <v>-900000</v>
      </c>
    </row>
    <row r="6031" spans="1:12" x14ac:dyDescent="0.25">
      <c r="A6031" s="5" t="s">
        <v>365</v>
      </c>
      <c r="B6031" s="3" t="s">
        <v>366</v>
      </c>
      <c r="C6031" s="5" t="s">
        <v>5590</v>
      </c>
      <c r="D6031" s="5" t="s">
        <v>5587</v>
      </c>
      <c r="E6031" s="5">
        <v>2022</v>
      </c>
      <c r="F6031" s="8" t="str">
        <f t="shared" si="190"/>
        <v>August</v>
      </c>
      <c r="G6031" s="7">
        <f t="shared" si="191"/>
        <v>44774</v>
      </c>
      <c r="H6031" s="5" t="s">
        <v>5326</v>
      </c>
      <c r="I6031" s="5" t="s">
        <v>11</v>
      </c>
      <c r="J6031" s="10">
        <v>900000</v>
      </c>
      <c r="K6031" s="10"/>
      <c r="L6031" s="11">
        <v>0</v>
      </c>
    </row>
    <row r="6032" spans="1:12" x14ac:dyDescent="0.25">
      <c r="A6032" s="5" t="s">
        <v>367</v>
      </c>
      <c r="B6032" s="3" t="s">
        <v>368</v>
      </c>
      <c r="C6032" s="5" t="s">
        <v>5587</v>
      </c>
      <c r="D6032" s="5" t="s">
        <v>5587</v>
      </c>
      <c r="E6032" s="5">
        <v>2022</v>
      </c>
      <c r="F6032" s="8" t="str">
        <f t="shared" si="190"/>
        <v>January</v>
      </c>
      <c r="G6032" s="7">
        <f t="shared" si="191"/>
        <v>44562</v>
      </c>
      <c r="H6032" s="5" t="s">
        <v>5325</v>
      </c>
      <c r="I6032" s="5" t="s">
        <v>11</v>
      </c>
      <c r="J6032" s="10">
        <v>2340000</v>
      </c>
      <c r="K6032" s="10"/>
      <c r="L6032" s="11">
        <v>2340000</v>
      </c>
    </row>
    <row r="6033" spans="1:12" x14ac:dyDescent="0.25">
      <c r="A6033" s="5" t="s">
        <v>367</v>
      </c>
      <c r="B6033" s="3" t="s">
        <v>368</v>
      </c>
      <c r="C6033" s="5" t="s">
        <v>5587</v>
      </c>
      <c r="D6033" s="5" t="s">
        <v>5597</v>
      </c>
      <c r="E6033" s="5">
        <v>2022</v>
      </c>
      <c r="F6033" s="8" t="str">
        <f t="shared" si="190"/>
        <v>January</v>
      </c>
      <c r="G6033" s="7">
        <f t="shared" si="191"/>
        <v>44566</v>
      </c>
      <c r="H6033" s="5" t="s">
        <v>3485</v>
      </c>
      <c r="I6033" s="5" t="s">
        <v>13</v>
      </c>
      <c r="J6033" s="10"/>
      <c r="K6033" s="10">
        <v>2340000</v>
      </c>
      <c r="L6033" s="11">
        <v>0</v>
      </c>
    </row>
    <row r="6034" spans="1:12" x14ac:dyDescent="0.25">
      <c r="A6034" s="5" t="s">
        <v>367</v>
      </c>
      <c r="B6034" s="3" t="s">
        <v>368</v>
      </c>
      <c r="C6034" s="5" t="s">
        <v>5596</v>
      </c>
      <c r="D6034" s="5" t="s">
        <v>5587</v>
      </c>
      <c r="E6034" s="5">
        <v>2022</v>
      </c>
      <c r="F6034" s="8" t="str">
        <f t="shared" si="190"/>
        <v>April</v>
      </c>
      <c r="G6034" s="7">
        <f t="shared" si="191"/>
        <v>44652</v>
      </c>
      <c r="H6034" s="5" t="s">
        <v>5324</v>
      </c>
      <c r="I6034" s="5" t="s">
        <v>11</v>
      </c>
      <c r="J6034" s="10">
        <v>2340000</v>
      </c>
      <c r="K6034" s="10"/>
      <c r="L6034" s="11">
        <v>2340000</v>
      </c>
    </row>
    <row r="6035" spans="1:12" x14ac:dyDescent="0.25">
      <c r="A6035" s="5" t="s">
        <v>367</v>
      </c>
      <c r="B6035" s="3" t="s">
        <v>368</v>
      </c>
      <c r="C6035" s="5" t="s">
        <v>5596</v>
      </c>
      <c r="D6035" s="5" t="s">
        <v>5596</v>
      </c>
      <c r="E6035" s="5">
        <v>2022</v>
      </c>
      <c r="F6035" s="8" t="str">
        <f t="shared" si="190"/>
        <v>April</v>
      </c>
      <c r="G6035" s="7">
        <f t="shared" si="191"/>
        <v>44655</v>
      </c>
      <c r="H6035" s="5" t="s">
        <v>4967</v>
      </c>
      <c r="I6035" s="5" t="s">
        <v>13</v>
      </c>
      <c r="J6035" s="10"/>
      <c r="K6035" s="10">
        <v>2340000</v>
      </c>
      <c r="L6035" s="11">
        <v>0</v>
      </c>
    </row>
    <row r="6036" spans="1:12" x14ac:dyDescent="0.25">
      <c r="A6036" s="5" t="s">
        <v>367</v>
      </c>
      <c r="B6036" s="3" t="s">
        <v>368</v>
      </c>
      <c r="C6036" s="5" t="s">
        <v>5592</v>
      </c>
      <c r="D6036" s="5" t="s">
        <v>5587</v>
      </c>
      <c r="E6036" s="5">
        <v>2022</v>
      </c>
      <c r="F6036" s="8" t="str">
        <f t="shared" ref="F6036:F6099" si="192">TEXT(C6036*28, "mmmm")</f>
        <v>July</v>
      </c>
      <c r="G6036" s="7">
        <f t="shared" ref="G6036:G6099" si="193">IFERROR(DATEVALUE(CONCATENATE(C6036,"-",D6036,"-",E6036)), "")</f>
        <v>44743</v>
      </c>
      <c r="H6036" s="5" t="s">
        <v>5323</v>
      </c>
      <c r="I6036" s="5" t="s">
        <v>11</v>
      </c>
      <c r="J6036" s="10">
        <v>2340000</v>
      </c>
      <c r="K6036" s="10"/>
      <c r="L6036" s="11">
        <v>2340000</v>
      </c>
    </row>
    <row r="6037" spans="1:12" x14ac:dyDescent="0.25">
      <c r="A6037" s="5" t="s">
        <v>367</v>
      </c>
      <c r="B6037" s="3" t="s">
        <v>368</v>
      </c>
      <c r="C6037" s="5" t="s">
        <v>5592</v>
      </c>
      <c r="D6037" s="5" t="s">
        <v>5596</v>
      </c>
      <c r="E6037" s="5">
        <v>2022</v>
      </c>
      <c r="F6037" s="8" t="str">
        <f t="shared" si="192"/>
        <v>July</v>
      </c>
      <c r="G6037" s="7">
        <f t="shared" si="193"/>
        <v>44746</v>
      </c>
      <c r="H6037" s="5" t="s">
        <v>5322</v>
      </c>
      <c r="I6037" s="5" t="s">
        <v>13</v>
      </c>
      <c r="J6037" s="10"/>
      <c r="K6037" s="10">
        <v>2340000</v>
      </c>
      <c r="L6037" s="11">
        <v>0</v>
      </c>
    </row>
    <row r="6038" spans="1:12" x14ac:dyDescent="0.25">
      <c r="A6038" s="5" t="s">
        <v>369</v>
      </c>
      <c r="B6038" s="3" t="s">
        <v>370</v>
      </c>
      <c r="C6038" s="5" t="s">
        <v>5587</v>
      </c>
      <c r="D6038" s="5" t="s">
        <v>5587</v>
      </c>
      <c r="E6038" s="5">
        <v>2022</v>
      </c>
      <c r="F6038" s="8" t="str">
        <f t="shared" si="192"/>
        <v>January</v>
      </c>
      <c r="G6038" s="7">
        <f t="shared" si="193"/>
        <v>44562</v>
      </c>
      <c r="H6038" s="5" t="s">
        <v>36</v>
      </c>
      <c r="I6038" s="5" t="s">
        <v>29</v>
      </c>
      <c r="J6038" s="10"/>
      <c r="K6038" s="10"/>
      <c r="L6038" s="11">
        <v>430005.38</v>
      </c>
    </row>
    <row r="6039" spans="1:12" x14ac:dyDescent="0.25">
      <c r="A6039" s="5" t="s">
        <v>369</v>
      </c>
      <c r="B6039" s="3" t="s">
        <v>370</v>
      </c>
      <c r="C6039" s="5" t="s">
        <v>5592</v>
      </c>
      <c r="D6039" s="5" t="s">
        <v>5593</v>
      </c>
      <c r="E6039" s="5">
        <v>2022</v>
      </c>
      <c r="F6039" s="8" t="str">
        <f t="shared" si="192"/>
        <v>July</v>
      </c>
      <c r="G6039" s="7">
        <f t="shared" si="193"/>
        <v>44764</v>
      </c>
      <c r="H6039" s="5" t="s">
        <v>4819</v>
      </c>
      <c r="I6039" s="5" t="s">
        <v>13</v>
      </c>
      <c r="J6039" s="10"/>
      <c r="K6039" s="10">
        <v>430005.38</v>
      </c>
      <c r="L6039" s="11">
        <v>0</v>
      </c>
    </row>
    <row r="6040" spans="1:12" x14ac:dyDescent="0.25">
      <c r="A6040" s="5" t="s">
        <v>371</v>
      </c>
      <c r="B6040" s="3" t="s">
        <v>372</v>
      </c>
      <c r="C6040" s="5" t="s">
        <v>5587</v>
      </c>
      <c r="D6040" s="5" t="s">
        <v>5587</v>
      </c>
      <c r="E6040" s="5">
        <v>2022</v>
      </c>
      <c r="F6040" s="8" t="str">
        <f t="shared" si="192"/>
        <v>January</v>
      </c>
      <c r="G6040" s="7">
        <f t="shared" si="193"/>
        <v>44562</v>
      </c>
      <c r="H6040" s="5" t="s">
        <v>36</v>
      </c>
      <c r="I6040" s="5" t="s">
        <v>29</v>
      </c>
      <c r="J6040" s="10"/>
      <c r="K6040" s="10"/>
      <c r="L6040" s="11">
        <v>295625</v>
      </c>
    </row>
    <row r="6041" spans="1:12" x14ac:dyDescent="0.25">
      <c r="A6041" s="5" t="s">
        <v>373</v>
      </c>
      <c r="B6041" s="3" t="s">
        <v>374</v>
      </c>
      <c r="C6041" s="7"/>
      <c r="D6041" s="7"/>
      <c r="E6041" s="7"/>
      <c r="F6041" s="8" t="str">
        <f t="shared" si="192"/>
        <v>January</v>
      </c>
      <c r="G6041" s="7" t="str">
        <f t="shared" si="193"/>
        <v/>
      </c>
      <c r="H6041" s="5" t="s">
        <v>28</v>
      </c>
      <c r="I6041" s="5" t="s">
        <v>29</v>
      </c>
      <c r="J6041" s="10"/>
      <c r="K6041" s="10"/>
      <c r="L6041" s="11">
        <v>0</v>
      </c>
    </row>
    <row r="6042" spans="1:12" x14ac:dyDescent="0.25">
      <c r="A6042" s="5" t="s">
        <v>376</v>
      </c>
      <c r="B6042" s="3" t="s">
        <v>377</v>
      </c>
      <c r="C6042" s="5" t="s">
        <v>5587</v>
      </c>
      <c r="D6042" s="5" t="s">
        <v>5587</v>
      </c>
      <c r="E6042" s="5">
        <v>2022</v>
      </c>
      <c r="F6042" s="8" t="str">
        <f t="shared" si="192"/>
        <v>January</v>
      </c>
      <c r="G6042" s="7">
        <f t="shared" si="193"/>
        <v>44562</v>
      </c>
      <c r="H6042" s="5" t="s">
        <v>5321</v>
      </c>
      <c r="I6042" s="5" t="s">
        <v>11</v>
      </c>
      <c r="J6042" s="10">
        <v>217648.8</v>
      </c>
      <c r="K6042" s="10"/>
      <c r="L6042" s="11">
        <v>217648.8</v>
      </c>
    </row>
    <row r="6043" spans="1:12" x14ac:dyDescent="0.25">
      <c r="A6043" s="5" t="s">
        <v>376</v>
      </c>
      <c r="B6043" s="3" t="s">
        <v>377</v>
      </c>
      <c r="C6043" s="5" t="s">
        <v>5587</v>
      </c>
      <c r="D6043" s="5" t="s">
        <v>5617</v>
      </c>
      <c r="E6043" s="5">
        <v>2022</v>
      </c>
      <c r="F6043" s="8" t="str">
        <f t="shared" si="192"/>
        <v>January</v>
      </c>
      <c r="G6043" s="7">
        <f t="shared" si="193"/>
        <v>44580</v>
      </c>
      <c r="H6043" s="5" t="s">
        <v>4700</v>
      </c>
      <c r="I6043" s="5" t="s">
        <v>13</v>
      </c>
      <c r="J6043" s="10"/>
      <c r="K6043" s="10">
        <v>217648.8</v>
      </c>
      <c r="L6043" s="11">
        <v>0</v>
      </c>
    </row>
    <row r="6044" spans="1:12" x14ac:dyDescent="0.25">
      <c r="A6044" s="5" t="s">
        <v>376</v>
      </c>
      <c r="B6044" s="3" t="s">
        <v>377</v>
      </c>
      <c r="C6044" s="5" t="s">
        <v>5598</v>
      </c>
      <c r="D6044" s="5" t="s">
        <v>5587</v>
      </c>
      <c r="E6044" s="5">
        <v>2022</v>
      </c>
      <c r="F6044" s="8" t="str">
        <f t="shared" si="192"/>
        <v>February</v>
      </c>
      <c r="G6044" s="7">
        <f t="shared" si="193"/>
        <v>44593</v>
      </c>
      <c r="H6044" s="5" t="s">
        <v>5320</v>
      </c>
      <c r="I6044" s="5" t="s">
        <v>11</v>
      </c>
      <c r="J6044" s="10">
        <v>77731.710000000006</v>
      </c>
      <c r="K6044" s="10"/>
      <c r="L6044" s="11">
        <v>77731.710000000006</v>
      </c>
    </row>
    <row r="6045" spans="1:12" x14ac:dyDescent="0.25">
      <c r="A6045" s="5" t="s">
        <v>376</v>
      </c>
      <c r="B6045" s="3" t="s">
        <v>377</v>
      </c>
      <c r="C6045" s="5" t="s">
        <v>5598</v>
      </c>
      <c r="D6045" s="5" t="s">
        <v>5590</v>
      </c>
      <c r="E6045" s="5">
        <v>2022</v>
      </c>
      <c r="F6045" s="8" t="str">
        <f t="shared" si="192"/>
        <v>February</v>
      </c>
      <c r="G6045" s="7">
        <f t="shared" si="193"/>
        <v>44600</v>
      </c>
      <c r="H6045" s="5" t="s">
        <v>5319</v>
      </c>
      <c r="I6045" s="5" t="s">
        <v>11</v>
      </c>
      <c r="J6045" s="10">
        <v>217648.8</v>
      </c>
      <c r="K6045" s="10"/>
      <c r="L6045" s="11">
        <v>295380.51</v>
      </c>
    </row>
    <row r="6046" spans="1:12" x14ac:dyDescent="0.25">
      <c r="A6046" s="5" t="s">
        <v>376</v>
      </c>
      <c r="B6046" s="3" t="s">
        <v>377</v>
      </c>
      <c r="C6046" s="5" t="s">
        <v>5598</v>
      </c>
      <c r="D6046" s="5" t="s">
        <v>5590</v>
      </c>
      <c r="E6046" s="5">
        <v>2022</v>
      </c>
      <c r="F6046" s="8" t="str">
        <f t="shared" si="192"/>
        <v>February</v>
      </c>
      <c r="G6046" s="7">
        <f t="shared" si="193"/>
        <v>44600</v>
      </c>
      <c r="H6046" s="5" t="s">
        <v>5318</v>
      </c>
      <c r="I6046" s="5" t="s">
        <v>13</v>
      </c>
      <c r="J6046" s="10"/>
      <c r="K6046" s="10">
        <v>295380.51</v>
      </c>
      <c r="L6046" s="11">
        <v>0</v>
      </c>
    </row>
    <row r="6047" spans="1:12" x14ac:dyDescent="0.25">
      <c r="A6047" s="5" t="s">
        <v>376</v>
      </c>
      <c r="B6047" s="3" t="s">
        <v>377</v>
      </c>
      <c r="C6047" s="5" t="s">
        <v>5598</v>
      </c>
      <c r="D6047" s="5" t="s">
        <v>5590</v>
      </c>
      <c r="E6047" s="5">
        <v>2022</v>
      </c>
      <c r="F6047" s="8" t="str">
        <f t="shared" si="192"/>
        <v>February</v>
      </c>
      <c r="G6047" s="7">
        <f t="shared" si="193"/>
        <v>44600</v>
      </c>
      <c r="H6047" s="5" t="s">
        <v>5317</v>
      </c>
      <c r="I6047" s="5" t="s">
        <v>13</v>
      </c>
      <c r="J6047" s="10"/>
      <c r="K6047" s="10">
        <v>0.06</v>
      </c>
      <c r="L6047" s="11">
        <v>-0.06</v>
      </c>
    </row>
    <row r="6048" spans="1:12" x14ac:dyDescent="0.25">
      <c r="A6048" s="5" t="s">
        <v>376</v>
      </c>
      <c r="B6048" s="3" t="s">
        <v>377</v>
      </c>
      <c r="C6048" s="5" t="s">
        <v>5598</v>
      </c>
      <c r="D6048" s="5" t="s">
        <v>5594</v>
      </c>
      <c r="E6048" s="5">
        <v>2022</v>
      </c>
      <c r="F6048" s="8" t="str">
        <f t="shared" si="192"/>
        <v>February</v>
      </c>
      <c r="G6048" s="7">
        <f t="shared" si="193"/>
        <v>44603</v>
      </c>
      <c r="H6048" s="5" t="s">
        <v>5316</v>
      </c>
      <c r="I6048" s="5" t="s">
        <v>11</v>
      </c>
      <c r="J6048" s="10">
        <v>86000</v>
      </c>
      <c r="K6048" s="10"/>
      <c r="L6048" s="11">
        <v>85999.94</v>
      </c>
    </row>
    <row r="6049" spans="1:12" x14ac:dyDescent="0.25">
      <c r="A6049" s="5" t="s">
        <v>376</v>
      </c>
      <c r="B6049" s="3" t="s">
        <v>377</v>
      </c>
      <c r="C6049" s="5" t="s">
        <v>5598</v>
      </c>
      <c r="D6049" s="5" t="s">
        <v>5594</v>
      </c>
      <c r="E6049" s="5">
        <v>2022</v>
      </c>
      <c r="F6049" s="8" t="str">
        <f t="shared" si="192"/>
        <v>February</v>
      </c>
      <c r="G6049" s="7">
        <f t="shared" si="193"/>
        <v>44603</v>
      </c>
      <c r="H6049" s="5" t="s">
        <v>5315</v>
      </c>
      <c r="I6049" s="5" t="s">
        <v>13</v>
      </c>
      <c r="J6049" s="10"/>
      <c r="K6049" s="10">
        <v>80000</v>
      </c>
      <c r="L6049" s="11">
        <v>5999.94</v>
      </c>
    </row>
    <row r="6050" spans="1:12" x14ac:dyDescent="0.25">
      <c r="A6050" s="5" t="s">
        <v>376</v>
      </c>
      <c r="B6050" s="3" t="s">
        <v>377</v>
      </c>
      <c r="C6050" s="5" t="s">
        <v>5598</v>
      </c>
      <c r="D6050" s="5" t="s">
        <v>5594</v>
      </c>
      <c r="E6050" s="5">
        <v>2022</v>
      </c>
      <c r="F6050" s="8" t="str">
        <f t="shared" si="192"/>
        <v>February</v>
      </c>
      <c r="G6050" s="7">
        <f t="shared" si="193"/>
        <v>44603</v>
      </c>
      <c r="H6050" s="5" t="s">
        <v>5315</v>
      </c>
      <c r="I6050" s="5" t="s">
        <v>13</v>
      </c>
      <c r="J6050" s="10"/>
      <c r="K6050" s="10">
        <v>6000</v>
      </c>
      <c r="L6050" s="11">
        <v>-0.06</v>
      </c>
    </row>
    <row r="6051" spans="1:12" x14ac:dyDescent="0.25">
      <c r="A6051" s="5" t="s">
        <v>376</v>
      </c>
      <c r="B6051" s="3" t="s">
        <v>377</v>
      </c>
      <c r="C6051" s="5" t="s">
        <v>5596</v>
      </c>
      <c r="D6051" s="5" t="s">
        <v>5587</v>
      </c>
      <c r="E6051" s="5">
        <v>2022</v>
      </c>
      <c r="F6051" s="8" t="str">
        <f t="shared" si="192"/>
        <v>April</v>
      </c>
      <c r="G6051" s="7">
        <f t="shared" si="193"/>
        <v>44652</v>
      </c>
      <c r="H6051" s="5" t="s">
        <v>5314</v>
      </c>
      <c r="I6051" s="5" t="s">
        <v>11</v>
      </c>
      <c r="J6051" s="10">
        <v>217648.8</v>
      </c>
      <c r="K6051" s="10"/>
      <c r="L6051" s="11">
        <v>217648.74</v>
      </c>
    </row>
    <row r="6052" spans="1:12" x14ac:dyDescent="0.25">
      <c r="A6052" s="5" t="s">
        <v>376</v>
      </c>
      <c r="B6052" s="3" t="s">
        <v>377</v>
      </c>
      <c r="C6052" s="5" t="s">
        <v>5596</v>
      </c>
      <c r="D6052" s="5" t="s">
        <v>5596</v>
      </c>
      <c r="E6052" s="5">
        <v>2022</v>
      </c>
      <c r="F6052" s="8" t="str">
        <f t="shared" si="192"/>
        <v>April</v>
      </c>
      <c r="G6052" s="7">
        <f t="shared" si="193"/>
        <v>44655</v>
      </c>
      <c r="H6052" s="5" t="s">
        <v>5313</v>
      </c>
      <c r="I6052" s="5" t="s">
        <v>13</v>
      </c>
      <c r="J6052" s="10"/>
      <c r="K6052" s="10">
        <v>435297.6</v>
      </c>
      <c r="L6052" s="11">
        <v>-217648.86</v>
      </c>
    </row>
    <row r="6053" spans="1:12" x14ac:dyDescent="0.25">
      <c r="A6053" s="5" t="s">
        <v>376</v>
      </c>
      <c r="B6053" s="3" t="s">
        <v>377</v>
      </c>
      <c r="C6053" s="5" t="s">
        <v>5597</v>
      </c>
      <c r="D6053" s="5" t="s">
        <v>5587</v>
      </c>
      <c r="E6053" s="5">
        <v>2022</v>
      </c>
      <c r="F6053" s="8" t="str">
        <f t="shared" si="192"/>
        <v>May</v>
      </c>
      <c r="G6053" s="7">
        <f t="shared" si="193"/>
        <v>44682</v>
      </c>
      <c r="H6053" s="5" t="s">
        <v>5312</v>
      </c>
      <c r="I6053" s="5" t="s">
        <v>11</v>
      </c>
      <c r="J6053" s="10">
        <v>217648.8</v>
      </c>
      <c r="K6053" s="10"/>
      <c r="L6053" s="11">
        <v>-0.06</v>
      </c>
    </row>
    <row r="6054" spans="1:12" x14ac:dyDescent="0.25">
      <c r="A6054" s="5" t="s">
        <v>376</v>
      </c>
      <c r="B6054" s="3" t="s">
        <v>377</v>
      </c>
      <c r="C6054" s="5" t="s">
        <v>5589</v>
      </c>
      <c r="D6054" s="5" t="s">
        <v>5587</v>
      </c>
      <c r="E6054" s="5">
        <v>2022</v>
      </c>
      <c r="F6054" s="8" t="str">
        <f t="shared" si="192"/>
        <v>June</v>
      </c>
      <c r="G6054" s="7">
        <f t="shared" si="193"/>
        <v>44713</v>
      </c>
      <c r="H6054" s="5" t="s">
        <v>5311</v>
      </c>
      <c r="I6054" s="5" t="s">
        <v>11</v>
      </c>
      <c r="J6054" s="10">
        <v>217648.8</v>
      </c>
      <c r="K6054" s="10"/>
      <c r="L6054" s="11">
        <v>217648.74</v>
      </c>
    </row>
    <row r="6055" spans="1:12" x14ac:dyDescent="0.25">
      <c r="A6055" s="5" t="s">
        <v>376</v>
      </c>
      <c r="B6055" s="3" t="s">
        <v>377</v>
      </c>
      <c r="C6055" s="5" t="s">
        <v>5589</v>
      </c>
      <c r="D6055" s="5" t="s">
        <v>5606</v>
      </c>
      <c r="E6055" s="5">
        <v>2022</v>
      </c>
      <c r="F6055" s="8" t="str">
        <f t="shared" si="192"/>
        <v>June</v>
      </c>
      <c r="G6055" s="7">
        <f t="shared" si="193"/>
        <v>44722</v>
      </c>
      <c r="H6055" s="5" t="s">
        <v>5310</v>
      </c>
      <c r="I6055" s="5" t="s">
        <v>13</v>
      </c>
      <c r="J6055" s="10"/>
      <c r="K6055" s="10">
        <v>435297.6</v>
      </c>
      <c r="L6055" s="11">
        <v>-217648.86</v>
      </c>
    </row>
    <row r="6056" spans="1:12" x14ac:dyDescent="0.25">
      <c r="A6056" s="5" t="s">
        <v>376</v>
      </c>
      <c r="B6056" s="3" t="s">
        <v>377</v>
      </c>
      <c r="C6056" s="5" t="s">
        <v>5592</v>
      </c>
      <c r="D6056" s="5" t="s">
        <v>5587</v>
      </c>
      <c r="E6056" s="5">
        <v>2022</v>
      </c>
      <c r="F6056" s="8" t="str">
        <f t="shared" si="192"/>
        <v>July</v>
      </c>
      <c r="G6056" s="7">
        <f t="shared" si="193"/>
        <v>44743</v>
      </c>
      <c r="H6056" s="5" t="s">
        <v>5309</v>
      </c>
      <c r="I6056" s="5" t="s">
        <v>11</v>
      </c>
      <c r="J6056" s="10">
        <v>217648.8</v>
      </c>
      <c r="K6056" s="10"/>
      <c r="L6056" s="11">
        <v>-0.06</v>
      </c>
    </row>
    <row r="6057" spans="1:12" x14ac:dyDescent="0.25">
      <c r="A6057" s="5" t="s">
        <v>376</v>
      </c>
      <c r="B6057" s="3" t="s">
        <v>377</v>
      </c>
      <c r="C6057" s="5" t="s">
        <v>5592</v>
      </c>
      <c r="D6057" s="5" t="s">
        <v>5603</v>
      </c>
      <c r="E6057" s="5">
        <v>2022</v>
      </c>
      <c r="F6057" s="8" t="str">
        <f t="shared" si="192"/>
        <v>July</v>
      </c>
      <c r="G6057" s="7">
        <f t="shared" si="193"/>
        <v>44771</v>
      </c>
      <c r="H6057" s="5" t="s">
        <v>5308</v>
      </c>
      <c r="I6057" s="5" t="s">
        <v>11</v>
      </c>
      <c r="J6057" s="10">
        <v>435297.6</v>
      </c>
      <c r="K6057" s="10"/>
      <c r="L6057" s="11">
        <v>435297.54</v>
      </c>
    </row>
    <row r="6058" spans="1:12" x14ac:dyDescent="0.25">
      <c r="A6058" s="5" t="s">
        <v>376</v>
      </c>
      <c r="B6058" s="3" t="s">
        <v>377</v>
      </c>
      <c r="C6058" s="5" t="s">
        <v>5592</v>
      </c>
      <c r="D6058" s="5" t="s">
        <v>5603</v>
      </c>
      <c r="E6058" s="5">
        <v>2022</v>
      </c>
      <c r="F6058" s="8" t="str">
        <f t="shared" si="192"/>
        <v>July</v>
      </c>
      <c r="G6058" s="7">
        <f t="shared" si="193"/>
        <v>44771</v>
      </c>
      <c r="H6058" s="5" t="s">
        <v>4685</v>
      </c>
      <c r="I6058" s="5" t="s">
        <v>13</v>
      </c>
      <c r="J6058" s="10"/>
      <c r="K6058" s="10">
        <v>435297</v>
      </c>
      <c r="L6058" s="11">
        <v>0.54</v>
      </c>
    </row>
    <row r="6059" spans="1:12" x14ac:dyDescent="0.25">
      <c r="A6059" s="5" t="s">
        <v>378</v>
      </c>
      <c r="B6059" s="3" t="s">
        <v>379</v>
      </c>
      <c r="C6059" s="7"/>
      <c r="D6059" s="7"/>
      <c r="E6059" s="7"/>
      <c r="F6059" s="8" t="str">
        <f t="shared" si="192"/>
        <v>January</v>
      </c>
      <c r="G6059" s="7" t="str">
        <f t="shared" si="193"/>
        <v/>
      </c>
      <c r="H6059" s="5" t="s">
        <v>28</v>
      </c>
      <c r="I6059" s="5" t="s">
        <v>29</v>
      </c>
      <c r="J6059" s="10"/>
      <c r="K6059" s="10"/>
      <c r="L6059" s="11">
        <v>0</v>
      </c>
    </row>
    <row r="6060" spans="1:12" x14ac:dyDescent="0.25">
      <c r="A6060" s="5" t="s">
        <v>380</v>
      </c>
      <c r="B6060" s="3" t="s">
        <v>381</v>
      </c>
      <c r="C6060" s="7"/>
      <c r="D6060" s="7"/>
      <c r="E6060" s="7"/>
      <c r="F6060" s="8" t="str">
        <f t="shared" si="192"/>
        <v>January</v>
      </c>
      <c r="G6060" s="7" t="str">
        <f t="shared" si="193"/>
        <v/>
      </c>
      <c r="H6060" s="5" t="s">
        <v>28</v>
      </c>
      <c r="I6060" s="5" t="s">
        <v>29</v>
      </c>
      <c r="J6060" s="10"/>
      <c r="K6060" s="10"/>
      <c r="L6060" s="11">
        <v>0</v>
      </c>
    </row>
    <row r="6061" spans="1:12" x14ac:dyDescent="0.25">
      <c r="A6061" s="5" t="s">
        <v>382</v>
      </c>
      <c r="B6061" s="3" t="s">
        <v>383</v>
      </c>
      <c r="C6061" s="5" t="s">
        <v>5587</v>
      </c>
      <c r="D6061" s="5" t="s">
        <v>5587</v>
      </c>
      <c r="E6061" s="5">
        <v>2022</v>
      </c>
      <c r="F6061" s="8" t="str">
        <f t="shared" si="192"/>
        <v>January</v>
      </c>
      <c r="G6061" s="7">
        <f t="shared" si="193"/>
        <v>44562</v>
      </c>
      <c r="H6061" s="5" t="s">
        <v>36</v>
      </c>
      <c r="I6061" s="5" t="s">
        <v>29</v>
      </c>
      <c r="J6061" s="10"/>
      <c r="K6061" s="10"/>
      <c r="L6061" s="11">
        <v>2639307.5</v>
      </c>
    </row>
    <row r="6062" spans="1:12" x14ac:dyDescent="0.25">
      <c r="A6062" s="5" t="s">
        <v>382</v>
      </c>
      <c r="B6062" s="3" t="s">
        <v>383</v>
      </c>
      <c r="C6062" s="5" t="s">
        <v>5587</v>
      </c>
      <c r="D6062" s="5" t="s">
        <v>5600</v>
      </c>
      <c r="E6062" s="5">
        <v>2022</v>
      </c>
      <c r="F6062" s="8" t="str">
        <f t="shared" si="192"/>
        <v>January</v>
      </c>
      <c r="G6062" s="7">
        <f t="shared" si="193"/>
        <v>44589</v>
      </c>
      <c r="H6062" s="5" t="s">
        <v>5307</v>
      </c>
      <c r="I6062" s="5" t="s">
        <v>11</v>
      </c>
      <c r="J6062" s="10">
        <v>3000996.88</v>
      </c>
      <c r="K6062" s="10"/>
      <c r="L6062" s="11">
        <v>5640304.3799999999</v>
      </c>
    </row>
    <row r="6063" spans="1:12" x14ac:dyDescent="0.25">
      <c r="A6063" s="5" t="s">
        <v>382</v>
      </c>
      <c r="B6063" s="3" t="s">
        <v>383</v>
      </c>
      <c r="C6063" s="5" t="s">
        <v>5596</v>
      </c>
      <c r="D6063" s="5" t="s">
        <v>5600</v>
      </c>
      <c r="E6063" s="5">
        <v>2022</v>
      </c>
      <c r="F6063" s="8" t="str">
        <f t="shared" si="192"/>
        <v>April</v>
      </c>
      <c r="G6063" s="7">
        <f t="shared" si="193"/>
        <v>44679</v>
      </c>
      <c r="H6063" s="5" t="s">
        <v>5305</v>
      </c>
      <c r="I6063" s="5" t="s">
        <v>13</v>
      </c>
      <c r="J6063" s="10"/>
      <c r="K6063" s="10">
        <v>3600000</v>
      </c>
      <c r="L6063" s="11">
        <v>2040304.38</v>
      </c>
    </row>
    <row r="6064" spans="1:12" x14ac:dyDescent="0.25">
      <c r="A6064" s="5" t="s">
        <v>382</v>
      </c>
      <c r="B6064" s="3" t="s">
        <v>383</v>
      </c>
      <c r="C6064" s="5" t="s">
        <v>5589</v>
      </c>
      <c r="D6064" s="5" t="s">
        <v>5587</v>
      </c>
      <c r="E6064" s="5">
        <v>2022</v>
      </c>
      <c r="F6064" s="8" t="str">
        <f t="shared" si="192"/>
        <v>June</v>
      </c>
      <c r="G6064" s="7">
        <f t="shared" si="193"/>
        <v>44713</v>
      </c>
      <c r="H6064" s="5" t="s">
        <v>5306</v>
      </c>
      <c r="I6064" s="5" t="s">
        <v>11</v>
      </c>
      <c r="J6064" s="10">
        <v>17916.669999999998</v>
      </c>
      <c r="K6064" s="10"/>
      <c r="L6064" s="11">
        <v>2058221.05</v>
      </c>
    </row>
    <row r="6065" spans="1:12" x14ac:dyDescent="0.25">
      <c r="A6065" s="5" t="s">
        <v>382</v>
      </c>
      <c r="B6065" s="3" t="s">
        <v>383</v>
      </c>
      <c r="C6065" s="5" t="s">
        <v>5589</v>
      </c>
      <c r="D6065" s="5" t="s">
        <v>5589</v>
      </c>
      <c r="E6065" s="5">
        <v>2022</v>
      </c>
      <c r="F6065" s="8" t="str">
        <f t="shared" si="192"/>
        <v>June</v>
      </c>
      <c r="G6065" s="7">
        <f t="shared" si="193"/>
        <v>44718</v>
      </c>
      <c r="H6065" s="5" t="s">
        <v>5305</v>
      </c>
      <c r="I6065" s="5" t="s">
        <v>13</v>
      </c>
      <c r="J6065" s="10"/>
      <c r="K6065" s="10">
        <v>2150000</v>
      </c>
      <c r="L6065" s="11">
        <v>-91778.95</v>
      </c>
    </row>
    <row r="6066" spans="1:12" x14ac:dyDescent="0.25">
      <c r="A6066" s="5" t="s">
        <v>382</v>
      </c>
      <c r="B6066" s="3" t="s">
        <v>383</v>
      </c>
      <c r="C6066" s="5" t="s">
        <v>5589</v>
      </c>
      <c r="D6066" s="5" t="s">
        <v>5592</v>
      </c>
      <c r="E6066" s="5">
        <v>2022</v>
      </c>
      <c r="F6066" s="8" t="str">
        <f t="shared" si="192"/>
        <v>June</v>
      </c>
      <c r="G6066" s="7">
        <f t="shared" si="193"/>
        <v>44719</v>
      </c>
      <c r="H6066" s="5" t="s">
        <v>5304</v>
      </c>
      <c r="I6066" s="5" t="s">
        <v>13</v>
      </c>
      <c r="J6066" s="10"/>
      <c r="K6066" s="10">
        <v>17916.669999999998</v>
      </c>
      <c r="L6066" s="11">
        <v>-109695.62</v>
      </c>
    </row>
    <row r="6067" spans="1:12" x14ac:dyDescent="0.25">
      <c r="A6067" s="5" t="s">
        <v>382</v>
      </c>
      <c r="B6067" s="3" t="s">
        <v>383</v>
      </c>
      <c r="C6067" s="5" t="s">
        <v>5592</v>
      </c>
      <c r="D6067" s="5" t="s">
        <v>5587</v>
      </c>
      <c r="E6067" s="5">
        <v>2022</v>
      </c>
      <c r="F6067" s="8" t="str">
        <f t="shared" si="192"/>
        <v>July</v>
      </c>
      <c r="G6067" s="7">
        <f t="shared" si="193"/>
        <v>44743</v>
      </c>
      <c r="H6067" s="5" t="s">
        <v>5303</v>
      </c>
      <c r="I6067" s="5" t="s">
        <v>11</v>
      </c>
      <c r="J6067" s="10">
        <v>2150000.04</v>
      </c>
      <c r="K6067" s="10"/>
      <c r="L6067" s="11">
        <v>2040304.42</v>
      </c>
    </row>
    <row r="6068" spans="1:12" x14ac:dyDescent="0.25">
      <c r="A6068" s="5" t="s">
        <v>384</v>
      </c>
      <c r="B6068" s="3" t="s">
        <v>385</v>
      </c>
      <c r="C6068" s="5" t="s">
        <v>5587</v>
      </c>
      <c r="D6068" s="5" t="s">
        <v>5587</v>
      </c>
      <c r="E6068" s="5">
        <v>2022</v>
      </c>
      <c r="F6068" s="8" t="str">
        <f t="shared" si="192"/>
        <v>January</v>
      </c>
      <c r="G6068" s="7">
        <f t="shared" si="193"/>
        <v>44562</v>
      </c>
      <c r="H6068" s="5" t="s">
        <v>36</v>
      </c>
      <c r="I6068" s="5" t="s">
        <v>29</v>
      </c>
      <c r="J6068" s="10"/>
      <c r="K6068" s="10"/>
      <c r="L6068" s="11">
        <v>645000</v>
      </c>
    </row>
    <row r="6069" spans="1:12" x14ac:dyDescent="0.25">
      <c r="A6069" s="5" t="s">
        <v>384</v>
      </c>
      <c r="B6069" s="3" t="s">
        <v>385</v>
      </c>
      <c r="C6069" s="5" t="s">
        <v>5598</v>
      </c>
      <c r="D6069" s="5" t="s">
        <v>5587</v>
      </c>
      <c r="E6069" s="5">
        <v>2022</v>
      </c>
      <c r="F6069" s="8" t="str">
        <f t="shared" si="192"/>
        <v>February</v>
      </c>
      <c r="G6069" s="7">
        <f t="shared" si="193"/>
        <v>44593</v>
      </c>
      <c r="H6069" s="5" t="s">
        <v>5302</v>
      </c>
      <c r="I6069" s="5" t="s">
        <v>11</v>
      </c>
      <c r="J6069" s="10">
        <v>645000</v>
      </c>
      <c r="K6069" s="10"/>
      <c r="L6069" s="11">
        <v>1290000</v>
      </c>
    </row>
    <row r="6070" spans="1:12" x14ac:dyDescent="0.25">
      <c r="A6070" s="5" t="s">
        <v>384</v>
      </c>
      <c r="B6070" s="3" t="s">
        <v>385</v>
      </c>
      <c r="C6070" s="5" t="s">
        <v>5598</v>
      </c>
      <c r="D6070" s="5" t="s">
        <v>5591</v>
      </c>
      <c r="E6070" s="5">
        <v>2022</v>
      </c>
      <c r="F6070" s="8" t="str">
        <f t="shared" si="192"/>
        <v>February</v>
      </c>
      <c r="G6070" s="7">
        <f t="shared" si="193"/>
        <v>44610</v>
      </c>
      <c r="H6070" s="5" t="s">
        <v>5301</v>
      </c>
      <c r="I6070" s="5" t="s">
        <v>13</v>
      </c>
      <c r="J6070" s="10"/>
      <c r="K6070" s="10">
        <v>645000</v>
      </c>
      <c r="L6070" s="11">
        <v>645000</v>
      </c>
    </row>
    <row r="6071" spans="1:12" x14ac:dyDescent="0.25">
      <c r="A6071" s="5" t="s">
        <v>384</v>
      </c>
      <c r="B6071" s="3" t="s">
        <v>385</v>
      </c>
      <c r="C6071" s="5" t="s">
        <v>5596</v>
      </c>
      <c r="D6071" s="5" t="s">
        <v>5592</v>
      </c>
      <c r="E6071" s="5">
        <v>2022</v>
      </c>
      <c r="F6071" s="8" t="str">
        <f t="shared" si="192"/>
        <v>April</v>
      </c>
      <c r="G6071" s="7">
        <f t="shared" si="193"/>
        <v>44658</v>
      </c>
      <c r="H6071" s="5" t="s">
        <v>5300</v>
      </c>
      <c r="I6071" s="5" t="s">
        <v>13</v>
      </c>
      <c r="J6071" s="10"/>
      <c r="K6071" s="10">
        <v>645000</v>
      </c>
      <c r="L6071" s="11">
        <v>0</v>
      </c>
    </row>
    <row r="6072" spans="1:12" x14ac:dyDescent="0.25">
      <c r="A6072" s="5" t="s">
        <v>384</v>
      </c>
      <c r="B6072" s="3" t="s">
        <v>385</v>
      </c>
      <c r="C6072" s="5" t="s">
        <v>5597</v>
      </c>
      <c r="D6072" s="5" t="s">
        <v>5587</v>
      </c>
      <c r="E6072" s="5">
        <v>2022</v>
      </c>
      <c r="F6072" s="8" t="str">
        <f t="shared" si="192"/>
        <v>May</v>
      </c>
      <c r="G6072" s="7">
        <f t="shared" si="193"/>
        <v>44682</v>
      </c>
      <c r="H6072" s="5" t="s">
        <v>5299</v>
      </c>
      <c r="I6072" s="5" t="s">
        <v>11</v>
      </c>
      <c r="J6072" s="10">
        <v>645000</v>
      </c>
      <c r="K6072" s="10"/>
      <c r="L6072" s="11">
        <v>645000</v>
      </c>
    </row>
    <row r="6073" spans="1:12" x14ac:dyDescent="0.25">
      <c r="A6073" s="5" t="s">
        <v>384</v>
      </c>
      <c r="B6073" s="3" t="s">
        <v>385</v>
      </c>
      <c r="C6073" s="5" t="s">
        <v>5589</v>
      </c>
      <c r="D6073" s="5" t="s">
        <v>5593</v>
      </c>
      <c r="E6073" s="5">
        <v>2022</v>
      </c>
      <c r="F6073" s="8" t="str">
        <f t="shared" si="192"/>
        <v>June</v>
      </c>
      <c r="G6073" s="7">
        <f t="shared" si="193"/>
        <v>44734</v>
      </c>
      <c r="H6073" s="5" t="s">
        <v>5298</v>
      </c>
      <c r="I6073" s="5" t="s">
        <v>13</v>
      </c>
      <c r="J6073" s="10"/>
      <c r="K6073" s="10">
        <v>645000</v>
      </c>
      <c r="L6073" s="11">
        <v>0</v>
      </c>
    </row>
    <row r="6074" spans="1:12" x14ac:dyDescent="0.25">
      <c r="A6074" s="5" t="s">
        <v>384</v>
      </c>
      <c r="B6074" s="3" t="s">
        <v>385</v>
      </c>
      <c r="C6074" s="5" t="s">
        <v>5590</v>
      </c>
      <c r="D6074" s="5" t="s">
        <v>5587</v>
      </c>
      <c r="E6074" s="5">
        <v>2022</v>
      </c>
      <c r="F6074" s="8" t="str">
        <f t="shared" si="192"/>
        <v>August</v>
      </c>
      <c r="G6074" s="7">
        <f t="shared" si="193"/>
        <v>44774</v>
      </c>
      <c r="H6074" s="5" t="s">
        <v>5297</v>
      </c>
      <c r="I6074" s="5" t="s">
        <v>11</v>
      </c>
      <c r="J6074" s="10">
        <v>645000</v>
      </c>
      <c r="K6074" s="10"/>
      <c r="L6074" s="11">
        <v>645000</v>
      </c>
    </row>
    <row r="6075" spans="1:12" x14ac:dyDescent="0.25">
      <c r="A6075" s="5" t="s">
        <v>389</v>
      </c>
      <c r="B6075" s="3" t="s">
        <v>390</v>
      </c>
      <c r="C6075" s="7"/>
      <c r="D6075" s="7"/>
      <c r="E6075" s="7"/>
      <c r="F6075" s="8" t="str">
        <f t="shared" si="192"/>
        <v>January</v>
      </c>
      <c r="G6075" s="7" t="str">
        <f t="shared" si="193"/>
        <v/>
      </c>
      <c r="H6075" s="5" t="s">
        <v>28</v>
      </c>
      <c r="I6075" s="5" t="s">
        <v>29</v>
      </c>
      <c r="J6075" s="10"/>
      <c r="K6075" s="10"/>
      <c r="L6075" s="11">
        <v>0</v>
      </c>
    </row>
    <row r="6076" spans="1:12" x14ac:dyDescent="0.25">
      <c r="A6076" s="5" t="s">
        <v>420</v>
      </c>
      <c r="B6076" s="3" t="s">
        <v>421</v>
      </c>
      <c r="C6076" s="7"/>
      <c r="D6076" s="7"/>
      <c r="E6076" s="7"/>
      <c r="F6076" s="8" t="str">
        <f t="shared" si="192"/>
        <v>January</v>
      </c>
      <c r="G6076" s="7" t="str">
        <f t="shared" si="193"/>
        <v/>
      </c>
      <c r="H6076" s="5" t="s">
        <v>28</v>
      </c>
      <c r="I6076" s="5" t="s">
        <v>29</v>
      </c>
      <c r="J6076" s="10"/>
      <c r="K6076" s="10"/>
      <c r="L6076" s="11">
        <v>0</v>
      </c>
    </row>
    <row r="6077" spans="1:12" x14ac:dyDescent="0.25">
      <c r="A6077" s="5" t="s">
        <v>422</v>
      </c>
      <c r="B6077" s="3" t="s">
        <v>423</v>
      </c>
      <c r="C6077" s="5" t="s">
        <v>5587</v>
      </c>
      <c r="D6077" s="5" t="s">
        <v>5587</v>
      </c>
      <c r="E6077" s="5">
        <v>2022</v>
      </c>
      <c r="F6077" s="8" t="str">
        <f t="shared" si="192"/>
        <v>January</v>
      </c>
      <c r="G6077" s="7">
        <f t="shared" si="193"/>
        <v>44562</v>
      </c>
      <c r="H6077" s="5" t="s">
        <v>36</v>
      </c>
      <c r="I6077" s="5" t="s">
        <v>29</v>
      </c>
      <c r="J6077" s="10"/>
      <c r="K6077" s="10"/>
      <c r="L6077" s="11">
        <v>690976.42</v>
      </c>
    </row>
    <row r="6078" spans="1:12" x14ac:dyDescent="0.25">
      <c r="A6078" s="5" t="s">
        <v>424</v>
      </c>
      <c r="B6078" s="3" t="s">
        <v>425</v>
      </c>
      <c r="C6078" s="5" t="s">
        <v>5587</v>
      </c>
      <c r="D6078" s="5" t="s">
        <v>5587</v>
      </c>
      <c r="E6078" s="5">
        <v>2022</v>
      </c>
      <c r="F6078" s="8" t="str">
        <f t="shared" si="192"/>
        <v>January</v>
      </c>
      <c r="G6078" s="7">
        <f t="shared" si="193"/>
        <v>44562</v>
      </c>
      <c r="H6078" s="5" t="s">
        <v>36</v>
      </c>
      <c r="I6078" s="5" t="s">
        <v>29</v>
      </c>
      <c r="J6078" s="10"/>
      <c r="K6078" s="10"/>
      <c r="L6078" s="11">
        <v>0.05</v>
      </c>
    </row>
    <row r="6079" spans="1:12" x14ac:dyDescent="0.25">
      <c r="A6079" s="5" t="s">
        <v>441</v>
      </c>
      <c r="B6079" s="3" t="s">
        <v>442</v>
      </c>
      <c r="C6079" s="7"/>
      <c r="D6079" s="7"/>
      <c r="E6079" s="7"/>
      <c r="F6079" s="8" t="str">
        <f t="shared" si="192"/>
        <v>January</v>
      </c>
      <c r="G6079" s="7" t="str">
        <f t="shared" si="193"/>
        <v/>
      </c>
      <c r="H6079" s="5" t="s">
        <v>28</v>
      </c>
      <c r="I6079" s="5" t="s">
        <v>29</v>
      </c>
      <c r="J6079" s="10"/>
      <c r="K6079" s="10"/>
      <c r="L6079" s="11">
        <v>0</v>
      </c>
    </row>
    <row r="6080" spans="1:12" x14ac:dyDescent="0.25">
      <c r="A6080" s="5" t="s">
        <v>444</v>
      </c>
      <c r="B6080" s="3" t="s">
        <v>445</v>
      </c>
      <c r="C6080" s="5" t="s">
        <v>5587</v>
      </c>
      <c r="D6080" s="5" t="s">
        <v>5587</v>
      </c>
      <c r="E6080" s="5">
        <v>2022</v>
      </c>
      <c r="F6080" s="8" t="str">
        <f t="shared" si="192"/>
        <v>January</v>
      </c>
      <c r="G6080" s="7">
        <f t="shared" si="193"/>
        <v>44562</v>
      </c>
      <c r="H6080" s="5" t="s">
        <v>36</v>
      </c>
      <c r="I6080" s="5" t="s">
        <v>29</v>
      </c>
      <c r="J6080" s="10"/>
      <c r="K6080" s="10"/>
      <c r="L6080" s="11">
        <v>7286640</v>
      </c>
    </row>
    <row r="6081" spans="1:12" x14ac:dyDescent="0.25">
      <c r="A6081" s="5" t="s">
        <v>446</v>
      </c>
      <c r="B6081" s="3" t="s">
        <v>447</v>
      </c>
      <c r="C6081" s="5" t="s">
        <v>5587</v>
      </c>
      <c r="D6081" s="5" t="s">
        <v>5587</v>
      </c>
      <c r="E6081" s="5">
        <v>2022</v>
      </c>
      <c r="F6081" s="8" t="str">
        <f t="shared" si="192"/>
        <v>January</v>
      </c>
      <c r="G6081" s="7">
        <f t="shared" si="193"/>
        <v>44562</v>
      </c>
      <c r="H6081" s="5" t="s">
        <v>36</v>
      </c>
      <c r="I6081" s="5" t="s">
        <v>29</v>
      </c>
      <c r="J6081" s="10"/>
      <c r="K6081" s="10"/>
      <c r="L6081" s="11">
        <v>1033213.68</v>
      </c>
    </row>
    <row r="6082" spans="1:12" x14ac:dyDescent="0.25">
      <c r="A6082" s="5" t="s">
        <v>446</v>
      </c>
      <c r="B6082" s="3" t="s">
        <v>447</v>
      </c>
      <c r="C6082" s="5" t="s">
        <v>5587</v>
      </c>
      <c r="D6082" s="5" t="s">
        <v>5587</v>
      </c>
      <c r="E6082" s="5">
        <v>2022</v>
      </c>
      <c r="F6082" s="8" t="str">
        <f t="shared" si="192"/>
        <v>January</v>
      </c>
      <c r="G6082" s="7">
        <f t="shared" si="193"/>
        <v>44562</v>
      </c>
      <c r="H6082" s="5" t="s">
        <v>5296</v>
      </c>
      <c r="I6082" s="5" t="s">
        <v>11</v>
      </c>
      <c r="J6082" s="10">
        <v>951375</v>
      </c>
      <c r="K6082" s="10"/>
      <c r="L6082" s="11">
        <v>1984588.68</v>
      </c>
    </row>
    <row r="6083" spans="1:12" x14ac:dyDescent="0.25">
      <c r="A6083" s="5" t="s">
        <v>446</v>
      </c>
      <c r="B6083" s="3" t="s">
        <v>447</v>
      </c>
      <c r="C6083" s="5" t="s">
        <v>5588</v>
      </c>
      <c r="D6083" s="5" t="s">
        <v>5605</v>
      </c>
      <c r="E6083" s="5">
        <v>2022</v>
      </c>
      <c r="F6083" s="8" t="str">
        <f t="shared" si="192"/>
        <v>March</v>
      </c>
      <c r="G6083" s="7">
        <f t="shared" si="193"/>
        <v>44629</v>
      </c>
      <c r="H6083" s="5" t="s">
        <v>5295</v>
      </c>
      <c r="I6083" s="5" t="s">
        <v>13</v>
      </c>
      <c r="J6083" s="10"/>
      <c r="K6083" s="10">
        <v>975545.94</v>
      </c>
      <c r="L6083" s="11">
        <v>1009042.74</v>
      </c>
    </row>
    <row r="6084" spans="1:12" x14ac:dyDescent="0.25">
      <c r="A6084" s="5" t="s">
        <v>446</v>
      </c>
      <c r="B6084" s="3" t="s">
        <v>447</v>
      </c>
      <c r="C6084" s="5" t="s">
        <v>5588</v>
      </c>
      <c r="D6084" s="5" t="s">
        <v>5605</v>
      </c>
      <c r="E6084" s="5">
        <v>2022</v>
      </c>
      <c r="F6084" s="8" t="str">
        <f t="shared" si="192"/>
        <v>March</v>
      </c>
      <c r="G6084" s="7">
        <f t="shared" si="193"/>
        <v>44629</v>
      </c>
      <c r="H6084" s="5" t="s">
        <v>1975</v>
      </c>
      <c r="I6084" s="5" t="s">
        <v>13</v>
      </c>
      <c r="J6084" s="10"/>
      <c r="K6084" s="10">
        <v>48056.45</v>
      </c>
      <c r="L6084" s="11">
        <v>960986.29</v>
      </c>
    </row>
    <row r="6085" spans="1:12" x14ac:dyDescent="0.25">
      <c r="A6085" s="5" t="s">
        <v>446</v>
      </c>
      <c r="B6085" s="3" t="s">
        <v>447</v>
      </c>
      <c r="C6085" s="5" t="s">
        <v>5588</v>
      </c>
      <c r="D6085" s="5" t="s">
        <v>5605</v>
      </c>
      <c r="E6085" s="5">
        <v>2022</v>
      </c>
      <c r="F6085" s="8" t="str">
        <f t="shared" si="192"/>
        <v>March</v>
      </c>
      <c r="G6085" s="7">
        <f t="shared" si="193"/>
        <v>44629</v>
      </c>
      <c r="H6085" s="5" t="s">
        <v>5294</v>
      </c>
      <c r="I6085" s="5" t="s">
        <v>13</v>
      </c>
      <c r="J6085" s="10"/>
      <c r="K6085" s="10">
        <v>9611.2900000000009</v>
      </c>
      <c r="L6085" s="11">
        <v>951375</v>
      </c>
    </row>
    <row r="6086" spans="1:12" x14ac:dyDescent="0.25">
      <c r="A6086" s="5" t="s">
        <v>446</v>
      </c>
      <c r="B6086" s="3" t="s">
        <v>447</v>
      </c>
      <c r="C6086" s="5" t="s">
        <v>5592</v>
      </c>
      <c r="D6086" s="5" t="s">
        <v>5587</v>
      </c>
      <c r="E6086" s="5">
        <v>2022</v>
      </c>
      <c r="F6086" s="8" t="str">
        <f t="shared" si="192"/>
        <v>July</v>
      </c>
      <c r="G6086" s="7">
        <f t="shared" si="193"/>
        <v>44743</v>
      </c>
      <c r="H6086" s="5" t="s">
        <v>5293</v>
      </c>
      <c r="I6086" s="5" t="s">
        <v>11</v>
      </c>
      <c r="J6086" s="10">
        <v>951375</v>
      </c>
      <c r="K6086" s="10"/>
      <c r="L6086" s="11">
        <v>1902750</v>
      </c>
    </row>
    <row r="6087" spans="1:12" x14ac:dyDescent="0.25">
      <c r="A6087" s="5" t="s">
        <v>446</v>
      </c>
      <c r="B6087" s="3" t="s">
        <v>447</v>
      </c>
      <c r="C6087" s="5" t="s">
        <v>5592</v>
      </c>
      <c r="D6087" s="5" t="s">
        <v>5589</v>
      </c>
      <c r="E6087" s="5">
        <v>2022</v>
      </c>
      <c r="F6087" s="8" t="str">
        <f t="shared" si="192"/>
        <v>July</v>
      </c>
      <c r="G6087" s="7">
        <f t="shared" si="193"/>
        <v>44748</v>
      </c>
      <c r="H6087" s="5" t="s">
        <v>3485</v>
      </c>
      <c r="I6087" s="5" t="s">
        <v>13</v>
      </c>
      <c r="J6087" s="10"/>
      <c r="K6087" s="10">
        <v>898275</v>
      </c>
      <c r="L6087" s="11">
        <v>1004475</v>
      </c>
    </row>
    <row r="6088" spans="1:12" x14ac:dyDescent="0.25">
      <c r="A6088" s="5" t="s">
        <v>446</v>
      </c>
      <c r="B6088" s="3" t="s">
        <v>447</v>
      </c>
      <c r="C6088" s="5" t="s">
        <v>5592</v>
      </c>
      <c r="D6088" s="5" t="s">
        <v>5589</v>
      </c>
      <c r="E6088" s="5">
        <v>2022</v>
      </c>
      <c r="F6088" s="8" t="str">
        <f t="shared" si="192"/>
        <v>July</v>
      </c>
      <c r="G6088" s="7">
        <f t="shared" si="193"/>
        <v>44748</v>
      </c>
      <c r="H6088" s="5" t="s">
        <v>4744</v>
      </c>
      <c r="I6088" s="5" t="s">
        <v>13</v>
      </c>
      <c r="J6088" s="10"/>
      <c r="K6088" s="10">
        <v>44250</v>
      </c>
      <c r="L6088" s="11">
        <v>960225</v>
      </c>
    </row>
    <row r="6089" spans="1:12" x14ac:dyDescent="0.25">
      <c r="A6089" s="5" t="s">
        <v>446</v>
      </c>
      <c r="B6089" s="3" t="s">
        <v>447</v>
      </c>
      <c r="C6089" s="5" t="s">
        <v>5592</v>
      </c>
      <c r="D6089" s="5" t="s">
        <v>5589</v>
      </c>
      <c r="E6089" s="5">
        <v>2022</v>
      </c>
      <c r="F6089" s="8" t="str">
        <f t="shared" si="192"/>
        <v>July</v>
      </c>
      <c r="G6089" s="7">
        <f t="shared" si="193"/>
        <v>44748</v>
      </c>
      <c r="H6089" s="5" t="s">
        <v>5292</v>
      </c>
      <c r="I6089" s="5" t="s">
        <v>13</v>
      </c>
      <c r="J6089" s="10"/>
      <c r="K6089" s="10">
        <v>8850</v>
      </c>
      <c r="L6089" s="11">
        <v>951375</v>
      </c>
    </row>
    <row r="6090" spans="1:12" x14ac:dyDescent="0.25">
      <c r="A6090" s="5" t="s">
        <v>458</v>
      </c>
      <c r="B6090" s="3" t="s">
        <v>459</v>
      </c>
      <c r="C6090" s="5" t="s">
        <v>5587</v>
      </c>
      <c r="D6090" s="5" t="s">
        <v>5587</v>
      </c>
      <c r="E6090" s="5">
        <v>2022</v>
      </c>
      <c r="F6090" s="8" t="str">
        <f t="shared" si="192"/>
        <v>January</v>
      </c>
      <c r="G6090" s="7">
        <f t="shared" si="193"/>
        <v>44562</v>
      </c>
      <c r="H6090" s="5" t="s">
        <v>36</v>
      </c>
      <c r="I6090" s="5" t="s">
        <v>29</v>
      </c>
      <c r="J6090" s="10"/>
      <c r="K6090" s="10"/>
      <c r="L6090" s="11">
        <v>544326.24</v>
      </c>
    </row>
    <row r="6091" spans="1:12" x14ac:dyDescent="0.25">
      <c r="A6091" s="5" t="s">
        <v>458</v>
      </c>
      <c r="B6091" s="3" t="s">
        <v>459</v>
      </c>
      <c r="C6091" s="5" t="s">
        <v>5592</v>
      </c>
      <c r="D6091" s="5" t="s">
        <v>5612</v>
      </c>
      <c r="E6091" s="5">
        <v>2022</v>
      </c>
      <c r="F6091" s="8" t="str">
        <f t="shared" si="192"/>
        <v>July</v>
      </c>
      <c r="G6091" s="7">
        <f t="shared" si="193"/>
        <v>44762</v>
      </c>
      <c r="H6091" s="5" t="s">
        <v>3657</v>
      </c>
      <c r="I6091" s="5" t="s">
        <v>13</v>
      </c>
      <c r="J6091" s="10"/>
      <c r="K6091" s="10">
        <v>200000</v>
      </c>
      <c r="L6091" s="11">
        <v>344326.24</v>
      </c>
    </row>
    <row r="6092" spans="1:12" x14ac:dyDescent="0.25">
      <c r="A6092" s="5" t="s">
        <v>458</v>
      </c>
      <c r="B6092" s="3" t="s">
        <v>459</v>
      </c>
      <c r="C6092" s="5" t="s">
        <v>5590</v>
      </c>
      <c r="D6092" s="5" t="s">
        <v>5607</v>
      </c>
      <c r="E6092" s="5">
        <v>2022</v>
      </c>
      <c r="F6092" s="8" t="str">
        <f t="shared" si="192"/>
        <v>August</v>
      </c>
      <c r="G6092" s="7">
        <f t="shared" si="193"/>
        <v>44785</v>
      </c>
      <c r="H6092" s="5" t="s">
        <v>3247</v>
      </c>
      <c r="I6092" s="5" t="s">
        <v>13</v>
      </c>
      <c r="J6092" s="10"/>
      <c r="K6092" s="10">
        <v>150000</v>
      </c>
      <c r="L6092" s="11">
        <v>194326.24</v>
      </c>
    </row>
    <row r="6093" spans="1:12" x14ac:dyDescent="0.25">
      <c r="A6093" s="5" t="s">
        <v>460</v>
      </c>
      <c r="B6093" s="3" t="s">
        <v>461</v>
      </c>
      <c r="C6093" s="7"/>
      <c r="D6093" s="7"/>
      <c r="E6093" s="7"/>
      <c r="F6093" s="8" t="str">
        <f t="shared" si="192"/>
        <v>January</v>
      </c>
      <c r="G6093" s="7" t="str">
        <f t="shared" si="193"/>
        <v/>
      </c>
      <c r="H6093" s="5" t="s">
        <v>28</v>
      </c>
      <c r="I6093" s="5" t="s">
        <v>29</v>
      </c>
      <c r="J6093" s="10"/>
      <c r="K6093" s="10"/>
      <c r="L6093" s="11">
        <v>0</v>
      </c>
    </row>
    <row r="6094" spans="1:12" x14ac:dyDescent="0.25">
      <c r="A6094" s="5" t="s">
        <v>462</v>
      </c>
      <c r="B6094" s="3" t="s">
        <v>463</v>
      </c>
      <c r="C6094" s="7"/>
      <c r="D6094" s="7"/>
      <c r="E6094" s="7"/>
      <c r="F6094" s="8" t="str">
        <f t="shared" si="192"/>
        <v>January</v>
      </c>
      <c r="G6094" s="7" t="str">
        <f t="shared" si="193"/>
        <v/>
      </c>
      <c r="H6094" s="5" t="s">
        <v>28</v>
      </c>
      <c r="I6094" s="5" t="s">
        <v>29</v>
      </c>
      <c r="J6094" s="10"/>
      <c r="K6094" s="10"/>
      <c r="L6094" s="11">
        <v>0</v>
      </c>
    </row>
    <row r="6095" spans="1:12" x14ac:dyDescent="0.25">
      <c r="A6095" s="5" t="s">
        <v>466</v>
      </c>
      <c r="B6095" s="3" t="s">
        <v>463</v>
      </c>
      <c r="C6095" s="7"/>
      <c r="D6095" s="7"/>
      <c r="E6095" s="7"/>
      <c r="F6095" s="8" t="str">
        <f t="shared" si="192"/>
        <v>January</v>
      </c>
      <c r="G6095" s="7" t="str">
        <f t="shared" si="193"/>
        <v/>
      </c>
      <c r="H6095" s="5" t="s">
        <v>28</v>
      </c>
      <c r="I6095" s="5" t="s">
        <v>29</v>
      </c>
      <c r="J6095" s="10"/>
      <c r="K6095" s="10"/>
      <c r="L6095" s="11">
        <v>0</v>
      </c>
    </row>
    <row r="6096" spans="1:12" x14ac:dyDescent="0.25">
      <c r="A6096" s="5" t="s">
        <v>467</v>
      </c>
      <c r="B6096" s="3" t="s">
        <v>468</v>
      </c>
      <c r="C6096" s="5" t="s">
        <v>5587</v>
      </c>
      <c r="D6096" s="5" t="s">
        <v>5587</v>
      </c>
      <c r="E6096" s="5">
        <v>2022</v>
      </c>
      <c r="F6096" s="8" t="str">
        <f t="shared" si="192"/>
        <v>January</v>
      </c>
      <c r="G6096" s="7">
        <f t="shared" si="193"/>
        <v>44562</v>
      </c>
      <c r="H6096" s="5" t="s">
        <v>36</v>
      </c>
      <c r="I6096" s="5" t="s">
        <v>29</v>
      </c>
      <c r="J6096" s="10"/>
      <c r="K6096" s="10"/>
      <c r="L6096" s="11">
        <v>15532230.890000001</v>
      </c>
    </row>
    <row r="6097" spans="1:12" x14ac:dyDescent="0.25">
      <c r="A6097" s="5" t="s">
        <v>467</v>
      </c>
      <c r="B6097" s="3" t="s">
        <v>468</v>
      </c>
      <c r="C6097" s="5" t="s">
        <v>5587</v>
      </c>
      <c r="D6097" s="5" t="s">
        <v>5597</v>
      </c>
      <c r="E6097" s="5">
        <v>2022</v>
      </c>
      <c r="F6097" s="8" t="str">
        <f t="shared" si="192"/>
        <v>January</v>
      </c>
      <c r="G6097" s="7">
        <f t="shared" si="193"/>
        <v>44566</v>
      </c>
      <c r="H6097" s="5" t="s">
        <v>5291</v>
      </c>
      <c r="I6097" s="5" t="s">
        <v>11</v>
      </c>
      <c r="J6097" s="10">
        <v>9972100.9800000004</v>
      </c>
      <c r="K6097" s="10"/>
      <c r="L6097" s="11">
        <v>25504331.870000001</v>
      </c>
    </row>
    <row r="6098" spans="1:12" x14ac:dyDescent="0.25">
      <c r="A6098" s="5" t="s">
        <v>467</v>
      </c>
      <c r="B6098" s="3" t="s">
        <v>468</v>
      </c>
      <c r="C6098" s="5" t="s">
        <v>5587</v>
      </c>
      <c r="D6098" s="5" t="s">
        <v>5612</v>
      </c>
      <c r="E6098" s="5">
        <v>2022</v>
      </c>
      <c r="F6098" s="8" t="str">
        <f t="shared" si="192"/>
        <v>January</v>
      </c>
      <c r="G6098" s="7">
        <f t="shared" si="193"/>
        <v>44581</v>
      </c>
      <c r="H6098" s="5" t="s">
        <v>2290</v>
      </c>
      <c r="I6098" s="5" t="s">
        <v>13</v>
      </c>
      <c r="J6098" s="10"/>
      <c r="K6098" s="10">
        <v>787200</v>
      </c>
      <c r="L6098" s="11">
        <v>24717131.870000001</v>
      </c>
    </row>
    <row r="6099" spans="1:12" x14ac:dyDescent="0.25">
      <c r="A6099" s="5" t="s">
        <v>467</v>
      </c>
      <c r="B6099" s="3" t="s">
        <v>468</v>
      </c>
      <c r="C6099" s="5" t="s">
        <v>5587</v>
      </c>
      <c r="D6099" s="5" t="s">
        <v>5612</v>
      </c>
      <c r="E6099" s="5">
        <v>2022</v>
      </c>
      <c r="F6099" s="8" t="str">
        <f t="shared" si="192"/>
        <v>January</v>
      </c>
      <c r="G6099" s="7">
        <f t="shared" si="193"/>
        <v>44581</v>
      </c>
      <c r="H6099" s="5" t="s">
        <v>4154</v>
      </c>
      <c r="I6099" s="5" t="s">
        <v>13</v>
      </c>
      <c r="J6099" s="10"/>
      <c r="K6099" s="10">
        <v>14833187.15</v>
      </c>
      <c r="L6099" s="11">
        <v>9883944.7200000007</v>
      </c>
    </row>
    <row r="6100" spans="1:12" x14ac:dyDescent="0.25">
      <c r="A6100" s="5" t="s">
        <v>467</v>
      </c>
      <c r="B6100" s="3" t="s">
        <v>468</v>
      </c>
      <c r="C6100" s="5" t="s">
        <v>5598</v>
      </c>
      <c r="D6100" s="5" t="s">
        <v>5598</v>
      </c>
      <c r="E6100" s="5">
        <v>2022</v>
      </c>
      <c r="F6100" s="8" t="str">
        <f t="shared" ref="F6100:F6163" si="194">TEXT(C6100*28, "mmmm")</f>
        <v>February</v>
      </c>
      <c r="G6100" s="7">
        <f t="shared" ref="G6100:G6163" si="195">IFERROR(DATEVALUE(CONCATENATE(C6100,"-",D6100,"-",E6100)), "")</f>
        <v>44594</v>
      </c>
      <c r="H6100" s="5" t="s">
        <v>5290</v>
      </c>
      <c r="I6100" s="5" t="s">
        <v>11</v>
      </c>
      <c r="J6100" s="10">
        <v>9905988.4800000004</v>
      </c>
      <c r="K6100" s="10"/>
      <c r="L6100" s="11">
        <v>19789933.199999999</v>
      </c>
    </row>
    <row r="6101" spans="1:12" x14ac:dyDescent="0.25">
      <c r="A6101" s="5" t="s">
        <v>467</v>
      </c>
      <c r="B6101" s="3" t="s">
        <v>468</v>
      </c>
      <c r="C6101" s="5" t="s">
        <v>5598</v>
      </c>
      <c r="D6101" s="5" t="s">
        <v>5605</v>
      </c>
      <c r="E6101" s="5">
        <v>2022</v>
      </c>
      <c r="F6101" s="8" t="str">
        <f t="shared" si="194"/>
        <v>February</v>
      </c>
      <c r="G6101" s="7">
        <f t="shared" si="195"/>
        <v>44601</v>
      </c>
      <c r="H6101" s="5" t="s">
        <v>5289</v>
      </c>
      <c r="I6101" s="5" t="s">
        <v>11</v>
      </c>
      <c r="J6101" s="10">
        <v>969650</v>
      </c>
      <c r="K6101" s="10"/>
      <c r="L6101" s="11">
        <v>20759583.199999999</v>
      </c>
    </row>
    <row r="6102" spans="1:12" x14ac:dyDescent="0.25">
      <c r="A6102" s="5" t="s">
        <v>467</v>
      </c>
      <c r="B6102" s="3" t="s">
        <v>468</v>
      </c>
      <c r="C6102" s="5" t="s">
        <v>5598</v>
      </c>
      <c r="D6102" s="5" t="s">
        <v>5608</v>
      </c>
      <c r="E6102" s="5">
        <v>2022</v>
      </c>
      <c r="F6102" s="8" t="str">
        <f t="shared" si="194"/>
        <v>February</v>
      </c>
      <c r="G6102" s="7">
        <f t="shared" si="195"/>
        <v>44617</v>
      </c>
      <c r="H6102" s="5" t="s">
        <v>2290</v>
      </c>
      <c r="I6102" s="5" t="s">
        <v>13</v>
      </c>
      <c r="J6102" s="10"/>
      <c r="K6102" s="10">
        <v>787200</v>
      </c>
      <c r="L6102" s="11">
        <v>19972383.199999999</v>
      </c>
    </row>
    <row r="6103" spans="1:12" x14ac:dyDescent="0.25">
      <c r="A6103" s="5" t="s">
        <v>467</v>
      </c>
      <c r="B6103" s="3" t="s">
        <v>468</v>
      </c>
      <c r="C6103" s="5" t="s">
        <v>5598</v>
      </c>
      <c r="D6103" s="5" t="s">
        <v>5608</v>
      </c>
      <c r="E6103" s="5">
        <v>2022</v>
      </c>
      <c r="F6103" s="8" t="str">
        <f t="shared" si="194"/>
        <v>February</v>
      </c>
      <c r="G6103" s="7">
        <f t="shared" si="195"/>
        <v>44617</v>
      </c>
      <c r="H6103" s="5" t="s">
        <v>4167</v>
      </c>
      <c r="I6103" s="5" t="s">
        <v>13</v>
      </c>
      <c r="J6103" s="10"/>
      <c r="K6103" s="10">
        <v>9184900.9800000004</v>
      </c>
      <c r="L6103" s="11">
        <v>10787482.220000001</v>
      </c>
    </row>
    <row r="6104" spans="1:12" x14ac:dyDescent="0.25">
      <c r="A6104" s="5" t="s">
        <v>467</v>
      </c>
      <c r="B6104" s="3" t="s">
        <v>468</v>
      </c>
      <c r="C6104" s="5" t="s">
        <v>5588</v>
      </c>
      <c r="D6104" s="5" t="s">
        <v>5598</v>
      </c>
      <c r="E6104" s="5">
        <v>2022</v>
      </c>
      <c r="F6104" s="8" t="str">
        <f t="shared" si="194"/>
        <v>March</v>
      </c>
      <c r="G6104" s="7">
        <f t="shared" si="195"/>
        <v>44622</v>
      </c>
      <c r="H6104" s="5" t="s">
        <v>5288</v>
      </c>
      <c r="I6104" s="5" t="s">
        <v>11</v>
      </c>
      <c r="J6104" s="10">
        <v>16032413.48</v>
      </c>
      <c r="K6104" s="10"/>
      <c r="L6104" s="11">
        <v>26819895.699999999</v>
      </c>
    </row>
    <row r="6105" spans="1:12" x14ac:dyDescent="0.25">
      <c r="A6105" s="5" t="s">
        <v>467</v>
      </c>
      <c r="B6105" s="3" t="s">
        <v>468</v>
      </c>
      <c r="C6105" s="5" t="s">
        <v>5588</v>
      </c>
      <c r="D6105" s="5" t="s">
        <v>5611</v>
      </c>
      <c r="E6105" s="5">
        <v>2022</v>
      </c>
      <c r="F6105" s="8" t="str">
        <f t="shared" si="194"/>
        <v>March</v>
      </c>
      <c r="G6105" s="7">
        <f t="shared" si="195"/>
        <v>44634</v>
      </c>
      <c r="H6105" s="5" t="s">
        <v>4158</v>
      </c>
      <c r="I6105" s="5" t="s">
        <v>13</v>
      </c>
      <c r="J6105" s="10"/>
      <c r="K6105" s="10">
        <v>787200</v>
      </c>
      <c r="L6105" s="11">
        <v>26032695.699999999</v>
      </c>
    </row>
    <row r="6106" spans="1:12" x14ac:dyDescent="0.25">
      <c r="A6106" s="5" t="s">
        <v>467</v>
      </c>
      <c r="B6106" s="3" t="s">
        <v>468</v>
      </c>
      <c r="C6106" s="5" t="s">
        <v>5588</v>
      </c>
      <c r="D6106" s="5" t="s">
        <v>5611</v>
      </c>
      <c r="E6106" s="5">
        <v>2022</v>
      </c>
      <c r="F6106" s="8" t="str">
        <f t="shared" si="194"/>
        <v>March</v>
      </c>
      <c r="G6106" s="7">
        <f t="shared" si="195"/>
        <v>44634</v>
      </c>
      <c r="H6106" s="5" t="s">
        <v>4167</v>
      </c>
      <c r="I6106" s="5" t="s">
        <v>13</v>
      </c>
      <c r="J6106" s="10"/>
      <c r="K6106" s="10">
        <v>9118788.4800000004</v>
      </c>
      <c r="L6106" s="11">
        <v>16913907.219999999</v>
      </c>
    </row>
    <row r="6107" spans="1:12" x14ac:dyDescent="0.25">
      <c r="A6107" s="5" t="s">
        <v>467</v>
      </c>
      <c r="B6107" s="3" t="s">
        <v>468</v>
      </c>
      <c r="C6107" s="5" t="s">
        <v>5588</v>
      </c>
      <c r="D6107" s="5" t="s">
        <v>5603</v>
      </c>
      <c r="E6107" s="5">
        <v>2022</v>
      </c>
      <c r="F6107" s="8" t="str">
        <f t="shared" si="194"/>
        <v>March</v>
      </c>
      <c r="G6107" s="7">
        <f t="shared" si="195"/>
        <v>44649</v>
      </c>
      <c r="H6107" s="5" t="s">
        <v>5287</v>
      </c>
      <c r="I6107" s="5" t="s">
        <v>11</v>
      </c>
      <c r="J6107" s="10">
        <v>1218673.75</v>
      </c>
      <c r="K6107" s="10"/>
      <c r="L6107" s="11">
        <v>18132580.969999999</v>
      </c>
    </row>
    <row r="6108" spans="1:12" x14ac:dyDescent="0.25">
      <c r="A6108" s="5" t="s">
        <v>467</v>
      </c>
      <c r="B6108" s="3" t="s">
        <v>468</v>
      </c>
      <c r="C6108" s="5" t="s">
        <v>5596</v>
      </c>
      <c r="D6108" s="5" t="s">
        <v>5587</v>
      </c>
      <c r="E6108" s="5">
        <v>2022</v>
      </c>
      <c r="F6108" s="8" t="str">
        <f t="shared" si="194"/>
        <v>April</v>
      </c>
      <c r="G6108" s="7">
        <f t="shared" si="195"/>
        <v>44652</v>
      </c>
      <c r="H6108" s="5" t="s">
        <v>5286</v>
      </c>
      <c r="I6108" s="5" t="s">
        <v>11</v>
      </c>
      <c r="J6108" s="10">
        <v>10243162.23</v>
      </c>
      <c r="K6108" s="10"/>
      <c r="L6108" s="11">
        <v>28375743.199999999</v>
      </c>
    </row>
    <row r="6109" spans="1:12" x14ac:dyDescent="0.25">
      <c r="A6109" s="5" t="s">
        <v>467</v>
      </c>
      <c r="B6109" s="3" t="s">
        <v>468</v>
      </c>
      <c r="C6109" s="5" t="s">
        <v>5596</v>
      </c>
      <c r="D6109" s="5" t="s">
        <v>5592</v>
      </c>
      <c r="E6109" s="5">
        <v>2022</v>
      </c>
      <c r="F6109" s="8" t="str">
        <f t="shared" si="194"/>
        <v>April</v>
      </c>
      <c r="G6109" s="7">
        <f t="shared" si="195"/>
        <v>44658</v>
      </c>
      <c r="H6109" s="5" t="s">
        <v>5285</v>
      </c>
      <c r="I6109" s="5" t="s">
        <v>11</v>
      </c>
      <c r="J6109" s="10">
        <v>352600</v>
      </c>
      <c r="K6109" s="10"/>
      <c r="L6109" s="11">
        <v>28728343.199999999</v>
      </c>
    </row>
    <row r="6110" spans="1:12" x14ac:dyDescent="0.25">
      <c r="A6110" s="5" t="s">
        <v>467</v>
      </c>
      <c r="B6110" s="3" t="s">
        <v>468</v>
      </c>
      <c r="C6110" s="5" t="s">
        <v>5596</v>
      </c>
      <c r="D6110" s="5" t="s">
        <v>5607</v>
      </c>
      <c r="E6110" s="5">
        <v>2022</v>
      </c>
      <c r="F6110" s="8" t="str">
        <f t="shared" si="194"/>
        <v>April</v>
      </c>
      <c r="G6110" s="7">
        <f t="shared" si="195"/>
        <v>44663</v>
      </c>
      <c r="H6110" s="5" t="s">
        <v>4233</v>
      </c>
      <c r="I6110" s="5" t="s">
        <v>13</v>
      </c>
      <c r="J6110" s="10"/>
      <c r="K6110" s="10">
        <v>787200</v>
      </c>
      <c r="L6110" s="11">
        <v>27941143.199999999</v>
      </c>
    </row>
    <row r="6111" spans="1:12" x14ac:dyDescent="0.25">
      <c r="A6111" s="5" t="s">
        <v>467</v>
      </c>
      <c r="B6111" s="3" t="s">
        <v>468</v>
      </c>
      <c r="C6111" s="5" t="s">
        <v>5596</v>
      </c>
      <c r="D6111" s="5" t="s">
        <v>5607</v>
      </c>
      <c r="E6111" s="5">
        <v>2022</v>
      </c>
      <c r="F6111" s="8" t="str">
        <f t="shared" si="194"/>
        <v>April</v>
      </c>
      <c r="G6111" s="7">
        <f t="shared" si="195"/>
        <v>44663</v>
      </c>
      <c r="H6111" s="5" t="s">
        <v>4167</v>
      </c>
      <c r="I6111" s="5" t="s">
        <v>13</v>
      </c>
      <c r="J6111" s="10"/>
      <c r="K6111" s="10">
        <v>15245213.48</v>
      </c>
      <c r="L6111" s="11">
        <v>12695929.720000001</v>
      </c>
    </row>
    <row r="6112" spans="1:12" x14ac:dyDescent="0.25">
      <c r="A6112" s="5" t="s">
        <v>467</v>
      </c>
      <c r="B6112" s="3" t="s">
        <v>468</v>
      </c>
      <c r="C6112" s="5" t="s">
        <v>5597</v>
      </c>
      <c r="D6112" s="5" t="s">
        <v>5604</v>
      </c>
      <c r="E6112" s="5">
        <v>2022</v>
      </c>
      <c r="F6112" s="8" t="str">
        <f t="shared" si="194"/>
        <v>May</v>
      </c>
      <c r="G6112" s="7">
        <f t="shared" si="195"/>
        <v>44694</v>
      </c>
      <c r="H6112" s="5" t="s">
        <v>5284</v>
      </c>
      <c r="I6112" s="5" t="s">
        <v>11</v>
      </c>
      <c r="J6112" s="10">
        <v>10242938.1</v>
      </c>
      <c r="K6112" s="10"/>
      <c r="L6112" s="11">
        <v>22938867.82</v>
      </c>
    </row>
    <row r="6113" spans="1:12" x14ac:dyDescent="0.25">
      <c r="A6113" s="5" t="s">
        <v>467</v>
      </c>
      <c r="B6113" s="3" t="s">
        <v>468</v>
      </c>
      <c r="C6113" s="5" t="s">
        <v>5597</v>
      </c>
      <c r="D6113" s="5" t="s">
        <v>5599</v>
      </c>
      <c r="E6113" s="5">
        <v>2022</v>
      </c>
      <c r="F6113" s="8" t="str">
        <f t="shared" si="194"/>
        <v>May</v>
      </c>
      <c r="G6113" s="7">
        <f t="shared" si="195"/>
        <v>44697</v>
      </c>
      <c r="H6113" s="5" t="s">
        <v>2290</v>
      </c>
      <c r="I6113" s="5" t="s">
        <v>13</v>
      </c>
      <c r="J6113" s="10"/>
      <c r="K6113" s="10">
        <v>787200</v>
      </c>
      <c r="L6113" s="11">
        <v>22151667.82</v>
      </c>
    </row>
    <row r="6114" spans="1:12" x14ac:dyDescent="0.25">
      <c r="A6114" s="5" t="s">
        <v>467</v>
      </c>
      <c r="B6114" s="3" t="s">
        <v>468</v>
      </c>
      <c r="C6114" s="5" t="s">
        <v>5597</v>
      </c>
      <c r="D6114" s="5" t="s">
        <v>5599</v>
      </c>
      <c r="E6114" s="5">
        <v>2022</v>
      </c>
      <c r="F6114" s="8" t="str">
        <f t="shared" si="194"/>
        <v>May</v>
      </c>
      <c r="G6114" s="7">
        <f t="shared" si="195"/>
        <v>44697</v>
      </c>
      <c r="H6114" s="5" t="s">
        <v>5283</v>
      </c>
      <c r="I6114" s="5" t="s">
        <v>13</v>
      </c>
      <c r="J6114" s="10"/>
      <c r="K6114" s="10">
        <v>11644285.98</v>
      </c>
      <c r="L6114" s="11">
        <v>10507381.84</v>
      </c>
    </row>
    <row r="6115" spans="1:12" x14ac:dyDescent="0.25">
      <c r="A6115" s="5" t="s">
        <v>467</v>
      </c>
      <c r="B6115" s="3" t="s">
        <v>468</v>
      </c>
      <c r="C6115" s="5" t="s">
        <v>5597</v>
      </c>
      <c r="D6115" s="5" t="s">
        <v>5608</v>
      </c>
      <c r="E6115" s="5">
        <v>2022</v>
      </c>
      <c r="F6115" s="8" t="str">
        <f t="shared" si="194"/>
        <v>May</v>
      </c>
      <c r="G6115" s="7">
        <f t="shared" si="195"/>
        <v>44706</v>
      </c>
      <c r="H6115" s="5" t="s">
        <v>5282</v>
      </c>
      <c r="I6115" s="5" t="s">
        <v>11</v>
      </c>
      <c r="J6115" s="10">
        <v>44075</v>
      </c>
      <c r="K6115" s="10"/>
      <c r="L6115" s="11">
        <v>10551456.84</v>
      </c>
    </row>
    <row r="6116" spans="1:12" x14ac:dyDescent="0.25">
      <c r="A6116" s="5" t="s">
        <v>467</v>
      </c>
      <c r="B6116" s="3" t="s">
        <v>468</v>
      </c>
      <c r="C6116" s="5" t="s">
        <v>5589</v>
      </c>
      <c r="D6116" s="5" t="s">
        <v>5588</v>
      </c>
      <c r="E6116" s="5">
        <v>2022</v>
      </c>
      <c r="F6116" s="8" t="str">
        <f t="shared" si="194"/>
        <v>June</v>
      </c>
      <c r="G6116" s="7">
        <f t="shared" si="195"/>
        <v>44715</v>
      </c>
      <c r="H6116" s="5" t="s">
        <v>5281</v>
      </c>
      <c r="I6116" s="5" t="s">
        <v>11</v>
      </c>
      <c r="J6116" s="10">
        <v>15388698.09</v>
      </c>
      <c r="K6116" s="10"/>
      <c r="L6116" s="11">
        <v>25940154.93</v>
      </c>
    </row>
    <row r="6117" spans="1:12" x14ac:dyDescent="0.25">
      <c r="A6117" s="5" t="s">
        <v>467</v>
      </c>
      <c r="B6117" s="3" t="s">
        <v>468</v>
      </c>
      <c r="C6117" s="5" t="s">
        <v>5589</v>
      </c>
      <c r="D6117" s="5" t="s">
        <v>5589</v>
      </c>
      <c r="E6117" s="5">
        <v>2022</v>
      </c>
      <c r="F6117" s="8" t="str">
        <f t="shared" si="194"/>
        <v>June</v>
      </c>
      <c r="G6117" s="7">
        <f t="shared" si="195"/>
        <v>44718</v>
      </c>
      <c r="H6117" s="5" t="s">
        <v>2290</v>
      </c>
      <c r="I6117" s="5" t="s">
        <v>13</v>
      </c>
      <c r="J6117" s="10"/>
      <c r="K6117" s="10">
        <v>787200</v>
      </c>
      <c r="L6117" s="11">
        <v>25152954.93</v>
      </c>
    </row>
    <row r="6118" spans="1:12" x14ac:dyDescent="0.25">
      <c r="A6118" s="5" t="s">
        <v>467</v>
      </c>
      <c r="B6118" s="3" t="s">
        <v>468</v>
      </c>
      <c r="C6118" s="5" t="s">
        <v>5589</v>
      </c>
      <c r="D6118" s="5" t="s">
        <v>5589</v>
      </c>
      <c r="E6118" s="5">
        <v>2022</v>
      </c>
      <c r="F6118" s="8" t="str">
        <f t="shared" si="194"/>
        <v>June</v>
      </c>
      <c r="G6118" s="7">
        <f t="shared" si="195"/>
        <v>44718</v>
      </c>
      <c r="H6118" s="5" t="s">
        <v>4167</v>
      </c>
      <c r="I6118" s="5" t="s">
        <v>13</v>
      </c>
      <c r="J6118" s="10"/>
      <c r="K6118" s="10">
        <v>9808338.0999999996</v>
      </c>
      <c r="L6118" s="11">
        <v>15344616.83</v>
      </c>
    </row>
    <row r="6119" spans="1:12" x14ac:dyDescent="0.25">
      <c r="A6119" s="5" t="s">
        <v>467</v>
      </c>
      <c r="B6119" s="3" t="s">
        <v>468</v>
      </c>
      <c r="C6119" s="5" t="s">
        <v>5592</v>
      </c>
      <c r="D6119" s="5" t="s">
        <v>5596</v>
      </c>
      <c r="E6119" s="5">
        <v>2022</v>
      </c>
      <c r="F6119" s="8" t="str">
        <f t="shared" si="194"/>
        <v>July</v>
      </c>
      <c r="G6119" s="7">
        <f t="shared" si="195"/>
        <v>44746</v>
      </c>
      <c r="H6119" s="5" t="s">
        <v>5280</v>
      </c>
      <c r="I6119" s="5" t="s">
        <v>11</v>
      </c>
      <c r="J6119" s="10">
        <v>10810041.65</v>
      </c>
      <c r="K6119" s="10"/>
      <c r="L6119" s="11">
        <v>26154658.48</v>
      </c>
    </row>
    <row r="6120" spans="1:12" x14ac:dyDescent="0.25">
      <c r="A6120" s="5" t="s">
        <v>467</v>
      </c>
      <c r="B6120" s="3" t="s">
        <v>468</v>
      </c>
      <c r="C6120" s="5" t="s">
        <v>5592</v>
      </c>
      <c r="D6120" s="5" t="s">
        <v>5597</v>
      </c>
      <c r="E6120" s="5">
        <v>2022</v>
      </c>
      <c r="F6120" s="8" t="str">
        <f t="shared" si="194"/>
        <v>July</v>
      </c>
      <c r="G6120" s="7">
        <f t="shared" si="195"/>
        <v>44747</v>
      </c>
      <c r="H6120" s="5" t="s">
        <v>5279</v>
      </c>
      <c r="I6120" s="5" t="s">
        <v>11</v>
      </c>
      <c r="J6120" s="10"/>
      <c r="K6120" s="10">
        <v>47601</v>
      </c>
      <c r="L6120" s="11">
        <v>26107057.48</v>
      </c>
    </row>
    <row r="6121" spans="1:12" x14ac:dyDescent="0.25">
      <c r="A6121" s="5" t="s">
        <v>467</v>
      </c>
      <c r="B6121" s="3" t="s">
        <v>468</v>
      </c>
      <c r="C6121" s="5" t="s">
        <v>5592</v>
      </c>
      <c r="D6121" s="5" t="s">
        <v>5589</v>
      </c>
      <c r="E6121" s="5">
        <v>2022</v>
      </c>
      <c r="F6121" s="8" t="str">
        <f t="shared" si="194"/>
        <v>July</v>
      </c>
      <c r="G6121" s="7">
        <f t="shared" si="195"/>
        <v>44748</v>
      </c>
      <c r="H6121" s="5" t="s">
        <v>5278</v>
      </c>
      <c r="I6121" s="5" t="s">
        <v>11</v>
      </c>
      <c r="J6121" s="10">
        <v>470134.8</v>
      </c>
      <c r="K6121" s="10"/>
      <c r="L6121" s="11">
        <v>26577192.280000001</v>
      </c>
    </row>
    <row r="6122" spans="1:12" x14ac:dyDescent="0.25">
      <c r="A6122" s="5" t="s">
        <v>467</v>
      </c>
      <c r="B6122" s="3" t="s">
        <v>468</v>
      </c>
      <c r="C6122" s="5" t="s">
        <v>5592</v>
      </c>
      <c r="D6122" s="5" t="s">
        <v>5589</v>
      </c>
      <c r="E6122" s="5">
        <v>2022</v>
      </c>
      <c r="F6122" s="8" t="str">
        <f t="shared" si="194"/>
        <v>July</v>
      </c>
      <c r="G6122" s="7">
        <f t="shared" si="195"/>
        <v>44748</v>
      </c>
      <c r="H6122" s="5" t="s">
        <v>2290</v>
      </c>
      <c r="I6122" s="5" t="s">
        <v>13</v>
      </c>
      <c r="J6122" s="10"/>
      <c r="K6122" s="10">
        <v>787200</v>
      </c>
      <c r="L6122" s="11">
        <v>25789992.280000001</v>
      </c>
    </row>
    <row r="6123" spans="1:12" x14ac:dyDescent="0.25">
      <c r="A6123" s="5" t="s">
        <v>467</v>
      </c>
      <c r="B6123" s="3" t="s">
        <v>468</v>
      </c>
      <c r="C6123" s="5" t="s">
        <v>5592</v>
      </c>
      <c r="D6123" s="5" t="s">
        <v>5589</v>
      </c>
      <c r="E6123" s="5">
        <v>2022</v>
      </c>
      <c r="F6123" s="8" t="str">
        <f t="shared" si="194"/>
        <v>July</v>
      </c>
      <c r="G6123" s="7">
        <f t="shared" si="195"/>
        <v>44748</v>
      </c>
      <c r="H6123" s="5" t="s">
        <v>4157</v>
      </c>
      <c r="I6123" s="5" t="s">
        <v>13</v>
      </c>
      <c r="J6123" s="10"/>
      <c r="K6123" s="10">
        <v>14645573.09</v>
      </c>
      <c r="L6123" s="11">
        <v>11144419.189999999</v>
      </c>
    </row>
    <row r="6124" spans="1:12" x14ac:dyDescent="0.25">
      <c r="A6124" s="5" t="s">
        <v>467</v>
      </c>
      <c r="B6124" s="3" t="s">
        <v>468</v>
      </c>
      <c r="C6124" s="5" t="s">
        <v>5592</v>
      </c>
      <c r="D6124" s="5" t="s">
        <v>5614</v>
      </c>
      <c r="E6124" s="5">
        <v>2022</v>
      </c>
      <c r="F6124" s="8" t="str">
        <f t="shared" si="194"/>
        <v>July</v>
      </c>
      <c r="G6124" s="7">
        <f t="shared" si="195"/>
        <v>44768</v>
      </c>
      <c r="H6124" s="5" t="s">
        <v>2290</v>
      </c>
      <c r="I6124" s="5" t="s">
        <v>13</v>
      </c>
      <c r="J6124" s="10"/>
      <c r="K6124" s="10">
        <v>787200</v>
      </c>
      <c r="L6124" s="11">
        <v>10357219.189999999</v>
      </c>
    </row>
    <row r="6125" spans="1:12" x14ac:dyDescent="0.25">
      <c r="A6125" s="5" t="s">
        <v>467</v>
      </c>
      <c r="B6125" s="3" t="s">
        <v>468</v>
      </c>
      <c r="C6125" s="5" t="s">
        <v>5592</v>
      </c>
      <c r="D6125" s="5" t="s">
        <v>5614</v>
      </c>
      <c r="E6125" s="5">
        <v>2022</v>
      </c>
      <c r="F6125" s="8" t="str">
        <f t="shared" si="194"/>
        <v>July</v>
      </c>
      <c r="G6125" s="7">
        <f t="shared" si="195"/>
        <v>44768</v>
      </c>
      <c r="H6125" s="5" t="s">
        <v>5277</v>
      </c>
      <c r="I6125" s="5" t="s">
        <v>13</v>
      </c>
      <c r="J6125" s="10"/>
      <c r="K6125" s="10">
        <v>10445375.449999999</v>
      </c>
      <c r="L6125" s="11">
        <v>-88156.26</v>
      </c>
    </row>
    <row r="6126" spans="1:12" x14ac:dyDescent="0.25">
      <c r="A6126" s="5" t="s">
        <v>467</v>
      </c>
      <c r="B6126" s="3" t="s">
        <v>468</v>
      </c>
      <c r="C6126" s="5" t="s">
        <v>5590</v>
      </c>
      <c r="D6126" s="5" t="s">
        <v>5598</v>
      </c>
      <c r="E6126" s="5">
        <v>2022</v>
      </c>
      <c r="F6126" s="8" t="str">
        <f t="shared" si="194"/>
        <v>August</v>
      </c>
      <c r="G6126" s="7">
        <f t="shared" si="195"/>
        <v>44775</v>
      </c>
      <c r="H6126" s="5" t="s">
        <v>5276</v>
      </c>
      <c r="I6126" s="5" t="s">
        <v>11</v>
      </c>
      <c r="J6126" s="10">
        <v>10470538.529999999</v>
      </c>
      <c r="K6126" s="10"/>
      <c r="L6126" s="11">
        <v>10382382.27</v>
      </c>
    </row>
    <row r="6127" spans="1:12" x14ac:dyDescent="0.25">
      <c r="A6127" s="5" t="s">
        <v>537</v>
      </c>
      <c r="B6127" s="3" t="s">
        <v>538</v>
      </c>
      <c r="C6127" s="7"/>
      <c r="D6127" s="7"/>
      <c r="E6127" s="7"/>
      <c r="F6127" s="8" t="str">
        <f t="shared" si="194"/>
        <v>January</v>
      </c>
      <c r="G6127" s="7" t="str">
        <f t="shared" si="195"/>
        <v/>
      </c>
      <c r="H6127" s="5" t="s">
        <v>28</v>
      </c>
      <c r="I6127" s="5" t="s">
        <v>29</v>
      </c>
      <c r="J6127" s="10"/>
      <c r="K6127" s="10"/>
      <c r="L6127" s="11">
        <v>0</v>
      </c>
    </row>
    <row r="6128" spans="1:12" x14ac:dyDescent="0.25">
      <c r="A6128" s="5" t="s">
        <v>539</v>
      </c>
      <c r="B6128" s="3" t="s">
        <v>540</v>
      </c>
      <c r="C6128" s="5" t="s">
        <v>5587</v>
      </c>
      <c r="D6128" s="5" t="s">
        <v>5587</v>
      </c>
      <c r="E6128" s="5">
        <v>2022</v>
      </c>
      <c r="F6128" s="8" t="str">
        <f t="shared" si="194"/>
        <v>January</v>
      </c>
      <c r="G6128" s="7">
        <f t="shared" si="195"/>
        <v>44562</v>
      </c>
      <c r="H6128" s="5" t="s">
        <v>36</v>
      </c>
      <c r="I6128" s="5" t="s">
        <v>29</v>
      </c>
      <c r="J6128" s="10"/>
      <c r="K6128" s="10"/>
      <c r="L6128" s="11">
        <v>3451188.87</v>
      </c>
    </row>
    <row r="6129" spans="1:12" x14ac:dyDescent="0.25">
      <c r="A6129" s="5" t="s">
        <v>539</v>
      </c>
      <c r="B6129" s="3" t="s">
        <v>540</v>
      </c>
      <c r="C6129" s="5" t="s">
        <v>5592</v>
      </c>
      <c r="D6129" s="5" t="s">
        <v>5593</v>
      </c>
      <c r="E6129" s="5">
        <v>2022</v>
      </c>
      <c r="F6129" s="8" t="str">
        <f t="shared" si="194"/>
        <v>July</v>
      </c>
      <c r="G6129" s="7">
        <f t="shared" si="195"/>
        <v>44764</v>
      </c>
      <c r="H6129" s="5" t="s">
        <v>4819</v>
      </c>
      <c r="I6129" s="5" t="s">
        <v>13</v>
      </c>
      <c r="J6129" s="10"/>
      <c r="K6129" s="10">
        <v>3451188.87</v>
      </c>
      <c r="L6129" s="11">
        <v>0</v>
      </c>
    </row>
    <row r="6130" spans="1:12" x14ac:dyDescent="0.25">
      <c r="A6130" s="5" t="s">
        <v>554</v>
      </c>
      <c r="B6130" s="3" t="s">
        <v>555</v>
      </c>
      <c r="C6130" s="7"/>
      <c r="D6130" s="7"/>
      <c r="E6130" s="7"/>
      <c r="F6130" s="8" t="str">
        <f t="shared" si="194"/>
        <v>January</v>
      </c>
      <c r="G6130" s="7" t="str">
        <f t="shared" si="195"/>
        <v/>
      </c>
      <c r="H6130" s="5" t="s">
        <v>28</v>
      </c>
      <c r="I6130" s="5" t="s">
        <v>29</v>
      </c>
      <c r="J6130" s="10"/>
      <c r="K6130" s="10"/>
      <c r="L6130" s="11">
        <v>0</v>
      </c>
    </row>
    <row r="6131" spans="1:12" x14ac:dyDescent="0.25">
      <c r="A6131" s="5" t="s">
        <v>557</v>
      </c>
      <c r="B6131" s="3" t="s">
        <v>558</v>
      </c>
      <c r="C6131" s="7"/>
      <c r="D6131" s="7"/>
      <c r="E6131" s="7"/>
      <c r="F6131" s="8" t="str">
        <f t="shared" si="194"/>
        <v>January</v>
      </c>
      <c r="G6131" s="7" t="str">
        <f t="shared" si="195"/>
        <v/>
      </c>
      <c r="H6131" s="5" t="s">
        <v>28</v>
      </c>
      <c r="I6131" s="5" t="s">
        <v>29</v>
      </c>
      <c r="J6131" s="10"/>
      <c r="K6131" s="10"/>
      <c r="L6131" s="11">
        <v>0</v>
      </c>
    </row>
    <row r="6132" spans="1:12" x14ac:dyDescent="0.25">
      <c r="A6132" s="5" t="s">
        <v>559</v>
      </c>
      <c r="B6132" s="3" t="s">
        <v>560</v>
      </c>
      <c r="C6132" s="5" t="s">
        <v>5587</v>
      </c>
      <c r="D6132" s="5" t="s">
        <v>5587</v>
      </c>
      <c r="E6132" s="5">
        <v>2022</v>
      </c>
      <c r="F6132" s="8" t="str">
        <f t="shared" si="194"/>
        <v>January</v>
      </c>
      <c r="G6132" s="7">
        <f t="shared" si="195"/>
        <v>44562</v>
      </c>
      <c r="H6132" s="5" t="s">
        <v>36</v>
      </c>
      <c r="I6132" s="5" t="s">
        <v>29</v>
      </c>
      <c r="J6132" s="10"/>
      <c r="K6132" s="10"/>
      <c r="L6132" s="11">
        <v>7500</v>
      </c>
    </row>
    <row r="6133" spans="1:12" x14ac:dyDescent="0.25">
      <c r="A6133" s="5" t="s">
        <v>559</v>
      </c>
      <c r="B6133" s="3" t="s">
        <v>560</v>
      </c>
      <c r="C6133" s="5" t="s">
        <v>5587</v>
      </c>
      <c r="D6133" s="5" t="s">
        <v>5587</v>
      </c>
      <c r="E6133" s="5">
        <v>2022</v>
      </c>
      <c r="F6133" s="8" t="str">
        <f t="shared" si="194"/>
        <v>January</v>
      </c>
      <c r="G6133" s="7">
        <f t="shared" si="195"/>
        <v>44562</v>
      </c>
      <c r="H6133" s="5" t="s">
        <v>5275</v>
      </c>
      <c r="I6133" s="5" t="s">
        <v>11</v>
      </c>
      <c r="J6133" s="10">
        <v>967500</v>
      </c>
      <c r="K6133" s="10"/>
      <c r="L6133" s="11">
        <v>975000</v>
      </c>
    </row>
    <row r="6134" spans="1:12" x14ac:dyDescent="0.25">
      <c r="A6134" s="5" t="s">
        <v>559</v>
      </c>
      <c r="B6134" s="3" t="s">
        <v>560</v>
      </c>
      <c r="C6134" s="5" t="s">
        <v>5587</v>
      </c>
      <c r="D6134" s="5" t="s">
        <v>5587</v>
      </c>
      <c r="E6134" s="5">
        <v>2022</v>
      </c>
      <c r="F6134" s="8" t="str">
        <f t="shared" si="194"/>
        <v>January</v>
      </c>
      <c r="G6134" s="7">
        <f t="shared" si="195"/>
        <v>44562</v>
      </c>
      <c r="H6134" s="5" t="s">
        <v>5274</v>
      </c>
      <c r="I6134" s="5" t="s">
        <v>11</v>
      </c>
      <c r="J6134" s="10">
        <v>774000</v>
      </c>
      <c r="K6134" s="10"/>
      <c r="L6134" s="11">
        <v>1749000</v>
      </c>
    </row>
    <row r="6135" spans="1:12" x14ac:dyDescent="0.25">
      <c r="A6135" s="5" t="s">
        <v>559</v>
      </c>
      <c r="B6135" s="3" t="s">
        <v>560</v>
      </c>
      <c r="C6135" s="5" t="s">
        <v>5587</v>
      </c>
      <c r="D6135" s="5" t="s">
        <v>5587</v>
      </c>
      <c r="E6135" s="5">
        <v>2022</v>
      </c>
      <c r="F6135" s="8" t="str">
        <f t="shared" si="194"/>
        <v>January</v>
      </c>
      <c r="G6135" s="7">
        <f t="shared" si="195"/>
        <v>44562</v>
      </c>
      <c r="H6135" s="5" t="s">
        <v>5273</v>
      </c>
      <c r="I6135" s="5" t="s">
        <v>11</v>
      </c>
      <c r="J6135" s="10">
        <v>838500</v>
      </c>
      <c r="K6135" s="10"/>
      <c r="L6135" s="11">
        <v>2587500</v>
      </c>
    </row>
    <row r="6136" spans="1:12" x14ac:dyDescent="0.25">
      <c r="A6136" s="5" t="s">
        <v>559</v>
      </c>
      <c r="B6136" s="3" t="s">
        <v>560</v>
      </c>
      <c r="C6136" s="5" t="s">
        <v>5587</v>
      </c>
      <c r="D6136" s="5" t="s">
        <v>5587</v>
      </c>
      <c r="E6136" s="5">
        <v>2022</v>
      </c>
      <c r="F6136" s="8" t="str">
        <f t="shared" si="194"/>
        <v>January</v>
      </c>
      <c r="G6136" s="7">
        <f t="shared" si="195"/>
        <v>44562</v>
      </c>
      <c r="H6136" s="5" t="s">
        <v>5272</v>
      </c>
      <c r="I6136" s="5" t="s">
        <v>11</v>
      </c>
      <c r="J6136" s="10">
        <v>6225290.3200000003</v>
      </c>
      <c r="K6136" s="10"/>
      <c r="L6136" s="11">
        <v>8812790.3200000003</v>
      </c>
    </row>
    <row r="6137" spans="1:12" x14ac:dyDescent="0.25">
      <c r="A6137" s="5" t="s">
        <v>559</v>
      </c>
      <c r="B6137" s="3" t="s">
        <v>560</v>
      </c>
      <c r="C6137" s="5" t="s">
        <v>5587</v>
      </c>
      <c r="D6137" s="5" t="s">
        <v>5601</v>
      </c>
      <c r="E6137" s="5">
        <v>2022</v>
      </c>
      <c r="F6137" s="8" t="str">
        <f t="shared" si="194"/>
        <v>January</v>
      </c>
      <c r="G6137" s="7">
        <f t="shared" si="195"/>
        <v>44578</v>
      </c>
      <c r="H6137" s="5" t="s">
        <v>5271</v>
      </c>
      <c r="I6137" s="5" t="s">
        <v>13</v>
      </c>
      <c r="J6137" s="10"/>
      <c r="K6137" s="10">
        <v>900000</v>
      </c>
      <c r="L6137" s="11">
        <v>7912790.3200000003</v>
      </c>
    </row>
    <row r="6138" spans="1:12" x14ac:dyDescent="0.25">
      <c r="A6138" s="5" t="s">
        <v>559</v>
      </c>
      <c r="B6138" s="3" t="s">
        <v>560</v>
      </c>
      <c r="C6138" s="5" t="s">
        <v>5587</v>
      </c>
      <c r="D6138" s="5" t="s">
        <v>5601</v>
      </c>
      <c r="E6138" s="5">
        <v>2022</v>
      </c>
      <c r="F6138" s="8" t="str">
        <f t="shared" si="194"/>
        <v>January</v>
      </c>
      <c r="G6138" s="7">
        <f t="shared" si="195"/>
        <v>44578</v>
      </c>
      <c r="H6138" s="5" t="s">
        <v>5270</v>
      </c>
      <c r="I6138" s="5" t="s">
        <v>13</v>
      </c>
      <c r="J6138" s="10"/>
      <c r="K6138" s="10">
        <v>720000</v>
      </c>
      <c r="L6138" s="11">
        <v>7192790.3200000003</v>
      </c>
    </row>
    <row r="6139" spans="1:12" x14ac:dyDescent="0.25">
      <c r="A6139" s="5" t="s">
        <v>559</v>
      </c>
      <c r="B6139" s="3" t="s">
        <v>560</v>
      </c>
      <c r="C6139" s="5" t="s">
        <v>5587</v>
      </c>
      <c r="D6139" s="5" t="s">
        <v>5601</v>
      </c>
      <c r="E6139" s="5">
        <v>2022</v>
      </c>
      <c r="F6139" s="8" t="str">
        <f t="shared" si="194"/>
        <v>January</v>
      </c>
      <c r="G6139" s="7">
        <f t="shared" si="195"/>
        <v>44578</v>
      </c>
      <c r="H6139" s="5" t="s">
        <v>5269</v>
      </c>
      <c r="I6139" s="5" t="s">
        <v>13</v>
      </c>
      <c r="J6139" s="10"/>
      <c r="K6139" s="10">
        <v>780000</v>
      </c>
      <c r="L6139" s="11">
        <v>6412790.3200000003</v>
      </c>
    </row>
    <row r="6140" spans="1:12" x14ac:dyDescent="0.25">
      <c r="A6140" s="5" t="s">
        <v>559</v>
      </c>
      <c r="B6140" s="3" t="s">
        <v>560</v>
      </c>
      <c r="C6140" s="5" t="s">
        <v>5587</v>
      </c>
      <c r="D6140" s="5" t="s">
        <v>5601</v>
      </c>
      <c r="E6140" s="5">
        <v>2022</v>
      </c>
      <c r="F6140" s="8" t="str">
        <f t="shared" si="194"/>
        <v>January</v>
      </c>
      <c r="G6140" s="7">
        <f t="shared" si="195"/>
        <v>44578</v>
      </c>
      <c r="H6140" s="5" t="s">
        <v>5268</v>
      </c>
      <c r="I6140" s="5" t="s">
        <v>13</v>
      </c>
      <c r="J6140" s="10"/>
      <c r="K6140" s="10">
        <v>5790967.7400000002</v>
      </c>
      <c r="L6140" s="11">
        <v>621822.57999999996</v>
      </c>
    </row>
    <row r="6141" spans="1:12" x14ac:dyDescent="0.25">
      <c r="A6141" s="5" t="s">
        <v>559</v>
      </c>
      <c r="B6141" s="3" t="s">
        <v>560</v>
      </c>
      <c r="C6141" s="5" t="s">
        <v>5589</v>
      </c>
      <c r="D6141" s="5" t="s">
        <v>5615</v>
      </c>
      <c r="E6141" s="5">
        <v>2022</v>
      </c>
      <c r="F6141" s="8" t="str">
        <f t="shared" si="194"/>
        <v>June</v>
      </c>
      <c r="G6141" s="7">
        <f t="shared" si="195"/>
        <v>44739</v>
      </c>
      <c r="H6141" s="5" t="s">
        <v>5267</v>
      </c>
      <c r="I6141" s="5" t="s">
        <v>13</v>
      </c>
      <c r="J6141" s="10"/>
      <c r="K6141" s="10">
        <v>1800000</v>
      </c>
      <c r="L6141" s="11">
        <v>-1178177.42</v>
      </c>
    </row>
    <row r="6142" spans="1:12" x14ac:dyDescent="0.25">
      <c r="A6142" s="5" t="s">
        <v>559</v>
      </c>
      <c r="B6142" s="3" t="s">
        <v>560</v>
      </c>
      <c r="C6142" s="5" t="s">
        <v>5592</v>
      </c>
      <c r="D6142" s="5" t="s">
        <v>5587</v>
      </c>
      <c r="E6142" s="5">
        <v>2022</v>
      </c>
      <c r="F6142" s="8" t="str">
        <f t="shared" si="194"/>
        <v>July</v>
      </c>
      <c r="G6142" s="7">
        <f t="shared" si="195"/>
        <v>44743</v>
      </c>
      <c r="H6142" s="5" t="s">
        <v>5266</v>
      </c>
      <c r="I6142" s="5" t="s">
        <v>11</v>
      </c>
      <c r="J6142" s="10">
        <v>1935000</v>
      </c>
      <c r="K6142" s="10"/>
      <c r="L6142" s="11">
        <v>756822.58</v>
      </c>
    </row>
    <row r="6143" spans="1:12" x14ac:dyDescent="0.25">
      <c r="A6143" s="5" t="s">
        <v>559</v>
      </c>
      <c r="B6143" s="3" t="s">
        <v>560</v>
      </c>
      <c r="C6143" s="5" t="s">
        <v>5592</v>
      </c>
      <c r="D6143" s="5" t="s">
        <v>5587</v>
      </c>
      <c r="E6143" s="5">
        <v>2022</v>
      </c>
      <c r="F6143" s="8" t="str">
        <f t="shared" si="194"/>
        <v>July</v>
      </c>
      <c r="G6143" s="7">
        <f t="shared" si="195"/>
        <v>44743</v>
      </c>
      <c r="H6143" s="5" t="s">
        <v>5265</v>
      </c>
      <c r="I6143" s="5" t="s">
        <v>11</v>
      </c>
      <c r="J6143" s="10">
        <v>4300000</v>
      </c>
      <c r="K6143" s="10"/>
      <c r="L6143" s="11">
        <v>5056822.58</v>
      </c>
    </row>
    <row r="6144" spans="1:12" x14ac:dyDescent="0.25">
      <c r="A6144" s="5" t="s">
        <v>559</v>
      </c>
      <c r="B6144" s="3" t="s">
        <v>560</v>
      </c>
      <c r="C6144" s="5" t="s">
        <v>5592</v>
      </c>
      <c r="D6144" s="5" t="s">
        <v>5587</v>
      </c>
      <c r="E6144" s="5">
        <v>2022</v>
      </c>
      <c r="F6144" s="8" t="str">
        <f t="shared" si="194"/>
        <v>July</v>
      </c>
      <c r="G6144" s="7">
        <f t="shared" si="195"/>
        <v>44743</v>
      </c>
      <c r="H6144" s="5" t="s">
        <v>5264</v>
      </c>
      <c r="I6144" s="5" t="s">
        <v>11</v>
      </c>
      <c r="J6144" s="10">
        <v>967500</v>
      </c>
      <c r="K6144" s="10"/>
      <c r="L6144" s="11">
        <v>6024322.5800000001</v>
      </c>
    </row>
    <row r="6145" spans="1:12" x14ac:dyDescent="0.25">
      <c r="A6145" s="5" t="s">
        <v>559</v>
      </c>
      <c r="B6145" s="3" t="s">
        <v>560</v>
      </c>
      <c r="C6145" s="5" t="s">
        <v>5592</v>
      </c>
      <c r="D6145" s="5" t="s">
        <v>5587</v>
      </c>
      <c r="E6145" s="5">
        <v>2022</v>
      </c>
      <c r="F6145" s="8" t="str">
        <f t="shared" si="194"/>
        <v>July</v>
      </c>
      <c r="G6145" s="7">
        <f t="shared" si="195"/>
        <v>44743</v>
      </c>
      <c r="H6145" s="5" t="s">
        <v>5263</v>
      </c>
      <c r="I6145" s="5" t="s">
        <v>11</v>
      </c>
      <c r="J6145" s="10">
        <v>774000</v>
      </c>
      <c r="K6145" s="10"/>
      <c r="L6145" s="11">
        <v>6798322.5800000001</v>
      </c>
    </row>
    <row r="6146" spans="1:12" x14ac:dyDescent="0.25">
      <c r="A6146" s="5" t="s">
        <v>559</v>
      </c>
      <c r="B6146" s="3" t="s">
        <v>560</v>
      </c>
      <c r="C6146" s="5" t="s">
        <v>5592</v>
      </c>
      <c r="D6146" s="5" t="s">
        <v>5604</v>
      </c>
      <c r="E6146" s="5">
        <v>2022</v>
      </c>
      <c r="F6146" s="8" t="str">
        <f t="shared" si="194"/>
        <v>July</v>
      </c>
      <c r="G6146" s="7">
        <f t="shared" si="195"/>
        <v>44755</v>
      </c>
      <c r="H6146" s="5" t="s">
        <v>5262</v>
      </c>
      <c r="I6146" s="5" t="s">
        <v>13</v>
      </c>
      <c r="J6146" s="10"/>
      <c r="K6146" s="10">
        <v>900000</v>
      </c>
      <c r="L6146" s="11">
        <v>5898322.5800000001</v>
      </c>
    </row>
    <row r="6147" spans="1:12" x14ac:dyDescent="0.25">
      <c r="A6147" s="5" t="s">
        <v>559</v>
      </c>
      <c r="B6147" s="3" t="s">
        <v>560</v>
      </c>
      <c r="C6147" s="5" t="s">
        <v>5592</v>
      </c>
      <c r="D6147" s="5" t="s">
        <v>5604</v>
      </c>
      <c r="E6147" s="5">
        <v>2022</v>
      </c>
      <c r="F6147" s="8" t="str">
        <f t="shared" si="194"/>
        <v>July</v>
      </c>
      <c r="G6147" s="7">
        <f t="shared" si="195"/>
        <v>44755</v>
      </c>
      <c r="H6147" s="5" t="s">
        <v>5261</v>
      </c>
      <c r="I6147" s="5" t="s">
        <v>13</v>
      </c>
      <c r="J6147" s="10"/>
      <c r="K6147" s="10">
        <v>720000</v>
      </c>
      <c r="L6147" s="11">
        <v>5178322.58</v>
      </c>
    </row>
    <row r="6148" spans="1:12" x14ac:dyDescent="0.25">
      <c r="A6148" s="5" t="s">
        <v>559</v>
      </c>
      <c r="B6148" s="3" t="s">
        <v>560</v>
      </c>
      <c r="C6148" s="5" t="s">
        <v>5592</v>
      </c>
      <c r="D6148" s="5" t="s">
        <v>5614</v>
      </c>
      <c r="E6148" s="5">
        <v>2022</v>
      </c>
      <c r="F6148" s="8" t="str">
        <f t="shared" si="194"/>
        <v>July</v>
      </c>
      <c r="G6148" s="7">
        <f t="shared" si="195"/>
        <v>44768</v>
      </c>
      <c r="H6148" s="5" t="s">
        <v>4685</v>
      </c>
      <c r="I6148" s="5" t="s">
        <v>13</v>
      </c>
      <c r="J6148" s="10"/>
      <c r="K6148" s="10">
        <v>4300000</v>
      </c>
      <c r="L6148" s="11">
        <v>878322.58</v>
      </c>
    </row>
    <row r="6149" spans="1:12" x14ac:dyDescent="0.25">
      <c r="A6149" s="5" t="s">
        <v>561</v>
      </c>
      <c r="B6149" s="3" t="s">
        <v>562</v>
      </c>
      <c r="C6149" s="7"/>
      <c r="D6149" s="7"/>
      <c r="E6149" s="7"/>
      <c r="F6149" s="8" t="str">
        <f t="shared" si="194"/>
        <v>January</v>
      </c>
      <c r="G6149" s="7" t="str">
        <f t="shared" si="195"/>
        <v/>
      </c>
      <c r="H6149" s="5" t="s">
        <v>28</v>
      </c>
      <c r="I6149" s="5" t="s">
        <v>29</v>
      </c>
      <c r="J6149" s="10"/>
      <c r="K6149" s="10"/>
      <c r="L6149" s="11">
        <v>0</v>
      </c>
    </row>
    <row r="6150" spans="1:12" x14ac:dyDescent="0.25">
      <c r="A6150" s="5" t="s">
        <v>563</v>
      </c>
      <c r="B6150" s="3" t="s">
        <v>564</v>
      </c>
      <c r="C6150" s="7"/>
      <c r="D6150" s="7"/>
      <c r="E6150" s="7"/>
      <c r="F6150" s="8" t="str">
        <f t="shared" si="194"/>
        <v>January</v>
      </c>
      <c r="G6150" s="7" t="str">
        <f t="shared" si="195"/>
        <v/>
      </c>
      <c r="H6150" s="5" t="s">
        <v>28</v>
      </c>
      <c r="I6150" s="5" t="s">
        <v>29</v>
      </c>
      <c r="J6150" s="10"/>
      <c r="K6150" s="10"/>
      <c r="L6150" s="11">
        <v>0</v>
      </c>
    </row>
    <row r="6151" spans="1:12" x14ac:dyDescent="0.25">
      <c r="A6151" s="5" t="s">
        <v>567</v>
      </c>
      <c r="B6151" s="3" t="s">
        <v>568</v>
      </c>
      <c r="C6151" s="5" t="s">
        <v>5587</v>
      </c>
      <c r="D6151" s="5" t="s">
        <v>5587</v>
      </c>
      <c r="E6151" s="5">
        <v>2022</v>
      </c>
      <c r="F6151" s="8" t="str">
        <f t="shared" si="194"/>
        <v>January</v>
      </c>
      <c r="G6151" s="7">
        <f t="shared" si="195"/>
        <v>44562</v>
      </c>
      <c r="H6151" s="5" t="s">
        <v>36</v>
      </c>
      <c r="I6151" s="5" t="s">
        <v>29</v>
      </c>
      <c r="J6151" s="10"/>
      <c r="K6151" s="10"/>
      <c r="L6151" s="11">
        <v>420000</v>
      </c>
    </row>
    <row r="6152" spans="1:12" x14ac:dyDescent="0.25">
      <c r="A6152" s="5" t="s">
        <v>567</v>
      </c>
      <c r="B6152" s="3" t="s">
        <v>568</v>
      </c>
      <c r="C6152" s="5" t="s">
        <v>5592</v>
      </c>
      <c r="D6152" s="5" t="s">
        <v>5593</v>
      </c>
      <c r="E6152" s="5">
        <v>2022</v>
      </c>
      <c r="F6152" s="8" t="str">
        <f t="shared" si="194"/>
        <v>July</v>
      </c>
      <c r="G6152" s="7">
        <f t="shared" si="195"/>
        <v>44764</v>
      </c>
      <c r="H6152" s="5" t="s">
        <v>4819</v>
      </c>
      <c r="I6152" s="5" t="s">
        <v>13</v>
      </c>
      <c r="J6152" s="10"/>
      <c r="K6152" s="10">
        <v>420000</v>
      </c>
      <c r="L6152" s="11">
        <v>0</v>
      </c>
    </row>
    <row r="6153" spans="1:12" x14ac:dyDescent="0.25">
      <c r="A6153" s="5" t="s">
        <v>589</v>
      </c>
      <c r="B6153" s="3" t="s">
        <v>590</v>
      </c>
      <c r="C6153" s="7"/>
      <c r="D6153" s="7"/>
      <c r="E6153" s="7"/>
      <c r="F6153" s="8" t="str">
        <f t="shared" si="194"/>
        <v>January</v>
      </c>
      <c r="G6153" s="7" t="str">
        <f t="shared" si="195"/>
        <v/>
      </c>
      <c r="H6153" s="5" t="s">
        <v>28</v>
      </c>
      <c r="I6153" s="5" t="s">
        <v>29</v>
      </c>
      <c r="J6153" s="10"/>
      <c r="K6153" s="10"/>
      <c r="L6153" s="11">
        <v>0</v>
      </c>
    </row>
    <row r="6154" spans="1:12" x14ac:dyDescent="0.25">
      <c r="A6154" s="5" t="s">
        <v>600</v>
      </c>
      <c r="B6154" s="3" t="s">
        <v>601</v>
      </c>
      <c r="C6154" s="5" t="s">
        <v>5587</v>
      </c>
      <c r="D6154" s="5" t="s">
        <v>5587</v>
      </c>
      <c r="E6154" s="5">
        <v>2022</v>
      </c>
      <c r="F6154" s="8" t="str">
        <f t="shared" si="194"/>
        <v>January</v>
      </c>
      <c r="G6154" s="7">
        <f t="shared" si="195"/>
        <v>44562</v>
      </c>
      <c r="H6154" s="5" t="s">
        <v>36</v>
      </c>
      <c r="I6154" s="5" t="s">
        <v>29</v>
      </c>
      <c r="J6154" s="10"/>
      <c r="K6154" s="10"/>
      <c r="L6154" s="11">
        <v>230108.27</v>
      </c>
    </row>
    <row r="6155" spans="1:12" x14ac:dyDescent="0.25">
      <c r="A6155" s="5" t="s">
        <v>620</v>
      </c>
      <c r="B6155" s="3" t="s">
        <v>621</v>
      </c>
      <c r="C6155" s="7"/>
      <c r="D6155" s="7"/>
      <c r="E6155" s="7"/>
      <c r="F6155" s="8" t="str">
        <f t="shared" si="194"/>
        <v>January</v>
      </c>
      <c r="G6155" s="7" t="str">
        <f t="shared" si="195"/>
        <v/>
      </c>
      <c r="H6155" s="5" t="s">
        <v>28</v>
      </c>
      <c r="I6155" s="5" t="s">
        <v>29</v>
      </c>
      <c r="J6155" s="10"/>
      <c r="K6155" s="10"/>
      <c r="L6155" s="11">
        <v>0</v>
      </c>
    </row>
    <row r="6156" spans="1:12" x14ac:dyDescent="0.25">
      <c r="A6156" s="5" t="s">
        <v>622</v>
      </c>
      <c r="B6156" s="3" t="s">
        <v>623</v>
      </c>
      <c r="C6156" s="5" t="s">
        <v>5587</v>
      </c>
      <c r="D6156" s="5" t="s">
        <v>5587</v>
      </c>
      <c r="E6156" s="5">
        <v>2022</v>
      </c>
      <c r="F6156" s="8" t="str">
        <f t="shared" si="194"/>
        <v>January</v>
      </c>
      <c r="G6156" s="7">
        <f t="shared" si="195"/>
        <v>44562</v>
      </c>
      <c r="H6156" s="5" t="s">
        <v>36</v>
      </c>
      <c r="I6156" s="5" t="s">
        <v>29</v>
      </c>
      <c r="J6156" s="10"/>
      <c r="K6156" s="10"/>
      <c r="L6156" s="11">
        <v>43815.67</v>
      </c>
    </row>
    <row r="6157" spans="1:12" x14ac:dyDescent="0.25">
      <c r="A6157" s="5" t="s">
        <v>622</v>
      </c>
      <c r="B6157" s="3" t="s">
        <v>623</v>
      </c>
      <c r="C6157" s="5" t="s">
        <v>5587</v>
      </c>
      <c r="D6157" s="5" t="s">
        <v>5587</v>
      </c>
      <c r="E6157" s="5">
        <v>2022</v>
      </c>
      <c r="F6157" s="8" t="str">
        <f t="shared" si="194"/>
        <v>January</v>
      </c>
      <c r="G6157" s="7">
        <f t="shared" si="195"/>
        <v>44562</v>
      </c>
      <c r="H6157" s="5" t="s">
        <v>5260</v>
      </c>
      <c r="I6157" s="5" t="s">
        <v>11</v>
      </c>
      <c r="J6157" s="10">
        <v>516412.8</v>
      </c>
      <c r="K6157" s="10"/>
      <c r="L6157" s="11">
        <v>560228.47</v>
      </c>
    </row>
    <row r="6158" spans="1:12" x14ac:dyDescent="0.25">
      <c r="A6158" s="5" t="s">
        <v>622</v>
      </c>
      <c r="B6158" s="3" t="s">
        <v>623</v>
      </c>
      <c r="C6158" s="5" t="s">
        <v>5587</v>
      </c>
      <c r="D6158" s="5" t="s">
        <v>5604</v>
      </c>
      <c r="E6158" s="5">
        <v>2022</v>
      </c>
      <c r="F6158" s="8" t="str">
        <f t="shared" si="194"/>
        <v>January</v>
      </c>
      <c r="G6158" s="7">
        <f t="shared" si="195"/>
        <v>44574</v>
      </c>
      <c r="H6158" s="5" t="s">
        <v>3485</v>
      </c>
      <c r="I6158" s="5" t="s">
        <v>13</v>
      </c>
      <c r="J6158" s="10"/>
      <c r="K6158" s="10">
        <v>468374.4</v>
      </c>
      <c r="L6158" s="11">
        <v>91854.07</v>
      </c>
    </row>
    <row r="6159" spans="1:12" x14ac:dyDescent="0.25">
      <c r="A6159" s="5" t="s">
        <v>622</v>
      </c>
      <c r="B6159" s="3" t="s">
        <v>623</v>
      </c>
      <c r="C6159" s="5" t="s">
        <v>5587</v>
      </c>
      <c r="D6159" s="5" t="s">
        <v>5604</v>
      </c>
      <c r="E6159" s="5">
        <v>2022</v>
      </c>
      <c r="F6159" s="8" t="str">
        <f t="shared" si="194"/>
        <v>January</v>
      </c>
      <c r="G6159" s="7">
        <f t="shared" si="195"/>
        <v>44574</v>
      </c>
      <c r="H6159" s="5" t="s">
        <v>4744</v>
      </c>
      <c r="I6159" s="5" t="s">
        <v>13</v>
      </c>
      <c r="J6159" s="10"/>
      <c r="K6159" s="10">
        <v>48038.400000000001</v>
      </c>
      <c r="L6159" s="11">
        <v>43815.67</v>
      </c>
    </row>
    <row r="6160" spans="1:12" x14ac:dyDescent="0.25">
      <c r="A6160" s="5" t="s">
        <v>622</v>
      </c>
      <c r="B6160" s="3" t="s">
        <v>623</v>
      </c>
      <c r="C6160" s="5" t="s">
        <v>5596</v>
      </c>
      <c r="D6160" s="5" t="s">
        <v>5587</v>
      </c>
      <c r="E6160" s="5">
        <v>2022</v>
      </c>
      <c r="F6160" s="8" t="str">
        <f t="shared" si="194"/>
        <v>April</v>
      </c>
      <c r="G6160" s="7">
        <f t="shared" si="195"/>
        <v>44652</v>
      </c>
      <c r="H6160" s="5" t="s">
        <v>5259</v>
      </c>
      <c r="I6160" s="5" t="s">
        <v>11</v>
      </c>
      <c r="J6160" s="10">
        <v>405707.2</v>
      </c>
      <c r="K6160" s="10"/>
      <c r="L6160" s="11">
        <v>449522.87</v>
      </c>
    </row>
    <row r="6161" spans="1:12" x14ac:dyDescent="0.25">
      <c r="A6161" s="5" t="s">
        <v>622</v>
      </c>
      <c r="B6161" s="3" t="s">
        <v>623</v>
      </c>
      <c r="C6161" s="5" t="s">
        <v>5596</v>
      </c>
      <c r="D6161" s="5" t="s">
        <v>5607</v>
      </c>
      <c r="E6161" s="5">
        <v>2022</v>
      </c>
      <c r="F6161" s="8" t="str">
        <f t="shared" si="194"/>
        <v>April</v>
      </c>
      <c r="G6161" s="7">
        <f t="shared" si="195"/>
        <v>44663</v>
      </c>
      <c r="H6161" s="5" t="s">
        <v>4967</v>
      </c>
      <c r="I6161" s="5" t="s">
        <v>13</v>
      </c>
      <c r="J6161" s="10"/>
      <c r="K6161" s="10">
        <v>438750</v>
      </c>
      <c r="L6161" s="11">
        <v>10772.87</v>
      </c>
    </row>
    <row r="6162" spans="1:12" x14ac:dyDescent="0.25">
      <c r="A6162" s="5" t="s">
        <v>622</v>
      </c>
      <c r="B6162" s="3" t="s">
        <v>623</v>
      </c>
      <c r="C6162" s="5" t="s">
        <v>5592</v>
      </c>
      <c r="D6162" s="5" t="s">
        <v>5587</v>
      </c>
      <c r="E6162" s="5">
        <v>2022</v>
      </c>
      <c r="F6162" s="8" t="str">
        <f t="shared" si="194"/>
        <v>July</v>
      </c>
      <c r="G6162" s="7">
        <f t="shared" si="195"/>
        <v>44743</v>
      </c>
      <c r="H6162" s="5" t="s">
        <v>5258</v>
      </c>
      <c r="I6162" s="5" t="s">
        <v>11</v>
      </c>
      <c r="J6162" s="10">
        <v>483750</v>
      </c>
      <c r="K6162" s="10"/>
      <c r="L6162" s="11">
        <v>494522.87</v>
      </c>
    </row>
    <row r="6163" spans="1:12" x14ac:dyDescent="0.25">
      <c r="A6163" s="5" t="s">
        <v>622</v>
      </c>
      <c r="B6163" s="3" t="s">
        <v>623</v>
      </c>
      <c r="C6163" s="5" t="s">
        <v>5592</v>
      </c>
      <c r="D6163" s="5" t="s">
        <v>5587</v>
      </c>
      <c r="E6163" s="5">
        <v>2022</v>
      </c>
      <c r="F6163" s="8" t="str">
        <f t="shared" si="194"/>
        <v>July</v>
      </c>
      <c r="G6163" s="7">
        <f t="shared" si="195"/>
        <v>44743</v>
      </c>
      <c r="H6163" s="5" t="s">
        <v>4741</v>
      </c>
      <c r="I6163" s="5" t="s">
        <v>13</v>
      </c>
      <c r="J6163" s="10"/>
      <c r="K6163" s="10">
        <v>40570.720000000001</v>
      </c>
      <c r="L6163" s="11">
        <v>453952.15</v>
      </c>
    </row>
    <row r="6164" spans="1:12" x14ac:dyDescent="0.25">
      <c r="A6164" s="5" t="s">
        <v>622</v>
      </c>
      <c r="B6164" s="3" t="s">
        <v>623</v>
      </c>
      <c r="C6164" s="5" t="s">
        <v>5592</v>
      </c>
      <c r="D6164" s="5" t="s">
        <v>5611</v>
      </c>
      <c r="E6164" s="5">
        <v>2022</v>
      </c>
      <c r="F6164" s="8" t="str">
        <f t="shared" ref="F6164:F6227" si="196">TEXT(C6164*28, "mmmm")</f>
        <v>July</v>
      </c>
      <c r="G6164" s="7">
        <f t="shared" ref="G6164:G6227" si="197">IFERROR(DATEVALUE(CONCATENATE(C6164,"-",D6164,"-",E6164)), "")</f>
        <v>44756</v>
      </c>
      <c r="H6164" s="5" t="s">
        <v>4738</v>
      </c>
      <c r="I6164" s="5" t="s">
        <v>13</v>
      </c>
      <c r="J6164" s="10"/>
      <c r="K6164" s="10">
        <v>438750</v>
      </c>
      <c r="L6164" s="11">
        <v>15202.15</v>
      </c>
    </row>
    <row r="6165" spans="1:12" x14ac:dyDescent="0.25">
      <c r="A6165" s="5" t="s">
        <v>622</v>
      </c>
      <c r="B6165" s="3" t="s">
        <v>623</v>
      </c>
      <c r="C6165" s="5" t="s">
        <v>5592</v>
      </c>
      <c r="D6165" s="5" t="s">
        <v>5611</v>
      </c>
      <c r="E6165" s="5">
        <v>2022</v>
      </c>
      <c r="F6165" s="8" t="str">
        <f t="shared" si="196"/>
        <v>July</v>
      </c>
      <c r="G6165" s="7">
        <f t="shared" si="197"/>
        <v>44756</v>
      </c>
      <c r="H6165" s="5" t="s">
        <v>4737</v>
      </c>
      <c r="I6165" s="5" t="s">
        <v>13</v>
      </c>
      <c r="J6165" s="10"/>
      <c r="K6165" s="10">
        <v>45000</v>
      </c>
      <c r="L6165" s="11">
        <v>-29797.85</v>
      </c>
    </row>
    <row r="6166" spans="1:12" x14ac:dyDescent="0.25">
      <c r="A6166" s="5" t="s">
        <v>624</v>
      </c>
      <c r="B6166" s="3" t="s">
        <v>625</v>
      </c>
      <c r="C6166" s="5" t="s">
        <v>5587</v>
      </c>
      <c r="D6166" s="5" t="s">
        <v>5587</v>
      </c>
      <c r="E6166" s="5">
        <v>2022</v>
      </c>
      <c r="F6166" s="8" t="str">
        <f t="shared" si="196"/>
        <v>January</v>
      </c>
      <c r="G6166" s="7">
        <f t="shared" si="197"/>
        <v>44562</v>
      </c>
      <c r="H6166" s="5" t="s">
        <v>36</v>
      </c>
      <c r="I6166" s="5" t="s">
        <v>29</v>
      </c>
      <c r="J6166" s="10"/>
      <c r="K6166" s="10"/>
      <c r="L6166" s="11">
        <v>1800000</v>
      </c>
    </row>
    <row r="6167" spans="1:12" x14ac:dyDescent="0.25">
      <c r="A6167" s="5" t="s">
        <v>626</v>
      </c>
      <c r="B6167" s="3" t="s">
        <v>627</v>
      </c>
      <c r="C6167" s="5" t="s">
        <v>5587</v>
      </c>
      <c r="D6167" s="5" t="s">
        <v>5587</v>
      </c>
      <c r="E6167" s="5">
        <v>2022</v>
      </c>
      <c r="F6167" s="8" t="str">
        <f t="shared" si="196"/>
        <v>January</v>
      </c>
      <c r="G6167" s="7">
        <f t="shared" si="197"/>
        <v>44562</v>
      </c>
      <c r="H6167" s="5" t="s">
        <v>36</v>
      </c>
      <c r="I6167" s="5" t="s">
        <v>29</v>
      </c>
      <c r="J6167" s="10"/>
      <c r="K6167" s="10"/>
      <c r="L6167" s="11">
        <v>250000</v>
      </c>
    </row>
    <row r="6168" spans="1:12" x14ac:dyDescent="0.25">
      <c r="A6168" s="5" t="s">
        <v>626</v>
      </c>
      <c r="B6168" s="3" t="s">
        <v>627</v>
      </c>
      <c r="C6168" s="5" t="s">
        <v>5587</v>
      </c>
      <c r="D6168" s="5" t="s">
        <v>5587</v>
      </c>
      <c r="E6168" s="5">
        <v>2022</v>
      </c>
      <c r="F6168" s="8" t="str">
        <f t="shared" si="196"/>
        <v>January</v>
      </c>
      <c r="G6168" s="7">
        <f t="shared" si="197"/>
        <v>44562</v>
      </c>
      <c r="H6168" s="5" t="s">
        <v>5257</v>
      </c>
      <c r="I6168" s="5" t="s">
        <v>11</v>
      </c>
      <c r="J6168" s="10">
        <v>250000</v>
      </c>
      <c r="K6168" s="10"/>
      <c r="L6168" s="11">
        <v>500000</v>
      </c>
    </row>
    <row r="6169" spans="1:12" x14ac:dyDescent="0.25">
      <c r="A6169" s="5" t="s">
        <v>626</v>
      </c>
      <c r="B6169" s="3" t="s">
        <v>627</v>
      </c>
      <c r="C6169" s="5" t="s">
        <v>5587</v>
      </c>
      <c r="D6169" s="5" t="s">
        <v>5601</v>
      </c>
      <c r="E6169" s="5">
        <v>2022</v>
      </c>
      <c r="F6169" s="8" t="str">
        <f t="shared" si="196"/>
        <v>January</v>
      </c>
      <c r="G6169" s="7">
        <f t="shared" si="197"/>
        <v>44578</v>
      </c>
      <c r="H6169" s="5" t="s">
        <v>5256</v>
      </c>
      <c r="I6169" s="5" t="s">
        <v>11</v>
      </c>
      <c r="J6169" s="10"/>
      <c r="K6169" s="10">
        <v>116666.67</v>
      </c>
      <c r="L6169" s="11">
        <v>383333.33</v>
      </c>
    </row>
    <row r="6170" spans="1:12" x14ac:dyDescent="0.25">
      <c r="A6170" s="5" t="s">
        <v>626</v>
      </c>
      <c r="B6170" s="3" t="s">
        <v>627</v>
      </c>
      <c r="C6170" s="5" t="s">
        <v>5587</v>
      </c>
      <c r="D6170" s="5" t="s">
        <v>5613</v>
      </c>
      <c r="E6170" s="5">
        <v>2022</v>
      </c>
      <c r="F6170" s="8" t="str">
        <f t="shared" si="196"/>
        <v>January</v>
      </c>
      <c r="G6170" s="7">
        <f t="shared" si="197"/>
        <v>44582</v>
      </c>
      <c r="H6170" s="5" t="s">
        <v>3319</v>
      </c>
      <c r="I6170" s="5" t="s">
        <v>13</v>
      </c>
      <c r="J6170" s="10"/>
      <c r="K6170" s="10">
        <v>120000</v>
      </c>
      <c r="L6170" s="11">
        <v>263333.33</v>
      </c>
    </row>
    <row r="6171" spans="1:12" x14ac:dyDescent="0.25">
      <c r="A6171" s="5" t="s">
        <v>626</v>
      </c>
      <c r="B6171" s="3" t="s">
        <v>627</v>
      </c>
      <c r="C6171" s="5" t="s">
        <v>5587</v>
      </c>
      <c r="D6171" s="5" t="s">
        <v>5613</v>
      </c>
      <c r="E6171" s="5">
        <v>2022</v>
      </c>
      <c r="F6171" s="8" t="str">
        <f t="shared" si="196"/>
        <v>January</v>
      </c>
      <c r="G6171" s="7">
        <f t="shared" si="197"/>
        <v>44582</v>
      </c>
      <c r="H6171" s="5" t="s">
        <v>5255</v>
      </c>
      <c r="I6171" s="5" t="s">
        <v>13</v>
      </c>
      <c r="J6171" s="10"/>
      <c r="K6171" s="10">
        <v>13333.33</v>
      </c>
      <c r="L6171" s="11">
        <v>250000</v>
      </c>
    </row>
    <row r="6172" spans="1:12" x14ac:dyDescent="0.25">
      <c r="A6172" s="5" t="s">
        <v>626</v>
      </c>
      <c r="B6172" s="3" t="s">
        <v>627</v>
      </c>
      <c r="C6172" s="5" t="s">
        <v>5598</v>
      </c>
      <c r="D6172" s="5" t="s">
        <v>5587</v>
      </c>
      <c r="E6172" s="5">
        <v>2022</v>
      </c>
      <c r="F6172" s="8" t="str">
        <f t="shared" si="196"/>
        <v>February</v>
      </c>
      <c r="G6172" s="7">
        <f t="shared" si="197"/>
        <v>44593</v>
      </c>
      <c r="H6172" s="5" t="s">
        <v>5254</v>
      </c>
      <c r="I6172" s="5" t="s">
        <v>11</v>
      </c>
      <c r="J6172" s="10">
        <v>250000</v>
      </c>
      <c r="K6172" s="10"/>
      <c r="L6172" s="11">
        <v>500000</v>
      </c>
    </row>
    <row r="6173" spans="1:12" x14ac:dyDescent="0.25">
      <c r="A6173" s="5" t="s">
        <v>626</v>
      </c>
      <c r="B6173" s="3" t="s">
        <v>627</v>
      </c>
      <c r="C6173" s="5" t="s">
        <v>5598</v>
      </c>
      <c r="D6173" s="5" t="s">
        <v>5601</v>
      </c>
      <c r="E6173" s="5">
        <v>2022</v>
      </c>
      <c r="F6173" s="8" t="str">
        <f t="shared" si="196"/>
        <v>February</v>
      </c>
      <c r="G6173" s="7">
        <f t="shared" si="197"/>
        <v>44609</v>
      </c>
      <c r="H6173" s="5" t="s">
        <v>4774</v>
      </c>
      <c r="I6173" s="5" t="s">
        <v>13</v>
      </c>
      <c r="J6173" s="10"/>
      <c r="K6173" s="10">
        <v>450000</v>
      </c>
      <c r="L6173" s="11">
        <v>50000</v>
      </c>
    </row>
    <row r="6174" spans="1:12" x14ac:dyDescent="0.25">
      <c r="A6174" s="5" t="s">
        <v>626</v>
      </c>
      <c r="B6174" s="3" t="s">
        <v>627</v>
      </c>
      <c r="C6174" s="5" t="s">
        <v>5598</v>
      </c>
      <c r="D6174" s="5" t="s">
        <v>5601</v>
      </c>
      <c r="E6174" s="5">
        <v>2022</v>
      </c>
      <c r="F6174" s="8" t="str">
        <f t="shared" si="196"/>
        <v>February</v>
      </c>
      <c r="G6174" s="7">
        <f t="shared" si="197"/>
        <v>44609</v>
      </c>
      <c r="H6174" s="5" t="s">
        <v>5253</v>
      </c>
      <c r="I6174" s="5" t="s">
        <v>13</v>
      </c>
      <c r="J6174" s="10"/>
      <c r="K6174" s="10">
        <v>50000</v>
      </c>
      <c r="L6174" s="11">
        <v>0</v>
      </c>
    </row>
    <row r="6175" spans="1:12" x14ac:dyDescent="0.25">
      <c r="A6175" s="5" t="s">
        <v>626</v>
      </c>
      <c r="B6175" s="3" t="s">
        <v>627</v>
      </c>
      <c r="C6175" s="5" t="s">
        <v>5588</v>
      </c>
      <c r="D6175" s="5" t="s">
        <v>5587</v>
      </c>
      <c r="E6175" s="5">
        <v>2022</v>
      </c>
      <c r="F6175" s="8" t="str">
        <f t="shared" si="196"/>
        <v>March</v>
      </c>
      <c r="G6175" s="7">
        <f t="shared" si="197"/>
        <v>44621</v>
      </c>
      <c r="H6175" s="5" t="s">
        <v>5252</v>
      </c>
      <c r="I6175" s="5" t="s">
        <v>11</v>
      </c>
      <c r="J6175" s="10">
        <v>250000</v>
      </c>
      <c r="K6175" s="10"/>
      <c r="L6175" s="11">
        <v>250000</v>
      </c>
    </row>
    <row r="6176" spans="1:12" x14ac:dyDescent="0.25">
      <c r="A6176" s="5" t="s">
        <v>626</v>
      </c>
      <c r="B6176" s="3" t="s">
        <v>627</v>
      </c>
      <c r="C6176" s="5" t="s">
        <v>5596</v>
      </c>
      <c r="D6176" s="5" t="s">
        <v>5587</v>
      </c>
      <c r="E6176" s="5">
        <v>2022</v>
      </c>
      <c r="F6176" s="8" t="str">
        <f t="shared" si="196"/>
        <v>April</v>
      </c>
      <c r="G6176" s="7">
        <f t="shared" si="197"/>
        <v>44652</v>
      </c>
      <c r="H6176" s="5" t="s">
        <v>5251</v>
      </c>
      <c r="I6176" s="5" t="s">
        <v>11</v>
      </c>
      <c r="J6176" s="10">
        <v>250000</v>
      </c>
      <c r="K6176" s="10"/>
      <c r="L6176" s="11">
        <v>500000</v>
      </c>
    </row>
    <row r="6177" spans="1:12" x14ac:dyDescent="0.25">
      <c r="A6177" s="5" t="s">
        <v>626</v>
      </c>
      <c r="B6177" s="3" t="s">
        <v>627</v>
      </c>
      <c r="C6177" s="5" t="s">
        <v>5596</v>
      </c>
      <c r="D6177" s="5" t="s">
        <v>5592</v>
      </c>
      <c r="E6177" s="5">
        <v>2022</v>
      </c>
      <c r="F6177" s="8" t="str">
        <f t="shared" si="196"/>
        <v>April</v>
      </c>
      <c r="G6177" s="7">
        <f t="shared" si="197"/>
        <v>44658</v>
      </c>
      <c r="H6177" s="5" t="s">
        <v>4830</v>
      </c>
      <c r="I6177" s="5" t="s">
        <v>13</v>
      </c>
      <c r="J6177" s="10"/>
      <c r="K6177" s="10">
        <v>450000</v>
      </c>
      <c r="L6177" s="11">
        <v>50000</v>
      </c>
    </row>
    <row r="6178" spans="1:12" x14ac:dyDescent="0.25">
      <c r="A6178" s="5" t="s">
        <v>626</v>
      </c>
      <c r="B6178" s="3" t="s">
        <v>627</v>
      </c>
      <c r="C6178" s="5" t="s">
        <v>5596</v>
      </c>
      <c r="D6178" s="5" t="s">
        <v>5592</v>
      </c>
      <c r="E6178" s="5">
        <v>2022</v>
      </c>
      <c r="F6178" s="8" t="str">
        <f t="shared" si="196"/>
        <v>April</v>
      </c>
      <c r="G6178" s="7">
        <f t="shared" si="197"/>
        <v>44658</v>
      </c>
      <c r="H6178" s="5" t="s">
        <v>5250</v>
      </c>
      <c r="I6178" s="5" t="s">
        <v>13</v>
      </c>
      <c r="J6178" s="10"/>
      <c r="K6178" s="10">
        <v>50000</v>
      </c>
      <c r="L6178" s="11">
        <v>0</v>
      </c>
    </row>
    <row r="6179" spans="1:12" x14ac:dyDescent="0.25">
      <c r="A6179" s="5" t="s">
        <v>626</v>
      </c>
      <c r="B6179" s="3" t="s">
        <v>627</v>
      </c>
      <c r="C6179" s="5" t="s">
        <v>5597</v>
      </c>
      <c r="D6179" s="5" t="s">
        <v>5587</v>
      </c>
      <c r="E6179" s="5">
        <v>2022</v>
      </c>
      <c r="F6179" s="8" t="str">
        <f t="shared" si="196"/>
        <v>May</v>
      </c>
      <c r="G6179" s="7">
        <f t="shared" si="197"/>
        <v>44682</v>
      </c>
      <c r="H6179" s="5" t="s">
        <v>5249</v>
      </c>
      <c r="I6179" s="5" t="s">
        <v>11</v>
      </c>
      <c r="J6179" s="10">
        <v>250000</v>
      </c>
      <c r="K6179" s="10"/>
      <c r="L6179" s="11">
        <v>250000</v>
      </c>
    </row>
    <row r="6180" spans="1:12" x14ac:dyDescent="0.25">
      <c r="A6180" s="5" t="s">
        <v>626</v>
      </c>
      <c r="B6180" s="3" t="s">
        <v>627</v>
      </c>
      <c r="C6180" s="5" t="s">
        <v>5597</v>
      </c>
      <c r="D6180" s="5" t="s">
        <v>5599</v>
      </c>
      <c r="E6180" s="5">
        <v>2022</v>
      </c>
      <c r="F6180" s="8" t="str">
        <f t="shared" si="196"/>
        <v>May</v>
      </c>
      <c r="G6180" s="7">
        <f t="shared" si="197"/>
        <v>44697</v>
      </c>
      <c r="H6180" s="5" t="s">
        <v>4689</v>
      </c>
      <c r="I6180" s="5" t="s">
        <v>13</v>
      </c>
      <c r="J6180" s="10"/>
      <c r="K6180" s="10">
        <v>225000</v>
      </c>
      <c r="L6180" s="11">
        <v>25000</v>
      </c>
    </row>
    <row r="6181" spans="1:12" x14ac:dyDescent="0.25">
      <c r="A6181" s="5" t="s">
        <v>626</v>
      </c>
      <c r="B6181" s="3" t="s">
        <v>627</v>
      </c>
      <c r="C6181" s="5" t="s">
        <v>5597</v>
      </c>
      <c r="D6181" s="5" t="s">
        <v>5599</v>
      </c>
      <c r="E6181" s="5">
        <v>2022</v>
      </c>
      <c r="F6181" s="8" t="str">
        <f t="shared" si="196"/>
        <v>May</v>
      </c>
      <c r="G6181" s="7">
        <f t="shared" si="197"/>
        <v>44697</v>
      </c>
      <c r="H6181" s="5" t="s">
        <v>4688</v>
      </c>
      <c r="I6181" s="5" t="s">
        <v>13</v>
      </c>
      <c r="J6181" s="10"/>
      <c r="K6181" s="10">
        <v>25000</v>
      </c>
      <c r="L6181" s="11">
        <v>0</v>
      </c>
    </row>
    <row r="6182" spans="1:12" x14ac:dyDescent="0.25">
      <c r="A6182" s="5" t="s">
        <v>626</v>
      </c>
      <c r="B6182" s="3" t="s">
        <v>627</v>
      </c>
      <c r="C6182" s="5" t="s">
        <v>5589</v>
      </c>
      <c r="D6182" s="5" t="s">
        <v>5587</v>
      </c>
      <c r="E6182" s="5">
        <v>2022</v>
      </c>
      <c r="F6182" s="8" t="str">
        <f t="shared" si="196"/>
        <v>June</v>
      </c>
      <c r="G6182" s="7">
        <f t="shared" si="197"/>
        <v>44713</v>
      </c>
      <c r="H6182" s="5" t="s">
        <v>5248</v>
      </c>
      <c r="I6182" s="5" t="s">
        <v>11</v>
      </c>
      <c r="J6182" s="10">
        <v>290322.58</v>
      </c>
      <c r="K6182" s="10"/>
      <c r="L6182" s="11">
        <v>290322.58</v>
      </c>
    </row>
    <row r="6183" spans="1:12" x14ac:dyDescent="0.25">
      <c r="A6183" s="5" t="s">
        <v>626</v>
      </c>
      <c r="B6183" s="3" t="s">
        <v>627</v>
      </c>
      <c r="C6183" s="5" t="s">
        <v>5592</v>
      </c>
      <c r="D6183" s="5" t="s">
        <v>5611</v>
      </c>
      <c r="E6183" s="5">
        <v>2022</v>
      </c>
      <c r="F6183" s="8" t="str">
        <f t="shared" si="196"/>
        <v>July</v>
      </c>
      <c r="G6183" s="7">
        <f t="shared" si="197"/>
        <v>44756</v>
      </c>
      <c r="H6183" s="5" t="s">
        <v>5247</v>
      </c>
      <c r="I6183" s="5" t="s">
        <v>13</v>
      </c>
      <c r="J6183" s="10"/>
      <c r="K6183" s="10">
        <v>225000</v>
      </c>
      <c r="L6183" s="11">
        <v>65322.58</v>
      </c>
    </row>
    <row r="6184" spans="1:12" x14ac:dyDescent="0.25">
      <c r="A6184" s="5" t="s">
        <v>626</v>
      </c>
      <c r="B6184" s="3" t="s">
        <v>627</v>
      </c>
      <c r="C6184" s="5" t="s">
        <v>5592</v>
      </c>
      <c r="D6184" s="5" t="s">
        <v>5611</v>
      </c>
      <c r="E6184" s="5">
        <v>2022</v>
      </c>
      <c r="F6184" s="8" t="str">
        <f t="shared" si="196"/>
        <v>July</v>
      </c>
      <c r="G6184" s="7">
        <f t="shared" si="197"/>
        <v>44756</v>
      </c>
      <c r="H6184" s="5" t="s">
        <v>5246</v>
      </c>
      <c r="I6184" s="5" t="s">
        <v>13</v>
      </c>
      <c r="J6184" s="10"/>
      <c r="K6184" s="10">
        <v>29032.26</v>
      </c>
      <c r="L6184" s="11">
        <v>36290.32</v>
      </c>
    </row>
    <row r="6185" spans="1:12" x14ac:dyDescent="0.25">
      <c r="A6185" s="5" t="s">
        <v>645</v>
      </c>
      <c r="B6185" s="3" t="s">
        <v>646</v>
      </c>
      <c r="C6185" s="7"/>
      <c r="D6185" s="7"/>
      <c r="E6185" s="7"/>
      <c r="F6185" s="8" t="str">
        <f t="shared" si="196"/>
        <v>January</v>
      </c>
      <c r="G6185" s="7" t="str">
        <f t="shared" si="197"/>
        <v/>
      </c>
      <c r="H6185" s="5" t="s">
        <v>28</v>
      </c>
      <c r="I6185" s="5" t="s">
        <v>29</v>
      </c>
      <c r="J6185" s="10"/>
      <c r="K6185" s="10"/>
      <c r="L6185" s="11">
        <v>0</v>
      </c>
    </row>
    <row r="6186" spans="1:12" x14ac:dyDescent="0.25">
      <c r="A6186" s="5" t="s">
        <v>675</v>
      </c>
      <c r="B6186" s="3" t="s">
        <v>676</v>
      </c>
      <c r="C6186" s="5" t="s">
        <v>5587</v>
      </c>
      <c r="D6186" s="5" t="s">
        <v>5587</v>
      </c>
      <c r="E6186" s="5">
        <v>2022</v>
      </c>
      <c r="F6186" s="8" t="str">
        <f t="shared" si="196"/>
        <v>January</v>
      </c>
      <c r="G6186" s="7">
        <f t="shared" si="197"/>
        <v>44562</v>
      </c>
      <c r="H6186" s="5" t="s">
        <v>36</v>
      </c>
      <c r="I6186" s="5" t="s">
        <v>29</v>
      </c>
      <c r="J6186" s="10"/>
      <c r="K6186" s="10"/>
      <c r="L6186" s="11">
        <v>26</v>
      </c>
    </row>
    <row r="6187" spans="1:12" x14ac:dyDescent="0.25">
      <c r="A6187" s="5" t="s">
        <v>677</v>
      </c>
      <c r="B6187" s="3" t="s">
        <v>678</v>
      </c>
      <c r="C6187" s="5" t="s">
        <v>5598</v>
      </c>
      <c r="D6187" s="5" t="s">
        <v>5591</v>
      </c>
      <c r="E6187" s="5">
        <v>2022</v>
      </c>
      <c r="F6187" s="8" t="str">
        <f t="shared" si="196"/>
        <v>February</v>
      </c>
      <c r="G6187" s="7">
        <f t="shared" si="197"/>
        <v>44610</v>
      </c>
      <c r="H6187" s="5" t="s">
        <v>5245</v>
      </c>
      <c r="I6187" s="5" t="s">
        <v>11</v>
      </c>
      <c r="J6187" s="10">
        <v>685617</v>
      </c>
      <c r="K6187" s="10"/>
      <c r="L6187" s="11">
        <v>685617</v>
      </c>
    </row>
    <row r="6188" spans="1:12" x14ac:dyDescent="0.25">
      <c r="A6188" s="5" t="s">
        <v>677</v>
      </c>
      <c r="B6188" s="3" t="s">
        <v>678</v>
      </c>
      <c r="C6188" s="5" t="s">
        <v>5598</v>
      </c>
      <c r="D6188" s="5" t="s">
        <v>5591</v>
      </c>
      <c r="E6188" s="5">
        <v>2022</v>
      </c>
      <c r="F6188" s="8" t="str">
        <f t="shared" si="196"/>
        <v>February</v>
      </c>
      <c r="G6188" s="7">
        <f t="shared" si="197"/>
        <v>44610</v>
      </c>
      <c r="H6188" s="5" t="s">
        <v>3486</v>
      </c>
      <c r="I6188" s="5" t="s">
        <v>13</v>
      </c>
      <c r="J6188" s="10"/>
      <c r="K6188" s="10">
        <v>651336.15</v>
      </c>
      <c r="L6188" s="11">
        <v>34280.85</v>
      </c>
    </row>
    <row r="6189" spans="1:12" x14ac:dyDescent="0.25">
      <c r="A6189" s="5" t="s">
        <v>677</v>
      </c>
      <c r="B6189" s="3" t="s">
        <v>678</v>
      </c>
      <c r="C6189" s="5" t="s">
        <v>5598</v>
      </c>
      <c r="D6189" s="5" t="s">
        <v>5591</v>
      </c>
      <c r="E6189" s="5">
        <v>2022</v>
      </c>
      <c r="F6189" s="8" t="str">
        <f t="shared" si="196"/>
        <v>February</v>
      </c>
      <c r="G6189" s="7">
        <f t="shared" si="197"/>
        <v>44610</v>
      </c>
      <c r="H6189" s="5" t="s">
        <v>5244</v>
      </c>
      <c r="I6189" s="5" t="s">
        <v>13</v>
      </c>
      <c r="J6189" s="10"/>
      <c r="K6189" s="10">
        <v>34280.85</v>
      </c>
      <c r="L6189" s="11">
        <v>0</v>
      </c>
    </row>
    <row r="6190" spans="1:12" x14ac:dyDescent="0.25">
      <c r="A6190" s="5" t="s">
        <v>677</v>
      </c>
      <c r="B6190" s="3" t="s">
        <v>678</v>
      </c>
      <c r="C6190" s="5" t="s">
        <v>5588</v>
      </c>
      <c r="D6190" s="5" t="s">
        <v>5594</v>
      </c>
      <c r="E6190" s="5">
        <v>2022</v>
      </c>
      <c r="F6190" s="8" t="str">
        <f t="shared" si="196"/>
        <v>March</v>
      </c>
      <c r="G6190" s="7">
        <f t="shared" si="197"/>
        <v>44631</v>
      </c>
      <c r="H6190" s="5" t="s">
        <v>5243</v>
      </c>
      <c r="I6190" s="5" t="s">
        <v>11</v>
      </c>
      <c r="J6190" s="10">
        <v>137153.03</v>
      </c>
      <c r="K6190" s="10"/>
      <c r="L6190" s="11">
        <v>137153.03</v>
      </c>
    </row>
    <row r="6191" spans="1:12" x14ac:dyDescent="0.25">
      <c r="A6191" s="5" t="s">
        <v>677</v>
      </c>
      <c r="B6191" s="3" t="s">
        <v>678</v>
      </c>
      <c r="C6191" s="5" t="s">
        <v>5588</v>
      </c>
      <c r="D6191" s="5" t="s">
        <v>5594</v>
      </c>
      <c r="E6191" s="5">
        <v>2022</v>
      </c>
      <c r="F6191" s="8" t="str">
        <f t="shared" si="196"/>
        <v>March</v>
      </c>
      <c r="G6191" s="7">
        <f t="shared" si="197"/>
        <v>44631</v>
      </c>
      <c r="H6191" s="5" t="s">
        <v>5242</v>
      </c>
      <c r="I6191" s="5" t="s">
        <v>11</v>
      </c>
      <c r="J6191" s="10"/>
      <c r="K6191" s="10">
        <v>50000</v>
      </c>
      <c r="L6191" s="11">
        <v>87153.03</v>
      </c>
    </row>
    <row r="6192" spans="1:12" x14ac:dyDescent="0.25">
      <c r="A6192" s="5" t="s">
        <v>677</v>
      </c>
      <c r="B6192" s="3" t="s">
        <v>678</v>
      </c>
      <c r="C6192" s="5" t="s">
        <v>5596</v>
      </c>
      <c r="D6192" s="5" t="s">
        <v>5587</v>
      </c>
      <c r="E6192" s="5">
        <v>2022</v>
      </c>
      <c r="F6192" s="8" t="str">
        <f t="shared" si="196"/>
        <v>April</v>
      </c>
      <c r="G6192" s="7">
        <f t="shared" si="197"/>
        <v>44652</v>
      </c>
      <c r="H6192" s="5" t="s">
        <v>5241</v>
      </c>
      <c r="I6192" s="5" t="s">
        <v>11</v>
      </c>
      <c r="J6192" s="10">
        <v>202464</v>
      </c>
      <c r="K6192" s="10"/>
      <c r="L6192" s="11">
        <v>289617.03000000003</v>
      </c>
    </row>
    <row r="6193" spans="1:12" x14ac:dyDescent="0.25">
      <c r="A6193" s="5" t="s">
        <v>679</v>
      </c>
      <c r="B6193" s="3" t="s">
        <v>680</v>
      </c>
      <c r="C6193" s="7"/>
      <c r="D6193" s="7"/>
      <c r="E6193" s="7"/>
      <c r="F6193" s="8" t="str">
        <f t="shared" si="196"/>
        <v>January</v>
      </c>
      <c r="G6193" s="7" t="str">
        <f t="shared" si="197"/>
        <v/>
      </c>
      <c r="H6193" s="5" t="s">
        <v>28</v>
      </c>
      <c r="I6193" s="5" t="s">
        <v>29</v>
      </c>
      <c r="J6193" s="10"/>
      <c r="K6193" s="10"/>
      <c r="L6193" s="11">
        <v>0</v>
      </c>
    </row>
    <row r="6194" spans="1:12" x14ac:dyDescent="0.25">
      <c r="A6194" s="5" t="s">
        <v>693</v>
      </c>
      <c r="B6194" s="3" t="s">
        <v>694</v>
      </c>
      <c r="C6194" s="5" t="s">
        <v>5587</v>
      </c>
      <c r="D6194" s="5" t="s">
        <v>5587</v>
      </c>
      <c r="E6194" s="5">
        <v>2022</v>
      </c>
      <c r="F6194" s="8" t="str">
        <f t="shared" si="196"/>
        <v>January</v>
      </c>
      <c r="G6194" s="7">
        <f t="shared" si="197"/>
        <v>44562</v>
      </c>
      <c r="H6194" s="5" t="s">
        <v>36</v>
      </c>
      <c r="I6194" s="5" t="s">
        <v>29</v>
      </c>
      <c r="J6194" s="10"/>
      <c r="K6194" s="10"/>
      <c r="L6194" s="11">
        <v>1319222.99</v>
      </c>
    </row>
    <row r="6195" spans="1:12" x14ac:dyDescent="0.25">
      <c r="A6195" s="5" t="s">
        <v>693</v>
      </c>
      <c r="B6195" s="3" t="s">
        <v>694</v>
      </c>
      <c r="C6195" s="5" t="s">
        <v>5587</v>
      </c>
      <c r="D6195" s="5" t="s">
        <v>5587</v>
      </c>
      <c r="E6195" s="5">
        <v>2022</v>
      </c>
      <c r="F6195" s="8" t="str">
        <f t="shared" si="196"/>
        <v>January</v>
      </c>
      <c r="G6195" s="7">
        <f t="shared" si="197"/>
        <v>44562</v>
      </c>
      <c r="H6195" s="5" t="s">
        <v>5240</v>
      </c>
      <c r="I6195" s="5" t="s">
        <v>11</v>
      </c>
      <c r="J6195" s="10">
        <v>179113.28</v>
      </c>
      <c r="K6195" s="10"/>
      <c r="L6195" s="11">
        <v>1498336.27</v>
      </c>
    </row>
    <row r="6196" spans="1:12" x14ac:dyDescent="0.25">
      <c r="A6196" s="5" t="s">
        <v>693</v>
      </c>
      <c r="B6196" s="3" t="s">
        <v>694</v>
      </c>
      <c r="C6196" s="5" t="s">
        <v>5598</v>
      </c>
      <c r="D6196" s="5" t="s">
        <v>5587</v>
      </c>
      <c r="E6196" s="5">
        <v>2022</v>
      </c>
      <c r="F6196" s="8" t="str">
        <f t="shared" si="196"/>
        <v>February</v>
      </c>
      <c r="G6196" s="7">
        <f t="shared" si="197"/>
        <v>44593</v>
      </c>
      <c r="H6196" s="5" t="s">
        <v>5239</v>
      </c>
      <c r="I6196" s="5" t="s">
        <v>11</v>
      </c>
      <c r="J6196" s="10">
        <v>179113.28</v>
      </c>
      <c r="K6196" s="10"/>
      <c r="L6196" s="11">
        <v>1677449.55</v>
      </c>
    </row>
    <row r="6197" spans="1:12" x14ac:dyDescent="0.25">
      <c r="A6197" s="5" t="s">
        <v>693</v>
      </c>
      <c r="B6197" s="3" t="s">
        <v>694</v>
      </c>
      <c r="C6197" s="5" t="s">
        <v>5588</v>
      </c>
      <c r="D6197" s="5" t="s">
        <v>5587</v>
      </c>
      <c r="E6197" s="5">
        <v>2022</v>
      </c>
      <c r="F6197" s="8" t="str">
        <f t="shared" si="196"/>
        <v>March</v>
      </c>
      <c r="G6197" s="7">
        <f t="shared" si="197"/>
        <v>44621</v>
      </c>
      <c r="H6197" s="5" t="s">
        <v>5238</v>
      </c>
      <c r="I6197" s="5" t="s">
        <v>11</v>
      </c>
      <c r="J6197" s="10">
        <v>179113.28</v>
      </c>
      <c r="K6197" s="10"/>
      <c r="L6197" s="11">
        <v>1856562.83</v>
      </c>
    </row>
    <row r="6198" spans="1:12" x14ac:dyDescent="0.25">
      <c r="A6198" s="5" t="s">
        <v>693</v>
      </c>
      <c r="B6198" s="3" t="s">
        <v>694</v>
      </c>
      <c r="C6198" s="5" t="s">
        <v>5596</v>
      </c>
      <c r="D6198" s="5" t="s">
        <v>5587</v>
      </c>
      <c r="E6198" s="5">
        <v>2022</v>
      </c>
      <c r="F6198" s="8" t="str">
        <f t="shared" si="196"/>
        <v>April</v>
      </c>
      <c r="G6198" s="7">
        <f t="shared" si="197"/>
        <v>44652</v>
      </c>
      <c r="H6198" s="5" t="s">
        <v>5237</v>
      </c>
      <c r="I6198" s="5" t="s">
        <v>11</v>
      </c>
      <c r="J6198" s="10">
        <v>179113.28</v>
      </c>
      <c r="K6198" s="10"/>
      <c r="L6198" s="11">
        <v>2035676.11</v>
      </c>
    </row>
    <row r="6199" spans="1:12" x14ac:dyDescent="0.25">
      <c r="A6199" s="5" t="s">
        <v>693</v>
      </c>
      <c r="B6199" s="3" t="s">
        <v>694</v>
      </c>
      <c r="C6199" s="5" t="s">
        <v>5597</v>
      </c>
      <c r="D6199" s="5" t="s">
        <v>5587</v>
      </c>
      <c r="E6199" s="5">
        <v>2022</v>
      </c>
      <c r="F6199" s="8" t="str">
        <f t="shared" si="196"/>
        <v>May</v>
      </c>
      <c r="G6199" s="7">
        <f t="shared" si="197"/>
        <v>44682</v>
      </c>
      <c r="H6199" s="5" t="s">
        <v>5236</v>
      </c>
      <c r="I6199" s="5" t="s">
        <v>11</v>
      </c>
      <c r="J6199" s="10">
        <v>179113.28</v>
      </c>
      <c r="K6199" s="10"/>
      <c r="L6199" s="11">
        <v>2214789.39</v>
      </c>
    </row>
    <row r="6200" spans="1:12" x14ac:dyDescent="0.25">
      <c r="A6200" s="5" t="s">
        <v>693</v>
      </c>
      <c r="B6200" s="3" t="s">
        <v>694</v>
      </c>
      <c r="C6200" s="5" t="s">
        <v>5589</v>
      </c>
      <c r="D6200" s="5" t="s">
        <v>5587</v>
      </c>
      <c r="E6200" s="5">
        <v>2022</v>
      </c>
      <c r="F6200" s="8" t="str">
        <f t="shared" si="196"/>
        <v>June</v>
      </c>
      <c r="G6200" s="7">
        <f t="shared" si="197"/>
        <v>44713</v>
      </c>
      <c r="H6200" s="5" t="s">
        <v>5235</v>
      </c>
      <c r="I6200" s="5" t="s">
        <v>11</v>
      </c>
      <c r="J6200" s="10">
        <v>179113.28</v>
      </c>
      <c r="K6200" s="10"/>
      <c r="L6200" s="11">
        <v>2393902.67</v>
      </c>
    </row>
    <row r="6201" spans="1:12" x14ac:dyDescent="0.25">
      <c r="A6201" s="5" t="s">
        <v>693</v>
      </c>
      <c r="B6201" s="3" t="s">
        <v>694</v>
      </c>
      <c r="C6201" s="5" t="s">
        <v>5592</v>
      </c>
      <c r="D6201" s="5" t="s">
        <v>5587</v>
      </c>
      <c r="E6201" s="5">
        <v>2022</v>
      </c>
      <c r="F6201" s="8" t="str">
        <f t="shared" si="196"/>
        <v>July</v>
      </c>
      <c r="G6201" s="7">
        <f t="shared" si="197"/>
        <v>44743</v>
      </c>
      <c r="H6201" s="5" t="s">
        <v>5234</v>
      </c>
      <c r="I6201" s="5" t="s">
        <v>11</v>
      </c>
      <c r="J6201" s="10">
        <v>179113.28</v>
      </c>
      <c r="K6201" s="10"/>
      <c r="L6201" s="11">
        <v>2573015.9500000002</v>
      </c>
    </row>
    <row r="6202" spans="1:12" x14ac:dyDescent="0.25">
      <c r="A6202" s="5" t="s">
        <v>693</v>
      </c>
      <c r="B6202" s="3" t="s">
        <v>694</v>
      </c>
      <c r="C6202" s="5" t="s">
        <v>5590</v>
      </c>
      <c r="D6202" s="5" t="s">
        <v>5587</v>
      </c>
      <c r="E6202" s="5">
        <v>2022</v>
      </c>
      <c r="F6202" s="8" t="str">
        <f t="shared" si="196"/>
        <v>August</v>
      </c>
      <c r="G6202" s="7">
        <f t="shared" si="197"/>
        <v>44774</v>
      </c>
      <c r="H6202" s="5" t="s">
        <v>5233</v>
      </c>
      <c r="I6202" s="5" t="s">
        <v>11</v>
      </c>
      <c r="J6202" s="10">
        <v>179113.28</v>
      </c>
      <c r="K6202" s="10"/>
      <c r="L6202" s="11">
        <v>2752129.23</v>
      </c>
    </row>
    <row r="6203" spans="1:12" x14ac:dyDescent="0.25">
      <c r="A6203" s="5" t="s">
        <v>721</v>
      </c>
      <c r="B6203" s="3" t="s">
        <v>722</v>
      </c>
      <c r="C6203" s="7"/>
      <c r="D6203" s="7"/>
      <c r="E6203" s="7"/>
      <c r="F6203" s="8" t="str">
        <f t="shared" si="196"/>
        <v>January</v>
      </c>
      <c r="G6203" s="7" t="str">
        <f t="shared" si="197"/>
        <v/>
      </c>
      <c r="H6203" s="5" t="s">
        <v>28</v>
      </c>
      <c r="I6203" s="5" t="s">
        <v>29</v>
      </c>
      <c r="J6203" s="10"/>
      <c r="K6203" s="10"/>
      <c r="L6203" s="11">
        <v>0</v>
      </c>
    </row>
    <row r="6204" spans="1:12" x14ac:dyDescent="0.25">
      <c r="A6204" s="5" t="s">
        <v>753</v>
      </c>
      <c r="B6204" s="3" t="s">
        <v>754</v>
      </c>
      <c r="C6204" s="5" t="s">
        <v>5587</v>
      </c>
      <c r="D6204" s="5" t="s">
        <v>5587</v>
      </c>
      <c r="E6204" s="5">
        <v>2022</v>
      </c>
      <c r="F6204" s="8" t="str">
        <f t="shared" si="196"/>
        <v>January</v>
      </c>
      <c r="G6204" s="7">
        <f t="shared" si="197"/>
        <v>44562</v>
      </c>
      <c r="H6204" s="5" t="s">
        <v>36</v>
      </c>
      <c r="I6204" s="5" t="s">
        <v>29</v>
      </c>
      <c r="J6204" s="10"/>
      <c r="K6204" s="10"/>
      <c r="L6204" s="11">
        <v>590322.57999999996</v>
      </c>
    </row>
    <row r="6205" spans="1:12" x14ac:dyDescent="0.25">
      <c r="A6205" s="5" t="s">
        <v>753</v>
      </c>
      <c r="B6205" s="3" t="s">
        <v>754</v>
      </c>
      <c r="C6205" s="5" t="s">
        <v>5587</v>
      </c>
      <c r="D6205" s="5" t="s">
        <v>5587</v>
      </c>
      <c r="E6205" s="5">
        <v>2022</v>
      </c>
      <c r="F6205" s="8" t="str">
        <f t="shared" si="196"/>
        <v>January</v>
      </c>
      <c r="G6205" s="7">
        <f t="shared" si="197"/>
        <v>44562</v>
      </c>
      <c r="H6205" s="5" t="s">
        <v>5232</v>
      </c>
      <c r="I6205" s="5" t="s">
        <v>11</v>
      </c>
      <c r="J6205" s="10">
        <v>2050272</v>
      </c>
      <c r="K6205" s="10"/>
      <c r="L6205" s="11">
        <v>2640594.58</v>
      </c>
    </row>
    <row r="6206" spans="1:12" x14ac:dyDescent="0.25">
      <c r="A6206" s="5" t="s">
        <v>753</v>
      </c>
      <c r="B6206" s="3" t="s">
        <v>754</v>
      </c>
      <c r="C6206" s="5" t="s">
        <v>5587</v>
      </c>
      <c r="D6206" s="5" t="s">
        <v>5602</v>
      </c>
      <c r="E6206" s="5">
        <v>2022</v>
      </c>
      <c r="F6206" s="8" t="str">
        <f t="shared" si="196"/>
        <v>January</v>
      </c>
      <c r="G6206" s="7">
        <f t="shared" si="197"/>
        <v>44585</v>
      </c>
      <c r="H6206" s="5" t="s">
        <v>5231</v>
      </c>
      <c r="I6206" s="5" t="s">
        <v>13</v>
      </c>
      <c r="J6206" s="10"/>
      <c r="K6206" s="10">
        <v>590322.57999999996</v>
      </c>
      <c r="L6206" s="11">
        <v>2050272</v>
      </c>
    </row>
    <row r="6207" spans="1:12" x14ac:dyDescent="0.25">
      <c r="A6207" s="5" t="s">
        <v>753</v>
      </c>
      <c r="B6207" s="3" t="s">
        <v>754</v>
      </c>
      <c r="C6207" s="5" t="s">
        <v>5588</v>
      </c>
      <c r="D6207" s="5" t="s">
        <v>5593</v>
      </c>
      <c r="E6207" s="5">
        <v>2022</v>
      </c>
      <c r="F6207" s="8" t="str">
        <f t="shared" si="196"/>
        <v>March</v>
      </c>
      <c r="G6207" s="7">
        <f t="shared" si="197"/>
        <v>44642</v>
      </c>
      <c r="H6207" s="5" t="s">
        <v>3485</v>
      </c>
      <c r="I6207" s="5" t="s">
        <v>13</v>
      </c>
      <c r="J6207" s="10"/>
      <c r="K6207" s="10">
        <v>2050272</v>
      </c>
      <c r="L6207" s="11">
        <v>0</v>
      </c>
    </row>
    <row r="6208" spans="1:12" x14ac:dyDescent="0.25">
      <c r="A6208" s="5" t="s">
        <v>753</v>
      </c>
      <c r="B6208" s="3" t="s">
        <v>754</v>
      </c>
      <c r="C6208" s="5" t="s">
        <v>5596</v>
      </c>
      <c r="D6208" s="5" t="s">
        <v>5587</v>
      </c>
      <c r="E6208" s="5">
        <v>2022</v>
      </c>
      <c r="F6208" s="8" t="str">
        <f t="shared" si="196"/>
        <v>April</v>
      </c>
      <c r="G6208" s="7">
        <f t="shared" si="197"/>
        <v>44652</v>
      </c>
      <c r="H6208" s="5" t="s">
        <v>5230</v>
      </c>
      <c r="I6208" s="5" t="s">
        <v>11</v>
      </c>
      <c r="J6208" s="10">
        <v>801462.19</v>
      </c>
      <c r="K6208" s="10"/>
      <c r="L6208" s="11">
        <v>801462.19</v>
      </c>
    </row>
    <row r="6209" spans="1:12" x14ac:dyDescent="0.25">
      <c r="A6209" s="5" t="s">
        <v>753</v>
      </c>
      <c r="B6209" s="3" t="s">
        <v>754</v>
      </c>
      <c r="C6209" s="5" t="s">
        <v>5589</v>
      </c>
      <c r="D6209" s="5" t="s">
        <v>5593</v>
      </c>
      <c r="E6209" s="5">
        <v>2022</v>
      </c>
      <c r="F6209" s="8" t="str">
        <f t="shared" si="196"/>
        <v>June</v>
      </c>
      <c r="G6209" s="7">
        <f t="shared" si="197"/>
        <v>44734</v>
      </c>
      <c r="H6209" s="5" t="s">
        <v>5229</v>
      </c>
      <c r="I6209" s="5" t="s">
        <v>11</v>
      </c>
      <c r="J6209" s="10"/>
      <c r="K6209" s="10">
        <v>43600</v>
      </c>
      <c r="L6209" s="11">
        <v>757862.19</v>
      </c>
    </row>
    <row r="6210" spans="1:12" x14ac:dyDescent="0.25">
      <c r="A6210" s="5" t="s">
        <v>753</v>
      </c>
      <c r="B6210" s="3" t="s">
        <v>754</v>
      </c>
      <c r="C6210" s="5" t="s">
        <v>5592</v>
      </c>
      <c r="D6210" s="5" t="s">
        <v>5587</v>
      </c>
      <c r="E6210" s="5">
        <v>2022</v>
      </c>
      <c r="F6210" s="8" t="str">
        <f t="shared" si="196"/>
        <v>July</v>
      </c>
      <c r="G6210" s="7">
        <f t="shared" si="197"/>
        <v>44743</v>
      </c>
      <c r="H6210" s="5" t="s">
        <v>5228</v>
      </c>
      <c r="I6210" s="5" t="s">
        <v>11</v>
      </c>
      <c r="J6210" s="10">
        <v>3270000</v>
      </c>
      <c r="K6210" s="10"/>
      <c r="L6210" s="11">
        <v>4027862.19</v>
      </c>
    </row>
    <row r="6211" spans="1:12" x14ac:dyDescent="0.25">
      <c r="A6211" s="5" t="s">
        <v>753</v>
      </c>
      <c r="B6211" s="3" t="s">
        <v>754</v>
      </c>
      <c r="C6211" s="5" t="s">
        <v>5590</v>
      </c>
      <c r="D6211" s="5" t="s">
        <v>5587</v>
      </c>
      <c r="E6211" s="5">
        <v>2022</v>
      </c>
      <c r="F6211" s="8" t="str">
        <f t="shared" si="196"/>
        <v>August</v>
      </c>
      <c r="G6211" s="7">
        <f t="shared" si="197"/>
        <v>44774</v>
      </c>
      <c r="H6211" s="5" t="s">
        <v>5227</v>
      </c>
      <c r="I6211" s="5" t="s">
        <v>11</v>
      </c>
      <c r="J6211" s="10">
        <v>775231.48</v>
      </c>
      <c r="K6211" s="10"/>
      <c r="L6211" s="11">
        <v>4803093.67</v>
      </c>
    </row>
    <row r="6212" spans="1:12" x14ac:dyDescent="0.25">
      <c r="A6212" s="5" t="s">
        <v>753</v>
      </c>
      <c r="B6212" s="3" t="s">
        <v>754</v>
      </c>
      <c r="C6212" s="5" t="s">
        <v>5590</v>
      </c>
      <c r="D6212" s="5" t="s">
        <v>5594</v>
      </c>
      <c r="E6212" s="5">
        <v>2022</v>
      </c>
      <c r="F6212" s="8" t="str">
        <f t="shared" si="196"/>
        <v>August</v>
      </c>
      <c r="G6212" s="7">
        <f t="shared" si="197"/>
        <v>44784</v>
      </c>
      <c r="H6212" s="5" t="s">
        <v>5226</v>
      </c>
      <c r="I6212" s="5" t="s">
        <v>11</v>
      </c>
      <c r="J6212" s="10"/>
      <c r="K6212" s="10">
        <v>801462.19</v>
      </c>
      <c r="L6212" s="11">
        <v>4001631.48</v>
      </c>
    </row>
    <row r="6213" spans="1:12" x14ac:dyDescent="0.25">
      <c r="A6213" s="5" t="s">
        <v>755</v>
      </c>
      <c r="B6213" s="3" t="s">
        <v>756</v>
      </c>
      <c r="C6213" s="5" t="s">
        <v>5587</v>
      </c>
      <c r="D6213" s="5" t="s">
        <v>5587</v>
      </c>
      <c r="E6213" s="5">
        <v>2022</v>
      </c>
      <c r="F6213" s="8" t="str">
        <f t="shared" si="196"/>
        <v>January</v>
      </c>
      <c r="G6213" s="7">
        <f t="shared" si="197"/>
        <v>44562</v>
      </c>
      <c r="H6213" s="5" t="s">
        <v>36</v>
      </c>
      <c r="I6213" s="5" t="s">
        <v>29</v>
      </c>
      <c r="J6213" s="10"/>
      <c r="K6213" s="10"/>
      <c r="L6213" s="11">
        <v>133130.95000000001</v>
      </c>
    </row>
    <row r="6214" spans="1:12" x14ac:dyDescent="0.25">
      <c r="A6214" s="5" t="s">
        <v>755</v>
      </c>
      <c r="B6214" s="3" t="s">
        <v>756</v>
      </c>
      <c r="C6214" s="5" t="s">
        <v>5592</v>
      </c>
      <c r="D6214" s="5" t="s">
        <v>5593</v>
      </c>
      <c r="E6214" s="5">
        <v>2022</v>
      </c>
      <c r="F6214" s="8" t="str">
        <f t="shared" si="196"/>
        <v>July</v>
      </c>
      <c r="G6214" s="7">
        <f t="shared" si="197"/>
        <v>44764</v>
      </c>
      <c r="H6214" s="5" t="s">
        <v>4819</v>
      </c>
      <c r="I6214" s="5" t="s">
        <v>13</v>
      </c>
      <c r="J6214" s="10"/>
      <c r="K6214" s="10">
        <v>133130.95000000001</v>
      </c>
      <c r="L6214" s="11">
        <v>0</v>
      </c>
    </row>
    <row r="6215" spans="1:12" x14ac:dyDescent="0.25">
      <c r="A6215" s="5" t="s">
        <v>769</v>
      </c>
      <c r="B6215" s="3" t="s">
        <v>770</v>
      </c>
      <c r="C6215" s="7"/>
      <c r="D6215" s="7"/>
      <c r="E6215" s="7"/>
      <c r="F6215" s="8" t="str">
        <f t="shared" si="196"/>
        <v>January</v>
      </c>
      <c r="G6215" s="7" t="str">
        <f t="shared" si="197"/>
        <v/>
      </c>
      <c r="H6215" s="5" t="s">
        <v>28</v>
      </c>
      <c r="I6215" s="5" t="s">
        <v>29</v>
      </c>
      <c r="J6215" s="10"/>
      <c r="K6215" s="10"/>
      <c r="L6215" s="11">
        <v>0</v>
      </c>
    </row>
    <row r="6216" spans="1:12" x14ac:dyDescent="0.25">
      <c r="A6216" s="5" t="s">
        <v>782</v>
      </c>
      <c r="B6216" s="3" t="s">
        <v>783</v>
      </c>
      <c r="C6216" s="5" t="s">
        <v>5587</v>
      </c>
      <c r="D6216" s="5" t="s">
        <v>5587</v>
      </c>
      <c r="E6216" s="5">
        <v>2022</v>
      </c>
      <c r="F6216" s="8" t="str">
        <f t="shared" si="196"/>
        <v>January</v>
      </c>
      <c r="G6216" s="7">
        <f t="shared" si="197"/>
        <v>44562</v>
      </c>
      <c r="H6216" s="5" t="s">
        <v>36</v>
      </c>
      <c r="I6216" s="5" t="s">
        <v>29</v>
      </c>
      <c r="J6216" s="10"/>
      <c r="K6216" s="10"/>
      <c r="L6216" s="11">
        <v>13801.79</v>
      </c>
    </row>
    <row r="6217" spans="1:12" x14ac:dyDescent="0.25">
      <c r="A6217" s="5" t="s">
        <v>782</v>
      </c>
      <c r="B6217" s="3" t="s">
        <v>783</v>
      </c>
      <c r="C6217" s="5" t="s">
        <v>5588</v>
      </c>
      <c r="D6217" s="5" t="s">
        <v>5587</v>
      </c>
      <c r="E6217" s="5">
        <v>2022</v>
      </c>
      <c r="F6217" s="8" t="str">
        <f t="shared" si="196"/>
        <v>March</v>
      </c>
      <c r="G6217" s="7">
        <f t="shared" si="197"/>
        <v>44621</v>
      </c>
      <c r="H6217" s="5" t="s">
        <v>5225</v>
      </c>
      <c r="I6217" s="5" t="s">
        <v>11</v>
      </c>
      <c r="J6217" s="10">
        <v>540000.44999999995</v>
      </c>
      <c r="K6217" s="10"/>
      <c r="L6217" s="11">
        <v>553802.23999999999</v>
      </c>
    </row>
    <row r="6218" spans="1:12" x14ac:dyDescent="0.25">
      <c r="A6218" s="5" t="s">
        <v>782</v>
      </c>
      <c r="B6218" s="3" t="s">
        <v>783</v>
      </c>
      <c r="C6218" s="5" t="s">
        <v>5597</v>
      </c>
      <c r="D6218" s="5" t="s">
        <v>5591</v>
      </c>
      <c r="E6218" s="5">
        <v>2022</v>
      </c>
      <c r="F6218" s="8" t="str">
        <f t="shared" si="196"/>
        <v>May</v>
      </c>
      <c r="G6218" s="7">
        <f t="shared" si="197"/>
        <v>44699</v>
      </c>
      <c r="H6218" s="5" t="s">
        <v>5224</v>
      </c>
      <c r="I6218" s="5" t="s">
        <v>13</v>
      </c>
      <c r="J6218" s="10"/>
      <c r="K6218" s="10">
        <v>540000</v>
      </c>
      <c r="L6218" s="11">
        <v>13802.24</v>
      </c>
    </row>
    <row r="6219" spans="1:12" x14ac:dyDescent="0.25">
      <c r="A6219" s="5" t="s">
        <v>782</v>
      </c>
      <c r="B6219" s="3" t="s">
        <v>783</v>
      </c>
      <c r="C6219" s="5" t="s">
        <v>5589</v>
      </c>
      <c r="D6219" s="5" t="s">
        <v>5587</v>
      </c>
      <c r="E6219" s="5">
        <v>2022</v>
      </c>
      <c r="F6219" s="8" t="str">
        <f t="shared" si="196"/>
        <v>June</v>
      </c>
      <c r="G6219" s="7">
        <f t="shared" si="197"/>
        <v>44713</v>
      </c>
      <c r="H6219" s="5" t="s">
        <v>5223</v>
      </c>
      <c r="I6219" s="5" t="s">
        <v>11</v>
      </c>
      <c r="J6219" s="10">
        <v>540000.44999999995</v>
      </c>
      <c r="K6219" s="10"/>
      <c r="L6219" s="11">
        <v>553802.68999999994</v>
      </c>
    </row>
    <row r="6220" spans="1:12" x14ac:dyDescent="0.25">
      <c r="A6220" s="5" t="s">
        <v>782</v>
      </c>
      <c r="B6220" s="3" t="s">
        <v>783</v>
      </c>
      <c r="C6220" s="5" t="s">
        <v>5590</v>
      </c>
      <c r="D6220" s="5" t="s">
        <v>5598</v>
      </c>
      <c r="E6220" s="5">
        <v>2022</v>
      </c>
      <c r="F6220" s="8" t="str">
        <f t="shared" si="196"/>
        <v>August</v>
      </c>
      <c r="G6220" s="7">
        <f t="shared" si="197"/>
        <v>44775</v>
      </c>
      <c r="H6220" s="5" t="s">
        <v>5222</v>
      </c>
      <c r="I6220" s="5" t="s">
        <v>13</v>
      </c>
      <c r="J6220" s="10"/>
      <c r="K6220" s="10">
        <v>540000</v>
      </c>
      <c r="L6220" s="11">
        <v>13802.69</v>
      </c>
    </row>
    <row r="6221" spans="1:12" x14ac:dyDescent="0.25">
      <c r="A6221" s="5" t="s">
        <v>784</v>
      </c>
      <c r="B6221" s="3" t="s">
        <v>785</v>
      </c>
      <c r="C6221" s="5" t="s">
        <v>5587</v>
      </c>
      <c r="D6221" s="5" t="s">
        <v>5587</v>
      </c>
      <c r="E6221" s="5">
        <v>2022</v>
      </c>
      <c r="F6221" s="8" t="str">
        <f t="shared" si="196"/>
        <v>January</v>
      </c>
      <c r="G6221" s="7">
        <f t="shared" si="197"/>
        <v>44562</v>
      </c>
      <c r="H6221" s="5" t="s">
        <v>36</v>
      </c>
      <c r="I6221" s="5" t="s">
        <v>29</v>
      </c>
      <c r="J6221" s="10"/>
      <c r="K6221" s="10"/>
      <c r="L6221" s="11">
        <v>4595119.0199999996</v>
      </c>
    </row>
    <row r="6222" spans="1:12" x14ac:dyDescent="0.25">
      <c r="A6222" s="5" t="s">
        <v>817</v>
      </c>
      <c r="B6222" s="3" t="s">
        <v>818</v>
      </c>
      <c r="C6222" s="5" t="s">
        <v>5587</v>
      </c>
      <c r="D6222" s="5" t="s">
        <v>5587</v>
      </c>
      <c r="E6222" s="5">
        <v>2022</v>
      </c>
      <c r="F6222" s="8" t="str">
        <f t="shared" si="196"/>
        <v>January</v>
      </c>
      <c r="G6222" s="7">
        <f t="shared" si="197"/>
        <v>44562</v>
      </c>
      <c r="H6222" s="5" t="s">
        <v>36</v>
      </c>
      <c r="I6222" s="5" t="s">
        <v>29</v>
      </c>
      <c r="J6222" s="10"/>
      <c r="K6222" s="10"/>
      <c r="L6222" s="11">
        <v>499343.41</v>
      </c>
    </row>
    <row r="6223" spans="1:12" x14ac:dyDescent="0.25">
      <c r="A6223" s="5" t="s">
        <v>819</v>
      </c>
      <c r="B6223" s="3" t="s">
        <v>820</v>
      </c>
      <c r="C6223" s="7"/>
      <c r="D6223" s="7"/>
      <c r="E6223" s="7"/>
      <c r="F6223" s="8" t="str">
        <f t="shared" si="196"/>
        <v>January</v>
      </c>
      <c r="G6223" s="7" t="str">
        <f t="shared" si="197"/>
        <v/>
      </c>
      <c r="H6223" s="5" t="s">
        <v>28</v>
      </c>
      <c r="I6223" s="5" t="s">
        <v>29</v>
      </c>
      <c r="J6223" s="10"/>
      <c r="K6223" s="10"/>
      <c r="L6223" s="11">
        <v>0</v>
      </c>
    </row>
    <row r="6224" spans="1:12" x14ac:dyDescent="0.25">
      <c r="A6224" s="5" t="s">
        <v>848</v>
      </c>
      <c r="B6224" s="3" t="s">
        <v>849</v>
      </c>
      <c r="C6224" s="7"/>
      <c r="D6224" s="7"/>
      <c r="E6224" s="7"/>
      <c r="F6224" s="8" t="str">
        <f t="shared" si="196"/>
        <v>January</v>
      </c>
      <c r="G6224" s="7" t="str">
        <f t="shared" si="197"/>
        <v/>
      </c>
      <c r="H6224" s="5" t="s">
        <v>28</v>
      </c>
      <c r="I6224" s="5" t="s">
        <v>29</v>
      </c>
      <c r="J6224" s="10"/>
      <c r="K6224" s="10"/>
      <c r="L6224" s="11">
        <v>0</v>
      </c>
    </row>
    <row r="6225" spans="1:12" x14ac:dyDescent="0.25">
      <c r="A6225" s="5" t="s">
        <v>856</v>
      </c>
      <c r="B6225" s="3" t="s">
        <v>857</v>
      </c>
      <c r="C6225" s="5" t="s">
        <v>5587</v>
      </c>
      <c r="D6225" s="5" t="s">
        <v>5587</v>
      </c>
      <c r="E6225" s="5">
        <v>2022</v>
      </c>
      <c r="F6225" s="8" t="str">
        <f t="shared" si="196"/>
        <v>January</v>
      </c>
      <c r="G6225" s="7">
        <f t="shared" si="197"/>
        <v>44562</v>
      </c>
      <c r="H6225" s="5" t="s">
        <v>36</v>
      </c>
      <c r="I6225" s="5" t="s">
        <v>29</v>
      </c>
      <c r="J6225" s="10"/>
      <c r="K6225" s="10"/>
      <c r="L6225" s="11">
        <v>446309.63</v>
      </c>
    </row>
    <row r="6226" spans="1:12" x14ac:dyDescent="0.25">
      <c r="A6226" s="5" t="s">
        <v>858</v>
      </c>
      <c r="B6226" s="3" t="s">
        <v>859</v>
      </c>
      <c r="C6226" s="5" t="s">
        <v>5587</v>
      </c>
      <c r="D6226" s="5" t="s">
        <v>5587</v>
      </c>
      <c r="E6226" s="5">
        <v>2022</v>
      </c>
      <c r="F6226" s="8" t="str">
        <f t="shared" si="196"/>
        <v>January</v>
      </c>
      <c r="G6226" s="7">
        <f t="shared" si="197"/>
        <v>44562</v>
      </c>
      <c r="H6226" s="5" t="s">
        <v>36</v>
      </c>
      <c r="I6226" s="5" t="s">
        <v>29</v>
      </c>
      <c r="J6226" s="10"/>
      <c r="K6226" s="10"/>
      <c r="L6226" s="11">
        <v>2058143.16</v>
      </c>
    </row>
    <row r="6227" spans="1:12" x14ac:dyDescent="0.25">
      <c r="A6227" s="5" t="s">
        <v>860</v>
      </c>
      <c r="B6227" s="3" t="s">
        <v>861</v>
      </c>
      <c r="C6227" s="5" t="s">
        <v>5587</v>
      </c>
      <c r="D6227" s="5" t="s">
        <v>5587</v>
      </c>
      <c r="E6227" s="5">
        <v>2022</v>
      </c>
      <c r="F6227" s="8" t="str">
        <f t="shared" si="196"/>
        <v>January</v>
      </c>
      <c r="G6227" s="7">
        <f t="shared" si="197"/>
        <v>44562</v>
      </c>
      <c r="H6227" s="5" t="s">
        <v>36</v>
      </c>
      <c r="I6227" s="5" t="s">
        <v>29</v>
      </c>
      <c r="J6227" s="10"/>
      <c r="K6227" s="10"/>
      <c r="L6227" s="11">
        <v>260052.72</v>
      </c>
    </row>
    <row r="6228" spans="1:12" x14ac:dyDescent="0.25">
      <c r="A6228" s="5" t="s">
        <v>862</v>
      </c>
      <c r="B6228" s="3" t="s">
        <v>863</v>
      </c>
      <c r="C6228" s="7"/>
      <c r="D6228" s="7"/>
      <c r="E6228" s="7"/>
      <c r="F6228" s="8" t="str">
        <f t="shared" ref="F6228:F6291" si="198">TEXT(C6228*28, "mmmm")</f>
        <v>January</v>
      </c>
      <c r="G6228" s="7" t="str">
        <f t="shared" ref="G6228:G6291" si="199">IFERROR(DATEVALUE(CONCATENATE(C6228,"-",D6228,"-",E6228)), "")</f>
        <v/>
      </c>
      <c r="H6228" s="5" t="s">
        <v>28</v>
      </c>
      <c r="I6228" s="5" t="s">
        <v>29</v>
      </c>
      <c r="J6228" s="10"/>
      <c r="K6228" s="10"/>
      <c r="L6228" s="11">
        <v>0</v>
      </c>
    </row>
    <row r="6229" spans="1:12" x14ac:dyDescent="0.25">
      <c r="A6229" s="5" t="s">
        <v>873</v>
      </c>
      <c r="B6229" s="3" t="s">
        <v>874</v>
      </c>
      <c r="C6229" s="5" t="s">
        <v>5587</v>
      </c>
      <c r="D6229" s="5" t="s">
        <v>5587</v>
      </c>
      <c r="E6229" s="5">
        <v>2022</v>
      </c>
      <c r="F6229" s="8" t="str">
        <f t="shared" si="198"/>
        <v>January</v>
      </c>
      <c r="G6229" s="7">
        <f t="shared" si="199"/>
        <v>44562</v>
      </c>
      <c r="H6229" s="5" t="s">
        <v>36</v>
      </c>
      <c r="I6229" s="5" t="s">
        <v>29</v>
      </c>
      <c r="J6229" s="10"/>
      <c r="K6229" s="10"/>
      <c r="L6229" s="11">
        <v>225750</v>
      </c>
    </row>
    <row r="6230" spans="1:12" x14ac:dyDescent="0.25">
      <c r="A6230" s="5" t="s">
        <v>875</v>
      </c>
      <c r="B6230" s="3" t="s">
        <v>876</v>
      </c>
      <c r="C6230" s="7"/>
      <c r="D6230" s="7"/>
      <c r="E6230" s="7"/>
      <c r="F6230" s="8" t="str">
        <f t="shared" si="198"/>
        <v>January</v>
      </c>
      <c r="G6230" s="7" t="str">
        <f t="shared" si="199"/>
        <v/>
      </c>
      <c r="H6230" s="5" t="s">
        <v>28</v>
      </c>
      <c r="I6230" s="5" t="s">
        <v>29</v>
      </c>
      <c r="J6230" s="10"/>
      <c r="K6230" s="10"/>
      <c r="L6230" s="11">
        <v>0</v>
      </c>
    </row>
    <row r="6231" spans="1:12" x14ac:dyDescent="0.25">
      <c r="A6231" s="5" t="s">
        <v>879</v>
      </c>
      <c r="B6231" s="3" t="s">
        <v>880</v>
      </c>
      <c r="C6231" s="5" t="s">
        <v>5587</v>
      </c>
      <c r="D6231" s="5" t="s">
        <v>5587</v>
      </c>
      <c r="E6231" s="5">
        <v>2022</v>
      </c>
      <c r="F6231" s="8" t="str">
        <f t="shared" si="198"/>
        <v>January</v>
      </c>
      <c r="G6231" s="7">
        <f t="shared" si="199"/>
        <v>44562</v>
      </c>
      <c r="H6231" s="5" t="s">
        <v>36</v>
      </c>
      <c r="I6231" s="5" t="s">
        <v>29</v>
      </c>
      <c r="J6231" s="10"/>
      <c r="K6231" s="10"/>
      <c r="L6231" s="11">
        <v>610120.93000000005</v>
      </c>
    </row>
    <row r="6232" spans="1:12" x14ac:dyDescent="0.25">
      <c r="A6232" s="5" t="s">
        <v>879</v>
      </c>
      <c r="B6232" s="3" t="s">
        <v>880</v>
      </c>
      <c r="C6232" s="5" t="s">
        <v>5587</v>
      </c>
      <c r="D6232" s="5" t="s">
        <v>5594</v>
      </c>
      <c r="E6232" s="5">
        <v>2022</v>
      </c>
      <c r="F6232" s="8" t="str">
        <f t="shared" si="198"/>
        <v>January</v>
      </c>
      <c r="G6232" s="7">
        <f t="shared" si="199"/>
        <v>44572</v>
      </c>
      <c r="H6232" s="5" t="s">
        <v>3938</v>
      </c>
      <c r="I6232" s="5" t="s">
        <v>13</v>
      </c>
      <c r="J6232" s="10"/>
      <c r="K6232" s="10">
        <v>553500</v>
      </c>
      <c r="L6232" s="11">
        <v>56620.93</v>
      </c>
    </row>
    <row r="6233" spans="1:12" x14ac:dyDescent="0.25">
      <c r="A6233" s="5" t="s">
        <v>879</v>
      </c>
      <c r="B6233" s="3" t="s">
        <v>880</v>
      </c>
      <c r="C6233" s="5" t="s">
        <v>5587</v>
      </c>
      <c r="D6233" s="5" t="s">
        <v>5594</v>
      </c>
      <c r="E6233" s="5">
        <v>2022</v>
      </c>
      <c r="F6233" s="8" t="str">
        <f t="shared" si="198"/>
        <v>January</v>
      </c>
      <c r="G6233" s="7">
        <f t="shared" si="199"/>
        <v>44572</v>
      </c>
      <c r="H6233" s="5" t="s">
        <v>5221</v>
      </c>
      <c r="I6233" s="5" t="s">
        <v>13</v>
      </c>
      <c r="J6233" s="10"/>
      <c r="K6233" s="10">
        <v>27000</v>
      </c>
      <c r="L6233" s="11">
        <v>29620.93</v>
      </c>
    </row>
    <row r="6234" spans="1:12" x14ac:dyDescent="0.25">
      <c r="A6234" s="5" t="s">
        <v>879</v>
      </c>
      <c r="B6234" s="3" t="s">
        <v>880</v>
      </c>
      <c r="C6234" s="5" t="s">
        <v>5587</v>
      </c>
      <c r="D6234" s="5" t="s">
        <v>5594</v>
      </c>
      <c r="E6234" s="5">
        <v>2022</v>
      </c>
      <c r="F6234" s="8" t="str">
        <f t="shared" si="198"/>
        <v>January</v>
      </c>
      <c r="G6234" s="7">
        <f t="shared" si="199"/>
        <v>44572</v>
      </c>
      <c r="H6234" s="5" t="s">
        <v>5220</v>
      </c>
      <c r="I6234" s="5" t="s">
        <v>11</v>
      </c>
      <c r="J6234" s="10">
        <v>7525000</v>
      </c>
      <c r="K6234" s="10"/>
      <c r="L6234" s="11">
        <v>7554620.9299999997</v>
      </c>
    </row>
    <row r="6235" spans="1:12" x14ac:dyDescent="0.25">
      <c r="A6235" s="5" t="s">
        <v>879</v>
      </c>
      <c r="B6235" s="3" t="s">
        <v>880</v>
      </c>
      <c r="C6235" s="5" t="s">
        <v>5598</v>
      </c>
      <c r="D6235" s="5" t="s">
        <v>5616</v>
      </c>
      <c r="E6235" s="5">
        <v>2022</v>
      </c>
      <c r="F6235" s="8" t="str">
        <f t="shared" si="198"/>
        <v>February</v>
      </c>
      <c r="G6235" s="7">
        <f t="shared" si="199"/>
        <v>44607</v>
      </c>
      <c r="H6235" s="5" t="s">
        <v>5219</v>
      </c>
      <c r="I6235" s="5" t="s">
        <v>11</v>
      </c>
      <c r="J6235" s="10">
        <v>2015625</v>
      </c>
      <c r="K6235" s="10"/>
      <c r="L6235" s="11">
        <v>9570245.9299999997</v>
      </c>
    </row>
    <row r="6236" spans="1:12" x14ac:dyDescent="0.25">
      <c r="A6236" s="5" t="s">
        <v>879</v>
      </c>
      <c r="B6236" s="3" t="s">
        <v>880</v>
      </c>
      <c r="C6236" s="5" t="s">
        <v>5598</v>
      </c>
      <c r="D6236" s="5" t="s">
        <v>5599</v>
      </c>
      <c r="E6236" s="5">
        <v>2022</v>
      </c>
      <c r="F6236" s="8" t="str">
        <f t="shared" si="198"/>
        <v>February</v>
      </c>
      <c r="G6236" s="7">
        <f t="shared" si="199"/>
        <v>44608</v>
      </c>
      <c r="H6236" s="5" t="s">
        <v>3938</v>
      </c>
      <c r="I6236" s="5" t="s">
        <v>13</v>
      </c>
      <c r="J6236" s="10"/>
      <c r="K6236" s="10">
        <v>7525000</v>
      </c>
      <c r="L6236" s="11">
        <v>2045245.93</v>
      </c>
    </row>
    <row r="6237" spans="1:12" x14ac:dyDescent="0.25">
      <c r="A6237" s="5" t="s">
        <v>879</v>
      </c>
      <c r="B6237" s="3" t="s">
        <v>880</v>
      </c>
      <c r="C6237" s="5" t="s">
        <v>5598</v>
      </c>
      <c r="D6237" s="5" t="s">
        <v>5591</v>
      </c>
      <c r="E6237" s="5">
        <v>2022</v>
      </c>
      <c r="F6237" s="8" t="str">
        <f t="shared" si="198"/>
        <v>February</v>
      </c>
      <c r="G6237" s="7">
        <f t="shared" si="199"/>
        <v>44610</v>
      </c>
      <c r="H6237" s="5" t="s">
        <v>5218</v>
      </c>
      <c r="I6237" s="5" t="s">
        <v>11</v>
      </c>
      <c r="J6237" s="10"/>
      <c r="K6237" s="10">
        <v>1007812.5</v>
      </c>
      <c r="L6237" s="11">
        <v>1037433.43</v>
      </c>
    </row>
    <row r="6238" spans="1:12" x14ac:dyDescent="0.25">
      <c r="A6238" s="5" t="s">
        <v>879</v>
      </c>
      <c r="B6238" s="3" t="s">
        <v>880</v>
      </c>
      <c r="C6238" s="5" t="s">
        <v>5598</v>
      </c>
      <c r="D6238" s="5" t="s">
        <v>5602</v>
      </c>
      <c r="E6238" s="5">
        <v>2022</v>
      </c>
      <c r="F6238" s="8" t="str">
        <f t="shared" si="198"/>
        <v>February</v>
      </c>
      <c r="G6238" s="7">
        <f t="shared" si="199"/>
        <v>44616</v>
      </c>
      <c r="H6238" s="5" t="s">
        <v>5217</v>
      </c>
      <c r="I6238" s="5" t="s">
        <v>11</v>
      </c>
      <c r="J6238" s="10">
        <v>385208.33</v>
      </c>
      <c r="K6238" s="10"/>
      <c r="L6238" s="11">
        <v>1422641.76</v>
      </c>
    </row>
    <row r="6239" spans="1:12" x14ac:dyDescent="0.25">
      <c r="A6239" s="5" t="s">
        <v>879</v>
      </c>
      <c r="B6239" s="3" t="s">
        <v>880</v>
      </c>
      <c r="C6239" s="5" t="s">
        <v>5598</v>
      </c>
      <c r="D6239" s="5" t="s">
        <v>5600</v>
      </c>
      <c r="E6239" s="5">
        <v>2022</v>
      </c>
      <c r="F6239" s="8" t="str">
        <f t="shared" si="198"/>
        <v>February</v>
      </c>
      <c r="G6239" s="7">
        <f t="shared" si="199"/>
        <v>44620</v>
      </c>
      <c r="H6239" s="5" t="s">
        <v>5216</v>
      </c>
      <c r="I6239" s="5" t="s">
        <v>11</v>
      </c>
      <c r="J6239" s="10">
        <v>1182500</v>
      </c>
      <c r="K6239" s="10"/>
      <c r="L6239" s="11">
        <v>2605141.7599999998</v>
      </c>
    </row>
    <row r="6240" spans="1:12" x14ac:dyDescent="0.25">
      <c r="A6240" s="5" t="s">
        <v>879</v>
      </c>
      <c r="B6240" s="3" t="s">
        <v>880</v>
      </c>
      <c r="C6240" s="5" t="s">
        <v>5598</v>
      </c>
      <c r="D6240" s="5" t="s">
        <v>5600</v>
      </c>
      <c r="E6240" s="5">
        <v>2022</v>
      </c>
      <c r="F6240" s="8" t="str">
        <f t="shared" si="198"/>
        <v>February</v>
      </c>
      <c r="G6240" s="7">
        <f t="shared" si="199"/>
        <v>44620</v>
      </c>
      <c r="H6240" s="5" t="s">
        <v>5215</v>
      </c>
      <c r="I6240" s="5" t="s">
        <v>11</v>
      </c>
      <c r="J6240" s="10">
        <v>806250</v>
      </c>
      <c r="K6240" s="10"/>
      <c r="L6240" s="11">
        <v>3411391.76</v>
      </c>
    </row>
    <row r="6241" spans="1:12" x14ac:dyDescent="0.25">
      <c r="A6241" s="5" t="s">
        <v>879</v>
      </c>
      <c r="B6241" s="3" t="s">
        <v>880</v>
      </c>
      <c r="C6241" s="5" t="s">
        <v>5588</v>
      </c>
      <c r="D6241" s="5" t="s">
        <v>5590</v>
      </c>
      <c r="E6241" s="5">
        <v>2022</v>
      </c>
      <c r="F6241" s="8" t="str">
        <f t="shared" si="198"/>
        <v>March</v>
      </c>
      <c r="G6241" s="7">
        <f t="shared" si="199"/>
        <v>44628</v>
      </c>
      <c r="H6241" s="5" t="s">
        <v>5214</v>
      </c>
      <c r="I6241" s="5" t="s">
        <v>11</v>
      </c>
      <c r="J6241" s="10"/>
      <c r="K6241" s="10">
        <v>40312.5</v>
      </c>
      <c r="L6241" s="11">
        <v>3371079.26</v>
      </c>
    </row>
    <row r="6242" spans="1:12" x14ac:dyDescent="0.25">
      <c r="A6242" s="5" t="s">
        <v>879</v>
      </c>
      <c r="B6242" s="3" t="s">
        <v>880</v>
      </c>
      <c r="C6242" s="5" t="s">
        <v>5588</v>
      </c>
      <c r="D6242" s="5" t="s">
        <v>5605</v>
      </c>
      <c r="E6242" s="5">
        <v>2022</v>
      </c>
      <c r="F6242" s="8" t="str">
        <f t="shared" si="198"/>
        <v>March</v>
      </c>
      <c r="G6242" s="7">
        <f t="shared" si="199"/>
        <v>44629</v>
      </c>
      <c r="H6242" s="5" t="s">
        <v>5213</v>
      </c>
      <c r="I6242" s="5" t="s">
        <v>11</v>
      </c>
      <c r="J6242" s="10">
        <v>4837500</v>
      </c>
      <c r="K6242" s="10"/>
      <c r="L6242" s="11">
        <v>8208579.2599999998</v>
      </c>
    </row>
    <row r="6243" spans="1:12" x14ac:dyDescent="0.25">
      <c r="A6243" s="5" t="s">
        <v>879</v>
      </c>
      <c r="B6243" s="3" t="s">
        <v>880</v>
      </c>
      <c r="C6243" s="5" t="s">
        <v>5588</v>
      </c>
      <c r="D6243" s="5" t="s">
        <v>5599</v>
      </c>
      <c r="E6243" s="5">
        <v>2022</v>
      </c>
      <c r="F6243" s="8" t="str">
        <f t="shared" si="198"/>
        <v>March</v>
      </c>
      <c r="G6243" s="7">
        <f t="shared" si="199"/>
        <v>44636</v>
      </c>
      <c r="H6243" s="5" t="s">
        <v>3973</v>
      </c>
      <c r="I6243" s="5" t="s">
        <v>13</v>
      </c>
      <c r="J6243" s="10"/>
      <c r="K6243" s="10">
        <v>1007812.5</v>
      </c>
      <c r="L6243" s="11">
        <v>7200766.7599999998</v>
      </c>
    </row>
    <row r="6244" spans="1:12" x14ac:dyDescent="0.25">
      <c r="A6244" s="5" t="s">
        <v>879</v>
      </c>
      <c r="B6244" s="3" t="s">
        <v>880</v>
      </c>
      <c r="C6244" s="5" t="s">
        <v>5588</v>
      </c>
      <c r="D6244" s="5" t="s">
        <v>5595</v>
      </c>
      <c r="E6244" s="5">
        <v>2022</v>
      </c>
      <c r="F6244" s="8" t="str">
        <f t="shared" si="198"/>
        <v>March</v>
      </c>
      <c r="G6244" s="7">
        <f t="shared" si="199"/>
        <v>44651</v>
      </c>
      <c r="H6244" s="5" t="s">
        <v>5212</v>
      </c>
      <c r="I6244" s="5" t="s">
        <v>11</v>
      </c>
      <c r="J6244" s="10">
        <v>2257500</v>
      </c>
      <c r="K6244" s="10"/>
      <c r="L6244" s="11">
        <v>9458266.7599999998</v>
      </c>
    </row>
    <row r="6245" spans="1:12" x14ac:dyDescent="0.25">
      <c r="A6245" s="5" t="s">
        <v>879</v>
      </c>
      <c r="B6245" s="3" t="s">
        <v>880</v>
      </c>
      <c r="C6245" s="5" t="s">
        <v>5596</v>
      </c>
      <c r="D6245" s="5" t="s">
        <v>5597</v>
      </c>
      <c r="E6245" s="5">
        <v>2022</v>
      </c>
      <c r="F6245" s="8" t="str">
        <f t="shared" si="198"/>
        <v>April</v>
      </c>
      <c r="G6245" s="7">
        <f t="shared" si="199"/>
        <v>44656</v>
      </c>
      <c r="H6245" s="5" t="s">
        <v>3938</v>
      </c>
      <c r="I6245" s="5" t="s">
        <v>13</v>
      </c>
      <c r="J6245" s="10"/>
      <c r="K6245" s="10">
        <v>2333645.83</v>
      </c>
      <c r="L6245" s="11">
        <v>7124620.9299999997</v>
      </c>
    </row>
    <row r="6246" spans="1:12" x14ac:dyDescent="0.25">
      <c r="A6246" s="5" t="s">
        <v>879</v>
      </c>
      <c r="B6246" s="3" t="s">
        <v>880</v>
      </c>
      <c r="C6246" s="5" t="s">
        <v>5596</v>
      </c>
      <c r="D6246" s="5" t="s">
        <v>5615</v>
      </c>
      <c r="E6246" s="5">
        <v>2022</v>
      </c>
      <c r="F6246" s="8" t="str">
        <f t="shared" si="198"/>
        <v>April</v>
      </c>
      <c r="G6246" s="7">
        <f t="shared" si="199"/>
        <v>44678</v>
      </c>
      <c r="H6246" s="5" t="s">
        <v>3938</v>
      </c>
      <c r="I6246" s="5" t="s">
        <v>13</v>
      </c>
      <c r="J6246" s="10"/>
      <c r="K6246" s="10">
        <v>2257500</v>
      </c>
      <c r="L6246" s="11">
        <v>4867120.93</v>
      </c>
    </row>
    <row r="6247" spans="1:12" x14ac:dyDescent="0.25">
      <c r="A6247" s="5" t="s">
        <v>879</v>
      </c>
      <c r="B6247" s="3" t="s">
        <v>880</v>
      </c>
      <c r="C6247" s="5" t="s">
        <v>5596</v>
      </c>
      <c r="D6247" s="5" t="s">
        <v>5600</v>
      </c>
      <c r="E6247" s="5">
        <v>2022</v>
      </c>
      <c r="F6247" s="8" t="str">
        <f t="shared" si="198"/>
        <v>April</v>
      </c>
      <c r="G6247" s="7">
        <f t="shared" si="199"/>
        <v>44679</v>
      </c>
      <c r="H6247" s="5" t="s">
        <v>5211</v>
      </c>
      <c r="I6247" s="5" t="s">
        <v>11</v>
      </c>
      <c r="J6247" s="10">
        <v>2418750</v>
      </c>
      <c r="K6247" s="10"/>
      <c r="L6247" s="11">
        <v>7285870.9299999997</v>
      </c>
    </row>
    <row r="6248" spans="1:12" x14ac:dyDescent="0.25">
      <c r="A6248" s="5" t="s">
        <v>879</v>
      </c>
      <c r="B6248" s="3" t="s">
        <v>880</v>
      </c>
      <c r="C6248" s="5" t="s">
        <v>5596</v>
      </c>
      <c r="D6248" s="5" t="s">
        <v>5600</v>
      </c>
      <c r="E6248" s="5">
        <v>2022</v>
      </c>
      <c r="F6248" s="8" t="str">
        <f t="shared" si="198"/>
        <v>April</v>
      </c>
      <c r="G6248" s="7">
        <f t="shared" si="199"/>
        <v>44679</v>
      </c>
      <c r="H6248" s="5" t="s">
        <v>5210</v>
      </c>
      <c r="I6248" s="5" t="s">
        <v>11</v>
      </c>
      <c r="J6248" s="10">
        <v>1155625</v>
      </c>
      <c r="K6248" s="10"/>
      <c r="L6248" s="11">
        <v>8441495.9299999997</v>
      </c>
    </row>
    <row r="6249" spans="1:12" x14ac:dyDescent="0.25">
      <c r="A6249" s="5" t="s">
        <v>879</v>
      </c>
      <c r="B6249" s="3" t="s">
        <v>880</v>
      </c>
      <c r="C6249" s="5" t="s">
        <v>5596</v>
      </c>
      <c r="D6249" s="5" t="s">
        <v>5600</v>
      </c>
      <c r="E6249" s="5">
        <v>2022</v>
      </c>
      <c r="F6249" s="8" t="str">
        <f t="shared" si="198"/>
        <v>April</v>
      </c>
      <c r="G6249" s="7">
        <f t="shared" si="199"/>
        <v>44679</v>
      </c>
      <c r="H6249" s="5" t="s">
        <v>5209</v>
      </c>
      <c r="I6249" s="5" t="s">
        <v>11</v>
      </c>
      <c r="J6249" s="10">
        <v>1155625</v>
      </c>
      <c r="K6249" s="10"/>
      <c r="L6249" s="11">
        <v>9597120.9299999997</v>
      </c>
    </row>
    <row r="6250" spans="1:12" x14ac:dyDescent="0.25">
      <c r="A6250" s="5" t="s">
        <v>879</v>
      </c>
      <c r="B6250" s="3" t="s">
        <v>880</v>
      </c>
      <c r="C6250" s="5" t="s">
        <v>5596</v>
      </c>
      <c r="D6250" s="5" t="s">
        <v>5600</v>
      </c>
      <c r="E6250" s="5">
        <v>2022</v>
      </c>
      <c r="F6250" s="8" t="str">
        <f t="shared" si="198"/>
        <v>April</v>
      </c>
      <c r="G6250" s="7">
        <f t="shared" si="199"/>
        <v>44679</v>
      </c>
      <c r="H6250" s="5" t="s">
        <v>5208</v>
      </c>
      <c r="I6250" s="5" t="s">
        <v>11</v>
      </c>
      <c r="J6250" s="10">
        <v>1182500</v>
      </c>
      <c r="K6250" s="10"/>
      <c r="L6250" s="11">
        <v>10779620.93</v>
      </c>
    </row>
    <row r="6251" spans="1:12" x14ac:dyDescent="0.25">
      <c r="A6251" s="5" t="s">
        <v>879</v>
      </c>
      <c r="B6251" s="3" t="s">
        <v>880</v>
      </c>
      <c r="C6251" s="5" t="s">
        <v>5596</v>
      </c>
      <c r="D6251" s="5" t="s">
        <v>5600</v>
      </c>
      <c r="E6251" s="5">
        <v>2022</v>
      </c>
      <c r="F6251" s="8" t="str">
        <f t="shared" si="198"/>
        <v>April</v>
      </c>
      <c r="G6251" s="7">
        <f t="shared" si="199"/>
        <v>44679</v>
      </c>
      <c r="H6251" s="5" t="s">
        <v>5207</v>
      </c>
      <c r="I6251" s="5" t="s">
        <v>11</v>
      </c>
      <c r="J6251" s="10">
        <v>2257500</v>
      </c>
      <c r="K6251" s="10"/>
      <c r="L6251" s="11">
        <v>13037120.93</v>
      </c>
    </row>
    <row r="6252" spans="1:12" x14ac:dyDescent="0.25">
      <c r="A6252" s="5" t="s">
        <v>879</v>
      </c>
      <c r="B6252" s="3" t="s">
        <v>880</v>
      </c>
      <c r="C6252" s="5" t="s">
        <v>5596</v>
      </c>
      <c r="D6252" s="5" t="s">
        <v>5600</v>
      </c>
      <c r="E6252" s="5">
        <v>2022</v>
      </c>
      <c r="F6252" s="8" t="str">
        <f t="shared" si="198"/>
        <v>April</v>
      </c>
      <c r="G6252" s="7">
        <f t="shared" si="199"/>
        <v>44679</v>
      </c>
      <c r="H6252" s="5" t="s">
        <v>5206</v>
      </c>
      <c r="I6252" s="5" t="s">
        <v>11</v>
      </c>
      <c r="J6252" s="10">
        <v>7525000</v>
      </c>
      <c r="K6252" s="10"/>
      <c r="L6252" s="11">
        <v>20562120.93</v>
      </c>
    </row>
    <row r="6253" spans="1:12" x14ac:dyDescent="0.25">
      <c r="A6253" s="5" t="s">
        <v>879</v>
      </c>
      <c r="B6253" s="3" t="s">
        <v>880</v>
      </c>
      <c r="C6253" s="5" t="s">
        <v>5596</v>
      </c>
      <c r="D6253" s="5" t="s">
        <v>5600</v>
      </c>
      <c r="E6253" s="5">
        <v>2022</v>
      </c>
      <c r="F6253" s="8" t="str">
        <f t="shared" si="198"/>
        <v>April</v>
      </c>
      <c r="G6253" s="7">
        <f t="shared" si="199"/>
        <v>44679</v>
      </c>
      <c r="H6253" s="5" t="s">
        <v>5205</v>
      </c>
      <c r="I6253" s="5" t="s">
        <v>11</v>
      </c>
      <c r="J6253" s="10">
        <v>671875</v>
      </c>
      <c r="K6253" s="10"/>
      <c r="L6253" s="11">
        <v>21233995.93</v>
      </c>
    </row>
    <row r="6254" spans="1:12" x14ac:dyDescent="0.25">
      <c r="A6254" s="5" t="s">
        <v>879</v>
      </c>
      <c r="B6254" s="3" t="s">
        <v>880</v>
      </c>
      <c r="C6254" s="5" t="s">
        <v>5596</v>
      </c>
      <c r="D6254" s="5" t="s">
        <v>5600</v>
      </c>
      <c r="E6254" s="5">
        <v>2022</v>
      </c>
      <c r="F6254" s="8" t="str">
        <f t="shared" si="198"/>
        <v>April</v>
      </c>
      <c r="G6254" s="7">
        <f t="shared" si="199"/>
        <v>44679</v>
      </c>
      <c r="H6254" s="5" t="s">
        <v>5204</v>
      </c>
      <c r="I6254" s="5" t="s">
        <v>11</v>
      </c>
      <c r="J6254" s="10">
        <v>671875</v>
      </c>
      <c r="K6254" s="10"/>
      <c r="L6254" s="11">
        <v>21905870.93</v>
      </c>
    </row>
    <row r="6255" spans="1:12" x14ac:dyDescent="0.25">
      <c r="A6255" s="5" t="s">
        <v>879</v>
      </c>
      <c r="B6255" s="3" t="s">
        <v>880</v>
      </c>
      <c r="C6255" s="5" t="s">
        <v>5597</v>
      </c>
      <c r="D6255" s="5" t="s">
        <v>5589</v>
      </c>
      <c r="E6255" s="5">
        <v>2022</v>
      </c>
      <c r="F6255" s="8" t="str">
        <f t="shared" si="198"/>
        <v>May</v>
      </c>
      <c r="G6255" s="7">
        <f t="shared" si="199"/>
        <v>44687</v>
      </c>
      <c r="H6255" s="5" t="s">
        <v>5203</v>
      </c>
      <c r="I6255" s="5" t="s">
        <v>11</v>
      </c>
      <c r="J6255" s="10"/>
      <c r="K6255" s="10">
        <v>57781.25</v>
      </c>
      <c r="L6255" s="11">
        <v>21848089.68</v>
      </c>
    </row>
    <row r="6256" spans="1:12" x14ac:dyDescent="0.25">
      <c r="A6256" s="5" t="s">
        <v>879</v>
      </c>
      <c r="B6256" s="3" t="s">
        <v>880</v>
      </c>
      <c r="C6256" s="5" t="s">
        <v>5597</v>
      </c>
      <c r="D6256" s="5" t="s">
        <v>5589</v>
      </c>
      <c r="E6256" s="5">
        <v>2022</v>
      </c>
      <c r="F6256" s="8" t="str">
        <f t="shared" si="198"/>
        <v>May</v>
      </c>
      <c r="G6256" s="7">
        <f t="shared" si="199"/>
        <v>44687</v>
      </c>
      <c r="H6256" s="5" t="s">
        <v>5202</v>
      </c>
      <c r="I6256" s="5" t="s">
        <v>11</v>
      </c>
      <c r="J6256" s="10"/>
      <c r="K6256" s="10">
        <v>33593.75</v>
      </c>
      <c r="L6256" s="11">
        <v>21814495.93</v>
      </c>
    </row>
    <row r="6257" spans="1:12" x14ac:dyDescent="0.25">
      <c r="A6257" s="5" t="s">
        <v>879</v>
      </c>
      <c r="B6257" s="3" t="s">
        <v>880</v>
      </c>
      <c r="C6257" s="5" t="s">
        <v>5597</v>
      </c>
      <c r="D6257" s="5" t="s">
        <v>5589</v>
      </c>
      <c r="E6257" s="5">
        <v>2022</v>
      </c>
      <c r="F6257" s="8" t="str">
        <f t="shared" si="198"/>
        <v>May</v>
      </c>
      <c r="G6257" s="7">
        <f t="shared" si="199"/>
        <v>44687</v>
      </c>
      <c r="H6257" s="5" t="s">
        <v>5201</v>
      </c>
      <c r="I6257" s="5" t="s">
        <v>11</v>
      </c>
      <c r="J6257" s="10"/>
      <c r="K6257" s="10">
        <v>120937.5</v>
      </c>
      <c r="L6257" s="11">
        <v>21693558.43</v>
      </c>
    </row>
    <row r="6258" spans="1:12" x14ac:dyDescent="0.25">
      <c r="A6258" s="5" t="s">
        <v>879</v>
      </c>
      <c r="B6258" s="3" t="s">
        <v>880</v>
      </c>
      <c r="C6258" s="5" t="s">
        <v>5597</v>
      </c>
      <c r="D6258" s="5" t="s">
        <v>5589</v>
      </c>
      <c r="E6258" s="5">
        <v>2022</v>
      </c>
      <c r="F6258" s="8" t="str">
        <f t="shared" si="198"/>
        <v>May</v>
      </c>
      <c r="G6258" s="7">
        <f t="shared" si="199"/>
        <v>44687</v>
      </c>
      <c r="H6258" s="5" t="s">
        <v>5200</v>
      </c>
      <c r="I6258" s="5" t="s">
        <v>11</v>
      </c>
      <c r="J6258" s="10"/>
      <c r="K6258" s="10">
        <v>335937.5</v>
      </c>
      <c r="L6258" s="11">
        <v>21357620.93</v>
      </c>
    </row>
    <row r="6259" spans="1:12" x14ac:dyDescent="0.25">
      <c r="A6259" s="5" t="s">
        <v>879</v>
      </c>
      <c r="B6259" s="3" t="s">
        <v>880</v>
      </c>
      <c r="C6259" s="5" t="s">
        <v>5597</v>
      </c>
      <c r="D6259" s="5" t="s">
        <v>5589</v>
      </c>
      <c r="E6259" s="5">
        <v>2022</v>
      </c>
      <c r="F6259" s="8" t="str">
        <f t="shared" si="198"/>
        <v>May</v>
      </c>
      <c r="G6259" s="7">
        <f t="shared" si="199"/>
        <v>44687</v>
      </c>
      <c r="H6259" s="5" t="s">
        <v>5199</v>
      </c>
      <c r="I6259" s="5" t="s">
        <v>11</v>
      </c>
      <c r="J6259" s="10"/>
      <c r="K6259" s="10">
        <v>338625</v>
      </c>
      <c r="L6259" s="11">
        <v>21018995.93</v>
      </c>
    </row>
    <row r="6260" spans="1:12" x14ac:dyDescent="0.25">
      <c r="A6260" s="5" t="s">
        <v>879</v>
      </c>
      <c r="B6260" s="3" t="s">
        <v>880</v>
      </c>
      <c r="C6260" s="5" t="s">
        <v>5597</v>
      </c>
      <c r="D6260" s="5" t="s">
        <v>5607</v>
      </c>
      <c r="E6260" s="5">
        <v>2022</v>
      </c>
      <c r="F6260" s="8" t="str">
        <f t="shared" si="198"/>
        <v>May</v>
      </c>
      <c r="G6260" s="7">
        <f t="shared" si="199"/>
        <v>44693</v>
      </c>
      <c r="H6260" s="5" t="s">
        <v>5198</v>
      </c>
      <c r="I6260" s="5" t="s">
        <v>11</v>
      </c>
      <c r="J6260" s="10">
        <v>2015625</v>
      </c>
      <c r="K6260" s="10"/>
      <c r="L6260" s="11">
        <v>23034620.93</v>
      </c>
    </row>
    <row r="6261" spans="1:12" x14ac:dyDescent="0.25">
      <c r="A6261" s="5" t="s">
        <v>879</v>
      </c>
      <c r="B6261" s="3" t="s">
        <v>880</v>
      </c>
      <c r="C6261" s="5" t="s">
        <v>5597</v>
      </c>
      <c r="D6261" s="5" t="s">
        <v>5607</v>
      </c>
      <c r="E6261" s="5">
        <v>2022</v>
      </c>
      <c r="F6261" s="8" t="str">
        <f t="shared" si="198"/>
        <v>May</v>
      </c>
      <c r="G6261" s="7">
        <f t="shared" si="199"/>
        <v>44693</v>
      </c>
      <c r="H6261" s="5" t="s">
        <v>5197</v>
      </c>
      <c r="I6261" s="5" t="s">
        <v>11</v>
      </c>
      <c r="J6261" s="10">
        <v>806250</v>
      </c>
      <c r="K6261" s="10"/>
      <c r="L6261" s="11">
        <v>23840870.93</v>
      </c>
    </row>
    <row r="6262" spans="1:12" x14ac:dyDescent="0.25">
      <c r="A6262" s="5" t="s">
        <v>879</v>
      </c>
      <c r="B6262" s="3" t="s">
        <v>880</v>
      </c>
      <c r="C6262" s="5" t="s">
        <v>5597</v>
      </c>
      <c r="D6262" s="5" t="s">
        <v>5614</v>
      </c>
      <c r="E6262" s="5">
        <v>2022</v>
      </c>
      <c r="F6262" s="8" t="str">
        <f t="shared" si="198"/>
        <v>May</v>
      </c>
      <c r="G6262" s="7">
        <f t="shared" si="199"/>
        <v>44707</v>
      </c>
      <c r="H6262" s="5" t="s">
        <v>5196</v>
      </c>
      <c r="I6262" s="5" t="s">
        <v>11</v>
      </c>
      <c r="J6262" s="10"/>
      <c r="K6262" s="10">
        <v>100781.25</v>
      </c>
      <c r="L6262" s="11">
        <v>23740089.68</v>
      </c>
    </row>
    <row r="6263" spans="1:12" x14ac:dyDescent="0.25">
      <c r="A6263" s="5" t="s">
        <v>879</v>
      </c>
      <c r="B6263" s="3" t="s">
        <v>880</v>
      </c>
      <c r="C6263" s="5" t="s">
        <v>5597</v>
      </c>
      <c r="D6263" s="5" t="s">
        <v>5610</v>
      </c>
      <c r="E6263" s="5">
        <v>2022</v>
      </c>
      <c r="F6263" s="8" t="str">
        <f t="shared" si="198"/>
        <v>May</v>
      </c>
      <c r="G6263" s="7">
        <f t="shared" si="199"/>
        <v>44711</v>
      </c>
      <c r="H6263" s="5" t="s">
        <v>5195</v>
      </c>
      <c r="I6263" s="5" t="s">
        <v>11</v>
      </c>
      <c r="J6263" s="10">
        <v>1343750</v>
      </c>
      <c r="K6263" s="10"/>
      <c r="L6263" s="11">
        <v>25083839.68</v>
      </c>
    </row>
    <row r="6264" spans="1:12" x14ac:dyDescent="0.25">
      <c r="A6264" s="5" t="s">
        <v>879</v>
      </c>
      <c r="B6264" s="3" t="s">
        <v>880</v>
      </c>
      <c r="C6264" s="5" t="s">
        <v>5589</v>
      </c>
      <c r="D6264" s="5" t="s">
        <v>5587</v>
      </c>
      <c r="E6264" s="5">
        <v>2022</v>
      </c>
      <c r="F6264" s="8" t="str">
        <f t="shared" si="198"/>
        <v>June</v>
      </c>
      <c r="G6264" s="7">
        <f t="shared" si="199"/>
        <v>44713</v>
      </c>
      <c r="H6264" s="5" t="s">
        <v>5194</v>
      </c>
      <c r="I6264" s="5" t="s">
        <v>11</v>
      </c>
      <c r="J6264" s="10">
        <v>4837500</v>
      </c>
      <c r="K6264" s="10"/>
      <c r="L6264" s="11">
        <v>29921339.68</v>
      </c>
    </row>
    <row r="6265" spans="1:12" x14ac:dyDescent="0.25">
      <c r="A6265" s="5" t="s">
        <v>879</v>
      </c>
      <c r="B6265" s="3" t="s">
        <v>880</v>
      </c>
      <c r="C6265" s="5" t="s">
        <v>5589</v>
      </c>
      <c r="D6265" s="5" t="s">
        <v>5587</v>
      </c>
      <c r="E6265" s="5">
        <v>2022</v>
      </c>
      <c r="F6265" s="8" t="str">
        <f t="shared" si="198"/>
        <v>June</v>
      </c>
      <c r="G6265" s="7">
        <f t="shared" si="199"/>
        <v>44713</v>
      </c>
      <c r="H6265" s="5" t="s">
        <v>3938</v>
      </c>
      <c r="I6265" s="5" t="s">
        <v>13</v>
      </c>
      <c r="J6265" s="10"/>
      <c r="K6265" s="10">
        <v>4837500</v>
      </c>
      <c r="L6265" s="11">
        <v>25083839.68</v>
      </c>
    </row>
    <row r="6266" spans="1:12" x14ac:dyDescent="0.25">
      <c r="A6266" s="5" t="s">
        <v>879</v>
      </c>
      <c r="B6266" s="3" t="s">
        <v>880</v>
      </c>
      <c r="C6266" s="5" t="s">
        <v>5589</v>
      </c>
      <c r="D6266" s="5" t="s">
        <v>5587</v>
      </c>
      <c r="E6266" s="5">
        <v>2022</v>
      </c>
      <c r="F6266" s="8" t="str">
        <f t="shared" si="198"/>
        <v>June</v>
      </c>
      <c r="G6266" s="7">
        <f t="shared" si="199"/>
        <v>44713</v>
      </c>
      <c r="H6266" s="5" t="s">
        <v>5193</v>
      </c>
      <c r="I6266" s="5" t="s">
        <v>11</v>
      </c>
      <c r="J6266" s="10">
        <v>2257500</v>
      </c>
      <c r="K6266" s="10"/>
      <c r="L6266" s="11">
        <v>27341339.68</v>
      </c>
    </row>
    <row r="6267" spans="1:12" x14ac:dyDescent="0.25">
      <c r="A6267" s="5" t="s">
        <v>879</v>
      </c>
      <c r="B6267" s="3" t="s">
        <v>880</v>
      </c>
      <c r="C6267" s="5" t="s">
        <v>5589</v>
      </c>
      <c r="D6267" s="5" t="s">
        <v>5590</v>
      </c>
      <c r="E6267" s="5">
        <v>2022</v>
      </c>
      <c r="F6267" s="8" t="str">
        <f t="shared" si="198"/>
        <v>June</v>
      </c>
      <c r="G6267" s="7">
        <f t="shared" si="199"/>
        <v>44720</v>
      </c>
      <c r="H6267" s="5" t="s">
        <v>3938</v>
      </c>
      <c r="I6267" s="5" t="s">
        <v>13</v>
      </c>
      <c r="J6267" s="10"/>
      <c r="K6267" s="10">
        <v>16151875</v>
      </c>
      <c r="L6267" s="11">
        <v>11189464.68</v>
      </c>
    </row>
    <row r="6268" spans="1:12" x14ac:dyDescent="0.25">
      <c r="A6268" s="5" t="s">
        <v>879</v>
      </c>
      <c r="B6268" s="3" t="s">
        <v>880</v>
      </c>
      <c r="C6268" s="5" t="s">
        <v>5592</v>
      </c>
      <c r="D6268" s="5" t="s">
        <v>5596</v>
      </c>
      <c r="E6268" s="5">
        <v>2022</v>
      </c>
      <c r="F6268" s="8" t="str">
        <f t="shared" si="198"/>
        <v>July</v>
      </c>
      <c r="G6268" s="7">
        <f t="shared" si="199"/>
        <v>44746</v>
      </c>
      <c r="H6268" s="5" t="s">
        <v>5192</v>
      </c>
      <c r="I6268" s="5" t="s">
        <v>11</v>
      </c>
      <c r="J6268" s="10">
        <v>2418750</v>
      </c>
      <c r="K6268" s="10"/>
      <c r="L6268" s="11">
        <v>13608214.68</v>
      </c>
    </row>
    <row r="6269" spans="1:12" x14ac:dyDescent="0.25">
      <c r="A6269" s="5" t="s">
        <v>879</v>
      </c>
      <c r="B6269" s="3" t="s">
        <v>880</v>
      </c>
      <c r="C6269" s="5" t="s">
        <v>5592</v>
      </c>
      <c r="D6269" s="5" t="s">
        <v>5596</v>
      </c>
      <c r="E6269" s="5">
        <v>2022</v>
      </c>
      <c r="F6269" s="8" t="str">
        <f t="shared" si="198"/>
        <v>July</v>
      </c>
      <c r="G6269" s="7">
        <f t="shared" si="199"/>
        <v>44746</v>
      </c>
      <c r="H6269" s="5" t="s">
        <v>5191</v>
      </c>
      <c r="I6269" s="5" t="s">
        <v>11</v>
      </c>
      <c r="J6269" s="10">
        <v>1155625</v>
      </c>
      <c r="K6269" s="10"/>
      <c r="L6269" s="11">
        <v>14763839.68</v>
      </c>
    </row>
    <row r="6270" spans="1:12" x14ac:dyDescent="0.25">
      <c r="A6270" s="5" t="s">
        <v>879</v>
      </c>
      <c r="B6270" s="3" t="s">
        <v>880</v>
      </c>
      <c r="C6270" s="5" t="s">
        <v>5592</v>
      </c>
      <c r="D6270" s="5" t="s">
        <v>5596</v>
      </c>
      <c r="E6270" s="5">
        <v>2022</v>
      </c>
      <c r="F6270" s="8" t="str">
        <f t="shared" si="198"/>
        <v>July</v>
      </c>
      <c r="G6270" s="7">
        <f t="shared" si="199"/>
        <v>44746</v>
      </c>
      <c r="H6270" s="5" t="s">
        <v>5190</v>
      </c>
      <c r="I6270" s="5" t="s">
        <v>11</v>
      </c>
      <c r="J6270" s="10">
        <v>1155625</v>
      </c>
      <c r="K6270" s="10"/>
      <c r="L6270" s="11">
        <v>15919464.68</v>
      </c>
    </row>
    <row r="6271" spans="1:12" x14ac:dyDescent="0.25">
      <c r="A6271" s="5" t="s">
        <v>879</v>
      </c>
      <c r="B6271" s="3" t="s">
        <v>880</v>
      </c>
      <c r="C6271" s="5" t="s">
        <v>5592</v>
      </c>
      <c r="D6271" s="5" t="s">
        <v>5596</v>
      </c>
      <c r="E6271" s="5">
        <v>2022</v>
      </c>
      <c r="F6271" s="8" t="str">
        <f t="shared" si="198"/>
        <v>July</v>
      </c>
      <c r="G6271" s="7">
        <f t="shared" si="199"/>
        <v>44746</v>
      </c>
      <c r="H6271" s="5" t="s">
        <v>5189</v>
      </c>
      <c r="I6271" s="5" t="s">
        <v>11</v>
      </c>
      <c r="J6271" s="10">
        <v>1182500</v>
      </c>
      <c r="K6271" s="10"/>
      <c r="L6271" s="11">
        <v>17101964.68</v>
      </c>
    </row>
    <row r="6272" spans="1:12" x14ac:dyDescent="0.25">
      <c r="A6272" s="5" t="s">
        <v>879</v>
      </c>
      <c r="B6272" s="3" t="s">
        <v>880</v>
      </c>
      <c r="C6272" s="5" t="s">
        <v>5592</v>
      </c>
      <c r="D6272" s="5" t="s">
        <v>5596</v>
      </c>
      <c r="E6272" s="5">
        <v>2022</v>
      </c>
      <c r="F6272" s="8" t="str">
        <f t="shared" si="198"/>
        <v>July</v>
      </c>
      <c r="G6272" s="7">
        <f t="shared" si="199"/>
        <v>44746</v>
      </c>
      <c r="H6272" s="5" t="s">
        <v>5188</v>
      </c>
      <c r="I6272" s="5" t="s">
        <v>11</v>
      </c>
      <c r="J6272" s="10">
        <v>2257500</v>
      </c>
      <c r="K6272" s="10"/>
      <c r="L6272" s="11">
        <v>19359464.68</v>
      </c>
    </row>
    <row r="6273" spans="1:12" x14ac:dyDescent="0.25">
      <c r="A6273" s="5" t="s">
        <v>879</v>
      </c>
      <c r="B6273" s="3" t="s">
        <v>880</v>
      </c>
      <c r="C6273" s="5" t="s">
        <v>5592</v>
      </c>
      <c r="D6273" s="5" t="s">
        <v>5596</v>
      </c>
      <c r="E6273" s="5">
        <v>2022</v>
      </c>
      <c r="F6273" s="8" t="str">
        <f t="shared" si="198"/>
        <v>July</v>
      </c>
      <c r="G6273" s="7">
        <f t="shared" si="199"/>
        <v>44746</v>
      </c>
      <c r="H6273" s="5" t="s">
        <v>5187</v>
      </c>
      <c r="I6273" s="5" t="s">
        <v>11</v>
      </c>
      <c r="J6273" s="10">
        <v>7525000</v>
      </c>
      <c r="K6273" s="10"/>
      <c r="L6273" s="11">
        <v>26884464.68</v>
      </c>
    </row>
    <row r="6274" spans="1:12" x14ac:dyDescent="0.25">
      <c r="A6274" s="5" t="s">
        <v>879</v>
      </c>
      <c r="B6274" s="3" t="s">
        <v>880</v>
      </c>
      <c r="C6274" s="5" t="s">
        <v>5592</v>
      </c>
      <c r="D6274" s="5" t="s">
        <v>5596</v>
      </c>
      <c r="E6274" s="5">
        <v>2022</v>
      </c>
      <c r="F6274" s="8" t="str">
        <f t="shared" si="198"/>
        <v>July</v>
      </c>
      <c r="G6274" s="7">
        <f t="shared" si="199"/>
        <v>44746</v>
      </c>
      <c r="H6274" s="5" t="s">
        <v>5186</v>
      </c>
      <c r="I6274" s="5" t="s">
        <v>11</v>
      </c>
      <c r="J6274" s="10">
        <v>671875</v>
      </c>
      <c r="K6274" s="10"/>
      <c r="L6274" s="11">
        <v>27556339.68</v>
      </c>
    </row>
    <row r="6275" spans="1:12" x14ac:dyDescent="0.25">
      <c r="A6275" s="5" t="s">
        <v>879</v>
      </c>
      <c r="B6275" s="3" t="s">
        <v>880</v>
      </c>
      <c r="C6275" s="5" t="s">
        <v>5592</v>
      </c>
      <c r="D6275" s="5" t="s">
        <v>5596</v>
      </c>
      <c r="E6275" s="5">
        <v>2022</v>
      </c>
      <c r="F6275" s="8" t="str">
        <f t="shared" si="198"/>
        <v>July</v>
      </c>
      <c r="G6275" s="7">
        <f t="shared" si="199"/>
        <v>44746</v>
      </c>
      <c r="H6275" s="5" t="s">
        <v>5185</v>
      </c>
      <c r="I6275" s="5" t="s">
        <v>11</v>
      </c>
      <c r="J6275" s="10">
        <v>671875</v>
      </c>
      <c r="K6275" s="10"/>
      <c r="L6275" s="11">
        <v>28228214.68</v>
      </c>
    </row>
    <row r="6276" spans="1:12" x14ac:dyDescent="0.25">
      <c r="A6276" s="5" t="s">
        <v>879</v>
      </c>
      <c r="B6276" s="3" t="s">
        <v>880</v>
      </c>
      <c r="C6276" s="5" t="s">
        <v>5592</v>
      </c>
      <c r="D6276" s="5" t="s">
        <v>5590</v>
      </c>
      <c r="E6276" s="5">
        <v>2022</v>
      </c>
      <c r="F6276" s="8" t="str">
        <f t="shared" si="198"/>
        <v>July</v>
      </c>
      <c r="G6276" s="7">
        <f t="shared" si="199"/>
        <v>44750</v>
      </c>
      <c r="H6276" s="5" t="s">
        <v>3938</v>
      </c>
      <c r="I6276" s="5" t="s">
        <v>13</v>
      </c>
      <c r="J6276" s="10"/>
      <c r="K6276" s="10">
        <v>4064843.75</v>
      </c>
      <c r="L6276" s="11">
        <v>24163370.93</v>
      </c>
    </row>
    <row r="6277" spans="1:12" x14ac:dyDescent="0.25">
      <c r="A6277" s="5" t="s">
        <v>879</v>
      </c>
      <c r="B6277" s="3" t="s">
        <v>880</v>
      </c>
      <c r="C6277" s="5" t="s">
        <v>5590</v>
      </c>
      <c r="D6277" s="5" t="s">
        <v>5597</v>
      </c>
      <c r="E6277" s="5">
        <v>2022</v>
      </c>
      <c r="F6277" s="8" t="str">
        <f t="shared" si="198"/>
        <v>August</v>
      </c>
      <c r="G6277" s="7">
        <f t="shared" si="199"/>
        <v>44778</v>
      </c>
      <c r="H6277" s="5" t="s">
        <v>5184</v>
      </c>
      <c r="I6277" s="5" t="s">
        <v>11</v>
      </c>
      <c r="J6277" s="10"/>
      <c r="K6277" s="10">
        <v>967500</v>
      </c>
      <c r="L6277" s="11">
        <v>23195870.93</v>
      </c>
    </row>
    <row r="6278" spans="1:12" x14ac:dyDescent="0.25">
      <c r="A6278" s="5" t="s">
        <v>879</v>
      </c>
      <c r="B6278" s="3" t="s">
        <v>880</v>
      </c>
      <c r="C6278" s="5" t="s">
        <v>5590</v>
      </c>
      <c r="D6278" s="5" t="s">
        <v>5605</v>
      </c>
      <c r="E6278" s="5">
        <v>2022</v>
      </c>
      <c r="F6278" s="8" t="str">
        <f t="shared" si="198"/>
        <v>August</v>
      </c>
      <c r="G6278" s="7">
        <f t="shared" si="199"/>
        <v>44782</v>
      </c>
      <c r="H6278" s="5" t="s">
        <v>3973</v>
      </c>
      <c r="I6278" s="5" t="s">
        <v>13</v>
      </c>
      <c r="J6278" s="10"/>
      <c r="K6278" s="10">
        <v>2257500</v>
      </c>
      <c r="L6278" s="11">
        <v>20938370.93</v>
      </c>
    </row>
    <row r="6279" spans="1:12" x14ac:dyDescent="0.25">
      <c r="A6279" s="5" t="s">
        <v>879</v>
      </c>
      <c r="B6279" s="3" t="s">
        <v>880</v>
      </c>
      <c r="C6279" s="5" t="s">
        <v>5590</v>
      </c>
      <c r="D6279" s="5" t="s">
        <v>5606</v>
      </c>
      <c r="E6279" s="5">
        <v>2022</v>
      </c>
      <c r="F6279" s="8" t="str">
        <f t="shared" si="198"/>
        <v>August</v>
      </c>
      <c r="G6279" s="7">
        <f t="shared" si="199"/>
        <v>44783</v>
      </c>
      <c r="H6279" s="5" t="s">
        <v>5183</v>
      </c>
      <c r="I6279" s="5" t="s">
        <v>11</v>
      </c>
      <c r="J6279" s="10"/>
      <c r="K6279" s="10">
        <v>100781.25</v>
      </c>
      <c r="L6279" s="11">
        <v>20837589.68</v>
      </c>
    </row>
    <row r="6280" spans="1:12" x14ac:dyDescent="0.25">
      <c r="A6280" s="5" t="s">
        <v>879</v>
      </c>
      <c r="B6280" s="3" t="s">
        <v>880</v>
      </c>
      <c r="C6280" s="5" t="s">
        <v>5590</v>
      </c>
      <c r="D6280" s="5" t="s">
        <v>5606</v>
      </c>
      <c r="E6280" s="5">
        <v>2022</v>
      </c>
      <c r="F6280" s="8" t="str">
        <f t="shared" si="198"/>
        <v>August</v>
      </c>
      <c r="G6280" s="7">
        <f t="shared" si="199"/>
        <v>44783</v>
      </c>
      <c r="H6280" s="5" t="s">
        <v>5182</v>
      </c>
      <c r="I6280" s="5" t="s">
        <v>11</v>
      </c>
      <c r="J6280" s="10"/>
      <c r="K6280" s="10">
        <v>338625</v>
      </c>
      <c r="L6280" s="11">
        <v>20498964.68</v>
      </c>
    </row>
    <row r="6281" spans="1:12" x14ac:dyDescent="0.25">
      <c r="A6281" s="5" t="s">
        <v>879</v>
      </c>
      <c r="B6281" s="3" t="s">
        <v>880</v>
      </c>
      <c r="C6281" s="5" t="s">
        <v>5590</v>
      </c>
      <c r="D6281" s="5" t="s">
        <v>5606</v>
      </c>
      <c r="E6281" s="5">
        <v>2022</v>
      </c>
      <c r="F6281" s="8" t="str">
        <f t="shared" si="198"/>
        <v>August</v>
      </c>
      <c r="G6281" s="7">
        <f t="shared" si="199"/>
        <v>44783</v>
      </c>
      <c r="H6281" s="5" t="s">
        <v>5181</v>
      </c>
      <c r="I6281" s="5" t="s">
        <v>11</v>
      </c>
      <c r="J6281" s="10"/>
      <c r="K6281" s="10">
        <v>177375</v>
      </c>
      <c r="L6281" s="11">
        <v>20321589.68</v>
      </c>
    </row>
    <row r="6282" spans="1:12" x14ac:dyDescent="0.25">
      <c r="A6282" s="5" t="s">
        <v>879</v>
      </c>
      <c r="B6282" s="3" t="s">
        <v>880</v>
      </c>
      <c r="C6282" s="5" t="s">
        <v>5590</v>
      </c>
      <c r="D6282" s="5" t="s">
        <v>5606</v>
      </c>
      <c r="E6282" s="5">
        <v>2022</v>
      </c>
      <c r="F6282" s="8" t="str">
        <f t="shared" si="198"/>
        <v>August</v>
      </c>
      <c r="G6282" s="7">
        <f t="shared" si="199"/>
        <v>44783</v>
      </c>
      <c r="H6282" s="5" t="s">
        <v>5180</v>
      </c>
      <c r="I6282" s="5" t="s">
        <v>11</v>
      </c>
      <c r="J6282" s="10"/>
      <c r="K6282" s="10">
        <v>57781.25</v>
      </c>
      <c r="L6282" s="11">
        <v>20263808.43</v>
      </c>
    </row>
    <row r="6283" spans="1:12" x14ac:dyDescent="0.25">
      <c r="A6283" s="5" t="s">
        <v>879</v>
      </c>
      <c r="B6283" s="3" t="s">
        <v>880</v>
      </c>
      <c r="C6283" s="5" t="s">
        <v>5590</v>
      </c>
      <c r="D6283" s="5" t="s">
        <v>5606</v>
      </c>
      <c r="E6283" s="5">
        <v>2022</v>
      </c>
      <c r="F6283" s="8" t="str">
        <f t="shared" si="198"/>
        <v>August</v>
      </c>
      <c r="G6283" s="7">
        <f t="shared" si="199"/>
        <v>44783</v>
      </c>
      <c r="H6283" s="5" t="s">
        <v>5179</v>
      </c>
      <c r="I6283" s="5" t="s">
        <v>11</v>
      </c>
      <c r="J6283" s="10"/>
      <c r="K6283" s="10">
        <v>57781.25</v>
      </c>
      <c r="L6283" s="11">
        <v>20206027.18</v>
      </c>
    </row>
    <row r="6284" spans="1:12" x14ac:dyDescent="0.25">
      <c r="A6284" s="5" t="s">
        <v>890</v>
      </c>
      <c r="B6284" s="3" t="s">
        <v>891</v>
      </c>
      <c r="C6284" s="5" t="s">
        <v>5587</v>
      </c>
      <c r="D6284" s="5" t="s">
        <v>5587</v>
      </c>
      <c r="E6284" s="5">
        <v>2022</v>
      </c>
      <c r="F6284" s="8" t="str">
        <f t="shared" si="198"/>
        <v>January</v>
      </c>
      <c r="G6284" s="7">
        <f t="shared" si="199"/>
        <v>44562</v>
      </c>
      <c r="H6284" s="5" t="s">
        <v>36</v>
      </c>
      <c r="I6284" s="5" t="s">
        <v>29</v>
      </c>
      <c r="J6284" s="10"/>
      <c r="K6284" s="10"/>
      <c r="L6284" s="11">
        <v>-1489.52</v>
      </c>
    </row>
    <row r="6285" spans="1:12" x14ac:dyDescent="0.25">
      <c r="A6285" s="5" t="s">
        <v>890</v>
      </c>
      <c r="B6285" s="3" t="s">
        <v>891</v>
      </c>
      <c r="C6285" s="5" t="s">
        <v>5587</v>
      </c>
      <c r="D6285" s="5" t="s">
        <v>5587</v>
      </c>
      <c r="E6285" s="5">
        <v>2022</v>
      </c>
      <c r="F6285" s="8" t="str">
        <f t="shared" si="198"/>
        <v>January</v>
      </c>
      <c r="G6285" s="7">
        <f t="shared" si="199"/>
        <v>44562</v>
      </c>
      <c r="H6285" s="5" t="s">
        <v>5178</v>
      </c>
      <c r="I6285" s="5" t="s">
        <v>11</v>
      </c>
      <c r="J6285" s="10">
        <v>134375</v>
      </c>
      <c r="K6285" s="10"/>
      <c r="L6285" s="11">
        <v>132885.48000000001</v>
      </c>
    </row>
    <row r="6286" spans="1:12" x14ac:dyDescent="0.25">
      <c r="A6286" s="5" t="s">
        <v>890</v>
      </c>
      <c r="B6286" s="3" t="s">
        <v>891</v>
      </c>
      <c r="C6286" s="5" t="s">
        <v>5587</v>
      </c>
      <c r="D6286" s="5" t="s">
        <v>5615</v>
      </c>
      <c r="E6286" s="5">
        <v>2022</v>
      </c>
      <c r="F6286" s="8" t="str">
        <f t="shared" si="198"/>
        <v>January</v>
      </c>
      <c r="G6286" s="7">
        <f t="shared" si="199"/>
        <v>44588</v>
      </c>
      <c r="H6286" s="5" t="s">
        <v>4700</v>
      </c>
      <c r="I6286" s="5" t="s">
        <v>13</v>
      </c>
      <c r="J6286" s="10"/>
      <c r="K6286" s="10">
        <v>134375</v>
      </c>
      <c r="L6286" s="11">
        <v>-1489.52</v>
      </c>
    </row>
    <row r="6287" spans="1:12" x14ac:dyDescent="0.25">
      <c r="A6287" s="5" t="s">
        <v>890</v>
      </c>
      <c r="B6287" s="3" t="s">
        <v>891</v>
      </c>
      <c r="C6287" s="5" t="s">
        <v>5598</v>
      </c>
      <c r="D6287" s="5" t="s">
        <v>5587</v>
      </c>
      <c r="E6287" s="5">
        <v>2022</v>
      </c>
      <c r="F6287" s="8" t="str">
        <f t="shared" si="198"/>
        <v>February</v>
      </c>
      <c r="G6287" s="7">
        <f t="shared" si="199"/>
        <v>44593</v>
      </c>
      <c r="H6287" s="5" t="s">
        <v>5177</v>
      </c>
      <c r="I6287" s="5" t="s">
        <v>11</v>
      </c>
      <c r="J6287" s="10">
        <v>134375</v>
      </c>
      <c r="K6287" s="10"/>
      <c r="L6287" s="11">
        <v>132885.48000000001</v>
      </c>
    </row>
    <row r="6288" spans="1:12" x14ac:dyDescent="0.25">
      <c r="A6288" s="5" t="s">
        <v>890</v>
      </c>
      <c r="B6288" s="3" t="s">
        <v>891</v>
      </c>
      <c r="C6288" s="5" t="s">
        <v>5588</v>
      </c>
      <c r="D6288" s="5" t="s">
        <v>5587</v>
      </c>
      <c r="E6288" s="5">
        <v>2022</v>
      </c>
      <c r="F6288" s="8" t="str">
        <f t="shared" si="198"/>
        <v>March</v>
      </c>
      <c r="G6288" s="7">
        <f t="shared" si="199"/>
        <v>44621</v>
      </c>
      <c r="H6288" s="5" t="s">
        <v>5176</v>
      </c>
      <c r="I6288" s="5" t="s">
        <v>11</v>
      </c>
      <c r="J6288" s="10">
        <v>134375</v>
      </c>
      <c r="K6288" s="10"/>
      <c r="L6288" s="11">
        <v>267260.48</v>
      </c>
    </row>
    <row r="6289" spans="1:12" x14ac:dyDescent="0.25">
      <c r="A6289" s="5" t="s">
        <v>890</v>
      </c>
      <c r="B6289" s="3" t="s">
        <v>891</v>
      </c>
      <c r="C6289" s="5" t="s">
        <v>5588</v>
      </c>
      <c r="D6289" s="5" t="s">
        <v>5591</v>
      </c>
      <c r="E6289" s="5">
        <v>2022</v>
      </c>
      <c r="F6289" s="8" t="str">
        <f t="shared" si="198"/>
        <v>March</v>
      </c>
      <c r="G6289" s="7">
        <f t="shared" si="199"/>
        <v>44638</v>
      </c>
      <c r="H6289" s="5" t="s">
        <v>3247</v>
      </c>
      <c r="I6289" s="5" t="s">
        <v>13</v>
      </c>
      <c r="J6289" s="10"/>
      <c r="K6289" s="10">
        <v>200000</v>
      </c>
      <c r="L6289" s="11">
        <v>67260.479999999996</v>
      </c>
    </row>
    <row r="6290" spans="1:12" x14ac:dyDescent="0.25">
      <c r="A6290" s="5" t="s">
        <v>890</v>
      </c>
      <c r="B6290" s="3" t="s">
        <v>891</v>
      </c>
      <c r="C6290" s="5" t="s">
        <v>5596</v>
      </c>
      <c r="D6290" s="5" t="s">
        <v>5587</v>
      </c>
      <c r="E6290" s="5">
        <v>2022</v>
      </c>
      <c r="F6290" s="8" t="str">
        <f t="shared" si="198"/>
        <v>April</v>
      </c>
      <c r="G6290" s="7">
        <f t="shared" si="199"/>
        <v>44652</v>
      </c>
      <c r="H6290" s="5" t="s">
        <v>5175</v>
      </c>
      <c r="I6290" s="5" t="s">
        <v>11</v>
      </c>
      <c r="J6290" s="10">
        <v>134375</v>
      </c>
      <c r="K6290" s="10"/>
      <c r="L6290" s="11">
        <v>201635.48</v>
      </c>
    </row>
    <row r="6291" spans="1:12" x14ac:dyDescent="0.25">
      <c r="A6291" s="5" t="s">
        <v>890</v>
      </c>
      <c r="B6291" s="3" t="s">
        <v>891</v>
      </c>
      <c r="C6291" s="5" t="s">
        <v>5596</v>
      </c>
      <c r="D6291" s="5" t="s">
        <v>5597</v>
      </c>
      <c r="E6291" s="5">
        <v>2022</v>
      </c>
      <c r="F6291" s="8" t="str">
        <f t="shared" si="198"/>
        <v>April</v>
      </c>
      <c r="G6291" s="7">
        <f t="shared" si="199"/>
        <v>44656</v>
      </c>
      <c r="H6291" s="5" t="s">
        <v>4692</v>
      </c>
      <c r="I6291" s="5" t="s">
        <v>13</v>
      </c>
      <c r="J6291" s="10"/>
      <c r="K6291" s="10">
        <v>135000</v>
      </c>
      <c r="L6291" s="11">
        <v>66635.48</v>
      </c>
    </row>
    <row r="6292" spans="1:12" x14ac:dyDescent="0.25">
      <c r="A6292" s="5" t="s">
        <v>890</v>
      </c>
      <c r="B6292" s="3" t="s">
        <v>891</v>
      </c>
      <c r="C6292" s="5" t="s">
        <v>5597</v>
      </c>
      <c r="D6292" s="5" t="s">
        <v>5587</v>
      </c>
      <c r="E6292" s="5">
        <v>2022</v>
      </c>
      <c r="F6292" s="8" t="str">
        <f t="shared" ref="F6292:F6355" si="200">TEXT(C6292*28, "mmmm")</f>
        <v>May</v>
      </c>
      <c r="G6292" s="7">
        <f t="shared" ref="G6292:G6355" si="201">IFERROR(DATEVALUE(CONCATENATE(C6292,"-",D6292,"-",E6292)), "")</f>
        <v>44682</v>
      </c>
      <c r="H6292" s="5" t="s">
        <v>5174</v>
      </c>
      <c r="I6292" s="5" t="s">
        <v>11</v>
      </c>
      <c r="J6292" s="10">
        <v>134375</v>
      </c>
      <c r="K6292" s="10"/>
      <c r="L6292" s="11">
        <v>201010.48</v>
      </c>
    </row>
    <row r="6293" spans="1:12" x14ac:dyDescent="0.25">
      <c r="A6293" s="5" t="s">
        <v>890</v>
      </c>
      <c r="B6293" s="3" t="s">
        <v>891</v>
      </c>
      <c r="C6293" s="5" t="s">
        <v>5597</v>
      </c>
      <c r="D6293" s="5" t="s">
        <v>5604</v>
      </c>
      <c r="E6293" s="5">
        <v>2022</v>
      </c>
      <c r="F6293" s="8" t="str">
        <f t="shared" si="200"/>
        <v>May</v>
      </c>
      <c r="G6293" s="7">
        <f t="shared" si="201"/>
        <v>44694</v>
      </c>
      <c r="H6293" s="5" t="s">
        <v>4689</v>
      </c>
      <c r="I6293" s="5" t="s">
        <v>13</v>
      </c>
      <c r="J6293" s="10"/>
      <c r="K6293" s="10">
        <v>135000</v>
      </c>
      <c r="L6293" s="11">
        <v>66010.48</v>
      </c>
    </row>
    <row r="6294" spans="1:12" x14ac:dyDescent="0.25">
      <c r="A6294" s="5" t="s">
        <v>890</v>
      </c>
      <c r="B6294" s="3" t="s">
        <v>891</v>
      </c>
      <c r="C6294" s="5" t="s">
        <v>5589</v>
      </c>
      <c r="D6294" s="5" t="s">
        <v>5587</v>
      </c>
      <c r="E6294" s="5">
        <v>2022</v>
      </c>
      <c r="F6294" s="8" t="str">
        <f t="shared" si="200"/>
        <v>June</v>
      </c>
      <c r="G6294" s="7">
        <f t="shared" si="201"/>
        <v>44713</v>
      </c>
      <c r="H6294" s="5" t="s">
        <v>5173</v>
      </c>
      <c r="I6294" s="5" t="s">
        <v>11</v>
      </c>
      <c r="J6294" s="10">
        <v>134375</v>
      </c>
      <c r="K6294" s="10"/>
      <c r="L6294" s="11">
        <v>200385.48</v>
      </c>
    </row>
    <row r="6295" spans="1:12" x14ac:dyDescent="0.25">
      <c r="A6295" s="5" t="s">
        <v>890</v>
      </c>
      <c r="B6295" s="3" t="s">
        <v>891</v>
      </c>
      <c r="C6295" s="5" t="s">
        <v>5589</v>
      </c>
      <c r="D6295" s="5" t="s">
        <v>5606</v>
      </c>
      <c r="E6295" s="5">
        <v>2022</v>
      </c>
      <c r="F6295" s="8" t="str">
        <f t="shared" si="200"/>
        <v>June</v>
      </c>
      <c r="G6295" s="7">
        <f t="shared" si="201"/>
        <v>44722</v>
      </c>
      <c r="H6295" s="5" t="s">
        <v>5172</v>
      </c>
      <c r="I6295" s="5" t="s">
        <v>13</v>
      </c>
      <c r="J6295" s="10"/>
      <c r="K6295" s="10">
        <v>135000</v>
      </c>
      <c r="L6295" s="11">
        <v>65385.48</v>
      </c>
    </row>
    <row r="6296" spans="1:12" x14ac:dyDescent="0.25">
      <c r="A6296" s="5" t="s">
        <v>890</v>
      </c>
      <c r="B6296" s="3" t="s">
        <v>891</v>
      </c>
      <c r="C6296" s="5" t="s">
        <v>5592</v>
      </c>
      <c r="D6296" s="5" t="s">
        <v>5587</v>
      </c>
      <c r="E6296" s="5">
        <v>2022</v>
      </c>
      <c r="F6296" s="8" t="str">
        <f t="shared" si="200"/>
        <v>July</v>
      </c>
      <c r="G6296" s="7">
        <f t="shared" si="201"/>
        <v>44743</v>
      </c>
      <c r="H6296" s="5" t="s">
        <v>5171</v>
      </c>
      <c r="I6296" s="5" t="s">
        <v>11</v>
      </c>
      <c r="J6296" s="10">
        <v>134375</v>
      </c>
      <c r="K6296" s="10"/>
      <c r="L6296" s="11">
        <v>199760.48</v>
      </c>
    </row>
    <row r="6297" spans="1:12" x14ac:dyDescent="0.25">
      <c r="A6297" s="5" t="s">
        <v>890</v>
      </c>
      <c r="B6297" s="3" t="s">
        <v>891</v>
      </c>
      <c r="C6297" s="5" t="s">
        <v>5592</v>
      </c>
      <c r="D6297" s="5" t="s">
        <v>5590</v>
      </c>
      <c r="E6297" s="5">
        <v>2022</v>
      </c>
      <c r="F6297" s="8" t="str">
        <f t="shared" si="200"/>
        <v>July</v>
      </c>
      <c r="G6297" s="7">
        <f t="shared" si="201"/>
        <v>44750</v>
      </c>
      <c r="H6297" s="5" t="s">
        <v>3559</v>
      </c>
      <c r="I6297" s="5" t="s">
        <v>13</v>
      </c>
      <c r="J6297" s="10"/>
      <c r="K6297" s="10">
        <v>135000</v>
      </c>
      <c r="L6297" s="11">
        <v>64760.480000000003</v>
      </c>
    </row>
    <row r="6298" spans="1:12" x14ac:dyDescent="0.25">
      <c r="A6298" s="5" t="s">
        <v>890</v>
      </c>
      <c r="B6298" s="3" t="s">
        <v>891</v>
      </c>
      <c r="C6298" s="5" t="s">
        <v>5590</v>
      </c>
      <c r="D6298" s="5" t="s">
        <v>5587</v>
      </c>
      <c r="E6298" s="5">
        <v>2022</v>
      </c>
      <c r="F6298" s="8" t="str">
        <f t="shared" si="200"/>
        <v>August</v>
      </c>
      <c r="G6298" s="7">
        <f t="shared" si="201"/>
        <v>44774</v>
      </c>
      <c r="H6298" s="5" t="s">
        <v>5170</v>
      </c>
      <c r="I6298" s="5" t="s">
        <v>11</v>
      </c>
      <c r="J6298" s="10">
        <v>134375</v>
      </c>
      <c r="K6298" s="10"/>
      <c r="L6298" s="11">
        <v>199135.48</v>
      </c>
    </row>
    <row r="6299" spans="1:12" x14ac:dyDescent="0.25">
      <c r="A6299" s="5" t="s">
        <v>890</v>
      </c>
      <c r="B6299" s="3" t="s">
        <v>891</v>
      </c>
      <c r="C6299" s="5" t="s">
        <v>5590</v>
      </c>
      <c r="D6299" s="5" t="s">
        <v>5591</v>
      </c>
      <c r="E6299" s="5">
        <v>2022</v>
      </c>
      <c r="F6299" s="8" t="str">
        <f t="shared" si="200"/>
        <v>August</v>
      </c>
      <c r="G6299" s="7">
        <f t="shared" si="201"/>
        <v>44791</v>
      </c>
      <c r="H6299" s="5" t="s">
        <v>3247</v>
      </c>
      <c r="I6299" s="5" t="s">
        <v>13</v>
      </c>
      <c r="J6299" s="10"/>
      <c r="K6299" s="10">
        <v>135000</v>
      </c>
      <c r="L6299" s="11">
        <v>64135.48</v>
      </c>
    </row>
    <row r="6300" spans="1:12" x14ac:dyDescent="0.25">
      <c r="A6300" s="5" t="s">
        <v>892</v>
      </c>
      <c r="B6300" s="3" t="s">
        <v>893</v>
      </c>
      <c r="C6300" s="7"/>
      <c r="D6300" s="7"/>
      <c r="E6300" s="7"/>
      <c r="F6300" s="8" t="str">
        <f t="shared" si="200"/>
        <v>January</v>
      </c>
      <c r="G6300" s="7" t="str">
        <f t="shared" si="201"/>
        <v/>
      </c>
      <c r="H6300" s="5" t="s">
        <v>28</v>
      </c>
      <c r="I6300" s="5" t="s">
        <v>29</v>
      </c>
      <c r="J6300" s="10"/>
      <c r="K6300" s="10"/>
      <c r="L6300" s="11">
        <v>0</v>
      </c>
    </row>
    <row r="6301" spans="1:12" x14ac:dyDescent="0.25">
      <c r="A6301" s="5" t="s">
        <v>895</v>
      </c>
      <c r="B6301" s="3" t="s">
        <v>896</v>
      </c>
      <c r="C6301" s="7"/>
      <c r="D6301" s="7"/>
      <c r="E6301" s="7"/>
      <c r="F6301" s="8" t="str">
        <f t="shared" si="200"/>
        <v>January</v>
      </c>
      <c r="G6301" s="7" t="str">
        <f t="shared" si="201"/>
        <v/>
      </c>
      <c r="H6301" s="5" t="s">
        <v>28</v>
      </c>
      <c r="I6301" s="5" t="s">
        <v>29</v>
      </c>
      <c r="J6301" s="10"/>
      <c r="K6301" s="10"/>
      <c r="L6301" s="11">
        <v>0</v>
      </c>
    </row>
    <row r="6302" spans="1:12" x14ac:dyDescent="0.25">
      <c r="A6302" s="5" t="s">
        <v>907</v>
      </c>
      <c r="B6302" s="3" t="s">
        <v>908</v>
      </c>
      <c r="C6302" s="5" t="s">
        <v>5587</v>
      </c>
      <c r="D6302" s="5" t="s">
        <v>5587</v>
      </c>
      <c r="E6302" s="5">
        <v>2022</v>
      </c>
      <c r="F6302" s="8" t="str">
        <f t="shared" si="200"/>
        <v>January</v>
      </c>
      <c r="G6302" s="7">
        <f t="shared" si="201"/>
        <v>44562</v>
      </c>
      <c r="H6302" s="5" t="s">
        <v>36</v>
      </c>
      <c r="I6302" s="5" t="s">
        <v>29</v>
      </c>
      <c r="J6302" s="10"/>
      <c r="K6302" s="10"/>
      <c r="L6302" s="11">
        <v>92234.32</v>
      </c>
    </row>
    <row r="6303" spans="1:12" x14ac:dyDescent="0.25">
      <c r="A6303" s="5" t="s">
        <v>909</v>
      </c>
      <c r="B6303" s="3" t="s">
        <v>908</v>
      </c>
      <c r="C6303" s="7"/>
      <c r="D6303" s="7"/>
      <c r="E6303" s="7"/>
      <c r="F6303" s="8" t="str">
        <f t="shared" si="200"/>
        <v>January</v>
      </c>
      <c r="G6303" s="7" t="str">
        <f t="shared" si="201"/>
        <v/>
      </c>
      <c r="H6303" s="5" t="s">
        <v>28</v>
      </c>
      <c r="I6303" s="5" t="s">
        <v>29</v>
      </c>
      <c r="J6303" s="10"/>
      <c r="K6303" s="10"/>
      <c r="L6303" s="11">
        <v>0</v>
      </c>
    </row>
    <row r="6304" spans="1:12" x14ac:dyDescent="0.25">
      <c r="A6304" s="5" t="s">
        <v>910</v>
      </c>
      <c r="B6304" s="3" t="s">
        <v>911</v>
      </c>
      <c r="C6304" s="5" t="s">
        <v>5587</v>
      </c>
      <c r="D6304" s="5" t="s">
        <v>5587</v>
      </c>
      <c r="E6304" s="5">
        <v>2022</v>
      </c>
      <c r="F6304" s="8" t="str">
        <f t="shared" si="200"/>
        <v>January</v>
      </c>
      <c r="G6304" s="7">
        <f t="shared" si="201"/>
        <v>44562</v>
      </c>
      <c r="H6304" s="5" t="s">
        <v>36</v>
      </c>
      <c r="I6304" s="5" t="s">
        <v>29</v>
      </c>
      <c r="J6304" s="10"/>
      <c r="K6304" s="10"/>
      <c r="L6304" s="11">
        <v>2605637.5499999998</v>
      </c>
    </row>
    <row r="6305" spans="1:12" x14ac:dyDescent="0.25">
      <c r="A6305" s="5" t="s">
        <v>910</v>
      </c>
      <c r="B6305" s="3" t="s">
        <v>911</v>
      </c>
      <c r="C6305" s="5" t="s">
        <v>5587</v>
      </c>
      <c r="D6305" s="5" t="s">
        <v>5587</v>
      </c>
      <c r="E6305" s="5">
        <v>2022</v>
      </c>
      <c r="F6305" s="8" t="str">
        <f t="shared" si="200"/>
        <v>January</v>
      </c>
      <c r="G6305" s="7">
        <f t="shared" si="201"/>
        <v>44562</v>
      </c>
      <c r="H6305" s="5" t="s">
        <v>5169</v>
      </c>
      <c r="I6305" s="5" t="s">
        <v>11</v>
      </c>
      <c r="J6305" s="10">
        <v>331458.34000000003</v>
      </c>
      <c r="K6305" s="10"/>
      <c r="L6305" s="11">
        <v>2937095.89</v>
      </c>
    </row>
    <row r="6306" spans="1:12" x14ac:dyDescent="0.25">
      <c r="A6306" s="5" t="s">
        <v>910</v>
      </c>
      <c r="B6306" s="3" t="s">
        <v>911</v>
      </c>
      <c r="C6306" s="5" t="s">
        <v>5598</v>
      </c>
      <c r="D6306" s="5" t="s">
        <v>5587</v>
      </c>
      <c r="E6306" s="5">
        <v>2022</v>
      </c>
      <c r="F6306" s="8" t="str">
        <f t="shared" si="200"/>
        <v>February</v>
      </c>
      <c r="G6306" s="7">
        <f t="shared" si="201"/>
        <v>44593</v>
      </c>
      <c r="H6306" s="5" t="s">
        <v>5168</v>
      </c>
      <c r="I6306" s="5" t="s">
        <v>11</v>
      </c>
      <c r="J6306" s="10">
        <v>331458.34000000003</v>
      </c>
      <c r="K6306" s="10"/>
      <c r="L6306" s="11">
        <v>3268554.23</v>
      </c>
    </row>
    <row r="6307" spans="1:12" x14ac:dyDescent="0.25">
      <c r="A6307" s="5" t="s">
        <v>910</v>
      </c>
      <c r="B6307" s="3" t="s">
        <v>911</v>
      </c>
      <c r="C6307" s="5" t="s">
        <v>5598</v>
      </c>
      <c r="D6307" s="5" t="s">
        <v>5590</v>
      </c>
      <c r="E6307" s="5">
        <v>2022</v>
      </c>
      <c r="F6307" s="8" t="str">
        <f t="shared" si="200"/>
        <v>February</v>
      </c>
      <c r="G6307" s="7">
        <f t="shared" si="201"/>
        <v>44600</v>
      </c>
      <c r="H6307" s="5" t="s">
        <v>3247</v>
      </c>
      <c r="I6307" s="5" t="s">
        <v>13</v>
      </c>
      <c r="J6307" s="10"/>
      <c r="K6307" s="10">
        <v>2937095.89</v>
      </c>
      <c r="L6307" s="11">
        <v>331458.34000000003</v>
      </c>
    </row>
    <row r="6308" spans="1:12" x14ac:dyDescent="0.25">
      <c r="A6308" s="5" t="s">
        <v>910</v>
      </c>
      <c r="B6308" s="3" t="s">
        <v>911</v>
      </c>
      <c r="C6308" s="5" t="s">
        <v>5588</v>
      </c>
      <c r="D6308" s="5" t="s">
        <v>5587</v>
      </c>
      <c r="E6308" s="5">
        <v>2022</v>
      </c>
      <c r="F6308" s="8" t="str">
        <f t="shared" si="200"/>
        <v>March</v>
      </c>
      <c r="G6308" s="7">
        <f t="shared" si="201"/>
        <v>44621</v>
      </c>
      <c r="H6308" s="5" t="s">
        <v>5167</v>
      </c>
      <c r="I6308" s="5" t="s">
        <v>11</v>
      </c>
      <c r="J6308" s="10">
        <v>331458.34000000003</v>
      </c>
      <c r="K6308" s="10"/>
      <c r="L6308" s="11">
        <v>662916.68000000005</v>
      </c>
    </row>
    <row r="6309" spans="1:12" x14ac:dyDescent="0.25">
      <c r="A6309" s="5" t="s">
        <v>910</v>
      </c>
      <c r="B6309" s="3" t="s">
        <v>911</v>
      </c>
      <c r="C6309" s="5" t="s">
        <v>5596</v>
      </c>
      <c r="D6309" s="5" t="s">
        <v>5587</v>
      </c>
      <c r="E6309" s="5">
        <v>2022</v>
      </c>
      <c r="F6309" s="8" t="str">
        <f t="shared" si="200"/>
        <v>April</v>
      </c>
      <c r="G6309" s="7">
        <f t="shared" si="201"/>
        <v>44652</v>
      </c>
      <c r="H6309" s="5" t="s">
        <v>5166</v>
      </c>
      <c r="I6309" s="5" t="s">
        <v>11</v>
      </c>
      <c r="J6309" s="10">
        <v>331458.34000000003</v>
      </c>
      <c r="K6309" s="10"/>
      <c r="L6309" s="11">
        <v>994375.02</v>
      </c>
    </row>
    <row r="6310" spans="1:12" x14ac:dyDescent="0.25">
      <c r="A6310" s="5" t="s">
        <v>910</v>
      </c>
      <c r="B6310" s="3" t="s">
        <v>911</v>
      </c>
      <c r="C6310" s="5" t="s">
        <v>5597</v>
      </c>
      <c r="D6310" s="5" t="s">
        <v>5587</v>
      </c>
      <c r="E6310" s="5">
        <v>2022</v>
      </c>
      <c r="F6310" s="8" t="str">
        <f t="shared" si="200"/>
        <v>May</v>
      </c>
      <c r="G6310" s="7">
        <f t="shared" si="201"/>
        <v>44682</v>
      </c>
      <c r="H6310" s="5" t="s">
        <v>5165</v>
      </c>
      <c r="I6310" s="5" t="s">
        <v>11</v>
      </c>
      <c r="J6310" s="10">
        <v>331458.34000000003</v>
      </c>
      <c r="K6310" s="10"/>
      <c r="L6310" s="11">
        <v>1325833.3600000001</v>
      </c>
    </row>
    <row r="6311" spans="1:12" x14ac:dyDescent="0.25">
      <c r="A6311" s="5" t="s">
        <v>910</v>
      </c>
      <c r="B6311" s="3" t="s">
        <v>911</v>
      </c>
      <c r="C6311" s="5" t="s">
        <v>5589</v>
      </c>
      <c r="D6311" s="5" t="s">
        <v>5587</v>
      </c>
      <c r="E6311" s="5">
        <v>2022</v>
      </c>
      <c r="F6311" s="8" t="str">
        <f t="shared" si="200"/>
        <v>June</v>
      </c>
      <c r="G6311" s="7">
        <f t="shared" si="201"/>
        <v>44713</v>
      </c>
      <c r="H6311" s="5" t="s">
        <v>5164</v>
      </c>
      <c r="I6311" s="5" t="s">
        <v>11</v>
      </c>
      <c r="J6311" s="10">
        <v>331458.34000000003</v>
      </c>
      <c r="K6311" s="10"/>
      <c r="L6311" s="11">
        <v>1657291.7</v>
      </c>
    </row>
    <row r="6312" spans="1:12" x14ac:dyDescent="0.25">
      <c r="A6312" s="5" t="s">
        <v>910</v>
      </c>
      <c r="B6312" s="3" t="s">
        <v>911</v>
      </c>
      <c r="C6312" s="5" t="s">
        <v>5592</v>
      </c>
      <c r="D6312" s="5" t="s">
        <v>5587</v>
      </c>
      <c r="E6312" s="5">
        <v>2022</v>
      </c>
      <c r="F6312" s="8" t="str">
        <f t="shared" si="200"/>
        <v>July</v>
      </c>
      <c r="G6312" s="7">
        <f t="shared" si="201"/>
        <v>44743</v>
      </c>
      <c r="H6312" s="5" t="s">
        <v>5163</v>
      </c>
      <c r="I6312" s="5" t="s">
        <v>11</v>
      </c>
      <c r="J6312" s="10">
        <v>994375.02</v>
      </c>
      <c r="K6312" s="10"/>
      <c r="L6312" s="11">
        <v>2651666.7200000002</v>
      </c>
    </row>
    <row r="6313" spans="1:12" x14ac:dyDescent="0.25">
      <c r="A6313" s="5" t="s">
        <v>910</v>
      </c>
      <c r="B6313" s="3" t="s">
        <v>911</v>
      </c>
      <c r="C6313" s="5" t="s">
        <v>5590</v>
      </c>
      <c r="D6313" s="5" t="s">
        <v>5587</v>
      </c>
      <c r="E6313" s="5">
        <v>2022</v>
      </c>
      <c r="F6313" s="8" t="str">
        <f t="shared" si="200"/>
        <v>August</v>
      </c>
      <c r="G6313" s="7">
        <f t="shared" si="201"/>
        <v>44774</v>
      </c>
      <c r="H6313" s="5" t="s">
        <v>5162</v>
      </c>
      <c r="I6313" s="5" t="s">
        <v>11</v>
      </c>
      <c r="J6313" s="10"/>
      <c r="K6313" s="10">
        <v>33145.839999999997</v>
      </c>
      <c r="L6313" s="11">
        <v>2618520.88</v>
      </c>
    </row>
    <row r="6314" spans="1:12" x14ac:dyDescent="0.25">
      <c r="A6314" s="5" t="s">
        <v>910</v>
      </c>
      <c r="B6314" s="3" t="s">
        <v>911</v>
      </c>
      <c r="C6314" s="5" t="s">
        <v>5590</v>
      </c>
      <c r="D6314" s="5" t="s">
        <v>5587</v>
      </c>
      <c r="E6314" s="5">
        <v>2022</v>
      </c>
      <c r="F6314" s="8" t="str">
        <f t="shared" si="200"/>
        <v>August</v>
      </c>
      <c r="G6314" s="7">
        <f t="shared" si="201"/>
        <v>44774</v>
      </c>
      <c r="H6314" s="5" t="s">
        <v>5161</v>
      </c>
      <c r="I6314" s="5" t="s">
        <v>11</v>
      </c>
      <c r="J6314" s="10"/>
      <c r="K6314" s="10">
        <v>33145.839999999997</v>
      </c>
      <c r="L6314" s="11">
        <v>2585375.04</v>
      </c>
    </row>
    <row r="6315" spans="1:12" x14ac:dyDescent="0.25">
      <c r="A6315" s="5" t="s">
        <v>910</v>
      </c>
      <c r="B6315" s="3" t="s">
        <v>911</v>
      </c>
      <c r="C6315" s="5" t="s">
        <v>5590</v>
      </c>
      <c r="D6315" s="5" t="s">
        <v>5587</v>
      </c>
      <c r="E6315" s="5">
        <v>2022</v>
      </c>
      <c r="F6315" s="8" t="str">
        <f t="shared" si="200"/>
        <v>August</v>
      </c>
      <c r="G6315" s="7">
        <f t="shared" si="201"/>
        <v>44774</v>
      </c>
      <c r="H6315" s="5" t="s">
        <v>5160</v>
      </c>
      <c r="I6315" s="5" t="s">
        <v>11</v>
      </c>
      <c r="J6315" s="10"/>
      <c r="K6315" s="10">
        <v>33145.839999999997</v>
      </c>
      <c r="L6315" s="11">
        <v>2552229.2000000002</v>
      </c>
    </row>
    <row r="6316" spans="1:12" x14ac:dyDescent="0.25">
      <c r="A6316" s="5" t="s">
        <v>910</v>
      </c>
      <c r="B6316" s="3" t="s">
        <v>911</v>
      </c>
      <c r="C6316" s="5" t="s">
        <v>5590</v>
      </c>
      <c r="D6316" s="5" t="s">
        <v>5587</v>
      </c>
      <c r="E6316" s="5">
        <v>2022</v>
      </c>
      <c r="F6316" s="8" t="str">
        <f t="shared" si="200"/>
        <v>August</v>
      </c>
      <c r="G6316" s="7">
        <f t="shared" si="201"/>
        <v>44774</v>
      </c>
      <c r="H6316" s="5" t="s">
        <v>5159</v>
      </c>
      <c r="I6316" s="5" t="s">
        <v>11</v>
      </c>
      <c r="J6316" s="10"/>
      <c r="K6316" s="10">
        <v>2651.67</v>
      </c>
      <c r="L6316" s="11">
        <v>2549577.5299999998</v>
      </c>
    </row>
    <row r="6317" spans="1:12" x14ac:dyDescent="0.25">
      <c r="A6317" s="5" t="s">
        <v>910</v>
      </c>
      <c r="B6317" s="3" t="s">
        <v>911</v>
      </c>
      <c r="C6317" s="5" t="s">
        <v>5590</v>
      </c>
      <c r="D6317" s="5" t="s">
        <v>5591</v>
      </c>
      <c r="E6317" s="5">
        <v>2022</v>
      </c>
      <c r="F6317" s="8" t="str">
        <f t="shared" si="200"/>
        <v>August</v>
      </c>
      <c r="G6317" s="7">
        <f t="shared" si="201"/>
        <v>44791</v>
      </c>
      <c r="H6317" s="5" t="s">
        <v>5158</v>
      </c>
      <c r="I6317" s="5" t="s">
        <v>13</v>
      </c>
      <c r="J6317" s="10"/>
      <c r="K6317" s="10">
        <v>2549577.5299999998</v>
      </c>
      <c r="L6317" s="11">
        <v>0</v>
      </c>
    </row>
    <row r="6318" spans="1:12" x14ac:dyDescent="0.25">
      <c r="A6318" s="5" t="s">
        <v>912</v>
      </c>
      <c r="B6318" s="3" t="s">
        <v>913</v>
      </c>
      <c r="C6318" s="5" t="s">
        <v>5587</v>
      </c>
      <c r="D6318" s="5" t="s">
        <v>5587</v>
      </c>
      <c r="E6318" s="5">
        <v>2022</v>
      </c>
      <c r="F6318" s="8" t="str">
        <f t="shared" si="200"/>
        <v>January</v>
      </c>
      <c r="G6318" s="7">
        <f t="shared" si="201"/>
        <v>44562</v>
      </c>
      <c r="H6318" s="5" t="s">
        <v>36</v>
      </c>
      <c r="I6318" s="5" t="s">
        <v>29</v>
      </c>
      <c r="J6318" s="10"/>
      <c r="K6318" s="10"/>
      <c r="L6318" s="11">
        <v>252000</v>
      </c>
    </row>
    <row r="6319" spans="1:12" x14ac:dyDescent="0.25">
      <c r="A6319" s="5" t="s">
        <v>912</v>
      </c>
      <c r="B6319" s="3" t="s">
        <v>913</v>
      </c>
      <c r="C6319" s="5" t="s">
        <v>5588</v>
      </c>
      <c r="D6319" s="5" t="s">
        <v>5603</v>
      </c>
      <c r="E6319" s="5">
        <v>2022</v>
      </c>
      <c r="F6319" s="8" t="str">
        <f t="shared" si="200"/>
        <v>March</v>
      </c>
      <c r="G6319" s="7">
        <f t="shared" si="201"/>
        <v>44649</v>
      </c>
      <c r="H6319" s="5" t="s">
        <v>5157</v>
      </c>
      <c r="I6319" s="5" t="s">
        <v>11</v>
      </c>
      <c r="J6319" s="10">
        <v>99870.97</v>
      </c>
      <c r="K6319" s="10"/>
      <c r="L6319" s="11">
        <v>351870.97</v>
      </c>
    </row>
    <row r="6320" spans="1:12" x14ac:dyDescent="0.25">
      <c r="A6320" s="5" t="s">
        <v>912</v>
      </c>
      <c r="B6320" s="3" t="s">
        <v>913</v>
      </c>
      <c r="C6320" s="5" t="s">
        <v>5588</v>
      </c>
      <c r="D6320" s="5" t="s">
        <v>5603</v>
      </c>
      <c r="E6320" s="5">
        <v>2022</v>
      </c>
      <c r="F6320" s="8" t="str">
        <f t="shared" si="200"/>
        <v>March</v>
      </c>
      <c r="G6320" s="7">
        <f t="shared" si="201"/>
        <v>44649</v>
      </c>
      <c r="H6320" s="5" t="s">
        <v>5156</v>
      </c>
      <c r="I6320" s="5" t="s">
        <v>11</v>
      </c>
      <c r="J6320" s="10"/>
      <c r="K6320" s="10">
        <v>252000</v>
      </c>
      <c r="L6320" s="11">
        <v>99870.97</v>
      </c>
    </row>
    <row r="6321" spans="1:12" x14ac:dyDescent="0.25">
      <c r="A6321" s="5" t="s">
        <v>912</v>
      </c>
      <c r="B6321" s="3" t="s">
        <v>913</v>
      </c>
      <c r="C6321" s="5" t="s">
        <v>5596</v>
      </c>
      <c r="D6321" s="5" t="s">
        <v>5612</v>
      </c>
      <c r="E6321" s="5">
        <v>2022</v>
      </c>
      <c r="F6321" s="8" t="str">
        <f t="shared" si="200"/>
        <v>April</v>
      </c>
      <c r="G6321" s="7">
        <f t="shared" si="201"/>
        <v>44671</v>
      </c>
      <c r="H6321" s="5" t="s">
        <v>3657</v>
      </c>
      <c r="I6321" s="5" t="s">
        <v>13</v>
      </c>
      <c r="J6321" s="10"/>
      <c r="K6321" s="10">
        <v>99870.97</v>
      </c>
      <c r="L6321" s="11">
        <v>0</v>
      </c>
    </row>
    <row r="6322" spans="1:12" x14ac:dyDescent="0.25">
      <c r="A6322" s="5" t="s">
        <v>922</v>
      </c>
      <c r="B6322" s="3" t="s">
        <v>923</v>
      </c>
      <c r="C6322" s="5" t="s">
        <v>5597</v>
      </c>
      <c r="D6322" s="5" t="s">
        <v>5608</v>
      </c>
      <c r="E6322" s="5">
        <v>2022</v>
      </c>
      <c r="F6322" s="8" t="str">
        <f t="shared" si="200"/>
        <v>May</v>
      </c>
      <c r="G6322" s="7">
        <f t="shared" si="201"/>
        <v>44706</v>
      </c>
      <c r="H6322" s="5" t="s">
        <v>5155</v>
      </c>
      <c r="I6322" s="5" t="s">
        <v>11</v>
      </c>
      <c r="J6322" s="10">
        <v>594436.30000000005</v>
      </c>
      <c r="K6322" s="10"/>
      <c r="L6322" s="11">
        <v>594436.30000000005</v>
      </c>
    </row>
    <row r="6323" spans="1:12" x14ac:dyDescent="0.25">
      <c r="A6323" s="5" t="s">
        <v>922</v>
      </c>
      <c r="B6323" s="3" t="s">
        <v>923</v>
      </c>
      <c r="C6323" s="5" t="s">
        <v>5597</v>
      </c>
      <c r="D6323" s="5" t="s">
        <v>5608</v>
      </c>
      <c r="E6323" s="5">
        <v>2022</v>
      </c>
      <c r="F6323" s="8" t="str">
        <f t="shared" si="200"/>
        <v>May</v>
      </c>
      <c r="G6323" s="7">
        <f t="shared" si="201"/>
        <v>44706</v>
      </c>
      <c r="H6323" s="5" t="s">
        <v>3216</v>
      </c>
      <c r="I6323" s="5" t="s">
        <v>13</v>
      </c>
      <c r="J6323" s="10"/>
      <c r="K6323" s="10">
        <v>553000</v>
      </c>
      <c r="L6323" s="11">
        <v>41436.300000000003</v>
      </c>
    </row>
    <row r="6324" spans="1:12" x14ac:dyDescent="0.25">
      <c r="A6324" s="5" t="s">
        <v>922</v>
      </c>
      <c r="B6324" s="3" t="s">
        <v>923</v>
      </c>
      <c r="C6324" s="5" t="s">
        <v>5592</v>
      </c>
      <c r="D6324" s="5" t="s">
        <v>5616</v>
      </c>
      <c r="E6324" s="5">
        <v>2022</v>
      </c>
      <c r="F6324" s="8" t="str">
        <f t="shared" si="200"/>
        <v>July</v>
      </c>
      <c r="G6324" s="7">
        <f t="shared" si="201"/>
        <v>44757</v>
      </c>
      <c r="H6324" s="5" t="s">
        <v>5154</v>
      </c>
      <c r="I6324" s="5" t="s">
        <v>11</v>
      </c>
      <c r="J6324" s="10">
        <v>335929.59999999998</v>
      </c>
      <c r="K6324" s="10"/>
      <c r="L6324" s="11">
        <v>377365.9</v>
      </c>
    </row>
    <row r="6325" spans="1:12" x14ac:dyDescent="0.25">
      <c r="A6325" s="5" t="s">
        <v>924</v>
      </c>
      <c r="B6325" s="3" t="s">
        <v>925</v>
      </c>
      <c r="C6325" s="5" t="s">
        <v>5587</v>
      </c>
      <c r="D6325" s="5" t="s">
        <v>5616</v>
      </c>
      <c r="E6325" s="5">
        <v>2022</v>
      </c>
      <c r="F6325" s="8" t="str">
        <f t="shared" si="200"/>
        <v>January</v>
      </c>
      <c r="G6325" s="7">
        <f t="shared" si="201"/>
        <v>44576</v>
      </c>
      <c r="H6325" s="5" t="s">
        <v>4744</v>
      </c>
      <c r="I6325" s="5" t="s">
        <v>13</v>
      </c>
      <c r="J6325" s="10"/>
      <c r="K6325" s="10">
        <v>24007</v>
      </c>
      <c r="L6325" s="11">
        <v>-24007</v>
      </c>
    </row>
    <row r="6326" spans="1:12" x14ac:dyDescent="0.25">
      <c r="A6326" s="5" t="s">
        <v>924</v>
      </c>
      <c r="B6326" s="3" t="s">
        <v>925</v>
      </c>
      <c r="C6326" s="5" t="s">
        <v>5598</v>
      </c>
      <c r="D6326" s="5" t="s">
        <v>5587</v>
      </c>
      <c r="E6326" s="5">
        <v>2022</v>
      </c>
      <c r="F6326" s="8" t="str">
        <f t="shared" si="200"/>
        <v>February</v>
      </c>
      <c r="G6326" s="7">
        <f t="shared" si="201"/>
        <v>44593</v>
      </c>
      <c r="H6326" s="5" t="s">
        <v>5153</v>
      </c>
      <c r="I6326" s="5" t="s">
        <v>11</v>
      </c>
      <c r="J6326" s="10">
        <v>258207</v>
      </c>
      <c r="K6326" s="10"/>
      <c r="L6326" s="11">
        <v>234200</v>
      </c>
    </row>
    <row r="6327" spans="1:12" x14ac:dyDescent="0.25">
      <c r="A6327" s="5" t="s">
        <v>924</v>
      </c>
      <c r="B6327" s="3" t="s">
        <v>925</v>
      </c>
      <c r="C6327" s="5" t="s">
        <v>5598</v>
      </c>
      <c r="D6327" s="5" t="s">
        <v>5616</v>
      </c>
      <c r="E6327" s="5">
        <v>2022</v>
      </c>
      <c r="F6327" s="8" t="str">
        <f t="shared" si="200"/>
        <v>February</v>
      </c>
      <c r="G6327" s="7">
        <f t="shared" si="201"/>
        <v>44607</v>
      </c>
      <c r="H6327" s="5" t="s">
        <v>4698</v>
      </c>
      <c r="I6327" s="5" t="s">
        <v>13</v>
      </c>
      <c r="J6327" s="10"/>
      <c r="K6327" s="10">
        <v>234200</v>
      </c>
      <c r="L6327" s="11">
        <v>0</v>
      </c>
    </row>
    <row r="6328" spans="1:12" x14ac:dyDescent="0.25">
      <c r="A6328" s="5" t="s">
        <v>924</v>
      </c>
      <c r="B6328" s="3" t="s">
        <v>925</v>
      </c>
      <c r="C6328" s="5" t="s">
        <v>5597</v>
      </c>
      <c r="D6328" s="5" t="s">
        <v>5587</v>
      </c>
      <c r="E6328" s="5">
        <v>2022</v>
      </c>
      <c r="F6328" s="8" t="str">
        <f t="shared" si="200"/>
        <v>May</v>
      </c>
      <c r="G6328" s="7">
        <f t="shared" si="201"/>
        <v>44682</v>
      </c>
      <c r="H6328" s="5" t="s">
        <v>5152</v>
      </c>
      <c r="I6328" s="5" t="s">
        <v>11</v>
      </c>
      <c r="J6328" s="10">
        <v>258206.4</v>
      </c>
      <c r="K6328" s="10"/>
      <c r="L6328" s="11">
        <v>258206.4</v>
      </c>
    </row>
    <row r="6329" spans="1:12" x14ac:dyDescent="0.25">
      <c r="A6329" s="5" t="s">
        <v>924</v>
      </c>
      <c r="B6329" s="3" t="s">
        <v>925</v>
      </c>
      <c r="C6329" s="5" t="s">
        <v>5589</v>
      </c>
      <c r="D6329" s="5" t="s">
        <v>5611</v>
      </c>
      <c r="E6329" s="5">
        <v>2022</v>
      </c>
      <c r="F6329" s="8" t="str">
        <f t="shared" si="200"/>
        <v>June</v>
      </c>
      <c r="G6329" s="7">
        <f t="shared" si="201"/>
        <v>44726</v>
      </c>
      <c r="H6329" s="5" t="s">
        <v>3923</v>
      </c>
      <c r="I6329" s="5" t="s">
        <v>13</v>
      </c>
      <c r="J6329" s="10"/>
      <c r="K6329" s="10">
        <v>234187</v>
      </c>
      <c r="L6329" s="11">
        <v>24019.4</v>
      </c>
    </row>
    <row r="6330" spans="1:12" x14ac:dyDescent="0.25">
      <c r="A6330" s="5" t="s">
        <v>924</v>
      </c>
      <c r="B6330" s="3" t="s">
        <v>925</v>
      </c>
      <c r="C6330" s="5" t="s">
        <v>5590</v>
      </c>
      <c r="D6330" s="5" t="s">
        <v>5587</v>
      </c>
      <c r="E6330" s="5">
        <v>2022</v>
      </c>
      <c r="F6330" s="8" t="str">
        <f t="shared" si="200"/>
        <v>August</v>
      </c>
      <c r="G6330" s="7">
        <f t="shared" si="201"/>
        <v>44774</v>
      </c>
      <c r="H6330" s="5" t="s">
        <v>5151</v>
      </c>
      <c r="I6330" s="5" t="s">
        <v>11</v>
      </c>
      <c r="J6330" s="10">
        <v>258206.4</v>
      </c>
      <c r="K6330" s="10"/>
      <c r="L6330" s="11">
        <v>282225.8</v>
      </c>
    </row>
    <row r="6331" spans="1:12" x14ac:dyDescent="0.25">
      <c r="A6331" s="5" t="s">
        <v>926</v>
      </c>
      <c r="B6331" s="3" t="s">
        <v>927</v>
      </c>
      <c r="C6331" s="5" t="s">
        <v>5587</v>
      </c>
      <c r="D6331" s="5" t="s">
        <v>5587</v>
      </c>
      <c r="E6331" s="5">
        <v>2022</v>
      </c>
      <c r="F6331" s="8" t="str">
        <f t="shared" si="200"/>
        <v>January</v>
      </c>
      <c r="G6331" s="7">
        <f t="shared" si="201"/>
        <v>44562</v>
      </c>
      <c r="H6331" s="5" t="s">
        <v>5150</v>
      </c>
      <c r="I6331" s="5" t="s">
        <v>11</v>
      </c>
      <c r="J6331" s="10">
        <v>569750</v>
      </c>
      <c r="K6331" s="10"/>
      <c r="L6331" s="11">
        <v>569750</v>
      </c>
    </row>
    <row r="6332" spans="1:12" x14ac:dyDescent="0.25">
      <c r="A6332" s="5" t="s">
        <v>926</v>
      </c>
      <c r="B6332" s="3" t="s">
        <v>927</v>
      </c>
      <c r="C6332" s="5" t="s">
        <v>5598</v>
      </c>
      <c r="D6332" s="5" t="s">
        <v>5590</v>
      </c>
      <c r="E6332" s="5">
        <v>2022</v>
      </c>
      <c r="F6332" s="8" t="str">
        <f t="shared" si="200"/>
        <v>February</v>
      </c>
      <c r="G6332" s="7">
        <f t="shared" si="201"/>
        <v>44600</v>
      </c>
      <c r="H6332" s="5" t="s">
        <v>3247</v>
      </c>
      <c r="I6332" s="5" t="s">
        <v>13</v>
      </c>
      <c r="J6332" s="10"/>
      <c r="K6332" s="10">
        <v>100000</v>
      </c>
      <c r="L6332" s="11">
        <v>469750</v>
      </c>
    </row>
    <row r="6333" spans="1:12" x14ac:dyDescent="0.25">
      <c r="A6333" s="5" t="s">
        <v>926</v>
      </c>
      <c r="B6333" s="3" t="s">
        <v>927</v>
      </c>
      <c r="C6333" s="5" t="s">
        <v>5588</v>
      </c>
      <c r="D6333" s="5" t="s">
        <v>5594</v>
      </c>
      <c r="E6333" s="5">
        <v>2022</v>
      </c>
      <c r="F6333" s="8" t="str">
        <f t="shared" si="200"/>
        <v>March</v>
      </c>
      <c r="G6333" s="7">
        <f t="shared" si="201"/>
        <v>44631</v>
      </c>
      <c r="H6333" s="5" t="s">
        <v>3247</v>
      </c>
      <c r="I6333" s="5" t="s">
        <v>13</v>
      </c>
      <c r="J6333" s="10"/>
      <c r="K6333" s="10">
        <v>100000</v>
      </c>
      <c r="L6333" s="11">
        <v>369750</v>
      </c>
    </row>
    <row r="6334" spans="1:12" x14ac:dyDescent="0.25">
      <c r="A6334" s="5" t="s">
        <v>926</v>
      </c>
      <c r="B6334" s="3" t="s">
        <v>927</v>
      </c>
      <c r="C6334" s="5" t="s">
        <v>5596</v>
      </c>
      <c r="D6334" s="5" t="s">
        <v>5587</v>
      </c>
      <c r="E6334" s="5">
        <v>2022</v>
      </c>
      <c r="F6334" s="8" t="str">
        <f t="shared" si="200"/>
        <v>April</v>
      </c>
      <c r="G6334" s="7">
        <f t="shared" si="201"/>
        <v>44652</v>
      </c>
      <c r="H6334" s="5" t="s">
        <v>3247</v>
      </c>
      <c r="I6334" s="5" t="s">
        <v>13</v>
      </c>
      <c r="J6334" s="10"/>
      <c r="K6334" s="10">
        <v>100000</v>
      </c>
      <c r="L6334" s="11">
        <v>269750</v>
      </c>
    </row>
    <row r="6335" spans="1:12" x14ac:dyDescent="0.25">
      <c r="A6335" s="5" t="s">
        <v>926</v>
      </c>
      <c r="B6335" s="3" t="s">
        <v>927</v>
      </c>
      <c r="C6335" s="5" t="s">
        <v>5592</v>
      </c>
      <c r="D6335" s="5" t="s">
        <v>5592</v>
      </c>
      <c r="E6335" s="5">
        <v>2022</v>
      </c>
      <c r="F6335" s="8" t="str">
        <f t="shared" si="200"/>
        <v>July</v>
      </c>
      <c r="G6335" s="7">
        <f t="shared" si="201"/>
        <v>44749</v>
      </c>
      <c r="H6335" s="5" t="s">
        <v>3247</v>
      </c>
      <c r="I6335" s="5" t="s">
        <v>13</v>
      </c>
      <c r="J6335" s="10"/>
      <c r="K6335" s="10">
        <v>100000</v>
      </c>
      <c r="L6335" s="11">
        <v>169750</v>
      </c>
    </row>
    <row r="6336" spans="1:12" x14ac:dyDescent="0.25">
      <c r="A6336" s="5" t="s">
        <v>928</v>
      </c>
      <c r="B6336" s="3" t="s">
        <v>929</v>
      </c>
      <c r="C6336" s="5" t="s">
        <v>5587</v>
      </c>
      <c r="D6336" s="5" t="s">
        <v>5587</v>
      </c>
      <c r="E6336" s="5">
        <v>2022</v>
      </c>
      <c r="F6336" s="8" t="str">
        <f t="shared" si="200"/>
        <v>January</v>
      </c>
      <c r="G6336" s="7">
        <f t="shared" si="201"/>
        <v>44562</v>
      </c>
      <c r="H6336" s="5" t="s">
        <v>36</v>
      </c>
      <c r="I6336" s="5" t="s">
        <v>29</v>
      </c>
      <c r="J6336" s="10"/>
      <c r="K6336" s="10"/>
      <c r="L6336" s="11">
        <v>767550</v>
      </c>
    </row>
    <row r="6337" spans="1:12" x14ac:dyDescent="0.25">
      <c r="A6337" s="5" t="s">
        <v>928</v>
      </c>
      <c r="B6337" s="3" t="s">
        <v>929</v>
      </c>
      <c r="C6337" s="5" t="s">
        <v>5587</v>
      </c>
      <c r="D6337" s="5" t="s">
        <v>5587</v>
      </c>
      <c r="E6337" s="5">
        <v>2022</v>
      </c>
      <c r="F6337" s="8" t="str">
        <f t="shared" si="200"/>
        <v>January</v>
      </c>
      <c r="G6337" s="7">
        <f t="shared" si="201"/>
        <v>44562</v>
      </c>
      <c r="H6337" s="5" t="s">
        <v>5149</v>
      </c>
      <c r="I6337" s="5" t="s">
        <v>11</v>
      </c>
      <c r="J6337" s="10">
        <v>383775</v>
      </c>
      <c r="K6337" s="10"/>
      <c r="L6337" s="11">
        <v>1151325</v>
      </c>
    </row>
    <row r="6338" spans="1:12" x14ac:dyDescent="0.25">
      <c r="A6338" s="5" t="s">
        <v>928</v>
      </c>
      <c r="B6338" s="3" t="s">
        <v>929</v>
      </c>
      <c r="C6338" s="5" t="s">
        <v>5598</v>
      </c>
      <c r="D6338" s="5" t="s">
        <v>5587</v>
      </c>
      <c r="E6338" s="5">
        <v>2022</v>
      </c>
      <c r="F6338" s="8" t="str">
        <f t="shared" si="200"/>
        <v>February</v>
      </c>
      <c r="G6338" s="7">
        <f t="shared" si="201"/>
        <v>44593</v>
      </c>
      <c r="H6338" s="5" t="s">
        <v>5148</v>
      </c>
      <c r="I6338" s="5" t="s">
        <v>11</v>
      </c>
      <c r="J6338" s="10">
        <v>383775</v>
      </c>
      <c r="K6338" s="10"/>
      <c r="L6338" s="11">
        <v>1535100</v>
      </c>
    </row>
    <row r="6339" spans="1:12" x14ac:dyDescent="0.25">
      <c r="A6339" s="5" t="s">
        <v>928</v>
      </c>
      <c r="B6339" s="3" t="s">
        <v>929</v>
      </c>
      <c r="C6339" s="5" t="s">
        <v>5598</v>
      </c>
      <c r="D6339" s="5" t="s">
        <v>5588</v>
      </c>
      <c r="E6339" s="5">
        <v>2022</v>
      </c>
      <c r="F6339" s="8" t="str">
        <f t="shared" si="200"/>
        <v>February</v>
      </c>
      <c r="G6339" s="7">
        <f t="shared" si="201"/>
        <v>44595</v>
      </c>
      <c r="H6339" s="5" t="s">
        <v>5147</v>
      </c>
      <c r="I6339" s="5" t="s">
        <v>13</v>
      </c>
      <c r="J6339" s="10"/>
      <c r="K6339" s="10">
        <v>35700</v>
      </c>
      <c r="L6339" s="11">
        <v>1499400</v>
      </c>
    </row>
    <row r="6340" spans="1:12" x14ac:dyDescent="0.25">
      <c r="A6340" s="5" t="s">
        <v>928</v>
      </c>
      <c r="B6340" s="3" t="s">
        <v>929</v>
      </c>
      <c r="C6340" s="5" t="s">
        <v>5598</v>
      </c>
      <c r="D6340" s="5" t="s">
        <v>5588</v>
      </c>
      <c r="E6340" s="5">
        <v>2022</v>
      </c>
      <c r="F6340" s="8" t="str">
        <f t="shared" si="200"/>
        <v>February</v>
      </c>
      <c r="G6340" s="7">
        <f t="shared" si="201"/>
        <v>44595</v>
      </c>
      <c r="H6340" s="5" t="s">
        <v>3441</v>
      </c>
      <c r="I6340" s="5" t="s">
        <v>13</v>
      </c>
      <c r="J6340" s="10"/>
      <c r="K6340" s="10">
        <v>731850</v>
      </c>
      <c r="L6340" s="11">
        <v>767550</v>
      </c>
    </row>
    <row r="6341" spans="1:12" x14ac:dyDescent="0.25">
      <c r="A6341" s="5" t="s">
        <v>928</v>
      </c>
      <c r="B6341" s="3" t="s">
        <v>929</v>
      </c>
      <c r="C6341" s="5" t="s">
        <v>5588</v>
      </c>
      <c r="D6341" s="5" t="s">
        <v>5587</v>
      </c>
      <c r="E6341" s="5">
        <v>2022</v>
      </c>
      <c r="F6341" s="8" t="str">
        <f t="shared" si="200"/>
        <v>March</v>
      </c>
      <c r="G6341" s="7">
        <f t="shared" si="201"/>
        <v>44621</v>
      </c>
      <c r="H6341" s="5" t="s">
        <v>5146</v>
      </c>
      <c r="I6341" s="5" t="s">
        <v>11</v>
      </c>
      <c r="J6341" s="10">
        <v>383775</v>
      </c>
      <c r="K6341" s="10"/>
      <c r="L6341" s="11">
        <v>1151325</v>
      </c>
    </row>
    <row r="6342" spans="1:12" x14ac:dyDescent="0.25">
      <c r="A6342" s="5" t="s">
        <v>928</v>
      </c>
      <c r="B6342" s="3" t="s">
        <v>929</v>
      </c>
      <c r="C6342" s="5" t="s">
        <v>5588</v>
      </c>
      <c r="D6342" s="5" t="s">
        <v>5593</v>
      </c>
      <c r="E6342" s="5">
        <v>2022</v>
      </c>
      <c r="F6342" s="8" t="str">
        <f t="shared" si="200"/>
        <v>March</v>
      </c>
      <c r="G6342" s="7">
        <f t="shared" si="201"/>
        <v>44642</v>
      </c>
      <c r="H6342" s="5" t="s">
        <v>5145</v>
      </c>
      <c r="I6342" s="5" t="s">
        <v>13</v>
      </c>
      <c r="J6342" s="10"/>
      <c r="K6342" s="10">
        <v>53550</v>
      </c>
      <c r="L6342" s="11">
        <v>1097775</v>
      </c>
    </row>
    <row r="6343" spans="1:12" x14ac:dyDescent="0.25">
      <c r="A6343" s="5" t="s">
        <v>928</v>
      </c>
      <c r="B6343" s="3" t="s">
        <v>929</v>
      </c>
      <c r="C6343" s="5" t="s">
        <v>5588</v>
      </c>
      <c r="D6343" s="5" t="s">
        <v>5593</v>
      </c>
      <c r="E6343" s="5">
        <v>2022</v>
      </c>
      <c r="F6343" s="8" t="str">
        <f t="shared" si="200"/>
        <v>March</v>
      </c>
      <c r="G6343" s="7">
        <f t="shared" si="201"/>
        <v>44642</v>
      </c>
      <c r="H6343" s="5" t="s">
        <v>5144</v>
      </c>
      <c r="I6343" s="5" t="s">
        <v>13</v>
      </c>
      <c r="J6343" s="10"/>
      <c r="K6343" s="10">
        <v>1097775</v>
      </c>
      <c r="L6343" s="11">
        <v>0</v>
      </c>
    </row>
    <row r="6344" spans="1:12" x14ac:dyDescent="0.25">
      <c r="A6344" s="5" t="s">
        <v>928</v>
      </c>
      <c r="B6344" s="3" t="s">
        <v>929</v>
      </c>
      <c r="C6344" s="5" t="s">
        <v>5596</v>
      </c>
      <c r="D6344" s="5" t="s">
        <v>5587</v>
      </c>
      <c r="E6344" s="5">
        <v>2022</v>
      </c>
      <c r="F6344" s="8" t="str">
        <f t="shared" si="200"/>
        <v>April</v>
      </c>
      <c r="G6344" s="7">
        <f t="shared" si="201"/>
        <v>44652</v>
      </c>
      <c r="H6344" s="5" t="s">
        <v>5143</v>
      </c>
      <c r="I6344" s="5" t="s">
        <v>11</v>
      </c>
      <c r="J6344" s="10">
        <v>383775</v>
      </c>
      <c r="K6344" s="10"/>
      <c r="L6344" s="11">
        <v>383775</v>
      </c>
    </row>
    <row r="6345" spans="1:12" x14ac:dyDescent="0.25">
      <c r="A6345" s="5" t="s">
        <v>928</v>
      </c>
      <c r="B6345" s="3" t="s">
        <v>929</v>
      </c>
      <c r="C6345" s="5" t="s">
        <v>5597</v>
      </c>
      <c r="D6345" s="5" t="s">
        <v>5587</v>
      </c>
      <c r="E6345" s="5">
        <v>2022</v>
      </c>
      <c r="F6345" s="8" t="str">
        <f t="shared" si="200"/>
        <v>May</v>
      </c>
      <c r="G6345" s="7">
        <f t="shared" si="201"/>
        <v>44682</v>
      </c>
      <c r="H6345" s="5" t="s">
        <v>5142</v>
      </c>
      <c r="I6345" s="5" t="s">
        <v>11</v>
      </c>
      <c r="J6345" s="10">
        <v>383775</v>
      </c>
      <c r="K6345" s="10"/>
      <c r="L6345" s="11">
        <v>767550</v>
      </c>
    </row>
    <row r="6346" spans="1:12" x14ac:dyDescent="0.25">
      <c r="A6346" s="5" t="s">
        <v>928</v>
      </c>
      <c r="B6346" s="3" t="s">
        <v>929</v>
      </c>
      <c r="C6346" s="5" t="s">
        <v>5589</v>
      </c>
      <c r="D6346" s="5" t="s">
        <v>5587</v>
      </c>
      <c r="E6346" s="5">
        <v>2022</v>
      </c>
      <c r="F6346" s="8" t="str">
        <f t="shared" si="200"/>
        <v>June</v>
      </c>
      <c r="G6346" s="7">
        <f t="shared" si="201"/>
        <v>44713</v>
      </c>
      <c r="H6346" s="5" t="s">
        <v>5141</v>
      </c>
      <c r="I6346" s="5" t="s">
        <v>11</v>
      </c>
      <c r="J6346" s="10">
        <v>383775</v>
      </c>
      <c r="K6346" s="10"/>
      <c r="L6346" s="11">
        <v>1151325</v>
      </c>
    </row>
    <row r="6347" spans="1:12" x14ac:dyDescent="0.25">
      <c r="A6347" s="5" t="s">
        <v>928</v>
      </c>
      <c r="B6347" s="3" t="s">
        <v>929</v>
      </c>
      <c r="C6347" s="5" t="s">
        <v>5589</v>
      </c>
      <c r="D6347" s="5" t="s">
        <v>5600</v>
      </c>
      <c r="E6347" s="5">
        <v>2022</v>
      </c>
      <c r="F6347" s="8" t="str">
        <f t="shared" si="200"/>
        <v>June</v>
      </c>
      <c r="G6347" s="7">
        <f t="shared" si="201"/>
        <v>44740</v>
      </c>
      <c r="H6347" s="5" t="s">
        <v>5140</v>
      </c>
      <c r="I6347" s="5" t="s">
        <v>13</v>
      </c>
      <c r="J6347" s="10"/>
      <c r="K6347" s="10">
        <v>53550</v>
      </c>
      <c r="L6347" s="11">
        <v>1097775</v>
      </c>
    </row>
    <row r="6348" spans="1:12" x14ac:dyDescent="0.25">
      <c r="A6348" s="5" t="s">
        <v>928</v>
      </c>
      <c r="B6348" s="3" t="s">
        <v>929</v>
      </c>
      <c r="C6348" s="5" t="s">
        <v>5589</v>
      </c>
      <c r="D6348" s="5" t="s">
        <v>5600</v>
      </c>
      <c r="E6348" s="5">
        <v>2022</v>
      </c>
      <c r="F6348" s="8" t="str">
        <f t="shared" si="200"/>
        <v>June</v>
      </c>
      <c r="G6348" s="7">
        <f t="shared" si="201"/>
        <v>44740</v>
      </c>
      <c r="H6348" s="5" t="s">
        <v>5139</v>
      </c>
      <c r="I6348" s="5" t="s">
        <v>13</v>
      </c>
      <c r="J6348" s="10"/>
      <c r="K6348" s="10">
        <v>1097775</v>
      </c>
      <c r="L6348" s="11">
        <v>0</v>
      </c>
    </row>
    <row r="6349" spans="1:12" x14ac:dyDescent="0.25">
      <c r="A6349" s="5" t="s">
        <v>928</v>
      </c>
      <c r="B6349" s="3" t="s">
        <v>929</v>
      </c>
      <c r="C6349" s="5" t="s">
        <v>5592</v>
      </c>
      <c r="D6349" s="5" t="s">
        <v>5587</v>
      </c>
      <c r="E6349" s="5">
        <v>2022</v>
      </c>
      <c r="F6349" s="8" t="str">
        <f t="shared" si="200"/>
        <v>July</v>
      </c>
      <c r="G6349" s="7">
        <f t="shared" si="201"/>
        <v>44743</v>
      </c>
      <c r="H6349" s="5" t="s">
        <v>5138</v>
      </c>
      <c r="I6349" s="5" t="s">
        <v>11</v>
      </c>
      <c r="J6349" s="10">
        <v>383775</v>
      </c>
      <c r="K6349" s="10"/>
      <c r="L6349" s="11">
        <v>383775</v>
      </c>
    </row>
    <row r="6350" spans="1:12" x14ac:dyDescent="0.25">
      <c r="A6350" s="5" t="s">
        <v>928</v>
      </c>
      <c r="B6350" s="3" t="s">
        <v>929</v>
      </c>
      <c r="C6350" s="5" t="s">
        <v>5590</v>
      </c>
      <c r="D6350" s="5" t="s">
        <v>5587</v>
      </c>
      <c r="E6350" s="5">
        <v>2022</v>
      </c>
      <c r="F6350" s="8" t="str">
        <f t="shared" si="200"/>
        <v>August</v>
      </c>
      <c r="G6350" s="7">
        <f t="shared" si="201"/>
        <v>44774</v>
      </c>
      <c r="H6350" s="5" t="s">
        <v>5137</v>
      </c>
      <c r="I6350" s="5" t="s">
        <v>11</v>
      </c>
      <c r="J6350" s="10">
        <v>383775</v>
      </c>
      <c r="K6350" s="10"/>
      <c r="L6350" s="11">
        <v>767550</v>
      </c>
    </row>
    <row r="6351" spans="1:12" x14ac:dyDescent="0.25">
      <c r="A6351" s="5" t="s">
        <v>930</v>
      </c>
      <c r="B6351" s="3" t="s">
        <v>931</v>
      </c>
      <c r="C6351" s="7"/>
      <c r="D6351" s="7"/>
      <c r="E6351" s="7"/>
      <c r="F6351" s="8" t="str">
        <f t="shared" si="200"/>
        <v>January</v>
      </c>
      <c r="G6351" s="7" t="str">
        <f t="shared" si="201"/>
        <v/>
      </c>
      <c r="H6351" s="5" t="s">
        <v>28</v>
      </c>
      <c r="I6351" s="5" t="s">
        <v>29</v>
      </c>
      <c r="J6351" s="10"/>
      <c r="K6351" s="10"/>
      <c r="L6351" s="11">
        <v>0</v>
      </c>
    </row>
    <row r="6352" spans="1:12" x14ac:dyDescent="0.25">
      <c r="A6352" s="5" t="s">
        <v>932</v>
      </c>
      <c r="B6352" s="3" t="s">
        <v>932</v>
      </c>
      <c r="C6352" s="5" t="s">
        <v>5587</v>
      </c>
      <c r="D6352" s="5" t="s">
        <v>5587</v>
      </c>
      <c r="E6352" s="5">
        <v>2022</v>
      </c>
      <c r="F6352" s="8" t="str">
        <f t="shared" si="200"/>
        <v>January</v>
      </c>
      <c r="G6352" s="7">
        <f t="shared" si="201"/>
        <v>44562</v>
      </c>
      <c r="H6352" s="5" t="s">
        <v>36</v>
      </c>
      <c r="I6352" s="5" t="s">
        <v>29</v>
      </c>
      <c r="J6352" s="10"/>
      <c r="K6352" s="10"/>
      <c r="L6352" s="11">
        <v>2257500</v>
      </c>
    </row>
    <row r="6353" spans="1:12" x14ac:dyDescent="0.25">
      <c r="A6353" s="5" t="s">
        <v>932</v>
      </c>
      <c r="B6353" s="3" t="s">
        <v>932</v>
      </c>
      <c r="C6353" s="5" t="s">
        <v>5587</v>
      </c>
      <c r="D6353" s="5" t="s">
        <v>5587</v>
      </c>
      <c r="E6353" s="5">
        <v>2022</v>
      </c>
      <c r="F6353" s="8" t="str">
        <f t="shared" si="200"/>
        <v>January</v>
      </c>
      <c r="G6353" s="7">
        <f t="shared" si="201"/>
        <v>44562</v>
      </c>
      <c r="H6353" s="5" t="s">
        <v>5136</v>
      </c>
      <c r="I6353" s="5" t="s">
        <v>11</v>
      </c>
      <c r="J6353" s="10">
        <v>1602096.77</v>
      </c>
      <c r="K6353" s="10"/>
      <c r="L6353" s="11">
        <v>3859596.77</v>
      </c>
    </row>
    <row r="6354" spans="1:12" x14ac:dyDescent="0.25">
      <c r="A6354" s="5" t="s">
        <v>932</v>
      </c>
      <c r="B6354" s="3" t="s">
        <v>932</v>
      </c>
      <c r="C6354" s="5" t="s">
        <v>5587</v>
      </c>
      <c r="D6354" s="5" t="s">
        <v>5608</v>
      </c>
      <c r="E6354" s="5">
        <v>2022</v>
      </c>
      <c r="F6354" s="8" t="str">
        <f t="shared" si="200"/>
        <v>January</v>
      </c>
      <c r="G6354" s="7">
        <f t="shared" si="201"/>
        <v>44586</v>
      </c>
      <c r="H6354" s="5" t="s">
        <v>3247</v>
      </c>
      <c r="I6354" s="5" t="s">
        <v>13</v>
      </c>
      <c r="J6354" s="10"/>
      <c r="K6354" s="10">
        <v>1076250</v>
      </c>
      <c r="L6354" s="11">
        <v>2783346.77</v>
      </c>
    </row>
    <row r="6355" spans="1:12" x14ac:dyDescent="0.25">
      <c r="A6355" s="5" t="s">
        <v>932</v>
      </c>
      <c r="B6355" s="3" t="s">
        <v>932</v>
      </c>
      <c r="C6355" s="5" t="s">
        <v>5598</v>
      </c>
      <c r="D6355" s="5" t="s">
        <v>5587</v>
      </c>
      <c r="E6355" s="5">
        <v>2022</v>
      </c>
      <c r="F6355" s="8" t="str">
        <f t="shared" si="200"/>
        <v>February</v>
      </c>
      <c r="G6355" s="7">
        <f t="shared" si="201"/>
        <v>44593</v>
      </c>
      <c r="H6355" s="5" t="s">
        <v>5135</v>
      </c>
      <c r="I6355" s="5" t="s">
        <v>11</v>
      </c>
      <c r="J6355" s="10">
        <v>2257500</v>
      </c>
      <c r="K6355" s="10"/>
      <c r="L6355" s="11">
        <v>5040846.7699999996</v>
      </c>
    </row>
    <row r="6356" spans="1:12" x14ac:dyDescent="0.25">
      <c r="A6356" s="5" t="s">
        <v>932</v>
      </c>
      <c r="B6356" s="3" t="s">
        <v>932</v>
      </c>
      <c r="C6356" s="5" t="s">
        <v>5598</v>
      </c>
      <c r="D6356" s="5" t="s">
        <v>5599</v>
      </c>
      <c r="E6356" s="5">
        <v>2022</v>
      </c>
      <c r="F6356" s="8" t="str">
        <f t="shared" ref="F6356:F6419" si="202">TEXT(C6356*28, "mmmm")</f>
        <v>February</v>
      </c>
      <c r="G6356" s="7">
        <f t="shared" ref="G6356:G6419" si="203">IFERROR(DATEVALUE(CONCATENATE(C6356,"-",D6356,"-",E6356)), "")</f>
        <v>44608</v>
      </c>
      <c r="H6356" s="5" t="s">
        <v>1975</v>
      </c>
      <c r="I6356" s="5" t="s">
        <v>13</v>
      </c>
      <c r="J6356" s="10"/>
      <c r="K6356" s="10">
        <v>105000</v>
      </c>
      <c r="L6356" s="11">
        <v>4935846.7699999996</v>
      </c>
    </row>
    <row r="6357" spans="1:12" x14ac:dyDescent="0.25">
      <c r="A6357" s="5" t="s">
        <v>932</v>
      </c>
      <c r="B6357" s="3" t="s">
        <v>932</v>
      </c>
      <c r="C6357" s="5" t="s">
        <v>5598</v>
      </c>
      <c r="D6357" s="5" t="s">
        <v>5599</v>
      </c>
      <c r="E6357" s="5">
        <v>2022</v>
      </c>
      <c r="F6357" s="8" t="str">
        <f t="shared" si="202"/>
        <v>February</v>
      </c>
      <c r="G6357" s="7">
        <f t="shared" si="203"/>
        <v>44608</v>
      </c>
      <c r="H6357" s="5" t="s">
        <v>5134</v>
      </c>
      <c r="I6357" s="5" t="s">
        <v>13</v>
      </c>
      <c r="J6357" s="10"/>
      <c r="K6357" s="10">
        <v>1076250</v>
      </c>
      <c r="L6357" s="11">
        <v>3859596.77</v>
      </c>
    </row>
    <row r="6358" spans="1:12" x14ac:dyDescent="0.25">
      <c r="A6358" s="5" t="s">
        <v>932</v>
      </c>
      <c r="B6358" s="3" t="s">
        <v>932</v>
      </c>
      <c r="C6358" s="5" t="s">
        <v>5588</v>
      </c>
      <c r="D6358" s="5" t="s">
        <v>5587</v>
      </c>
      <c r="E6358" s="5">
        <v>2022</v>
      </c>
      <c r="F6358" s="8" t="str">
        <f t="shared" si="202"/>
        <v>March</v>
      </c>
      <c r="G6358" s="7">
        <f t="shared" si="203"/>
        <v>44621</v>
      </c>
      <c r="H6358" s="5" t="s">
        <v>5133</v>
      </c>
      <c r="I6358" s="5" t="s">
        <v>11</v>
      </c>
      <c r="J6358" s="10">
        <v>2257500</v>
      </c>
      <c r="K6358" s="10"/>
      <c r="L6358" s="11">
        <v>6117096.7699999996</v>
      </c>
    </row>
    <row r="6359" spans="1:12" x14ac:dyDescent="0.25">
      <c r="A6359" s="5" t="s">
        <v>932</v>
      </c>
      <c r="B6359" s="3" t="s">
        <v>932</v>
      </c>
      <c r="C6359" s="5" t="s">
        <v>5588</v>
      </c>
      <c r="D6359" s="5" t="s">
        <v>5609</v>
      </c>
      <c r="E6359" s="5">
        <v>2022</v>
      </c>
      <c r="F6359" s="8" t="str">
        <f t="shared" si="202"/>
        <v>March</v>
      </c>
      <c r="G6359" s="7">
        <f t="shared" si="203"/>
        <v>44643</v>
      </c>
      <c r="H6359" s="5" t="s">
        <v>4699</v>
      </c>
      <c r="I6359" s="5" t="s">
        <v>13</v>
      </c>
      <c r="J6359" s="10"/>
      <c r="K6359" s="10">
        <v>74516.13</v>
      </c>
      <c r="L6359" s="11">
        <v>6042580.6399999997</v>
      </c>
    </row>
    <row r="6360" spans="1:12" x14ac:dyDescent="0.25">
      <c r="A6360" s="5" t="s">
        <v>932</v>
      </c>
      <c r="B6360" s="3" t="s">
        <v>932</v>
      </c>
      <c r="C6360" s="5" t="s">
        <v>5588</v>
      </c>
      <c r="D6360" s="5" t="s">
        <v>5609</v>
      </c>
      <c r="E6360" s="5">
        <v>2022</v>
      </c>
      <c r="F6360" s="8" t="str">
        <f t="shared" si="202"/>
        <v>March</v>
      </c>
      <c r="G6360" s="7">
        <f t="shared" si="203"/>
        <v>44643</v>
      </c>
      <c r="H6360" s="5" t="s">
        <v>5132</v>
      </c>
      <c r="I6360" s="5" t="s">
        <v>13</v>
      </c>
      <c r="J6360" s="10"/>
      <c r="K6360" s="10">
        <v>1076250</v>
      </c>
      <c r="L6360" s="11">
        <v>4966330.6399999997</v>
      </c>
    </row>
    <row r="6361" spans="1:12" x14ac:dyDescent="0.25">
      <c r="A6361" s="5" t="s">
        <v>932</v>
      </c>
      <c r="B6361" s="3" t="s">
        <v>932</v>
      </c>
      <c r="C6361" s="5" t="s">
        <v>5596</v>
      </c>
      <c r="D6361" s="5" t="s">
        <v>5587</v>
      </c>
      <c r="E6361" s="5">
        <v>2022</v>
      </c>
      <c r="F6361" s="8" t="str">
        <f t="shared" si="202"/>
        <v>April</v>
      </c>
      <c r="G6361" s="7">
        <f t="shared" si="203"/>
        <v>44652</v>
      </c>
      <c r="H6361" s="5" t="s">
        <v>5131</v>
      </c>
      <c r="I6361" s="5" t="s">
        <v>11</v>
      </c>
      <c r="J6361" s="10">
        <v>2257500</v>
      </c>
      <c r="K6361" s="10"/>
      <c r="L6361" s="11">
        <v>7223830.6399999997</v>
      </c>
    </row>
    <row r="6362" spans="1:12" x14ac:dyDescent="0.25">
      <c r="A6362" s="5" t="s">
        <v>932</v>
      </c>
      <c r="B6362" s="3" t="s">
        <v>932</v>
      </c>
      <c r="C6362" s="5" t="s">
        <v>5596</v>
      </c>
      <c r="D6362" s="5" t="s">
        <v>5611</v>
      </c>
      <c r="E6362" s="5">
        <v>2022</v>
      </c>
      <c r="F6362" s="8" t="str">
        <f t="shared" si="202"/>
        <v>April</v>
      </c>
      <c r="G6362" s="7">
        <f t="shared" si="203"/>
        <v>44665</v>
      </c>
      <c r="H6362" s="5" t="s">
        <v>5130</v>
      </c>
      <c r="I6362" s="5" t="s">
        <v>11</v>
      </c>
      <c r="J6362" s="10"/>
      <c r="K6362" s="10">
        <v>677250</v>
      </c>
      <c r="L6362" s="11">
        <v>6546580.6399999997</v>
      </c>
    </row>
    <row r="6363" spans="1:12" x14ac:dyDescent="0.25">
      <c r="A6363" s="5" t="s">
        <v>932</v>
      </c>
      <c r="B6363" s="3" t="s">
        <v>932</v>
      </c>
      <c r="C6363" s="5" t="s">
        <v>5596</v>
      </c>
      <c r="D6363" s="5" t="s">
        <v>5611</v>
      </c>
      <c r="E6363" s="5">
        <v>2022</v>
      </c>
      <c r="F6363" s="8" t="str">
        <f t="shared" si="202"/>
        <v>April</v>
      </c>
      <c r="G6363" s="7">
        <f t="shared" si="203"/>
        <v>44665</v>
      </c>
      <c r="H6363" s="5" t="s">
        <v>5129</v>
      </c>
      <c r="I6363" s="5" t="s">
        <v>11</v>
      </c>
      <c r="J6363" s="10"/>
      <c r="K6363" s="10">
        <v>180600</v>
      </c>
      <c r="L6363" s="11">
        <v>6365980.6399999997</v>
      </c>
    </row>
    <row r="6364" spans="1:12" x14ac:dyDescent="0.25">
      <c r="A6364" s="5" t="s">
        <v>932</v>
      </c>
      <c r="B6364" s="3" t="s">
        <v>932</v>
      </c>
      <c r="C6364" s="5" t="s">
        <v>5589</v>
      </c>
      <c r="D6364" s="5" t="s">
        <v>5613</v>
      </c>
      <c r="E6364" s="5">
        <v>2022</v>
      </c>
      <c r="F6364" s="8" t="str">
        <f t="shared" si="202"/>
        <v>June</v>
      </c>
      <c r="G6364" s="7">
        <f t="shared" si="203"/>
        <v>44733</v>
      </c>
      <c r="H6364" s="5" t="s">
        <v>4697</v>
      </c>
      <c r="I6364" s="5" t="s">
        <v>13</v>
      </c>
      <c r="J6364" s="10"/>
      <c r="K6364" s="10">
        <v>105000</v>
      </c>
      <c r="L6364" s="11">
        <v>6260980.6399999997</v>
      </c>
    </row>
    <row r="6365" spans="1:12" x14ac:dyDescent="0.25">
      <c r="A6365" s="5" t="s">
        <v>932</v>
      </c>
      <c r="B6365" s="3" t="s">
        <v>932</v>
      </c>
      <c r="C6365" s="5" t="s">
        <v>5589</v>
      </c>
      <c r="D6365" s="5" t="s">
        <v>5613</v>
      </c>
      <c r="E6365" s="5">
        <v>2022</v>
      </c>
      <c r="F6365" s="8" t="str">
        <f t="shared" si="202"/>
        <v>June</v>
      </c>
      <c r="G6365" s="7">
        <f t="shared" si="203"/>
        <v>44733</v>
      </c>
      <c r="H6365" s="5" t="s">
        <v>3247</v>
      </c>
      <c r="I6365" s="5" t="s">
        <v>13</v>
      </c>
      <c r="J6365" s="10"/>
      <c r="K6365" s="10">
        <v>1076250</v>
      </c>
      <c r="L6365" s="11">
        <v>5184730.6399999997</v>
      </c>
    </row>
    <row r="6366" spans="1:12" x14ac:dyDescent="0.25">
      <c r="A6366" s="5" t="s">
        <v>932</v>
      </c>
      <c r="B6366" s="3" t="s">
        <v>932</v>
      </c>
      <c r="C6366" s="5" t="s">
        <v>5592</v>
      </c>
      <c r="D6366" s="5" t="s">
        <v>5593</v>
      </c>
      <c r="E6366" s="5">
        <v>2022</v>
      </c>
      <c r="F6366" s="8" t="str">
        <f t="shared" si="202"/>
        <v>July</v>
      </c>
      <c r="G6366" s="7">
        <f t="shared" si="203"/>
        <v>44764</v>
      </c>
      <c r="H6366" s="5" t="s">
        <v>3247</v>
      </c>
      <c r="I6366" s="5" t="s">
        <v>13</v>
      </c>
      <c r="J6366" s="10"/>
      <c r="K6366" s="10">
        <v>1334550</v>
      </c>
      <c r="L6366" s="11">
        <v>3850180.64</v>
      </c>
    </row>
    <row r="6367" spans="1:12" x14ac:dyDescent="0.25">
      <c r="A6367" s="5" t="s">
        <v>933</v>
      </c>
      <c r="B6367" s="3" t="s">
        <v>934</v>
      </c>
      <c r="C6367" s="5" t="s">
        <v>5587</v>
      </c>
      <c r="D6367" s="5" t="s">
        <v>5600</v>
      </c>
      <c r="E6367" s="5">
        <v>2022</v>
      </c>
      <c r="F6367" s="8" t="str">
        <f t="shared" si="202"/>
        <v>January</v>
      </c>
      <c r="G6367" s="7">
        <f t="shared" si="203"/>
        <v>44589</v>
      </c>
      <c r="H6367" s="5" t="s">
        <v>5128</v>
      </c>
      <c r="I6367" s="5" t="s">
        <v>11</v>
      </c>
      <c r="J6367" s="10">
        <v>484100218.88</v>
      </c>
      <c r="K6367" s="10"/>
      <c r="L6367" s="11">
        <v>484100218.88</v>
      </c>
    </row>
    <row r="6368" spans="1:12" x14ac:dyDescent="0.25">
      <c r="A6368" s="5" t="s">
        <v>933</v>
      </c>
      <c r="B6368" s="3" t="s">
        <v>934</v>
      </c>
      <c r="C6368" s="5" t="s">
        <v>5588</v>
      </c>
      <c r="D6368" s="5" t="s">
        <v>5593</v>
      </c>
      <c r="E6368" s="5">
        <v>2022</v>
      </c>
      <c r="F6368" s="8" t="str">
        <f t="shared" si="202"/>
        <v>March</v>
      </c>
      <c r="G6368" s="7">
        <f t="shared" si="203"/>
        <v>44642</v>
      </c>
      <c r="H6368" s="5" t="s">
        <v>5127</v>
      </c>
      <c r="I6368" s="5" t="s">
        <v>13</v>
      </c>
      <c r="J6368" s="10"/>
      <c r="K6368" s="10">
        <v>439067640.38</v>
      </c>
      <c r="L6368" s="11">
        <v>45032578.5</v>
      </c>
    </row>
    <row r="6369" spans="1:12" x14ac:dyDescent="0.25">
      <c r="A6369" s="5" t="s">
        <v>933</v>
      </c>
      <c r="B6369" s="3" t="s">
        <v>934</v>
      </c>
      <c r="C6369" s="5" t="s">
        <v>5588</v>
      </c>
      <c r="D6369" s="5" t="s">
        <v>5593</v>
      </c>
      <c r="E6369" s="5">
        <v>2022</v>
      </c>
      <c r="F6369" s="8" t="str">
        <f t="shared" si="202"/>
        <v>March</v>
      </c>
      <c r="G6369" s="7">
        <f t="shared" si="203"/>
        <v>44642</v>
      </c>
      <c r="H6369" s="5" t="s">
        <v>1975</v>
      </c>
      <c r="I6369" s="5" t="s">
        <v>13</v>
      </c>
      <c r="J6369" s="10"/>
      <c r="K6369" s="10">
        <v>45032578.5</v>
      </c>
      <c r="L6369" s="11">
        <v>0</v>
      </c>
    </row>
    <row r="6370" spans="1:12" x14ac:dyDescent="0.25">
      <c r="A6370" s="5" t="s">
        <v>933</v>
      </c>
      <c r="B6370" s="3" t="s">
        <v>934</v>
      </c>
      <c r="C6370" s="5" t="s">
        <v>5590</v>
      </c>
      <c r="D6370" s="5" t="s">
        <v>5605</v>
      </c>
      <c r="E6370" s="5">
        <v>2022</v>
      </c>
      <c r="F6370" s="8" t="str">
        <f t="shared" si="202"/>
        <v>August</v>
      </c>
      <c r="G6370" s="7">
        <f t="shared" si="203"/>
        <v>44782</v>
      </c>
      <c r="H6370" s="5" t="s">
        <v>5126</v>
      </c>
      <c r="I6370" s="5" t="s">
        <v>11</v>
      </c>
      <c r="J6370" s="10">
        <v>102752600.90000001</v>
      </c>
      <c r="K6370" s="10"/>
      <c r="L6370" s="11">
        <v>102752600.90000001</v>
      </c>
    </row>
    <row r="6371" spans="1:12" x14ac:dyDescent="0.25">
      <c r="A6371" s="5" t="s">
        <v>935</v>
      </c>
      <c r="B6371" s="3" t="s">
        <v>936</v>
      </c>
      <c r="C6371" s="5" t="s">
        <v>5587</v>
      </c>
      <c r="D6371" s="5" t="s">
        <v>5587</v>
      </c>
      <c r="E6371" s="5">
        <v>2022</v>
      </c>
      <c r="F6371" s="8" t="str">
        <f t="shared" si="202"/>
        <v>January</v>
      </c>
      <c r="G6371" s="7">
        <f t="shared" si="203"/>
        <v>44562</v>
      </c>
      <c r="H6371" s="5" t="s">
        <v>5125</v>
      </c>
      <c r="I6371" s="5" t="s">
        <v>11</v>
      </c>
      <c r="J6371" s="10">
        <v>207152.5</v>
      </c>
      <c r="K6371" s="10"/>
      <c r="L6371" s="11">
        <v>207152.5</v>
      </c>
    </row>
    <row r="6372" spans="1:12" x14ac:dyDescent="0.25">
      <c r="A6372" s="5" t="s">
        <v>935</v>
      </c>
      <c r="B6372" s="3" t="s">
        <v>936</v>
      </c>
      <c r="C6372" s="5" t="s">
        <v>5587</v>
      </c>
      <c r="D6372" s="5" t="s">
        <v>5594</v>
      </c>
      <c r="E6372" s="5">
        <v>2022</v>
      </c>
      <c r="F6372" s="8" t="str">
        <f t="shared" si="202"/>
        <v>January</v>
      </c>
      <c r="G6372" s="7">
        <f t="shared" si="203"/>
        <v>44572</v>
      </c>
      <c r="H6372" s="5" t="s">
        <v>4764</v>
      </c>
      <c r="I6372" s="5" t="s">
        <v>13</v>
      </c>
      <c r="J6372" s="10"/>
      <c r="K6372" s="10">
        <v>207152.5</v>
      </c>
      <c r="L6372" s="11">
        <v>0</v>
      </c>
    </row>
    <row r="6373" spans="1:12" x14ac:dyDescent="0.25">
      <c r="A6373" s="5" t="s">
        <v>935</v>
      </c>
      <c r="B6373" s="3" t="s">
        <v>936</v>
      </c>
      <c r="C6373" s="5" t="s">
        <v>5598</v>
      </c>
      <c r="D6373" s="5" t="s">
        <v>5587</v>
      </c>
      <c r="E6373" s="5">
        <v>2022</v>
      </c>
      <c r="F6373" s="8" t="str">
        <f t="shared" si="202"/>
        <v>February</v>
      </c>
      <c r="G6373" s="7">
        <f t="shared" si="203"/>
        <v>44593</v>
      </c>
      <c r="H6373" s="5" t="s">
        <v>5124</v>
      </c>
      <c r="I6373" s="5" t="s">
        <v>11</v>
      </c>
      <c r="J6373" s="10">
        <v>207152.5</v>
      </c>
      <c r="K6373" s="10"/>
      <c r="L6373" s="11">
        <v>207152.5</v>
      </c>
    </row>
    <row r="6374" spans="1:12" x14ac:dyDescent="0.25">
      <c r="A6374" s="5" t="s">
        <v>935</v>
      </c>
      <c r="B6374" s="3" t="s">
        <v>936</v>
      </c>
      <c r="C6374" s="5" t="s">
        <v>5598</v>
      </c>
      <c r="D6374" s="5" t="s">
        <v>5592</v>
      </c>
      <c r="E6374" s="5">
        <v>2022</v>
      </c>
      <c r="F6374" s="8" t="str">
        <f t="shared" si="202"/>
        <v>February</v>
      </c>
      <c r="G6374" s="7">
        <f t="shared" si="203"/>
        <v>44599</v>
      </c>
      <c r="H6374" s="5" t="s">
        <v>4698</v>
      </c>
      <c r="I6374" s="5" t="s">
        <v>13</v>
      </c>
      <c r="J6374" s="10"/>
      <c r="K6374" s="10">
        <v>207152.5</v>
      </c>
      <c r="L6374" s="11">
        <v>0</v>
      </c>
    </row>
    <row r="6375" spans="1:12" x14ac:dyDescent="0.25">
      <c r="A6375" s="5" t="s">
        <v>935</v>
      </c>
      <c r="B6375" s="3" t="s">
        <v>936</v>
      </c>
      <c r="C6375" s="5" t="s">
        <v>5588</v>
      </c>
      <c r="D6375" s="5" t="s">
        <v>5587</v>
      </c>
      <c r="E6375" s="5">
        <v>2022</v>
      </c>
      <c r="F6375" s="8" t="str">
        <f t="shared" si="202"/>
        <v>March</v>
      </c>
      <c r="G6375" s="7">
        <f t="shared" si="203"/>
        <v>44621</v>
      </c>
      <c r="H6375" s="5" t="s">
        <v>5123</v>
      </c>
      <c r="I6375" s="5" t="s">
        <v>11</v>
      </c>
      <c r="J6375" s="10">
        <v>207152.5</v>
      </c>
      <c r="K6375" s="10"/>
      <c r="L6375" s="11">
        <v>207152.5</v>
      </c>
    </row>
    <row r="6376" spans="1:12" x14ac:dyDescent="0.25">
      <c r="A6376" s="5" t="s">
        <v>935</v>
      </c>
      <c r="B6376" s="3" t="s">
        <v>936</v>
      </c>
      <c r="C6376" s="5" t="s">
        <v>5588</v>
      </c>
      <c r="D6376" s="5" t="s">
        <v>5598</v>
      </c>
      <c r="E6376" s="5">
        <v>2022</v>
      </c>
      <c r="F6376" s="8" t="str">
        <f t="shared" si="202"/>
        <v>March</v>
      </c>
      <c r="G6376" s="7">
        <f t="shared" si="203"/>
        <v>44622</v>
      </c>
      <c r="H6376" s="5" t="s">
        <v>4695</v>
      </c>
      <c r="I6376" s="5" t="s">
        <v>13</v>
      </c>
      <c r="J6376" s="10"/>
      <c r="K6376" s="10">
        <v>207152.5</v>
      </c>
      <c r="L6376" s="11">
        <v>0</v>
      </c>
    </row>
    <row r="6377" spans="1:12" x14ac:dyDescent="0.25">
      <c r="A6377" s="5" t="s">
        <v>935</v>
      </c>
      <c r="B6377" s="3" t="s">
        <v>936</v>
      </c>
      <c r="C6377" s="5" t="s">
        <v>5596</v>
      </c>
      <c r="D6377" s="5" t="s">
        <v>5587</v>
      </c>
      <c r="E6377" s="5">
        <v>2022</v>
      </c>
      <c r="F6377" s="8" t="str">
        <f t="shared" si="202"/>
        <v>April</v>
      </c>
      <c r="G6377" s="7">
        <f t="shared" si="203"/>
        <v>44652</v>
      </c>
      <c r="H6377" s="5" t="s">
        <v>5122</v>
      </c>
      <c r="I6377" s="5" t="s">
        <v>11</v>
      </c>
      <c r="J6377" s="10">
        <v>207152.5</v>
      </c>
      <c r="K6377" s="10"/>
      <c r="L6377" s="11">
        <v>207152.5</v>
      </c>
    </row>
    <row r="6378" spans="1:12" x14ac:dyDescent="0.25">
      <c r="A6378" s="5" t="s">
        <v>935</v>
      </c>
      <c r="B6378" s="3" t="s">
        <v>936</v>
      </c>
      <c r="C6378" s="5" t="s">
        <v>5596</v>
      </c>
      <c r="D6378" s="5" t="s">
        <v>5589</v>
      </c>
      <c r="E6378" s="5">
        <v>2022</v>
      </c>
      <c r="F6378" s="8" t="str">
        <f t="shared" si="202"/>
        <v>April</v>
      </c>
      <c r="G6378" s="7">
        <f t="shared" si="203"/>
        <v>44657</v>
      </c>
      <c r="H6378" s="5" t="s">
        <v>4692</v>
      </c>
      <c r="I6378" s="5" t="s">
        <v>13</v>
      </c>
      <c r="J6378" s="10"/>
      <c r="K6378" s="10">
        <v>207152.5</v>
      </c>
      <c r="L6378" s="11">
        <v>0</v>
      </c>
    </row>
    <row r="6379" spans="1:12" x14ac:dyDescent="0.25">
      <c r="A6379" s="5" t="s">
        <v>935</v>
      </c>
      <c r="B6379" s="3" t="s">
        <v>936</v>
      </c>
      <c r="C6379" s="5" t="s">
        <v>5596</v>
      </c>
      <c r="D6379" s="5" t="s">
        <v>5611</v>
      </c>
      <c r="E6379" s="5">
        <v>2022</v>
      </c>
      <c r="F6379" s="8" t="str">
        <f t="shared" si="202"/>
        <v>April</v>
      </c>
      <c r="G6379" s="7">
        <f t="shared" si="203"/>
        <v>44665</v>
      </c>
      <c r="H6379" s="5" t="s">
        <v>5121</v>
      </c>
      <c r="I6379" s="5" t="s">
        <v>13</v>
      </c>
      <c r="J6379" s="10"/>
      <c r="K6379" s="10">
        <v>79000</v>
      </c>
      <c r="L6379" s="11">
        <v>-79000</v>
      </c>
    </row>
    <row r="6380" spans="1:12" x14ac:dyDescent="0.25">
      <c r="A6380" s="5" t="s">
        <v>935</v>
      </c>
      <c r="B6380" s="3" t="s">
        <v>936</v>
      </c>
      <c r="C6380" s="5" t="s">
        <v>5597</v>
      </c>
      <c r="D6380" s="5" t="s">
        <v>5587</v>
      </c>
      <c r="E6380" s="5">
        <v>2022</v>
      </c>
      <c r="F6380" s="8" t="str">
        <f t="shared" si="202"/>
        <v>May</v>
      </c>
      <c r="G6380" s="7">
        <f t="shared" si="203"/>
        <v>44682</v>
      </c>
      <c r="H6380" s="5" t="s">
        <v>5120</v>
      </c>
      <c r="I6380" s="5" t="s">
        <v>11</v>
      </c>
      <c r="J6380" s="10">
        <v>207152.5</v>
      </c>
      <c r="K6380" s="10"/>
      <c r="L6380" s="11">
        <v>128152.5</v>
      </c>
    </row>
    <row r="6381" spans="1:12" x14ac:dyDescent="0.25">
      <c r="A6381" s="5" t="s">
        <v>935</v>
      </c>
      <c r="B6381" s="3" t="s">
        <v>936</v>
      </c>
      <c r="C6381" s="5" t="s">
        <v>5597</v>
      </c>
      <c r="D6381" s="5" t="s">
        <v>5605</v>
      </c>
      <c r="E6381" s="5">
        <v>2022</v>
      </c>
      <c r="F6381" s="8" t="str">
        <f t="shared" si="202"/>
        <v>May</v>
      </c>
      <c r="G6381" s="7">
        <f t="shared" si="203"/>
        <v>44690</v>
      </c>
      <c r="H6381" s="5" t="s">
        <v>5119</v>
      </c>
      <c r="I6381" s="5" t="s">
        <v>13</v>
      </c>
      <c r="J6381" s="10"/>
      <c r="K6381" s="10">
        <v>128152.5</v>
      </c>
      <c r="L6381" s="11">
        <v>0</v>
      </c>
    </row>
    <row r="6382" spans="1:12" x14ac:dyDescent="0.25">
      <c r="A6382" s="5" t="s">
        <v>935</v>
      </c>
      <c r="B6382" s="3" t="s">
        <v>936</v>
      </c>
      <c r="C6382" s="5" t="s">
        <v>5589</v>
      </c>
      <c r="D6382" s="5" t="s">
        <v>5587</v>
      </c>
      <c r="E6382" s="5">
        <v>2022</v>
      </c>
      <c r="F6382" s="8" t="str">
        <f t="shared" si="202"/>
        <v>June</v>
      </c>
      <c r="G6382" s="7">
        <f t="shared" si="203"/>
        <v>44713</v>
      </c>
      <c r="H6382" s="5" t="s">
        <v>5118</v>
      </c>
      <c r="I6382" s="5" t="s">
        <v>11</v>
      </c>
      <c r="J6382" s="10">
        <v>207152.5</v>
      </c>
      <c r="K6382" s="10"/>
      <c r="L6382" s="11">
        <v>207152.5</v>
      </c>
    </row>
    <row r="6383" spans="1:12" x14ac:dyDescent="0.25">
      <c r="A6383" s="5" t="s">
        <v>935</v>
      </c>
      <c r="B6383" s="3" t="s">
        <v>936</v>
      </c>
      <c r="C6383" s="5" t="s">
        <v>5589</v>
      </c>
      <c r="D6383" s="5" t="s">
        <v>5592</v>
      </c>
      <c r="E6383" s="5">
        <v>2022</v>
      </c>
      <c r="F6383" s="8" t="str">
        <f t="shared" si="202"/>
        <v>June</v>
      </c>
      <c r="G6383" s="7">
        <f t="shared" si="203"/>
        <v>44719</v>
      </c>
      <c r="H6383" s="5" t="s">
        <v>5117</v>
      </c>
      <c r="I6383" s="5" t="s">
        <v>13</v>
      </c>
      <c r="J6383" s="10"/>
      <c r="K6383" s="10">
        <v>207152.5</v>
      </c>
      <c r="L6383" s="11">
        <v>0</v>
      </c>
    </row>
    <row r="6384" spans="1:12" x14ac:dyDescent="0.25">
      <c r="A6384" s="5" t="s">
        <v>935</v>
      </c>
      <c r="B6384" s="3" t="s">
        <v>936</v>
      </c>
      <c r="C6384" s="5" t="s">
        <v>5592</v>
      </c>
      <c r="D6384" s="5" t="s">
        <v>5587</v>
      </c>
      <c r="E6384" s="5">
        <v>2022</v>
      </c>
      <c r="F6384" s="8" t="str">
        <f t="shared" si="202"/>
        <v>July</v>
      </c>
      <c r="G6384" s="7">
        <f t="shared" si="203"/>
        <v>44743</v>
      </c>
      <c r="H6384" s="5" t="s">
        <v>5116</v>
      </c>
      <c r="I6384" s="5" t="s">
        <v>11</v>
      </c>
      <c r="J6384" s="10">
        <v>207152.5</v>
      </c>
      <c r="K6384" s="10"/>
      <c r="L6384" s="11">
        <v>207152.5</v>
      </c>
    </row>
    <row r="6385" spans="1:12" x14ac:dyDescent="0.25">
      <c r="A6385" s="5" t="s">
        <v>935</v>
      </c>
      <c r="B6385" s="3" t="s">
        <v>936</v>
      </c>
      <c r="C6385" s="5" t="s">
        <v>5592</v>
      </c>
      <c r="D6385" s="5" t="s">
        <v>5597</v>
      </c>
      <c r="E6385" s="5">
        <v>2022</v>
      </c>
      <c r="F6385" s="8" t="str">
        <f t="shared" si="202"/>
        <v>July</v>
      </c>
      <c r="G6385" s="7">
        <f t="shared" si="203"/>
        <v>44747</v>
      </c>
      <c r="H6385" s="5" t="s">
        <v>4685</v>
      </c>
      <c r="I6385" s="5" t="s">
        <v>13</v>
      </c>
      <c r="J6385" s="10"/>
      <c r="K6385" s="10">
        <v>207152.5</v>
      </c>
      <c r="L6385" s="11">
        <v>0</v>
      </c>
    </row>
    <row r="6386" spans="1:12" x14ac:dyDescent="0.25">
      <c r="A6386" s="5" t="s">
        <v>935</v>
      </c>
      <c r="B6386" s="3" t="s">
        <v>936</v>
      </c>
      <c r="C6386" s="5" t="s">
        <v>5590</v>
      </c>
      <c r="D6386" s="5" t="s">
        <v>5587</v>
      </c>
      <c r="E6386" s="5">
        <v>2022</v>
      </c>
      <c r="F6386" s="8" t="str">
        <f t="shared" si="202"/>
        <v>August</v>
      </c>
      <c r="G6386" s="7">
        <f t="shared" si="203"/>
        <v>44774</v>
      </c>
      <c r="H6386" s="5" t="s">
        <v>5115</v>
      </c>
      <c r="I6386" s="5" t="s">
        <v>11</v>
      </c>
      <c r="J6386" s="10">
        <v>207152.5</v>
      </c>
      <c r="K6386" s="10"/>
      <c r="L6386" s="11">
        <v>207152.5</v>
      </c>
    </row>
    <row r="6387" spans="1:12" x14ac:dyDescent="0.25">
      <c r="A6387" s="5" t="s">
        <v>935</v>
      </c>
      <c r="B6387" s="3" t="s">
        <v>936</v>
      </c>
      <c r="C6387" s="5" t="s">
        <v>5590</v>
      </c>
      <c r="D6387" s="5" t="s">
        <v>5590</v>
      </c>
      <c r="E6387" s="5">
        <v>2022</v>
      </c>
      <c r="F6387" s="8" t="str">
        <f t="shared" si="202"/>
        <v>August</v>
      </c>
      <c r="G6387" s="7">
        <f t="shared" si="203"/>
        <v>44781</v>
      </c>
      <c r="H6387" s="5" t="s">
        <v>4682</v>
      </c>
      <c r="I6387" s="5" t="s">
        <v>13</v>
      </c>
      <c r="J6387" s="10"/>
      <c r="K6387" s="10">
        <v>207152.5</v>
      </c>
      <c r="L6387" s="11">
        <v>0</v>
      </c>
    </row>
    <row r="6388" spans="1:12" x14ac:dyDescent="0.25">
      <c r="A6388" s="5" t="s">
        <v>937</v>
      </c>
      <c r="B6388" s="3" t="s">
        <v>938</v>
      </c>
      <c r="C6388" s="7"/>
      <c r="D6388" s="7"/>
      <c r="E6388" s="7"/>
      <c r="F6388" s="8" t="str">
        <f t="shared" si="202"/>
        <v>January</v>
      </c>
      <c r="G6388" s="7" t="str">
        <f t="shared" si="203"/>
        <v/>
      </c>
      <c r="H6388" s="5" t="s">
        <v>28</v>
      </c>
      <c r="I6388" s="5" t="s">
        <v>29</v>
      </c>
      <c r="J6388" s="10"/>
      <c r="K6388" s="10"/>
      <c r="L6388" s="11">
        <v>0</v>
      </c>
    </row>
    <row r="6389" spans="1:12" x14ac:dyDescent="0.25">
      <c r="A6389" s="5" t="s">
        <v>939</v>
      </c>
      <c r="B6389" s="3" t="s">
        <v>940</v>
      </c>
      <c r="C6389" s="5" t="s">
        <v>5587</v>
      </c>
      <c r="D6389" s="5" t="s">
        <v>5587</v>
      </c>
      <c r="E6389" s="5">
        <v>2022</v>
      </c>
      <c r="F6389" s="8" t="str">
        <f t="shared" si="202"/>
        <v>January</v>
      </c>
      <c r="G6389" s="7">
        <f t="shared" si="203"/>
        <v>44562</v>
      </c>
      <c r="H6389" s="5" t="s">
        <v>5114</v>
      </c>
      <c r="I6389" s="5" t="s">
        <v>11</v>
      </c>
      <c r="J6389" s="10">
        <v>9675000</v>
      </c>
      <c r="K6389" s="10"/>
      <c r="L6389" s="11">
        <v>9675000</v>
      </c>
    </row>
    <row r="6390" spans="1:12" x14ac:dyDescent="0.25">
      <c r="A6390" s="5" t="s">
        <v>939</v>
      </c>
      <c r="B6390" s="3" t="s">
        <v>940</v>
      </c>
      <c r="C6390" s="5" t="s">
        <v>5587</v>
      </c>
      <c r="D6390" s="5" t="s">
        <v>5587</v>
      </c>
      <c r="E6390" s="5">
        <v>2022</v>
      </c>
      <c r="F6390" s="8" t="str">
        <f t="shared" si="202"/>
        <v>January</v>
      </c>
      <c r="G6390" s="7">
        <f t="shared" si="203"/>
        <v>44562</v>
      </c>
      <c r="H6390" s="5" t="s">
        <v>5113</v>
      </c>
      <c r="I6390" s="5" t="s">
        <v>11</v>
      </c>
      <c r="J6390" s="10"/>
      <c r="K6390" s="10">
        <v>803025</v>
      </c>
      <c r="L6390" s="11">
        <v>8871975</v>
      </c>
    </row>
    <row r="6391" spans="1:12" x14ac:dyDescent="0.25">
      <c r="A6391" s="5" t="s">
        <v>939</v>
      </c>
      <c r="B6391" s="3" t="s">
        <v>940</v>
      </c>
      <c r="C6391" s="5" t="s">
        <v>5587</v>
      </c>
      <c r="D6391" s="5" t="s">
        <v>5600</v>
      </c>
      <c r="E6391" s="5">
        <v>2022</v>
      </c>
      <c r="F6391" s="8" t="str">
        <f t="shared" si="202"/>
        <v>January</v>
      </c>
      <c r="G6391" s="7">
        <f t="shared" si="203"/>
        <v>44589</v>
      </c>
      <c r="H6391" s="5" t="s">
        <v>3346</v>
      </c>
      <c r="I6391" s="5" t="s">
        <v>13</v>
      </c>
      <c r="J6391" s="10"/>
      <c r="K6391" s="10">
        <v>8459325</v>
      </c>
      <c r="L6391" s="11">
        <v>412650</v>
      </c>
    </row>
    <row r="6392" spans="1:12" x14ac:dyDescent="0.25">
      <c r="A6392" s="5" t="s">
        <v>939</v>
      </c>
      <c r="B6392" s="3" t="s">
        <v>940</v>
      </c>
      <c r="C6392" s="5" t="s">
        <v>5587</v>
      </c>
      <c r="D6392" s="5" t="s">
        <v>5600</v>
      </c>
      <c r="E6392" s="5">
        <v>2022</v>
      </c>
      <c r="F6392" s="8" t="str">
        <f t="shared" si="202"/>
        <v>January</v>
      </c>
      <c r="G6392" s="7">
        <f t="shared" si="203"/>
        <v>44589</v>
      </c>
      <c r="H6392" s="5" t="s">
        <v>3490</v>
      </c>
      <c r="I6392" s="5" t="s">
        <v>13</v>
      </c>
      <c r="J6392" s="10"/>
      <c r="K6392" s="10">
        <v>412650</v>
      </c>
      <c r="L6392" s="11">
        <v>0</v>
      </c>
    </row>
    <row r="6393" spans="1:12" x14ac:dyDescent="0.25">
      <c r="A6393" s="5" t="s">
        <v>939</v>
      </c>
      <c r="B6393" s="3" t="s">
        <v>940</v>
      </c>
      <c r="C6393" s="5" t="s">
        <v>5598</v>
      </c>
      <c r="D6393" s="5" t="s">
        <v>5587</v>
      </c>
      <c r="E6393" s="5">
        <v>2022</v>
      </c>
      <c r="F6393" s="8" t="str">
        <f t="shared" si="202"/>
        <v>February</v>
      </c>
      <c r="G6393" s="7">
        <f t="shared" si="203"/>
        <v>44593</v>
      </c>
      <c r="H6393" s="5" t="s">
        <v>5112</v>
      </c>
      <c r="I6393" s="5" t="s">
        <v>11</v>
      </c>
      <c r="J6393" s="10">
        <v>9675000</v>
      </c>
      <c r="K6393" s="10"/>
      <c r="L6393" s="11">
        <v>9675000</v>
      </c>
    </row>
    <row r="6394" spans="1:12" x14ac:dyDescent="0.25">
      <c r="A6394" s="5" t="s">
        <v>939</v>
      </c>
      <c r="B6394" s="3" t="s">
        <v>940</v>
      </c>
      <c r="C6394" s="5" t="s">
        <v>5598</v>
      </c>
      <c r="D6394" s="5" t="s">
        <v>5587</v>
      </c>
      <c r="E6394" s="5">
        <v>2022</v>
      </c>
      <c r="F6394" s="8" t="str">
        <f t="shared" si="202"/>
        <v>February</v>
      </c>
      <c r="G6394" s="7">
        <f t="shared" si="203"/>
        <v>44593</v>
      </c>
      <c r="H6394" s="5" t="s">
        <v>5111</v>
      </c>
      <c r="I6394" s="5" t="s">
        <v>11</v>
      </c>
      <c r="J6394" s="10"/>
      <c r="K6394" s="10">
        <v>1683450</v>
      </c>
      <c r="L6394" s="11">
        <v>7991550</v>
      </c>
    </row>
    <row r="6395" spans="1:12" x14ac:dyDescent="0.25">
      <c r="A6395" s="5" t="s">
        <v>939</v>
      </c>
      <c r="B6395" s="3" t="s">
        <v>940</v>
      </c>
      <c r="C6395" s="5" t="s">
        <v>5598</v>
      </c>
      <c r="D6395" s="5" t="s">
        <v>5613</v>
      </c>
      <c r="E6395" s="5">
        <v>2022</v>
      </c>
      <c r="F6395" s="8" t="str">
        <f t="shared" si="202"/>
        <v>February</v>
      </c>
      <c r="G6395" s="7">
        <f t="shared" si="203"/>
        <v>44613</v>
      </c>
      <c r="H6395" s="5" t="s">
        <v>4700</v>
      </c>
      <c r="I6395" s="5" t="s">
        <v>13</v>
      </c>
      <c r="J6395" s="10"/>
      <c r="K6395" s="10">
        <v>7619850</v>
      </c>
      <c r="L6395" s="11">
        <v>371700</v>
      </c>
    </row>
    <row r="6396" spans="1:12" x14ac:dyDescent="0.25">
      <c r="A6396" s="5" t="s">
        <v>939</v>
      </c>
      <c r="B6396" s="3" t="s">
        <v>940</v>
      </c>
      <c r="C6396" s="5" t="s">
        <v>5598</v>
      </c>
      <c r="D6396" s="5" t="s">
        <v>5613</v>
      </c>
      <c r="E6396" s="5">
        <v>2022</v>
      </c>
      <c r="F6396" s="8" t="str">
        <f t="shared" si="202"/>
        <v>February</v>
      </c>
      <c r="G6396" s="7">
        <f t="shared" si="203"/>
        <v>44613</v>
      </c>
      <c r="H6396" s="5" t="s">
        <v>4699</v>
      </c>
      <c r="I6396" s="5" t="s">
        <v>13</v>
      </c>
      <c r="J6396" s="10"/>
      <c r="K6396" s="10">
        <v>371700</v>
      </c>
      <c r="L6396" s="11">
        <v>0</v>
      </c>
    </row>
    <row r="6397" spans="1:12" x14ac:dyDescent="0.25">
      <c r="A6397" s="5" t="s">
        <v>939</v>
      </c>
      <c r="B6397" s="3" t="s">
        <v>940</v>
      </c>
      <c r="C6397" s="5" t="s">
        <v>5588</v>
      </c>
      <c r="D6397" s="5" t="s">
        <v>5587</v>
      </c>
      <c r="E6397" s="5">
        <v>2022</v>
      </c>
      <c r="F6397" s="8" t="str">
        <f t="shared" si="202"/>
        <v>March</v>
      </c>
      <c r="G6397" s="7">
        <f t="shared" si="203"/>
        <v>44621</v>
      </c>
      <c r="H6397" s="5" t="s">
        <v>5110</v>
      </c>
      <c r="I6397" s="5" t="s">
        <v>11</v>
      </c>
      <c r="J6397" s="10">
        <v>9675000</v>
      </c>
      <c r="K6397" s="10"/>
      <c r="L6397" s="11">
        <v>9675000</v>
      </c>
    </row>
    <row r="6398" spans="1:12" x14ac:dyDescent="0.25">
      <c r="A6398" s="5" t="s">
        <v>939</v>
      </c>
      <c r="B6398" s="3" t="s">
        <v>940</v>
      </c>
      <c r="C6398" s="5" t="s">
        <v>5588</v>
      </c>
      <c r="D6398" s="5" t="s">
        <v>5587</v>
      </c>
      <c r="E6398" s="5">
        <v>2022</v>
      </c>
      <c r="F6398" s="8" t="str">
        <f t="shared" si="202"/>
        <v>March</v>
      </c>
      <c r="G6398" s="7">
        <f t="shared" si="203"/>
        <v>44621</v>
      </c>
      <c r="H6398" s="5" t="s">
        <v>5109</v>
      </c>
      <c r="I6398" s="5" t="s">
        <v>11</v>
      </c>
      <c r="J6398" s="10"/>
      <c r="K6398" s="10">
        <v>1102950</v>
      </c>
      <c r="L6398" s="11">
        <v>8572050</v>
      </c>
    </row>
    <row r="6399" spans="1:12" x14ac:dyDescent="0.25">
      <c r="A6399" s="5" t="s">
        <v>939</v>
      </c>
      <c r="B6399" s="3" t="s">
        <v>940</v>
      </c>
      <c r="C6399" s="5" t="s">
        <v>5588</v>
      </c>
      <c r="D6399" s="5" t="s">
        <v>5613</v>
      </c>
      <c r="E6399" s="5">
        <v>2022</v>
      </c>
      <c r="F6399" s="8" t="str">
        <f t="shared" si="202"/>
        <v>March</v>
      </c>
      <c r="G6399" s="7">
        <f t="shared" si="203"/>
        <v>44641</v>
      </c>
      <c r="H6399" s="5" t="s">
        <v>4847</v>
      </c>
      <c r="I6399" s="5" t="s">
        <v>13</v>
      </c>
      <c r="J6399" s="10"/>
      <c r="K6399" s="10">
        <v>8173350</v>
      </c>
      <c r="L6399" s="11">
        <v>398700</v>
      </c>
    </row>
    <row r="6400" spans="1:12" x14ac:dyDescent="0.25">
      <c r="A6400" s="5" t="s">
        <v>939</v>
      </c>
      <c r="B6400" s="3" t="s">
        <v>940</v>
      </c>
      <c r="C6400" s="5" t="s">
        <v>5588</v>
      </c>
      <c r="D6400" s="5" t="s">
        <v>5613</v>
      </c>
      <c r="E6400" s="5">
        <v>2022</v>
      </c>
      <c r="F6400" s="8" t="str">
        <f t="shared" si="202"/>
        <v>March</v>
      </c>
      <c r="G6400" s="7">
        <f t="shared" si="203"/>
        <v>44641</v>
      </c>
      <c r="H6400" s="5" t="s">
        <v>5108</v>
      </c>
      <c r="I6400" s="5" t="s">
        <v>13</v>
      </c>
      <c r="J6400" s="10"/>
      <c r="K6400" s="10">
        <v>398700</v>
      </c>
      <c r="L6400" s="11">
        <v>0</v>
      </c>
    </row>
    <row r="6401" spans="1:12" x14ac:dyDescent="0.25">
      <c r="A6401" s="5" t="s">
        <v>939</v>
      </c>
      <c r="B6401" s="3" t="s">
        <v>940</v>
      </c>
      <c r="C6401" s="5" t="s">
        <v>5596</v>
      </c>
      <c r="D6401" s="5" t="s">
        <v>5587</v>
      </c>
      <c r="E6401" s="5">
        <v>2022</v>
      </c>
      <c r="F6401" s="8" t="str">
        <f t="shared" si="202"/>
        <v>April</v>
      </c>
      <c r="G6401" s="7">
        <f t="shared" si="203"/>
        <v>44652</v>
      </c>
      <c r="H6401" s="5" t="s">
        <v>5107</v>
      </c>
      <c r="I6401" s="5" t="s">
        <v>11</v>
      </c>
      <c r="J6401" s="10">
        <v>9019596.7699999996</v>
      </c>
      <c r="K6401" s="10"/>
      <c r="L6401" s="11">
        <v>9019596.7699999996</v>
      </c>
    </row>
    <row r="6402" spans="1:12" x14ac:dyDescent="0.25">
      <c r="A6402" s="5" t="s">
        <v>939</v>
      </c>
      <c r="B6402" s="3" t="s">
        <v>940</v>
      </c>
      <c r="C6402" s="5" t="s">
        <v>5596</v>
      </c>
      <c r="D6402" s="5" t="s">
        <v>5587</v>
      </c>
      <c r="E6402" s="5">
        <v>2022</v>
      </c>
      <c r="F6402" s="8" t="str">
        <f t="shared" si="202"/>
        <v>April</v>
      </c>
      <c r="G6402" s="7">
        <f t="shared" si="203"/>
        <v>44652</v>
      </c>
      <c r="H6402" s="5" t="s">
        <v>5106</v>
      </c>
      <c r="I6402" s="5" t="s">
        <v>11</v>
      </c>
      <c r="J6402" s="10"/>
      <c r="K6402" s="10">
        <v>2002412.91</v>
      </c>
      <c r="L6402" s="11">
        <v>7017183.8600000003</v>
      </c>
    </row>
    <row r="6403" spans="1:12" x14ac:dyDescent="0.25">
      <c r="A6403" s="5" t="s">
        <v>939</v>
      </c>
      <c r="B6403" s="3" t="s">
        <v>940</v>
      </c>
      <c r="C6403" s="5" t="s">
        <v>5597</v>
      </c>
      <c r="D6403" s="5" t="s">
        <v>5587</v>
      </c>
      <c r="E6403" s="5">
        <v>2022</v>
      </c>
      <c r="F6403" s="8" t="str">
        <f t="shared" si="202"/>
        <v>May</v>
      </c>
      <c r="G6403" s="7">
        <f t="shared" si="203"/>
        <v>44682</v>
      </c>
      <c r="H6403" s="5" t="s">
        <v>5105</v>
      </c>
      <c r="I6403" s="5" t="s">
        <v>11</v>
      </c>
      <c r="J6403" s="10">
        <v>4837500</v>
      </c>
      <c r="K6403" s="10"/>
      <c r="L6403" s="11">
        <v>11854683.859999999</v>
      </c>
    </row>
    <row r="6404" spans="1:12" x14ac:dyDescent="0.25">
      <c r="A6404" s="5" t="s">
        <v>939</v>
      </c>
      <c r="B6404" s="3" t="s">
        <v>940</v>
      </c>
      <c r="C6404" s="5" t="s">
        <v>5597</v>
      </c>
      <c r="D6404" s="5" t="s">
        <v>5587</v>
      </c>
      <c r="E6404" s="5">
        <v>2022</v>
      </c>
      <c r="F6404" s="8" t="str">
        <f t="shared" si="202"/>
        <v>May</v>
      </c>
      <c r="G6404" s="7">
        <f t="shared" si="203"/>
        <v>44682</v>
      </c>
      <c r="H6404" s="5" t="s">
        <v>5104</v>
      </c>
      <c r="I6404" s="5" t="s">
        <v>11</v>
      </c>
      <c r="J6404" s="10"/>
      <c r="K6404" s="10">
        <v>387000</v>
      </c>
      <c r="L6404" s="11">
        <v>11467683.859999999</v>
      </c>
    </row>
    <row r="6405" spans="1:12" x14ac:dyDescent="0.25">
      <c r="A6405" s="5" t="s">
        <v>939</v>
      </c>
      <c r="B6405" s="3" t="s">
        <v>940</v>
      </c>
      <c r="C6405" s="5" t="s">
        <v>5597</v>
      </c>
      <c r="D6405" s="5" t="s">
        <v>5614</v>
      </c>
      <c r="E6405" s="5">
        <v>2022</v>
      </c>
      <c r="F6405" s="8" t="str">
        <f t="shared" si="202"/>
        <v>May</v>
      </c>
      <c r="G6405" s="7">
        <f t="shared" si="203"/>
        <v>44707</v>
      </c>
      <c r="H6405" s="5" t="s">
        <v>4694</v>
      </c>
      <c r="I6405" s="5" t="s">
        <v>13</v>
      </c>
      <c r="J6405" s="10"/>
      <c r="K6405" s="10">
        <v>326380.65000000002</v>
      </c>
      <c r="L6405" s="11">
        <v>11141303.210000001</v>
      </c>
    </row>
    <row r="6406" spans="1:12" x14ac:dyDescent="0.25">
      <c r="A6406" s="5" t="s">
        <v>939</v>
      </c>
      <c r="B6406" s="3" t="s">
        <v>940</v>
      </c>
      <c r="C6406" s="5" t="s">
        <v>5597</v>
      </c>
      <c r="D6406" s="5" t="s">
        <v>5614</v>
      </c>
      <c r="E6406" s="5">
        <v>2022</v>
      </c>
      <c r="F6406" s="8" t="str">
        <f t="shared" si="202"/>
        <v>May</v>
      </c>
      <c r="G6406" s="7">
        <f t="shared" si="203"/>
        <v>44707</v>
      </c>
      <c r="H6406" s="5" t="s">
        <v>4695</v>
      </c>
      <c r="I6406" s="5" t="s">
        <v>13</v>
      </c>
      <c r="J6406" s="10"/>
      <c r="K6406" s="10">
        <v>5639153.2199999997</v>
      </c>
      <c r="L6406" s="11">
        <v>5502149.9900000002</v>
      </c>
    </row>
    <row r="6407" spans="1:12" x14ac:dyDescent="0.25">
      <c r="A6407" s="5" t="s">
        <v>939</v>
      </c>
      <c r="B6407" s="3" t="s">
        <v>940</v>
      </c>
      <c r="C6407" s="5" t="s">
        <v>5589</v>
      </c>
      <c r="D6407" s="5" t="s">
        <v>5587</v>
      </c>
      <c r="E6407" s="5">
        <v>2022</v>
      </c>
      <c r="F6407" s="8" t="str">
        <f t="shared" si="202"/>
        <v>June</v>
      </c>
      <c r="G6407" s="7">
        <f t="shared" si="203"/>
        <v>44713</v>
      </c>
      <c r="H6407" s="5" t="s">
        <v>5103</v>
      </c>
      <c r="I6407" s="5" t="s">
        <v>11</v>
      </c>
      <c r="J6407" s="10">
        <v>4837500</v>
      </c>
      <c r="K6407" s="10"/>
      <c r="L6407" s="11">
        <v>10339649.99</v>
      </c>
    </row>
    <row r="6408" spans="1:12" x14ac:dyDescent="0.25">
      <c r="A6408" s="5" t="s">
        <v>939</v>
      </c>
      <c r="B6408" s="3" t="s">
        <v>940</v>
      </c>
      <c r="C6408" s="5" t="s">
        <v>5589</v>
      </c>
      <c r="D6408" s="5" t="s">
        <v>5587</v>
      </c>
      <c r="E6408" s="5">
        <v>2022</v>
      </c>
      <c r="F6408" s="8" t="str">
        <f t="shared" si="202"/>
        <v>June</v>
      </c>
      <c r="G6408" s="7">
        <f t="shared" si="203"/>
        <v>44713</v>
      </c>
      <c r="H6408" s="5" t="s">
        <v>5102</v>
      </c>
      <c r="I6408" s="5" t="s">
        <v>11</v>
      </c>
      <c r="J6408" s="10"/>
      <c r="K6408" s="10">
        <v>58050</v>
      </c>
      <c r="L6408" s="11">
        <v>10281599.99</v>
      </c>
    </row>
    <row r="6409" spans="1:12" x14ac:dyDescent="0.25">
      <c r="A6409" s="5" t="s">
        <v>939</v>
      </c>
      <c r="B6409" s="3" t="s">
        <v>940</v>
      </c>
      <c r="C6409" s="5" t="s">
        <v>5589</v>
      </c>
      <c r="D6409" s="5" t="s">
        <v>5606</v>
      </c>
      <c r="E6409" s="5">
        <v>2022</v>
      </c>
      <c r="F6409" s="8" t="str">
        <f t="shared" si="202"/>
        <v>June</v>
      </c>
      <c r="G6409" s="7">
        <f t="shared" si="203"/>
        <v>44722</v>
      </c>
      <c r="H6409" s="5" t="s">
        <v>3247</v>
      </c>
      <c r="I6409" s="5" t="s">
        <v>13</v>
      </c>
      <c r="J6409" s="10"/>
      <c r="K6409" s="10">
        <v>5295150</v>
      </c>
      <c r="L6409" s="11">
        <v>4986449.99</v>
      </c>
    </row>
    <row r="6410" spans="1:12" x14ac:dyDescent="0.25">
      <c r="A6410" s="5" t="s">
        <v>939</v>
      </c>
      <c r="B6410" s="3" t="s">
        <v>940</v>
      </c>
      <c r="C6410" s="5" t="s">
        <v>5589</v>
      </c>
      <c r="D6410" s="5" t="s">
        <v>5606</v>
      </c>
      <c r="E6410" s="5">
        <v>2022</v>
      </c>
      <c r="F6410" s="8" t="str">
        <f t="shared" si="202"/>
        <v>June</v>
      </c>
      <c r="G6410" s="7">
        <f t="shared" si="203"/>
        <v>44722</v>
      </c>
      <c r="H6410" s="5" t="s">
        <v>4691</v>
      </c>
      <c r="I6410" s="5" t="s">
        <v>13</v>
      </c>
      <c r="J6410" s="10"/>
      <c r="K6410" s="10">
        <v>206999.99</v>
      </c>
      <c r="L6410" s="11">
        <v>4779450</v>
      </c>
    </row>
    <row r="6411" spans="1:12" x14ac:dyDescent="0.25">
      <c r="A6411" s="5" t="s">
        <v>939</v>
      </c>
      <c r="B6411" s="3" t="s">
        <v>940</v>
      </c>
      <c r="C6411" s="5" t="s">
        <v>5589</v>
      </c>
      <c r="D6411" s="5" t="s">
        <v>5603</v>
      </c>
      <c r="E6411" s="5">
        <v>2022</v>
      </c>
      <c r="F6411" s="8" t="str">
        <f t="shared" si="202"/>
        <v>June</v>
      </c>
      <c r="G6411" s="7">
        <f t="shared" si="203"/>
        <v>44741</v>
      </c>
      <c r="H6411" s="5" t="s">
        <v>4689</v>
      </c>
      <c r="I6411" s="5" t="s">
        <v>13</v>
      </c>
      <c r="J6411" s="10"/>
      <c r="K6411" s="10">
        <v>4554450</v>
      </c>
      <c r="L6411" s="11">
        <v>225000</v>
      </c>
    </row>
    <row r="6412" spans="1:12" x14ac:dyDescent="0.25">
      <c r="A6412" s="5" t="s">
        <v>939</v>
      </c>
      <c r="B6412" s="3" t="s">
        <v>940</v>
      </c>
      <c r="C6412" s="5" t="s">
        <v>5589</v>
      </c>
      <c r="D6412" s="5" t="s">
        <v>5603</v>
      </c>
      <c r="E6412" s="5">
        <v>2022</v>
      </c>
      <c r="F6412" s="8" t="str">
        <f t="shared" si="202"/>
        <v>June</v>
      </c>
      <c r="G6412" s="7">
        <f t="shared" si="203"/>
        <v>44741</v>
      </c>
      <c r="H6412" s="5" t="s">
        <v>4688</v>
      </c>
      <c r="I6412" s="5" t="s">
        <v>13</v>
      </c>
      <c r="J6412" s="10"/>
      <c r="K6412" s="10">
        <v>225450</v>
      </c>
      <c r="L6412" s="11">
        <v>-450</v>
      </c>
    </row>
    <row r="6413" spans="1:12" x14ac:dyDescent="0.25">
      <c r="A6413" s="5" t="s">
        <v>939</v>
      </c>
      <c r="B6413" s="3" t="s">
        <v>940</v>
      </c>
      <c r="C6413" s="5" t="s">
        <v>5592</v>
      </c>
      <c r="D6413" s="5" t="s">
        <v>5587</v>
      </c>
      <c r="E6413" s="5">
        <v>2022</v>
      </c>
      <c r="F6413" s="8" t="str">
        <f t="shared" si="202"/>
        <v>July</v>
      </c>
      <c r="G6413" s="7">
        <f t="shared" si="203"/>
        <v>44743</v>
      </c>
      <c r="H6413" s="5" t="s">
        <v>5101</v>
      </c>
      <c r="I6413" s="5" t="s">
        <v>11</v>
      </c>
      <c r="J6413" s="10">
        <v>4837500</v>
      </c>
      <c r="K6413" s="10"/>
      <c r="L6413" s="11">
        <v>4837050</v>
      </c>
    </row>
    <row r="6414" spans="1:12" x14ac:dyDescent="0.25">
      <c r="A6414" s="5" t="s">
        <v>939</v>
      </c>
      <c r="B6414" s="3" t="s">
        <v>940</v>
      </c>
      <c r="C6414" s="5" t="s">
        <v>5590</v>
      </c>
      <c r="D6414" s="5" t="s">
        <v>5587</v>
      </c>
      <c r="E6414" s="5">
        <v>2022</v>
      </c>
      <c r="F6414" s="8" t="str">
        <f t="shared" si="202"/>
        <v>August</v>
      </c>
      <c r="G6414" s="7">
        <f t="shared" si="203"/>
        <v>44774</v>
      </c>
      <c r="H6414" s="5" t="s">
        <v>5100</v>
      </c>
      <c r="I6414" s="5" t="s">
        <v>11</v>
      </c>
      <c r="J6414" s="10">
        <v>4837500</v>
      </c>
      <c r="K6414" s="10"/>
      <c r="L6414" s="11">
        <v>9674550</v>
      </c>
    </row>
    <row r="6415" spans="1:12" x14ac:dyDescent="0.25">
      <c r="A6415" s="5" t="s">
        <v>939</v>
      </c>
      <c r="B6415" s="3" t="s">
        <v>940</v>
      </c>
      <c r="C6415" s="5" t="s">
        <v>5590</v>
      </c>
      <c r="D6415" s="5" t="s">
        <v>5601</v>
      </c>
      <c r="E6415" s="5">
        <v>2022</v>
      </c>
      <c r="F6415" s="8" t="str">
        <f t="shared" si="202"/>
        <v>August</v>
      </c>
      <c r="G6415" s="7">
        <f t="shared" si="203"/>
        <v>44790</v>
      </c>
      <c r="H6415" s="5" t="s">
        <v>4718</v>
      </c>
      <c r="I6415" s="5" t="s">
        <v>13</v>
      </c>
      <c r="J6415" s="10"/>
      <c r="K6415" s="10">
        <v>4612500</v>
      </c>
      <c r="L6415" s="11">
        <v>5062050</v>
      </c>
    </row>
    <row r="6416" spans="1:12" x14ac:dyDescent="0.25">
      <c r="A6416" s="5" t="s">
        <v>939</v>
      </c>
      <c r="B6416" s="3" t="s">
        <v>940</v>
      </c>
      <c r="C6416" s="5" t="s">
        <v>5590</v>
      </c>
      <c r="D6416" s="5" t="s">
        <v>5601</v>
      </c>
      <c r="E6416" s="5">
        <v>2022</v>
      </c>
      <c r="F6416" s="8" t="str">
        <f t="shared" si="202"/>
        <v>August</v>
      </c>
      <c r="G6416" s="7">
        <f t="shared" si="203"/>
        <v>44790</v>
      </c>
      <c r="H6416" s="5" t="s">
        <v>4732</v>
      </c>
      <c r="I6416" s="5" t="s">
        <v>13</v>
      </c>
      <c r="J6416" s="10"/>
      <c r="K6416" s="10">
        <v>224550</v>
      </c>
      <c r="L6416" s="11">
        <v>4837500</v>
      </c>
    </row>
    <row r="6417" spans="1:12" x14ac:dyDescent="0.25">
      <c r="A6417" s="5" t="s">
        <v>951</v>
      </c>
      <c r="B6417" s="3" t="s">
        <v>952</v>
      </c>
      <c r="C6417" s="5" t="s">
        <v>5587</v>
      </c>
      <c r="D6417" s="5" t="s">
        <v>5587</v>
      </c>
      <c r="E6417" s="5">
        <v>2022</v>
      </c>
      <c r="F6417" s="8" t="str">
        <f t="shared" si="202"/>
        <v>January</v>
      </c>
      <c r="G6417" s="7">
        <f t="shared" si="203"/>
        <v>44562</v>
      </c>
      <c r="H6417" s="5" t="s">
        <v>36</v>
      </c>
      <c r="I6417" s="5" t="s">
        <v>29</v>
      </c>
      <c r="J6417" s="10"/>
      <c r="K6417" s="10"/>
      <c r="L6417" s="11">
        <v>814000</v>
      </c>
    </row>
    <row r="6418" spans="1:12" x14ac:dyDescent="0.25">
      <c r="A6418" s="5" t="s">
        <v>951</v>
      </c>
      <c r="B6418" s="3" t="s">
        <v>952</v>
      </c>
      <c r="C6418" s="5" t="s">
        <v>5592</v>
      </c>
      <c r="D6418" s="5" t="s">
        <v>5593</v>
      </c>
      <c r="E6418" s="5">
        <v>2022</v>
      </c>
      <c r="F6418" s="8" t="str">
        <f t="shared" si="202"/>
        <v>July</v>
      </c>
      <c r="G6418" s="7">
        <f t="shared" si="203"/>
        <v>44764</v>
      </c>
      <c r="H6418" s="5" t="s">
        <v>4819</v>
      </c>
      <c r="I6418" s="5" t="s">
        <v>13</v>
      </c>
      <c r="J6418" s="10"/>
      <c r="K6418" s="10">
        <v>814000</v>
      </c>
      <c r="L6418" s="11">
        <v>0</v>
      </c>
    </row>
    <row r="6419" spans="1:12" x14ac:dyDescent="0.25">
      <c r="A6419" s="5" t="s">
        <v>959</v>
      </c>
      <c r="B6419" s="3" t="s">
        <v>960</v>
      </c>
      <c r="C6419" s="7"/>
      <c r="D6419" s="7"/>
      <c r="E6419" s="7"/>
      <c r="F6419" s="8" t="str">
        <f t="shared" si="202"/>
        <v>January</v>
      </c>
      <c r="G6419" s="7" t="str">
        <f t="shared" si="203"/>
        <v/>
      </c>
      <c r="H6419" s="5" t="s">
        <v>28</v>
      </c>
      <c r="I6419" s="5" t="s">
        <v>29</v>
      </c>
      <c r="J6419" s="10"/>
      <c r="K6419" s="10"/>
      <c r="L6419" s="11">
        <v>0</v>
      </c>
    </row>
    <row r="6420" spans="1:12" x14ac:dyDescent="0.25">
      <c r="A6420" s="5" t="s">
        <v>961</v>
      </c>
      <c r="B6420" s="3" t="s">
        <v>962</v>
      </c>
      <c r="C6420" s="5" t="s">
        <v>5587</v>
      </c>
      <c r="D6420" s="5" t="s">
        <v>5587</v>
      </c>
      <c r="E6420" s="5">
        <v>2022</v>
      </c>
      <c r="F6420" s="8" t="str">
        <f t="shared" ref="F6420:F6483" si="204">TEXT(C6420*28, "mmmm")</f>
        <v>January</v>
      </c>
      <c r="G6420" s="7">
        <f t="shared" ref="G6420:G6483" si="205">IFERROR(DATEVALUE(CONCATENATE(C6420,"-",D6420,"-",E6420)), "")</f>
        <v>44562</v>
      </c>
      <c r="H6420" s="5" t="s">
        <v>36</v>
      </c>
      <c r="I6420" s="5" t="s">
        <v>29</v>
      </c>
      <c r="J6420" s="10"/>
      <c r="K6420" s="10"/>
      <c r="L6420" s="11">
        <v>1099926.54</v>
      </c>
    </row>
    <row r="6421" spans="1:12" x14ac:dyDescent="0.25">
      <c r="A6421" s="5" t="s">
        <v>975</v>
      </c>
      <c r="B6421" s="3" t="s">
        <v>976</v>
      </c>
      <c r="C6421" s="5" t="s">
        <v>5598</v>
      </c>
      <c r="D6421" s="5" t="s">
        <v>5606</v>
      </c>
      <c r="E6421" s="5">
        <v>2022</v>
      </c>
      <c r="F6421" s="8" t="str">
        <f t="shared" si="204"/>
        <v>February</v>
      </c>
      <c r="G6421" s="7">
        <f t="shared" si="205"/>
        <v>44602</v>
      </c>
      <c r="H6421" s="5" t="s">
        <v>5099</v>
      </c>
      <c r="I6421" s="5" t="s">
        <v>11</v>
      </c>
      <c r="J6421" s="10">
        <v>87535.71</v>
      </c>
      <c r="K6421" s="10"/>
      <c r="L6421" s="11">
        <v>87535.71</v>
      </c>
    </row>
    <row r="6422" spans="1:12" x14ac:dyDescent="0.25">
      <c r="A6422" s="5" t="s">
        <v>975</v>
      </c>
      <c r="B6422" s="3" t="s">
        <v>976</v>
      </c>
      <c r="C6422" s="5" t="s">
        <v>5598</v>
      </c>
      <c r="D6422" s="5" t="s">
        <v>5613</v>
      </c>
      <c r="E6422" s="5">
        <v>2022</v>
      </c>
      <c r="F6422" s="8" t="str">
        <f t="shared" si="204"/>
        <v>February</v>
      </c>
      <c r="G6422" s="7">
        <f t="shared" si="205"/>
        <v>44613</v>
      </c>
      <c r="H6422" s="5" t="s">
        <v>4698</v>
      </c>
      <c r="I6422" s="5" t="s">
        <v>13</v>
      </c>
      <c r="J6422" s="10"/>
      <c r="K6422" s="10">
        <v>81428.570000000007</v>
      </c>
      <c r="L6422" s="11">
        <v>6107.14</v>
      </c>
    </row>
    <row r="6423" spans="1:12" x14ac:dyDescent="0.25">
      <c r="A6423" s="5" t="s">
        <v>977</v>
      </c>
      <c r="B6423" s="3" t="s">
        <v>978</v>
      </c>
      <c r="C6423" s="5" t="s">
        <v>5587</v>
      </c>
      <c r="D6423" s="5" t="s">
        <v>5587</v>
      </c>
      <c r="E6423" s="5">
        <v>2022</v>
      </c>
      <c r="F6423" s="8" t="str">
        <f t="shared" si="204"/>
        <v>January</v>
      </c>
      <c r="G6423" s="7">
        <f t="shared" si="205"/>
        <v>44562</v>
      </c>
      <c r="H6423" s="5" t="s">
        <v>36</v>
      </c>
      <c r="I6423" s="5" t="s">
        <v>29</v>
      </c>
      <c r="J6423" s="10"/>
      <c r="K6423" s="10"/>
      <c r="L6423" s="11">
        <v>190300</v>
      </c>
    </row>
    <row r="6424" spans="1:12" x14ac:dyDescent="0.25">
      <c r="A6424" s="5" t="s">
        <v>977</v>
      </c>
      <c r="B6424" s="3" t="s">
        <v>978</v>
      </c>
      <c r="C6424" s="5" t="s">
        <v>5596</v>
      </c>
      <c r="D6424" s="5" t="s">
        <v>5603</v>
      </c>
      <c r="E6424" s="5">
        <v>2022</v>
      </c>
      <c r="F6424" s="8" t="str">
        <f t="shared" si="204"/>
        <v>April</v>
      </c>
      <c r="G6424" s="7">
        <f t="shared" si="205"/>
        <v>44680</v>
      </c>
      <c r="H6424" s="5" t="s">
        <v>5098</v>
      </c>
      <c r="I6424" s="5" t="s">
        <v>13</v>
      </c>
      <c r="J6424" s="10"/>
      <c r="K6424" s="10">
        <v>197800</v>
      </c>
      <c r="L6424" s="11">
        <v>-7500</v>
      </c>
    </row>
    <row r="6425" spans="1:12" x14ac:dyDescent="0.25">
      <c r="A6425" s="5" t="s">
        <v>988</v>
      </c>
      <c r="B6425" s="3" t="s">
        <v>989</v>
      </c>
      <c r="C6425" s="5" t="s">
        <v>5587</v>
      </c>
      <c r="D6425" s="5" t="s">
        <v>5587</v>
      </c>
      <c r="E6425" s="5">
        <v>2022</v>
      </c>
      <c r="F6425" s="8" t="str">
        <f t="shared" si="204"/>
        <v>January</v>
      </c>
      <c r="G6425" s="7">
        <f t="shared" si="205"/>
        <v>44562</v>
      </c>
      <c r="H6425" s="5" t="s">
        <v>36</v>
      </c>
      <c r="I6425" s="5" t="s">
        <v>29</v>
      </c>
      <c r="J6425" s="10"/>
      <c r="K6425" s="10"/>
      <c r="L6425" s="11">
        <v>18750</v>
      </c>
    </row>
    <row r="6426" spans="1:12" x14ac:dyDescent="0.25">
      <c r="A6426" s="5" t="s">
        <v>990</v>
      </c>
      <c r="B6426" s="3" t="s">
        <v>991</v>
      </c>
      <c r="C6426" s="5" t="s">
        <v>5592</v>
      </c>
      <c r="D6426" s="5" t="s">
        <v>5587</v>
      </c>
      <c r="E6426" s="5">
        <v>2022</v>
      </c>
      <c r="F6426" s="8" t="str">
        <f t="shared" si="204"/>
        <v>July</v>
      </c>
      <c r="G6426" s="7">
        <f t="shared" si="205"/>
        <v>44743</v>
      </c>
      <c r="H6426" s="5" t="s">
        <v>5097</v>
      </c>
      <c r="I6426" s="5" t="s">
        <v>11</v>
      </c>
      <c r="J6426" s="10">
        <v>7698387.0899999999</v>
      </c>
      <c r="K6426" s="10"/>
      <c r="L6426" s="11">
        <v>7698387.0899999999</v>
      </c>
    </row>
    <row r="6427" spans="1:12" x14ac:dyDescent="0.25">
      <c r="A6427" s="5" t="s">
        <v>992</v>
      </c>
      <c r="B6427" s="3" t="s">
        <v>993</v>
      </c>
      <c r="C6427" s="7"/>
      <c r="D6427" s="7"/>
      <c r="E6427" s="7"/>
      <c r="F6427" s="8" t="str">
        <f t="shared" si="204"/>
        <v>January</v>
      </c>
      <c r="G6427" s="7" t="str">
        <f t="shared" si="205"/>
        <v/>
      </c>
      <c r="H6427" s="5" t="s">
        <v>28</v>
      </c>
      <c r="I6427" s="5" t="s">
        <v>29</v>
      </c>
      <c r="J6427" s="10"/>
      <c r="K6427" s="10"/>
      <c r="L6427" s="11">
        <v>0</v>
      </c>
    </row>
    <row r="6428" spans="1:12" x14ac:dyDescent="0.25">
      <c r="A6428" s="5" t="s">
        <v>994</v>
      </c>
      <c r="B6428" s="3" t="s">
        <v>995</v>
      </c>
      <c r="C6428" s="7"/>
      <c r="D6428" s="7"/>
      <c r="E6428" s="7"/>
      <c r="F6428" s="8" t="str">
        <f t="shared" si="204"/>
        <v>January</v>
      </c>
      <c r="G6428" s="7" t="str">
        <f t="shared" si="205"/>
        <v/>
      </c>
      <c r="H6428" s="5" t="s">
        <v>28</v>
      </c>
      <c r="I6428" s="5" t="s">
        <v>29</v>
      </c>
      <c r="J6428" s="10"/>
      <c r="K6428" s="10"/>
      <c r="L6428" s="11">
        <v>0</v>
      </c>
    </row>
    <row r="6429" spans="1:12" x14ac:dyDescent="0.25">
      <c r="A6429" s="5" t="s">
        <v>996</v>
      </c>
      <c r="B6429" s="3" t="s">
        <v>997</v>
      </c>
      <c r="C6429" s="5" t="s">
        <v>5587</v>
      </c>
      <c r="D6429" s="5" t="s">
        <v>5587</v>
      </c>
      <c r="E6429" s="5">
        <v>2022</v>
      </c>
      <c r="F6429" s="8" t="str">
        <f t="shared" si="204"/>
        <v>January</v>
      </c>
      <c r="G6429" s="7">
        <f t="shared" si="205"/>
        <v>44562</v>
      </c>
      <c r="H6429" s="5" t="s">
        <v>36</v>
      </c>
      <c r="I6429" s="5" t="s">
        <v>29</v>
      </c>
      <c r="J6429" s="10"/>
      <c r="K6429" s="10"/>
      <c r="L6429" s="11">
        <v>65592.5</v>
      </c>
    </row>
    <row r="6430" spans="1:12" x14ac:dyDescent="0.25">
      <c r="A6430" s="5" t="s">
        <v>998</v>
      </c>
      <c r="B6430" s="3" t="s">
        <v>999</v>
      </c>
      <c r="C6430" s="7"/>
      <c r="D6430" s="7"/>
      <c r="E6430" s="7"/>
      <c r="F6430" s="8" t="str">
        <f t="shared" si="204"/>
        <v>January</v>
      </c>
      <c r="G6430" s="7" t="str">
        <f t="shared" si="205"/>
        <v/>
      </c>
      <c r="H6430" s="5" t="s">
        <v>28</v>
      </c>
      <c r="I6430" s="5" t="s">
        <v>29</v>
      </c>
      <c r="J6430" s="10"/>
      <c r="K6430" s="10"/>
      <c r="L6430" s="11">
        <v>0</v>
      </c>
    </row>
    <row r="6431" spans="1:12" x14ac:dyDescent="0.25">
      <c r="A6431" s="5" t="s">
        <v>1000</v>
      </c>
      <c r="B6431" s="3" t="s">
        <v>1001</v>
      </c>
      <c r="C6431" s="5" t="s">
        <v>5587</v>
      </c>
      <c r="D6431" s="5" t="s">
        <v>5587</v>
      </c>
      <c r="E6431" s="5">
        <v>2022</v>
      </c>
      <c r="F6431" s="8" t="str">
        <f t="shared" si="204"/>
        <v>January</v>
      </c>
      <c r="G6431" s="7">
        <f t="shared" si="205"/>
        <v>44562</v>
      </c>
      <c r="H6431" s="5" t="s">
        <v>36</v>
      </c>
      <c r="I6431" s="5" t="s">
        <v>29</v>
      </c>
      <c r="J6431" s="10"/>
      <c r="K6431" s="10"/>
      <c r="L6431" s="11">
        <v>111692.66</v>
      </c>
    </row>
    <row r="6432" spans="1:12" x14ac:dyDescent="0.25">
      <c r="A6432" s="5" t="s">
        <v>1000</v>
      </c>
      <c r="B6432" s="3" t="s">
        <v>1001</v>
      </c>
      <c r="C6432" s="5" t="s">
        <v>5587</v>
      </c>
      <c r="D6432" s="5" t="s">
        <v>5587</v>
      </c>
      <c r="E6432" s="5">
        <v>2022</v>
      </c>
      <c r="F6432" s="8" t="str">
        <f t="shared" si="204"/>
        <v>January</v>
      </c>
      <c r="G6432" s="7">
        <f t="shared" si="205"/>
        <v>44562</v>
      </c>
      <c r="H6432" s="5" t="s">
        <v>5096</v>
      </c>
      <c r="I6432" s="5" t="s">
        <v>11</v>
      </c>
      <c r="J6432" s="10">
        <v>780000</v>
      </c>
      <c r="K6432" s="10"/>
      <c r="L6432" s="11">
        <v>891692.66</v>
      </c>
    </row>
    <row r="6433" spans="1:12" x14ac:dyDescent="0.25">
      <c r="A6433" s="5" t="s">
        <v>1000</v>
      </c>
      <c r="B6433" s="3" t="s">
        <v>1001</v>
      </c>
      <c r="C6433" s="5" t="s">
        <v>5587</v>
      </c>
      <c r="D6433" s="5" t="s">
        <v>5587</v>
      </c>
      <c r="E6433" s="5">
        <v>2022</v>
      </c>
      <c r="F6433" s="8" t="str">
        <f t="shared" si="204"/>
        <v>January</v>
      </c>
      <c r="G6433" s="7">
        <f t="shared" si="205"/>
        <v>44562</v>
      </c>
      <c r="H6433" s="5" t="s">
        <v>5095</v>
      </c>
      <c r="I6433" s="5" t="s">
        <v>13</v>
      </c>
      <c r="J6433" s="10"/>
      <c r="K6433" s="10">
        <v>93660.4</v>
      </c>
      <c r="L6433" s="11">
        <v>798032.26</v>
      </c>
    </row>
    <row r="6434" spans="1:12" x14ac:dyDescent="0.25">
      <c r="A6434" s="5" t="s">
        <v>1000</v>
      </c>
      <c r="B6434" s="3" t="s">
        <v>1001</v>
      </c>
      <c r="C6434" s="5" t="s">
        <v>5587</v>
      </c>
      <c r="D6434" s="5" t="s">
        <v>5587</v>
      </c>
      <c r="E6434" s="5">
        <v>2022</v>
      </c>
      <c r="F6434" s="8" t="str">
        <f t="shared" si="204"/>
        <v>January</v>
      </c>
      <c r="G6434" s="7">
        <f t="shared" si="205"/>
        <v>44562</v>
      </c>
      <c r="H6434" s="5" t="s">
        <v>5094</v>
      </c>
      <c r="I6434" s="5" t="s">
        <v>13</v>
      </c>
      <c r="J6434" s="10"/>
      <c r="K6434" s="10">
        <v>18032.259999999998</v>
      </c>
      <c r="L6434" s="11">
        <v>780000</v>
      </c>
    </row>
    <row r="6435" spans="1:12" x14ac:dyDescent="0.25">
      <c r="A6435" s="5" t="s">
        <v>1000</v>
      </c>
      <c r="B6435" s="3" t="s">
        <v>1001</v>
      </c>
      <c r="C6435" s="5" t="s">
        <v>5596</v>
      </c>
      <c r="D6435" s="5" t="s">
        <v>5587</v>
      </c>
      <c r="E6435" s="5">
        <v>2022</v>
      </c>
      <c r="F6435" s="8" t="str">
        <f t="shared" si="204"/>
        <v>April</v>
      </c>
      <c r="G6435" s="7">
        <f t="shared" si="205"/>
        <v>44652</v>
      </c>
      <c r="H6435" s="5" t="s">
        <v>5093</v>
      </c>
      <c r="I6435" s="5" t="s">
        <v>11</v>
      </c>
      <c r="J6435" s="10">
        <v>780000</v>
      </c>
      <c r="K6435" s="10"/>
      <c r="L6435" s="11">
        <v>1560000</v>
      </c>
    </row>
    <row r="6436" spans="1:12" x14ac:dyDescent="0.25">
      <c r="A6436" s="5" t="s">
        <v>1000</v>
      </c>
      <c r="B6436" s="3" t="s">
        <v>1001</v>
      </c>
      <c r="C6436" s="5" t="s">
        <v>5589</v>
      </c>
      <c r="D6436" s="5" t="s">
        <v>5601</v>
      </c>
      <c r="E6436" s="5">
        <v>2022</v>
      </c>
      <c r="F6436" s="8" t="str">
        <f t="shared" si="204"/>
        <v>June</v>
      </c>
      <c r="G6436" s="7">
        <f t="shared" si="205"/>
        <v>44729</v>
      </c>
      <c r="H6436" s="5" t="s">
        <v>3485</v>
      </c>
      <c r="I6436" s="5" t="s">
        <v>13</v>
      </c>
      <c r="J6436" s="10"/>
      <c r="K6436" s="10">
        <v>780000</v>
      </c>
      <c r="L6436" s="11">
        <v>780000</v>
      </c>
    </row>
    <row r="6437" spans="1:12" x14ac:dyDescent="0.25">
      <c r="A6437" s="5" t="s">
        <v>1000</v>
      </c>
      <c r="B6437" s="3" t="s">
        <v>1001</v>
      </c>
      <c r="C6437" s="5" t="s">
        <v>5592</v>
      </c>
      <c r="D6437" s="5" t="s">
        <v>5587</v>
      </c>
      <c r="E6437" s="5">
        <v>2022</v>
      </c>
      <c r="F6437" s="8" t="str">
        <f t="shared" si="204"/>
        <v>July</v>
      </c>
      <c r="G6437" s="7">
        <f t="shared" si="205"/>
        <v>44743</v>
      </c>
      <c r="H6437" s="5" t="s">
        <v>5092</v>
      </c>
      <c r="I6437" s="5" t="s">
        <v>11</v>
      </c>
      <c r="J6437" s="10">
        <v>780000</v>
      </c>
      <c r="K6437" s="10"/>
      <c r="L6437" s="11">
        <v>1560000</v>
      </c>
    </row>
    <row r="6438" spans="1:12" x14ac:dyDescent="0.25">
      <c r="A6438" s="5" t="s">
        <v>1007</v>
      </c>
      <c r="B6438" s="3" t="s">
        <v>1008</v>
      </c>
      <c r="C6438" s="7"/>
      <c r="D6438" s="7"/>
      <c r="E6438" s="7"/>
      <c r="F6438" s="8" t="str">
        <f t="shared" si="204"/>
        <v>January</v>
      </c>
      <c r="G6438" s="7" t="str">
        <f t="shared" si="205"/>
        <v/>
      </c>
      <c r="H6438" s="5" t="s">
        <v>28</v>
      </c>
      <c r="I6438" s="5" t="s">
        <v>29</v>
      </c>
      <c r="J6438" s="10"/>
      <c r="K6438" s="10"/>
      <c r="L6438" s="11">
        <v>0</v>
      </c>
    </row>
    <row r="6439" spans="1:12" x14ac:dyDescent="0.25">
      <c r="A6439" s="5" t="s">
        <v>1009</v>
      </c>
      <c r="B6439" s="3" t="s">
        <v>1010</v>
      </c>
      <c r="C6439" s="5" t="s">
        <v>5598</v>
      </c>
      <c r="D6439" s="5" t="s">
        <v>5599</v>
      </c>
      <c r="E6439" s="5">
        <v>2022</v>
      </c>
      <c r="F6439" s="8" t="str">
        <f t="shared" si="204"/>
        <v>February</v>
      </c>
      <c r="G6439" s="7">
        <f t="shared" si="205"/>
        <v>44608</v>
      </c>
      <c r="H6439" s="5" t="s">
        <v>5091</v>
      </c>
      <c r="I6439" s="5" t="s">
        <v>11</v>
      </c>
      <c r="J6439" s="10">
        <v>4038439.6</v>
      </c>
      <c r="K6439" s="10"/>
      <c r="L6439" s="11">
        <v>4038439.6</v>
      </c>
    </row>
    <row r="6440" spans="1:12" x14ac:dyDescent="0.25">
      <c r="A6440" s="5" t="s">
        <v>1009</v>
      </c>
      <c r="B6440" s="3" t="s">
        <v>1010</v>
      </c>
      <c r="C6440" s="5" t="s">
        <v>5598</v>
      </c>
      <c r="D6440" s="5" t="s">
        <v>5599</v>
      </c>
      <c r="E6440" s="5">
        <v>2022</v>
      </c>
      <c r="F6440" s="8" t="str">
        <f t="shared" si="204"/>
        <v>February</v>
      </c>
      <c r="G6440" s="7">
        <f t="shared" si="205"/>
        <v>44608</v>
      </c>
      <c r="H6440" s="5" t="s">
        <v>3486</v>
      </c>
      <c r="I6440" s="5" t="s">
        <v>13</v>
      </c>
      <c r="J6440" s="10"/>
      <c r="K6440" s="10">
        <v>4224910.5999999996</v>
      </c>
      <c r="L6440" s="11">
        <v>-186471</v>
      </c>
    </row>
    <row r="6441" spans="1:12" x14ac:dyDescent="0.25">
      <c r="A6441" s="5" t="s">
        <v>1009</v>
      </c>
      <c r="B6441" s="3" t="s">
        <v>1010</v>
      </c>
      <c r="C6441" s="5" t="s">
        <v>5588</v>
      </c>
      <c r="D6441" s="5" t="s">
        <v>5591</v>
      </c>
      <c r="E6441" s="5">
        <v>2022</v>
      </c>
      <c r="F6441" s="8" t="str">
        <f t="shared" si="204"/>
        <v>March</v>
      </c>
      <c r="G6441" s="7">
        <f t="shared" si="205"/>
        <v>44638</v>
      </c>
      <c r="H6441" s="5" t="s">
        <v>5090</v>
      </c>
      <c r="I6441" s="5" t="s">
        <v>11</v>
      </c>
      <c r="J6441" s="10">
        <v>4042894.4</v>
      </c>
      <c r="K6441" s="10"/>
      <c r="L6441" s="11">
        <v>3856423.4</v>
      </c>
    </row>
    <row r="6442" spans="1:12" x14ac:dyDescent="0.25">
      <c r="A6442" s="5" t="s">
        <v>1009</v>
      </c>
      <c r="B6442" s="3" t="s">
        <v>1010</v>
      </c>
      <c r="C6442" s="5" t="s">
        <v>5596</v>
      </c>
      <c r="D6442" s="5" t="s">
        <v>5612</v>
      </c>
      <c r="E6442" s="5">
        <v>2022</v>
      </c>
      <c r="F6442" s="8" t="str">
        <f t="shared" si="204"/>
        <v>April</v>
      </c>
      <c r="G6442" s="7">
        <f t="shared" si="205"/>
        <v>44671</v>
      </c>
      <c r="H6442" s="5" t="s">
        <v>3247</v>
      </c>
      <c r="I6442" s="5" t="s">
        <v>13</v>
      </c>
      <c r="J6442" s="10"/>
      <c r="K6442" s="10">
        <v>3854852.8</v>
      </c>
      <c r="L6442" s="11">
        <v>1570.6</v>
      </c>
    </row>
    <row r="6443" spans="1:12" x14ac:dyDescent="0.25">
      <c r="A6443" s="5" t="s">
        <v>1009</v>
      </c>
      <c r="B6443" s="3" t="s">
        <v>1010</v>
      </c>
      <c r="C6443" s="5" t="s">
        <v>5589</v>
      </c>
      <c r="D6443" s="5" t="s">
        <v>5587</v>
      </c>
      <c r="E6443" s="5">
        <v>2022</v>
      </c>
      <c r="F6443" s="8" t="str">
        <f t="shared" si="204"/>
        <v>June</v>
      </c>
      <c r="G6443" s="7">
        <f t="shared" si="205"/>
        <v>44713</v>
      </c>
      <c r="H6443" s="5" t="s">
        <v>5089</v>
      </c>
      <c r="I6443" s="5" t="s">
        <v>11</v>
      </c>
      <c r="J6443" s="10">
        <v>471671.02</v>
      </c>
      <c r="K6443" s="10"/>
      <c r="L6443" s="11">
        <v>473241.62</v>
      </c>
    </row>
    <row r="6444" spans="1:12" x14ac:dyDescent="0.25">
      <c r="A6444" s="5" t="s">
        <v>1009</v>
      </c>
      <c r="B6444" s="3" t="s">
        <v>1010</v>
      </c>
      <c r="C6444" s="5" t="s">
        <v>5592</v>
      </c>
      <c r="D6444" s="5" t="s">
        <v>5587</v>
      </c>
      <c r="E6444" s="5">
        <v>2022</v>
      </c>
      <c r="F6444" s="8" t="str">
        <f t="shared" si="204"/>
        <v>July</v>
      </c>
      <c r="G6444" s="7">
        <f t="shared" si="205"/>
        <v>44743</v>
      </c>
      <c r="H6444" s="5" t="s">
        <v>5088</v>
      </c>
      <c r="I6444" s="5" t="s">
        <v>11</v>
      </c>
      <c r="J6444" s="10">
        <v>4548256.2</v>
      </c>
      <c r="K6444" s="10"/>
      <c r="L6444" s="11">
        <v>5021497.82</v>
      </c>
    </row>
    <row r="6445" spans="1:12" x14ac:dyDescent="0.25">
      <c r="A6445" s="5" t="s">
        <v>1009</v>
      </c>
      <c r="B6445" s="3" t="s">
        <v>1010</v>
      </c>
      <c r="C6445" s="5" t="s">
        <v>5592</v>
      </c>
      <c r="D6445" s="5" t="s">
        <v>5591</v>
      </c>
      <c r="E6445" s="5">
        <v>2022</v>
      </c>
      <c r="F6445" s="8" t="str">
        <f t="shared" si="204"/>
        <v>July</v>
      </c>
      <c r="G6445" s="7">
        <f t="shared" si="205"/>
        <v>44760</v>
      </c>
      <c r="H6445" s="5" t="s">
        <v>4685</v>
      </c>
      <c r="I6445" s="5" t="s">
        <v>13</v>
      </c>
      <c r="J6445" s="10"/>
      <c r="K6445" s="10">
        <v>4336709.21</v>
      </c>
      <c r="L6445" s="11">
        <v>684788.61</v>
      </c>
    </row>
    <row r="6446" spans="1:12" x14ac:dyDescent="0.25">
      <c r="A6446" s="5" t="s">
        <v>1009</v>
      </c>
      <c r="B6446" s="3" t="s">
        <v>1010</v>
      </c>
      <c r="C6446" s="5" t="s">
        <v>5592</v>
      </c>
      <c r="D6446" s="5" t="s">
        <v>5591</v>
      </c>
      <c r="E6446" s="5">
        <v>2022</v>
      </c>
      <c r="F6446" s="8" t="str">
        <f t="shared" si="204"/>
        <v>July</v>
      </c>
      <c r="G6446" s="7">
        <f t="shared" si="205"/>
        <v>44760</v>
      </c>
      <c r="H6446" s="5" t="s">
        <v>4684</v>
      </c>
      <c r="I6446" s="5" t="s">
        <v>13</v>
      </c>
      <c r="J6446" s="10"/>
      <c r="K6446" s="10">
        <v>211546.99</v>
      </c>
      <c r="L6446" s="11">
        <v>473241.62</v>
      </c>
    </row>
    <row r="6447" spans="1:12" x14ac:dyDescent="0.25">
      <c r="A6447" s="5" t="s">
        <v>1011</v>
      </c>
      <c r="B6447" s="3" t="s">
        <v>1012</v>
      </c>
      <c r="C6447" s="7"/>
      <c r="D6447" s="7"/>
      <c r="E6447" s="7"/>
      <c r="F6447" s="8" t="str">
        <f t="shared" si="204"/>
        <v>January</v>
      </c>
      <c r="G6447" s="7" t="str">
        <f t="shared" si="205"/>
        <v/>
      </c>
      <c r="H6447" s="5" t="s">
        <v>28</v>
      </c>
      <c r="I6447" s="5" t="s">
        <v>29</v>
      </c>
      <c r="J6447" s="10"/>
      <c r="K6447" s="10"/>
      <c r="L6447" s="11">
        <v>0</v>
      </c>
    </row>
    <row r="6448" spans="1:12" x14ac:dyDescent="0.25">
      <c r="A6448" s="5" t="s">
        <v>1025</v>
      </c>
      <c r="B6448" s="3" t="s">
        <v>1026</v>
      </c>
      <c r="C6448" s="7"/>
      <c r="D6448" s="7"/>
      <c r="E6448" s="7"/>
      <c r="F6448" s="8" t="str">
        <f t="shared" si="204"/>
        <v>January</v>
      </c>
      <c r="G6448" s="7" t="str">
        <f t="shared" si="205"/>
        <v/>
      </c>
      <c r="H6448" s="5" t="s">
        <v>28</v>
      </c>
      <c r="I6448" s="5" t="s">
        <v>29</v>
      </c>
      <c r="J6448" s="10"/>
      <c r="K6448" s="10"/>
      <c r="L6448" s="11">
        <v>0</v>
      </c>
    </row>
    <row r="6449" spans="1:12" x14ac:dyDescent="0.25">
      <c r="A6449" s="5" t="s">
        <v>1039</v>
      </c>
      <c r="B6449" s="3" t="s">
        <v>1040</v>
      </c>
      <c r="C6449" s="7"/>
      <c r="D6449" s="7"/>
      <c r="E6449" s="7"/>
      <c r="F6449" s="8" t="str">
        <f t="shared" si="204"/>
        <v>January</v>
      </c>
      <c r="G6449" s="7" t="str">
        <f t="shared" si="205"/>
        <v/>
      </c>
      <c r="H6449" s="5" t="s">
        <v>28</v>
      </c>
      <c r="I6449" s="5" t="s">
        <v>29</v>
      </c>
      <c r="J6449" s="10"/>
      <c r="K6449" s="10"/>
      <c r="L6449" s="11">
        <v>0</v>
      </c>
    </row>
    <row r="6450" spans="1:12" x14ac:dyDescent="0.25">
      <c r="A6450" s="5" t="s">
        <v>1062</v>
      </c>
      <c r="B6450" s="3" t="s">
        <v>1063</v>
      </c>
      <c r="C6450" s="5" t="s">
        <v>5587</v>
      </c>
      <c r="D6450" s="5" t="s">
        <v>5587</v>
      </c>
      <c r="E6450" s="5">
        <v>2022</v>
      </c>
      <c r="F6450" s="8" t="str">
        <f t="shared" si="204"/>
        <v>January</v>
      </c>
      <c r="G6450" s="7">
        <f t="shared" si="205"/>
        <v>44562</v>
      </c>
      <c r="H6450" s="5" t="s">
        <v>36</v>
      </c>
      <c r="I6450" s="5" t="s">
        <v>29</v>
      </c>
      <c r="J6450" s="10"/>
      <c r="K6450" s="10"/>
      <c r="L6450" s="11">
        <v>209170.45</v>
      </c>
    </row>
    <row r="6451" spans="1:12" x14ac:dyDescent="0.25">
      <c r="A6451" s="5" t="s">
        <v>1062</v>
      </c>
      <c r="B6451" s="3" t="s">
        <v>1063</v>
      </c>
      <c r="C6451" s="5" t="s">
        <v>5587</v>
      </c>
      <c r="D6451" s="5" t="s">
        <v>5587</v>
      </c>
      <c r="E6451" s="5">
        <v>2022</v>
      </c>
      <c r="F6451" s="8" t="str">
        <f t="shared" si="204"/>
        <v>January</v>
      </c>
      <c r="G6451" s="7">
        <f t="shared" si="205"/>
        <v>44562</v>
      </c>
      <c r="H6451" s="5" t="s">
        <v>5087</v>
      </c>
      <c r="I6451" s="5" t="s">
        <v>11</v>
      </c>
      <c r="J6451" s="10">
        <v>204250</v>
      </c>
      <c r="K6451" s="10"/>
      <c r="L6451" s="11">
        <v>413420.45</v>
      </c>
    </row>
    <row r="6452" spans="1:12" x14ac:dyDescent="0.25">
      <c r="A6452" s="5" t="s">
        <v>1062</v>
      </c>
      <c r="B6452" s="3" t="s">
        <v>1063</v>
      </c>
      <c r="C6452" s="5" t="s">
        <v>5587</v>
      </c>
      <c r="D6452" s="5" t="s">
        <v>5617</v>
      </c>
      <c r="E6452" s="5">
        <v>2022</v>
      </c>
      <c r="F6452" s="8" t="str">
        <f t="shared" si="204"/>
        <v>January</v>
      </c>
      <c r="G6452" s="7">
        <f t="shared" si="205"/>
        <v>44580</v>
      </c>
      <c r="H6452" s="5" t="s">
        <v>3346</v>
      </c>
      <c r="I6452" s="5" t="s">
        <v>13</v>
      </c>
      <c r="J6452" s="10"/>
      <c r="K6452" s="10">
        <v>236500</v>
      </c>
      <c r="L6452" s="11">
        <v>176920.45</v>
      </c>
    </row>
    <row r="6453" spans="1:12" x14ac:dyDescent="0.25">
      <c r="A6453" s="5" t="s">
        <v>1062</v>
      </c>
      <c r="B6453" s="3" t="s">
        <v>1063</v>
      </c>
      <c r="C6453" s="5" t="s">
        <v>5587</v>
      </c>
      <c r="D6453" s="5" t="s">
        <v>5614</v>
      </c>
      <c r="E6453" s="5">
        <v>2022</v>
      </c>
      <c r="F6453" s="8" t="str">
        <f t="shared" si="204"/>
        <v>January</v>
      </c>
      <c r="G6453" s="7">
        <f t="shared" si="205"/>
        <v>44587</v>
      </c>
      <c r="H6453" s="5" t="s">
        <v>5086</v>
      </c>
      <c r="I6453" s="5" t="s">
        <v>11</v>
      </c>
      <c r="J6453" s="10"/>
      <c r="K6453" s="10">
        <v>176920.45</v>
      </c>
      <c r="L6453" s="11">
        <v>0</v>
      </c>
    </row>
    <row r="6454" spans="1:12" x14ac:dyDescent="0.25">
      <c r="A6454" s="5" t="s">
        <v>1062</v>
      </c>
      <c r="B6454" s="3" t="s">
        <v>1063</v>
      </c>
      <c r="C6454" s="5" t="s">
        <v>5598</v>
      </c>
      <c r="D6454" s="5" t="s">
        <v>5587</v>
      </c>
      <c r="E6454" s="5">
        <v>2022</v>
      </c>
      <c r="F6454" s="8" t="str">
        <f t="shared" si="204"/>
        <v>February</v>
      </c>
      <c r="G6454" s="7">
        <f t="shared" si="205"/>
        <v>44593</v>
      </c>
      <c r="H6454" s="5" t="s">
        <v>5085</v>
      </c>
      <c r="I6454" s="5" t="s">
        <v>11</v>
      </c>
      <c r="J6454" s="10">
        <v>204250</v>
      </c>
      <c r="K6454" s="10"/>
      <c r="L6454" s="11">
        <v>204250</v>
      </c>
    </row>
    <row r="6455" spans="1:12" x14ac:dyDescent="0.25">
      <c r="A6455" s="5" t="s">
        <v>1062</v>
      </c>
      <c r="B6455" s="3" t="s">
        <v>1063</v>
      </c>
      <c r="C6455" s="5" t="s">
        <v>5598</v>
      </c>
      <c r="D6455" s="5" t="s">
        <v>5602</v>
      </c>
      <c r="E6455" s="5">
        <v>2022</v>
      </c>
      <c r="F6455" s="8" t="str">
        <f t="shared" si="204"/>
        <v>February</v>
      </c>
      <c r="G6455" s="7">
        <f t="shared" si="205"/>
        <v>44616</v>
      </c>
      <c r="H6455" s="5" t="s">
        <v>5084</v>
      </c>
      <c r="I6455" s="5" t="s">
        <v>13</v>
      </c>
      <c r="J6455" s="10"/>
      <c r="K6455" s="10">
        <v>236500</v>
      </c>
      <c r="L6455" s="11">
        <v>-32250</v>
      </c>
    </row>
    <row r="6456" spans="1:12" x14ac:dyDescent="0.25">
      <c r="A6456" s="5" t="s">
        <v>1062</v>
      </c>
      <c r="B6456" s="3" t="s">
        <v>1063</v>
      </c>
      <c r="C6456" s="5" t="s">
        <v>5588</v>
      </c>
      <c r="D6456" s="5" t="s">
        <v>5587</v>
      </c>
      <c r="E6456" s="5">
        <v>2022</v>
      </c>
      <c r="F6456" s="8" t="str">
        <f t="shared" si="204"/>
        <v>March</v>
      </c>
      <c r="G6456" s="7">
        <f t="shared" si="205"/>
        <v>44621</v>
      </c>
      <c r="H6456" s="5" t="s">
        <v>5083</v>
      </c>
      <c r="I6456" s="5" t="s">
        <v>11</v>
      </c>
      <c r="J6456" s="10">
        <v>204250</v>
      </c>
      <c r="K6456" s="10"/>
      <c r="L6456" s="11">
        <v>172000</v>
      </c>
    </row>
    <row r="6457" spans="1:12" x14ac:dyDescent="0.25">
      <c r="A6457" s="5" t="s">
        <v>1062</v>
      </c>
      <c r="B6457" s="3" t="s">
        <v>1063</v>
      </c>
      <c r="C6457" s="5" t="s">
        <v>5588</v>
      </c>
      <c r="D6457" s="5" t="s">
        <v>5591</v>
      </c>
      <c r="E6457" s="5">
        <v>2022</v>
      </c>
      <c r="F6457" s="8" t="str">
        <f t="shared" si="204"/>
        <v>March</v>
      </c>
      <c r="G6457" s="7">
        <f t="shared" si="205"/>
        <v>44638</v>
      </c>
      <c r="H6457" s="5" t="s">
        <v>4695</v>
      </c>
      <c r="I6457" s="5" t="s">
        <v>13</v>
      </c>
      <c r="J6457" s="10"/>
      <c r="K6457" s="10">
        <v>172000</v>
      </c>
      <c r="L6457" s="11">
        <v>0</v>
      </c>
    </row>
    <row r="6458" spans="1:12" x14ac:dyDescent="0.25">
      <c r="A6458" s="5" t="s">
        <v>1062</v>
      </c>
      <c r="B6458" s="3" t="s">
        <v>1063</v>
      </c>
      <c r="C6458" s="5" t="s">
        <v>5596</v>
      </c>
      <c r="D6458" s="5" t="s">
        <v>5587</v>
      </c>
      <c r="E6458" s="5">
        <v>2022</v>
      </c>
      <c r="F6458" s="8" t="str">
        <f t="shared" si="204"/>
        <v>April</v>
      </c>
      <c r="G6458" s="7">
        <f t="shared" si="205"/>
        <v>44652</v>
      </c>
      <c r="H6458" s="5" t="s">
        <v>5082</v>
      </c>
      <c r="I6458" s="5" t="s">
        <v>11</v>
      </c>
      <c r="J6458" s="10">
        <v>204250</v>
      </c>
      <c r="K6458" s="10"/>
      <c r="L6458" s="11">
        <v>204250</v>
      </c>
    </row>
    <row r="6459" spans="1:12" x14ac:dyDescent="0.25">
      <c r="A6459" s="5" t="s">
        <v>1062</v>
      </c>
      <c r="B6459" s="3" t="s">
        <v>1063</v>
      </c>
      <c r="C6459" s="5" t="s">
        <v>5596</v>
      </c>
      <c r="D6459" s="5" t="s">
        <v>5594</v>
      </c>
      <c r="E6459" s="5">
        <v>2022</v>
      </c>
      <c r="F6459" s="8" t="str">
        <f t="shared" si="204"/>
        <v>April</v>
      </c>
      <c r="G6459" s="7">
        <f t="shared" si="205"/>
        <v>44662</v>
      </c>
      <c r="H6459" s="5" t="s">
        <v>4692</v>
      </c>
      <c r="I6459" s="5" t="s">
        <v>13</v>
      </c>
      <c r="J6459" s="10"/>
      <c r="K6459" s="10">
        <v>236500</v>
      </c>
      <c r="L6459" s="11">
        <v>-32250</v>
      </c>
    </row>
    <row r="6460" spans="1:12" x14ac:dyDescent="0.25">
      <c r="A6460" s="5" t="s">
        <v>1062</v>
      </c>
      <c r="B6460" s="3" t="s">
        <v>1063</v>
      </c>
      <c r="C6460" s="5" t="s">
        <v>5597</v>
      </c>
      <c r="D6460" s="5" t="s">
        <v>5587</v>
      </c>
      <c r="E6460" s="5">
        <v>2022</v>
      </c>
      <c r="F6460" s="8" t="str">
        <f t="shared" si="204"/>
        <v>May</v>
      </c>
      <c r="G6460" s="7">
        <f t="shared" si="205"/>
        <v>44682</v>
      </c>
      <c r="H6460" s="5" t="s">
        <v>5081</v>
      </c>
      <c r="I6460" s="5" t="s">
        <v>11</v>
      </c>
      <c r="J6460" s="10">
        <v>204250</v>
      </c>
      <c r="K6460" s="10"/>
      <c r="L6460" s="11">
        <v>172000</v>
      </c>
    </row>
    <row r="6461" spans="1:12" x14ac:dyDescent="0.25">
      <c r="A6461" s="5" t="s">
        <v>1062</v>
      </c>
      <c r="B6461" s="3" t="s">
        <v>1063</v>
      </c>
      <c r="C6461" s="5" t="s">
        <v>5589</v>
      </c>
      <c r="D6461" s="5" t="s">
        <v>5587</v>
      </c>
      <c r="E6461" s="5">
        <v>2022</v>
      </c>
      <c r="F6461" s="8" t="str">
        <f t="shared" si="204"/>
        <v>June</v>
      </c>
      <c r="G6461" s="7">
        <f t="shared" si="205"/>
        <v>44713</v>
      </c>
      <c r="H6461" s="5" t="s">
        <v>5080</v>
      </c>
      <c r="I6461" s="5" t="s">
        <v>11</v>
      </c>
      <c r="J6461" s="10">
        <v>204250</v>
      </c>
      <c r="K6461" s="10"/>
      <c r="L6461" s="11">
        <v>376250</v>
      </c>
    </row>
    <row r="6462" spans="1:12" x14ac:dyDescent="0.25">
      <c r="A6462" s="5" t="s">
        <v>1062</v>
      </c>
      <c r="B6462" s="3" t="s">
        <v>1063</v>
      </c>
      <c r="C6462" s="5" t="s">
        <v>5589</v>
      </c>
      <c r="D6462" s="5" t="s">
        <v>5605</v>
      </c>
      <c r="E6462" s="5">
        <v>2022</v>
      </c>
      <c r="F6462" s="8" t="str">
        <f t="shared" si="204"/>
        <v>June</v>
      </c>
      <c r="G6462" s="7">
        <f t="shared" si="205"/>
        <v>44721</v>
      </c>
      <c r="H6462" s="5" t="s">
        <v>3625</v>
      </c>
      <c r="I6462" s="5" t="s">
        <v>13</v>
      </c>
      <c r="J6462" s="10"/>
      <c r="K6462" s="10">
        <v>250000</v>
      </c>
      <c r="L6462" s="11">
        <v>126250</v>
      </c>
    </row>
    <row r="6463" spans="1:12" x14ac:dyDescent="0.25">
      <c r="A6463" s="5" t="s">
        <v>1062</v>
      </c>
      <c r="B6463" s="3" t="s">
        <v>1063</v>
      </c>
      <c r="C6463" s="5" t="s">
        <v>5592</v>
      </c>
      <c r="D6463" s="5" t="s">
        <v>5587</v>
      </c>
      <c r="E6463" s="5">
        <v>2022</v>
      </c>
      <c r="F6463" s="8" t="str">
        <f t="shared" si="204"/>
        <v>July</v>
      </c>
      <c r="G6463" s="7">
        <f t="shared" si="205"/>
        <v>44743</v>
      </c>
      <c r="H6463" s="5" t="s">
        <v>5079</v>
      </c>
      <c r="I6463" s="5" t="s">
        <v>11</v>
      </c>
      <c r="J6463" s="10">
        <v>204250</v>
      </c>
      <c r="K6463" s="10"/>
      <c r="L6463" s="11">
        <v>330500</v>
      </c>
    </row>
    <row r="6464" spans="1:12" x14ac:dyDescent="0.25">
      <c r="A6464" s="5" t="s">
        <v>1062</v>
      </c>
      <c r="B6464" s="3" t="s">
        <v>1063</v>
      </c>
      <c r="C6464" s="5" t="s">
        <v>5592</v>
      </c>
      <c r="D6464" s="5" t="s">
        <v>5594</v>
      </c>
      <c r="E6464" s="5">
        <v>2022</v>
      </c>
      <c r="F6464" s="8" t="str">
        <f t="shared" si="204"/>
        <v>July</v>
      </c>
      <c r="G6464" s="7">
        <f t="shared" si="205"/>
        <v>44753</v>
      </c>
      <c r="H6464" s="5" t="s">
        <v>3247</v>
      </c>
      <c r="I6464" s="5" t="s">
        <v>13</v>
      </c>
      <c r="J6464" s="10"/>
      <c r="K6464" s="10">
        <v>236500</v>
      </c>
      <c r="L6464" s="11">
        <v>94000</v>
      </c>
    </row>
    <row r="6465" spans="1:12" x14ac:dyDescent="0.25">
      <c r="A6465" s="5" t="s">
        <v>1062</v>
      </c>
      <c r="B6465" s="3" t="s">
        <v>1063</v>
      </c>
      <c r="C6465" s="5" t="s">
        <v>5590</v>
      </c>
      <c r="D6465" s="5" t="s">
        <v>5587</v>
      </c>
      <c r="E6465" s="5">
        <v>2022</v>
      </c>
      <c r="F6465" s="8" t="str">
        <f t="shared" si="204"/>
        <v>August</v>
      </c>
      <c r="G6465" s="7">
        <f t="shared" si="205"/>
        <v>44774</v>
      </c>
      <c r="H6465" s="5" t="s">
        <v>5078</v>
      </c>
      <c r="I6465" s="5" t="s">
        <v>11</v>
      </c>
      <c r="J6465" s="10">
        <v>204250</v>
      </c>
      <c r="K6465" s="10"/>
      <c r="L6465" s="11">
        <v>298250</v>
      </c>
    </row>
    <row r="6466" spans="1:12" x14ac:dyDescent="0.25">
      <c r="A6466" s="5" t="s">
        <v>1062</v>
      </c>
      <c r="B6466" s="3" t="s">
        <v>1063</v>
      </c>
      <c r="C6466" s="5" t="s">
        <v>5590</v>
      </c>
      <c r="D6466" s="5" t="s">
        <v>5594</v>
      </c>
      <c r="E6466" s="5">
        <v>2022</v>
      </c>
      <c r="F6466" s="8" t="str">
        <f t="shared" si="204"/>
        <v>August</v>
      </c>
      <c r="G6466" s="7">
        <f t="shared" si="205"/>
        <v>44784</v>
      </c>
      <c r="H6466" s="5" t="s">
        <v>3247</v>
      </c>
      <c r="I6466" s="5" t="s">
        <v>13</v>
      </c>
      <c r="J6466" s="10"/>
      <c r="K6466" s="10">
        <v>250000</v>
      </c>
      <c r="L6466" s="11">
        <v>48250</v>
      </c>
    </row>
    <row r="6467" spans="1:12" x14ac:dyDescent="0.25">
      <c r="A6467" s="5" t="s">
        <v>1064</v>
      </c>
      <c r="B6467" s="3" t="s">
        <v>1065</v>
      </c>
      <c r="C6467" s="5" t="s">
        <v>5587</v>
      </c>
      <c r="D6467" s="5" t="s">
        <v>5587</v>
      </c>
      <c r="E6467" s="5">
        <v>2022</v>
      </c>
      <c r="F6467" s="8" t="str">
        <f t="shared" si="204"/>
        <v>January</v>
      </c>
      <c r="G6467" s="7">
        <f t="shared" si="205"/>
        <v>44562</v>
      </c>
      <c r="H6467" s="5" t="s">
        <v>36</v>
      </c>
      <c r="I6467" s="5" t="s">
        <v>29</v>
      </c>
      <c r="J6467" s="10"/>
      <c r="K6467" s="10"/>
      <c r="L6467" s="11">
        <v>0.17</v>
      </c>
    </row>
    <row r="6468" spans="1:12" x14ac:dyDescent="0.25">
      <c r="A6468" s="5" t="s">
        <v>1071</v>
      </c>
      <c r="B6468" s="3" t="s">
        <v>1072</v>
      </c>
      <c r="C6468" s="7"/>
      <c r="D6468" s="7"/>
      <c r="E6468" s="7"/>
      <c r="F6468" s="8" t="str">
        <f t="shared" si="204"/>
        <v>January</v>
      </c>
      <c r="G6468" s="7" t="str">
        <f t="shared" si="205"/>
        <v/>
      </c>
      <c r="H6468" s="5" t="s">
        <v>28</v>
      </c>
      <c r="I6468" s="5" t="s">
        <v>29</v>
      </c>
      <c r="J6468" s="10"/>
      <c r="K6468" s="10"/>
      <c r="L6468" s="11">
        <v>0</v>
      </c>
    </row>
    <row r="6469" spans="1:12" x14ac:dyDescent="0.25">
      <c r="A6469" s="5" t="s">
        <v>1083</v>
      </c>
      <c r="B6469" s="3" t="s">
        <v>1084</v>
      </c>
      <c r="C6469" s="5" t="s">
        <v>5587</v>
      </c>
      <c r="D6469" s="5" t="s">
        <v>5587</v>
      </c>
      <c r="E6469" s="5">
        <v>2022</v>
      </c>
      <c r="F6469" s="8" t="str">
        <f t="shared" si="204"/>
        <v>January</v>
      </c>
      <c r="G6469" s="7">
        <f t="shared" si="205"/>
        <v>44562</v>
      </c>
      <c r="H6469" s="5" t="s">
        <v>36</v>
      </c>
      <c r="I6469" s="5" t="s">
        <v>29</v>
      </c>
      <c r="J6469" s="10"/>
      <c r="K6469" s="10"/>
      <c r="L6469" s="11">
        <v>350000</v>
      </c>
    </row>
    <row r="6470" spans="1:12" x14ac:dyDescent="0.25">
      <c r="A6470" s="5" t="s">
        <v>1083</v>
      </c>
      <c r="B6470" s="3" t="s">
        <v>1084</v>
      </c>
      <c r="C6470" s="5" t="s">
        <v>5587</v>
      </c>
      <c r="D6470" s="5" t="s">
        <v>5587</v>
      </c>
      <c r="E6470" s="5">
        <v>2022</v>
      </c>
      <c r="F6470" s="8" t="str">
        <f t="shared" si="204"/>
        <v>January</v>
      </c>
      <c r="G6470" s="7">
        <f t="shared" si="205"/>
        <v>44562</v>
      </c>
      <c r="H6470" s="5" t="s">
        <v>5077</v>
      </c>
      <c r="I6470" s="5" t="s">
        <v>11</v>
      </c>
      <c r="J6470" s="10">
        <v>350000</v>
      </c>
      <c r="K6470" s="10"/>
      <c r="L6470" s="11">
        <v>700000</v>
      </c>
    </row>
    <row r="6471" spans="1:12" x14ac:dyDescent="0.25">
      <c r="A6471" s="5" t="s">
        <v>1083</v>
      </c>
      <c r="B6471" s="3" t="s">
        <v>1084</v>
      </c>
      <c r="C6471" s="5" t="s">
        <v>5587</v>
      </c>
      <c r="D6471" s="5" t="s">
        <v>5594</v>
      </c>
      <c r="E6471" s="5">
        <v>2022</v>
      </c>
      <c r="F6471" s="8" t="str">
        <f t="shared" si="204"/>
        <v>January</v>
      </c>
      <c r="G6471" s="7">
        <f t="shared" si="205"/>
        <v>44572</v>
      </c>
      <c r="H6471" s="5" t="s">
        <v>3258</v>
      </c>
      <c r="I6471" s="5" t="s">
        <v>13</v>
      </c>
      <c r="J6471" s="10"/>
      <c r="K6471" s="10">
        <v>350000</v>
      </c>
      <c r="L6471" s="11">
        <v>350000</v>
      </c>
    </row>
    <row r="6472" spans="1:12" x14ac:dyDescent="0.25">
      <c r="A6472" s="5" t="s">
        <v>1083</v>
      </c>
      <c r="B6472" s="3" t="s">
        <v>1084</v>
      </c>
      <c r="C6472" s="5" t="s">
        <v>5598</v>
      </c>
      <c r="D6472" s="5" t="s">
        <v>5587</v>
      </c>
      <c r="E6472" s="5">
        <v>2022</v>
      </c>
      <c r="F6472" s="8" t="str">
        <f t="shared" si="204"/>
        <v>February</v>
      </c>
      <c r="G6472" s="7">
        <f t="shared" si="205"/>
        <v>44593</v>
      </c>
      <c r="H6472" s="5" t="s">
        <v>5076</v>
      </c>
      <c r="I6472" s="5" t="s">
        <v>11</v>
      </c>
      <c r="J6472" s="10">
        <v>350000</v>
      </c>
      <c r="K6472" s="10"/>
      <c r="L6472" s="11">
        <v>700000</v>
      </c>
    </row>
    <row r="6473" spans="1:12" x14ac:dyDescent="0.25">
      <c r="A6473" s="5" t="s">
        <v>1083</v>
      </c>
      <c r="B6473" s="3" t="s">
        <v>1084</v>
      </c>
      <c r="C6473" s="5" t="s">
        <v>5598</v>
      </c>
      <c r="D6473" s="5" t="s">
        <v>5613</v>
      </c>
      <c r="E6473" s="5">
        <v>2022</v>
      </c>
      <c r="F6473" s="8" t="str">
        <f t="shared" si="204"/>
        <v>February</v>
      </c>
      <c r="G6473" s="7">
        <f t="shared" si="205"/>
        <v>44613</v>
      </c>
      <c r="H6473" s="5" t="s">
        <v>4774</v>
      </c>
      <c r="I6473" s="5" t="s">
        <v>13</v>
      </c>
      <c r="J6473" s="10"/>
      <c r="K6473" s="10">
        <v>700000</v>
      </c>
      <c r="L6473" s="11">
        <v>0</v>
      </c>
    </row>
    <row r="6474" spans="1:12" x14ac:dyDescent="0.25">
      <c r="A6474" s="5" t="s">
        <v>1083</v>
      </c>
      <c r="B6474" s="3" t="s">
        <v>1084</v>
      </c>
      <c r="C6474" s="5" t="s">
        <v>5588</v>
      </c>
      <c r="D6474" s="5" t="s">
        <v>5587</v>
      </c>
      <c r="E6474" s="5">
        <v>2022</v>
      </c>
      <c r="F6474" s="8" t="str">
        <f t="shared" si="204"/>
        <v>March</v>
      </c>
      <c r="G6474" s="7">
        <f t="shared" si="205"/>
        <v>44621</v>
      </c>
      <c r="H6474" s="5" t="s">
        <v>5075</v>
      </c>
      <c r="I6474" s="5" t="s">
        <v>11</v>
      </c>
      <c r="J6474" s="10">
        <v>350000</v>
      </c>
      <c r="K6474" s="10"/>
      <c r="L6474" s="11">
        <v>350000</v>
      </c>
    </row>
    <row r="6475" spans="1:12" x14ac:dyDescent="0.25">
      <c r="A6475" s="5" t="s">
        <v>1083</v>
      </c>
      <c r="B6475" s="3" t="s">
        <v>1084</v>
      </c>
      <c r="C6475" s="5" t="s">
        <v>5588</v>
      </c>
      <c r="D6475" s="5" t="s">
        <v>5616</v>
      </c>
      <c r="E6475" s="5">
        <v>2022</v>
      </c>
      <c r="F6475" s="8" t="str">
        <f t="shared" si="204"/>
        <v>March</v>
      </c>
      <c r="G6475" s="7">
        <f t="shared" si="205"/>
        <v>44635</v>
      </c>
      <c r="H6475" s="5" t="s">
        <v>4698</v>
      </c>
      <c r="I6475" s="5" t="s">
        <v>13</v>
      </c>
      <c r="J6475" s="10"/>
      <c r="K6475" s="10">
        <v>350000</v>
      </c>
      <c r="L6475" s="11">
        <v>0</v>
      </c>
    </row>
    <row r="6476" spans="1:12" x14ac:dyDescent="0.25">
      <c r="A6476" s="5" t="s">
        <v>1083</v>
      </c>
      <c r="B6476" s="3" t="s">
        <v>1084</v>
      </c>
      <c r="C6476" s="5" t="s">
        <v>5596</v>
      </c>
      <c r="D6476" s="5" t="s">
        <v>5587</v>
      </c>
      <c r="E6476" s="5">
        <v>2022</v>
      </c>
      <c r="F6476" s="8" t="str">
        <f t="shared" si="204"/>
        <v>April</v>
      </c>
      <c r="G6476" s="7">
        <f t="shared" si="205"/>
        <v>44652</v>
      </c>
      <c r="H6476" s="5" t="s">
        <v>5074</v>
      </c>
      <c r="I6476" s="5" t="s">
        <v>11</v>
      </c>
      <c r="J6476" s="10">
        <v>350000</v>
      </c>
      <c r="K6476" s="10"/>
      <c r="L6476" s="11">
        <v>350000</v>
      </c>
    </row>
    <row r="6477" spans="1:12" x14ac:dyDescent="0.25">
      <c r="A6477" s="5" t="s">
        <v>1083</v>
      </c>
      <c r="B6477" s="3" t="s">
        <v>1084</v>
      </c>
      <c r="C6477" s="5" t="s">
        <v>5596</v>
      </c>
      <c r="D6477" s="5" t="s">
        <v>5590</v>
      </c>
      <c r="E6477" s="5">
        <v>2022</v>
      </c>
      <c r="F6477" s="8" t="str">
        <f t="shared" si="204"/>
        <v>April</v>
      </c>
      <c r="G6477" s="7">
        <f t="shared" si="205"/>
        <v>44659</v>
      </c>
      <c r="H6477" s="5" t="s">
        <v>4695</v>
      </c>
      <c r="I6477" s="5" t="s">
        <v>13</v>
      </c>
      <c r="J6477" s="10"/>
      <c r="K6477" s="10">
        <v>350000</v>
      </c>
      <c r="L6477" s="11">
        <v>0</v>
      </c>
    </row>
    <row r="6478" spans="1:12" x14ac:dyDescent="0.25">
      <c r="A6478" s="5" t="s">
        <v>1083</v>
      </c>
      <c r="B6478" s="3" t="s">
        <v>1084</v>
      </c>
      <c r="C6478" s="5" t="s">
        <v>5597</v>
      </c>
      <c r="D6478" s="5" t="s">
        <v>5587</v>
      </c>
      <c r="E6478" s="5">
        <v>2022</v>
      </c>
      <c r="F6478" s="8" t="str">
        <f t="shared" si="204"/>
        <v>May</v>
      </c>
      <c r="G6478" s="7">
        <f t="shared" si="205"/>
        <v>44682</v>
      </c>
      <c r="H6478" s="5" t="s">
        <v>5073</v>
      </c>
      <c r="I6478" s="5" t="s">
        <v>11</v>
      </c>
      <c r="J6478" s="10">
        <v>350000</v>
      </c>
      <c r="K6478" s="10"/>
      <c r="L6478" s="11">
        <v>350000</v>
      </c>
    </row>
    <row r="6479" spans="1:12" x14ac:dyDescent="0.25">
      <c r="A6479" s="5" t="s">
        <v>1083</v>
      </c>
      <c r="B6479" s="3" t="s">
        <v>1084</v>
      </c>
      <c r="C6479" s="5" t="s">
        <v>5597</v>
      </c>
      <c r="D6479" s="5" t="s">
        <v>5608</v>
      </c>
      <c r="E6479" s="5">
        <v>2022</v>
      </c>
      <c r="F6479" s="8" t="str">
        <f t="shared" si="204"/>
        <v>May</v>
      </c>
      <c r="G6479" s="7">
        <f t="shared" si="205"/>
        <v>44706</v>
      </c>
      <c r="H6479" s="5" t="s">
        <v>4692</v>
      </c>
      <c r="I6479" s="5" t="s">
        <v>13</v>
      </c>
      <c r="J6479" s="10"/>
      <c r="K6479" s="10">
        <v>350000</v>
      </c>
      <c r="L6479" s="11">
        <v>0</v>
      </c>
    </row>
    <row r="6480" spans="1:12" x14ac:dyDescent="0.25">
      <c r="A6480" s="5" t="s">
        <v>1083</v>
      </c>
      <c r="B6480" s="3" t="s">
        <v>1084</v>
      </c>
      <c r="C6480" s="5" t="s">
        <v>5589</v>
      </c>
      <c r="D6480" s="5" t="s">
        <v>5587</v>
      </c>
      <c r="E6480" s="5">
        <v>2022</v>
      </c>
      <c r="F6480" s="8" t="str">
        <f t="shared" si="204"/>
        <v>June</v>
      </c>
      <c r="G6480" s="7">
        <f t="shared" si="205"/>
        <v>44713</v>
      </c>
      <c r="H6480" s="5" t="s">
        <v>5072</v>
      </c>
      <c r="I6480" s="5" t="s">
        <v>11</v>
      </c>
      <c r="J6480" s="10">
        <v>350000</v>
      </c>
      <c r="K6480" s="10"/>
      <c r="L6480" s="11">
        <v>350000</v>
      </c>
    </row>
    <row r="6481" spans="1:12" x14ac:dyDescent="0.25">
      <c r="A6481" s="5" t="s">
        <v>1083</v>
      </c>
      <c r="B6481" s="3" t="s">
        <v>1084</v>
      </c>
      <c r="C6481" s="5" t="s">
        <v>5589</v>
      </c>
      <c r="D6481" s="5" t="s">
        <v>5605</v>
      </c>
      <c r="E6481" s="5">
        <v>2022</v>
      </c>
      <c r="F6481" s="8" t="str">
        <f t="shared" si="204"/>
        <v>June</v>
      </c>
      <c r="G6481" s="7">
        <f t="shared" si="205"/>
        <v>44721</v>
      </c>
      <c r="H6481" s="5" t="s">
        <v>3819</v>
      </c>
      <c r="I6481" s="5" t="s">
        <v>13</v>
      </c>
      <c r="J6481" s="10"/>
      <c r="K6481" s="10">
        <v>350000</v>
      </c>
      <c r="L6481" s="11">
        <v>0</v>
      </c>
    </row>
    <row r="6482" spans="1:12" x14ac:dyDescent="0.25">
      <c r="A6482" s="5" t="s">
        <v>1083</v>
      </c>
      <c r="B6482" s="3" t="s">
        <v>1084</v>
      </c>
      <c r="C6482" s="5" t="s">
        <v>5592</v>
      </c>
      <c r="D6482" s="5" t="s">
        <v>5587</v>
      </c>
      <c r="E6482" s="5">
        <v>2022</v>
      </c>
      <c r="F6482" s="8" t="str">
        <f t="shared" si="204"/>
        <v>July</v>
      </c>
      <c r="G6482" s="7">
        <f t="shared" si="205"/>
        <v>44743</v>
      </c>
      <c r="H6482" s="5" t="s">
        <v>5071</v>
      </c>
      <c r="I6482" s="5" t="s">
        <v>11</v>
      </c>
      <c r="J6482" s="10">
        <v>350000</v>
      </c>
      <c r="K6482" s="10"/>
      <c r="L6482" s="11">
        <v>350000</v>
      </c>
    </row>
    <row r="6483" spans="1:12" x14ac:dyDescent="0.25">
      <c r="A6483" s="5" t="s">
        <v>1083</v>
      </c>
      <c r="B6483" s="3" t="s">
        <v>1084</v>
      </c>
      <c r="C6483" s="5" t="s">
        <v>5592</v>
      </c>
      <c r="D6483" s="5" t="s">
        <v>5590</v>
      </c>
      <c r="E6483" s="5">
        <v>2022</v>
      </c>
      <c r="F6483" s="8" t="str">
        <f t="shared" si="204"/>
        <v>July</v>
      </c>
      <c r="G6483" s="7">
        <f t="shared" si="205"/>
        <v>44750</v>
      </c>
      <c r="H6483" s="5" t="s">
        <v>4718</v>
      </c>
      <c r="I6483" s="5" t="s">
        <v>13</v>
      </c>
      <c r="J6483" s="10"/>
      <c r="K6483" s="10">
        <v>350000</v>
      </c>
      <c r="L6483" s="11">
        <v>0</v>
      </c>
    </row>
    <row r="6484" spans="1:12" x14ac:dyDescent="0.25">
      <c r="A6484" s="5" t="s">
        <v>1083</v>
      </c>
      <c r="B6484" s="3" t="s">
        <v>1084</v>
      </c>
      <c r="C6484" s="5" t="s">
        <v>5590</v>
      </c>
      <c r="D6484" s="5" t="s">
        <v>5587</v>
      </c>
      <c r="E6484" s="5">
        <v>2022</v>
      </c>
      <c r="F6484" s="8" t="str">
        <f t="shared" ref="F6484:F6547" si="206">TEXT(C6484*28, "mmmm")</f>
        <v>August</v>
      </c>
      <c r="G6484" s="7">
        <f t="shared" ref="G6484:G6547" si="207">IFERROR(DATEVALUE(CONCATENATE(C6484,"-",D6484,"-",E6484)), "")</f>
        <v>44774</v>
      </c>
      <c r="H6484" s="5" t="s">
        <v>5070</v>
      </c>
      <c r="I6484" s="5" t="s">
        <v>11</v>
      </c>
      <c r="J6484" s="10">
        <v>350000</v>
      </c>
      <c r="K6484" s="10"/>
      <c r="L6484" s="11">
        <v>350000</v>
      </c>
    </row>
    <row r="6485" spans="1:12" x14ac:dyDescent="0.25">
      <c r="A6485" s="5" t="s">
        <v>1085</v>
      </c>
      <c r="B6485" s="3" t="s">
        <v>1086</v>
      </c>
      <c r="C6485" s="5" t="s">
        <v>5587</v>
      </c>
      <c r="D6485" s="5" t="s">
        <v>5587</v>
      </c>
      <c r="E6485" s="5">
        <v>2022</v>
      </c>
      <c r="F6485" s="8" t="str">
        <f t="shared" si="206"/>
        <v>January</v>
      </c>
      <c r="G6485" s="7">
        <f t="shared" si="207"/>
        <v>44562</v>
      </c>
      <c r="H6485" s="5" t="s">
        <v>36</v>
      </c>
      <c r="I6485" s="5" t="s">
        <v>29</v>
      </c>
      <c r="J6485" s="10"/>
      <c r="K6485" s="10"/>
      <c r="L6485" s="11">
        <v>4309999.45</v>
      </c>
    </row>
    <row r="6486" spans="1:12" x14ac:dyDescent="0.25">
      <c r="A6486" s="5" t="s">
        <v>1087</v>
      </c>
      <c r="B6486" s="3" t="s">
        <v>1088</v>
      </c>
      <c r="C6486" s="5" t="s">
        <v>5587</v>
      </c>
      <c r="D6486" s="5" t="s">
        <v>5587</v>
      </c>
      <c r="E6486" s="5">
        <v>2022</v>
      </c>
      <c r="F6486" s="8" t="str">
        <f t="shared" si="206"/>
        <v>January</v>
      </c>
      <c r="G6486" s="7">
        <f t="shared" si="207"/>
        <v>44562</v>
      </c>
      <c r="H6486" s="5" t="s">
        <v>36</v>
      </c>
      <c r="I6486" s="5" t="s">
        <v>29</v>
      </c>
      <c r="J6486" s="10"/>
      <c r="K6486" s="10"/>
      <c r="L6486" s="11">
        <v>105780000</v>
      </c>
    </row>
    <row r="6487" spans="1:12" x14ac:dyDescent="0.25">
      <c r="A6487" s="5" t="s">
        <v>1087</v>
      </c>
      <c r="B6487" s="3" t="s">
        <v>1088</v>
      </c>
      <c r="C6487" s="5" t="s">
        <v>5596</v>
      </c>
      <c r="D6487" s="5" t="s">
        <v>5590</v>
      </c>
      <c r="E6487" s="5">
        <v>2022</v>
      </c>
      <c r="F6487" s="8" t="str">
        <f t="shared" si="206"/>
        <v>April</v>
      </c>
      <c r="G6487" s="7">
        <f t="shared" si="207"/>
        <v>44659</v>
      </c>
      <c r="H6487" s="5" t="s">
        <v>5069</v>
      </c>
      <c r="I6487" s="5" t="s">
        <v>11</v>
      </c>
      <c r="J6487" s="10">
        <v>16125000.09</v>
      </c>
      <c r="K6487" s="10"/>
      <c r="L6487" s="11">
        <v>121905000.09</v>
      </c>
    </row>
    <row r="6488" spans="1:12" x14ac:dyDescent="0.25">
      <c r="A6488" s="5" t="s">
        <v>1087</v>
      </c>
      <c r="B6488" s="3" t="s">
        <v>1088</v>
      </c>
      <c r="C6488" s="5" t="s">
        <v>5596</v>
      </c>
      <c r="D6488" s="5" t="s">
        <v>5590</v>
      </c>
      <c r="E6488" s="5">
        <v>2022</v>
      </c>
      <c r="F6488" s="8" t="str">
        <f t="shared" si="206"/>
        <v>April</v>
      </c>
      <c r="G6488" s="7">
        <f t="shared" si="207"/>
        <v>44659</v>
      </c>
      <c r="H6488" s="5" t="s">
        <v>5068</v>
      </c>
      <c r="I6488" s="5" t="s">
        <v>13</v>
      </c>
      <c r="J6488" s="10"/>
      <c r="K6488" s="10">
        <v>14250000</v>
      </c>
      <c r="L6488" s="11">
        <v>107655000.09</v>
      </c>
    </row>
    <row r="6489" spans="1:12" x14ac:dyDescent="0.25">
      <c r="A6489" s="5" t="s">
        <v>1087</v>
      </c>
      <c r="B6489" s="3" t="s">
        <v>1088</v>
      </c>
      <c r="C6489" s="5" t="s">
        <v>5596</v>
      </c>
      <c r="D6489" s="5" t="s">
        <v>5590</v>
      </c>
      <c r="E6489" s="5">
        <v>2022</v>
      </c>
      <c r="F6489" s="8" t="str">
        <f t="shared" si="206"/>
        <v>April</v>
      </c>
      <c r="G6489" s="7">
        <f t="shared" si="207"/>
        <v>44659</v>
      </c>
      <c r="H6489" s="5" t="s">
        <v>5067</v>
      </c>
      <c r="I6489" s="5" t="s">
        <v>13</v>
      </c>
      <c r="J6489" s="10"/>
      <c r="K6489" s="10">
        <v>1125000.01</v>
      </c>
      <c r="L6489" s="11">
        <v>106530000.08</v>
      </c>
    </row>
    <row r="6490" spans="1:12" x14ac:dyDescent="0.25">
      <c r="A6490" s="5" t="s">
        <v>1087</v>
      </c>
      <c r="B6490" s="3" t="s">
        <v>1088</v>
      </c>
      <c r="C6490" s="5" t="s">
        <v>5596</v>
      </c>
      <c r="D6490" s="5" t="s">
        <v>5590</v>
      </c>
      <c r="E6490" s="5">
        <v>2022</v>
      </c>
      <c r="F6490" s="8" t="str">
        <f t="shared" si="206"/>
        <v>April</v>
      </c>
      <c r="G6490" s="7">
        <f t="shared" si="207"/>
        <v>44659</v>
      </c>
      <c r="H6490" s="5" t="s">
        <v>5066</v>
      </c>
      <c r="I6490" s="5" t="s">
        <v>13</v>
      </c>
      <c r="J6490" s="10"/>
      <c r="K6490" s="10">
        <v>750000.08</v>
      </c>
      <c r="L6490" s="11">
        <v>105780000</v>
      </c>
    </row>
    <row r="6491" spans="1:12" x14ac:dyDescent="0.25">
      <c r="A6491" s="5" t="s">
        <v>1087</v>
      </c>
      <c r="B6491" s="3" t="s">
        <v>1088</v>
      </c>
      <c r="C6491" s="5" t="s">
        <v>5596</v>
      </c>
      <c r="D6491" s="5" t="s">
        <v>5614</v>
      </c>
      <c r="E6491" s="5">
        <v>2022</v>
      </c>
      <c r="F6491" s="8" t="str">
        <f t="shared" si="206"/>
        <v>April</v>
      </c>
      <c r="G6491" s="7">
        <f t="shared" si="207"/>
        <v>44677</v>
      </c>
      <c r="H6491" s="5" t="s">
        <v>5065</v>
      </c>
      <c r="I6491" s="5" t="s">
        <v>11</v>
      </c>
      <c r="J6491" s="10">
        <v>16125000</v>
      </c>
      <c r="K6491" s="10"/>
      <c r="L6491" s="11">
        <v>121905000</v>
      </c>
    </row>
    <row r="6492" spans="1:12" x14ac:dyDescent="0.25">
      <c r="A6492" s="5" t="s">
        <v>1087</v>
      </c>
      <c r="B6492" s="3" t="s">
        <v>1088</v>
      </c>
      <c r="C6492" s="5" t="s">
        <v>5596</v>
      </c>
      <c r="D6492" s="5" t="s">
        <v>5615</v>
      </c>
      <c r="E6492" s="5">
        <v>2022</v>
      </c>
      <c r="F6492" s="8" t="str">
        <f t="shared" si="206"/>
        <v>April</v>
      </c>
      <c r="G6492" s="7">
        <f t="shared" si="207"/>
        <v>44678</v>
      </c>
      <c r="H6492" s="5" t="s">
        <v>5064</v>
      </c>
      <c r="I6492" s="5" t="s">
        <v>13</v>
      </c>
      <c r="J6492" s="10"/>
      <c r="K6492" s="10">
        <v>14625000</v>
      </c>
      <c r="L6492" s="11">
        <v>107280000</v>
      </c>
    </row>
    <row r="6493" spans="1:12" x14ac:dyDescent="0.25">
      <c r="A6493" s="5" t="s">
        <v>1087</v>
      </c>
      <c r="B6493" s="3" t="s">
        <v>1088</v>
      </c>
      <c r="C6493" s="5" t="s">
        <v>5596</v>
      </c>
      <c r="D6493" s="5" t="s">
        <v>5615</v>
      </c>
      <c r="E6493" s="5">
        <v>2022</v>
      </c>
      <c r="F6493" s="8" t="str">
        <f t="shared" si="206"/>
        <v>April</v>
      </c>
      <c r="G6493" s="7">
        <f t="shared" si="207"/>
        <v>44678</v>
      </c>
      <c r="H6493" s="5" t="s">
        <v>5063</v>
      </c>
      <c r="I6493" s="5" t="s">
        <v>13</v>
      </c>
      <c r="J6493" s="10"/>
      <c r="K6493" s="10">
        <v>1500000</v>
      </c>
      <c r="L6493" s="11">
        <v>105780000</v>
      </c>
    </row>
    <row r="6494" spans="1:12" x14ac:dyDescent="0.25">
      <c r="A6494" s="5" t="s">
        <v>1087</v>
      </c>
      <c r="B6494" s="3" t="s">
        <v>1088</v>
      </c>
      <c r="C6494" s="5" t="s">
        <v>5592</v>
      </c>
      <c r="D6494" s="5" t="s">
        <v>5587</v>
      </c>
      <c r="E6494" s="5">
        <v>2022</v>
      </c>
      <c r="F6494" s="8" t="str">
        <f t="shared" si="206"/>
        <v>July</v>
      </c>
      <c r="G6494" s="7">
        <f t="shared" si="207"/>
        <v>44743</v>
      </c>
      <c r="H6494" s="5" t="s">
        <v>5062</v>
      </c>
      <c r="I6494" s="5" t="s">
        <v>11</v>
      </c>
      <c r="J6494" s="10">
        <v>105780000</v>
      </c>
      <c r="K6494" s="10"/>
      <c r="L6494" s="11">
        <v>211560000</v>
      </c>
    </row>
    <row r="6495" spans="1:12" x14ac:dyDescent="0.25">
      <c r="A6495" s="5" t="s">
        <v>1087</v>
      </c>
      <c r="B6495" s="3" t="s">
        <v>1088</v>
      </c>
      <c r="C6495" s="5" t="s">
        <v>5592</v>
      </c>
      <c r="D6495" s="5" t="s">
        <v>5587</v>
      </c>
      <c r="E6495" s="5">
        <v>2022</v>
      </c>
      <c r="F6495" s="8" t="str">
        <f t="shared" si="206"/>
        <v>July</v>
      </c>
      <c r="G6495" s="7">
        <f t="shared" si="207"/>
        <v>44743</v>
      </c>
      <c r="H6495" s="5" t="s">
        <v>5061</v>
      </c>
      <c r="I6495" s="5" t="s">
        <v>11</v>
      </c>
      <c r="J6495" s="10">
        <v>16125000</v>
      </c>
      <c r="K6495" s="10"/>
      <c r="L6495" s="11">
        <v>227685000</v>
      </c>
    </row>
    <row r="6496" spans="1:12" x14ac:dyDescent="0.25">
      <c r="A6496" s="5" t="s">
        <v>1089</v>
      </c>
      <c r="B6496" s="3" t="s">
        <v>1090</v>
      </c>
      <c r="C6496" s="7"/>
      <c r="D6496" s="7"/>
      <c r="E6496" s="7"/>
      <c r="F6496" s="8" t="str">
        <f t="shared" si="206"/>
        <v>January</v>
      </c>
      <c r="G6496" s="7" t="str">
        <f t="shared" si="207"/>
        <v/>
      </c>
      <c r="H6496" s="5" t="s">
        <v>28</v>
      </c>
      <c r="I6496" s="5" t="s">
        <v>29</v>
      </c>
      <c r="J6496" s="10"/>
      <c r="K6496" s="10"/>
      <c r="L6496" s="11">
        <v>0</v>
      </c>
    </row>
    <row r="6497" spans="1:12" x14ac:dyDescent="0.25">
      <c r="A6497" s="5" t="s">
        <v>1097</v>
      </c>
      <c r="B6497" s="3" t="s">
        <v>1098</v>
      </c>
      <c r="C6497" s="5" t="s">
        <v>5587</v>
      </c>
      <c r="D6497" s="5" t="s">
        <v>5587</v>
      </c>
      <c r="E6497" s="5">
        <v>2022</v>
      </c>
      <c r="F6497" s="8" t="str">
        <f t="shared" si="206"/>
        <v>January</v>
      </c>
      <c r="G6497" s="7">
        <f t="shared" si="207"/>
        <v>44562</v>
      </c>
      <c r="H6497" s="5" t="s">
        <v>36</v>
      </c>
      <c r="I6497" s="5" t="s">
        <v>29</v>
      </c>
      <c r="J6497" s="10"/>
      <c r="K6497" s="10"/>
      <c r="L6497" s="11">
        <v>133283.32999999999</v>
      </c>
    </row>
    <row r="6498" spans="1:12" x14ac:dyDescent="0.25">
      <c r="A6498" s="5" t="s">
        <v>1097</v>
      </c>
      <c r="B6498" s="3" t="s">
        <v>1098</v>
      </c>
      <c r="C6498" s="5" t="s">
        <v>5587</v>
      </c>
      <c r="D6498" s="5" t="s">
        <v>5587</v>
      </c>
      <c r="E6498" s="5">
        <v>2022</v>
      </c>
      <c r="F6498" s="8" t="str">
        <f t="shared" si="206"/>
        <v>January</v>
      </c>
      <c r="G6498" s="7">
        <f t="shared" si="207"/>
        <v>44562</v>
      </c>
      <c r="H6498" s="5" t="s">
        <v>5060</v>
      </c>
      <c r="I6498" s="5" t="s">
        <v>11</v>
      </c>
      <c r="J6498" s="10">
        <v>133300</v>
      </c>
      <c r="K6498" s="10"/>
      <c r="L6498" s="11">
        <v>266583.33</v>
      </c>
    </row>
    <row r="6499" spans="1:12" x14ac:dyDescent="0.25">
      <c r="A6499" s="5" t="s">
        <v>1097</v>
      </c>
      <c r="B6499" s="3" t="s">
        <v>1098</v>
      </c>
      <c r="C6499" s="5" t="s">
        <v>5587</v>
      </c>
      <c r="D6499" s="5" t="s">
        <v>5604</v>
      </c>
      <c r="E6499" s="5">
        <v>2022</v>
      </c>
      <c r="F6499" s="8" t="str">
        <f t="shared" si="206"/>
        <v>January</v>
      </c>
      <c r="G6499" s="7">
        <f t="shared" si="207"/>
        <v>44574</v>
      </c>
      <c r="H6499" s="5" t="s">
        <v>3319</v>
      </c>
      <c r="I6499" s="5" t="s">
        <v>13</v>
      </c>
      <c r="J6499" s="10"/>
      <c r="K6499" s="10">
        <v>130000</v>
      </c>
      <c r="L6499" s="11">
        <v>136583.32999999999</v>
      </c>
    </row>
    <row r="6500" spans="1:12" x14ac:dyDescent="0.25">
      <c r="A6500" s="5" t="s">
        <v>1097</v>
      </c>
      <c r="B6500" s="3" t="s">
        <v>1098</v>
      </c>
      <c r="C6500" s="5" t="s">
        <v>5598</v>
      </c>
      <c r="D6500" s="5" t="s">
        <v>5587</v>
      </c>
      <c r="E6500" s="5">
        <v>2022</v>
      </c>
      <c r="F6500" s="8" t="str">
        <f t="shared" si="206"/>
        <v>February</v>
      </c>
      <c r="G6500" s="7">
        <f t="shared" si="207"/>
        <v>44593</v>
      </c>
      <c r="H6500" s="5" t="s">
        <v>5059</v>
      </c>
      <c r="I6500" s="5" t="s">
        <v>11</v>
      </c>
      <c r="J6500" s="10">
        <v>208611.43</v>
      </c>
      <c r="K6500" s="10"/>
      <c r="L6500" s="11">
        <v>345194.76</v>
      </c>
    </row>
    <row r="6501" spans="1:12" x14ac:dyDescent="0.25">
      <c r="A6501" s="5" t="s">
        <v>1097</v>
      </c>
      <c r="B6501" s="3" t="s">
        <v>1098</v>
      </c>
      <c r="C6501" s="5" t="s">
        <v>5598</v>
      </c>
      <c r="D6501" s="5" t="s">
        <v>5588</v>
      </c>
      <c r="E6501" s="5">
        <v>2022</v>
      </c>
      <c r="F6501" s="8" t="str">
        <f t="shared" si="206"/>
        <v>February</v>
      </c>
      <c r="G6501" s="7">
        <f t="shared" si="207"/>
        <v>44595</v>
      </c>
      <c r="H6501" s="5" t="s">
        <v>3247</v>
      </c>
      <c r="I6501" s="5" t="s">
        <v>13</v>
      </c>
      <c r="J6501" s="10"/>
      <c r="K6501" s="10">
        <v>136583.32999999999</v>
      </c>
      <c r="L6501" s="11">
        <v>208611.43</v>
      </c>
    </row>
    <row r="6502" spans="1:12" x14ac:dyDescent="0.25">
      <c r="A6502" s="5" t="s">
        <v>1097</v>
      </c>
      <c r="B6502" s="3" t="s">
        <v>1098</v>
      </c>
      <c r="C6502" s="5" t="s">
        <v>5598</v>
      </c>
      <c r="D6502" s="5" t="s">
        <v>5588</v>
      </c>
      <c r="E6502" s="5">
        <v>2022</v>
      </c>
      <c r="F6502" s="8" t="str">
        <f t="shared" si="206"/>
        <v>February</v>
      </c>
      <c r="G6502" s="7">
        <f t="shared" si="207"/>
        <v>44595</v>
      </c>
      <c r="H6502" s="5" t="s">
        <v>4847</v>
      </c>
      <c r="I6502" s="5" t="s">
        <v>13</v>
      </c>
      <c r="J6502" s="10"/>
      <c r="K6502" s="10">
        <v>208611.43</v>
      </c>
      <c r="L6502" s="11">
        <v>0</v>
      </c>
    </row>
    <row r="6503" spans="1:12" x14ac:dyDescent="0.25">
      <c r="A6503" s="5" t="s">
        <v>1097</v>
      </c>
      <c r="B6503" s="3" t="s">
        <v>1098</v>
      </c>
      <c r="C6503" s="5" t="s">
        <v>5598</v>
      </c>
      <c r="D6503" s="5" t="s">
        <v>5588</v>
      </c>
      <c r="E6503" s="5">
        <v>2022</v>
      </c>
      <c r="F6503" s="8" t="str">
        <f t="shared" si="206"/>
        <v>February</v>
      </c>
      <c r="G6503" s="7">
        <f t="shared" si="207"/>
        <v>44595</v>
      </c>
      <c r="H6503" s="5" t="s">
        <v>3875</v>
      </c>
      <c r="I6503" s="5" t="s">
        <v>13</v>
      </c>
      <c r="J6503" s="10"/>
      <c r="K6503" s="10">
        <v>5</v>
      </c>
      <c r="L6503" s="11">
        <v>-5</v>
      </c>
    </row>
    <row r="6504" spans="1:12" x14ac:dyDescent="0.25">
      <c r="A6504" s="5" t="s">
        <v>1097</v>
      </c>
      <c r="B6504" s="3" t="s">
        <v>1098</v>
      </c>
      <c r="C6504" s="5" t="s">
        <v>5588</v>
      </c>
      <c r="D6504" s="5" t="s">
        <v>5587</v>
      </c>
      <c r="E6504" s="5">
        <v>2022</v>
      </c>
      <c r="F6504" s="8" t="str">
        <f t="shared" si="206"/>
        <v>March</v>
      </c>
      <c r="G6504" s="7">
        <f t="shared" si="207"/>
        <v>44621</v>
      </c>
      <c r="H6504" s="5" t="s">
        <v>5058</v>
      </c>
      <c r="I6504" s="5" t="s">
        <v>11</v>
      </c>
      <c r="J6504" s="10">
        <v>217648.8</v>
      </c>
      <c r="K6504" s="10"/>
      <c r="L6504" s="11">
        <v>217643.8</v>
      </c>
    </row>
    <row r="6505" spans="1:12" x14ac:dyDescent="0.25">
      <c r="A6505" s="5" t="s">
        <v>1097</v>
      </c>
      <c r="B6505" s="3" t="s">
        <v>1098</v>
      </c>
      <c r="C6505" s="5" t="s">
        <v>5588</v>
      </c>
      <c r="D6505" s="5" t="s">
        <v>5588</v>
      </c>
      <c r="E6505" s="5">
        <v>2022</v>
      </c>
      <c r="F6505" s="8" t="str">
        <f t="shared" si="206"/>
        <v>March</v>
      </c>
      <c r="G6505" s="7">
        <f t="shared" si="207"/>
        <v>44623</v>
      </c>
      <c r="H6505" s="5" t="s">
        <v>4695</v>
      </c>
      <c r="I6505" s="5" t="s">
        <v>13</v>
      </c>
      <c r="J6505" s="10"/>
      <c r="K6505" s="10">
        <v>202500</v>
      </c>
      <c r="L6505" s="11">
        <v>15143.8</v>
      </c>
    </row>
    <row r="6506" spans="1:12" x14ac:dyDescent="0.25">
      <c r="A6506" s="5" t="s">
        <v>1097</v>
      </c>
      <c r="B6506" s="3" t="s">
        <v>1098</v>
      </c>
      <c r="C6506" s="5" t="s">
        <v>5596</v>
      </c>
      <c r="D6506" s="5" t="s">
        <v>5587</v>
      </c>
      <c r="E6506" s="5">
        <v>2022</v>
      </c>
      <c r="F6506" s="8" t="str">
        <f t="shared" si="206"/>
        <v>April</v>
      </c>
      <c r="G6506" s="7">
        <f t="shared" si="207"/>
        <v>44652</v>
      </c>
      <c r="H6506" s="5" t="s">
        <v>5057</v>
      </c>
      <c r="I6506" s="5" t="s">
        <v>11</v>
      </c>
      <c r="J6506" s="10">
        <v>217648.8</v>
      </c>
      <c r="K6506" s="10"/>
      <c r="L6506" s="11">
        <v>232792.6</v>
      </c>
    </row>
    <row r="6507" spans="1:12" x14ac:dyDescent="0.25">
      <c r="A6507" s="5" t="s">
        <v>1097</v>
      </c>
      <c r="B6507" s="3" t="s">
        <v>1098</v>
      </c>
      <c r="C6507" s="5" t="s">
        <v>5596</v>
      </c>
      <c r="D6507" s="5" t="s">
        <v>5591</v>
      </c>
      <c r="E6507" s="5">
        <v>2022</v>
      </c>
      <c r="F6507" s="8" t="str">
        <f t="shared" si="206"/>
        <v>April</v>
      </c>
      <c r="G6507" s="7">
        <f t="shared" si="207"/>
        <v>44669</v>
      </c>
      <c r="H6507" s="5" t="s">
        <v>4692</v>
      </c>
      <c r="I6507" s="5" t="s">
        <v>13</v>
      </c>
      <c r="J6507" s="10"/>
      <c r="K6507" s="10">
        <v>217650</v>
      </c>
      <c r="L6507" s="11">
        <v>15142.6</v>
      </c>
    </row>
    <row r="6508" spans="1:12" x14ac:dyDescent="0.25">
      <c r="A6508" s="5" t="s">
        <v>1097</v>
      </c>
      <c r="B6508" s="3" t="s">
        <v>1098</v>
      </c>
      <c r="C6508" s="5" t="s">
        <v>5597</v>
      </c>
      <c r="D6508" s="5" t="s">
        <v>5587</v>
      </c>
      <c r="E6508" s="5">
        <v>2022</v>
      </c>
      <c r="F6508" s="8" t="str">
        <f t="shared" si="206"/>
        <v>May</v>
      </c>
      <c r="G6508" s="7">
        <f t="shared" si="207"/>
        <v>44682</v>
      </c>
      <c r="H6508" s="5" t="s">
        <v>5056</v>
      </c>
      <c r="I6508" s="5" t="s">
        <v>11</v>
      </c>
      <c r="J6508" s="10">
        <v>217648.8</v>
      </c>
      <c r="K6508" s="10"/>
      <c r="L6508" s="11">
        <v>232791.4</v>
      </c>
    </row>
    <row r="6509" spans="1:12" x14ac:dyDescent="0.25">
      <c r="A6509" s="5" t="s">
        <v>1097</v>
      </c>
      <c r="B6509" s="3" t="s">
        <v>1098</v>
      </c>
      <c r="C6509" s="5" t="s">
        <v>5589</v>
      </c>
      <c r="D6509" s="5" t="s">
        <v>5587</v>
      </c>
      <c r="E6509" s="5">
        <v>2022</v>
      </c>
      <c r="F6509" s="8" t="str">
        <f t="shared" si="206"/>
        <v>June</v>
      </c>
      <c r="G6509" s="7">
        <f t="shared" si="207"/>
        <v>44713</v>
      </c>
      <c r="H6509" s="5" t="s">
        <v>5055</v>
      </c>
      <c r="I6509" s="5" t="s">
        <v>11</v>
      </c>
      <c r="J6509" s="10">
        <v>217648.8</v>
      </c>
      <c r="K6509" s="10"/>
      <c r="L6509" s="11">
        <v>450440.2</v>
      </c>
    </row>
    <row r="6510" spans="1:12" x14ac:dyDescent="0.25">
      <c r="A6510" s="5" t="s">
        <v>1097</v>
      </c>
      <c r="B6510" s="3" t="s">
        <v>1098</v>
      </c>
      <c r="C6510" s="5" t="s">
        <v>5589</v>
      </c>
      <c r="D6510" s="5" t="s">
        <v>5593</v>
      </c>
      <c r="E6510" s="5">
        <v>2022</v>
      </c>
      <c r="F6510" s="8" t="str">
        <f t="shared" si="206"/>
        <v>June</v>
      </c>
      <c r="G6510" s="7">
        <f t="shared" si="207"/>
        <v>44734</v>
      </c>
      <c r="H6510" s="5" t="s">
        <v>3247</v>
      </c>
      <c r="I6510" s="5" t="s">
        <v>13</v>
      </c>
      <c r="J6510" s="10"/>
      <c r="K6510" s="10">
        <v>436000</v>
      </c>
      <c r="L6510" s="11">
        <v>14440.2</v>
      </c>
    </row>
    <row r="6511" spans="1:12" x14ac:dyDescent="0.25">
      <c r="A6511" s="5" t="s">
        <v>1097</v>
      </c>
      <c r="B6511" s="3" t="s">
        <v>1098</v>
      </c>
      <c r="C6511" s="5" t="s">
        <v>5592</v>
      </c>
      <c r="D6511" s="5" t="s">
        <v>5587</v>
      </c>
      <c r="E6511" s="5">
        <v>2022</v>
      </c>
      <c r="F6511" s="8" t="str">
        <f t="shared" si="206"/>
        <v>July</v>
      </c>
      <c r="G6511" s="7">
        <f t="shared" si="207"/>
        <v>44743</v>
      </c>
      <c r="H6511" s="5" t="s">
        <v>5054</v>
      </c>
      <c r="I6511" s="5" t="s">
        <v>11</v>
      </c>
      <c r="J6511" s="10">
        <v>217648.8</v>
      </c>
      <c r="K6511" s="10"/>
      <c r="L6511" s="11">
        <v>232089</v>
      </c>
    </row>
    <row r="6512" spans="1:12" x14ac:dyDescent="0.25">
      <c r="A6512" s="5" t="s">
        <v>1097</v>
      </c>
      <c r="B6512" s="3" t="s">
        <v>1098</v>
      </c>
      <c r="C6512" s="5" t="s">
        <v>5590</v>
      </c>
      <c r="D6512" s="5" t="s">
        <v>5587</v>
      </c>
      <c r="E6512" s="5">
        <v>2022</v>
      </c>
      <c r="F6512" s="8" t="str">
        <f t="shared" si="206"/>
        <v>August</v>
      </c>
      <c r="G6512" s="7">
        <f t="shared" si="207"/>
        <v>44774</v>
      </c>
      <c r="H6512" s="5" t="s">
        <v>5053</v>
      </c>
      <c r="I6512" s="5" t="s">
        <v>11</v>
      </c>
      <c r="J6512" s="10">
        <v>217648.8</v>
      </c>
      <c r="K6512" s="10"/>
      <c r="L6512" s="11">
        <v>449737.8</v>
      </c>
    </row>
    <row r="6513" spans="1:12" x14ac:dyDescent="0.25">
      <c r="A6513" s="5" t="s">
        <v>1097</v>
      </c>
      <c r="B6513" s="3" t="s">
        <v>1098</v>
      </c>
      <c r="C6513" s="5" t="s">
        <v>5590</v>
      </c>
      <c r="D6513" s="5" t="s">
        <v>5590</v>
      </c>
      <c r="E6513" s="5">
        <v>2022</v>
      </c>
      <c r="F6513" s="8" t="str">
        <f t="shared" si="206"/>
        <v>August</v>
      </c>
      <c r="G6513" s="7">
        <f t="shared" si="207"/>
        <v>44781</v>
      </c>
      <c r="H6513" s="5" t="s">
        <v>3247</v>
      </c>
      <c r="I6513" s="5" t="s">
        <v>13</v>
      </c>
      <c r="J6513" s="10"/>
      <c r="K6513" s="10">
        <v>436000</v>
      </c>
      <c r="L6513" s="11">
        <v>13737.8</v>
      </c>
    </row>
    <row r="6514" spans="1:12" x14ac:dyDescent="0.25">
      <c r="A6514" s="5" t="s">
        <v>1099</v>
      </c>
      <c r="B6514" s="3" t="s">
        <v>1100</v>
      </c>
      <c r="C6514" s="5" t="s">
        <v>5587</v>
      </c>
      <c r="D6514" s="5" t="s">
        <v>5587</v>
      </c>
      <c r="E6514" s="5">
        <v>2022</v>
      </c>
      <c r="F6514" s="8" t="str">
        <f t="shared" si="206"/>
        <v>January</v>
      </c>
      <c r="G6514" s="7">
        <f t="shared" si="207"/>
        <v>44562</v>
      </c>
      <c r="H6514" s="5" t="s">
        <v>36</v>
      </c>
      <c r="I6514" s="5" t="s">
        <v>29</v>
      </c>
      <c r="J6514" s="10"/>
      <c r="K6514" s="10"/>
      <c r="L6514" s="11">
        <v>13622403.529999999</v>
      </c>
    </row>
    <row r="6515" spans="1:12" x14ac:dyDescent="0.25">
      <c r="A6515" s="5" t="s">
        <v>1099</v>
      </c>
      <c r="B6515" s="3" t="s">
        <v>1100</v>
      </c>
      <c r="C6515" s="5" t="s">
        <v>5588</v>
      </c>
      <c r="D6515" s="5" t="s">
        <v>5603</v>
      </c>
      <c r="E6515" s="5">
        <v>2022</v>
      </c>
      <c r="F6515" s="8" t="str">
        <f t="shared" si="206"/>
        <v>March</v>
      </c>
      <c r="G6515" s="7">
        <f t="shared" si="207"/>
        <v>44649</v>
      </c>
      <c r="H6515" s="5" t="s">
        <v>3247</v>
      </c>
      <c r="I6515" s="5" t="s">
        <v>13</v>
      </c>
      <c r="J6515" s="10"/>
      <c r="K6515" s="10">
        <v>1000000</v>
      </c>
      <c r="L6515" s="11">
        <v>12622403.529999999</v>
      </c>
    </row>
    <row r="6516" spans="1:12" x14ac:dyDescent="0.25">
      <c r="A6516" s="5" t="s">
        <v>1110</v>
      </c>
      <c r="B6516" s="3" t="s">
        <v>1111</v>
      </c>
      <c r="C6516" s="5" t="s">
        <v>5587</v>
      </c>
      <c r="D6516" s="5" t="s">
        <v>5587</v>
      </c>
      <c r="E6516" s="5">
        <v>2022</v>
      </c>
      <c r="F6516" s="8" t="str">
        <f t="shared" si="206"/>
        <v>January</v>
      </c>
      <c r="G6516" s="7">
        <f t="shared" si="207"/>
        <v>44562</v>
      </c>
      <c r="H6516" s="5" t="s">
        <v>5052</v>
      </c>
      <c r="I6516" s="5" t="s">
        <v>11</v>
      </c>
      <c r="J6516" s="10">
        <v>967500</v>
      </c>
      <c r="K6516" s="10"/>
      <c r="L6516" s="11">
        <v>967500</v>
      </c>
    </row>
    <row r="6517" spans="1:12" x14ac:dyDescent="0.25">
      <c r="A6517" s="5" t="s">
        <v>1110</v>
      </c>
      <c r="B6517" s="3" t="s">
        <v>1111</v>
      </c>
      <c r="C6517" s="5" t="s">
        <v>5587</v>
      </c>
      <c r="D6517" s="5" t="s">
        <v>5587</v>
      </c>
      <c r="E6517" s="5">
        <v>2022</v>
      </c>
      <c r="F6517" s="8" t="str">
        <f t="shared" si="206"/>
        <v>January</v>
      </c>
      <c r="G6517" s="7">
        <f t="shared" si="207"/>
        <v>44562</v>
      </c>
      <c r="H6517" s="5" t="s">
        <v>5051</v>
      </c>
      <c r="I6517" s="5" t="s">
        <v>11</v>
      </c>
      <c r="J6517" s="10">
        <v>967500</v>
      </c>
      <c r="K6517" s="10"/>
      <c r="L6517" s="11">
        <v>1935000</v>
      </c>
    </row>
    <row r="6518" spans="1:12" x14ac:dyDescent="0.25">
      <c r="A6518" s="5" t="s">
        <v>1110</v>
      </c>
      <c r="B6518" s="3" t="s">
        <v>1111</v>
      </c>
      <c r="C6518" s="5" t="s">
        <v>5587</v>
      </c>
      <c r="D6518" s="5" t="s">
        <v>5601</v>
      </c>
      <c r="E6518" s="5">
        <v>2022</v>
      </c>
      <c r="F6518" s="8" t="str">
        <f t="shared" si="206"/>
        <v>January</v>
      </c>
      <c r="G6518" s="7">
        <f t="shared" si="207"/>
        <v>44578</v>
      </c>
      <c r="H6518" s="5" t="s">
        <v>5050</v>
      </c>
      <c r="I6518" s="5" t="s">
        <v>13</v>
      </c>
      <c r="J6518" s="10"/>
      <c r="K6518" s="10">
        <v>90000</v>
      </c>
      <c r="L6518" s="11">
        <v>1845000</v>
      </c>
    </row>
    <row r="6519" spans="1:12" x14ac:dyDescent="0.25">
      <c r="A6519" s="5" t="s">
        <v>1110</v>
      </c>
      <c r="B6519" s="3" t="s">
        <v>1111</v>
      </c>
      <c r="C6519" s="5" t="s">
        <v>5587</v>
      </c>
      <c r="D6519" s="5" t="s">
        <v>5601</v>
      </c>
      <c r="E6519" s="5">
        <v>2022</v>
      </c>
      <c r="F6519" s="8" t="str">
        <f t="shared" si="206"/>
        <v>January</v>
      </c>
      <c r="G6519" s="7">
        <f t="shared" si="207"/>
        <v>44578</v>
      </c>
      <c r="H6519" s="5" t="s">
        <v>5021</v>
      </c>
      <c r="I6519" s="5" t="s">
        <v>13</v>
      </c>
      <c r="J6519" s="10"/>
      <c r="K6519" s="10">
        <v>1845000</v>
      </c>
      <c r="L6519" s="11">
        <v>0</v>
      </c>
    </row>
    <row r="6520" spans="1:12" x14ac:dyDescent="0.25">
      <c r="A6520" s="5" t="s">
        <v>1110</v>
      </c>
      <c r="B6520" s="3" t="s">
        <v>1111</v>
      </c>
      <c r="C6520" s="5" t="s">
        <v>5598</v>
      </c>
      <c r="D6520" s="5" t="s">
        <v>5587</v>
      </c>
      <c r="E6520" s="5">
        <v>2022</v>
      </c>
      <c r="F6520" s="8" t="str">
        <f t="shared" si="206"/>
        <v>February</v>
      </c>
      <c r="G6520" s="7">
        <f t="shared" si="207"/>
        <v>44593</v>
      </c>
      <c r="H6520" s="5" t="s">
        <v>5049</v>
      </c>
      <c r="I6520" s="5" t="s">
        <v>11</v>
      </c>
      <c r="J6520" s="10">
        <v>967500</v>
      </c>
      <c r="K6520" s="10"/>
      <c r="L6520" s="11">
        <v>967500</v>
      </c>
    </row>
    <row r="6521" spans="1:12" x14ac:dyDescent="0.25">
      <c r="A6521" s="5" t="s">
        <v>1110</v>
      </c>
      <c r="B6521" s="3" t="s">
        <v>1111</v>
      </c>
      <c r="C6521" s="5" t="s">
        <v>5598</v>
      </c>
      <c r="D6521" s="5" t="s">
        <v>5587</v>
      </c>
      <c r="E6521" s="5">
        <v>2022</v>
      </c>
      <c r="F6521" s="8" t="str">
        <f t="shared" si="206"/>
        <v>February</v>
      </c>
      <c r="G6521" s="7">
        <f t="shared" si="207"/>
        <v>44593</v>
      </c>
      <c r="H6521" s="5" t="s">
        <v>5048</v>
      </c>
      <c r="I6521" s="5" t="s">
        <v>11</v>
      </c>
      <c r="J6521" s="10">
        <v>967500</v>
      </c>
      <c r="K6521" s="10"/>
      <c r="L6521" s="11">
        <v>1935000</v>
      </c>
    </row>
    <row r="6522" spans="1:12" x14ac:dyDescent="0.25">
      <c r="A6522" s="5" t="s">
        <v>1110</v>
      </c>
      <c r="B6522" s="3" t="s">
        <v>1111</v>
      </c>
      <c r="C6522" s="5" t="s">
        <v>5588</v>
      </c>
      <c r="D6522" s="5" t="s">
        <v>5587</v>
      </c>
      <c r="E6522" s="5">
        <v>2022</v>
      </c>
      <c r="F6522" s="8" t="str">
        <f t="shared" si="206"/>
        <v>March</v>
      </c>
      <c r="G6522" s="7">
        <f t="shared" si="207"/>
        <v>44621</v>
      </c>
      <c r="H6522" s="5" t="s">
        <v>5047</v>
      </c>
      <c r="I6522" s="5" t="s">
        <v>11</v>
      </c>
      <c r="J6522" s="10">
        <v>967500</v>
      </c>
      <c r="K6522" s="10"/>
      <c r="L6522" s="11">
        <v>2902500</v>
      </c>
    </row>
    <row r="6523" spans="1:12" x14ac:dyDescent="0.25">
      <c r="A6523" s="5" t="s">
        <v>1110</v>
      </c>
      <c r="B6523" s="3" t="s">
        <v>1111</v>
      </c>
      <c r="C6523" s="5" t="s">
        <v>5588</v>
      </c>
      <c r="D6523" s="5" t="s">
        <v>5587</v>
      </c>
      <c r="E6523" s="5">
        <v>2022</v>
      </c>
      <c r="F6523" s="8" t="str">
        <f t="shared" si="206"/>
        <v>March</v>
      </c>
      <c r="G6523" s="7">
        <f t="shared" si="207"/>
        <v>44621</v>
      </c>
      <c r="H6523" s="5" t="s">
        <v>5046</v>
      </c>
      <c r="I6523" s="5" t="s">
        <v>11</v>
      </c>
      <c r="J6523" s="10">
        <v>967500</v>
      </c>
      <c r="K6523" s="10"/>
      <c r="L6523" s="11">
        <v>3870000</v>
      </c>
    </row>
    <row r="6524" spans="1:12" x14ac:dyDescent="0.25">
      <c r="A6524" s="5" t="s">
        <v>1110</v>
      </c>
      <c r="B6524" s="3" t="s">
        <v>1111</v>
      </c>
      <c r="C6524" s="5" t="s">
        <v>5588</v>
      </c>
      <c r="D6524" s="5" t="s">
        <v>5591</v>
      </c>
      <c r="E6524" s="5">
        <v>2022</v>
      </c>
      <c r="F6524" s="8" t="str">
        <f t="shared" si="206"/>
        <v>March</v>
      </c>
      <c r="G6524" s="7">
        <f t="shared" si="207"/>
        <v>44638</v>
      </c>
      <c r="H6524" s="5" t="s">
        <v>5045</v>
      </c>
      <c r="I6524" s="5" t="s">
        <v>11</v>
      </c>
      <c r="J6524" s="10"/>
      <c r="K6524" s="10">
        <v>181890</v>
      </c>
      <c r="L6524" s="11">
        <v>3688110</v>
      </c>
    </row>
    <row r="6525" spans="1:12" x14ac:dyDescent="0.25">
      <c r="A6525" s="5" t="s">
        <v>1110</v>
      </c>
      <c r="B6525" s="3" t="s">
        <v>1111</v>
      </c>
      <c r="C6525" s="5" t="s">
        <v>5588</v>
      </c>
      <c r="D6525" s="5" t="s">
        <v>5591</v>
      </c>
      <c r="E6525" s="5">
        <v>2022</v>
      </c>
      <c r="F6525" s="8" t="str">
        <f t="shared" si="206"/>
        <v>March</v>
      </c>
      <c r="G6525" s="7">
        <f t="shared" si="207"/>
        <v>44638</v>
      </c>
      <c r="H6525" s="5" t="s">
        <v>5044</v>
      </c>
      <c r="I6525" s="5" t="s">
        <v>11</v>
      </c>
      <c r="J6525" s="10"/>
      <c r="K6525" s="10">
        <v>561150</v>
      </c>
      <c r="L6525" s="11">
        <v>3126960</v>
      </c>
    </row>
    <row r="6526" spans="1:12" x14ac:dyDescent="0.25">
      <c r="A6526" s="5" t="s">
        <v>1110</v>
      </c>
      <c r="B6526" s="3" t="s">
        <v>1111</v>
      </c>
      <c r="C6526" s="5" t="s">
        <v>5588</v>
      </c>
      <c r="D6526" s="5" t="s">
        <v>5591</v>
      </c>
      <c r="E6526" s="5">
        <v>2022</v>
      </c>
      <c r="F6526" s="8" t="str">
        <f t="shared" si="206"/>
        <v>March</v>
      </c>
      <c r="G6526" s="7">
        <f t="shared" si="207"/>
        <v>44638</v>
      </c>
      <c r="H6526" s="5" t="s">
        <v>5043</v>
      </c>
      <c r="I6526" s="5" t="s">
        <v>11</v>
      </c>
      <c r="J6526" s="10"/>
      <c r="K6526" s="10">
        <v>178020</v>
      </c>
      <c r="L6526" s="11">
        <v>2948940</v>
      </c>
    </row>
    <row r="6527" spans="1:12" x14ac:dyDescent="0.25">
      <c r="A6527" s="5" t="s">
        <v>1110</v>
      </c>
      <c r="B6527" s="3" t="s">
        <v>1111</v>
      </c>
      <c r="C6527" s="5" t="s">
        <v>5588</v>
      </c>
      <c r="D6527" s="5" t="s">
        <v>5591</v>
      </c>
      <c r="E6527" s="5">
        <v>2022</v>
      </c>
      <c r="F6527" s="8" t="str">
        <f t="shared" si="206"/>
        <v>March</v>
      </c>
      <c r="G6527" s="7">
        <f t="shared" si="207"/>
        <v>44638</v>
      </c>
      <c r="H6527" s="5" t="s">
        <v>5042</v>
      </c>
      <c r="I6527" s="5" t="s">
        <v>11</v>
      </c>
      <c r="J6527" s="10"/>
      <c r="K6527" s="10">
        <v>483750</v>
      </c>
      <c r="L6527" s="11">
        <v>2465190</v>
      </c>
    </row>
    <row r="6528" spans="1:12" x14ac:dyDescent="0.25">
      <c r="A6528" s="5" t="s">
        <v>1110</v>
      </c>
      <c r="B6528" s="3" t="s">
        <v>1111</v>
      </c>
      <c r="C6528" s="5" t="s">
        <v>5588</v>
      </c>
      <c r="D6528" s="5" t="s">
        <v>5610</v>
      </c>
      <c r="E6528" s="5">
        <v>2022</v>
      </c>
      <c r="F6528" s="8" t="str">
        <f t="shared" si="206"/>
        <v>March</v>
      </c>
      <c r="G6528" s="7">
        <f t="shared" si="207"/>
        <v>44650</v>
      </c>
      <c r="H6528" s="5" t="s">
        <v>5041</v>
      </c>
      <c r="I6528" s="5" t="s">
        <v>13</v>
      </c>
      <c r="J6528" s="10"/>
      <c r="K6528" s="10">
        <v>2350530</v>
      </c>
      <c r="L6528" s="11">
        <v>114660</v>
      </c>
    </row>
    <row r="6529" spans="1:12" x14ac:dyDescent="0.25">
      <c r="A6529" s="5" t="s">
        <v>1110</v>
      </c>
      <c r="B6529" s="3" t="s">
        <v>1111</v>
      </c>
      <c r="C6529" s="5" t="s">
        <v>5588</v>
      </c>
      <c r="D6529" s="5" t="s">
        <v>5610</v>
      </c>
      <c r="E6529" s="5">
        <v>2022</v>
      </c>
      <c r="F6529" s="8" t="str">
        <f t="shared" si="206"/>
        <v>March</v>
      </c>
      <c r="G6529" s="7">
        <f t="shared" si="207"/>
        <v>44650</v>
      </c>
      <c r="H6529" s="5" t="s">
        <v>1975</v>
      </c>
      <c r="I6529" s="5" t="s">
        <v>13</v>
      </c>
      <c r="J6529" s="10"/>
      <c r="K6529" s="10">
        <v>114660</v>
      </c>
      <c r="L6529" s="11">
        <v>0</v>
      </c>
    </row>
    <row r="6530" spans="1:12" x14ac:dyDescent="0.25">
      <c r="A6530" s="5" t="s">
        <v>1110</v>
      </c>
      <c r="B6530" s="3" t="s">
        <v>1111</v>
      </c>
      <c r="C6530" s="5" t="s">
        <v>5596</v>
      </c>
      <c r="D6530" s="5" t="s">
        <v>5587</v>
      </c>
      <c r="E6530" s="5">
        <v>2022</v>
      </c>
      <c r="F6530" s="8" t="str">
        <f t="shared" si="206"/>
        <v>April</v>
      </c>
      <c r="G6530" s="7">
        <f t="shared" si="207"/>
        <v>44652</v>
      </c>
      <c r="H6530" s="5" t="s">
        <v>5040</v>
      </c>
      <c r="I6530" s="5" t="s">
        <v>11</v>
      </c>
      <c r="J6530" s="10">
        <v>967500</v>
      </c>
      <c r="K6530" s="10"/>
      <c r="L6530" s="11">
        <v>967500</v>
      </c>
    </row>
    <row r="6531" spans="1:12" x14ac:dyDescent="0.25">
      <c r="A6531" s="5" t="s">
        <v>1110</v>
      </c>
      <c r="B6531" s="3" t="s">
        <v>1111</v>
      </c>
      <c r="C6531" s="5" t="s">
        <v>5596</v>
      </c>
      <c r="D6531" s="5" t="s">
        <v>5587</v>
      </c>
      <c r="E6531" s="5">
        <v>2022</v>
      </c>
      <c r="F6531" s="8" t="str">
        <f t="shared" si="206"/>
        <v>April</v>
      </c>
      <c r="G6531" s="7">
        <f t="shared" si="207"/>
        <v>44652</v>
      </c>
      <c r="H6531" s="5" t="s">
        <v>5039</v>
      </c>
      <c r="I6531" s="5" t="s">
        <v>11</v>
      </c>
      <c r="J6531" s="10">
        <v>967500</v>
      </c>
      <c r="K6531" s="10"/>
      <c r="L6531" s="11">
        <v>1935000</v>
      </c>
    </row>
    <row r="6532" spans="1:12" x14ac:dyDescent="0.25">
      <c r="A6532" s="5" t="s">
        <v>1110</v>
      </c>
      <c r="B6532" s="3" t="s">
        <v>1111</v>
      </c>
      <c r="C6532" s="5" t="s">
        <v>5597</v>
      </c>
      <c r="D6532" s="5" t="s">
        <v>5587</v>
      </c>
      <c r="E6532" s="5">
        <v>2022</v>
      </c>
      <c r="F6532" s="8" t="str">
        <f t="shared" si="206"/>
        <v>May</v>
      </c>
      <c r="G6532" s="7">
        <f t="shared" si="207"/>
        <v>44682</v>
      </c>
      <c r="H6532" s="5" t="s">
        <v>5038</v>
      </c>
      <c r="I6532" s="5" t="s">
        <v>11</v>
      </c>
      <c r="J6532" s="10">
        <v>967500</v>
      </c>
      <c r="K6532" s="10"/>
      <c r="L6532" s="11">
        <v>2902500</v>
      </c>
    </row>
    <row r="6533" spans="1:12" x14ac:dyDescent="0.25">
      <c r="A6533" s="5" t="s">
        <v>1110</v>
      </c>
      <c r="B6533" s="3" t="s">
        <v>1111</v>
      </c>
      <c r="C6533" s="5" t="s">
        <v>5597</v>
      </c>
      <c r="D6533" s="5" t="s">
        <v>5587</v>
      </c>
      <c r="E6533" s="5">
        <v>2022</v>
      </c>
      <c r="F6533" s="8" t="str">
        <f t="shared" si="206"/>
        <v>May</v>
      </c>
      <c r="G6533" s="7">
        <f t="shared" si="207"/>
        <v>44682</v>
      </c>
      <c r="H6533" s="5" t="s">
        <v>5037</v>
      </c>
      <c r="I6533" s="5" t="s">
        <v>11</v>
      </c>
      <c r="J6533" s="10">
        <v>967500</v>
      </c>
      <c r="K6533" s="10"/>
      <c r="L6533" s="11">
        <v>3870000</v>
      </c>
    </row>
    <row r="6534" spans="1:12" x14ac:dyDescent="0.25">
      <c r="A6534" s="5" t="s">
        <v>1110</v>
      </c>
      <c r="B6534" s="3" t="s">
        <v>1111</v>
      </c>
      <c r="C6534" s="5" t="s">
        <v>5597</v>
      </c>
      <c r="D6534" s="5" t="s">
        <v>5587</v>
      </c>
      <c r="E6534" s="5">
        <v>2022</v>
      </c>
      <c r="F6534" s="8" t="str">
        <f t="shared" si="206"/>
        <v>May</v>
      </c>
      <c r="G6534" s="7">
        <f t="shared" si="207"/>
        <v>44682</v>
      </c>
      <c r="H6534" s="5" t="s">
        <v>5036</v>
      </c>
      <c r="I6534" s="5" t="s">
        <v>11</v>
      </c>
      <c r="J6534" s="10"/>
      <c r="K6534" s="10">
        <v>61920</v>
      </c>
      <c r="L6534" s="11">
        <v>3808080</v>
      </c>
    </row>
    <row r="6535" spans="1:12" x14ac:dyDescent="0.25">
      <c r="A6535" s="5" t="s">
        <v>1110</v>
      </c>
      <c r="B6535" s="3" t="s">
        <v>1111</v>
      </c>
      <c r="C6535" s="5" t="s">
        <v>5597</v>
      </c>
      <c r="D6535" s="5" t="s">
        <v>5587</v>
      </c>
      <c r="E6535" s="5">
        <v>2022</v>
      </c>
      <c r="F6535" s="8" t="str">
        <f t="shared" si="206"/>
        <v>May</v>
      </c>
      <c r="G6535" s="7">
        <f t="shared" si="207"/>
        <v>44682</v>
      </c>
      <c r="H6535" s="5" t="s">
        <v>5035</v>
      </c>
      <c r="I6535" s="5" t="s">
        <v>11</v>
      </c>
      <c r="J6535" s="10"/>
      <c r="K6535" s="10">
        <v>193500</v>
      </c>
      <c r="L6535" s="11">
        <v>3614580</v>
      </c>
    </row>
    <row r="6536" spans="1:12" x14ac:dyDescent="0.25">
      <c r="A6536" s="5" t="s">
        <v>1110</v>
      </c>
      <c r="B6536" s="3" t="s">
        <v>1111</v>
      </c>
      <c r="C6536" s="5" t="s">
        <v>5589</v>
      </c>
      <c r="D6536" s="5" t="s">
        <v>5587</v>
      </c>
      <c r="E6536" s="5">
        <v>2022</v>
      </c>
      <c r="F6536" s="8" t="str">
        <f t="shared" si="206"/>
        <v>June</v>
      </c>
      <c r="G6536" s="7">
        <f t="shared" si="207"/>
        <v>44713</v>
      </c>
      <c r="H6536" s="5" t="s">
        <v>5031</v>
      </c>
      <c r="I6536" s="5" t="s">
        <v>13</v>
      </c>
      <c r="J6536" s="10"/>
      <c r="K6536" s="10">
        <v>738000</v>
      </c>
      <c r="L6536" s="11">
        <v>2876580</v>
      </c>
    </row>
    <row r="6537" spans="1:12" x14ac:dyDescent="0.25">
      <c r="A6537" s="5" t="s">
        <v>1110</v>
      </c>
      <c r="B6537" s="3" t="s">
        <v>1111</v>
      </c>
      <c r="C6537" s="5" t="s">
        <v>5589</v>
      </c>
      <c r="D6537" s="5" t="s">
        <v>5587</v>
      </c>
      <c r="E6537" s="5">
        <v>2022</v>
      </c>
      <c r="F6537" s="8" t="str">
        <f t="shared" si="206"/>
        <v>June</v>
      </c>
      <c r="G6537" s="7">
        <f t="shared" si="207"/>
        <v>44713</v>
      </c>
      <c r="H6537" s="5" t="s">
        <v>5034</v>
      </c>
      <c r="I6537" s="5" t="s">
        <v>11</v>
      </c>
      <c r="J6537" s="10">
        <v>967500</v>
      </c>
      <c r="K6537" s="10"/>
      <c r="L6537" s="11">
        <v>3844080</v>
      </c>
    </row>
    <row r="6538" spans="1:12" x14ac:dyDescent="0.25">
      <c r="A6538" s="5" t="s">
        <v>1110</v>
      </c>
      <c r="B6538" s="3" t="s">
        <v>1111</v>
      </c>
      <c r="C6538" s="5" t="s">
        <v>5589</v>
      </c>
      <c r="D6538" s="5" t="s">
        <v>5587</v>
      </c>
      <c r="E6538" s="5">
        <v>2022</v>
      </c>
      <c r="F6538" s="8" t="str">
        <f t="shared" si="206"/>
        <v>June</v>
      </c>
      <c r="G6538" s="7">
        <f t="shared" si="207"/>
        <v>44713</v>
      </c>
      <c r="H6538" s="5" t="s">
        <v>5033</v>
      </c>
      <c r="I6538" s="5" t="s">
        <v>11</v>
      </c>
      <c r="J6538" s="10">
        <v>967500</v>
      </c>
      <c r="K6538" s="10"/>
      <c r="L6538" s="11">
        <v>4811580</v>
      </c>
    </row>
    <row r="6539" spans="1:12" x14ac:dyDescent="0.25">
      <c r="A6539" s="5" t="s">
        <v>1110</v>
      </c>
      <c r="B6539" s="3" t="s">
        <v>1111</v>
      </c>
      <c r="C6539" s="5" t="s">
        <v>5589</v>
      </c>
      <c r="D6539" s="5" t="s">
        <v>5587</v>
      </c>
      <c r="E6539" s="5">
        <v>2022</v>
      </c>
      <c r="F6539" s="8" t="str">
        <f t="shared" si="206"/>
        <v>June</v>
      </c>
      <c r="G6539" s="7">
        <f t="shared" si="207"/>
        <v>44713</v>
      </c>
      <c r="H6539" s="5" t="s">
        <v>5032</v>
      </c>
      <c r="I6539" s="5" t="s">
        <v>11</v>
      </c>
      <c r="J6539" s="10"/>
      <c r="K6539" s="10">
        <v>46440</v>
      </c>
      <c r="L6539" s="11">
        <v>4765140</v>
      </c>
    </row>
    <row r="6540" spans="1:12" x14ac:dyDescent="0.25">
      <c r="A6540" s="5" t="s">
        <v>1110</v>
      </c>
      <c r="B6540" s="3" t="s">
        <v>1111</v>
      </c>
      <c r="C6540" s="5" t="s">
        <v>5589</v>
      </c>
      <c r="D6540" s="5" t="s">
        <v>5589</v>
      </c>
      <c r="E6540" s="5">
        <v>2022</v>
      </c>
      <c r="F6540" s="8" t="str">
        <f t="shared" si="206"/>
        <v>June</v>
      </c>
      <c r="G6540" s="7">
        <f t="shared" si="207"/>
        <v>44718</v>
      </c>
      <c r="H6540" s="5" t="s">
        <v>5031</v>
      </c>
      <c r="I6540" s="5" t="s">
        <v>13</v>
      </c>
      <c r="J6540" s="10"/>
      <c r="K6540" s="10">
        <v>2708460</v>
      </c>
      <c r="L6540" s="11">
        <v>2056680</v>
      </c>
    </row>
    <row r="6541" spans="1:12" x14ac:dyDescent="0.25">
      <c r="A6541" s="5" t="s">
        <v>1110</v>
      </c>
      <c r="B6541" s="3" t="s">
        <v>1111</v>
      </c>
      <c r="C6541" s="5" t="s">
        <v>5589</v>
      </c>
      <c r="D6541" s="5" t="s">
        <v>5589</v>
      </c>
      <c r="E6541" s="5">
        <v>2022</v>
      </c>
      <c r="F6541" s="8" t="str">
        <f t="shared" si="206"/>
        <v>June</v>
      </c>
      <c r="G6541" s="7">
        <f t="shared" si="207"/>
        <v>44718</v>
      </c>
      <c r="H6541" s="5" t="s">
        <v>1975</v>
      </c>
      <c r="I6541" s="5" t="s">
        <v>13</v>
      </c>
      <c r="J6541" s="10"/>
      <c r="K6541" s="10">
        <v>168120</v>
      </c>
      <c r="L6541" s="11">
        <v>1888560</v>
      </c>
    </row>
    <row r="6542" spans="1:12" x14ac:dyDescent="0.25">
      <c r="A6542" s="5" t="s">
        <v>1110</v>
      </c>
      <c r="B6542" s="3" t="s">
        <v>1111</v>
      </c>
      <c r="C6542" s="5" t="s">
        <v>5592</v>
      </c>
      <c r="D6542" s="5" t="s">
        <v>5587</v>
      </c>
      <c r="E6542" s="5">
        <v>2022</v>
      </c>
      <c r="F6542" s="8" t="str">
        <f t="shared" si="206"/>
        <v>July</v>
      </c>
      <c r="G6542" s="7">
        <f t="shared" si="207"/>
        <v>44743</v>
      </c>
      <c r="H6542" s="5" t="s">
        <v>5030</v>
      </c>
      <c r="I6542" s="5" t="s">
        <v>11</v>
      </c>
      <c r="J6542" s="10">
        <v>967500</v>
      </c>
      <c r="K6542" s="10"/>
      <c r="L6542" s="11">
        <v>2856060</v>
      </c>
    </row>
    <row r="6543" spans="1:12" x14ac:dyDescent="0.25">
      <c r="A6543" s="5" t="s">
        <v>1110</v>
      </c>
      <c r="B6543" s="3" t="s">
        <v>1111</v>
      </c>
      <c r="C6543" s="5" t="s">
        <v>5592</v>
      </c>
      <c r="D6543" s="5" t="s">
        <v>5587</v>
      </c>
      <c r="E6543" s="5">
        <v>2022</v>
      </c>
      <c r="F6543" s="8" t="str">
        <f t="shared" si="206"/>
        <v>July</v>
      </c>
      <c r="G6543" s="7">
        <f t="shared" si="207"/>
        <v>44743</v>
      </c>
      <c r="H6543" s="5" t="s">
        <v>5029</v>
      </c>
      <c r="I6543" s="5" t="s">
        <v>11</v>
      </c>
      <c r="J6543" s="10">
        <v>967500</v>
      </c>
      <c r="K6543" s="10"/>
      <c r="L6543" s="11">
        <v>3823560</v>
      </c>
    </row>
    <row r="6544" spans="1:12" x14ac:dyDescent="0.25">
      <c r="A6544" s="5" t="s">
        <v>1110</v>
      </c>
      <c r="B6544" s="3" t="s">
        <v>1111</v>
      </c>
      <c r="C6544" s="5" t="s">
        <v>5592</v>
      </c>
      <c r="D6544" s="5" t="s">
        <v>5587</v>
      </c>
      <c r="E6544" s="5">
        <v>2022</v>
      </c>
      <c r="F6544" s="8" t="str">
        <f t="shared" si="206"/>
        <v>July</v>
      </c>
      <c r="G6544" s="7">
        <f t="shared" si="207"/>
        <v>44743</v>
      </c>
      <c r="H6544" s="5" t="s">
        <v>5028</v>
      </c>
      <c r="I6544" s="5" t="s">
        <v>11</v>
      </c>
      <c r="J6544" s="10"/>
      <c r="K6544" s="10">
        <v>23220</v>
      </c>
      <c r="L6544" s="11">
        <v>3800340</v>
      </c>
    </row>
    <row r="6545" spans="1:12" x14ac:dyDescent="0.25">
      <c r="A6545" s="5" t="s">
        <v>1110</v>
      </c>
      <c r="B6545" s="3" t="s">
        <v>1111</v>
      </c>
      <c r="C6545" s="5" t="s">
        <v>5590</v>
      </c>
      <c r="D6545" s="5" t="s">
        <v>5587</v>
      </c>
      <c r="E6545" s="5">
        <v>2022</v>
      </c>
      <c r="F6545" s="8" t="str">
        <f t="shared" si="206"/>
        <v>August</v>
      </c>
      <c r="G6545" s="7">
        <f t="shared" si="207"/>
        <v>44774</v>
      </c>
      <c r="H6545" s="5" t="s">
        <v>5027</v>
      </c>
      <c r="I6545" s="5" t="s">
        <v>11</v>
      </c>
      <c r="J6545" s="10">
        <v>967500</v>
      </c>
      <c r="K6545" s="10"/>
      <c r="L6545" s="11">
        <v>4767840</v>
      </c>
    </row>
    <row r="6546" spans="1:12" x14ac:dyDescent="0.25">
      <c r="A6546" s="5" t="s">
        <v>1110</v>
      </c>
      <c r="B6546" s="3" t="s">
        <v>1111</v>
      </c>
      <c r="C6546" s="5" t="s">
        <v>5590</v>
      </c>
      <c r="D6546" s="5" t="s">
        <v>5587</v>
      </c>
      <c r="E6546" s="5">
        <v>2022</v>
      </c>
      <c r="F6546" s="8" t="str">
        <f t="shared" si="206"/>
        <v>August</v>
      </c>
      <c r="G6546" s="7">
        <f t="shared" si="207"/>
        <v>44774</v>
      </c>
      <c r="H6546" s="5" t="s">
        <v>5026</v>
      </c>
      <c r="I6546" s="5" t="s">
        <v>11</v>
      </c>
      <c r="J6546" s="10">
        <v>967500</v>
      </c>
      <c r="K6546" s="10"/>
      <c r="L6546" s="11">
        <v>5735340</v>
      </c>
    </row>
    <row r="6547" spans="1:12" x14ac:dyDescent="0.25">
      <c r="A6547" s="5" t="s">
        <v>1110</v>
      </c>
      <c r="B6547" s="3" t="s">
        <v>1111</v>
      </c>
      <c r="C6547" s="5" t="s">
        <v>5590</v>
      </c>
      <c r="D6547" s="5" t="s">
        <v>5587</v>
      </c>
      <c r="E6547" s="5">
        <v>2022</v>
      </c>
      <c r="F6547" s="8" t="str">
        <f t="shared" si="206"/>
        <v>August</v>
      </c>
      <c r="G6547" s="7">
        <f t="shared" si="207"/>
        <v>44774</v>
      </c>
      <c r="H6547" s="5" t="s">
        <v>5025</v>
      </c>
      <c r="I6547" s="5" t="s">
        <v>11</v>
      </c>
      <c r="J6547" s="10"/>
      <c r="K6547" s="10">
        <v>34830</v>
      </c>
      <c r="L6547" s="11">
        <v>5700510</v>
      </c>
    </row>
    <row r="6548" spans="1:12" x14ac:dyDescent="0.25">
      <c r="A6548" s="5" t="s">
        <v>1110</v>
      </c>
      <c r="B6548" s="3" t="s">
        <v>1111</v>
      </c>
      <c r="C6548" s="5" t="s">
        <v>5590</v>
      </c>
      <c r="D6548" s="5" t="s">
        <v>5587</v>
      </c>
      <c r="E6548" s="5">
        <v>2022</v>
      </c>
      <c r="F6548" s="8" t="str">
        <f t="shared" ref="F6548:F6611" si="208">TEXT(C6548*28, "mmmm")</f>
        <v>August</v>
      </c>
      <c r="G6548" s="7">
        <f t="shared" ref="G6548:G6611" si="209">IFERROR(DATEVALUE(CONCATENATE(C6548,"-",D6548,"-",E6548)), "")</f>
        <v>44774</v>
      </c>
      <c r="H6548" s="5" t="s">
        <v>5024</v>
      </c>
      <c r="I6548" s="5" t="s">
        <v>11</v>
      </c>
      <c r="J6548" s="10"/>
      <c r="K6548" s="10">
        <v>967500</v>
      </c>
      <c r="L6548" s="11">
        <v>4733010</v>
      </c>
    </row>
    <row r="6549" spans="1:12" x14ac:dyDescent="0.25">
      <c r="A6549" s="5" t="s">
        <v>1110</v>
      </c>
      <c r="B6549" s="3" t="s">
        <v>1111</v>
      </c>
      <c r="C6549" s="5" t="s">
        <v>5590</v>
      </c>
      <c r="D6549" s="5" t="s">
        <v>5601</v>
      </c>
      <c r="E6549" s="5">
        <v>2022</v>
      </c>
      <c r="F6549" s="8" t="str">
        <f t="shared" si="208"/>
        <v>August</v>
      </c>
      <c r="G6549" s="7">
        <f t="shared" si="209"/>
        <v>44790</v>
      </c>
      <c r="H6549" s="5" t="s">
        <v>4688</v>
      </c>
      <c r="I6549" s="5" t="s">
        <v>13</v>
      </c>
      <c r="J6549" s="10"/>
      <c r="K6549" s="10">
        <v>42840</v>
      </c>
      <c r="L6549" s="11">
        <v>4690170</v>
      </c>
    </row>
    <row r="6550" spans="1:12" x14ac:dyDescent="0.25">
      <c r="A6550" s="5" t="s">
        <v>1110</v>
      </c>
      <c r="B6550" s="3" t="s">
        <v>1111</v>
      </c>
      <c r="C6550" s="5" t="s">
        <v>5590</v>
      </c>
      <c r="D6550" s="5" t="s">
        <v>5601</v>
      </c>
      <c r="E6550" s="5">
        <v>2022</v>
      </c>
      <c r="F6550" s="8" t="str">
        <f t="shared" si="208"/>
        <v>August</v>
      </c>
      <c r="G6550" s="7">
        <f t="shared" si="209"/>
        <v>44790</v>
      </c>
      <c r="H6550" s="5" t="s">
        <v>4688</v>
      </c>
      <c r="I6550" s="5" t="s">
        <v>13</v>
      </c>
      <c r="J6550" s="10"/>
      <c r="K6550" s="10">
        <v>45000</v>
      </c>
      <c r="L6550" s="11">
        <v>4645170</v>
      </c>
    </row>
    <row r="6551" spans="1:12" x14ac:dyDescent="0.25">
      <c r="A6551" s="5" t="s">
        <v>1110</v>
      </c>
      <c r="B6551" s="3" t="s">
        <v>1111</v>
      </c>
      <c r="C6551" s="5" t="s">
        <v>5590</v>
      </c>
      <c r="D6551" s="5" t="s">
        <v>5601</v>
      </c>
      <c r="E6551" s="5">
        <v>2022</v>
      </c>
      <c r="F6551" s="8" t="str">
        <f t="shared" si="208"/>
        <v>August</v>
      </c>
      <c r="G6551" s="7">
        <f t="shared" si="209"/>
        <v>44790</v>
      </c>
      <c r="H6551" s="5" t="s">
        <v>4732</v>
      </c>
      <c r="I6551" s="5" t="s">
        <v>13</v>
      </c>
      <c r="J6551" s="10"/>
      <c r="K6551" s="10">
        <v>43920</v>
      </c>
      <c r="L6551" s="11">
        <v>4601250</v>
      </c>
    </row>
    <row r="6552" spans="1:12" x14ac:dyDescent="0.25">
      <c r="A6552" s="5" t="s">
        <v>1110</v>
      </c>
      <c r="B6552" s="3" t="s">
        <v>1111</v>
      </c>
      <c r="C6552" s="5" t="s">
        <v>5590</v>
      </c>
      <c r="D6552" s="5" t="s">
        <v>5601</v>
      </c>
      <c r="E6552" s="5">
        <v>2022</v>
      </c>
      <c r="F6552" s="8" t="str">
        <f t="shared" si="208"/>
        <v>August</v>
      </c>
      <c r="G6552" s="7">
        <f t="shared" si="209"/>
        <v>44790</v>
      </c>
      <c r="H6552" s="5" t="s">
        <v>4732</v>
      </c>
      <c r="I6552" s="5" t="s">
        <v>13</v>
      </c>
      <c r="J6552" s="10"/>
      <c r="K6552" s="10">
        <v>45000</v>
      </c>
      <c r="L6552" s="11">
        <v>4556250</v>
      </c>
    </row>
    <row r="6553" spans="1:12" x14ac:dyDescent="0.25">
      <c r="A6553" s="5" t="s">
        <v>1110</v>
      </c>
      <c r="B6553" s="3" t="s">
        <v>1111</v>
      </c>
      <c r="C6553" s="5" t="s">
        <v>5590</v>
      </c>
      <c r="D6553" s="5" t="s">
        <v>5601</v>
      </c>
      <c r="E6553" s="5">
        <v>2022</v>
      </c>
      <c r="F6553" s="8" t="str">
        <f t="shared" si="208"/>
        <v>August</v>
      </c>
      <c r="G6553" s="7">
        <f t="shared" si="209"/>
        <v>44790</v>
      </c>
      <c r="H6553" s="5" t="s">
        <v>3247</v>
      </c>
      <c r="I6553" s="5" t="s">
        <v>13</v>
      </c>
      <c r="J6553" s="10"/>
      <c r="K6553" s="10">
        <v>2723220</v>
      </c>
      <c r="L6553" s="11">
        <v>1833030</v>
      </c>
    </row>
    <row r="6554" spans="1:12" x14ac:dyDescent="0.25">
      <c r="A6554" s="5" t="s">
        <v>1112</v>
      </c>
      <c r="B6554" s="3" t="s">
        <v>1113</v>
      </c>
      <c r="C6554" s="7"/>
      <c r="D6554" s="7"/>
      <c r="E6554" s="7"/>
      <c r="F6554" s="8" t="str">
        <f t="shared" si="208"/>
        <v>January</v>
      </c>
      <c r="G6554" s="7" t="str">
        <f t="shared" si="209"/>
        <v/>
      </c>
      <c r="H6554" s="5" t="s">
        <v>28</v>
      </c>
      <c r="I6554" s="5" t="s">
        <v>29</v>
      </c>
      <c r="J6554" s="10"/>
      <c r="K6554" s="10"/>
      <c r="L6554" s="11">
        <v>0</v>
      </c>
    </row>
    <row r="6555" spans="1:12" x14ac:dyDescent="0.25">
      <c r="A6555" s="5" t="s">
        <v>1114</v>
      </c>
      <c r="B6555" s="3" t="s">
        <v>1115</v>
      </c>
      <c r="C6555" s="5" t="s">
        <v>5587</v>
      </c>
      <c r="D6555" s="5" t="s">
        <v>5587</v>
      </c>
      <c r="E6555" s="5">
        <v>2022</v>
      </c>
      <c r="F6555" s="8" t="str">
        <f t="shared" si="208"/>
        <v>January</v>
      </c>
      <c r="G6555" s="7">
        <f t="shared" si="209"/>
        <v>44562</v>
      </c>
      <c r="H6555" s="5" t="s">
        <v>36</v>
      </c>
      <c r="I6555" s="5" t="s">
        <v>29</v>
      </c>
      <c r="J6555" s="10"/>
      <c r="K6555" s="10"/>
      <c r="L6555" s="11">
        <v>376361.8</v>
      </c>
    </row>
    <row r="6556" spans="1:12" x14ac:dyDescent="0.25">
      <c r="A6556" s="5" t="s">
        <v>1114</v>
      </c>
      <c r="B6556" s="3" t="s">
        <v>1115</v>
      </c>
      <c r="C6556" s="5" t="s">
        <v>5587</v>
      </c>
      <c r="D6556" s="5" t="s">
        <v>5587</v>
      </c>
      <c r="E6556" s="5">
        <v>2022</v>
      </c>
      <c r="F6556" s="8" t="str">
        <f t="shared" si="208"/>
        <v>January</v>
      </c>
      <c r="G6556" s="7">
        <f t="shared" si="209"/>
        <v>44562</v>
      </c>
      <c r="H6556" s="5" t="s">
        <v>5023</v>
      </c>
      <c r="I6556" s="5" t="s">
        <v>11</v>
      </c>
      <c r="J6556" s="10">
        <v>376361.8</v>
      </c>
      <c r="K6556" s="10"/>
      <c r="L6556" s="11">
        <v>752723.6</v>
      </c>
    </row>
    <row r="6557" spans="1:12" x14ac:dyDescent="0.25">
      <c r="A6557" s="5" t="s">
        <v>1114</v>
      </c>
      <c r="B6557" s="3" t="s">
        <v>1115</v>
      </c>
      <c r="C6557" s="5" t="s">
        <v>5598</v>
      </c>
      <c r="D6557" s="5" t="s">
        <v>5587</v>
      </c>
      <c r="E6557" s="5">
        <v>2022</v>
      </c>
      <c r="F6557" s="8" t="str">
        <f t="shared" si="208"/>
        <v>February</v>
      </c>
      <c r="G6557" s="7">
        <f t="shared" si="209"/>
        <v>44593</v>
      </c>
      <c r="H6557" s="5" t="s">
        <v>5022</v>
      </c>
      <c r="I6557" s="5" t="s">
        <v>11</v>
      </c>
      <c r="J6557" s="10">
        <v>376361.8</v>
      </c>
      <c r="K6557" s="10"/>
      <c r="L6557" s="11">
        <v>1129085.3999999999</v>
      </c>
    </row>
    <row r="6558" spans="1:12" x14ac:dyDescent="0.25">
      <c r="A6558" s="5" t="s">
        <v>1114</v>
      </c>
      <c r="B6558" s="3" t="s">
        <v>1115</v>
      </c>
      <c r="C6558" s="5" t="s">
        <v>5598</v>
      </c>
      <c r="D6558" s="5" t="s">
        <v>5588</v>
      </c>
      <c r="E6558" s="5">
        <v>2022</v>
      </c>
      <c r="F6558" s="8" t="str">
        <f t="shared" si="208"/>
        <v>February</v>
      </c>
      <c r="G6558" s="7">
        <f t="shared" si="209"/>
        <v>44595</v>
      </c>
      <c r="H6558" s="5" t="s">
        <v>5021</v>
      </c>
      <c r="I6558" s="5" t="s">
        <v>13</v>
      </c>
      <c r="J6558" s="10"/>
      <c r="K6558" s="10">
        <v>376361.8</v>
      </c>
      <c r="L6558" s="11">
        <v>752723.6</v>
      </c>
    </row>
    <row r="6559" spans="1:12" x14ac:dyDescent="0.25">
      <c r="A6559" s="5" t="s">
        <v>1114</v>
      </c>
      <c r="B6559" s="3" t="s">
        <v>1115</v>
      </c>
      <c r="C6559" s="5" t="s">
        <v>5598</v>
      </c>
      <c r="D6559" s="5" t="s">
        <v>5602</v>
      </c>
      <c r="E6559" s="5">
        <v>2022</v>
      </c>
      <c r="F6559" s="8" t="str">
        <f t="shared" si="208"/>
        <v>February</v>
      </c>
      <c r="G6559" s="7">
        <f t="shared" si="209"/>
        <v>44616</v>
      </c>
      <c r="H6559" s="5" t="s">
        <v>4700</v>
      </c>
      <c r="I6559" s="5" t="s">
        <v>13</v>
      </c>
      <c r="J6559" s="10"/>
      <c r="K6559" s="10">
        <v>376361.8</v>
      </c>
      <c r="L6559" s="11">
        <v>376361.8</v>
      </c>
    </row>
    <row r="6560" spans="1:12" x14ac:dyDescent="0.25">
      <c r="A6560" s="5" t="s">
        <v>1114</v>
      </c>
      <c r="B6560" s="3" t="s">
        <v>1115</v>
      </c>
      <c r="C6560" s="5" t="s">
        <v>5588</v>
      </c>
      <c r="D6560" s="5" t="s">
        <v>5587</v>
      </c>
      <c r="E6560" s="5">
        <v>2022</v>
      </c>
      <c r="F6560" s="8" t="str">
        <f t="shared" si="208"/>
        <v>March</v>
      </c>
      <c r="G6560" s="7">
        <f t="shared" si="209"/>
        <v>44621</v>
      </c>
      <c r="H6560" s="5" t="s">
        <v>5020</v>
      </c>
      <c r="I6560" s="5" t="s">
        <v>11</v>
      </c>
      <c r="J6560" s="10">
        <v>376361.8</v>
      </c>
      <c r="K6560" s="10"/>
      <c r="L6560" s="11">
        <v>752723.6</v>
      </c>
    </row>
    <row r="6561" spans="1:12" x14ac:dyDescent="0.25">
      <c r="A6561" s="5" t="s">
        <v>1114</v>
      </c>
      <c r="B6561" s="3" t="s">
        <v>1115</v>
      </c>
      <c r="C6561" s="5" t="s">
        <v>5588</v>
      </c>
      <c r="D6561" s="5" t="s">
        <v>5602</v>
      </c>
      <c r="E6561" s="5">
        <v>2022</v>
      </c>
      <c r="F6561" s="8" t="str">
        <f t="shared" si="208"/>
        <v>March</v>
      </c>
      <c r="G6561" s="7">
        <f t="shared" si="209"/>
        <v>44644</v>
      </c>
      <c r="H6561" s="5" t="s">
        <v>4698</v>
      </c>
      <c r="I6561" s="5" t="s">
        <v>13</v>
      </c>
      <c r="J6561" s="10"/>
      <c r="K6561" s="10">
        <v>376361.8</v>
      </c>
      <c r="L6561" s="11">
        <v>376361.8</v>
      </c>
    </row>
    <row r="6562" spans="1:12" x14ac:dyDescent="0.25">
      <c r="A6562" s="5" t="s">
        <v>1114</v>
      </c>
      <c r="B6562" s="3" t="s">
        <v>1115</v>
      </c>
      <c r="C6562" s="5" t="s">
        <v>5596</v>
      </c>
      <c r="D6562" s="5" t="s">
        <v>5587</v>
      </c>
      <c r="E6562" s="5">
        <v>2022</v>
      </c>
      <c r="F6562" s="8" t="str">
        <f t="shared" si="208"/>
        <v>April</v>
      </c>
      <c r="G6562" s="7">
        <f t="shared" si="209"/>
        <v>44652</v>
      </c>
      <c r="H6562" s="5" t="s">
        <v>5019</v>
      </c>
      <c r="I6562" s="5" t="s">
        <v>11</v>
      </c>
      <c r="J6562" s="10">
        <v>376361.8</v>
      </c>
      <c r="K6562" s="10"/>
      <c r="L6562" s="11">
        <v>752723.6</v>
      </c>
    </row>
    <row r="6563" spans="1:12" x14ac:dyDescent="0.25">
      <c r="A6563" s="5" t="s">
        <v>1114</v>
      </c>
      <c r="B6563" s="3" t="s">
        <v>1115</v>
      </c>
      <c r="C6563" s="5" t="s">
        <v>5596</v>
      </c>
      <c r="D6563" s="5" t="s">
        <v>5617</v>
      </c>
      <c r="E6563" s="5">
        <v>2022</v>
      </c>
      <c r="F6563" s="8" t="str">
        <f t="shared" si="208"/>
        <v>April</v>
      </c>
      <c r="G6563" s="7">
        <f t="shared" si="209"/>
        <v>44670</v>
      </c>
      <c r="H6563" s="5" t="s">
        <v>4695</v>
      </c>
      <c r="I6563" s="5" t="s">
        <v>13</v>
      </c>
      <c r="J6563" s="10"/>
      <c r="K6563" s="10">
        <v>376361.8</v>
      </c>
      <c r="L6563" s="11">
        <v>376361.8</v>
      </c>
    </row>
    <row r="6564" spans="1:12" x14ac:dyDescent="0.25">
      <c r="A6564" s="5" t="s">
        <v>1114</v>
      </c>
      <c r="B6564" s="3" t="s">
        <v>1115</v>
      </c>
      <c r="C6564" s="5" t="s">
        <v>5597</v>
      </c>
      <c r="D6564" s="5" t="s">
        <v>5587</v>
      </c>
      <c r="E6564" s="5">
        <v>2022</v>
      </c>
      <c r="F6564" s="8" t="str">
        <f t="shared" si="208"/>
        <v>May</v>
      </c>
      <c r="G6564" s="7">
        <f t="shared" si="209"/>
        <v>44682</v>
      </c>
      <c r="H6564" s="5" t="s">
        <v>5018</v>
      </c>
      <c r="I6564" s="5" t="s">
        <v>11</v>
      </c>
      <c r="J6564" s="10">
        <v>376361.8</v>
      </c>
      <c r="K6564" s="10"/>
      <c r="L6564" s="11">
        <v>752723.6</v>
      </c>
    </row>
    <row r="6565" spans="1:12" x14ac:dyDescent="0.25">
      <c r="A6565" s="5" t="s">
        <v>1114</v>
      </c>
      <c r="B6565" s="3" t="s">
        <v>1115</v>
      </c>
      <c r="C6565" s="5" t="s">
        <v>5597</v>
      </c>
      <c r="D6565" s="5" t="s">
        <v>5599</v>
      </c>
      <c r="E6565" s="5">
        <v>2022</v>
      </c>
      <c r="F6565" s="8" t="str">
        <f t="shared" si="208"/>
        <v>May</v>
      </c>
      <c r="G6565" s="7">
        <f t="shared" si="209"/>
        <v>44697</v>
      </c>
      <c r="H6565" s="5" t="s">
        <v>4692</v>
      </c>
      <c r="I6565" s="5" t="s">
        <v>13</v>
      </c>
      <c r="J6565" s="10"/>
      <c r="K6565" s="10">
        <v>376361.8</v>
      </c>
      <c r="L6565" s="11">
        <v>376361.8</v>
      </c>
    </row>
    <row r="6566" spans="1:12" x14ac:dyDescent="0.25">
      <c r="A6566" s="5" t="s">
        <v>1114</v>
      </c>
      <c r="B6566" s="3" t="s">
        <v>1115</v>
      </c>
      <c r="C6566" s="5" t="s">
        <v>5589</v>
      </c>
      <c r="D6566" s="5" t="s">
        <v>5587</v>
      </c>
      <c r="E6566" s="5">
        <v>2022</v>
      </c>
      <c r="F6566" s="8" t="str">
        <f t="shared" si="208"/>
        <v>June</v>
      </c>
      <c r="G6566" s="7">
        <f t="shared" si="209"/>
        <v>44713</v>
      </c>
      <c r="H6566" s="5" t="s">
        <v>5017</v>
      </c>
      <c r="I6566" s="5" t="s">
        <v>11</v>
      </c>
      <c r="J6566" s="10">
        <v>376361.8</v>
      </c>
      <c r="K6566" s="10"/>
      <c r="L6566" s="11">
        <v>752723.6</v>
      </c>
    </row>
    <row r="6567" spans="1:12" x14ac:dyDescent="0.25">
      <c r="A6567" s="5" t="s">
        <v>1114</v>
      </c>
      <c r="B6567" s="3" t="s">
        <v>1115</v>
      </c>
      <c r="C6567" s="5" t="s">
        <v>5589</v>
      </c>
      <c r="D6567" s="5" t="s">
        <v>5589</v>
      </c>
      <c r="E6567" s="5">
        <v>2022</v>
      </c>
      <c r="F6567" s="8" t="str">
        <f t="shared" si="208"/>
        <v>June</v>
      </c>
      <c r="G6567" s="7">
        <f t="shared" si="209"/>
        <v>44718</v>
      </c>
      <c r="H6567" s="5" t="s">
        <v>3771</v>
      </c>
      <c r="I6567" s="5" t="s">
        <v>13</v>
      </c>
      <c r="J6567" s="10"/>
      <c r="K6567" s="10">
        <v>376361.8</v>
      </c>
      <c r="L6567" s="11">
        <v>376361.8</v>
      </c>
    </row>
    <row r="6568" spans="1:12" x14ac:dyDescent="0.25">
      <c r="A6568" s="5" t="s">
        <v>1114</v>
      </c>
      <c r="B6568" s="3" t="s">
        <v>1115</v>
      </c>
      <c r="C6568" s="5" t="s">
        <v>5592</v>
      </c>
      <c r="D6568" s="5" t="s">
        <v>5587</v>
      </c>
      <c r="E6568" s="5">
        <v>2022</v>
      </c>
      <c r="F6568" s="8" t="str">
        <f t="shared" si="208"/>
        <v>July</v>
      </c>
      <c r="G6568" s="7">
        <f t="shared" si="209"/>
        <v>44743</v>
      </c>
      <c r="H6568" s="5" t="s">
        <v>5016</v>
      </c>
      <c r="I6568" s="5" t="s">
        <v>11</v>
      </c>
      <c r="J6568" s="10">
        <v>376361.8</v>
      </c>
      <c r="K6568" s="10"/>
      <c r="L6568" s="11">
        <v>752723.6</v>
      </c>
    </row>
    <row r="6569" spans="1:12" x14ac:dyDescent="0.25">
      <c r="A6569" s="5" t="s">
        <v>1114</v>
      </c>
      <c r="B6569" s="3" t="s">
        <v>1115</v>
      </c>
      <c r="C6569" s="5" t="s">
        <v>5592</v>
      </c>
      <c r="D6569" s="5" t="s">
        <v>5591</v>
      </c>
      <c r="E6569" s="5">
        <v>2022</v>
      </c>
      <c r="F6569" s="8" t="str">
        <f t="shared" si="208"/>
        <v>July</v>
      </c>
      <c r="G6569" s="7">
        <f t="shared" si="209"/>
        <v>44760</v>
      </c>
      <c r="H6569" s="5" t="s">
        <v>4685</v>
      </c>
      <c r="I6569" s="5" t="s">
        <v>13</v>
      </c>
      <c r="J6569" s="10"/>
      <c r="K6569" s="10">
        <v>376361</v>
      </c>
      <c r="L6569" s="11">
        <v>376362.6</v>
      </c>
    </row>
    <row r="6570" spans="1:12" x14ac:dyDescent="0.25">
      <c r="A6570" s="5" t="s">
        <v>1114</v>
      </c>
      <c r="B6570" s="3" t="s">
        <v>1115</v>
      </c>
      <c r="C6570" s="5" t="s">
        <v>5590</v>
      </c>
      <c r="D6570" s="5" t="s">
        <v>5587</v>
      </c>
      <c r="E6570" s="5">
        <v>2022</v>
      </c>
      <c r="F6570" s="8" t="str">
        <f t="shared" si="208"/>
        <v>August</v>
      </c>
      <c r="G6570" s="7">
        <f t="shared" si="209"/>
        <v>44774</v>
      </c>
      <c r="H6570" s="5" t="s">
        <v>5015</v>
      </c>
      <c r="I6570" s="5" t="s">
        <v>11</v>
      </c>
      <c r="J6570" s="10">
        <v>376361.8</v>
      </c>
      <c r="K6570" s="10"/>
      <c r="L6570" s="11">
        <v>752724.4</v>
      </c>
    </row>
    <row r="6571" spans="1:12" x14ac:dyDescent="0.25">
      <c r="A6571" s="5" t="s">
        <v>1116</v>
      </c>
      <c r="B6571" s="3" t="s">
        <v>1117</v>
      </c>
      <c r="C6571" s="7"/>
      <c r="D6571" s="7"/>
      <c r="E6571" s="7"/>
      <c r="F6571" s="8" t="str">
        <f t="shared" si="208"/>
        <v>January</v>
      </c>
      <c r="G6571" s="7" t="str">
        <f t="shared" si="209"/>
        <v/>
      </c>
      <c r="H6571" s="5" t="s">
        <v>28</v>
      </c>
      <c r="I6571" s="5" t="s">
        <v>29</v>
      </c>
      <c r="J6571" s="10"/>
      <c r="K6571" s="10"/>
      <c r="L6571" s="11">
        <v>0</v>
      </c>
    </row>
    <row r="6572" spans="1:12" x14ac:dyDescent="0.25">
      <c r="A6572" s="5" t="s">
        <v>1118</v>
      </c>
      <c r="B6572" s="3" t="s">
        <v>1119</v>
      </c>
      <c r="C6572" s="7"/>
      <c r="D6572" s="7"/>
      <c r="E6572" s="7"/>
      <c r="F6572" s="8" t="str">
        <f t="shared" si="208"/>
        <v>January</v>
      </c>
      <c r="G6572" s="7" t="str">
        <f t="shared" si="209"/>
        <v/>
      </c>
      <c r="H6572" s="5" t="s">
        <v>28</v>
      </c>
      <c r="I6572" s="5" t="s">
        <v>29</v>
      </c>
      <c r="J6572" s="10"/>
      <c r="K6572" s="10"/>
      <c r="L6572" s="11">
        <v>0</v>
      </c>
    </row>
    <row r="6573" spans="1:12" x14ac:dyDescent="0.25">
      <c r="A6573" s="5" t="s">
        <v>1123</v>
      </c>
      <c r="B6573" s="3" t="s">
        <v>1124</v>
      </c>
      <c r="C6573" s="5" t="s">
        <v>5587</v>
      </c>
      <c r="D6573" s="5" t="s">
        <v>5587</v>
      </c>
      <c r="E6573" s="5">
        <v>2022</v>
      </c>
      <c r="F6573" s="8" t="str">
        <f t="shared" si="208"/>
        <v>January</v>
      </c>
      <c r="G6573" s="7">
        <f t="shared" si="209"/>
        <v>44562</v>
      </c>
      <c r="H6573" s="5" t="s">
        <v>36</v>
      </c>
      <c r="I6573" s="5" t="s">
        <v>29</v>
      </c>
      <c r="J6573" s="10"/>
      <c r="K6573" s="10"/>
      <c r="L6573" s="11">
        <v>66556041.939999998</v>
      </c>
    </row>
    <row r="6574" spans="1:12" x14ac:dyDescent="0.25">
      <c r="A6574" s="5" t="s">
        <v>1132</v>
      </c>
      <c r="B6574" s="3" t="s">
        <v>1133</v>
      </c>
      <c r="C6574" s="5" t="s">
        <v>5587</v>
      </c>
      <c r="D6574" s="5" t="s">
        <v>5587</v>
      </c>
      <c r="E6574" s="5">
        <v>2022</v>
      </c>
      <c r="F6574" s="8" t="str">
        <f t="shared" si="208"/>
        <v>January</v>
      </c>
      <c r="G6574" s="7">
        <f t="shared" si="209"/>
        <v>44562</v>
      </c>
      <c r="H6574" s="5" t="s">
        <v>36</v>
      </c>
      <c r="I6574" s="5" t="s">
        <v>29</v>
      </c>
      <c r="J6574" s="10"/>
      <c r="K6574" s="10"/>
      <c r="L6574" s="11">
        <v>427250</v>
      </c>
    </row>
    <row r="6575" spans="1:12" x14ac:dyDescent="0.25">
      <c r="A6575" s="5" t="s">
        <v>1132</v>
      </c>
      <c r="B6575" s="3" t="s">
        <v>1133</v>
      </c>
      <c r="C6575" s="5" t="s">
        <v>5587</v>
      </c>
      <c r="D6575" s="5" t="s">
        <v>5587</v>
      </c>
      <c r="E6575" s="5">
        <v>2022</v>
      </c>
      <c r="F6575" s="8" t="str">
        <f t="shared" si="208"/>
        <v>January</v>
      </c>
      <c r="G6575" s="7">
        <f t="shared" si="209"/>
        <v>44562</v>
      </c>
      <c r="H6575" s="5" t="s">
        <v>5014</v>
      </c>
      <c r="I6575" s="5" t="s">
        <v>11</v>
      </c>
      <c r="J6575" s="10">
        <v>728225.81</v>
      </c>
      <c r="K6575" s="10"/>
      <c r="L6575" s="11">
        <v>1155475.81</v>
      </c>
    </row>
    <row r="6576" spans="1:12" x14ac:dyDescent="0.25">
      <c r="A6576" s="5" t="s">
        <v>1132</v>
      </c>
      <c r="B6576" s="3" t="s">
        <v>1133</v>
      </c>
      <c r="C6576" s="5" t="s">
        <v>5587</v>
      </c>
      <c r="D6576" s="5" t="s">
        <v>5587</v>
      </c>
      <c r="E6576" s="5">
        <v>2022</v>
      </c>
      <c r="F6576" s="8" t="str">
        <f t="shared" si="208"/>
        <v>January</v>
      </c>
      <c r="G6576" s="7">
        <f t="shared" si="209"/>
        <v>44562</v>
      </c>
      <c r="H6576" s="5" t="s">
        <v>5013</v>
      </c>
      <c r="I6576" s="5" t="s">
        <v>11</v>
      </c>
      <c r="J6576" s="10">
        <v>548250</v>
      </c>
      <c r="K6576" s="10"/>
      <c r="L6576" s="11">
        <v>1703725.81</v>
      </c>
    </row>
    <row r="6577" spans="1:12" x14ac:dyDescent="0.25">
      <c r="A6577" s="5" t="s">
        <v>1132</v>
      </c>
      <c r="B6577" s="3" t="s">
        <v>1133</v>
      </c>
      <c r="C6577" s="5" t="s">
        <v>5587</v>
      </c>
      <c r="D6577" s="5" t="s">
        <v>5612</v>
      </c>
      <c r="E6577" s="5">
        <v>2022</v>
      </c>
      <c r="F6577" s="8" t="str">
        <f t="shared" si="208"/>
        <v>January</v>
      </c>
      <c r="G6577" s="7">
        <f t="shared" si="209"/>
        <v>44581</v>
      </c>
      <c r="H6577" s="5" t="s">
        <v>5012</v>
      </c>
      <c r="I6577" s="5" t="s">
        <v>13</v>
      </c>
      <c r="J6577" s="10"/>
      <c r="K6577" s="10">
        <v>118741.94</v>
      </c>
      <c r="L6577" s="11">
        <v>1584983.87</v>
      </c>
    </row>
    <row r="6578" spans="1:12" x14ac:dyDescent="0.25">
      <c r="A6578" s="5" t="s">
        <v>1132</v>
      </c>
      <c r="B6578" s="3" t="s">
        <v>1133</v>
      </c>
      <c r="C6578" s="5" t="s">
        <v>5587</v>
      </c>
      <c r="D6578" s="5" t="s">
        <v>5612</v>
      </c>
      <c r="E6578" s="5">
        <v>2022</v>
      </c>
      <c r="F6578" s="8" t="str">
        <f t="shared" si="208"/>
        <v>January</v>
      </c>
      <c r="G6578" s="7">
        <f t="shared" si="209"/>
        <v>44581</v>
      </c>
      <c r="H6578" s="5" t="s">
        <v>5011</v>
      </c>
      <c r="I6578" s="5" t="s">
        <v>13</v>
      </c>
      <c r="J6578" s="10"/>
      <c r="K6578" s="10">
        <v>1157733.8799999999</v>
      </c>
      <c r="L6578" s="11">
        <v>427249.99</v>
      </c>
    </row>
    <row r="6579" spans="1:12" x14ac:dyDescent="0.25">
      <c r="A6579" s="5" t="s">
        <v>1132</v>
      </c>
      <c r="B6579" s="3" t="s">
        <v>1133</v>
      </c>
      <c r="C6579" s="5" t="s">
        <v>5598</v>
      </c>
      <c r="D6579" s="5" t="s">
        <v>5587</v>
      </c>
      <c r="E6579" s="5">
        <v>2022</v>
      </c>
      <c r="F6579" s="8" t="str">
        <f t="shared" si="208"/>
        <v>February</v>
      </c>
      <c r="G6579" s="7">
        <f t="shared" si="209"/>
        <v>44593</v>
      </c>
      <c r="H6579" s="5" t="s">
        <v>5010</v>
      </c>
      <c r="I6579" s="5" t="s">
        <v>11</v>
      </c>
      <c r="J6579" s="10">
        <v>1300750</v>
      </c>
      <c r="K6579" s="10"/>
      <c r="L6579" s="11">
        <v>1727999.99</v>
      </c>
    </row>
    <row r="6580" spans="1:12" x14ac:dyDescent="0.25">
      <c r="A6580" s="5" t="s">
        <v>1132</v>
      </c>
      <c r="B6580" s="3" t="s">
        <v>1133</v>
      </c>
      <c r="C6580" s="5" t="s">
        <v>5588</v>
      </c>
      <c r="D6580" s="5" t="s">
        <v>5587</v>
      </c>
      <c r="E6580" s="5">
        <v>2022</v>
      </c>
      <c r="F6580" s="8" t="str">
        <f t="shared" si="208"/>
        <v>March</v>
      </c>
      <c r="G6580" s="7">
        <f t="shared" si="209"/>
        <v>44621</v>
      </c>
      <c r="H6580" s="5" t="s">
        <v>5009</v>
      </c>
      <c r="I6580" s="5" t="s">
        <v>11</v>
      </c>
      <c r="J6580" s="10">
        <v>1300750</v>
      </c>
      <c r="K6580" s="10"/>
      <c r="L6580" s="11">
        <v>3028749.99</v>
      </c>
    </row>
    <row r="6581" spans="1:12" x14ac:dyDescent="0.25">
      <c r="A6581" s="5" t="s">
        <v>1132</v>
      </c>
      <c r="B6581" s="3" t="s">
        <v>1133</v>
      </c>
      <c r="C6581" s="5" t="s">
        <v>5588</v>
      </c>
      <c r="D6581" s="5" t="s">
        <v>5615</v>
      </c>
      <c r="E6581" s="5">
        <v>2022</v>
      </c>
      <c r="F6581" s="8" t="str">
        <f t="shared" si="208"/>
        <v>March</v>
      </c>
      <c r="G6581" s="7">
        <f t="shared" si="209"/>
        <v>44647</v>
      </c>
      <c r="H6581" s="5" t="s">
        <v>5008</v>
      </c>
      <c r="I6581" s="5" t="s">
        <v>13</v>
      </c>
      <c r="J6581" s="10"/>
      <c r="K6581" s="10">
        <v>293000</v>
      </c>
      <c r="L6581" s="11">
        <v>2735749.99</v>
      </c>
    </row>
    <row r="6582" spans="1:12" x14ac:dyDescent="0.25">
      <c r="A6582" s="5" t="s">
        <v>1132</v>
      </c>
      <c r="B6582" s="3" t="s">
        <v>1133</v>
      </c>
      <c r="C6582" s="5" t="s">
        <v>5588</v>
      </c>
      <c r="D6582" s="5" t="s">
        <v>5615</v>
      </c>
      <c r="E6582" s="5">
        <v>2022</v>
      </c>
      <c r="F6582" s="8" t="str">
        <f t="shared" si="208"/>
        <v>March</v>
      </c>
      <c r="G6582" s="7">
        <f t="shared" si="209"/>
        <v>44647</v>
      </c>
      <c r="H6582" s="5" t="s">
        <v>5007</v>
      </c>
      <c r="I6582" s="5" t="s">
        <v>13</v>
      </c>
      <c r="J6582" s="10"/>
      <c r="K6582" s="10">
        <v>2801651.16</v>
      </c>
      <c r="L6582" s="11">
        <v>-65901.17</v>
      </c>
    </row>
    <row r="6583" spans="1:12" x14ac:dyDescent="0.25">
      <c r="A6583" s="5" t="s">
        <v>1132</v>
      </c>
      <c r="B6583" s="3" t="s">
        <v>1133</v>
      </c>
      <c r="C6583" s="5" t="s">
        <v>5596</v>
      </c>
      <c r="D6583" s="5" t="s">
        <v>5587</v>
      </c>
      <c r="E6583" s="5">
        <v>2022</v>
      </c>
      <c r="F6583" s="8" t="str">
        <f t="shared" si="208"/>
        <v>April</v>
      </c>
      <c r="G6583" s="7">
        <f t="shared" si="209"/>
        <v>44652</v>
      </c>
      <c r="H6583" s="5" t="s">
        <v>5006</v>
      </c>
      <c r="I6583" s="5" t="s">
        <v>11</v>
      </c>
      <c r="J6583" s="10">
        <v>1300750</v>
      </c>
      <c r="K6583" s="10"/>
      <c r="L6583" s="11">
        <v>1234848.83</v>
      </c>
    </row>
    <row r="6584" spans="1:12" x14ac:dyDescent="0.25">
      <c r="A6584" s="5" t="s">
        <v>1132</v>
      </c>
      <c r="B6584" s="3" t="s">
        <v>1133</v>
      </c>
      <c r="C6584" s="5" t="s">
        <v>5597</v>
      </c>
      <c r="D6584" s="5" t="s">
        <v>5587</v>
      </c>
      <c r="E6584" s="5">
        <v>2022</v>
      </c>
      <c r="F6584" s="8" t="str">
        <f t="shared" si="208"/>
        <v>May</v>
      </c>
      <c r="G6584" s="7">
        <f t="shared" si="209"/>
        <v>44682</v>
      </c>
      <c r="H6584" s="5" t="s">
        <v>5005</v>
      </c>
      <c r="I6584" s="5" t="s">
        <v>11</v>
      </c>
      <c r="J6584" s="10">
        <v>1300750</v>
      </c>
      <c r="K6584" s="10"/>
      <c r="L6584" s="11">
        <v>2535598.83</v>
      </c>
    </row>
    <row r="6585" spans="1:12" x14ac:dyDescent="0.25">
      <c r="A6585" s="5" t="s">
        <v>1132</v>
      </c>
      <c r="B6585" s="3" t="s">
        <v>1133</v>
      </c>
      <c r="C6585" s="5" t="s">
        <v>5597</v>
      </c>
      <c r="D6585" s="5" t="s">
        <v>5594</v>
      </c>
      <c r="E6585" s="5">
        <v>2022</v>
      </c>
      <c r="F6585" s="8" t="str">
        <f t="shared" si="208"/>
        <v>May</v>
      </c>
      <c r="G6585" s="7">
        <f t="shared" si="209"/>
        <v>44692</v>
      </c>
      <c r="H6585" s="5" t="s">
        <v>4695</v>
      </c>
      <c r="I6585" s="5" t="s">
        <v>13</v>
      </c>
      <c r="J6585" s="10"/>
      <c r="K6585" s="10">
        <v>1179750</v>
      </c>
      <c r="L6585" s="11">
        <v>1355848.83</v>
      </c>
    </row>
    <row r="6586" spans="1:12" x14ac:dyDescent="0.25">
      <c r="A6586" s="5" t="s">
        <v>1132</v>
      </c>
      <c r="B6586" s="3" t="s">
        <v>1133</v>
      </c>
      <c r="C6586" s="5" t="s">
        <v>5597</v>
      </c>
      <c r="D6586" s="5" t="s">
        <v>5608</v>
      </c>
      <c r="E6586" s="5">
        <v>2022</v>
      </c>
      <c r="F6586" s="8" t="str">
        <f t="shared" si="208"/>
        <v>May</v>
      </c>
      <c r="G6586" s="7">
        <f t="shared" si="209"/>
        <v>44706</v>
      </c>
      <c r="H6586" s="5" t="s">
        <v>4691</v>
      </c>
      <c r="I6586" s="5" t="s">
        <v>13</v>
      </c>
      <c r="J6586" s="10"/>
      <c r="K6586" s="10">
        <v>121000</v>
      </c>
      <c r="L6586" s="11">
        <v>1234848.83</v>
      </c>
    </row>
    <row r="6587" spans="1:12" x14ac:dyDescent="0.25">
      <c r="A6587" s="5" t="s">
        <v>1132</v>
      </c>
      <c r="B6587" s="3" t="s">
        <v>1133</v>
      </c>
      <c r="C6587" s="5" t="s">
        <v>5597</v>
      </c>
      <c r="D6587" s="5" t="s">
        <v>5608</v>
      </c>
      <c r="E6587" s="5">
        <v>2022</v>
      </c>
      <c r="F6587" s="8" t="str">
        <f t="shared" si="208"/>
        <v>May</v>
      </c>
      <c r="G6587" s="7">
        <f t="shared" si="209"/>
        <v>44706</v>
      </c>
      <c r="H6587" s="5" t="s">
        <v>4692</v>
      </c>
      <c r="I6587" s="5" t="s">
        <v>13</v>
      </c>
      <c r="J6587" s="10"/>
      <c r="K6587" s="10">
        <v>1179750.78</v>
      </c>
      <c r="L6587" s="11">
        <v>55098.05</v>
      </c>
    </row>
    <row r="6588" spans="1:12" x14ac:dyDescent="0.25">
      <c r="A6588" s="5" t="s">
        <v>1132</v>
      </c>
      <c r="B6588" s="3" t="s">
        <v>1133</v>
      </c>
      <c r="C6588" s="5" t="s">
        <v>5589</v>
      </c>
      <c r="D6588" s="5" t="s">
        <v>5587</v>
      </c>
      <c r="E6588" s="5">
        <v>2022</v>
      </c>
      <c r="F6588" s="8" t="str">
        <f t="shared" si="208"/>
        <v>June</v>
      </c>
      <c r="G6588" s="7">
        <f t="shared" si="209"/>
        <v>44713</v>
      </c>
      <c r="H6588" s="5" t="s">
        <v>5004</v>
      </c>
      <c r="I6588" s="5" t="s">
        <v>11</v>
      </c>
      <c r="J6588" s="10">
        <v>1300750</v>
      </c>
      <c r="K6588" s="10"/>
      <c r="L6588" s="11">
        <v>1355848.05</v>
      </c>
    </row>
    <row r="6589" spans="1:12" x14ac:dyDescent="0.25">
      <c r="A6589" s="5" t="s">
        <v>1132</v>
      </c>
      <c r="B6589" s="3" t="s">
        <v>1133</v>
      </c>
      <c r="C6589" s="5" t="s">
        <v>5592</v>
      </c>
      <c r="D6589" s="5" t="s">
        <v>5587</v>
      </c>
      <c r="E6589" s="5">
        <v>2022</v>
      </c>
      <c r="F6589" s="8" t="str">
        <f t="shared" si="208"/>
        <v>July</v>
      </c>
      <c r="G6589" s="7">
        <f t="shared" si="209"/>
        <v>44743</v>
      </c>
      <c r="H6589" s="5" t="s">
        <v>5003</v>
      </c>
      <c r="I6589" s="5" t="s">
        <v>11</v>
      </c>
      <c r="J6589" s="10">
        <v>1300750</v>
      </c>
      <c r="K6589" s="10"/>
      <c r="L6589" s="11">
        <v>2656598.0499999998</v>
      </c>
    </row>
    <row r="6590" spans="1:12" x14ac:dyDescent="0.25">
      <c r="A6590" s="5" t="s">
        <v>1132</v>
      </c>
      <c r="B6590" s="3" t="s">
        <v>1133</v>
      </c>
      <c r="C6590" s="5" t="s">
        <v>5590</v>
      </c>
      <c r="D6590" s="5" t="s">
        <v>5587</v>
      </c>
      <c r="E6590" s="5">
        <v>2022</v>
      </c>
      <c r="F6590" s="8" t="str">
        <f t="shared" si="208"/>
        <v>August</v>
      </c>
      <c r="G6590" s="7">
        <f t="shared" si="209"/>
        <v>44774</v>
      </c>
      <c r="H6590" s="5" t="s">
        <v>5002</v>
      </c>
      <c r="I6590" s="5" t="s">
        <v>11</v>
      </c>
      <c r="J6590" s="10">
        <v>1300750</v>
      </c>
      <c r="K6590" s="10"/>
      <c r="L6590" s="11">
        <v>3957348.05</v>
      </c>
    </row>
    <row r="6591" spans="1:12" x14ac:dyDescent="0.25">
      <c r="A6591" s="5" t="s">
        <v>1132</v>
      </c>
      <c r="B6591" s="3" t="s">
        <v>1133</v>
      </c>
      <c r="C6591" s="5" t="s">
        <v>5590</v>
      </c>
      <c r="D6591" s="5" t="s">
        <v>5606</v>
      </c>
      <c r="E6591" s="5">
        <v>2022</v>
      </c>
      <c r="F6591" s="8" t="str">
        <f t="shared" si="208"/>
        <v>August</v>
      </c>
      <c r="G6591" s="7">
        <f t="shared" si="209"/>
        <v>44783</v>
      </c>
      <c r="H6591" s="5" t="s">
        <v>4689</v>
      </c>
      <c r="I6591" s="5" t="s">
        <v>13</v>
      </c>
      <c r="J6591" s="10"/>
      <c r="K6591" s="10">
        <v>1179750.78</v>
      </c>
      <c r="L6591" s="11">
        <v>2777597.27</v>
      </c>
    </row>
    <row r="6592" spans="1:12" x14ac:dyDescent="0.25">
      <c r="A6592" s="5" t="s">
        <v>1132</v>
      </c>
      <c r="B6592" s="3" t="s">
        <v>1133</v>
      </c>
      <c r="C6592" s="5" t="s">
        <v>5590</v>
      </c>
      <c r="D6592" s="5" t="s">
        <v>5606</v>
      </c>
      <c r="E6592" s="5">
        <v>2022</v>
      </c>
      <c r="F6592" s="8" t="str">
        <f t="shared" si="208"/>
        <v>August</v>
      </c>
      <c r="G6592" s="7">
        <f t="shared" si="209"/>
        <v>44783</v>
      </c>
      <c r="H6592" s="5" t="s">
        <v>4688</v>
      </c>
      <c r="I6592" s="5" t="s">
        <v>13</v>
      </c>
      <c r="J6592" s="10"/>
      <c r="K6592" s="10">
        <v>120998.44</v>
      </c>
      <c r="L6592" s="11">
        <v>2656598.83</v>
      </c>
    </row>
    <row r="6593" spans="1:12" x14ac:dyDescent="0.25">
      <c r="A6593" s="5" t="s">
        <v>1145</v>
      </c>
      <c r="B6593" s="3" t="s">
        <v>1146</v>
      </c>
      <c r="C6593" s="5" t="s">
        <v>5587</v>
      </c>
      <c r="D6593" s="5" t="s">
        <v>5587</v>
      </c>
      <c r="E6593" s="5">
        <v>2022</v>
      </c>
      <c r="F6593" s="8" t="str">
        <f t="shared" si="208"/>
        <v>January</v>
      </c>
      <c r="G6593" s="7">
        <f t="shared" si="209"/>
        <v>44562</v>
      </c>
      <c r="H6593" s="5" t="s">
        <v>36</v>
      </c>
      <c r="I6593" s="5" t="s">
        <v>29</v>
      </c>
      <c r="J6593" s="10"/>
      <c r="K6593" s="10"/>
      <c r="L6593" s="11">
        <v>378205.94</v>
      </c>
    </row>
    <row r="6594" spans="1:12" x14ac:dyDescent="0.25">
      <c r="A6594" s="5" t="s">
        <v>1145</v>
      </c>
      <c r="B6594" s="3" t="s">
        <v>1146</v>
      </c>
      <c r="C6594" s="5" t="s">
        <v>5587</v>
      </c>
      <c r="D6594" s="5" t="s">
        <v>5587</v>
      </c>
      <c r="E6594" s="5">
        <v>2022</v>
      </c>
      <c r="F6594" s="8" t="str">
        <f t="shared" si="208"/>
        <v>January</v>
      </c>
      <c r="G6594" s="7">
        <f t="shared" si="209"/>
        <v>44562</v>
      </c>
      <c r="H6594" s="5" t="s">
        <v>5001</v>
      </c>
      <c r="I6594" s="5" t="s">
        <v>11</v>
      </c>
      <c r="J6594" s="10">
        <v>1281312</v>
      </c>
      <c r="K6594" s="10"/>
      <c r="L6594" s="11">
        <v>1659517.94</v>
      </c>
    </row>
    <row r="6595" spans="1:12" x14ac:dyDescent="0.25">
      <c r="A6595" s="5" t="s">
        <v>1145</v>
      </c>
      <c r="B6595" s="3" t="s">
        <v>1146</v>
      </c>
      <c r="C6595" s="5" t="s">
        <v>5587</v>
      </c>
      <c r="D6595" s="5" t="s">
        <v>5601</v>
      </c>
      <c r="E6595" s="5">
        <v>2022</v>
      </c>
      <c r="F6595" s="8" t="str">
        <f t="shared" si="208"/>
        <v>January</v>
      </c>
      <c r="G6595" s="7">
        <f t="shared" si="209"/>
        <v>44578</v>
      </c>
      <c r="H6595" s="5" t="s">
        <v>3657</v>
      </c>
      <c r="I6595" s="5" t="s">
        <v>13</v>
      </c>
      <c r="J6595" s="10"/>
      <c r="K6595" s="10">
        <v>378205</v>
      </c>
      <c r="L6595" s="11">
        <v>1281312.94</v>
      </c>
    </row>
    <row r="6596" spans="1:12" x14ac:dyDescent="0.25">
      <c r="A6596" s="5" t="s">
        <v>1145</v>
      </c>
      <c r="B6596" s="3" t="s">
        <v>1146</v>
      </c>
      <c r="C6596" s="5" t="s">
        <v>5596</v>
      </c>
      <c r="D6596" s="5" t="s">
        <v>5587</v>
      </c>
      <c r="E6596" s="5">
        <v>2022</v>
      </c>
      <c r="F6596" s="8" t="str">
        <f t="shared" si="208"/>
        <v>April</v>
      </c>
      <c r="G6596" s="7">
        <f t="shared" si="209"/>
        <v>44652</v>
      </c>
      <c r="H6596" s="5" t="s">
        <v>5000</v>
      </c>
      <c r="I6596" s="5" t="s">
        <v>11</v>
      </c>
      <c r="J6596" s="10">
        <v>427104</v>
      </c>
      <c r="K6596" s="10"/>
      <c r="L6596" s="11">
        <v>1708416.94</v>
      </c>
    </row>
    <row r="6597" spans="1:12" x14ac:dyDescent="0.25">
      <c r="A6597" s="5" t="s">
        <v>1145</v>
      </c>
      <c r="B6597" s="3" t="s">
        <v>1146</v>
      </c>
      <c r="C6597" s="5" t="s">
        <v>5596</v>
      </c>
      <c r="D6597" s="5" t="s">
        <v>5593</v>
      </c>
      <c r="E6597" s="5">
        <v>2022</v>
      </c>
      <c r="F6597" s="8" t="str">
        <f t="shared" si="208"/>
        <v>April</v>
      </c>
      <c r="G6597" s="7">
        <f t="shared" si="209"/>
        <v>44673</v>
      </c>
      <c r="H6597" s="5" t="s">
        <v>3247</v>
      </c>
      <c r="I6597" s="5" t="s">
        <v>13</v>
      </c>
      <c r="J6597" s="10"/>
      <c r="K6597" s="10">
        <v>1000000</v>
      </c>
      <c r="L6597" s="11">
        <v>708416.94</v>
      </c>
    </row>
    <row r="6598" spans="1:12" x14ac:dyDescent="0.25">
      <c r="A6598" s="5" t="s">
        <v>1145</v>
      </c>
      <c r="B6598" s="3" t="s">
        <v>1146</v>
      </c>
      <c r="C6598" s="5" t="s">
        <v>5589</v>
      </c>
      <c r="D6598" s="5" t="s">
        <v>5588</v>
      </c>
      <c r="E6598" s="5">
        <v>2022</v>
      </c>
      <c r="F6598" s="8" t="str">
        <f t="shared" si="208"/>
        <v>June</v>
      </c>
      <c r="G6598" s="7">
        <f t="shared" si="209"/>
        <v>44715</v>
      </c>
      <c r="H6598" s="5" t="s">
        <v>4999</v>
      </c>
      <c r="I6598" s="5" t="s">
        <v>13</v>
      </c>
      <c r="J6598" s="10"/>
      <c r="K6598" s="10">
        <v>700000</v>
      </c>
      <c r="L6598" s="11">
        <v>8416.94</v>
      </c>
    </row>
    <row r="6599" spans="1:12" x14ac:dyDescent="0.25">
      <c r="A6599" s="5" t="s">
        <v>1147</v>
      </c>
      <c r="B6599" s="3" t="s">
        <v>1148</v>
      </c>
      <c r="C6599" s="5" t="s">
        <v>5587</v>
      </c>
      <c r="D6599" s="5" t="s">
        <v>5587</v>
      </c>
      <c r="E6599" s="5">
        <v>2022</v>
      </c>
      <c r="F6599" s="8" t="str">
        <f t="shared" si="208"/>
        <v>January</v>
      </c>
      <c r="G6599" s="7">
        <f t="shared" si="209"/>
        <v>44562</v>
      </c>
      <c r="H6599" s="5" t="s">
        <v>36</v>
      </c>
      <c r="I6599" s="5" t="s">
        <v>29</v>
      </c>
      <c r="J6599" s="10"/>
      <c r="K6599" s="10"/>
      <c r="L6599" s="11">
        <v>146535.97</v>
      </c>
    </row>
    <row r="6600" spans="1:12" x14ac:dyDescent="0.25">
      <c r="A6600" s="5" t="s">
        <v>1147</v>
      </c>
      <c r="B6600" s="3" t="s">
        <v>1148</v>
      </c>
      <c r="C6600" s="5" t="s">
        <v>5592</v>
      </c>
      <c r="D6600" s="5" t="s">
        <v>5593</v>
      </c>
      <c r="E6600" s="5">
        <v>2022</v>
      </c>
      <c r="F6600" s="8" t="str">
        <f t="shared" si="208"/>
        <v>July</v>
      </c>
      <c r="G6600" s="7">
        <f t="shared" si="209"/>
        <v>44764</v>
      </c>
      <c r="H6600" s="5" t="s">
        <v>4998</v>
      </c>
      <c r="I6600" s="5" t="s">
        <v>13</v>
      </c>
      <c r="J6600" s="10"/>
      <c r="K6600" s="10">
        <v>146535.97</v>
      </c>
      <c r="L6600" s="11">
        <v>0</v>
      </c>
    </row>
    <row r="6601" spans="1:12" x14ac:dyDescent="0.25">
      <c r="A6601" s="5" t="s">
        <v>1153</v>
      </c>
      <c r="B6601" s="3" t="s">
        <v>1154</v>
      </c>
      <c r="C6601" s="5" t="s">
        <v>5587</v>
      </c>
      <c r="D6601" s="5" t="s">
        <v>5587</v>
      </c>
      <c r="E6601" s="5">
        <v>2022</v>
      </c>
      <c r="F6601" s="8" t="str">
        <f t="shared" si="208"/>
        <v>January</v>
      </c>
      <c r="G6601" s="7">
        <f t="shared" si="209"/>
        <v>44562</v>
      </c>
      <c r="H6601" s="5" t="s">
        <v>36</v>
      </c>
      <c r="I6601" s="5" t="s">
        <v>29</v>
      </c>
      <c r="J6601" s="10"/>
      <c r="K6601" s="10"/>
      <c r="L6601" s="11">
        <v>4864125</v>
      </c>
    </row>
    <row r="6602" spans="1:12" x14ac:dyDescent="0.25">
      <c r="A6602" s="5" t="s">
        <v>1164</v>
      </c>
      <c r="B6602" s="3" t="s">
        <v>1165</v>
      </c>
      <c r="C6602" s="5" t="s">
        <v>5587</v>
      </c>
      <c r="D6602" s="5" t="s">
        <v>5587</v>
      </c>
      <c r="E6602" s="5">
        <v>2022</v>
      </c>
      <c r="F6602" s="8" t="str">
        <f t="shared" si="208"/>
        <v>January</v>
      </c>
      <c r="G6602" s="7">
        <f t="shared" si="209"/>
        <v>44562</v>
      </c>
      <c r="H6602" s="5" t="s">
        <v>36</v>
      </c>
      <c r="I6602" s="5" t="s">
        <v>29</v>
      </c>
      <c r="J6602" s="10"/>
      <c r="K6602" s="10"/>
      <c r="L6602" s="11">
        <v>416166.53</v>
      </c>
    </row>
    <row r="6603" spans="1:12" x14ac:dyDescent="0.25">
      <c r="A6603" s="5" t="s">
        <v>1164</v>
      </c>
      <c r="B6603" s="3" t="s">
        <v>1165</v>
      </c>
      <c r="C6603" s="5" t="s">
        <v>5587</v>
      </c>
      <c r="D6603" s="5" t="s">
        <v>5587</v>
      </c>
      <c r="E6603" s="5">
        <v>2022</v>
      </c>
      <c r="F6603" s="8" t="str">
        <f t="shared" si="208"/>
        <v>January</v>
      </c>
      <c r="G6603" s="7">
        <f t="shared" si="209"/>
        <v>44562</v>
      </c>
      <c r="H6603" s="5" t="s">
        <v>4997</v>
      </c>
      <c r="I6603" s="5" t="s">
        <v>11</v>
      </c>
      <c r="J6603" s="10">
        <v>80625</v>
      </c>
      <c r="K6603" s="10"/>
      <c r="L6603" s="11">
        <v>496791.53</v>
      </c>
    </row>
    <row r="6604" spans="1:12" x14ac:dyDescent="0.25">
      <c r="A6604" s="5" t="s">
        <v>1166</v>
      </c>
      <c r="B6604" s="3" t="s">
        <v>1167</v>
      </c>
      <c r="C6604" s="7"/>
      <c r="D6604" s="7"/>
      <c r="E6604" s="7"/>
      <c r="F6604" s="8" t="str">
        <f t="shared" si="208"/>
        <v>January</v>
      </c>
      <c r="G6604" s="7" t="str">
        <f t="shared" si="209"/>
        <v/>
      </c>
      <c r="H6604" s="5" t="s">
        <v>28</v>
      </c>
      <c r="I6604" s="5" t="s">
        <v>29</v>
      </c>
      <c r="J6604" s="10"/>
      <c r="K6604" s="10"/>
      <c r="L6604" s="11">
        <v>0</v>
      </c>
    </row>
    <row r="6605" spans="1:12" x14ac:dyDescent="0.25">
      <c r="A6605" s="5" t="s">
        <v>1174</v>
      </c>
      <c r="B6605" s="3" t="s">
        <v>1175</v>
      </c>
      <c r="C6605" s="5" t="s">
        <v>5587</v>
      </c>
      <c r="D6605" s="5" t="s">
        <v>5587</v>
      </c>
      <c r="E6605" s="5">
        <v>2022</v>
      </c>
      <c r="F6605" s="8" t="str">
        <f t="shared" si="208"/>
        <v>January</v>
      </c>
      <c r="G6605" s="7">
        <f t="shared" si="209"/>
        <v>44562</v>
      </c>
      <c r="H6605" s="5" t="s">
        <v>36</v>
      </c>
      <c r="I6605" s="5" t="s">
        <v>29</v>
      </c>
      <c r="J6605" s="10"/>
      <c r="K6605" s="10"/>
      <c r="L6605" s="11">
        <v>268750</v>
      </c>
    </row>
    <row r="6606" spans="1:12" x14ac:dyDescent="0.25">
      <c r="A6606" s="5" t="s">
        <v>1176</v>
      </c>
      <c r="B6606" s="3" t="s">
        <v>1177</v>
      </c>
      <c r="C6606" s="7"/>
      <c r="D6606" s="7"/>
      <c r="E6606" s="7"/>
      <c r="F6606" s="8" t="str">
        <f t="shared" si="208"/>
        <v>January</v>
      </c>
      <c r="G6606" s="7" t="str">
        <f t="shared" si="209"/>
        <v/>
      </c>
      <c r="H6606" s="5" t="s">
        <v>28</v>
      </c>
      <c r="I6606" s="5" t="s">
        <v>29</v>
      </c>
      <c r="J6606" s="10"/>
      <c r="K6606" s="10"/>
      <c r="L6606" s="11">
        <v>0</v>
      </c>
    </row>
    <row r="6607" spans="1:12" x14ac:dyDescent="0.25">
      <c r="A6607" s="5" t="s">
        <v>1185</v>
      </c>
      <c r="B6607" s="3" t="s">
        <v>1186</v>
      </c>
      <c r="C6607" s="5" t="s">
        <v>5587</v>
      </c>
      <c r="D6607" s="5" t="s">
        <v>5587</v>
      </c>
      <c r="E6607" s="5">
        <v>2022</v>
      </c>
      <c r="F6607" s="8" t="str">
        <f t="shared" si="208"/>
        <v>January</v>
      </c>
      <c r="G6607" s="7">
        <f t="shared" si="209"/>
        <v>44562</v>
      </c>
      <c r="H6607" s="5" t="s">
        <v>36</v>
      </c>
      <c r="I6607" s="5" t="s">
        <v>29</v>
      </c>
      <c r="J6607" s="10"/>
      <c r="K6607" s="10"/>
      <c r="L6607" s="11">
        <v>2822400</v>
      </c>
    </row>
    <row r="6608" spans="1:12" x14ac:dyDescent="0.25">
      <c r="A6608" s="5" t="s">
        <v>1191</v>
      </c>
      <c r="B6608" s="3" t="s">
        <v>1192</v>
      </c>
      <c r="C6608" s="7"/>
      <c r="D6608" s="7"/>
      <c r="E6608" s="7"/>
      <c r="F6608" s="8" t="str">
        <f t="shared" si="208"/>
        <v>January</v>
      </c>
      <c r="G6608" s="7" t="str">
        <f t="shared" si="209"/>
        <v/>
      </c>
      <c r="H6608" s="5" t="s">
        <v>28</v>
      </c>
      <c r="I6608" s="5" t="s">
        <v>29</v>
      </c>
      <c r="J6608" s="10"/>
      <c r="K6608" s="10"/>
      <c r="L6608" s="11">
        <v>0</v>
      </c>
    </row>
    <row r="6609" spans="1:12" x14ac:dyDescent="0.25">
      <c r="A6609" s="5" t="s">
        <v>1193</v>
      </c>
      <c r="B6609" s="3" t="s">
        <v>1194</v>
      </c>
      <c r="C6609" s="5" t="s">
        <v>5587</v>
      </c>
      <c r="D6609" s="5" t="s">
        <v>5587</v>
      </c>
      <c r="E6609" s="5">
        <v>2022</v>
      </c>
      <c r="F6609" s="8" t="str">
        <f t="shared" si="208"/>
        <v>January</v>
      </c>
      <c r="G6609" s="7">
        <f t="shared" si="209"/>
        <v>44562</v>
      </c>
      <c r="H6609" s="5" t="s">
        <v>36</v>
      </c>
      <c r="I6609" s="5" t="s">
        <v>29</v>
      </c>
      <c r="J6609" s="10"/>
      <c r="K6609" s="10"/>
      <c r="L6609" s="11">
        <v>3159340</v>
      </c>
    </row>
    <row r="6610" spans="1:12" x14ac:dyDescent="0.25">
      <c r="A6610" s="5" t="s">
        <v>1193</v>
      </c>
      <c r="B6610" s="3" t="s">
        <v>1194</v>
      </c>
      <c r="C6610" s="5" t="s">
        <v>5598</v>
      </c>
      <c r="D6610" s="5" t="s">
        <v>5599</v>
      </c>
      <c r="E6610" s="5">
        <v>2022</v>
      </c>
      <c r="F6610" s="8" t="str">
        <f t="shared" si="208"/>
        <v>February</v>
      </c>
      <c r="G6610" s="7">
        <f t="shared" si="209"/>
        <v>44608</v>
      </c>
      <c r="H6610" s="5" t="s">
        <v>4996</v>
      </c>
      <c r="I6610" s="5" t="s">
        <v>13</v>
      </c>
      <c r="J6610" s="10"/>
      <c r="K6610" s="10">
        <v>2344320</v>
      </c>
      <c r="L6610" s="11">
        <v>815020</v>
      </c>
    </row>
    <row r="6611" spans="1:12" x14ac:dyDescent="0.25">
      <c r="A6611" s="5" t="s">
        <v>1195</v>
      </c>
      <c r="B6611" s="3" t="s">
        <v>1196</v>
      </c>
      <c r="C6611" s="5" t="s">
        <v>5587</v>
      </c>
      <c r="D6611" s="5" t="s">
        <v>5587</v>
      </c>
      <c r="E6611" s="5">
        <v>2022</v>
      </c>
      <c r="F6611" s="8" t="str">
        <f t="shared" si="208"/>
        <v>January</v>
      </c>
      <c r="G6611" s="7">
        <f t="shared" si="209"/>
        <v>44562</v>
      </c>
      <c r="H6611" s="5" t="s">
        <v>36</v>
      </c>
      <c r="I6611" s="5" t="s">
        <v>29</v>
      </c>
      <c r="J6611" s="10"/>
      <c r="K6611" s="10"/>
      <c r="L6611" s="11">
        <v>1511057.95</v>
      </c>
    </row>
    <row r="6612" spans="1:12" x14ac:dyDescent="0.25">
      <c r="A6612" s="5" t="s">
        <v>1195</v>
      </c>
      <c r="B6612" s="3" t="s">
        <v>1196</v>
      </c>
      <c r="C6612" s="5" t="s">
        <v>5587</v>
      </c>
      <c r="D6612" s="5" t="s">
        <v>5587</v>
      </c>
      <c r="E6612" s="5">
        <v>2022</v>
      </c>
      <c r="F6612" s="8" t="str">
        <f t="shared" ref="F6612:F6675" si="210">TEXT(C6612*28, "mmmm")</f>
        <v>January</v>
      </c>
      <c r="G6612" s="7">
        <f t="shared" ref="G6612:G6675" si="211">IFERROR(DATEVALUE(CONCATENATE(C6612,"-",D6612,"-",E6612)), "")</f>
        <v>44562</v>
      </c>
      <c r="H6612" s="5" t="s">
        <v>4995</v>
      </c>
      <c r="I6612" s="5" t="s">
        <v>11</v>
      </c>
      <c r="J6612" s="10">
        <v>279918.34999999998</v>
      </c>
      <c r="K6612" s="10"/>
      <c r="L6612" s="11">
        <v>1790976.3</v>
      </c>
    </row>
    <row r="6613" spans="1:12" x14ac:dyDescent="0.25">
      <c r="A6613" s="5" t="s">
        <v>1195</v>
      </c>
      <c r="B6613" s="3" t="s">
        <v>1196</v>
      </c>
      <c r="C6613" s="5" t="s">
        <v>5598</v>
      </c>
      <c r="D6613" s="5" t="s">
        <v>5587</v>
      </c>
      <c r="E6613" s="5">
        <v>2022</v>
      </c>
      <c r="F6613" s="8" t="str">
        <f t="shared" si="210"/>
        <v>February</v>
      </c>
      <c r="G6613" s="7">
        <f t="shared" si="211"/>
        <v>44593</v>
      </c>
      <c r="H6613" s="5" t="s">
        <v>4994</v>
      </c>
      <c r="I6613" s="5" t="s">
        <v>11</v>
      </c>
      <c r="J6613" s="10">
        <v>333748.8</v>
      </c>
      <c r="K6613" s="10"/>
      <c r="L6613" s="11">
        <v>2124725.1</v>
      </c>
    </row>
    <row r="6614" spans="1:12" x14ac:dyDescent="0.25">
      <c r="A6614" s="5" t="s">
        <v>1195</v>
      </c>
      <c r="B6614" s="3" t="s">
        <v>1196</v>
      </c>
      <c r="C6614" s="5" t="s">
        <v>5598</v>
      </c>
      <c r="D6614" s="5" t="s">
        <v>5613</v>
      </c>
      <c r="E6614" s="5">
        <v>2022</v>
      </c>
      <c r="F6614" s="8" t="str">
        <f t="shared" si="210"/>
        <v>February</v>
      </c>
      <c r="G6614" s="7">
        <f t="shared" si="211"/>
        <v>44613</v>
      </c>
      <c r="H6614" s="5" t="s">
        <v>3247</v>
      </c>
      <c r="I6614" s="5" t="s">
        <v>13</v>
      </c>
      <c r="J6614" s="10"/>
      <c r="K6614" s="10">
        <v>1062362.5</v>
      </c>
      <c r="L6614" s="11">
        <v>1062362.6000000001</v>
      </c>
    </row>
    <row r="6615" spans="1:12" x14ac:dyDescent="0.25">
      <c r="A6615" s="5" t="s">
        <v>1195</v>
      </c>
      <c r="B6615" s="3" t="s">
        <v>1196</v>
      </c>
      <c r="C6615" s="5" t="s">
        <v>5598</v>
      </c>
      <c r="D6615" s="5" t="s">
        <v>5600</v>
      </c>
      <c r="E6615" s="5">
        <v>2022</v>
      </c>
      <c r="F6615" s="8" t="str">
        <f t="shared" si="210"/>
        <v>February</v>
      </c>
      <c r="G6615" s="7">
        <f t="shared" si="211"/>
        <v>44620</v>
      </c>
      <c r="H6615" s="5" t="s">
        <v>4993</v>
      </c>
      <c r="I6615" s="5" t="s">
        <v>11</v>
      </c>
      <c r="J6615" s="10"/>
      <c r="K6615" s="10">
        <v>211841.46</v>
      </c>
      <c r="L6615" s="11">
        <v>850521.14</v>
      </c>
    </row>
    <row r="6616" spans="1:12" x14ac:dyDescent="0.25">
      <c r="A6616" s="5" t="s">
        <v>1195</v>
      </c>
      <c r="B6616" s="3" t="s">
        <v>1196</v>
      </c>
      <c r="C6616" s="5" t="s">
        <v>5598</v>
      </c>
      <c r="D6616" s="5" t="s">
        <v>5600</v>
      </c>
      <c r="E6616" s="5">
        <v>2022</v>
      </c>
      <c r="F6616" s="8" t="str">
        <f t="shared" si="210"/>
        <v>February</v>
      </c>
      <c r="G6616" s="7">
        <f t="shared" si="211"/>
        <v>44620</v>
      </c>
      <c r="H6616" s="5" t="s">
        <v>4992</v>
      </c>
      <c r="I6616" s="5" t="s">
        <v>11</v>
      </c>
      <c r="J6616" s="10"/>
      <c r="K6616" s="10">
        <v>236853.99</v>
      </c>
      <c r="L6616" s="11">
        <v>613667.15</v>
      </c>
    </row>
    <row r="6617" spans="1:12" x14ac:dyDescent="0.25">
      <c r="A6617" s="5" t="s">
        <v>1195</v>
      </c>
      <c r="B6617" s="3" t="s">
        <v>1196</v>
      </c>
      <c r="C6617" s="5" t="s">
        <v>5598</v>
      </c>
      <c r="D6617" s="5" t="s">
        <v>5600</v>
      </c>
      <c r="E6617" s="5">
        <v>2022</v>
      </c>
      <c r="F6617" s="8" t="str">
        <f t="shared" si="210"/>
        <v>February</v>
      </c>
      <c r="G6617" s="7">
        <f t="shared" si="211"/>
        <v>44620</v>
      </c>
      <c r="H6617" s="5" t="s">
        <v>4991</v>
      </c>
      <c r="I6617" s="5" t="s">
        <v>11</v>
      </c>
      <c r="J6617" s="10"/>
      <c r="K6617" s="10">
        <v>279918.34999999998</v>
      </c>
      <c r="L6617" s="11">
        <v>333748.8</v>
      </c>
    </row>
    <row r="6618" spans="1:12" x14ac:dyDescent="0.25">
      <c r="A6618" s="5" t="s">
        <v>1195</v>
      </c>
      <c r="B6618" s="3" t="s">
        <v>1196</v>
      </c>
      <c r="C6618" s="5" t="s">
        <v>5598</v>
      </c>
      <c r="D6618" s="5" t="s">
        <v>5600</v>
      </c>
      <c r="E6618" s="5">
        <v>2022</v>
      </c>
      <c r="F6618" s="8" t="str">
        <f t="shared" si="210"/>
        <v>February</v>
      </c>
      <c r="G6618" s="7">
        <f t="shared" si="211"/>
        <v>44620</v>
      </c>
      <c r="H6618" s="5" t="s">
        <v>4990</v>
      </c>
      <c r="I6618" s="5" t="s">
        <v>11</v>
      </c>
      <c r="J6618" s="10"/>
      <c r="K6618" s="10">
        <v>333748.8</v>
      </c>
      <c r="L6618" s="11">
        <v>0</v>
      </c>
    </row>
    <row r="6619" spans="1:12" x14ac:dyDescent="0.25">
      <c r="A6619" s="5" t="s">
        <v>1195</v>
      </c>
      <c r="B6619" s="3" t="s">
        <v>1196</v>
      </c>
      <c r="C6619" s="5" t="s">
        <v>5588</v>
      </c>
      <c r="D6619" s="5" t="s">
        <v>5609</v>
      </c>
      <c r="E6619" s="5">
        <v>2022</v>
      </c>
      <c r="F6619" s="8" t="str">
        <f t="shared" si="210"/>
        <v>March</v>
      </c>
      <c r="G6619" s="7">
        <f t="shared" si="211"/>
        <v>44643</v>
      </c>
      <c r="H6619" s="5" t="s">
        <v>4989</v>
      </c>
      <c r="I6619" s="5" t="s">
        <v>11</v>
      </c>
      <c r="J6619" s="10">
        <v>96894.81</v>
      </c>
      <c r="K6619" s="10"/>
      <c r="L6619" s="11">
        <v>96894.81</v>
      </c>
    </row>
    <row r="6620" spans="1:12" x14ac:dyDescent="0.25">
      <c r="A6620" s="5" t="s">
        <v>1201</v>
      </c>
      <c r="B6620" s="3" t="s">
        <v>1202</v>
      </c>
      <c r="C6620" s="5" t="s">
        <v>5587</v>
      </c>
      <c r="D6620" s="5" t="s">
        <v>5587</v>
      </c>
      <c r="E6620" s="5">
        <v>2022</v>
      </c>
      <c r="F6620" s="8" t="str">
        <f t="shared" si="210"/>
        <v>January</v>
      </c>
      <c r="G6620" s="7">
        <f t="shared" si="211"/>
        <v>44562</v>
      </c>
      <c r="H6620" s="5" t="s">
        <v>4988</v>
      </c>
      <c r="I6620" s="5" t="s">
        <v>11</v>
      </c>
      <c r="J6620" s="10">
        <v>301000</v>
      </c>
      <c r="K6620" s="10"/>
      <c r="L6620" s="11">
        <v>301000</v>
      </c>
    </row>
    <row r="6621" spans="1:12" x14ac:dyDescent="0.25">
      <c r="A6621" s="5" t="s">
        <v>1201</v>
      </c>
      <c r="B6621" s="3" t="s">
        <v>1202</v>
      </c>
      <c r="C6621" s="5" t="s">
        <v>5598</v>
      </c>
      <c r="D6621" s="5" t="s">
        <v>5587</v>
      </c>
      <c r="E6621" s="5">
        <v>2022</v>
      </c>
      <c r="F6621" s="8" t="str">
        <f t="shared" si="210"/>
        <v>February</v>
      </c>
      <c r="G6621" s="7">
        <f t="shared" si="211"/>
        <v>44593</v>
      </c>
      <c r="H6621" s="5" t="s">
        <v>4987</v>
      </c>
      <c r="I6621" s="5" t="s">
        <v>11</v>
      </c>
      <c r="J6621" s="10">
        <v>301000</v>
      </c>
      <c r="K6621" s="10"/>
      <c r="L6621" s="11">
        <v>602000</v>
      </c>
    </row>
    <row r="6622" spans="1:12" x14ac:dyDescent="0.25">
      <c r="A6622" s="5" t="s">
        <v>1201</v>
      </c>
      <c r="B6622" s="3" t="s">
        <v>1202</v>
      </c>
      <c r="C6622" s="5" t="s">
        <v>5598</v>
      </c>
      <c r="D6622" s="5" t="s">
        <v>5604</v>
      </c>
      <c r="E6622" s="5">
        <v>2022</v>
      </c>
      <c r="F6622" s="8" t="str">
        <f t="shared" si="210"/>
        <v>February</v>
      </c>
      <c r="G6622" s="7">
        <f t="shared" si="211"/>
        <v>44605</v>
      </c>
      <c r="H6622" s="5" t="s">
        <v>4774</v>
      </c>
      <c r="I6622" s="5" t="s">
        <v>13</v>
      </c>
      <c r="J6622" s="10"/>
      <c r="K6622" s="10">
        <v>602000</v>
      </c>
      <c r="L6622" s="11">
        <v>0</v>
      </c>
    </row>
    <row r="6623" spans="1:12" x14ac:dyDescent="0.25">
      <c r="A6623" s="5" t="s">
        <v>1201</v>
      </c>
      <c r="B6623" s="3" t="s">
        <v>1202</v>
      </c>
      <c r="C6623" s="5" t="s">
        <v>5588</v>
      </c>
      <c r="D6623" s="5" t="s">
        <v>5587</v>
      </c>
      <c r="E6623" s="5">
        <v>2022</v>
      </c>
      <c r="F6623" s="8" t="str">
        <f t="shared" si="210"/>
        <v>March</v>
      </c>
      <c r="G6623" s="7">
        <f t="shared" si="211"/>
        <v>44621</v>
      </c>
      <c r="H6623" s="5" t="s">
        <v>4986</v>
      </c>
      <c r="I6623" s="5" t="s">
        <v>11</v>
      </c>
      <c r="J6623" s="10">
        <v>301000</v>
      </c>
      <c r="K6623" s="10"/>
      <c r="L6623" s="11">
        <v>301000</v>
      </c>
    </row>
    <row r="6624" spans="1:12" x14ac:dyDescent="0.25">
      <c r="A6624" s="5" t="s">
        <v>1201</v>
      </c>
      <c r="B6624" s="3" t="s">
        <v>1202</v>
      </c>
      <c r="C6624" s="5" t="s">
        <v>5588</v>
      </c>
      <c r="D6624" s="5" t="s">
        <v>5598</v>
      </c>
      <c r="E6624" s="5">
        <v>2022</v>
      </c>
      <c r="F6624" s="8" t="str">
        <f t="shared" si="210"/>
        <v>March</v>
      </c>
      <c r="G6624" s="7">
        <f t="shared" si="211"/>
        <v>44622</v>
      </c>
      <c r="H6624" s="5" t="s">
        <v>4695</v>
      </c>
      <c r="I6624" s="5" t="s">
        <v>13</v>
      </c>
      <c r="J6624" s="10"/>
      <c r="K6624" s="10">
        <v>301000</v>
      </c>
      <c r="L6624" s="11">
        <v>0</v>
      </c>
    </row>
    <row r="6625" spans="1:12" x14ac:dyDescent="0.25">
      <c r="A6625" s="5" t="s">
        <v>1201</v>
      </c>
      <c r="B6625" s="3" t="s">
        <v>1202</v>
      </c>
      <c r="C6625" s="5" t="s">
        <v>5596</v>
      </c>
      <c r="D6625" s="5" t="s">
        <v>5587</v>
      </c>
      <c r="E6625" s="5">
        <v>2022</v>
      </c>
      <c r="F6625" s="8" t="str">
        <f t="shared" si="210"/>
        <v>April</v>
      </c>
      <c r="G6625" s="7">
        <f t="shared" si="211"/>
        <v>44652</v>
      </c>
      <c r="H6625" s="5" t="s">
        <v>4985</v>
      </c>
      <c r="I6625" s="5" t="s">
        <v>11</v>
      </c>
      <c r="J6625" s="10">
        <v>301000</v>
      </c>
      <c r="K6625" s="10"/>
      <c r="L6625" s="11">
        <v>301000</v>
      </c>
    </row>
    <row r="6626" spans="1:12" x14ac:dyDescent="0.25">
      <c r="A6626" s="5" t="s">
        <v>1201</v>
      </c>
      <c r="B6626" s="3" t="s">
        <v>1202</v>
      </c>
      <c r="C6626" s="5" t="s">
        <v>5596</v>
      </c>
      <c r="D6626" s="5" t="s">
        <v>5590</v>
      </c>
      <c r="E6626" s="5">
        <v>2022</v>
      </c>
      <c r="F6626" s="8" t="str">
        <f t="shared" si="210"/>
        <v>April</v>
      </c>
      <c r="G6626" s="7">
        <f t="shared" si="211"/>
        <v>44659</v>
      </c>
      <c r="H6626" s="5" t="s">
        <v>4695</v>
      </c>
      <c r="I6626" s="5" t="s">
        <v>13</v>
      </c>
      <c r="J6626" s="10"/>
      <c r="K6626" s="10">
        <v>301000</v>
      </c>
      <c r="L6626" s="11">
        <v>0</v>
      </c>
    </row>
    <row r="6627" spans="1:12" x14ac:dyDescent="0.25">
      <c r="A6627" s="5" t="s">
        <v>1201</v>
      </c>
      <c r="B6627" s="3" t="s">
        <v>1202</v>
      </c>
      <c r="C6627" s="5" t="s">
        <v>5597</v>
      </c>
      <c r="D6627" s="5" t="s">
        <v>5587</v>
      </c>
      <c r="E6627" s="5">
        <v>2022</v>
      </c>
      <c r="F6627" s="8" t="str">
        <f t="shared" si="210"/>
        <v>May</v>
      </c>
      <c r="G6627" s="7">
        <f t="shared" si="211"/>
        <v>44682</v>
      </c>
      <c r="H6627" s="5" t="s">
        <v>4984</v>
      </c>
      <c r="I6627" s="5" t="s">
        <v>11</v>
      </c>
      <c r="J6627" s="10">
        <v>301000</v>
      </c>
      <c r="K6627" s="10"/>
      <c r="L6627" s="11">
        <v>301000</v>
      </c>
    </row>
    <row r="6628" spans="1:12" x14ac:dyDescent="0.25">
      <c r="A6628" s="5" t="s">
        <v>1201</v>
      </c>
      <c r="B6628" s="3" t="s">
        <v>1202</v>
      </c>
      <c r="C6628" s="5" t="s">
        <v>5597</v>
      </c>
      <c r="D6628" s="5" t="s">
        <v>5604</v>
      </c>
      <c r="E6628" s="5">
        <v>2022</v>
      </c>
      <c r="F6628" s="8" t="str">
        <f t="shared" si="210"/>
        <v>May</v>
      </c>
      <c r="G6628" s="7">
        <f t="shared" si="211"/>
        <v>44694</v>
      </c>
      <c r="H6628" s="5" t="s">
        <v>4689</v>
      </c>
      <c r="I6628" s="5" t="s">
        <v>13</v>
      </c>
      <c r="J6628" s="10"/>
      <c r="K6628" s="10">
        <v>301000</v>
      </c>
      <c r="L6628" s="11">
        <v>0</v>
      </c>
    </row>
    <row r="6629" spans="1:12" x14ac:dyDescent="0.25">
      <c r="A6629" s="5" t="s">
        <v>1201</v>
      </c>
      <c r="B6629" s="3" t="s">
        <v>1202</v>
      </c>
      <c r="C6629" s="5" t="s">
        <v>5589</v>
      </c>
      <c r="D6629" s="5" t="s">
        <v>5587</v>
      </c>
      <c r="E6629" s="5">
        <v>2022</v>
      </c>
      <c r="F6629" s="8" t="str">
        <f t="shared" si="210"/>
        <v>June</v>
      </c>
      <c r="G6629" s="7">
        <f t="shared" si="211"/>
        <v>44713</v>
      </c>
      <c r="H6629" s="5" t="s">
        <v>4983</v>
      </c>
      <c r="I6629" s="5" t="s">
        <v>11</v>
      </c>
      <c r="J6629" s="10">
        <v>301000</v>
      </c>
      <c r="K6629" s="10"/>
      <c r="L6629" s="11">
        <v>301000</v>
      </c>
    </row>
    <row r="6630" spans="1:12" x14ac:dyDescent="0.25">
      <c r="A6630" s="5" t="s">
        <v>1201</v>
      </c>
      <c r="B6630" s="3" t="s">
        <v>1202</v>
      </c>
      <c r="C6630" s="5" t="s">
        <v>5589</v>
      </c>
      <c r="D6630" s="5" t="s">
        <v>5607</v>
      </c>
      <c r="E6630" s="5">
        <v>2022</v>
      </c>
      <c r="F6630" s="8" t="str">
        <f t="shared" si="210"/>
        <v>June</v>
      </c>
      <c r="G6630" s="7">
        <f t="shared" si="211"/>
        <v>44724</v>
      </c>
      <c r="H6630" s="5" t="s">
        <v>3685</v>
      </c>
      <c r="I6630" s="5" t="s">
        <v>13</v>
      </c>
      <c r="J6630" s="10"/>
      <c r="K6630" s="10">
        <v>301000</v>
      </c>
      <c r="L6630" s="11">
        <v>0</v>
      </c>
    </row>
    <row r="6631" spans="1:12" x14ac:dyDescent="0.25">
      <c r="A6631" s="5" t="s">
        <v>1203</v>
      </c>
      <c r="B6631" s="3" t="s">
        <v>1204</v>
      </c>
      <c r="C6631" s="7"/>
      <c r="D6631" s="7"/>
      <c r="E6631" s="7"/>
      <c r="F6631" s="8" t="str">
        <f t="shared" si="210"/>
        <v>January</v>
      </c>
      <c r="G6631" s="7" t="str">
        <f t="shared" si="211"/>
        <v/>
      </c>
      <c r="H6631" s="5" t="s">
        <v>28</v>
      </c>
      <c r="I6631" s="5" t="s">
        <v>29</v>
      </c>
      <c r="J6631" s="10"/>
      <c r="K6631" s="10"/>
      <c r="L6631" s="11">
        <v>0</v>
      </c>
    </row>
    <row r="6632" spans="1:12" x14ac:dyDescent="0.25">
      <c r="A6632" s="5" t="s">
        <v>1205</v>
      </c>
      <c r="B6632" s="3" t="s">
        <v>1206</v>
      </c>
      <c r="C6632" s="5" t="s">
        <v>5587</v>
      </c>
      <c r="D6632" s="5" t="s">
        <v>5587</v>
      </c>
      <c r="E6632" s="5">
        <v>2022</v>
      </c>
      <c r="F6632" s="8" t="str">
        <f t="shared" si="210"/>
        <v>January</v>
      </c>
      <c r="G6632" s="7">
        <f t="shared" si="211"/>
        <v>44562</v>
      </c>
      <c r="H6632" s="5" t="s">
        <v>36</v>
      </c>
      <c r="I6632" s="5" t="s">
        <v>29</v>
      </c>
      <c r="J6632" s="10"/>
      <c r="K6632" s="10"/>
      <c r="L6632" s="11">
        <v>990000</v>
      </c>
    </row>
    <row r="6633" spans="1:12" x14ac:dyDescent="0.25">
      <c r="A6633" s="5" t="s">
        <v>1205</v>
      </c>
      <c r="B6633" s="3" t="s">
        <v>1206</v>
      </c>
      <c r="C6633" s="5" t="s">
        <v>5587</v>
      </c>
      <c r="D6633" s="5" t="s">
        <v>5587</v>
      </c>
      <c r="E6633" s="5">
        <v>2022</v>
      </c>
      <c r="F6633" s="8" t="str">
        <f t="shared" si="210"/>
        <v>January</v>
      </c>
      <c r="G6633" s="7">
        <f t="shared" si="211"/>
        <v>44562</v>
      </c>
      <c r="H6633" s="5" t="s">
        <v>4982</v>
      </c>
      <c r="I6633" s="5" t="s">
        <v>13</v>
      </c>
      <c r="J6633" s="10"/>
      <c r="K6633" s="10">
        <v>891000</v>
      </c>
      <c r="L6633" s="11">
        <v>99000</v>
      </c>
    </row>
    <row r="6634" spans="1:12" x14ac:dyDescent="0.25">
      <c r="A6634" s="5" t="s">
        <v>1205</v>
      </c>
      <c r="B6634" s="3" t="s">
        <v>1206</v>
      </c>
      <c r="C6634" s="5" t="s">
        <v>5587</v>
      </c>
      <c r="D6634" s="5" t="s">
        <v>5587</v>
      </c>
      <c r="E6634" s="5">
        <v>2022</v>
      </c>
      <c r="F6634" s="8" t="str">
        <f t="shared" si="210"/>
        <v>January</v>
      </c>
      <c r="G6634" s="7">
        <f t="shared" si="211"/>
        <v>44562</v>
      </c>
      <c r="H6634" s="5" t="s">
        <v>4981</v>
      </c>
      <c r="I6634" s="5" t="s">
        <v>13</v>
      </c>
      <c r="J6634" s="10"/>
      <c r="K6634" s="10">
        <v>99000</v>
      </c>
      <c r="L6634" s="11">
        <v>0</v>
      </c>
    </row>
    <row r="6635" spans="1:12" x14ac:dyDescent="0.25">
      <c r="A6635" s="5" t="s">
        <v>1205</v>
      </c>
      <c r="B6635" s="3" t="s">
        <v>1206</v>
      </c>
      <c r="C6635" s="5" t="s">
        <v>5598</v>
      </c>
      <c r="D6635" s="5" t="s">
        <v>5606</v>
      </c>
      <c r="E6635" s="5">
        <v>2022</v>
      </c>
      <c r="F6635" s="8" t="str">
        <f t="shared" si="210"/>
        <v>February</v>
      </c>
      <c r="G6635" s="7">
        <f t="shared" si="211"/>
        <v>44602</v>
      </c>
      <c r="H6635" s="5" t="s">
        <v>4980</v>
      </c>
      <c r="I6635" s="5" t="s">
        <v>11</v>
      </c>
      <c r="J6635" s="10">
        <v>569516.13</v>
      </c>
      <c r="K6635" s="10"/>
      <c r="L6635" s="11">
        <v>569516.13</v>
      </c>
    </row>
    <row r="6636" spans="1:12" x14ac:dyDescent="0.25">
      <c r="A6636" s="5" t="s">
        <v>1205</v>
      </c>
      <c r="B6636" s="3" t="s">
        <v>1206</v>
      </c>
      <c r="C6636" s="5" t="s">
        <v>5589</v>
      </c>
      <c r="D6636" s="5" t="s">
        <v>5587</v>
      </c>
      <c r="E6636" s="5">
        <v>2022</v>
      </c>
      <c r="F6636" s="8" t="str">
        <f t="shared" si="210"/>
        <v>June</v>
      </c>
      <c r="G6636" s="7">
        <f t="shared" si="211"/>
        <v>44713</v>
      </c>
      <c r="H6636" s="5" t="s">
        <v>4979</v>
      </c>
      <c r="I6636" s="5" t="s">
        <v>11</v>
      </c>
      <c r="J6636" s="10">
        <v>495000</v>
      </c>
      <c r="K6636" s="10"/>
      <c r="L6636" s="11">
        <v>1064516.1299999999</v>
      </c>
    </row>
    <row r="6637" spans="1:12" x14ac:dyDescent="0.25">
      <c r="A6637" s="5" t="s">
        <v>1207</v>
      </c>
      <c r="B6637" s="3" t="s">
        <v>1208</v>
      </c>
      <c r="C6637" s="7"/>
      <c r="D6637" s="7"/>
      <c r="E6637" s="7"/>
      <c r="F6637" s="8" t="str">
        <f t="shared" si="210"/>
        <v>January</v>
      </c>
      <c r="G6637" s="7" t="str">
        <f t="shared" si="211"/>
        <v/>
      </c>
      <c r="H6637" s="5" t="s">
        <v>28</v>
      </c>
      <c r="I6637" s="5" t="s">
        <v>29</v>
      </c>
      <c r="J6637" s="10"/>
      <c r="K6637" s="10"/>
      <c r="L6637" s="11">
        <v>0</v>
      </c>
    </row>
    <row r="6638" spans="1:12" x14ac:dyDescent="0.25">
      <c r="A6638" s="5" t="s">
        <v>1214</v>
      </c>
      <c r="B6638" s="3" t="s">
        <v>1215</v>
      </c>
      <c r="C6638" s="5" t="s">
        <v>5587</v>
      </c>
      <c r="D6638" s="5" t="s">
        <v>5587</v>
      </c>
      <c r="E6638" s="5">
        <v>2022</v>
      </c>
      <c r="F6638" s="8" t="str">
        <f t="shared" si="210"/>
        <v>January</v>
      </c>
      <c r="G6638" s="7">
        <f t="shared" si="211"/>
        <v>44562</v>
      </c>
      <c r="H6638" s="5" t="s">
        <v>4978</v>
      </c>
      <c r="I6638" s="5" t="s">
        <v>11</v>
      </c>
      <c r="J6638" s="10">
        <v>660609</v>
      </c>
      <c r="K6638" s="10"/>
      <c r="L6638" s="11">
        <v>660609</v>
      </c>
    </row>
    <row r="6639" spans="1:12" x14ac:dyDescent="0.25">
      <c r="A6639" s="5" t="s">
        <v>1214</v>
      </c>
      <c r="B6639" s="3" t="s">
        <v>1215</v>
      </c>
      <c r="C6639" s="5" t="s">
        <v>5587</v>
      </c>
      <c r="D6639" s="5" t="s">
        <v>5613</v>
      </c>
      <c r="E6639" s="5">
        <v>2022</v>
      </c>
      <c r="F6639" s="8" t="str">
        <f t="shared" si="210"/>
        <v>January</v>
      </c>
      <c r="G6639" s="7">
        <f t="shared" si="211"/>
        <v>44582</v>
      </c>
      <c r="H6639" s="5" t="s">
        <v>3485</v>
      </c>
      <c r="I6639" s="5" t="s">
        <v>13</v>
      </c>
      <c r="J6639" s="10"/>
      <c r="K6639" s="10">
        <v>599157</v>
      </c>
      <c r="L6639" s="11">
        <v>61452</v>
      </c>
    </row>
    <row r="6640" spans="1:12" x14ac:dyDescent="0.25">
      <c r="A6640" s="5" t="s">
        <v>1214</v>
      </c>
      <c r="B6640" s="3" t="s">
        <v>1215</v>
      </c>
      <c r="C6640" s="5" t="s">
        <v>5587</v>
      </c>
      <c r="D6640" s="5" t="s">
        <v>5613</v>
      </c>
      <c r="E6640" s="5">
        <v>2022</v>
      </c>
      <c r="F6640" s="8" t="str">
        <f t="shared" si="210"/>
        <v>January</v>
      </c>
      <c r="G6640" s="7">
        <f t="shared" si="211"/>
        <v>44582</v>
      </c>
      <c r="H6640" s="5" t="s">
        <v>4744</v>
      </c>
      <c r="I6640" s="5" t="s">
        <v>13</v>
      </c>
      <c r="J6640" s="10"/>
      <c r="K6640" s="10">
        <v>61452</v>
      </c>
      <c r="L6640" s="11">
        <v>0</v>
      </c>
    </row>
    <row r="6641" spans="1:12" x14ac:dyDescent="0.25">
      <c r="A6641" s="5" t="s">
        <v>1214</v>
      </c>
      <c r="B6641" s="3" t="s">
        <v>1215</v>
      </c>
      <c r="C6641" s="5" t="s">
        <v>5596</v>
      </c>
      <c r="D6641" s="5" t="s">
        <v>5587</v>
      </c>
      <c r="E6641" s="5">
        <v>2022</v>
      </c>
      <c r="F6641" s="8" t="str">
        <f t="shared" si="210"/>
        <v>April</v>
      </c>
      <c r="G6641" s="7">
        <f t="shared" si="211"/>
        <v>44652</v>
      </c>
      <c r="H6641" s="5" t="s">
        <v>4977</v>
      </c>
      <c r="I6641" s="5" t="s">
        <v>11</v>
      </c>
      <c r="J6641" s="10">
        <v>660609</v>
      </c>
      <c r="K6641" s="10"/>
      <c r="L6641" s="11">
        <v>660609</v>
      </c>
    </row>
    <row r="6642" spans="1:12" x14ac:dyDescent="0.25">
      <c r="A6642" s="5" t="s">
        <v>1214</v>
      </c>
      <c r="B6642" s="3" t="s">
        <v>1215</v>
      </c>
      <c r="C6642" s="5" t="s">
        <v>5596</v>
      </c>
      <c r="D6642" s="5" t="s">
        <v>5594</v>
      </c>
      <c r="E6642" s="5">
        <v>2022</v>
      </c>
      <c r="F6642" s="8" t="str">
        <f t="shared" si="210"/>
        <v>April</v>
      </c>
      <c r="G6642" s="7">
        <f t="shared" si="211"/>
        <v>44662</v>
      </c>
      <c r="H6642" s="5" t="s">
        <v>4967</v>
      </c>
      <c r="I6642" s="5" t="s">
        <v>13</v>
      </c>
      <c r="J6642" s="10"/>
      <c r="K6642" s="10">
        <v>599157</v>
      </c>
      <c r="L6642" s="11">
        <v>61452</v>
      </c>
    </row>
    <row r="6643" spans="1:12" x14ac:dyDescent="0.25">
      <c r="A6643" s="5" t="s">
        <v>1214</v>
      </c>
      <c r="B6643" s="3" t="s">
        <v>1215</v>
      </c>
      <c r="C6643" s="5" t="s">
        <v>5596</v>
      </c>
      <c r="D6643" s="5" t="s">
        <v>5594</v>
      </c>
      <c r="E6643" s="5">
        <v>2022</v>
      </c>
      <c r="F6643" s="8" t="str">
        <f t="shared" si="210"/>
        <v>April</v>
      </c>
      <c r="G6643" s="7">
        <f t="shared" si="211"/>
        <v>44662</v>
      </c>
      <c r="H6643" s="5" t="s">
        <v>4741</v>
      </c>
      <c r="I6643" s="5" t="s">
        <v>13</v>
      </c>
      <c r="J6643" s="10"/>
      <c r="K6643" s="10">
        <v>61452</v>
      </c>
      <c r="L6643" s="11">
        <v>0</v>
      </c>
    </row>
    <row r="6644" spans="1:12" x14ac:dyDescent="0.25">
      <c r="A6644" s="5" t="s">
        <v>1214</v>
      </c>
      <c r="B6644" s="3" t="s">
        <v>1215</v>
      </c>
      <c r="C6644" s="5" t="s">
        <v>5592</v>
      </c>
      <c r="D6644" s="5" t="s">
        <v>5587</v>
      </c>
      <c r="E6644" s="5">
        <v>2022</v>
      </c>
      <c r="F6644" s="8" t="str">
        <f t="shared" si="210"/>
        <v>July</v>
      </c>
      <c r="G6644" s="7">
        <f t="shared" si="211"/>
        <v>44743</v>
      </c>
      <c r="H6644" s="5" t="s">
        <v>4976</v>
      </c>
      <c r="I6644" s="5" t="s">
        <v>11</v>
      </c>
      <c r="J6644" s="10">
        <v>660609</v>
      </c>
      <c r="K6644" s="10"/>
      <c r="L6644" s="11">
        <v>660609</v>
      </c>
    </row>
    <row r="6645" spans="1:12" x14ac:dyDescent="0.25">
      <c r="A6645" s="5" t="s">
        <v>1214</v>
      </c>
      <c r="B6645" s="3" t="s">
        <v>1215</v>
      </c>
      <c r="C6645" s="5" t="s">
        <v>5592</v>
      </c>
      <c r="D6645" s="5" t="s">
        <v>5589</v>
      </c>
      <c r="E6645" s="5">
        <v>2022</v>
      </c>
      <c r="F6645" s="8" t="str">
        <f t="shared" si="210"/>
        <v>July</v>
      </c>
      <c r="G6645" s="7">
        <f t="shared" si="211"/>
        <v>44748</v>
      </c>
      <c r="H6645" s="5" t="s">
        <v>4891</v>
      </c>
      <c r="I6645" s="5" t="s">
        <v>13</v>
      </c>
      <c r="J6645" s="10"/>
      <c r="K6645" s="10">
        <v>599157</v>
      </c>
      <c r="L6645" s="11">
        <v>61452</v>
      </c>
    </row>
    <row r="6646" spans="1:12" x14ac:dyDescent="0.25">
      <c r="A6646" s="5" t="s">
        <v>1214</v>
      </c>
      <c r="B6646" s="3" t="s">
        <v>1215</v>
      </c>
      <c r="C6646" s="5" t="s">
        <v>5592</v>
      </c>
      <c r="D6646" s="5" t="s">
        <v>5589</v>
      </c>
      <c r="E6646" s="5">
        <v>2022</v>
      </c>
      <c r="F6646" s="8" t="str">
        <f t="shared" si="210"/>
        <v>July</v>
      </c>
      <c r="G6646" s="7">
        <f t="shared" si="211"/>
        <v>44748</v>
      </c>
      <c r="H6646" s="5" t="s">
        <v>4975</v>
      </c>
      <c r="I6646" s="5" t="s">
        <v>13</v>
      </c>
      <c r="J6646" s="10"/>
      <c r="K6646" s="10">
        <v>61452</v>
      </c>
      <c r="L6646" s="11">
        <v>0</v>
      </c>
    </row>
    <row r="6647" spans="1:12" x14ac:dyDescent="0.25">
      <c r="A6647" s="5" t="s">
        <v>1228</v>
      </c>
      <c r="B6647" s="3" t="s">
        <v>1229</v>
      </c>
      <c r="C6647" s="5" t="s">
        <v>5587</v>
      </c>
      <c r="D6647" s="5" t="s">
        <v>5587</v>
      </c>
      <c r="E6647" s="5">
        <v>2022</v>
      </c>
      <c r="F6647" s="8" t="str">
        <f t="shared" si="210"/>
        <v>January</v>
      </c>
      <c r="G6647" s="7">
        <f t="shared" si="211"/>
        <v>44562</v>
      </c>
      <c r="H6647" s="5" t="s">
        <v>36</v>
      </c>
      <c r="I6647" s="5" t="s">
        <v>29</v>
      </c>
      <c r="J6647" s="10"/>
      <c r="K6647" s="10"/>
      <c r="L6647" s="11">
        <v>4134375</v>
      </c>
    </row>
    <row r="6648" spans="1:12" x14ac:dyDescent="0.25">
      <c r="A6648" s="5" t="s">
        <v>1230</v>
      </c>
      <c r="B6648" s="3" t="s">
        <v>1231</v>
      </c>
      <c r="C6648" s="5" t="s">
        <v>5587</v>
      </c>
      <c r="D6648" s="5" t="s">
        <v>5587</v>
      </c>
      <c r="E6648" s="5">
        <v>2022</v>
      </c>
      <c r="F6648" s="8" t="str">
        <f t="shared" si="210"/>
        <v>January</v>
      </c>
      <c r="G6648" s="7">
        <f t="shared" si="211"/>
        <v>44562</v>
      </c>
      <c r="H6648" s="5" t="s">
        <v>4974</v>
      </c>
      <c r="I6648" s="5" t="s">
        <v>11</v>
      </c>
      <c r="J6648" s="10">
        <v>4107037.5</v>
      </c>
      <c r="K6648" s="10"/>
      <c r="L6648" s="11">
        <v>4107037.5</v>
      </c>
    </row>
    <row r="6649" spans="1:12" x14ac:dyDescent="0.25">
      <c r="A6649" s="5" t="s">
        <v>1230</v>
      </c>
      <c r="B6649" s="3" t="s">
        <v>1231</v>
      </c>
      <c r="C6649" s="5" t="s">
        <v>5587</v>
      </c>
      <c r="D6649" s="5" t="s">
        <v>5609</v>
      </c>
      <c r="E6649" s="5">
        <v>2022</v>
      </c>
      <c r="F6649" s="8" t="str">
        <f t="shared" si="210"/>
        <v>January</v>
      </c>
      <c r="G6649" s="7">
        <f t="shared" si="211"/>
        <v>44584</v>
      </c>
      <c r="H6649" s="5" t="s">
        <v>3485</v>
      </c>
      <c r="I6649" s="5" t="s">
        <v>13</v>
      </c>
      <c r="J6649" s="10"/>
      <c r="K6649" s="10">
        <v>3916012.5</v>
      </c>
      <c r="L6649" s="11">
        <v>191025</v>
      </c>
    </row>
    <row r="6650" spans="1:12" x14ac:dyDescent="0.25">
      <c r="A6650" s="5" t="s">
        <v>1230</v>
      </c>
      <c r="B6650" s="3" t="s">
        <v>1231</v>
      </c>
      <c r="C6650" s="5" t="s">
        <v>5587</v>
      </c>
      <c r="D6650" s="5" t="s">
        <v>5609</v>
      </c>
      <c r="E6650" s="5">
        <v>2022</v>
      </c>
      <c r="F6650" s="8" t="str">
        <f t="shared" si="210"/>
        <v>January</v>
      </c>
      <c r="G6650" s="7">
        <f t="shared" si="211"/>
        <v>44584</v>
      </c>
      <c r="H6650" s="5" t="s">
        <v>4744</v>
      </c>
      <c r="I6650" s="5" t="s">
        <v>13</v>
      </c>
      <c r="J6650" s="10"/>
      <c r="K6650" s="10">
        <v>191025</v>
      </c>
      <c r="L6650" s="11">
        <v>0</v>
      </c>
    </row>
    <row r="6651" spans="1:12" x14ac:dyDescent="0.25">
      <c r="A6651" s="5" t="s">
        <v>1230</v>
      </c>
      <c r="B6651" s="3" t="s">
        <v>1231</v>
      </c>
      <c r="C6651" s="5" t="s">
        <v>5596</v>
      </c>
      <c r="D6651" s="5" t="s">
        <v>5587</v>
      </c>
      <c r="E6651" s="5">
        <v>2022</v>
      </c>
      <c r="F6651" s="8" t="str">
        <f t="shared" si="210"/>
        <v>April</v>
      </c>
      <c r="G6651" s="7">
        <f t="shared" si="211"/>
        <v>44652</v>
      </c>
      <c r="H6651" s="5" t="s">
        <v>4973</v>
      </c>
      <c r="I6651" s="5" t="s">
        <v>11</v>
      </c>
      <c r="J6651" s="10">
        <v>4107037.5</v>
      </c>
      <c r="K6651" s="10"/>
      <c r="L6651" s="11">
        <v>4107037.5</v>
      </c>
    </row>
    <row r="6652" spans="1:12" x14ac:dyDescent="0.25">
      <c r="A6652" s="5" t="s">
        <v>1230</v>
      </c>
      <c r="B6652" s="3" t="s">
        <v>1231</v>
      </c>
      <c r="C6652" s="5" t="s">
        <v>5597</v>
      </c>
      <c r="D6652" s="5" t="s">
        <v>5595</v>
      </c>
      <c r="E6652" s="5">
        <v>2022</v>
      </c>
      <c r="F6652" s="8" t="str">
        <f t="shared" si="210"/>
        <v>May</v>
      </c>
      <c r="G6652" s="7">
        <f t="shared" si="211"/>
        <v>44712</v>
      </c>
      <c r="H6652" s="5" t="s">
        <v>1975</v>
      </c>
      <c r="I6652" s="5" t="s">
        <v>13</v>
      </c>
      <c r="J6652" s="10"/>
      <c r="K6652" s="10">
        <v>191025</v>
      </c>
      <c r="L6652" s="11">
        <v>3916012.5</v>
      </c>
    </row>
    <row r="6653" spans="1:12" x14ac:dyDescent="0.25">
      <c r="A6653" s="5" t="s">
        <v>1230</v>
      </c>
      <c r="B6653" s="3" t="s">
        <v>1231</v>
      </c>
      <c r="C6653" s="5" t="s">
        <v>5597</v>
      </c>
      <c r="D6653" s="5" t="s">
        <v>5595</v>
      </c>
      <c r="E6653" s="5">
        <v>2022</v>
      </c>
      <c r="F6653" s="8" t="str">
        <f t="shared" si="210"/>
        <v>May</v>
      </c>
      <c r="G6653" s="7">
        <f t="shared" si="211"/>
        <v>44712</v>
      </c>
      <c r="H6653" s="5" t="s">
        <v>4972</v>
      </c>
      <c r="I6653" s="5" t="s">
        <v>13</v>
      </c>
      <c r="J6653" s="10"/>
      <c r="K6653" s="10">
        <v>3916012.5</v>
      </c>
      <c r="L6653" s="11">
        <v>0</v>
      </c>
    </row>
    <row r="6654" spans="1:12" x14ac:dyDescent="0.25">
      <c r="A6654" s="5" t="s">
        <v>1230</v>
      </c>
      <c r="B6654" s="3" t="s">
        <v>1231</v>
      </c>
      <c r="C6654" s="5" t="s">
        <v>5592</v>
      </c>
      <c r="D6654" s="5" t="s">
        <v>5587</v>
      </c>
      <c r="E6654" s="5">
        <v>2022</v>
      </c>
      <c r="F6654" s="8" t="str">
        <f t="shared" si="210"/>
        <v>July</v>
      </c>
      <c r="G6654" s="7">
        <f t="shared" si="211"/>
        <v>44743</v>
      </c>
      <c r="H6654" s="5" t="s">
        <v>4971</v>
      </c>
      <c r="I6654" s="5" t="s">
        <v>11</v>
      </c>
      <c r="J6654" s="10">
        <v>4107037.5</v>
      </c>
      <c r="K6654" s="10"/>
      <c r="L6654" s="11">
        <v>4107037.5</v>
      </c>
    </row>
    <row r="6655" spans="1:12" x14ac:dyDescent="0.25">
      <c r="A6655" s="5" t="s">
        <v>1246</v>
      </c>
      <c r="B6655" s="3" t="s">
        <v>1247</v>
      </c>
      <c r="C6655" s="7"/>
      <c r="D6655" s="7"/>
      <c r="E6655" s="7"/>
      <c r="F6655" s="8" t="str">
        <f t="shared" si="210"/>
        <v>January</v>
      </c>
      <c r="G6655" s="7" t="str">
        <f t="shared" si="211"/>
        <v/>
      </c>
      <c r="H6655" s="5" t="s">
        <v>28</v>
      </c>
      <c r="I6655" s="5" t="s">
        <v>29</v>
      </c>
      <c r="J6655" s="10"/>
      <c r="K6655" s="10"/>
      <c r="L6655" s="11">
        <v>0</v>
      </c>
    </row>
    <row r="6656" spans="1:12" x14ac:dyDescent="0.25">
      <c r="A6656" s="5" t="s">
        <v>1256</v>
      </c>
      <c r="B6656" s="3" t="s">
        <v>1257</v>
      </c>
      <c r="C6656" s="5" t="s">
        <v>5587</v>
      </c>
      <c r="D6656" s="5" t="s">
        <v>5587</v>
      </c>
      <c r="E6656" s="5">
        <v>2022</v>
      </c>
      <c r="F6656" s="8" t="str">
        <f t="shared" si="210"/>
        <v>January</v>
      </c>
      <c r="G6656" s="7">
        <f t="shared" si="211"/>
        <v>44562</v>
      </c>
      <c r="H6656" s="5" t="s">
        <v>4970</v>
      </c>
      <c r="I6656" s="5" t="s">
        <v>11</v>
      </c>
      <c r="J6656" s="10">
        <v>1936580.25</v>
      </c>
      <c r="K6656" s="10"/>
      <c r="L6656" s="11">
        <v>1936580.25</v>
      </c>
    </row>
    <row r="6657" spans="1:12" x14ac:dyDescent="0.25">
      <c r="A6657" s="5" t="s">
        <v>1256</v>
      </c>
      <c r="B6657" s="3" t="s">
        <v>1257</v>
      </c>
      <c r="C6657" s="5" t="s">
        <v>5587</v>
      </c>
      <c r="D6657" s="5" t="s">
        <v>5587</v>
      </c>
      <c r="E6657" s="5">
        <v>2022</v>
      </c>
      <c r="F6657" s="8" t="str">
        <f t="shared" si="210"/>
        <v>January</v>
      </c>
      <c r="G6657" s="7">
        <f t="shared" si="211"/>
        <v>44562</v>
      </c>
      <c r="H6657" s="5" t="s">
        <v>4969</v>
      </c>
      <c r="I6657" s="5" t="s">
        <v>11</v>
      </c>
      <c r="J6657" s="10"/>
      <c r="K6657" s="10">
        <v>44697.64</v>
      </c>
      <c r="L6657" s="11">
        <v>1891882.61</v>
      </c>
    </row>
    <row r="6658" spans="1:12" x14ac:dyDescent="0.25">
      <c r="A6658" s="5" t="s">
        <v>1256</v>
      </c>
      <c r="B6658" s="3" t="s">
        <v>1257</v>
      </c>
      <c r="C6658" s="5" t="s">
        <v>5598</v>
      </c>
      <c r="D6658" s="5" t="s">
        <v>5588</v>
      </c>
      <c r="E6658" s="5">
        <v>2022</v>
      </c>
      <c r="F6658" s="8" t="str">
        <f t="shared" si="210"/>
        <v>February</v>
      </c>
      <c r="G6658" s="7">
        <f t="shared" si="211"/>
        <v>44595</v>
      </c>
      <c r="H6658" s="5" t="s">
        <v>3485</v>
      </c>
      <c r="I6658" s="5" t="s">
        <v>13</v>
      </c>
      <c r="J6658" s="10"/>
      <c r="K6658" s="10">
        <v>1716205.37</v>
      </c>
      <c r="L6658" s="11">
        <v>175677.24</v>
      </c>
    </row>
    <row r="6659" spans="1:12" x14ac:dyDescent="0.25">
      <c r="A6659" s="5" t="s">
        <v>1256</v>
      </c>
      <c r="B6659" s="3" t="s">
        <v>1257</v>
      </c>
      <c r="C6659" s="5" t="s">
        <v>5598</v>
      </c>
      <c r="D6659" s="5" t="s">
        <v>5588</v>
      </c>
      <c r="E6659" s="5">
        <v>2022</v>
      </c>
      <c r="F6659" s="8" t="str">
        <f t="shared" si="210"/>
        <v>February</v>
      </c>
      <c r="G6659" s="7">
        <f t="shared" si="211"/>
        <v>44595</v>
      </c>
      <c r="H6659" s="5" t="s">
        <v>4744</v>
      </c>
      <c r="I6659" s="5" t="s">
        <v>13</v>
      </c>
      <c r="J6659" s="10"/>
      <c r="K6659" s="10">
        <v>175677.24</v>
      </c>
      <c r="L6659" s="11">
        <v>0</v>
      </c>
    </row>
    <row r="6660" spans="1:12" x14ac:dyDescent="0.25">
      <c r="A6660" s="5" t="s">
        <v>1256</v>
      </c>
      <c r="B6660" s="3" t="s">
        <v>1257</v>
      </c>
      <c r="C6660" s="5" t="s">
        <v>5596</v>
      </c>
      <c r="D6660" s="5" t="s">
        <v>5587</v>
      </c>
      <c r="E6660" s="5">
        <v>2022</v>
      </c>
      <c r="F6660" s="8" t="str">
        <f t="shared" si="210"/>
        <v>April</v>
      </c>
      <c r="G6660" s="7">
        <f t="shared" si="211"/>
        <v>44652</v>
      </c>
      <c r="H6660" s="5" t="s">
        <v>4968</v>
      </c>
      <c r="I6660" s="5" t="s">
        <v>11</v>
      </c>
      <c r="J6660" s="10">
        <v>1936580.25</v>
      </c>
      <c r="K6660" s="10"/>
      <c r="L6660" s="11">
        <v>1936580.25</v>
      </c>
    </row>
    <row r="6661" spans="1:12" x14ac:dyDescent="0.25">
      <c r="A6661" s="5" t="s">
        <v>1256</v>
      </c>
      <c r="B6661" s="3" t="s">
        <v>1257</v>
      </c>
      <c r="C6661" s="5" t="s">
        <v>5596</v>
      </c>
      <c r="D6661" s="5" t="s">
        <v>5612</v>
      </c>
      <c r="E6661" s="5">
        <v>2022</v>
      </c>
      <c r="F6661" s="8" t="str">
        <f t="shared" si="210"/>
        <v>April</v>
      </c>
      <c r="G6661" s="7">
        <f t="shared" si="211"/>
        <v>44671</v>
      </c>
      <c r="H6661" s="5" t="s">
        <v>4967</v>
      </c>
      <c r="I6661" s="5" t="s">
        <v>13</v>
      </c>
      <c r="J6661" s="10"/>
      <c r="K6661" s="10">
        <v>1756433.25</v>
      </c>
      <c r="L6661" s="11">
        <v>180147</v>
      </c>
    </row>
    <row r="6662" spans="1:12" x14ac:dyDescent="0.25">
      <c r="A6662" s="5" t="s">
        <v>1256</v>
      </c>
      <c r="B6662" s="3" t="s">
        <v>1257</v>
      </c>
      <c r="C6662" s="5" t="s">
        <v>5596</v>
      </c>
      <c r="D6662" s="5" t="s">
        <v>5612</v>
      </c>
      <c r="E6662" s="5">
        <v>2022</v>
      </c>
      <c r="F6662" s="8" t="str">
        <f t="shared" si="210"/>
        <v>April</v>
      </c>
      <c r="G6662" s="7">
        <f t="shared" si="211"/>
        <v>44671</v>
      </c>
      <c r="H6662" s="5" t="s">
        <v>4741</v>
      </c>
      <c r="I6662" s="5" t="s">
        <v>13</v>
      </c>
      <c r="J6662" s="10"/>
      <c r="K6662" s="10">
        <v>180147</v>
      </c>
      <c r="L6662" s="11">
        <v>0</v>
      </c>
    </row>
    <row r="6663" spans="1:12" x14ac:dyDescent="0.25">
      <c r="A6663" s="5" t="s">
        <v>1256</v>
      </c>
      <c r="B6663" s="3" t="s">
        <v>1257</v>
      </c>
      <c r="C6663" s="5" t="s">
        <v>5592</v>
      </c>
      <c r="D6663" s="5" t="s">
        <v>5587</v>
      </c>
      <c r="E6663" s="5">
        <v>2022</v>
      </c>
      <c r="F6663" s="8" t="str">
        <f t="shared" si="210"/>
        <v>July</v>
      </c>
      <c r="G6663" s="7">
        <f t="shared" si="211"/>
        <v>44743</v>
      </c>
      <c r="H6663" s="5" t="s">
        <v>4966</v>
      </c>
      <c r="I6663" s="5" t="s">
        <v>11</v>
      </c>
      <c r="J6663" s="10">
        <v>1936580.25</v>
      </c>
      <c r="K6663" s="10"/>
      <c r="L6663" s="11">
        <v>1936580.25</v>
      </c>
    </row>
    <row r="6664" spans="1:12" x14ac:dyDescent="0.25">
      <c r="A6664" s="5" t="s">
        <v>1256</v>
      </c>
      <c r="B6664" s="3" t="s">
        <v>1257</v>
      </c>
      <c r="C6664" s="5" t="s">
        <v>5592</v>
      </c>
      <c r="D6664" s="5" t="s">
        <v>5587</v>
      </c>
      <c r="E6664" s="5">
        <v>2022</v>
      </c>
      <c r="F6664" s="8" t="str">
        <f t="shared" si="210"/>
        <v>July</v>
      </c>
      <c r="G6664" s="7">
        <f t="shared" si="211"/>
        <v>44743</v>
      </c>
      <c r="H6664" s="5" t="s">
        <v>4965</v>
      </c>
      <c r="I6664" s="5" t="s">
        <v>11</v>
      </c>
      <c r="J6664" s="10"/>
      <c r="K6664" s="10">
        <v>11111.2</v>
      </c>
      <c r="L6664" s="11">
        <v>1925469.05</v>
      </c>
    </row>
    <row r="6665" spans="1:12" x14ac:dyDescent="0.25">
      <c r="A6665" s="5" t="s">
        <v>1256</v>
      </c>
      <c r="B6665" s="3" t="s">
        <v>1257</v>
      </c>
      <c r="C6665" s="5" t="s">
        <v>5590</v>
      </c>
      <c r="D6665" s="5" t="s">
        <v>5598</v>
      </c>
      <c r="E6665" s="5">
        <v>2022</v>
      </c>
      <c r="F6665" s="8" t="str">
        <f t="shared" si="210"/>
        <v>August</v>
      </c>
      <c r="G6665" s="7">
        <f t="shared" si="211"/>
        <v>44775</v>
      </c>
      <c r="H6665" s="5" t="s">
        <v>4738</v>
      </c>
      <c r="I6665" s="5" t="s">
        <v>13</v>
      </c>
      <c r="J6665" s="10"/>
      <c r="K6665" s="10">
        <v>1747363.17</v>
      </c>
      <c r="L6665" s="11">
        <v>178105.88</v>
      </c>
    </row>
    <row r="6666" spans="1:12" x14ac:dyDescent="0.25">
      <c r="A6666" s="5" t="s">
        <v>1256</v>
      </c>
      <c r="B6666" s="3" t="s">
        <v>1257</v>
      </c>
      <c r="C6666" s="5" t="s">
        <v>5590</v>
      </c>
      <c r="D6666" s="5" t="s">
        <v>5598</v>
      </c>
      <c r="E6666" s="5">
        <v>2022</v>
      </c>
      <c r="F6666" s="8" t="str">
        <f t="shared" si="210"/>
        <v>August</v>
      </c>
      <c r="G6666" s="7">
        <f t="shared" si="211"/>
        <v>44775</v>
      </c>
      <c r="H6666" s="5" t="s">
        <v>4737</v>
      </c>
      <c r="I6666" s="5" t="s">
        <v>13</v>
      </c>
      <c r="J6666" s="10"/>
      <c r="K6666" s="10">
        <v>178105.88</v>
      </c>
      <c r="L6666" s="11">
        <v>0</v>
      </c>
    </row>
    <row r="6667" spans="1:12" x14ac:dyDescent="0.25">
      <c r="A6667" s="5" t="s">
        <v>1271</v>
      </c>
      <c r="B6667" s="3" t="s">
        <v>1272</v>
      </c>
      <c r="C6667" s="5" t="s">
        <v>5587</v>
      </c>
      <c r="D6667" s="5" t="s">
        <v>5587</v>
      </c>
      <c r="E6667" s="5">
        <v>2022</v>
      </c>
      <c r="F6667" s="8" t="str">
        <f t="shared" si="210"/>
        <v>January</v>
      </c>
      <c r="G6667" s="7">
        <f t="shared" si="211"/>
        <v>44562</v>
      </c>
      <c r="H6667" s="5" t="s">
        <v>36</v>
      </c>
      <c r="I6667" s="5" t="s">
        <v>29</v>
      </c>
      <c r="J6667" s="10"/>
      <c r="K6667" s="10"/>
      <c r="L6667" s="11">
        <v>1075000</v>
      </c>
    </row>
    <row r="6668" spans="1:12" x14ac:dyDescent="0.25">
      <c r="A6668" s="5" t="s">
        <v>1271</v>
      </c>
      <c r="B6668" s="3" t="s">
        <v>1272</v>
      </c>
      <c r="C6668" s="5" t="s">
        <v>5587</v>
      </c>
      <c r="D6668" s="5" t="s">
        <v>5587</v>
      </c>
      <c r="E6668" s="5">
        <v>2022</v>
      </c>
      <c r="F6668" s="8" t="str">
        <f t="shared" si="210"/>
        <v>January</v>
      </c>
      <c r="G6668" s="7">
        <f t="shared" si="211"/>
        <v>44562</v>
      </c>
      <c r="H6668" s="5" t="s">
        <v>4964</v>
      </c>
      <c r="I6668" s="5" t="s">
        <v>11</v>
      </c>
      <c r="J6668" s="10">
        <v>1075000</v>
      </c>
      <c r="K6668" s="10"/>
      <c r="L6668" s="11">
        <v>2150000</v>
      </c>
    </row>
    <row r="6669" spans="1:12" x14ac:dyDescent="0.25">
      <c r="A6669" s="5" t="s">
        <v>1271</v>
      </c>
      <c r="B6669" s="3" t="s">
        <v>1272</v>
      </c>
      <c r="C6669" s="5" t="s">
        <v>5587</v>
      </c>
      <c r="D6669" s="5" t="s">
        <v>5615</v>
      </c>
      <c r="E6669" s="5">
        <v>2022</v>
      </c>
      <c r="F6669" s="8" t="str">
        <f t="shared" si="210"/>
        <v>January</v>
      </c>
      <c r="G6669" s="7">
        <f t="shared" si="211"/>
        <v>44588</v>
      </c>
      <c r="H6669" s="5" t="s">
        <v>3346</v>
      </c>
      <c r="I6669" s="5" t="s">
        <v>13</v>
      </c>
      <c r="J6669" s="10"/>
      <c r="K6669" s="10">
        <v>975000</v>
      </c>
      <c r="L6669" s="11">
        <v>1175000</v>
      </c>
    </row>
    <row r="6670" spans="1:12" x14ac:dyDescent="0.25">
      <c r="A6670" s="5" t="s">
        <v>1271</v>
      </c>
      <c r="B6670" s="3" t="s">
        <v>1272</v>
      </c>
      <c r="C6670" s="5" t="s">
        <v>5587</v>
      </c>
      <c r="D6670" s="5" t="s">
        <v>5615</v>
      </c>
      <c r="E6670" s="5">
        <v>2022</v>
      </c>
      <c r="F6670" s="8" t="str">
        <f t="shared" si="210"/>
        <v>January</v>
      </c>
      <c r="G6670" s="7">
        <f t="shared" si="211"/>
        <v>44588</v>
      </c>
      <c r="H6670" s="5" t="s">
        <v>3490</v>
      </c>
      <c r="I6670" s="5" t="s">
        <v>13</v>
      </c>
      <c r="J6670" s="10"/>
      <c r="K6670" s="10">
        <v>100000</v>
      </c>
      <c r="L6670" s="11">
        <v>1075000</v>
      </c>
    </row>
    <row r="6671" spans="1:12" x14ac:dyDescent="0.25">
      <c r="A6671" s="5" t="s">
        <v>1271</v>
      </c>
      <c r="B6671" s="3" t="s">
        <v>1272</v>
      </c>
      <c r="C6671" s="5" t="s">
        <v>5598</v>
      </c>
      <c r="D6671" s="5" t="s">
        <v>5587</v>
      </c>
      <c r="E6671" s="5">
        <v>2022</v>
      </c>
      <c r="F6671" s="8" t="str">
        <f t="shared" si="210"/>
        <v>February</v>
      </c>
      <c r="G6671" s="7">
        <f t="shared" si="211"/>
        <v>44593</v>
      </c>
      <c r="H6671" s="5" t="s">
        <v>4963</v>
      </c>
      <c r="I6671" s="5" t="s">
        <v>11</v>
      </c>
      <c r="J6671" s="10">
        <v>1075000</v>
      </c>
      <c r="K6671" s="10"/>
      <c r="L6671" s="11">
        <v>2150000</v>
      </c>
    </row>
    <row r="6672" spans="1:12" x14ac:dyDescent="0.25">
      <c r="A6672" s="5" t="s">
        <v>1271</v>
      </c>
      <c r="B6672" s="3" t="s">
        <v>1272</v>
      </c>
      <c r="C6672" s="5" t="s">
        <v>5598</v>
      </c>
      <c r="D6672" s="5" t="s">
        <v>5591</v>
      </c>
      <c r="E6672" s="5">
        <v>2022</v>
      </c>
      <c r="F6672" s="8" t="str">
        <f t="shared" si="210"/>
        <v>February</v>
      </c>
      <c r="G6672" s="7">
        <f t="shared" si="211"/>
        <v>44610</v>
      </c>
      <c r="H6672" s="5" t="s">
        <v>4700</v>
      </c>
      <c r="I6672" s="5" t="s">
        <v>13</v>
      </c>
      <c r="J6672" s="10"/>
      <c r="K6672" s="10">
        <v>975000</v>
      </c>
      <c r="L6672" s="11">
        <v>1175000</v>
      </c>
    </row>
    <row r="6673" spans="1:12" x14ac:dyDescent="0.25">
      <c r="A6673" s="5" t="s">
        <v>1271</v>
      </c>
      <c r="B6673" s="3" t="s">
        <v>1272</v>
      </c>
      <c r="C6673" s="5" t="s">
        <v>5598</v>
      </c>
      <c r="D6673" s="5" t="s">
        <v>5591</v>
      </c>
      <c r="E6673" s="5">
        <v>2022</v>
      </c>
      <c r="F6673" s="8" t="str">
        <f t="shared" si="210"/>
        <v>February</v>
      </c>
      <c r="G6673" s="7">
        <f t="shared" si="211"/>
        <v>44610</v>
      </c>
      <c r="H6673" s="5" t="s">
        <v>4962</v>
      </c>
      <c r="I6673" s="5" t="s">
        <v>13</v>
      </c>
      <c r="J6673" s="10"/>
      <c r="K6673" s="10">
        <v>100000</v>
      </c>
      <c r="L6673" s="11">
        <v>1075000</v>
      </c>
    </row>
    <row r="6674" spans="1:12" x14ac:dyDescent="0.25">
      <c r="A6674" s="5" t="s">
        <v>1271</v>
      </c>
      <c r="B6674" s="3" t="s">
        <v>1272</v>
      </c>
      <c r="C6674" s="5" t="s">
        <v>5588</v>
      </c>
      <c r="D6674" s="5" t="s">
        <v>5587</v>
      </c>
      <c r="E6674" s="5">
        <v>2022</v>
      </c>
      <c r="F6674" s="8" t="str">
        <f t="shared" si="210"/>
        <v>March</v>
      </c>
      <c r="G6674" s="7">
        <f t="shared" si="211"/>
        <v>44621</v>
      </c>
      <c r="H6674" s="5" t="s">
        <v>4961</v>
      </c>
      <c r="I6674" s="5" t="s">
        <v>11</v>
      </c>
      <c r="J6674" s="10">
        <v>1075000</v>
      </c>
      <c r="K6674" s="10"/>
      <c r="L6674" s="11">
        <v>2150000</v>
      </c>
    </row>
    <row r="6675" spans="1:12" x14ac:dyDescent="0.25">
      <c r="A6675" s="5" t="s">
        <v>1271</v>
      </c>
      <c r="B6675" s="3" t="s">
        <v>1272</v>
      </c>
      <c r="C6675" s="5" t="s">
        <v>5588</v>
      </c>
      <c r="D6675" s="5" t="s">
        <v>5601</v>
      </c>
      <c r="E6675" s="5">
        <v>2022</v>
      </c>
      <c r="F6675" s="8" t="str">
        <f t="shared" si="210"/>
        <v>March</v>
      </c>
      <c r="G6675" s="7">
        <f t="shared" si="211"/>
        <v>44637</v>
      </c>
      <c r="H6675" s="5" t="s">
        <v>4695</v>
      </c>
      <c r="I6675" s="5" t="s">
        <v>13</v>
      </c>
      <c r="J6675" s="10"/>
      <c r="K6675" s="10">
        <v>975000</v>
      </c>
      <c r="L6675" s="11">
        <v>1175000</v>
      </c>
    </row>
    <row r="6676" spans="1:12" x14ac:dyDescent="0.25">
      <c r="A6676" s="5" t="s">
        <v>1271</v>
      </c>
      <c r="B6676" s="3" t="s">
        <v>1272</v>
      </c>
      <c r="C6676" s="5" t="s">
        <v>5588</v>
      </c>
      <c r="D6676" s="5" t="s">
        <v>5601</v>
      </c>
      <c r="E6676" s="5">
        <v>2022</v>
      </c>
      <c r="F6676" s="8" t="str">
        <f t="shared" ref="F6676:F6739" si="212">TEXT(C6676*28, "mmmm")</f>
        <v>March</v>
      </c>
      <c r="G6676" s="7">
        <f t="shared" ref="G6676:G6739" si="213">IFERROR(DATEVALUE(CONCATENATE(C6676,"-",D6676,"-",E6676)), "")</f>
        <v>44637</v>
      </c>
      <c r="H6676" s="5" t="s">
        <v>4694</v>
      </c>
      <c r="I6676" s="5" t="s">
        <v>13</v>
      </c>
      <c r="J6676" s="10"/>
      <c r="K6676" s="10">
        <v>100000</v>
      </c>
      <c r="L6676" s="11">
        <v>1075000</v>
      </c>
    </row>
    <row r="6677" spans="1:12" x14ac:dyDescent="0.25">
      <c r="A6677" s="5" t="s">
        <v>1271</v>
      </c>
      <c r="B6677" s="3" t="s">
        <v>1272</v>
      </c>
      <c r="C6677" s="5" t="s">
        <v>5596</v>
      </c>
      <c r="D6677" s="5" t="s">
        <v>5587</v>
      </c>
      <c r="E6677" s="5">
        <v>2022</v>
      </c>
      <c r="F6677" s="8" t="str">
        <f t="shared" si="212"/>
        <v>April</v>
      </c>
      <c r="G6677" s="7">
        <f t="shared" si="213"/>
        <v>44652</v>
      </c>
      <c r="H6677" s="5" t="s">
        <v>4960</v>
      </c>
      <c r="I6677" s="5" t="s">
        <v>11</v>
      </c>
      <c r="J6677" s="10">
        <v>1075000</v>
      </c>
      <c r="K6677" s="10"/>
      <c r="L6677" s="11">
        <v>2150000</v>
      </c>
    </row>
    <row r="6678" spans="1:12" x14ac:dyDescent="0.25">
      <c r="A6678" s="5" t="s">
        <v>1271</v>
      </c>
      <c r="B6678" s="3" t="s">
        <v>1272</v>
      </c>
      <c r="C6678" s="5" t="s">
        <v>5596</v>
      </c>
      <c r="D6678" s="5" t="s">
        <v>5617</v>
      </c>
      <c r="E6678" s="5">
        <v>2022</v>
      </c>
      <c r="F6678" s="8" t="str">
        <f t="shared" si="212"/>
        <v>April</v>
      </c>
      <c r="G6678" s="7">
        <f t="shared" si="213"/>
        <v>44670</v>
      </c>
      <c r="H6678" s="5" t="s">
        <v>4692</v>
      </c>
      <c r="I6678" s="5" t="s">
        <v>13</v>
      </c>
      <c r="J6678" s="10"/>
      <c r="K6678" s="10">
        <v>975000</v>
      </c>
      <c r="L6678" s="11">
        <v>1175000</v>
      </c>
    </row>
    <row r="6679" spans="1:12" x14ac:dyDescent="0.25">
      <c r="A6679" s="5" t="s">
        <v>1271</v>
      </c>
      <c r="B6679" s="3" t="s">
        <v>1272</v>
      </c>
      <c r="C6679" s="5" t="s">
        <v>5596</v>
      </c>
      <c r="D6679" s="5" t="s">
        <v>5617</v>
      </c>
      <c r="E6679" s="5">
        <v>2022</v>
      </c>
      <c r="F6679" s="8" t="str">
        <f t="shared" si="212"/>
        <v>April</v>
      </c>
      <c r="G6679" s="7">
        <f t="shared" si="213"/>
        <v>44670</v>
      </c>
      <c r="H6679" s="5" t="s">
        <v>4691</v>
      </c>
      <c r="I6679" s="5" t="s">
        <v>13</v>
      </c>
      <c r="J6679" s="10"/>
      <c r="K6679" s="10">
        <v>100000</v>
      </c>
      <c r="L6679" s="11">
        <v>1075000</v>
      </c>
    </row>
    <row r="6680" spans="1:12" x14ac:dyDescent="0.25">
      <c r="A6680" s="5" t="s">
        <v>1271</v>
      </c>
      <c r="B6680" s="3" t="s">
        <v>1272</v>
      </c>
      <c r="C6680" s="5" t="s">
        <v>5597</v>
      </c>
      <c r="D6680" s="5" t="s">
        <v>5587</v>
      </c>
      <c r="E6680" s="5">
        <v>2022</v>
      </c>
      <c r="F6680" s="8" t="str">
        <f t="shared" si="212"/>
        <v>May</v>
      </c>
      <c r="G6680" s="7">
        <f t="shared" si="213"/>
        <v>44682</v>
      </c>
      <c r="H6680" s="5" t="s">
        <v>4959</v>
      </c>
      <c r="I6680" s="5" t="s">
        <v>11</v>
      </c>
      <c r="J6680" s="10">
        <v>1075000</v>
      </c>
      <c r="K6680" s="10"/>
      <c r="L6680" s="11">
        <v>2150000</v>
      </c>
    </row>
    <row r="6681" spans="1:12" x14ac:dyDescent="0.25">
      <c r="A6681" s="5" t="s">
        <v>1271</v>
      </c>
      <c r="B6681" s="3" t="s">
        <v>1272</v>
      </c>
      <c r="C6681" s="5" t="s">
        <v>5597</v>
      </c>
      <c r="D6681" s="5" t="s">
        <v>5605</v>
      </c>
      <c r="E6681" s="5">
        <v>2022</v>
      </c>
      <c r="F6681" s="8" t="str">
        <f t="shared" si="212"/>
        <v>May</v>
      </c>
      <c r="G6681" s="7">
        <f t="shared" si="213"/>
        <v>44690</v>
      </c>
      <c r="H6681" s="5" t="s">
        <v>4689</v>
      </c>
      <c r="I6681" s="5" t="s">
        <v>13</v>
      </c>
      <c r="J6681" s="10"/>
      <c r="K6681" s="10">
        <v>975000</v>
      </c>
      <c r="L6681" s="11">
        <v>1175000</v>
      </c>
    </row>
    <row r="6682" spans="1:12" x14ac:dyDescent="0.25">
      <c r="A6682" s="5" t="s">
        <v>1271</v>
      </c>
      <c r="B6682" s="3" t="s">
        <v>1272</v>
      </c>
      <c r="C6682" s="5" t="s">
        <v>5597</v>
      </c>
      <c r="D6682" s="5" t="s">
        <v>5605</v>
      </c>
      <c r="E6682" s="5">
        <v>2022</v>
      </c>
      <c r="F6682" s="8" t="str">
        <f t="shared" si="212"/>
        <v>May</v>
      </c>
      <c r="G6682" s="7">
        <f t="shared" si="213"/>
        <v>44690</v>
      </c>
      <c r="H6682" s="5" t="s">
        <v>4688</v>
      </c>
      <c r="I6682" s="5" t="s">
        <v>13</v>
      </c>
      <c r="J6682" s="10"/>
      <c r="K6682" s="10">
        <v>100000</v>
      </c>
      <c r="L6682" s="11">
        <v>1075000</v>
      </c>
    </row>
    <row r="6683" spans="1:12" x14ac:dyDescent="0.25">
      <c r="A6683" s="5" t="s">
        <v>1271</v>
      </c>
      <c r="B6683" s="3" t="s">
        <v>1272</v>
      </c>
      <c r="C6683" s="5" t="s">
        <v>5589</v>
      </c>
      <c r="D6683" s="5" t="s">
        <v>5587</v>
      </c>
      <c r="E6683" s="5">
        <v>2022</v>
      </c>
      <c r="F6683" s="8" t="str">
        <f t="shared" si="212"/>
        <v>June</v>
      </c>
      <c r="G6683" s="7">
        <f t="shared" si="213"/>
        <v>44713</v>
      </c>
      <c r="H6683" s="5" t="s">
        <v>4958</v>
      </c>
      <c r="I6683" s="5" t="s">
        <v>11</v>
      </c>
      <c r="J6683" s="10">
        <v>1075000</v>
      </c>
      <c r="K6683" s="10"/>
      <c r="L6683" s="11">
        <v>2150000</v>
      </c>
    </row>
    <row r="6684" spans="1:12" x14ac:dyDescent="0.25">
      <c r="A6684" s="5" t="s">
        <v>1271</v>
      </c>
      <c r="B6684" s="3" t="s">
        <v>1272</v>
      </c>
      <c r="C6684" s="5" t="s">
        <v>5589</v>
      </c>
      <c r="D6684" s="5" t="s">
        <v>5590</v>
      </c>
      <c r="E6684" s="5">
        <v>2022</v>
      </c>
      <c r="F6684" s="8" t="str">
        <f t="shared" si="212"/>
        <v>June</v>
      </c>
      <c r="G6684" s="7">
        <f t="shared" si="213"/>
        <v>44720</v>
      </c>
      <c r="H6684" s="5" t="s">
        <v>4732</v>
      </c>
      <c r="I6684" s="5" t="s">
        <v>13</v>
      </c>
      <c r="J6684" s="10"/>
      <c r="K6684" s="10">
        <v>100000</v>
      </c>
      <c r="L6684" s="11">
        <v>2050000</v>
      </c>
    </row>
    <row r="6685" spans="1:12" x14ac:dyDescent="0.25">
      <c r="A6685" s="5" t="s">
        <v>1271</v>
      </c>
      <c r="B6685" s="3" t="s">
        <v>1272</v>
      </c>
      <c r="C6685" s="5" t="s">
        <v>5589</v>
      </c>
      <c r="D6685" s="5" t="s">
        <v>5590</v>
      </c>
      <c r="E6685" s="5">
        <v>2022</v>
      </c>
      <c r="F6685" s="8" t="str">
        <f t="shared" si="212"/>
        <v>June</v>
      </c>
      <c r="G6685" s="7">
        <f t="shared" si="213"/>
        <v>44720</v>
      </c>
      <c r="H6685" s="5" t="s">
        <v>4718</v>
      </c>
      <c r="I6685" s="5" t="s">
        <v>13</v>
      </c>
      <c r="J6685" s="10"/>
      <c r="K6685" s="10">
        <v>975000</v>
      </c>
      <c r="L6685" s="11">
        <v>1075000</v>
      </c>
    </row>
    <row r="6686" spans="1:12" x14ac:dyDescent="0.25">
      <c r="A6686" s="5" t="s">
        <v>1271</v>
      </c>
      <c r="B6686" s="3" t="s">
        <v>1272</v>
      </c>
      <c r="C6686" s="5" t="s">
        <v>5592</v>
      </c>
      <c r="D6686" s="5" t="s">
        <v>5587</v>
      </c>
      <c r="E6686" s="5">
        <v>2022</v>
      </c>
      <c r="F6686" s="8" t="str">
        <f t="shared" si="212"/>
        <v>July</v>
      </c>
      <c r="G6686" s="7">
        <f t="shared" si="213"/>
        <v>44743</v>
      </c>
      <c r="H6686" s="5" t="s">
        <v>4957</v>
      </c>
      <c r="I6686" s="5" t="s">
        <v>11</v>
      </c>
      <c r="J6686" s="10">
        <v>1075000</v>
      </c>
      <c r="K6686" s="10"/>
      <c r="L6686" s="11">
        <v>2150000</v>
      </c>
    </row>
    <row r="6687" spans="1:12" x14ac:dyDescent="0.25">
      <c r="A6687" s="5" t="s">
        <v>1271</v>
      </c>
      <c r="B6687" s="3" t="s">
        <v>1272</v>
      </c>
      <c r="C6687" s="5" t="s">
        <v>5592</v>
      </c>
      <c r="D6687" s="5" t="s">
        <v>5606</v>
      </c>
      <c r="E6687" s="5">
        <v>2022</v>
      </c>
      <c r="F6687" s="8" t="str">
        <f t="shared" si="212"/>
        <v>July</v>
      </c>
      <c r="G6687" s="7">
        <f t="shared" si="213"/>
        <v>44752</v>
      </c>
      <c r="H6687" s="5" t="s">
        <v>4685</v>
      </c>
      <c r="I6687" s="5" t="s">
        <v>13</v>
      </c>
      <c r="J6687" s="10"/>
      <c r="K6687" s="10">
        <v>975000</v>
      </c>
      <c r="L6687" s="11">
        <v>1175000</v>
      </c>
    </row>
    <row r="6688" spans="1:12" x14ac:dyDescent="0.25">
      <c r="A6688" s="5" t="s">
        <v>1271</v>
      </c>
      <c r="B6688" s="3" t="s">
        <v>1272</v>
      </c>
      <c r="C6688" s="5" t="s">
        <v>5590</v>
      </c>
      <c r="D6688" s="5" t="s">
        <v>5587</v>
      </c>
      <c r="E6688" s="5">
        <v>2022</v>
      </c>
      <c r="F6688" s="8" t="str">
        <f t="shared" si="212"/>
        <v>August</v>
      </c>
      <c r="G6688" s="7">
        <f t="shared" si="213"/>
        <v>44774</v>
      </c>
      <c r="H6688" s="5" t="s">
        <v>4956</v>
      </c>
      <c r="I6688" s="5" t="s">
        <v>11</v>
      </c>
      <c r="J6688" s="10">
        <v>1075000</v>
      </c>
      <c r="K6688" s="10"/>
      <c r="L6688" s="11">
        <v>2250000</v>
      </c>
    </row>
    <row r="6689" spans="1:12" x14ac:dyDescent="0.25">
      <c r="A6689" s="5" t="s">
        <v>1297</v>
      </c>
      <c r="B6689" s="3" t="s">
        <v>1298</v>
      </c>
      <c r="C6689" s="5" t="s">
        <v>5587</v>
      </c>
      <c r="D6689" s="5" t="s">
        <v>5587</v>
      </c>
      <c r="E6689" s="5">
        <v>2022</v>
      </c>
      <c r="F6689" s="8" t="str">
        <f t="shared" si="212"/>
        <v>January</v>
      </c>
      <c r="G6689" s="7">
        <f t="shared" si="213"/>
        <v>44562</v>
      </c>
      <c r="H6689" s="5" t="s">
        <v>36</v>
      </c>
      <c r="I6689" s="5" t="s">
        <v>29</v>
      </c>
      <c r="J6689" s="10"/>
      <c r="K6689" s="10"/>
      <c r="L6689" s="11">
        <v>-6450</v>
      </c>
    </row>
    <row r="6690" spans="1:12" x14ac:dyDescent="0.25">
      <c r="A6690" s="5" t="s">
        <v>1297</v>
      </c>
      <c r="B6690" s="3" t="s">
        <v>1298</v>
      </c>
      <c r="C6690" s="5" t="s">
        <v>5587</v>
      </c>
      <c r="D6690" s="5" t="s">
        <v>5587</v>
      </c>
      <c r="E6690" s="5">
        <v>2022</v>
      </c>
      <c r="F6690" s="8" t="str">
        <f t="shared" si="212"/>
        <v>January</v>
      </c>
      <c r="G6690" s="7">
        <f t="shared" si="213"/>
        <v>44562</v>
      </c>
      <c r="H6690" s="5" t="s">
        <v>4955</v>
      </c>
      <c r="I6690" s="5" t="s">
        <v>11</v>
      </c>
      <c r="J6690" s="10">
        <v>107500</v>
      </c>
      <c r="K6690" s="10"/>
      <c r="L6690" s="11">
        <v>101050</v>
      </c>
    </row>
    <row r="6691" spans="1:12" x14ac:dyDescent="0.25">
      <c r="A6691" s="5" t="s">
        <v>1297</v>
      </c>
      <c r="B6691" s="3" t="s">
        <v>1298</v>
      </c>
      <c r="C6691" s="5" t="s">
        <v>5587</v>
      </c>
      <c r="D6691" s="5" t="s">
        <v>5604</v>
      </c>
      <c r="E6691" s="5">
        <v>2022</v>
      </c>
      <c r="F6691" s="8" t="str">
        <f t="shared" si="212"/>
        <v>January</v>
      </c>
      <c r="G6691" s="7">
        <f t="shared" si="213"/>
        <v>44574</v>
      </c>
      <c r="H6691" s="5" t="s">
        <v>4700</v>
      </c>
      <c r="I6691" s="5" t="s">
        <v>13</v>
      </c>
      <c r="J6691" s="10"/>
      <c r="K6691" s="10">
        <v>102500</v>
      </c>
      <c r="L6691" s="11">
        <v>-1450</v>
      </c>
    </row>
    <row r="6692" spans="1:12" x14ac:dyDescent="0.25">
      <c r="A6692" s="5" t="s">
        <v>1297</v>
      </c>
      <c r="B6692" s="3" t="s">
        <v>1298</v>
      </c>
      <c r="C6692" s="5" t="s">
        <v>5598</v>
      </c>
      <c r="D6692" s="5" t="s">
        <v>5587</v>
      </c>
      <c r="E6692" s="5">
        <v>2022</v>
      </c>
      <c r="F6692" s="8" t="str">
        <f t="shared" si="212"/>
        <v>February</v>
      </c>
      <c r="G6692" s="7">
        <f t="shared" si="213"/>
        <v>44593</v>
      </c>
      <c r="H6692" s="5" t="s">
        <v>4954</v>
      </c>
      <c r="I6692" s="5" t="s">
        <v>11</v>
      </c>
      <c r="J6692" s="10">
        <v>107500</v>
      </c>
      <c r="K6692" s="10"/>
      <c r="L6692" s="11">
        <v>106050</v>
      </c>
    </row>
    <row r="6693" spans="1:12" x14ac:dyDescent="0.25">
      <c r="A6693" s="5" t="s">
        <v>1297</v>
      </c>
      <c r="B6693" s="3" t="s">
        <v>1298</v>
      </c>
      <c r="C6693" s="5" t="s">
        <v>5598</v>
      </c>
      <c r="D6693" s="5" t="s">
        <v>5588</v>
      </c>
      <c r="E6693" s="5">
        <v>2022</v>
      </c>
      <c r="F6693" s="8" t="str">
        <f t="shared" si="212"/>
        <v>February</v>
      </c>
      <c r="G6693" s="7">
        <f t="shared" si="213"/>
        <v>44595</v>
      </c>
      <c r="H6693" s="5" t="s">
        <v>4698</v>
      </c>
      <c r="I6693" s="5" t="s">
        <v>13</v>
      </c>
      <c r="J6693" s="10"/>
      <c r="K6693" s="10">
        <v>102500</v>
      </c>
      <c r="L6693" s="11">
        <v>3550</v>
      </c>
    </row>
    <row r="6694" spans="1:12" x14ac:dyDescent="0.25">
      <c r="A6694" s="5" t="s">
        <v>1297</v>
      </c>
      <c r="B6694" s="3" t="s">
        <v>1298</v>
      </c>
      <c r="C6694" s="5" t="s">
        <v>5598</v>
      </c>
      <c r="D6694" s="5" t="s">
        <v>5588</v>
      </c>
      <c r="E6694" s="5">
        <v>2022</v>
      </c>
      <c r="F6694" s="8" t="str">
        <f t="shared" si="212"/>
        <v>February</v>
      </c>
      <c r="G6694" s="7">
        <f t="shared" si="213"/>
        <v>44595</v>
      </c>
      <c r="H6694" s="5" t="s">
        <v>4953</v>
      </c>
      <c r="I6694" s="5" t="s">
        <v>13</v>
      </c>
      <c r="J6694" s="10"/>
      <c r="K6694" s="10">
        <v>10000</v>
      </c>
      <c r="L6694" s="11">
        <v>-6450</v>
      </c>
    </row>
    <row r="6695" spans="1:12" x14ac:dyDescent="0.25">
      <c r="A6695" s="5" t="s">
        <v>1297</v>
      </c>
      <c r="B6695" s="3" t="s">
        <v>1298</v>
      </c>
      <c r="C6695" s="5" t="s">
        <v>5588</v>
      </c>
      <c r="D6695" s="5" t="s">
        <v>5587</v>
      </c>
      <c r="E6695" s="5">
        <v>2022</v>
      </c>
      <c r="F6695" s="8" t="str">
        <f t="shared" si="212"/>
        <v>March</v>
      </c>
      <c r="G6695" s="7">
        <f t="shared" si="213"/>
        <v>44621</v>
      </c>
      <c r="H6695" s="5" t="s">
        <v>4952</v>
      </c>
      <c r="I6695" s="5" t="s">
        <v>11</v>
      </c>
      <c r="J6695" s="10">
        <v>107500</v>
      </c>
      <c r="K6695" s="10"/>
      <c r="L6695" s="11">
        <v>101050</v>
      </c>
    </row>
    <row r="6696" spans="1:12" x14ac:dyDescent="0.25">
      <c r="A6696" s="5" t="s">
        <v>1299</v>
      </c>
      <c r="B6696" s="3" t="s">
        <v>1300</v>
      </c>
      <c r="C6696" s="7"/>
      <c r="D6696" s="7"/>
      <c r="E6696" s="7"/>
      <c r="F6696" s="8" t="str">
        <f t="shared" si="212"/>
        <v>January</v>
      </c>
      <c r="G6696" s="7" t="str">
        <f t="shared" si="213"/>
        <v/>
      </c>
      <c r="H6696" s="5" t="s">
        <v>28</v>
      </c>
      <c r="I6696" s="5" t="s">
        <v>29</v>
      </c>
      <c r="J6696" s="10"/>
      <c r="K6696" s="10"/>
      <c r="L6696" s="11">
        <v>0</v>
      </c>
    </row>
    <row r="6697" spans="1:12" x14ac:dyDescent="0.25">
      <c r="A6697" s="5" t="s">
        <v>1301</v>
      </c>
      <c r="B6697" s="3" t="s">
        <v>1302</v>
      </c>
      <c r="C6697" s="5" t="s">
        <v>5589</v>
      </c>
      <c r="D6697" s="5" t="s">
        <v>5589</v>
      </c>
      <c r="E6697" s="5">
        <v>2022</v>
      </c>
      <c r="F6697" s="8" t="str">
        <f t="shared" si="212"/>
        <v>June</v>
      </c>
      <c r="G6697" s="7">
        <f t="shared" si="213"/>
        <v>44718</v>
      </c>
      <c r="H6697" s="5" t="s">
        <v>4951</v>
      </c>
      <c r="I6697" s="5" t="s">
        <v>11</v>
      </c>
      <c r="J6697" s="10">
        <v>1662272.5</v>
      </c>
      <c r="K6697" s="10"/>
      <c r="L6697" s="11">
        <v>1662272.5</v>
      </c>
    </row>
    <row r="6698" spans="1:12" x14ac:dyDescent="0.25">
      <c r="A6698" s="5" t="s">
        <v>1301</v>
      </c>
      <c r="B6698" s="3" t="s">
        <v>1302</v>
      </c>
      <c r="C6698" s="5" t="s">
        <v>5592</v>
      </c>
      <c r="D6698" s="5" t="s">
        <v>5589</v>
      </c>
      <c r="E6698" s="5">
        <v>2022</v>
      </c>
      <c r="F6698" s="8" t="str">
        <f t="shared" si="212"/>
        <v>July</v>
      </c>
      <c r="G6698" s="7">
        <f t="shared" si="213"/>
        <v>44748</v>
      </c>
      <c r="H6698" s="5" t="s">
        <v>3216</v>
      </c>
      <c r="I6698" s="5" t="s">
        <v>13</v>
      </c>
      <c r="J6698" s="10"/>
      <c r="K6698" s="10">
        <v>1500000</v>
      </c>
      <c r="L6698" s="11">
        <v>162272.5</v>
      </c>
    </row>
    <row r="6699" spans="1:12" x14ac:dyDescent="0.25">
      <c r="A6699" s="5" t="s">
        <v>1303</v>
      </c>
      <c r="B6699" s="3" t="s">
        <v>1304</v>
      </c>
      <c r="C6699" s="5" t="s">
        <v>5587</v>
      </c>
      <c r="D6699" s="5" t="s">
        <v>5587</v>
      </c>
      <c r="E6699" s="5">
        <v>2022</v>
      </c>
      <c r="F6699" s="8" t="str">
        <f t="shared" si="212"/>
        <v>January</v>
      </c>
      <c r="G6699" s="7">
        <f t="shared" si="213"/>
        <v>44562</v>
      </c>
      <c r="H6699" s="5" t="s">
        <v>36</v>
      </c>
      <c r="I6699" s="5" t="s">
        <v>29</v>
      </c>
      <c r="J6699" s="10"/>
      <c r="K6699" s="10"/>
      <c r="L6699" s="11">
        <v>-144300</v>
      </c>
    </row>
    <row r="6700" spans="1:12" x14ac:dyDescent="0.25">
      <c r="A6700" s="5" t="s">
        <v>1324</v>
      </c>
      <c r="B6700" s="3" t="s">
        <v>1325</v>
      </c>
      <c r="C6700" s="5" t="s">
        <v>5587</v>
      </c>
      <c r="D6700" s="5" t="s">
        <v>5587</v>
      </c>
      <c r="E6700" s="5">
        <v>2022</v>
      </c>
      <c r="F6700" s="8" t="str">
        <f t="shared" si="212"/>
        <v>January</v>
      </c>
      <c r="G6700" s="7">
        <f t="shared" si="213"/>
        <v>44562</v>
      </c>
      <c r="H6700" s="5" t="s">
        <v>36</v>
      </c>
      <c r="I6700" s="5" t="s">
        <v>29</v>
      </c>
      <c r="J6700" s="10"/>
      <c r="K6700" s="10"/>
      <c r="L6700" s="11">
        <v>217658.8</v>
      </c>
    </row>
    <row r="6701" spans="1:12" x14ac:dyDescent="0.25">
      <c r="A6701" s="5" t="s">
        <v>1324</v>
      </c>
      <c r="B6701" s="3" t="s">
        <v>1325</v>
      </c>
      <c r="C6701" s="5" t="s">
        <v>5587</v>
      </c>
      <c r="D6701" s="5" t="s">
        <v>5587</v>
      </c>
      <c r="E6701" s="5">
        <v>2022</v>
      </c>
      <c r="F6701" s="8" t="str">
        <f t="shared" si="212"/>
        <v>January</v>
      </c>
      <c r="G6701" s="7">
        <f t="shared" si="213"/>
        <v>44562</v>
      </c>
      <c r="H6701" s="5" t="s">
        <v>4950</v>
      </c>
      <c r="I6701" s="5" t="s">
        <v>11</v>
      </c>
      <c r="J6701" s="10">
        <v>217648.8</v>
      </c>
      <c r="K6701" s="10"/>
      <c r="L6701" s="11">
        <v>435307.6</v>
      </c>
    </row>
    <row r="6702" spans="1:12" x14ac:dyDescent="0.25">
      <c r="A6702" s="5" t="s">
        <v>1324</v>
      </c>
      <c r="B6702" s="3" t="s">
        <v>1325</v>
      </c>
      <c r="C6702" s="5" t="s">
        <v>5587</v>
      </c>
      <c r="D6702" s="5" t="s">
        <v>5589</v>
      </c>
      <c r="E6702" s="5">
        <v>2022</v>
      </c>
      <c r="F6702" s="8" t="str">
        <f t="shared" si="212"/>
        <v>January</v>
      </c>
      <c r="G6702" s="7">
        <f t="shared" si="213"/>
        <v>44567</v>
      </c>
      <c r="H6702" s="5" t="s">
        <v>3319</v>
      </c>
      <c r="I6702" s="5" t="s">
        <v>13</v>
      </c>
      <c r="J6702" s="10"/>
      <c r="K6702" s="10">
        <v>217648.8</v>
      </c>
      <c r="L6702" s="11">
        <v>217658.8</v>
      </c>
    </row>
    <row r="6703" spans="1:12" x14ac:dyDescent="0.25">
      <c r="A6703" s="5" t="s">
        <v>1324</v>
      </c>
      <c r="B6703" s="3" t="s">
        <v>1325</v>
      </c>
      <c r="C6703" s="5" t="s">
        <v>5587</v>
      </c>
      <c r="D6703" s="5" t="s">
        <v>5609</v>
      </c>
      <c r="E6703" s="5">
        <v>2022</v>
      </c>
      <c r="F6703" s="8" t="str">
        <f t="shared" si="212"/>
        <v>January</v>
      </c>
      <c r="G6703" s="7">
        <f t="shared" si="213"/>
        <v>44584</v>
      </c>
      <c r="H6703" s="5" t="s">
        <v>4764</v>
      </c>
      <c r="I6703" s="5" t="s">
        <v>13</v>
      </c>
      <c r="J6703" s="10"/>
      <c r="K6703" s="10">
        <v>217648.8</v>
      </c>
      <c r="L6703" s="11">
        <v>10</v>
      </c>
    </row>
    <row r="6704" spans="1:12" x14ac:dyDescent="0.25">
      <c r="A6704" s="5" t="s">
        <v>1324</v>
      </c>
      <c r="B6704" s="3" t="s">
        <v>1325</v>
      </c>
      <c r="C6704" s="5" t="s">
        <v>5598</v>
      </c>
      <c r="D6704" s="5" t="s">
        <v>5587</v>
      </c>
      <c r="E6704" s="5">
        <v>2022</v>
      </c>
      <c r="F6704" s="8" t="str">
        <f t="shared" si="212"/>
        <v>February</v>
      </c>
      <c r="G6704" s="7">
        <f t="shared" si="213"/>
        <v>44593</v>
      </c>
      <c r="H6704" s="5" t="s">
        <v>4949</v>
      </c>
      <c r="I6704" s="5" t="s">
        <v>11</v>
      </c>
      <c r="J6704" s="10">
        <v>217648.8</v>
      </c>
      <c r="K6704" s="10"/>
      <c r="L6704" s="11">
        <v>217658.8</v>
      </c>
    </row>
    <row r="6705" spans="1:12" x14ac:dyDescent="0.25">
      <c r="A6705" s="5" t="s">
        <v>1324</v>
      </c>
      <c r="B6705" s="3" t="s">
        <v>1325</v>
      </c>
      <c r="C6705" s="5" t="s">
        <v>5598</v>
      </c>
      <c r="D6705" s="5" t="s">
        <v>5613</v>
      </c>
      <c r="E6705" s="5">
        <v>2022</v>
      </c>
      <c r="F6705" s="8" t="str">
        <f t="shared" si="212"/>
        <v>February</v>
      </c>
      <c r="G6705" s="7">
        <f t="shared" si="213"/>
        <v>44613</v>
      </c>
      <c r="H6705" s="5" t="s">
        <v>4698</v>
      </c>
      <c r="I6705" s="5" t="s">
        <v>13</v>
      </c>
      <c r="J6705" s="10"/>
      <c r="K6705" s="10">
        <v>217648.8</v>
      </c>
      <c r="L6705" s="11">
        <v>10</v>
      </c>
    </row>
    <row r="6706" spans="1:12" x14ac:dyDescent="0.25">
      <c r="A6706" s="5" t="s">
        <v>1324</v>
      </c>
      <c r="B6706" s="3" t="s">
        <v>1325</v>
      </c>
      <c r="C6706" s="5" t="s">
        <v>5588</v>
      </c>
      <c r="D6706" s="5" t="s">
        <v>5587</v>
      </c>
      <c r="E6706" s="5">
        <v>2022</v>
      </c>
      <c r="F6706" s="8" t="str">
        <f t="shared" si="212"/>
        <v>March</v>
      </c>
      <c r="G6706" s="7">
        <f t="shared" si="213"/>
        <v>44621</v>
      </c>
      <c r="H6706" s="5" t="s">
        <v>4948</v>
      </c>
      <c r="I6706" s="5" t="s">
        <v>11</v>
      </c>
      <c r="J6706" s="10">
        <v>217648.8</v>
      </c>
      <c r="K6706" s="10"/>
      <c r="L6706" s="11">
        <v>217658.8</v>
      </c>
    </row>
    <row r="6707" spans="1:12" x14ac:dyDescent="0.25">
      <c r="A6707" s="5" t="s">
        <v>1324</v>
      </c>
      <c r="B6707" s="3" t="s">
        <v>1325</v>
      </c>
      <c r="C6707" s="5" t="s">
        <v>5588</v>
      </c>
      <c r="D6707" s="5" t="s">
        <v>5616</v>
      </c>
      <c r="E6707" s="5">
        <v>2022</v>
      </c>
      <c r="F6707" s="8" t="str">
        <f t="shared" si="212"/>
        <v>March</v>
      </c>
      <c r="G6707" s="7">
        <f t="shared" si="213"/>
        <v>44635</v>
      </c>
      <c r="H6707" s="5" t="s">
        <v>4695</v>
      </c>
      <c r="I6707" s="5" t="s">
        <v>13</v>
      </c>
      <c r="J6707" s="10"/>
      <c r="K6707" s="10">
        <v>217648.8</v>
      </c>
      <c r="L6707" s="11">
        <v>10</v>
      </c>
    </row>
    <row r="6708" spans="1:12" x14ac:dyDescent="0.25">
      <c r="A6708" s="5" t="s">
        <v>1324</v>
      </c>
      <c r="B6708" s="3" t="s">
        <v>1325</v>
      </c>
      <c r="C6708" s="5" t="s">
        <v>5596</v>
      </c>
      <c r="D6708" s="5" t="s">
        <v>5587</v>
      </c>
      <c r="E6708" s="5">
        <v>2022</v>
      </c>
      <c r="F6708" s="8" t="str">
        <f t="shared" si="212"/>
        <v>April</v>
      </c>
      <c r="G6708" s="7">
        <f t="shared" si="213"/>
        <v>44652</v>
      </c>
      <c r="H6708" s="5" t="s">
        <v>4947</v>
      </c>
      <c r="I6708" s="5" t="s">
        <v>11</v>
      </c>
      <c r="J6708" s="10">
        <v>217648.8</v>
      </c>
      <c r="K6708" s="10"/>
      <c r="L6708" s="11">
        <v>217658.8</v>
      </c>
    </row>
    <row r="6709" spans="1:12" x14ac:dyDescent="0.25">
      <c r="A6709" s="5" t="s">
        <v>1324</v>
      </c>
      <c r="B6709" s="3" t="s">
        <v>1325</v>
      </c>
      <c r="C6709" s="5" t="s">
        <v>5596</v>
      </c>
      <c r="D6709" s="5" t="s">
        <v>5587</v>
      </c>
      <c r="E6709" s="5">
        <v>2022</v>
      </c>
      <c r="F6709" s="8" t="str">
        <f t="shared" si="212"/>
        <v>April</v>
      </c>
      <c r="G6709" s="7">
        <f t="shared" si="213"/>
        <v>44652</v>
      </c>
      <c r="H6709" s="5" t="s">
        <v>4692</v>
      </c>
      <c r="I6709" s="5" t="s">
        <v>13</v>
      </c>
      <c r="J6709" s="10"/>
      <c r="K6709" s="10">
        <v>217648.8</v>
      </c>
      <c r="L6709" s="11">
        <v>10</v>
      </c>
    </row>
    <row r="6710" spans="1:12" x14ac:dyDescent="0.25">
      <c r="A6710" s="5" t="s">
        <v>1324</v>
      </c>
      <c r="B6710" s="3" t="s">
        <v>1325</v>
      </c>
      <c r="C6710" s="5" t="s">
        <v>5597</v>
      </c>
      <c r="D6710" s="5" t="s">
        <v>5587</v>
      </c>
      <c r="E6710" s="5">
        <v>2022</v>
      </c>
      <c r="F6710" s="8" t="str">
        <f t="shared" si="212"/>
        <v>May</v>
      </c>
      <c r="G6710" s="7">
        <f t="shared" si="213"/>
        <v>44682</v>
      </c>
      <c r="H6710" s="5" t="s">
        <v>4946</v>
      </c>
      <c r="I6710" s="5" t="s">
        <v>11</v>
      </c>
      <c r="J6710" s="10">
        <v>217648.8</v>
      </c>
      <c r="K6710" s="10"/>
      <c r="L6710" s="11">
        <v>217658.8</v>
      </c>
    </row>
    <row r="6711" spans="1:12" x14ac:dyDescent="0.25">
      <c r="A6711" s="5" t="s">
        <v>1324</v>
      </c>
      <c r="B6711" s="3" t="s">
        <v>1325</v>
      </c>
      <c r="C6711" s="5" t="s">
        <v>5597</v>
      </c>
      <c r="D6711" s="5" t="s">
        <v>5597</v>
      </c>
      <c r="E6711" s="5">
        <v>2022</v>
      </c>
      <c r="F6711" s="8" t="str">
        <f t="shared" si="212"/>
        <v>May</v>
      </c>
      <c r="G6711" s="7">
        <f t="shared" si="213"/>
        <v>44686</v>
      </c>
      <c r="H6711" s="5" t="s">
        <v>4689</v>
      </c>
      <c r="I6711" s="5" t="s">
        <v>13</v>
      </c>
      <c r="J6711" s="10"/>
      <c r="K6711" s="10">
        <v>217648.8</v>
      </c>
      <c r="L6711" s="11">
        <v>10</v>
      </c>
    </row>
    <row r="6712" spans="1:12" x14ac:dyDescent="0.25">
      <c r="A6712" s="5" t="s">
        <v>1324</v>
      </c>
      <c r="B6712" s="3" t="s">
        <v>1325</v>
      </c>
      <c r="C6712" s="5" t="s">
        <v>5589</v>
      </c>
      <c r="D6712" s="5" t="s">
        <v>5587</v>
      </c>
      <c r="E6712" s="5">
        <v>2022</v>
      </c>
      <c r="F6712" s="8" t="str">
        <f t="shared" si="212"/>
        <v>June</v>
      </c>
      <c r="G6712" s="7">
        <f t="shared" si="213"/>
        <v>44713</v>
      </c>
      <c r="H6712" s="5" t="s">
        <v>4945</v>
      </c>
      <c r="I6712" s="5" t="s">
        <v>11</v>
      </c>
      <c r="J6712" s="10">
        <v>217648.8</v>
      </c>
      <c r="K6712" s="10"/>
      <c r="L6712" s="11">
        <v>217658.8</v>
      </c>
    </row>
    <row r="6713" spans="1:12" x14ac:dyDescent="0.25">
      <c r="A6713" s="5" t="s">
        <v>1324</v>
      </c>
      <c r="B6713" s="3" t="s">
        <v>1325</v>
      </c>
      <c r="C6713" s="5" t="s">
        <v>5589</v>
      </c>
      <c r="D6713" s="5" t="s">
        <v>5598</v>
      </c>
      <c r="E6713" s="5">
        <v>2022</v>
      </c>
      <c r="F6713" s="8" t="str">
        <f t="shared" si="212"/>
        <v>June</v>
      </c>
      <c r="G6713" s="7">
        <f t="shared" si="213"/>
        <v>44714</v>
      </c>
      <c r="H6713" s="5" t="s">
        <v>3598</v>
      </c>
      <c r="I6713" s="5" t="s">
        <v>13</v>
      </c>
      <c r="J6713" s="10"/>
      <c r="K6713" s="10">
        <v>217648.8</v>
      </c>
      <c r="L6713" s="11">
        <v>10</v>
      </c>
    </row>
    <row r="6714" spans="1:12" x14ac:dyDescent="0.25">
      <c r="A6714" s="5" t="s">
        <v>1324</v>
      </c>
      <c r="B6714" s="3" t="s">
        <v>1325</v>
      </c>
      <c r="C6714" s="5" t="s">
        <v>5592</v>
      </c>
      <c r="D6714" s="5" t="s">
        <v>5587</v>
      </c>
      <c r="E6714" s="5">
        <v>2022</v>
      </c>
      <c r="F6714" s="8" t="str">
        <f t="shared" si="212"/>
        <v>July</v>
      </c>
      <c r="G6714" s="7">
        <f t="shared" si="213"/>
        <v>44743</v>
      </c>
      <c r="H6714" s="5" t="s">
        <v>4944</v>
      </c>
      <c r="I6714" s="5" t="s">
        <v>11</v>
      </c>
      <c r="J6714" s="10">
        <v>217648.8</v>
      </c>
      <c r="K6714" s="10"/>
      <c r="L6714" s="11">
        <v>217658.8</v>
      </c>
    </row>
    <row r="6715" spans="1:12" x14ac:dyDescent="0.25">
      <c r="A6715" s="5" t="s">
        <v>1324</v>
      </c>
      <c r="B6715" s="3" t="s">
        <v>1325</v>
      </c>
      <c r="C6715" s="5" t="s">
        <v>5592</v>
      </c>
      <c r="D6715" s="5" t="s">
        <v>5588</v>
      </c>
      <c r="E6715" s="5">
        <v>2022</v>
      </c>
      <c r="F6715" s="8" t="str">
        <f t="shared" si="212"/>
        <v>July</v>
      </c>
      <c r="G6715" s="7">
        <f t="shared" si="213"/>
        <v>44745</v>
      </c>
      <c r="H6715" s="5" t="s">
        <v>4685</v>
      </c>
      <c r="I6715" s="5" t="s">
        <v>13</v>
      </c>
      <c r="J6715" s="10"/>
      <c r="K6715" s="10">
        <v>217648.8</v>
      </c>
      <c r="L6715" s="11">
        <v>10</v>
      </c>
    </row>
    <row r="6716" spans="1:12" x14ac:dyDescent="0.25">
      <c r="A6716" s="5" t="s">
        <v>1324</v>
      </c>
      <c r="B6716" s="3" t="s">
        <v>1325</v>
      </c>
      <c r="C6716" s="5" t="s">
        <v>5592</v>
      </c>
      <c r="D6716" s="5" t="s">
        <v>5615</v>
      </c>
      <c r="E6716" s="5">
        <v>2022</v>
      </c>
      <c r="F6716" s="8" t="str">
        <f t="shared" si="212"/>
        <v>July</v>
      </c>
      <c r="G6716" s="7">
        <f t="shared" si="213"/>
        <v>44769</v>
      </c>
      <c r="H6716" s="5" t="s">
        <v>4943</v>
      </c>
      <c r="I6716" s="5" t="s">
        <v>13</v>
      </c>
      <c r="J6716" s="10"/>
      <c r="K6716" s="10">
        <v>217648.8</v>
      </c>
      <c r="L6716" s="11">
        <v>-217638.8</v>
      </c>
    </row>
    <row r="6717" spans="1:12" x14ac:dyDescent="0.25">
      <c r="A6717" s="5" t="s">
        <v>1324</v>
      </c>
      <c r="B6717" s="3" t="s">
        <v>1325</v>
      </c>
      <c r="C6717" s="5" t="s">
        <v>5590</v>
      </c>
      <c r="D6717" s="5" t="s">
        <v>5587</v>
      </c>
      <c r="E6717" s="5">
        <v>2022</v>
      </c>
      <c r="F6717" s="8" t="str">
        <f t="shared" si="212"/>
        <v>August</v>
      </c>
      <c r="G6717" s="7">
        <f t="shared" si="213"/>
        <v>44774</v>
      </c>
      <c r="H6717" s="5" t="s">
        <v>4942</v>
      </c>
      <c r="I6717" s="5" t="s">
        <v>11</v>
      </c>
      <c r="J6717" s="10">
        <v>217648.8</v>
      </c>
      <c r="K6717" s="10"/>
      <c r="L6717" s="11">
        <v>10</v>
      </c>
    </row>
    <row r="6718" spans="1:12" x14ac:dyDescent="0.25">
      <c r="A6718" s="5" t="s">
        <v>1326</v>
      </c>
      <c r="B6718" s="3" t="s">
        <v>1327</v>
      </c>
      <c r="C6718" s="7"/>
      <c r="D6718" s="7"/>
      <c r="E6718" s="7"/>
      <c r="F6718" s="8" t="str">
        <f t="shared" si="212"/>
        <v>January</v>
      </c>
      <c r="G6718" s="7" t="str">
        <f t="shared" si="213"/>
        <v/>
      </c>
      <c r="H6718" s="5" t="s">
        <v>28</v>
      </c>
      <c r="I6718" s="5" t="s">
        <v>29</v>
      </c>
      <c r="J6718" s="10"/>
      <c r="K6718" s="10"/>
      <c r="L6718" s="11">
        <v>0</v>
      </c>
    </row>
    <row r="6719" spans="1:12" x14ac:dyDescent="0.25">
      <c r="A6719" s="5" t="s">
        <v>1328</v>
      </c>
      <c r="B6719" s="3" t="s">
        <v>1329</v>
      </c>
      <c r="C6719" s="5" t="s">
        <v>5587</v>
      </c>
      <c r="D6719" s="5" t="s">
        <v>5587</v>
      </c>
      <c r="E6719" s="5">
        <v>2022</v>
      </c>
      <c r="F6719" s="8" t="str">
        <f t="shared" si="212"/>
        <v>January</v>
      </c>
      <c r="G6719" s="7">
        <f t="shared" si="213"/>
        <v>44562</v>
      </c>
      <c r="H6719" s="5" t="s">
        <v>4941</v>
      </c>
      <c r="I6719" s="5" t="s">
        <v>11</v>
      </c>
      <c r="J6719" s="10">
        <v>376250</v>
      </c>
      <c r="K6719" s="10"/>
      <c r="L6719" s="11">
        <v>376250</v>
      </c>
    </row>
    <row r="6720" spans="1:12" x14ac:dyDescent="0.25">
      <c r="A6720" s="5" t="s">
        <v>1328</v>
      </c>
      <c r="B6720" s="3" t="s">
        <v>1329</v>
      </c>
      <c r="C6720" s="5" t="s">
        <v>5587</v>
      </c>
      <c r="D6720" s="5" t="s">
        <v>5613</v>
      </c>
      <c r="E6720" s="5">
        <v>2022</v>
      </c>
      <c r="F6720" s="8" t="str">
        <f t="shared" si="212"/>
        <v>January</v>
      </c>
      <c r="G6720" s="7">
        <f t="shared" si="213"/>
        <v>44582</v>
      </c>
      <c r="H6720" s="5" t="s">
        <v>4764</v>
      </c>
      <c r="I6720" s="5" t="s">
        <v>13</v>
      </c>
      <c r="J6720" s="10"/>
      <c r="K6720" s="10">
        <v>358750</v>
      </c>
      <c r="L6720" s="11">
        <v>17500</v>
      </c>
    </row>
    <row r="6721" spans="1:12" x14ac:dyDescent="0.25">
      <c r="A6721" s="5" t="s">
        <v>1328</v>
      </c>
      <c r="B6721" s="3" t="s">
        <v>1329</v>
      </c>
      <c r="C6721" s="5" t="s">
        <v>5587</v>
      </c>
      <c r="D6721" s="5" t="s">
        <v>5613</v>
      </c>
      <c r="E6721" s="5">
        <v>2022</v>
      </c>
      <c r="F6721" s="8" t="str">
        <f t="shared" si="212"/>
        <v>January</v>
      </c>
      <c r="G6721" s="7">
        <f t="shared" si="213"/>
        <v>44582</v>
      </c>
      <c r="H6721" s="5" t="s">
        <v>4711</v>
      </c>
      <c r="I6721" s="5" t="s">
        <v>13</v>
      </c>
      <c r="J6721" s="10"/>
      <c r="K6721" s="10">
        <v>17500</v>
      </c>
      <c r="L6721" s="11">
        <v>0</v>
      </c>
    </row>
    <row r="6722" spans="1:12" x14ac:dyDescent="0.25">
      <c r="A6722" s="5" t="s">
        <v>1328</v>
      </c>
      <c r="B6722" s="3" t="s">
        <v>1329</v>
      </c>
      <c r="C6722" s="5" t="s">
        <v>5598</v>
      </c>
      <c r="D6722" s="5" t="s">
        <v>5587</v>
      </c>
      <c r="E6722" s="5">
        <v>2022</v>
      </c>
      <c r="F6722" s="8" t="str">
        <f t="shared" si="212"/>
        <v>February</v>
      </c>
      <c r="G6722" s="7">
        <f t="shared" si="213"/>
        <v>44593</v>
      </c>
      <c r="H6722" s="5" t="s">
        <v>4940</v>
      </c>
      <c r="I6722" s="5" t="s">
        <v>11</v>
      </c>
      <c r="J6722" s="10">
        <v>376250</v>
      </c>
      <c r="K6722" s="10"/>
      <c r="L6722" s="11">
        <v>376250</v>
      </c>
    </row>
    <row r="6723" spans="1:12" x14ac:dyDescent="0.25">
      <c r="A6723" s="5" t="s">
        <v>1328</v>
      </c>
      <c r="B6723" s="3" t="s">
        <v>1329</v>
      </c>
      <c r="C6723" s="5" t="s">
        <v>5588</v>
      </c>
      <c r="D6723" s="5" t="s">
        <v>5587</v>
      </c>
      <c r="E6723" s="5">
        <v>2022</v>
      </c>
      <c r="F6723" s="8" t="str">
        <f t="shared" si="212"/>
        <v>March</v>
      </c>
      <c r="G6723" s="7">
        <f t="shared" si="213"/>
        <v>44621</v>
      </c>
      <c r="H6723" s="5" t="s">
        <v>4939</v>
      </c>
      <c r="I6723" s="5" t="s">
        <v>11</v>
      </c>
      <c r="J6723" s="10">
        <v>376250</v>
      </c>
      <c r="K6723" s="10"/>
      <c r="L6723" s="11">
        <v>752500</v>
      </c>
    </row>
    <row r="6724" spans="1:12" x14ac:dyDescent="0.25">
      <c r="A6724" s="5" t="s">
        <v>1328</v>
      </c>
      <c r="B6724" s="3" t="s">
        <v>1329</v>
      </c>
      <c r="C6724" s="5" t="s">
        <v>5589</v>
      </c>
      <c r="D6724" s="5" t="s">
        <v>5587</v>
      </c>
      <c r="E6724" s="5">
        <v>2022</v>
      </c>
      <c r="F6724" s="8" t="str">
        <f t="shared" si="212"/>
        <v>June</v>
      </c>
      <c r="G6724" s="7">
        <f t="shared" si="213"/>
        <v>44713</v>
      </c>
      <c r="H6724" s="5" t="s">
        <v>4938</v>
      </c>
      <c r="I6724" s="5" t="s">
        <v>11</v>
      </c>
      <c r="J6724" s="10">
        <v>376250</v>
      </c>
      <c r="K6724" s="10"/>
      <c r="L6724" s="11">
        <v>1128750</v>
      </c>
    </row>
    <row r="6725" spans="1:12" x14ac:dyDescent="0.25">
      <c r="A6725" s="5" t="s">
        <v>1330</v>
      </c>
      <c r="B6725" s="3" t="s">
        <v>1331</v>
      </c>
      <c r="C6725" s="5" t="s">
        <v>5587</v>
      </c>
      <c r="D6725" s="5" t="s">
        <v>5587</v>
      </c>
      <c r="E6725" s="5">
        <v>2022</v>
      </c>
      <c r="F6725" s="8" t="str">
        <f t="shared" si="212"/>
        <v>January</v>
      </c>
      <c r="G6725" s="7">
        <f t="shared" si="213"/>
        <v>44562</v>
      </c>
      <c r="H6725" s="5" t="s">
        <v>36</v>
      </c>
      <c r="I6725" s="5" t="s">
        <v>29</v>
      </c>
      <c r="J6725" s="10"/>
      <c r="K6725" s="10"/>
      <c r="L6725" s="11">
        <v>1935292.96</v>
      </c>
    </row>
    <row r="6726" spans="1:12" x14ac:dyDescent="0.25">
      <c r="A6726" s="5" t="s">
        <v>1330</v>
      </c>
      <c r="B6726" s="3" t="s">
        <v>1331</v>
      </c>
      <c r="C6726" s="5" t="s">
        <v>5587</v>
      </c>
      <c r="D6726" s="5" t="s">
        <v>5587</v>
      </c>
      <c r="E6726" s="5">
        <v>2022</v>
      </c>
      <c r="F6726" s="8" t="str">
        <f t="shared" si="212"/>
        <v>January</v>
      </c>
      <c r="G6726" s="7">
        <f t="shared" si="213"/>
        <v>44562</v>
      </c>
      <c r="H6726" s="5" t="s">
        <v>4937</v>
      </c>
      <c r="I6726" s="5" t="s">
        <v>11</v>
      </c>
      <c r="J6726" s="10">
        <v>854680.3</v>
      </c>
      <c r="K6726" s="10"/>
      <c r="L6726" s="11">
        <v>2789973.26</v>
      </c>
    </row>
    <row r="6727" spans="1:12" x14ac:dyDescent="0.25">
      <c r="A6727" s="5" t="s">
        <v>1330</v>
      </c>
      <c r="B6727" s="3" t="s">
        <v>1331</v>
      </c>
      <c r="C6727" s="5" t="s">
        <v>5587</v>
      </c>
      <c r="D6727" s="5" t="s">
        <v>5587</v>
      </c>
      <c r="E6727" s="5">
        <v>2022</v>
      </c>
      <c r="F6727" s="8" t="str">
        <f t="shared" si="212"/>
        <v>January</v>
      </c>
      <c r="G6727" s="7">
        <f t="shared" si="213"/>
        <v>44562</v>
      </c>
      <c r="H6727" s="5" t="s">
        <v>4936</v>
      </c>
      <c r="I6727" s="5" t="s">
        <v>11</v>
      </c>
      <c r="J6727" s="10"/>
      <c r="K6727" s="10">
        <v>854680.3</v>
      </c>
      <c r="L6727" s="11">
        <v>1935292.96</v>
      </c>
    </row>
    <row r="6728" spans="1:12" x14ac:dyDescent="0.25">
      <c r="A6728" s="5" t="s">
        <v>1330</v>
      </c>
      <c r="B6728" s="3" t="s">
        <v>1331</v>
      </c>
      <c r="C6728" s="5" t="s">
        <v>5597</v>
      </c>
      <c r="D6728" s="5" t="s">
        <v>5606</v>
      </c>
      <c r="E6728" s="5">
        <v>2022</v>
      </c>
      <c r="F6728" s="8" t="str">
        <f t="shared" si="212"/>
        <v>May</v>
      </c>
      <c r="G6728" s="7">
        <f t="shared" si="213"/>
        <v>44691</v>
      </c>
      <c r="H6728" s="5" t="s">
        <v>3247</v>
      </c>
      <c r="I6728" s="5" t="s">
        <v>13</v>
      </c>
      <c r="J6728" s="10"/>
      <c r="K6728" s="10">
        <v>1935293</v>
      </c>
      <c r="L6728" s="11">
        <v>-0.04</v>
      </c>
    </row>
    <row r="6729" spans="1:12" x14ac:dyDescent="0.25">
      <c r="A6729" s="5" t="s">
        <v>1330</v>
      </c>
      <c r="B6729" s="3" t="s">
        <v>1331</v>
      </c>
      <c r="C6729" s="5" t="s">
        <v>5590</v>
      </c>
      <c r="D6729" s="5" t="s">
        <v>5594</v>
      </c>
      <c r="E6729" s="5">
        <v>2022</v>
      </c>
      <c r="F6729" s="8" t="str">
        <f t="shared" si="212"/>
        <v>August</v>
      </c>
      <c r="G6729" s="7">
        <f t="shared" si="213"/>
        <v>44784</v>
      </c>
      <c r="H6729" s="5" t="s">
        <v>3366</v>
      </c>
      <c r="I6729" s="5" t="s">
        <v>13</v>
      </c>
      <c r="J6729" s="10">
        <v>0.04</v>
      </c>
      <c r="K6729" s="10"/>
      <c r="L6729" s="11">
        <v>0</v>
      </c>
    </row>
    <row r="6730" spans="1:12" x14ac:dyDescent="0.25">
      <c r="A6730" s="5" t="s">
        <v>1332</v>
      </c>
      <c r="B6730" s="3" t="s">
        <v>1333</v>
      </c>
      <c r="C6730" s="5" t="s">
        <v>5592</v>
      </c>
      <c r="D6730" s="5" t="s">
        <v>5604</v>
      </c>
      <c r="E6730" s="5">
        <v>2022</v>
      </c>
      <c r="F6730" s="8" t="str">
        <f t="shared" si="212"/>
        <v>July</v>
      </c>
      <c r="G6730" s="7">
        <f t="shared" si="213"/>
        <v>44755</v>
      </c>
      <c r="H6730" s="5" t="s">
        <v>4935</v>
      </c>
      <c r="I6730" s="5" t="s">
        <v>11</v>
      </c>
      <c r="J6730" s="10">
        <v>118596.77</v>
      </c>
      <c r="K6730" s="10"/>
      <c r="L6730" s="11">
        <v>118596.77</v>
      </c>
    </row>
    <row r="6731" spans="1:12" x14ac:dyDescent="0.25">
      <c r="A6731" s="5" t="s">
        <v>1332</v>
      </c>
      <c r="B6731" s="3" t="s">
        <v>1333</v>
      </c>
      <c r="C6731" s="5" t="s">
        <v>5592</v>
      </c>
      <c r="D6731" s="5" t="s">
        <v>5616</v>
      </c>
      <c r="E6731" s="5">
        <v>2022</v>
      </c>
      <c r="F6731" s="8" t="str">
        <f t="shared" si="212"/>
        <v>July</v>
      </c>
      <c r="G6731" s="7">
        <f t="shared" si="213"/>
        <v>44757</v>
      </c>
      <c r="H6731" s="5" t="s">
        <v>4934</v>
      </c>
      <c r="I6731" s="5" t="s">
        <v>11</v>
      </c>
      <c r="J6731" s="10">
        <v>100000</v>
      </c>
      <c r="K6731" s="10"/>
      <c r="L6731" s="11">
        <v>218596.77</v>
      </c>
    </row>
    <row r="6732" spans="1:12" x14ac:dyDescent="0.25">
      <c r="A6732" s="5" t="s">
        <v>1332</v>
      </c>
      <c r="B6732" s="3" t="s">
        <v>1333</v>
      </c>
      <c r="C6732" s="5" t="s">
        <v>5592</v>
      </c>
      <c r="D6732" s="5" t="s">
        <v>5616</v>
      </c>
      <c r="E6732" s="5">
        <v>2022</v>
      </c>
      <c r="F6732" s="8" t="str">
        <f t="shared" si="212"/>
        <v>July</v>
      </c>
      <c r="G6732" s="7">
        <f t="shared" si="213"/>
        <v>44757</v>
      </c>
      <c r="H6732" s="5" t="s">
        <v>3344</v>
      </c>
      <c r="I6732" s="5" t="s">
        <v>13</v>
      </c>
      <c r="J6732" s="10"/>
      <c r="K6732" s="10">
        <v>97500</v>
      </c>
      <c r="L6732" s="11">
        <v>121096.77</v>
      </c>
    </row>
    <row r="6733" spans="1:12" x14ac:dyDescent="0.25">
      <c r="A6733" s="5" t="s">
        <v>1338</v>
      </c>
      <c r="B6733" s="3" t="s">
        <v>1339</v>
      </c>
      <c r="C6733" s="5" t="s">
        <v>5587</v>
      </c>
      <c r="D6733" s="5" t="s">
        <v>5587</v>
      </c>
      <c r="E6733" s="5">
        <v>2022</v>
      </c>
      <c r="F6733" s="8" t="str">
        <f t="shared" si="212"/>
        <v>January</v>
      </c>
      <c r="G6733" s="7">
        <f t="shared" si="213"/>
        <v>44562</v>
      </c>
      <c r="H6733" s="5" t="s">
        <v>36</v>
      </c>
      <c r="I6733" s="5" t="s">
        <v>29</v>
      </c>
      <c r="J6733" s="10"/>
      <c r="K6733" s="10"/>
      <c r="L6733" s="11">
        <v>2642500</v>
      </c>
    </row>
    <row r="6734" spans="1:12" x14ac:dyDescent="0.25">
      <c r="A6734" s="5" t="s">
        <v>1338</v>
      </c>
      <c r="B6734" s="3" t="s">
        <v>1339</v>
      </c>
      <c r="C6734" s="5" t="s">
        <v>5592</v>
      </c>
      <c r="D6734" s="5" t="s">
        <v>5593</v>
      </c>
      <c r="E6734" s="5">
        <v>2022</v>
      </c>
      <c r="F6734" s="8" t="str">
        <f t="shared" si="212"/>
        <v>July</v>
      </c>
      <c r="G6734" s="7">
        <f t="shared" si="213"/>
        <v>44764</v>
      </c>
      <c r="H6734" s="5" t="s">
        <v>4819</v>
      </c>
      <c r="I6734" s="5" t="s">
        <v>13</v>
      </c>
      <c r="J6734" s="10"/>
      <c r="K6734" s="10">
        <v>2642500</v>
      </c>
      <c r="L6734" s="11">
        <v>0</v>
      </c>
    </row>
    <row r="6735" spans="1:12" x14ac:dyDescent="0.25">
      <c r="A6735" s="5" t="s">
        <v>1340</v>
      </c>
      <c r="B6735" s="3" t="s">
        <v>1341</v>
      </c>
      <c r="C6735" s="7"/>
      <c r="D6735" s="7"/>
      <c r="E6735" s="7"/>
      <c r="F6735" s="8" t="str">
        <f t="shared" si="212"/>
        <v>January</v>
      </c>
      <c r="G6735" s="7" t="str">
        <f t="shared" si="213"/>
        <v/>
      </c>
      <c r="H6735" s="5" t="s">
        <v>28</v>
      </c>
      <c r="I6735" s="5" t="s">
        <v>29</v>
      </c>
      <c r="J6735" s="10"/>
      <c r="K6735" s="10"/>
      <c r="L6735" s="11">
        <v>0</v>
      </c>
    </row>
    <row r="6736" spans="1:12" x14ac:dyDescent="0.25">
      <c r="A6736" s="5" t="s">
        <v>1350</v>
      </c>
      <c r="B6736" s="3" t="s">
        <v>1351</v>
      </c>
      <c r="C6736" s="5" t="s">
        <v>5598</v>
      </c>
      <c r="D6736" s="5" t="s">
        <v>5587</v>
      </c>
      <c r="E6736" s="5">
        <v>2022</v>
      </c>
      <c r="F6736" s="8" t="str">
        <f t="shared" si="212"/>
        <v>February</v>
      </c>
      <c r="G6736" s="7">
        <f t="shared" si="213"/>
        <v>44593</v>
      </c>
      <c r="H6736" s="5" t="s">
        <v>4933</v>
      </c>
      <c r="I6736" s="5" t="s">
        <v>11</v>
      </c>
      <c r="J6736" s="10">
        <v>313632</v>
      </c>
      <c r="K6736" s="10"/>
      <c r="L6736" s="11">
        <v>313632</v>
      </c>
    </row>
    <row r="6737" spans="1:12" x14ac:dyDescent="0.25">
      <c r="A6737" s="5" t="s">
        <v>1350</v>
      </c>
      <c r="B6737" s="3" t="s">
        <v>1351</v>
      </c>
      <c r="C6737" s="5" t="s">
        <v>5598</v>
      </c>
      <c r="D6737" s="5" t="s">
        <v>5601</v>
      </c>
      <c r="E6737" s="5">
        <v>2022</v>
      </c>
      <c r="F6737" s="8" t="str">
        <f t="shared" si="212"/>
        <v>February</v>
      </c>
      <c r="G6737" s="7">
        <f t="shared" si="213"/>
        <v>44609</v>
      </c>
      <c r="H6737" s="5" t="s">
        <v>4698</v>
      </c>
      <c r="I6737" s="5" t="s">
        <v>13</v>
      </c>
      <c r="J6737" s="10"/>
      <c r="K6737" s="10">
        <v>313632</v>
      </c>
      <c r="L6737" s="11">
        <v>0</v>
      </c>
    </row>
    <row r="6738" spans="1:12" x14ac:dyDescent="0.25">
      <c r="A6738" s="5" t="s">
        <v>1350</v>
      </c>
      <c r="B6738" s="3" t="s">
        <v>1351</v>
      </c>
      <c r="C6738" s="5" t="s">
        <v>5597</v>
      </c>
      <c r="D6738" s="5" t="s">
        <v>5587</v>
      </c>
      <c r="E6738" s="5">
        <v>2022</v>
      </c>
      <c r="F6738" s="8" t="str">
        <f t="shared" si="212"/>
        <v>May</v>
      </c>
      <c r="G6738" s="7">
        <f t="shared" si="213"/>
        <v>44682</v>
      </c>
      <c r="H6738" s="5" t="s">
        <v>4932</v>
      </c>
      <c r="I6738" s="5" t="s">
        <v>11</v>
      </c>
      <c r="J6738" s="10">
        <v>313632</v>
      </c>
      <c r="K6738" s="10"/>
      <c r="L6738" s="11">
        <v>313632</v>
      </c>
    </row>
    <row r="6739" spans="1:12" x14ac:dyDescent="0.25">
      <c r="A6739" s="5" t="s">
        <v>1350</v>
      </c>
      <c r="B6739" s="3" t="s">
        <v>1351</v>
      </c>
      <c r="C6739" s="5" t="s">
        <v>5597</v>
      </c>
      <c r="D6739" s="5" t="s">
        <v>5599</v>
      </c>
      <c r="E6739" s="5">
        <v>2022</v>
      </c>
      <c r="F6739" s="8" t="str">
        <f t="shared" si="212"/>
        <v>May</v>
      </c>
      <c r="G6739" s="7">
        <f t="shared" si="213"/>
        <v>44697</v>
      </c>
      <c r="H6739" s="5" t="s">
        <v>4931</v>
      </c>
      <c r="I6739" s="5" t="s">
        <v>13</v>
      </c>
      <c r="J6739" s="10"/>
      <c r="K6739" s="10">
        <v>313632</v>
      </c>
      <c r="L6739" s="11">
        <v>0</v>
      </c>
    </row>
    <row r="6740" spans="1:12" x14ac:dyDescent="0.25">
      <c r="A6740" s="5" t="s">
        <v>1350</v>
      </c>
      <c r="B6740" s="3" t="s">
        <v>1351</v>
      </c>
      <c r="C6740" s="5" t="s">
        <v>5590</v>
      </c>
      <c r="D6740" s="5" t="s">
        <v>5587</v>
      </c>
      <c r="E6740" s="5">
        <v>2022</v>
      </c>
      <c r="F6740" s="8" t="str">
        <f t="shared" ref="F6740:F6803" si="214">TEXT(C6740*28, "mmmm")</f>
        <v>August</v>
      </c>
      <c r="G6740" s="7">
        <f t="shared" ref="G6740:G6803" si="215">IFERROR(DATEVALUE(CONCATENATE(C6740,"-",D6740,"-",E6740)), "")</f>
        <v>44774</v>
      </c>
      <c r="H6740" s="5" t="s">
        <v>4930</v>
      </c>
      <c r="I6740" s="5" t="s">
        <v>11</v>
      </c>
      <c r="J6740" s="10">
        <v>313632</v>
      </c>
      <c r="K6740" s="10"/>
      <c r="L6740" s="11">
        <v>313632</v>
      </c>
    </row>
    <row r="6741" spans="1:12" x14ac:dyDescent="0.25">
      <c r="A6741" s="5" t="s">
        <v>1350</v>
      </c>
      <c r="B6741" s="3" t="s">
        <v>1351</v>
      </c>
      <c r="C6741" s="5" t="s">
        <v>5590</v>
      </c>
      <c r="D6741" s="5" t="s">
        <v>5597</v>
      </c>
      <c r="E6741" s="5">
        <v>2022</v>
      </c>
      <c r="F6741" s="8" t="str">
        <f t="shared" si="214"/>
        <v>August</v>
      </c>
      <c r="G6741" s="7">
        <f t="shared" si="215"/>
        <v>44778</v>
      </c>
      <c r="H6741" s="5" t="s">
        <v>4929</v>
      </c>
      <c r="I6741" s="5" t="s">
        <v>13</v>
      </c>
      <c r="J6741" s="10"/>
      <c r="K6741" s="10">
        <v>297950</v>
      </c>
      <c r="L6741" s="11">
        <v>15682</v>
      </c>
    </row>
    <row r="6742" spans="1:12" x14ac:dyDescent="0.25">
      <c r="A6742" s="5" t="s">
        <v>1364</v>
      </c>
      <c r="B6742" s="3" t="s">
        <v>1365</v>
      </c>
      <c r="C6742" s="7"/>
      <c r="D6742" s="7"/>
      <c r="E6742" s="7"/>
      <c r="F6742" s="8" t="str">
        <f t="shared" si="214"/>
        <v>January</v>
      </c>
      <c r="G6742" s="7" t="str">
        <f t="shared" si="215"/>
        <v/>
      </c>
      <c r="H6742" s="5" t="s">
        <v>28</v>
      </c>
      <c r="I6742" s="5" t="s">
        <v>29</v>
      </c>
      <c r="J6742" s="10"/>
      <c r="K6742" s="10"/>
      <c r="L6742" s="11">
        <v>0</v>
      </c>
    </row>
    <row r="6743" spans="1:12" x14ac:dyDescent="0.25">
      <c r="A6743" s="5" t="s">
        <v>1376</v>
      </c>
      <c r="B6743" s="3" t="s">
        <v>1377</v>
      </c>
      <c r="C6743" s="7"/>
      <c r="D6743" s="7"/>
      <c r="E6743" s="7"/>
      <c r="F6743" s="8" t="str">
        <f t="shared" si="214"/>
        <v>January</v>
      </c>
      <c r="G6743" s="7" t="str">
        <f t="shared" si="215"/>
        <v/>
      </c>
      <c r="H6743" s="5" t="s">
        <v>28</v>
      </c>
      <c r="I6743" s="5" t="s">
        <v>29</v>
      </c>
      <c r="J6743" s="10"/>
      <c r="K6743" s="10"/>
      <c r="L6743" s="11">
        <v>0</v>
      </c>
    </row>
    <row r="6744" spans="1:12" x14ac:dyDescent="0.25">
      <c r="A6744" s="5" t="s">
        <v>1378</v>
      </c>
      <c r="B6744" s="3" t="s">
        <v>1379</v>
      </c>
      <c r="C6744" s="7"/>
      <c r="D6744" s="7"/>
      <c r="E6744" s="7"/>
      <c r="F6744" s="8" t="str">
        <f t="shared" si="214"/>
        <v>January</v>
      </c>
      <c r="G6744" s="7" t="str">
        <f t="shared" si="215"/>
        <v/>
      </c>
      <c r="H6744" s="5" t="s">
        <v>28</v>
      </c>
      <c r="I6744" s="5" t="s">
        <v>29</v>
      </c>
      <c r="J6744" s="10"/>
      <c r="K6744" s="10"/>
      <c r="L6744" s="11">
        <v>0</v>
      </c>
    </row>
    <row r="6745" spans="1:12" x14ac:dyDescent="0.25">
      <c r="A6745" s="5" t="s">
        <v>1380</v>
      </c>
      <c r="B6745" s="3" t="s">
        <v>1381</v>
      </c>
      <c r="C6745" s="5" t="s">
        <v>5587</v>
      </c>
      <c r="D6745" s="5" t="s">
        <v>5587</v>
      </c>
      <c r="E6745" s="5">
        <v>2022</v>
      </c>
      <c r="F6745" s="8" t="str">
        <f t="shared" si="214"/>
        <v>January</v>
      </c>
      <c r="G6745" s="7">
        <f t="shared" si="215"/>
        <v>44562</v>
      </c>
      <c r="H6745" s="5" t="s">
        <v>36</v>
      </c>
      <c r="I6745" s="5" t="s">
        <v>29</v>
      </c>
      <c r="J6745" s="10"/>
      <c r="K6745" s="10"/>
      <c r="L6745" s="11">
        <v>847.3</v>
      </c>
    </row>
    <row r="6746" spans="1:12" x14ac:dyDescent="0.25">
      <c r="A6746" s="5" t="s">
        <v>1380</v>
      </c>
      <c r="B6746" s="3" t="s">
        <v>1381</v>
      </c>
      <c r="C6746" s="5" t="s">
        <v>5587</v>
      </c>
      <c r="D6746" s="5" t="s">
        <v>5587</v>
      </c>
      <c r="E6746" s="5">
        <v>2022</v>
      </c>
      <c r="F6746" s="8" t="str">
        <f t="shared" si="214"/>
        <v>January</v>
      </c>
      <c r="G6746" s="7">
        <f t="shared" si="215"/>
        <v>44562</v>
      </c>
      <c r="H6746" s="5" t="s">
        <v>4928</v>
      </c>
      <c r="I6746" s="5" t="s">
        <v>11</v>
      </c>
      <c r="J6746" s="10">
        <v>196586.01</v>
      </c>
      <c r="K6746" s="10"/>
      <c r="L6746" s="11">
        <v>197433.31</v>
      </c>
    </row>
    <row r="6747" spans="1:12" x14ac:dyDescent="0.25">
      <c r="A6747" s="5" t="s">
        <v>1380</v>
      </c>
      <c r="B6747" s="3" t="s">
        <v>1381</v>
      </c>
      <c r="C6747" s="5" t="s">
        <v>5587</v>
      </c>
      <c r="D6747" s="5" t="s">
        <v>5587</v>
      </c>
      <c r="E6747" s="5">
        <v>2022</v>
      </c>
      <c r="F6747" s="8" t="str">
        <f t="shared" si="214"/>
        <v>January</v>
      </c>
      <c r="G6747" s="7">
        <f t="shared" si="215"/>
        <v>44562</v>
      </c>
      <c r="H6747" s="5" t="s">
        <v>4927</v>
      </c>
      <c r="I6747" s="5" t="s">
        <v>11</v>
      </c>
      <c r="J6747" s="10">
        <v>333748.8</v>
      </c>
      <c r="K6747" s="10"/>
      <c r="L6747" s="11">
        <v>531182.11</v>
      </c>
    </row>
    <row r="6748" spans="1:12" x14ac:dyDescent="0.25">
      <c r="A6748" s="5" t="s">
        <v>1380</v>
      </c>
      <c r="B6748" s="3" t="s">
        <v>1381</v>
      </c>
      <c r="C6748" s="5" t="s">
        <v>5598</v>
      </c>
      <c r="D6748" s="5" t="s">
        <v>5587</v>
      </c>
      <c r="E6748" s="5">
        <v>2022</v>
      </c>
      <c r="F6748" s="8" t="str">
        <f t="shared" si="214"/>
        <v>February</v>
      </c>
      <c r="G6748" s="7">
        <f t="shared" si="215"/>
        <v>44593</v>
      </c>
      <c r="H6748" s="5" t="s">
        <v>4926</v>
      </c>
      <c r="I6748" s="5" t="s">
        <v>11</v>
      </c>
      <c r="J6748" s="10">
        <v>217648.8</v>
      </c>
      <c r="K6748" s="10"/>
      <c r="L6748" s="11">
        <v>748830.91</v>
      </c>
    </row>
    <row r="6749" spans="1:12" x14ac:dyDescent="0.25">
      <c r="A6749" s="5" t="s">
        <v>1380</v>
      </c>
      <c r="B6749" s="3" t="s">
        <v>1381</v>
      </c>
      <c r="C6749" s="5" t="s">
        <v>5598</v>
      </c>
      <c r="D6749" s="5" t="s">
        <v>5587</v>
      </c>
      <c r="E6749" s="5">
        <v>2022</v>
      </c>
      <c r="F6749" s="8" t="str">
        <f t="shared" si="214"/>
        <v>February</v>
      </c>
      <c r="G6749" s="7">
        <f t="shared" si="215"/>
        <v>44593</v>
      </c>
      <c r="H6749" s="5" t="s">
        <v>4925</v>
      </c>
      <c r="I6749" s="5" t="s">
        <v>11</v>
      </c>
      <c r="J6749" s="10">
        <v>333748.8</v>
      </c>
      <c r="K6749" s="10"/>
      <c r="L6749" s="11">
        <v>1082579.71</v>
      </c>
    </row>
    <row r="6750" spans="1:12" x14ac:dyDescent="0.25">
      <c r="A6750" s="5" t="s">
        <v>1380</v>
      </c>
      <c r="B6750" s="3" t="s">
        <v>1381</v>
      </c>
      <c r="C6750" s="5" t="s">
        <v>5598</v>
      </c>
      <c r="D6750" s="5" t="s">
        <v>5605</v>
      </c>
      <c r="E6750" s="5">
        <v>2022</v>
      </c>
      <c r="F6750" s="8" t="str">
        <f t="shared" si="214"/>
        <v>February</v>
      </c>
      <c r="G6750" s="7">
        <f t="shared" si="215"/>
        <v>44601</v>
      </c>
      <c r="H6750" s="5" t="s">
        <v>4698</v>
      </c>
      <c r="I6750" s="5" t="s">
        <v>13</v>
      </c>
      <c r="J6750" s="10"/>
      <c r="K6750" s="10">
        <v>551397.6</v>
      </c>
      <c r="L6750" s="11">
        <v>531182.11</v>
      </c>
    </row>
    <row r="6751" spans="1:12" x14ac:dyDescent="0.25">
      <c r="A6751" s="5" t="s">
        <v>1380</v>
      </c>
      <c r="B6751" s="3" t="s">
        <v>1381</v>
      </c>
      <c r="C6751" s="5" t="s">
        <v>5598</v>
      </c>
      <c r="D6751" s="5" t="s">
        <v>5599</v>
      </c>
      <c r="E6751" s="5">
        <v>2022</v>
      </c>
      <c r="F6751" s="8" t="str">
        <f t="shared" si="214"/>
        <v>February</v>
      </c>
      <c r="G6751" s="7">
        <f t="shared" si="215"/>
        <v>44608</v>
      </c>
      <c r="H6751" s="5" t="s">
        <v>4700</v>
      </c>
      <c r="I6751" s="5" t="s">
        <v>13</v>
      </c>
      <c r="J6751" s="10"/>
      <c r="K6751" s="10">
        <v>531182.11</v>
      </c>
      <c r="L6751" s="11">
        <v>0</v>
      </c>
    </row>
    <row r="6752" spans="1:12" x14ac:dyDescent="0.25">
      <c r="A6752" s="5" t="s">
        <v>1380</v>
      </c>
      <c r="B6752" s="3" t="s">
        <v>1381</v>
      </c>
      <c r="C6752" s="5" t="s">
        <v>5588</v>
      </c>
      <c r="D6752" s="5" t="s">
        <v>5587</v>
      </c>
      <c r="E6752" s="5">
        <v>2022</v>
      </c>
      <c r="F6752" s="8" t="str">
        <f t="shared" si="214"/>
        <v>March</v>
      </c>
      <c r="G6752" s="7">
        <f t="shared" si="215"/>
        <v>44621</v>
      </c>
      <c r="H6752" s="5" t="s">
        <v>4924</v>
      </c>
      <c r="I6752" s="5" t="s">
        <v>11</v>
      </c>
      <c r="J6752" s="10">
        <v>217648.8</v>
      </c>
      <c r="K6752" s="10"/>
      <c r="L6752" s="11">
        <v>217648.8</v>
      </c>
    </row>
    <row r="6753" spans="1:12" x14ac:dyDescent="0.25">
      <c r="A6753" s="5" t="s">
        <v>1380</v>
      </c>
      <c r="B6753" s="3" t="s">
        <v>1381</v>
      </c>
      <c r="C6753" s="5" t="s">
        <v>5588</v>
      </c>
      <c r="D6753" s="5" t="s">
        <v>5587</v>
      </c>
      <c r="E6753" s="5">
        <v>2022</v>
      </c>
      <c r="F6753" s="8" t="str">
        <f t="shared" si="214"/>
        <v>March</v>
      </c>
      <c r="G6753" s="7">
        <f t="shared" si="215"/>
        <v>44621</v>
      </c>
      <c r="H6753" s="5" t="s">
        <v>4923</v>
      </c>
      <c r="I6753" s="5" t="s">
        <v>11</v>
      </c>
      <c r="J6753" s="10">
        <v>333748.8</v>
      </c>
      <c r="K6753" s="10"/>
      <c r="L6753" s="11">
        <v>551397.6</v>
      </c>
    </row>
    <row r="6754" spans="1:12" x14ac:dyDescent="0.25">
      <c r="A6754" s="5" t="s">
        <v>1380</v>
      </c>
      <c r="B6754" s="3" t="s">
        <v>1381</v>
      </c>
      <c r="C6754" s="5" t="s">
        <v>5588</v>
      </c>
      <c r="D6754" s="5" t="s">
        <v>5605</v>
      </c>
      <c r="E6754" s="5">
        <v>2022</v>
      </c>
      <c r="F6754" s="8" t="str">
        <f t="shared" si="214"/>
        <v>March</v>
      </c>
      <c r="G6754" s="7">
        <f t="shared" si="215"/>
        <v>44629</v>
      </c>
      <c r="H6754" s="5" t="s">
        <v>4922</v>
      </c>
      <c r="I6754" s="5" t="s">
        <v>13</v>
      </c>
      <c r="J6754" s="10"/>
      <c r="K6754" s="10">
        <v>551397.6</v>
      </c>
      <c r="L6754" s="11">
        <v>0</v>
      </c>
    </row>
    <row r="6755" spans="1:12" x14ac:dyDescent="0.25">
      <c r="A6755" s="5" t="s">
        <v>1380</v>
      </c>
      <c r="B6755" s="3" t="s">
        <v>1381</v>
      </c>
      <c r="C6755" s="5" t="s">
        <v>5596</v>
      </c>
      <c r="D6755" s="5" t="s">
        <v>5587</v>
      </c>
      <c r="E6755" s="5">
        <v>2022</v>
      </c>
      <c r="F6755" s="8" t="str">
        <f t="shared" si="214"/>
        <v>April</v>
      </c>
      <c r="G6755" s="7">
        <f t="shared" si="215"/>
        <v>44652</v>
      </c>
      <c r="H6755" s="5" t="s">
        <v>4921</v>
      </c>
      <c r="I6755" s="5" t="s">
        <v>11</v>
      </c>
      <c r="J6755" s="10">
        <v>217648.8</v>
      </c>
      <c r="K6755" s="10"/>
      <c r="L6755" s="11">
        <v>217648.8</v>
      </c>
    </row>
    <row r="6756" spans="1:12" x14ac:dyDescent="0.25">
      <c r="A6756" s="5" t="s">
        <v>1380</v>
      </c>
      <c r="B6756" s="3" t="s">
        <v>1381</v>
      </c>
      <c r="C6756" s="5" t="s">
        <v>5596</v>
      </c>
      <c r="D6756" s="5" t="s">
        <v>5587</v>
      </c>
      <c r="E6756" s="5">
        <v>2022</v>
      </c>
      <c r="F6756" s="8" t="str">
        <f t="shared" si="214"/>
        <v>April</v>
      </c>
      <c r="G6756" s="7">
        <f t="shared" si="215"/>
        <v>44652</v>
      </c>
      <c r="H6756" s="5" t="s">
        <v>4920</v>
      </c>
      <c r="I6756" s="5" t="s">
        <v>11</v>
      </c>
      <c r="J6756" s="10">
        <v>333748.8</v>
      </c>
      <c r="K6756" s="10"/>
      <c r="L6756" s="11">
        <v>551397.6</v>
      </c>
    </row>
    <row r="6757" spans="1:12" x14ac:dyDescent="0.25">
      <c r="A6757" s="5" t="s">
        <v>1380</v>
      </c>
      <c r="B6757" s="3" t="s">
        <v>1381</v>
      </c>
      <c r="C6757" s="5" t="s">
        <v>5596</v>
      </c>
      <c r="D6757" s="5" t="s">
        <v>5612</v>
      </c>
      <c r="E6757" s="5">
        <v>2022</v>
      </c>
      <c r="F6757" s="8" t="str">
        <f t="shared" si="214"/>
        <v>April</v>
      </c>
      <c r="G6757" s="7">
        <f t="shared" si="215"/>
        <v>44671</v>
      </c>
      <c r="H6757" s="5" t="s">
        <v>4692</v>
      </c>
      <c r="I6757" s="5" t="s">
        <v>13</v>
      </c>
      <c r="J6757" s="10"/>
      <c r="K6757" s="10">
        <v>551397.6</v>
      </c>
      <c r="L6757" s="11">
        <v>0</v>
      </c>
    </row>
    <row r="6758" spans="1:12" x14ac:dyDescent="0.25">
      <c r="A6758" s="5" t="s">
        <v>1380</v>
      </c>
      <c r="B6758" s="3" t="s">
        <v>1381</v>
      </c>
      <c r="C6758" s="5" t="s">
        <v>5597</v>
      </c>
      <c r="D6758" s="5" t="s">
        <v>5587</v>
      </c>
      <c r="E6758" s="5">
        <v>2022</v>
      </c>
      <c r="F6758" s="8" t="str">
        <f t="shared" si="214"/>
        <v>May</v>
      </c>
      <c r="G6758" s="7">
        <f t="shared" si="215"/>
        <v>44682</v>
      </c>
      <c r="H6758" s="5" t="s">
        <v>4919</v>
      </c>
      <c r="I6758" s="5" t="s">
        <v>11</v>
      </c>
      <c r="J6758" s="10">
        <v>217648.8</v>
      </c>
      <c r="K6758" s="10"/>
      <c r="L6758" s="11">
        <v>217648.8</v>
      </c>
    </row>
    <row r="6759" spans="1:12" x14ac:dyDescent="0.25">
      <c r="A6759" s="5" t="s">
        <v>1380</v>
      </c>
      <c r="B6759" s="3" t="s">
        <v>1381</v>
      </c>
      <c r="C6759" s="5" t="s">
        <v>5597</v>
      </c>
      <c r="D6759" s="5" t="s">
        <v>5587</v>
      </c>
      <c r="E6759" s="5">
        <v>2022</v>
      </c>
      <c r="F6759" s="8" t="str">
        <f t="shared" si="214"/>
        <v>May</v>
      </c>
      <c r="G6759" s="7">
        <f t="shared" si="215"/>
        <v>44682</v>
      </c>
      <c r="H6759" s="5" t="s">
        <v>4918</v>
      </c>
      <c r="I6759" s="5" t="s">
        <v>11</v>
      </c>
      <c r="J6759" s="10">
        <v>333748.8</v>
      </c>
      <c r="K6759" s="10"/>
      <c r="L6759" s="11">
        <v>551397.6</v>
      </c>
    </row>
    <row r="6760" spans="1:12" x14ac:dyDescent="0.25">
      <c r="A6760" s="5" t="s">
        <v>1380</v>
      </c>
      <c r="B6760" s="3" t="s">
        <v>1381</v>
      </c>
      <c r="C6760" s="5" t="s">
        <v>5597</v>
      </c>
      <c r="D6760" s="5" t="s">
        <v>5617</v>
      </c>
      <c r="E6760" s="5">
        <v>2022</v>
      </c>
      <c r="F6760" s="8" t="str">
        <f t="shared" si="214"/>
        <v>May</v>
      </c>
      <c r="G6760" s="7">
        <f t="shared" si="215"/>
        <v>44700</v>
      </c>
      <c r="H6760" s="5" t="s">
        <v>4689</v>
      </c>
      <c r="I6760" s="5" t="s">
        <v>13</v>
      </c>
      <c r="J6760" s="10"/>
      <c r="K6760" s="10">
        <v>551397.6</v>
      </c>
      <c r="L6760" s="11">
        <v>0</v>
      </c>
    </row>
    <row r="6761" spans="1:12" x14ac:dyDescent="0.25">
      <c r="A6761" s="5" t="s">
        <v>1380</v>
      </c>
      <c r="B6761" s="3" t="s">
        <v>1381</v>
      </c>
      <c r="C6761" s="5" t="s">
        <v>5589</v>
      </c>
      <c r="D6761" s="5" t="s">
        <v>5587</v>
      </c>
      <c r="E6761" s="5">
        <v>2022</v>
      </c>
      <c r="F6761" s="8" t="str">
        <f t="shared" si="214"/>
        <v>June</v>
      </c>
      <c r="G6761" s="7">
        <f t="shared" si="215"/>
        <v>44713</v>
      </c>
      <c r="H6761" s="5" t="s">
        <v>4917</v>
      </c>
      <c r="I6761" s="5" t="s">
        <v>11</v>
      </c>
      <c r="J6761" s="10">
        <v>217648.8</v>
      </c>
      <c r="K6761" s="10"/>
      <c r="L6761" s="11">
        <v>217648.8</v>
      </c>
    </row>
    <row r="6762" spans="1:12" x14ac:dyDescent="0.25">
      <c r="A6762" s="5" t="s">
        <v>1380</v>
      </c>
      <c r="B6762" s="3" t="s">
        <v>1381</v>
      </c>
      <c r="C6762" s="5" t="s">
        <v>5589</v>
      </c>
      <c r="D6762" s="5" t="s">
        <v>5587</v>
      </c>
      <c r="E6762" s="5">
        <v>2022</v>
      </c>
      <c r="F6762" s="8" t="str">
        <f t="shared" si="214"/>
        <v>June</v>
      </c>
      <c r="G6762" s="7">
        <f t="shared" si="215"/>
        <v>44713</v>
      </c>
      <c r="H6762" s="5" t="s">
        <v>4916</v>
      </c>
      <c r="I6762" s="5" t="s">
        <v>11</v>
      </c>
      <c r="J6762" s="10">
        <v>333748.8</v>
      </c>
      <c r="K6762" s="10"/>
      <c r="L6762" s="11">
        <v>551397.6</v>
      </c>
    </row>
    <row r="6763" spans="1:12" x14ac:dyDescent="0.25">
      <c r="A6763" s="5" t="s">
        <v>1380</v>
      </c>
      <c r="B6763" s="3" t="s">
        <v>1381</v>
      </c>
      <c r="C6763" s="5" t="s">
        <v>5589</v>
      </c>
      <c r="D6763" s="5" t="s">
        <v>5590</v>
      </c>
      <c r="E6763" s="5">
        <v>2022</v>
      </c>
      <c r="F6763" s="8" t="str">
        <f t="shared" si="214"/>
        <v>June</v>
      </c>
      <c r="G6763" s="7">
        <f t="shared" si="215"/>
        <v>44720</v>
      </c>
      <c r="H6763" s="5" t="s">
        <v>4915</v>
      </c>
      <c r="I6763" s="5" t="s">
        <v>13</v>
      </c>
      <c r="J6763" s="10"/>
      <c r="K6763" s="10">
        <v>551396.80000000005</v>
      </c>
      <c r="L6763" s="11">
        <v>0.8</v>
      </c>
    </row>
    <row r="6764" spans="1:12" x14ac:dyDescent="0.25">
      <c r="A6764" s="5" t="s">
        <v>1380</v>
      </c>
      <c r="B6764" s="3" t="s">
        <v>1381</v>
      </c>
      <c r="C6764" s="5" t="s">
        <v>5592</v>
      </c>
      <c r="D6764" s="5" t="s">
        <v>5587</v>
      </c>
      <c r="E6764" s="5">
        <v>2022</v>
      </c>
      <c r="F6764" s="8" t="str">
        <f t="shared" si="214"/>
        <v>July</v>
      </c>
      <c r="G6764" s="7">
        <f t="shared" si="215"/>
        <v>44743</v>
      </c>
      <c r="H6764" s="5" t="s">
        <v>4914</v>
      </c>
      <c r="I6764" s="5" t="s">
        <v>11</v>
      </c>
      <c r="J6764" s="10">
        <v>217648.8</v>
      </c>
      <c r="K6764" s="10"/>
      <c r="L6764" s="11">
        <v>217649.6</v>
      </c>
    </row>
    <row r="6765" spans="1:12" x14ac:dyDescent="0.25">
      <c r="A6765" s="5" t="s">
        <v>1380</v>
      </c>
      <c r="B6765" s="3" t="s">
        <v>1381</v>
      </c>
      <c r="C6765" s="5" t="s">
        <v>5592</v>
      </c>
      <c r="D6765" s="5" t="s">
        <v>5587</v>
      </c>
      <c r="E6765" s="5">
        <v>2022</v>
      </c>
      <c r="F6765" s="8" t="str">
        <f t="shared" si="214"/>
        <v>July</v>
      </c>
      <c r="G6765" s="7">
        <f t="shared" si="215"/>
        <v>44743</v>
      </c>
      <c r="H6765" s="5" t="s">
        <v>4913</v>
      </c>
      <c r="I6765" s="5" t="s">
        <v>11</v>
      </c>
      <c r="J6765" s="10">
        <v>333748.8</v>
      </c>
      <c r="K6765" s="10"/>
      <c r="L6765" s="11">
        <v>551398.40000000002</v>
      </c>
    </row>
    <row r="6766" spans="1:12" x14ac:dyDescent="0.25">
      <c r="A6766" s="5" t="s">
        <v>1380</v>
      </c>
      <c r="B6766" s="3" t="s">
        <v>1381</v>
      </c>
      <c r="C6766" s="5" t="s">
        <v>5592</v>
      </c>
      <c r="D6766" s="5" t="s">
        <v>5616</v>
      </c>
      <c r="E6766" s="5">
        <v>2022</v>
      </c>
      <c r="F6766" s="8" t="str">
        <f t="shared" si="214"/>
        <v>July</v>
      </c>
      <c r="G6766" s="7">
        <f t="shared" si="215"/>
        <v>44757</v>
      </c>
      <c r="H6766" s="5" t="s">
        <v>4685</v>
      </c>
      <c r="I6766" s="5" t="s">
        <v>13</v>
      </c>
      <c r="J6766" s="10"/>
      <c r="K6766" s="10">
        <v>551397.6</v>
      </c>
      <c r="L6766" s="11">
        <v>0.8</v>
      </c>
    </row>
    <row r="6767" spans="1:12" x14ac:dyDescent="0.25">
      <c r="A6767" s="5" t="s">
        <v>1380</v>
      </c>
      <c r="B6767" s="3" t="s">
        <v>1381</v>
      </c>
      <c r="C6767" s="5" t="s">
        <v>5590</v>
      </c>
      <c r="D6767" s="5" t="s">
        <v>5587</v>
      </c>
      <c r="E6767" s="5">
        <v>2022</v>
      </c>
      <c r="F6767" s="8" t="str">
        <f t="shared" si="214"/>
        <v>August</v>
      </c>
      <c r="G6767" s="7">
        <f t="shared" si="215"/>
        <v>44774</v>
      </c>
      <c r="H6767" s="5" t="s">
        <v>4912</v>
      </c>
      <c r="I6767" s="5" t="s">
        <v>11</v>
      </c>
      <c r="J6767" s="10">
        <v>333748.8</v>
      </c>
      <c r="K6767" s="10"/>
      <c r="L6767" s="11">
        <v>333749.59999999998</v>
      </c>
    </row>
    <row r="6768" spans="1:12" x14ac:dyDescent="0.25">
      <c r="A6768" s="5" t="s">
        <v>1380</v>
      </c>
      <c r="B6768" s="3" t="s">
        <v>1381</v>
      </c>
      <c r="C6768" s="5" t="s">
        <v>5590</v>
      </c>
      <c r="D6768" s="5" t="s">
        <v>5597</v>
      </c>
      <c r="E6768" s="5">
        <v>2022</v>
      </c>
      <c r="F6768" s="8" t="str">
        <f t="shared" si="214"/>
        <v>August</v>
      </c>
      <c r="G6768" s="7">
        <f t="shared" si="215"/>
        <v>44778</v>
      </c>
      <c r="H6768" s="5" t="s">
        <v>4682</v>
      </c>
      <c r="I6768" s="5" t="s">
        <v>13</v>
      </c>
      <c r="J6768" s="10"/>
      <c r="K6768" s="10">
        <v>333748.8</v>
      </c>
      <c r="L6768" s="11">
        <v>0.8</v>
      </c>
    </row>
    <row r="6769" spans="1:12" x14ac:dyDescent="0.25">
      <c r="A6769" s="5" t="s">
        <v>1382</v>
      </c>
      <c r="B6769" s="3" t="s">
        <v>1383</v>
      </c>
      <c r="C6769" s="7"/>
      <c r="D6769" s="7"/>
      <c r="E6769" s="7"/>
      <c r="F6769" s="8" t="str">
        <f t="shared" si="214"/>
        <v>January</v>
      </c>
      <c r="G6769" s="7" t="str">
        <f t="shared" si="215"/>
        <v/>
      </c>
      <c r="H6769" s="5" t="s">
        <v>28</v>
      </c>
      <c r="I6769" s="5" t="s">
        <v>29</v>
      </c>
      <c r="J6769" s="10"/>
      <c r="K6769" s="10"/>
      <c r="L6769" s="11">
        <v>0</v>
      </c>
    </row>
    <row r="6770" spans="1:12" x14ac:dyDescent="0.25">
      <c r="A6770" s="5" t="s">
        <v>1384</v>
      </c>
      <c r="B6770" s="3" t="s">
        <v>1385</v>
      </c>
      <c r="C6770" s="5" t="s">
        <v>5597</v>
      </c>
      <c r="D6770" s="5" t="s">
        <v>5596</v>
      </c>
      <c r="E6770" s="5">
        <v>2022</v>
      </c>
      <c r="F6770" s="8" t="str">
        <f t="shared" si="214"/>
        <v>May</v>
      </c>
      <c r="G6770" s="7">
        <f t="shared" si="215"/>
        <v>44685</v>
      </c>
      <c r="H6770" s="5" t="s">
        <v>4911</v>
      </c>
      <c r="I6770" s="5" t="s">
        <v>11</v>
      </c>
      <c r="J6770" s="10">
        <v>505250</v>
      </c>
      <c r="K6770" s="10"/>
      <c r="L6770" s="11">
        <v>505250</v>
      </c>
    </row>
    <row r="6771" spans="1:12" x14ac:dyDescent="0.25">
      <c r="A6771" s="5" t="s">
        <v>1384</v>
      </c>
      <c r="B6771" s="3" t="s">
        <v>1385</v>
      </c>
      <c r="C6771" s="5" t="s">
        <v>5597</v>
      </c>
      <c r="D6771" s="5" t="s">
        <v>5596</v>
      </c>
      <c r="E6771" s="5">
        <v>2022</v>
      </c>
      <c r="F6771" s="8" t="str">
        <f t="shared" si="214"/>
        <v>May</v>
      </c>
      <c r="G6771" s="7">
        <f t="shared" si="215"/>
        <v>44685</v>
      </c>
      <c r="H6771" s="5" t="s">
        <v>3413</v>
      </c>
      <c r="I6771" s="5" t="s">
        <v>13</v>
      </c>
      <c r="J6771" s="10"/>
      <c r="K6771" s="10">
        <v>470000</v>
      </c>
      <c r="L6771" s="11">
        <v>35250</v>
      </c>
    </row>
    <row r="6772" spans="1:12" x14ac:dyDescent="0.25">
      <c r="A6772" s="5" t="s">
        <v>1384</v>
      </c>
      <c r="B6772" s="3" t="s">
        <v>1385</v>
      </c>
      <c r="C6772" s="5" t="s">
        <v>5589</v>
      </c>
      <c r="D6772" s="5" t="s">
        <v>5587</v>
      </c>
      <c r="E6772" s="5">
        <v>2022</v>
      </c>
      <c r="F6772" s="8" t="str">
        <f t="shared" si="214"/>
        <v>June</v>
      </c>
      <c r="G6772" s="7">
        <f t="shared" si="215"/>
        <v>44713</v>
      </c>
      <c r="H6772" s="5" t="s">
        <v>4910</v>
      </c>
      <c r="I6772" s="5" t="s">
        <v>11</v>
      </c>
      <c r="J6772" s="10">
        <v>86716.67</v>
      </c>
      <c r="K6772" s="10"/>
      <c r="L6772" s="11">
        <v>121966.67</v>
      </c>
    </row>
    <row r="6773" spans="1:12" x14ac:dyDescent="0.25">
      <c r="A6773" s="5" t="s">
        <v>1384</v>
      </c>
      <c r="B6773" s="3" t="s">
        <v>1385</v>
      </c>
      <c r="C6773" s="5" t="s">
        <v>5589</v>
      </c>
      <c r="D6773" s="5" t="s">
        <v>5593</v>
      </c>
      <c r="E6773" s="5">
        <v>2022</v>
      </c>
      <c r="F6773" s="8" t="str">
        <f t="shared" si="214"/>
        <v>June</v>
      </c>
      <c r="G6773" s="7">
        <f t="shared" si="215"/>
        <v>44734</v>
      </c>
      <c r="H6773" s="5" t="s">
        <v>3247</v>
      </c>
      <c r="I6773" s="5" t="s">
        <v>13</v>
      </c>
      <c r="J6773" s="10"/>
      <c r="K6773" s="10">
        <v>236000</v>
      </c>
      <c r="L6773" s="11">
        <v>-114033.33</v>
      </c>
    </row>
    <row r="6774" spans="1:12" x14ac:dyDescent="0.25">
      <c r="A6774" s="5" t="s">
        <v>1384</v>
      </c>
      <c r="B6774" s="3" t="s">
        <v>1385</v>
      </c>
      <c r="C6774" s="5" t="s">
        <v>5592</v>
      </c>
      <c r="D6774" s="5" t="s">
        <v>5587</v>
      </c>
      <c r="E6774" s="5">
        <v>2022</v>
      </c>
      <c r="F6774" s="8" t="str">
        <f t="shared" si="214"/>
        <v>July</v>
      </c>
      <c r="G6774" s="7">
        <f t="shared" si="215"/>
        <v>44743</v>
      </c>
      <c r="H6774" s="5" t="s">
        <v>4909</v>
      </c>
      <c r="I6774" s="5" t="s">
        <v>11</v>
      </c>
      <c r="J6774" s="10">
        <v>236500</v>
      </c>
      <c r="K6774" s="10"/>
      <c r="L6774" s="11">
        <v>122466.67</v>
      </c>
    </row>
    <row r="6775" spans="1:12" x14ac:dyDescent="0.25">
      <c r="A6775" s="5" t="s">
        <v>1384</v>
      </c>
      <c r="B6775" s="3" t="s">
        <v>1385</v>
      </c>
      <c r="C6775" s="5" t="s">
        <v>5590</v>
      </c>
      <c r="D6775" s="5" t="s">
        <v>5587</v>
      </c>
      <c r="E6775" s="5">
        <v>2022</v>
      </c>
      <c r="F6775" s="8" t="str">
        <f t="shared" si="214"/>
        <v>August</v>
      </c>
      <c r="G6775" s="7">
        <f t="shared" si="215"/>
        <v>44774</v>
      </c>
      <c r="H6775" s="5" t="s">
        <v>4908</v>
      </c>
      <c r="I6775" s="5" t="s">
        <v>11</v>
      </c>
      <c r="J6775" s="10">
        <v>236500</v>
      </c>
      <c r="K6775" s="10"/>
      <c r="L6775" s="11">
        <v>358966.67</v>
      </c>
    </row>
    <row r="6776" spans="1:12" x14ac:dyDescent="0.25">
      <c r="A6776" s="5" t="s">
        <v>1386</v>
      </c>
      <c r="B6776" s="3" t="s">
        <v>1387</v>
      </c>
      <c r="C6776" s="5" t="s">
        <v>5587</v>
      </c>
      <c r="D6776" s="5" t="s">
        <v>5587</v>
      </c>
      <c r="E6776" s="5">
        <v>2022</v>
      </c>
      <c r="F6776" s="8" t="str">
        <f t="shared" si="214"/>
        <v>January</v>
      </c>
      <c r="G6776" s="7">
        <f t="shared" si="215"/>
        <v>44562</v>
      </c>
      <c r="H6776" s="5" t="s">
        <v>36</v>
      </c>
      <c r="I6776" s="5" t="s">
        <v>29</v>
      </c>
      <c r="J6776" s="10"/>
      <c r="K6776" s="10"/>
      <c r="L6776" s="11">
        <v>229413.6</v>
      </c>
    </row>
    <row r="6777" spans="1:12" x14ac:dyDescent="0.25">
      <c r="A6777" s="5" t="s">
        <v>1386</v>
      </c>
      <c r="B6777" s="3" t="s">
        <v>1387</v>
      </c>
      <c r="C6777" s="5" t="s">
        <v>5587</v>
      </c>
      <c r="D6777" s="5" t="s">
        <v>5587</v>
      </c>
      <c r="E6777" s="5">
        <v>2022</v>
      </c>
      <c r="F6777" s="8" t="str">
        <f t="shared" si="214"/>
        <v>January</v>
      </c>
      <c r="G6777" s="7">
        <f t="shared" si="215"/>
        <v>44562</v>
      </c>
      <c r="H6777" s="5" t="s">
        <v>4907</v>
      </c>
      <c r="I6777" s="5" t="s">
        <v>11</v>
      </c>
      <c r="J6777" s="10">
        <v>58824</v>
      </c>
      <c r="K6777" s="10"/>
      <c r="L6777" s="11">
        <v>288237.59999999998</v>
      </c>
    </row>
    <row r="6778" spans="1:12" x14ac:dyDescent="0.25">
      <c r="A6778" s="5" t="s">
        <v>1386</v>
      </c>
      <c r="B6778" s="3" t="s">
        <v>1387</v>
      </c>
      <c r="C6778" s="5" t="s">
        <v>5598</v>
      </c>
      <c r="D6778" s="5" t="s">
        <v>5587</v>
      </c>
      <c r="E6778" s="5">
        <v>2022</v>
      </c>
      <c r="F6778" s="8" t="str">
        <f t="shared" si="214"/>
        <v>February</v>
      </c>
      <c r="G6778" s="7">
        <f t="shared" si="215"/>
        <v>44593</v>
      </c>
      <c r="H6778" s="5" t="s">
        <v>4906</v>
      </c>
      <c r="I6778" s="5" t="s">
        <v>11</v>
      </c>
      <c r="J6778" s="10">
        <v>58824</v>
      </c>
      <c r="K6778" s="10"/>
      <c r="L6778" s="11">
        <v>347061.6</v>
      </c>
    </row>
    <row r="6779" spans="1:12" x14ac:dyDescent="0.25">
      <c r="A6779" s="5" t="s">
        <v>1386</v>
      </c>
      <c r="B6779" s="3" t="s">
        <v>1387</v>
      </c>
      <c r="C6779" s="5" t="s">
        <v>5588</v>
      </c>
      <c r="D6779" s="5" t="s">
        <v>5587</v>
      </c>
      <c r="E6779" s="5">
        <v>2022</v>
      </c>
      <c r="F6779" s="8" t="str">
        <f t="shared" si="214"/>
        <v>March</v>
      </c>
      <c r="G6779" s="7">
        <f t="shared" si="215"/>
        <v>44621</v>
      </c>
      <c r="H6779" s="5" t="s">
        <v>4905</v>
      </c>
      <c r="I6779" s="5" t="s">
        <v>11</v>
      </c>
      <c r="J6779" s="10">
        <v>58824</v>
      </c>
      <c r="K6779" s="10"/>
      <c r="L6779" s="11">
        <v>405885.6</v>
      </c>
    </row>
    <row r="6780" spans="1:12" x14ac:dyDescent="0.25">
      <c r="A6780" s="5" t="s">
        <v>1388</v>
      </c>
      <c r="B6780" s="3" t="s">
        <v>1389</v>
      </c>
      <c r="C6780" s="5" t="s">
        <v>5587</v>
      </c>
      <c r="D6780" s="5" t="s">
        <v>5587</v>
      </c>
      <c r="E6780" s="5">
        <v>2022</v>
      </c>
      <c r="F6780" s="8" t="str">
        <f t="shared" si="214"/>
        <v>January</v>
      </c>
      <c r="G6780" s="7">
        <f t="shared" si="215"/>
        <v>44562</v>
      </c>
      <c r="H6780" s="5" t="s">
        <v>36</v>
      </c>
      <c r="I6780" s="5" t="s">
        <v>29</v>
      </c>
      <c r="J6780" s="10"/>
      <c r="K6780" s="10"/>
      <c r="L6780" s="11">
        <v>498795.56</v>
      </c>
    </row>
    <row r="6781" spans="1:12" x14ac:dyDescent="0.25">
      <c r="A6781" s="5" t="s">
        <v>1388</v>
      </c>
      <c r="B6781" s="3" t="s">
        <v>1389</v>
      </c>
      <c r="C6781" s="5" t="s">
        <v>5587</v>
      </c>
      <c r="D6781" s="5" t="s">
        <v>5587</v>
      </c>
      <c r="E6781" s="5">
        <v>2022</v>
      </c>
      <c r="F6781" s="8" t="str">
        <f t="shared" si="214"/>
        <v>January</v>
      </c>
      <c r="G6781" s="7">
        <f t="shared" si="215"/>
        <v>44562</v>
      </c>
      <c r="H6781" s="5" t="s">
        <v>4904</v>
      </c>
      <c r="I6781" s="5" t="s">
        <v>11</v>
      </c>
      <c r="J6781" s="10">
        <v>217648.8</v>
      </c>
      <c r="K6781" s="10"/>
      <c r="L6781" s="11">
        <v>716444.36</v>
      </c>
    </row>
    <row r="6782" spans="1:12" x14ac:dyDescent="0.25">
      <c r="A6782" s="5" t="s">
        <v>1388</v>
      </c>
      <c r="B6782" s="3" t="s">
        <v>1389</v>
      </c>
      <c r="C6782" s="5" t="s">
        <v>5598</v>
      </c>
      <c r="D6782" s="5" t="s">
        <v>5587</v>
      </c>
      <c r="E6782" s="5">
        <v>2022</v>
      </c>
      <c r="F6782" s="8" t="str">
        <f t="shared" si="214"/>
        <v>February</v>
      </c>
      <c r="G6782" s="7">
        <f t="shared" si="215"/>
        <v>44593</v>
      </c>
      <c r="H6782" s="5" t="s">
        <v>4903</v>
      </c>
      <c r="I6782" s="5" t="s">
        <v>11</v>
      </c>
      <c r="J6782" s="10">
        <v>217648.8</v>
      </c>
      <c r="K6782" s="10"/>
      <c r="L6782" s="11">
        <v>934093.16</v>
      </c>
    </row>
    <row r="6783" spans="1:12" x14ac:dyDescent="0.25">
      <c r="A6783" s="5" t="s">
        <v>1388</v>
      </c>
      <c r="B6783" s="3" t="s">
        <v>1389</v>
      </c>
      <c r="C6783" s="5" t="s">
        <v>5598</v>
      </c>
      <c r="D6783" s="5" t="s">
        <v>5611</v>
      </c>
      <c r="E6783" s="5">
        <v>2022</v>
      </c>
      <c r="F6783" s="8" t="str">
        <f t="shared" si="214"/>
        <v>February</v>
      </c>
      <c r="G6783" s="7">
        <f t="shared" si="215"/>
        <v>44606</v>
      </c>
      <c r="H6783" s="5" t="s">
        <v>3247</v>
      </c>
      <c r="I6783" s="5" t="s">
        <v>13</v>
      </c>
      <c r="J6783" s="10"/>
      <c r="K6783" s="10">
        <v>218000</v>
      </c>
      <c r="L6783" s="11">
        <v>716093.16</v>
      </c>
    </row>
    <row r="6784" spans="1:12" x14ac:dyDescent="0.25">
      <c r="A6784" s="5" t="s">
        <v>1388</v>
      </c>
      <c r="B6784" s="3" t="s">
        <v>1389</v>
      </c>
      <c r="C6784" s="5" t="s">
        <v>5588</v>
      </c>
      <c r="D6784" s="5" t="s">
        <v>5610</v>
      </c>
      <c r="E6784" s="5">
        <v>2022</v>
      </c>
      <c r="F6784" s="8" t="str">
        <f t="shared" si="214"/>
        <v>March</v>
      </c>
      <c r="G6784" s="7">
        <f t="shared" si="215"/>
        <v>44650</v>
      </c>
      <c r="H6784" s="5" t="s">
        <v>4902</v>
      </c>
      <c r="I6784" s="5" t="s">
        <v>11</v>
      </c>
      <c r="J6784" s="10"/>
      <c r="K6784" s="10">
        <v>360000</v>
      </c>
      <c r="L6784" s="11">
        <v>356093.16</v>
      </c>
    </row>
    <row r="6785" spans="1:12" x14ac:dyDescent="0.25">
      <c r="A6785" s="5" t="s">
        <v>1388</v>
      </c>
      <c r="B6785" s="3" t="s">
        <v>1389</v>
      </c>
      <c r="C6785" s="5" t="s">
        <v>5589</v>
      </c>
      <c r="D6785" s="5" t="s">
        <v>5589</v>
      </c>
      <c r="E6785" s="5">
        <v>2022</v>
      </c>
      <c r="F6785" s="8" t="str">
        <f t="shared" si="214"/>
        <v>June</v>
      </c>
      <c r="G6785" s="7">
        <f t="shared" si="215"/>
        <v>44718</v>
      </c>
      <c r="H6785" s="5" t="s">
        <v>4901</v>
      </c>
      <c r="I6785" s="5" t="s">
        <v>13</v>
      </c>
      <c r="J6785" s="10"/>
      <c r="K6785" s="10">
        <v>357000</v>
      </c>
      <c r="L6785" s="11">
        <v>-906.84</v>
      </c>
    </row>
    <row r="6786" spans="1:12" x14ac:dyDescent="0.25">
      <c r="A6786" s="5" t="s">
        <v>1390</v>
      </c>
      <c r="B6786" s="3" t="s">
        <v>1391</v>
      </c>
      <c r="C6786" s="5" t="s">
        <v>5596</v>
      </c>
      <c r="D6786" s="5" t="s">
        <v>5611</v>
      </c>
      <c r="E6786" s="5">
        <v>2022</v>
      </c>
      <c r="F6786" s="8" t="str">
        <f t="shared" si="214"/>
        <v>April</v>
      </c>
      <c r="G6786" s="7">
        <f t="shared" si="215"/>
        <v>44665</v>
      </c>
      <c r="H6786" s="5" t="s">
        <v>4900</v>
      </c>
      <c r="I6786" s="5" t="s">
        <v>11</v>
      </c>
      <c r="J6786" s="10">
        <v>561193</v>
      </c>
      <c r="K6786" s="10"/>
      <c r="L6786" s="11">
        <v>561193</v>
      </c>
    </row>
    <row r="6787" spans="1:12" x14ac:dyDescent="0.25">
      <c r="A6787" s="5" t="s">
        <v>1390</v>
      </c>
      <c r="B6787" s="3" t="s">
        <v>1391</v>
      </c>
      <c r="C6787" s="5" t="s">
        <v>5596</v>
      </c>
      <c r="D6787" s="5" t="s">
        <v>5611</v>
      </c>
      <c r="E6787" s="5">
        <v>2022</v>
      </c>
      <c r="F6787" s="8" t="str">
        <f t="shared" si="214"/>
        <v>April</v>
      </c>
      <c r="G6787" s="7">
        <f t="shared" si="215"/>
        <v>44665</v>
      </c>
      <c r="H6787" s="5" t="s">
        <v>3247</v>
      </c>
      <c r="I6787" s="5" t="s">
        <v>13</v>
      </c>
      <c r="J6787" s="10"/>
      <c r="K6787" s="10">
        <v>387903</v>
      </c>
      <c r="L6787" s="11">
        <v>173290</v>
      </c>
    </row>
    <row r="6788" spans="1:12" x14ac:dyDescent="0.25">
      <c r="A6788" s="5" t="s">
        <v>1390</v>
      </c>
      <c r="B6788" s="3" t="s">
        <v>1391</v>
      </c>
      <c r="C6788" s="5" t="s">
        <v>5597</v>
      </c>
      <c r="D6788" s="5" t="s">
        <v>5587</v>
      </c>
      <c r="E6788" s="5">
        <v>2022</v>
      </c>
      <c r="F6788" s="8" t="str">
        <f t="shared" si="214"/>
        <v>May</v>
      </c>
      <c r="G6788" s="7">
        <f t="shared" si="215"/>
        <v>44682</v>
      </c>
      <c r="H6788" s="5" t="s">
        <v>4899</v>
      </c>
      <c r="I6788" s="5" t="s">
        <v>11</v>
      </c>
      <c r="J6788" s="10">
        <v>107764.45</v>
      </c>
      <c r="K6788" s="10"/>
      <c r="L6788" s="11">
        <v>281054.45</v>
      </c>
    </row>
    <row r="6789" spans="1:12" x14ac:dyDescent="0.25">
      <c r="A6789" s="5" t="s">
        <v>1390</v>
      </c>
      <c r="B6789" s="3" t="s">
        <v>1391</v>
      </c>
      <c r="C6789" s="5" t="s">
        <v>5597</v>
      </c>
      <c r="D6789" s="5" t="s">
        <v>5596</v>
      </c>
      <c r="E6789" s="5">
        <v>2022</v>
      </c>
      <c r="F6789" s="8" t="str">
        <f t="shared" si="214"/>
        <v>May</v>
      </c>
      <c r="G6789" s="7">
        <f t="shared" si="215"/>
        <v>44685</v>
      </c>
      <c r="H6789" s="5" t="s">
        <v>3247</v>
      </c>
      <c r="I6789" s="5" t="s">
        <v>13</v>
      </c>
      <c r="J6789" s="10"/>
      <c r="K6789" s="10">
        <v>281054.45</v>
      </c>
      <c r="L6789" s="11">
        <v>0</v>
      </c>
    </row>
    <row r="6790" spans="1:12" x14ac:dyDescent="0.25">
      <c r="A6790" s="5" t="s">
        <v>1390</v>
      </c>
      <c r="B6790" s="3" t="s">
        <v>1391</v>
      </c>
      <c r="C6790" s="5" t="s">
        <v>5589</v>
      </c>
      <c r="D6790" s="5" t="s">
        <v>5612</v>
      </c>
      <c r="E6790" s="5">
        <v>2022</v>
      </c>
      <c r="F6790" s="8" t="str">
        <f t="shared" si="214"/>
        <v>June</v>
      </c>
      <c r="G6790" s="7">
        <f t="shared" si="215"/>
        <v>44732</v>
      </c>
      <c r="H6790" s="5" t="s">
        <v>4898</v>
      </c>
      <c r="I6790" s="5" t="s">
        <v>11</v>
      </c>
      <c r="J6790" s="10">
        <v>28737.19</v>
      </c>
      <c r="K6790" s="10"/>
      <c r="L6790" s="11">
        <v>28737.19</v>
      </c>
    </row>
    <row r="6791" spans="1:12" x14ac:dyDescent="0.25">
      <c r="A6791" s="5" t="s">
        <v>1390</v>
      </c>
      <c r="B6791" s="3" t="s">
        <v>1391</v>
      </c>
      <c r="C6791" s="5" t="s">
        <v>5589</v>
      </c>
      <c r="D6791" s="5" t="s">
        <v>5613</v>
      </c>
      <c r="E6791" s="5">
        <v>2022</v>
      </c>
      <c r="F6791" s="8" t="str">
        <f t="shared" si="214"/>
        <v>June</v>
      </c>
      <c r="G6791" s="7">
        <f t="shared" si="215"/>
        <v>44733</v>
      </c>
      <c r="H6791" s="5" t="s">
        <v>4718</v>
      </c>
      <c r="I6791" s="5" t="s">
        <v>13</v>
      </c>
      <c r="J6791" s="10"/>
      <c r="K6791" s="10">
        <v>28737.19</v>
      </c>
      <c r="L6791" s="11">
        <v>0</v>
      </c>
    </row>
    <row r="6792" spans="1:12" x14ac:dyDescent="0.25">
      <c r="A6792" s="5" t="s">
        <v>1390</v>
      </c>
      <c r="B6792" s="3" t="s">
        <v>1391</v>
      </c>
      <c r="C6792" s="5" t="s">
        <v>5589</v>
      </c>
      <c r="D6792" s="5" t="s">
        <v>5613</v>
      </c>
      <c r="E6792" s="5">
        <v>2022</v>
      </c>
      <c r="F6792" s="8" t="str">
        <f t="shared" si="214"/>
        <v>June</v>
      </c>
      <c r="G6792" s="7">
        <f t="shared" si="215"/>
        <v>44733</v>
      </c>
      <c r="H6792" s="5" t="s">
        <v>4897</v>
      </c>
      <c r="I6792" s="5" t="s">
        <v>13</v>
      </c>
      <c r="J6792" s="10"/>
      <c r="K6792" s="10">
        <v>646586.69999999995</v>
      </c>
      <c r="L6792" s="11">
        <v>-646586.69999999995</v>
      </c>
    </row>
    <row r="6793" spans="1:12" x14ac:dyDescent="0.25">
      <c r="A6793" s="5" t="s">
        <v>1390</v>
      </c>
      <c r="B6793" s="3" t="s">
        <v>1391</v>
      </c>
      <c r="C6793" s="5" t="s">
        <v>5592</v>
      </c>
      <c r="D6793" s="5" t="s">
        <v>5587</v>
      </c>
      <c r="E6793" s="5">
        <v>2022</v>
      </c>
      <c r="F6793" s="8" t="str">
        <f t="shared" si="214"/>
        <v>July</v>
      </c>
      <c r="G6793" s="7">
        <f t="shared" si="215"/>
        <v>44743</v>
      </c>
      <c r="H6793" s="5" t="s">
        <v>4896</v>
      </c>
      <c r="I6793" s="5" t="s">
        <v>11</v>
      </c>
      <c r="J6793" s="10">
        <v>646586.69999999995</v>
      </c>
      <c r="K6793" s="10"/>
      <c r="L6793" s="11">
        <v>0</v>
      </c>
    </row>
    <row r="6794" spans="1:12" x14ac:dyDescent="0.25">
      <c r="A6794" s="5" t="s">
        <v>1392</v>
      </c>
      <c r="B6794" s="3" t="s">
        <v>1393</v>
      </c>
      <c r="C6794" s="7"/>
      <c r="D6794" s="7"/>
      <c r="E6794" s="7"/>
      <c r="F6794" s="8" t="str">
        <f t="shared" si="214"/>
        <v>January</v>
      </c>
      <c r="G6794" s="7" t="str">
        <f t="shared" si="215"/>
        <v/>
      </c>
      <c r="H6794" s="5" t="s">
        <v>28</v>
      </c>
      <c r="I6794" s="5" t="s">
        <v>29</v>
      </c>
      <c r="J6794" s="10"/>
      <c r="K6794" s="10"/>
      <c r="L6794" s="11">
        <v>0</v>
      </c>
    </row>
    <row r="6795" spans="1:12" x14ac:dyDescent="0.25">
      <c r="A6795" s="5" t="s">
        <v>1396</v>
      </c>
      <c r="B6795" s="3" t="s">
        <v>1397</v>
      </c>
      <c r="C6795" s="5" t="s">
        <v>5587</v>
      </c>
      <c r="D6795" s="5" t="s">
        <v>5587</v>
      </c>
      <c r="E6795" s="5">
        <v>2022</v>
      </c>
      <c r="F6795" s="8" t="str">
        <f t="shared" si="214"/>
        <v>January</v>
      </c>
      <c r="G6795" s="7">
        <f t="shared" si="215"/>
        <v>44562</v>
      </c>
      <c r="H6795" s="5" t="s">
        <v>36</v>
      </c>
      <c r="I6795" s="5" t="s">
        <v>29</v>
      </c>
      <c r="J6795" s="10"/>
      <c r="K6795" s="10"/>
      <c r="L6795" s="11">
        <v>765029</v>
      </c>
    </row>
    <row r="6796" spans="1:12" x14ac:dyDescent="0.25">
      <c r="A6796" s="5" t="s">
        <v>1396</v>
      </c>
      <c r="B6796" s="3" t="s">
        <v>1397</v>
      </c>
      <c r="C6796" s="5" t="s">
        <v>5592</v>
      </c>
      <c r="D6796" s="5" t="s">
        <v>5593</v>
      </c>
      <c r="E6796" s="5">
        <v>2022</v>
      </c>
      <c r="F6796" s="8" t="str">
        <f t="shared" si="214"/>
        <v>July</v>
      </c>
      <c r="G6796" s="7">
        <f t="shared" si="215"/>
        <v>44764</v>
      </c>
      <c r="H6796" s="5" t="s">
        <v>4819</v>
      </c>
      <c r="I6796" s="5" t="s">
        <v>13</v>
      </c>
      <c r="J6796" s="10"/>
      <c r="K6796" s="10">
        <v>765029</v>
      </c>
      <c r="L6796" s="11">
        <v>0</v>
      </c>
    </row>
    <row r="6797" spans="1:12" x14ac:dyDescent="0.25">
      <c r="A6797" s="5" t="s">
        <v>1398</v>
      </c>
      <c r="B6797" s="3" t="s">
        <v>1399</v>
      </c>
      <c r="C6797" s="7"/>
      <c r="D6797" s="7"/>
      <c r="E6797" s="7"/>
      <c r="F6797" s="8" t="str">
        <f t="shared" si="214"/>
        <v>January</v>
      </c>
      <c r="G6797" s="7" t="str">
        <f t="shared" si="215"/>
        <v/>
      </c>
      <c r="H6797" s="5" t="s">
        <v>28</v>
      </c>
      <c r="I6797" s="5" t="s">
        <v>29</v>
      </c>
      <c r="J6797" s="10"/>
      <c r="K6797" s="10"/>
      <c r="L6797" s="11">
        <v>0</v>
      </c>
    </row>
    <row r="6798" spans="1:12" x14ac:dyDescent="0.25">
      <c r="A6798" s="5" t="s">
        <v>1401</v>
      </c>
      <c r="B6798" s="3" t="s">
        <v>1402</v>
      </c>
      <c r="C6798" s="5" t="s">
        <v>5587</v>
      </c>
      <c r="D6798" s="5" t="s">
        <v>5587</v>
      </c>
      <c r="E6798" s="5">
        <v>2022</v>
      </c>
      <c r="F6798" s="8" t="str">
        <f t="shared" si="214"/>
        <v>January</v>
      </c>
      <c r="G6798" s="7">
        <f t="shared" si="215"/>
        <v>44562</v>
      </c>
      <c r="H6798" s="5" t="s">
        <v>4895</v>
      </c>
      <c r="I6798" s="5" t="s">
        <v>11</v>
      </c>
      <c r="J6798" s="10">
        <v>752500</v>
      </c>
      <c r="K6798" s="10"/>
      <c r="L6798" s="11">
        <v>752500</v>
      </c>
    </row>
    <row r="6799" spans="1:12" x14ac:dyDescent="0.25">
      <c r="A6799" s="5" t="s">
        <v>1401</v>
      </c>
      <c r="B6799" s="3" t="s">
        <v>1402</v>
      </c>
      <c r="C6799" s="5" t="s">
        <v>5588</v>
      </c>
      <c r="D6799" s="5" t="s">
        <v>5603</v>
      </c>
      <c r="E6799" s="5">
        <v>2022</v>
      </c>
      <c r="F6799" s="8" t="str">
        <f t="shared" si="214"/>
        <v>March</v>
      </c>
      <c r="G6799" s="7">
        <f t="shared" si="215"/>
        <v>44649</v>
      </c>
      <c r="H6799" s="5" t="s">
        <v>3485</v>
      </c>
      <c r="I6799" s="5" t="s">
        <v>13</v>
      </c>
      <c r="J6799" s="10"/>
      <c r="K6799" s="10">
        <v>752500</v>
      </c>
      <c r="L6799" s="11">
        <v>0</v>
      </c>
    </row>
    <row r="6800" spans="1:12" x14ac:dyDescent="0.25">
      <c r="A6800" s="5" t="s">
        <v>1401</v>
      </c>
      <c r="B6800" s="3" t="s">
        <v>1402</v>
      </c>
      <c r="C6800" s="5" t="s">
        <v>5596</v>
      </c>
      <c r="D6800" s="5" t="s">
        <v>5587</v>
      </c>
      <c r="E6800" s="5">
        <v>2022</v>
      </c>
      <c r="F6800" s="8" t="str">
        <f t="shared" si="214"/>
        <v>April</v>
      </c>
      <c r="G6800" s="7">
        <f t="shared" si="215"/>
        <v>44652</v>
      </c>
      <c r="H6800" s="5" t="s">
        <v>4894</v>
      </c>
      <c r="I6800" s="5" t="s">
        <v>11</v>
      </c>
      <c r="J6800" s="10">
        <v>752500</v>
      </c>
      <c r="K6800" s="10"/>
      <c r="L6800" s="11">
        <v>752500</v>
      </c>
    </row>
    <row r="6801" spans="1:12" x14ac:dyDescent="0.25">
      <c r="A6801" s="5" t="s">
        <v>1401</v>
      </c>
      <c r="B6801" s="3" t="s">
        <v>1402</v>
      </c>
      <c r="C6801" s="5" t="s">
        <v>5589</v>
      </c>
      <c r="D6801" s="5" t="s">
        <v>5616</v>
      </c>
      <c r="E6801" s="5">
        <v>2022</v>
      </c>
      <c r="F6801" s="8" t="str">
        <f t="shared" si="214"/>
        <v>June</v>
      </c>
      <c r="G6801" s="7">
        <f t="shared" si="215"/>
        <v>44727</v>
      </c>
      <c r="H6801" s="5" t="s">
        <v>4893</v>
      </c>
      <c r="I6801" s="5" t="s">
        <v>13</v>
      </c>
      <c r="J6801" s="10"/>
      <c r="K6801" s="10">
        <v>752500</v>
      </c>
      <c r="L6801" s="11">
        <v>0</v>
      </c>
    </row>
    <row r="6802" spans="1:12" x14ac:dyDescent="0.25">
      <c r="A6802" s="5" t="s">
        <v>1401</v>
      </c>
      <c r="B6802" s="3" t="s">
        <v>1402</v>
      </c>
      <c r="C6802" s="5" t="s">
        <v>5592</v>
      </c>
      <c r="D6802" s="5" t="s">
        <v>5587</v>
      </c>
      <c r="E6802" s="5">
        <v>2022</v>
      </c>
      <c r="F6802" s="8" t="str">
        <f t="shared" si="214"/>
        <v>July</v>
      </c>
      <c r="G6802" s="7">
        <f t="shared" si="215"/>
        <v>44743</v>
      </c>
      <c r="H6802" s="5" t="s">
        <v>4892</v>
      </c>
      <c r="I6802" s="5" t="s">
        <v>11</v>
      </c>
      <c r="J6802" s="10">
        <v>752500</v>
      </c>
      <c r="K6802" s="10"/>
      <c r="L6802" s="11">
        <v>752500</v>
      </c>
    </row>
    <row r="6803" spans="1:12" x14ac:dyDescent="0.25">
      <c r="A6803" s="5" t="s">
        <v>1401</v>
      </c>
      <c r="B6803" s="3" t="s">
        <v>1402</v>
      </c>
      <c r="C6803" s="5" t="s">
        <v>5592</v>
      </c>
      <c r="D6803" s="5" t="s">
        <v>5592</v>
      </c>
      <c r="E6803" s="5">
        <v>2022</v>
      </c>
      <c r="F6803" s="8" t="str">
        <f t="shared" si="214"/>
        <v>July</v>
      </c>
      <c r="G6803" s="7">
        <f t="shared" si="215"/>
        <v>44749</v>
      </c>
      <c r="H6803" s="5" t="s">
        <v>4891</v>
      </c>
      <c r="I6803" s="5" t="s">
        <v>13</v>
      </c>
      <c r="J6803" s="10"/>
      <c r="K6803" s="10">
        <v>752500</v>
      </c>
      <c r="L6803" s="11">
        <v>0</v>
      </c>
    </row>
    <row r="6804" spans="1:12" x14ac:dyDescent="0.25">
      <c r="A6804" s="5" t="s">
        <v>1412</v>
      </c>
      <c r="B6804" s="3" t="s">
        <v>1413</v>
      </c>
      <c r="C6804" s="5" t="s">
        <v>5587</v>
      </c>
      <c r="D6804" s="5" t="s">
        <v>5587</v>
      </c>
      <c r="E6804" s="5">
        <v>2022</v>
      </c>
      <c r="F6804" s="8" t="str">
        <f t="shared" ref="F6804:F6867" si="216">TEXT(C6804*28, "mmmm")</f>
        <v>January</v>
      </c>
      <c r="G6804" s="7">
        <f t="shared" ref="G6804:G6867" si="217">IFERROR(DATEVALUE(CONCATENATE(C6804,"-",D6804,"-",E6804)), "")</f>
        <v>44562</v>
      </c>
      <c r="H6804" s="5" t="s">
        <v>36</v>
      </c>
      <c r="I6804" s="5" t="s">
        <v>29</v>
      </c>
      <c r="J6804" s="10"/>
      <c r="K6804" s="10"/>
      <c r="L6804" s="11">
        <v>187258.07</v>
      </c>
    </row>
    <row r="6805" spans="1:12" x14ac:dyDescent="0.25">
      <c r="A6805" s="5" t="s">
        <v>1412</v>
      </c>
      <c r="B6805" s="3" t="s">
        <v>1413</v>
      </c>
      <c r="C6805" s="5" t="s">
        <v>5587</v>
      </c>
      <c r="D6805" s="5" t="s">
        <v>5587</v>
      </c>
      <c r="E6805" s="5">
        <v>2022</v>
      </c>
      <c r="F6805" s="8" t="str">
        <f t="shared" si="216"/>
        <v>January</v>
      </c>
      <c r="G6805" s="7">
        <f t="shared" si="217"/>
        <v>44562</v>
      </c>
      <c r="H6805" s="5" t="s">
        <v>4890</v>
      </c>
      <c r="I6805" s="5" t="s">
        <v>11</v>
      </c>
      <c r="J6805" s="10">
        <v>215000</v>
      </c>
      <c r="K6805" s="10"/>
      <c r="L6805" s="11">
        <v>402258.07</v>
      </c>
    </row>
    <row r="6806" spans="1:12" x14ac:dyDescent="0.25">
      <c r="A6806" s="5" t="s">
        <v>1412</v>
      </c>
      <c r="B6806" s="3" t="s">
        <v>1413</v>
      </c>
      <c r="C6806" s="5" t="s">
        <v>5587</v>
      </c>
      <c r="D6806" s="5" t="s">
        <v>5608</v>
      </c>
      <c r="E6806" s="5">
        <v>2022</v>
      </c>
      <c r="F6806" s="8" t="str">
        <f t="shared" si="216"/>
        <v>January</v>
      </c>
      <c r="G6806" s="7">
        <f t="shared" si="217"/>
        <v>44586</v>
      </c>
      <c r="H6806" s="5" t="s">
        <v>3247</v>
      </c>
      <c r="I6806" s="5" t="s">
        <v>13</v>
      </c>
      <c r="J6806" s="10"/>
      <c r="K6806" s="10">
        <v>430000</v>
      </c>
      <c r="L6806" s="11">
        <v>-27741.93</v>
      </c>
    </row>
    <row r="6807" spans="1:12" x14ac:dyDescent="0.25">
      <c r="A6807" s="5" t="s">
        <v>1412</v>
      </c>
      <c r="B6807" s="3" t="s">
        <v>1413</v>
      </c>
      <c r="C6807" s="5" t="s">
        <v>5598</v>
      </c>
      <c r="D6807" s="5" t="s">
        <v>5587</v>
      </c>
      <c r="E6807" s="5">
        <v>2022</v>
      </c>
      <c r="F6807" s="8" t="str">
        <f t="shared" si="216"/>
        <v>February</v>
      </c>
      <c r="G6807" s="7">
        <f t="shared" si="217"/>
        <v>44593</v>
      </c>
      <c r="H6807" s="5" t="s">
        <v>4889</v>
      </c>
      <c r="I6807" s="5" t="s">
        <v>11</v>
      </c>
      <c r="J6807" s="10">
        <v>215000</v>
      </c>
      <c r="K6807" s="10"/>
      <c r="L6807" s="11">
        <v>187258.07</v>
      </c>
    </row>
    <row r="6808" spans="1:12" x14ac:dyDescent="0.25">
      <c r="A6808" s="5" t="s">
        <v>1412</v>
      </c>
      <c r="B6808" s="3" t="s">
        <v>1413</v>
      </c>
      <c r="C6808" s="5" t="s">
        <v>5588</v>
      </c>
      <c r="D6808" s="5" t="s">
        <v>5587</v>
      </c>
      <c r="E6808" s="5">
        <v>2022</v>
      </c>
      <c r="F6808" s="8" t="str">
        <f t="shared" si="216"/>
        <v>March</v>
      </c>
      <c r="G6808" s="7">
        <f t="shared" si="217"/>
        <v>44621</v>
      </c>
      <c r="H6808" s="5" t="s">
        <v>4888</v>
      </c>
      <c r="I6808" s="5" t="s">
        <v>11</v>
      </c>
      <c r="J6808" s="10">
        <v>215000</v>
      </c>
      <c r="K6808" s="10"/>
      <c r="L6808" s="11">
        <v>402258.07</v>
      </c>
    </row>
    <row r="6809" spans="1:12" x14ac:dyDescent="0.25">
      <c r="A6809" s="5" t="s">
        <v>1412</v>
      </c>
      <c r="B6809" s="3" t="s">
        <v>1413</v>
      </c>
      <c r="C6809" s="5" t="s">
        <v>5588</v>
      </c>
      <c r="D6809" s="5" t="s">
        <v>5616</v>
      </c>
      <c r="E6809" s="5">
        <v>2022</v>
      </c>
      <c r="F6809" s="8" t="str">
        <f t="shared" si="216"/>
        <v>March</v>
      </c>
      <c r="G6809" s="7">
        <f t="shared" si="217"/>
        <v>44635</v>
      </c>
      <c r="H6809" s="5" t="s">
        <v>4698</v>
      </c>
      <c r="I6809" s="5" t="s">
        <v>13</v>
      </c>
      <c r="J6809" s="10"/>
      <c r="K6809" s="10">
        <v>215000</v>
      </c>
      <c r="L6809" s="11">
        <v>187258.07</v>
      </c>
    </row>
    <row r="6810" spans="1:12" x14ac:dyDescent="0.25">
      <c r="A6810" s="5" t="s">
        <v>1412</v>
      </c>
      <c r="B6810" s="3" t="s">
        <v>1413</v>
      </c>
      <c r="C6810" s="5" t="s">
        <v>5596</v>
      </c>
      <c r="D6810" s="5" t="s">
        <v>5587</v>
      </c>
      <c r="E6810" s="5">
        <v>2022</v>
      </c>
      <c r="F6810" s="8" t="str">
        <f t="shared" si="216"/>
        <v>April</v>
      </c>
      <c r="G6810" s="7">
        <f t="shared" si="217"/>
        <v>44652</v>
      </c>
      <c r="H6810" s="5" t="s">
        <v>4887</v>
      </c>
      <c r="I6810" s="5" t="s">
        <v>11</v>
      </c>
      <c r="J6810" s="10">
        <v>215000</v>
      </c>
      <c r="K6810" s="10"/>
      <c r="L6810" s="11">
        <v>402258.07</v>
      </c>
    </row>
    <row r="6811" spans="1:12" x14ac:dyDescent="0.25">
      <c r="A6811" s="5" t="s">
        <v>1412</v>
      </c>
      <c r="B6811" s="3" t="s">
        <v>1413</v>
      </c>
      <c r="C6811" s="5" t="s">
        <v>5597</v>
      </c>
      <c r="D6811" s="5" t="s">
        <v>5587</v>
      </c>
      <c r="E6811" s="5">
        <v>2022</v>
      </c>
      <c r="F6811" s="8" t="str">
        <f t="shared" si="216"/>
        <v>May</v>
      </c>
      <c r="G6811" s="7">
        <f t="shared" si="217"/>
        <v>44682</v>
      </c>
      <c r="H6811" s="5" t="s">
        <v>4886</v>
      </c>
      <c r="I6811" s="5" t="s">
        <v>11</v>
      </c>
      <c r="J6811" s="10">
        <v>215000</v>
      </c>
      <c r="K6811" s="10"/>
      <c r="L6811" s="11">
        <v>617258.06999999995</v>
      </c>
    </row>
    <row r="6812" spans="1:12" x14ac:dyDescent="0.25">
      <c r="A6812" s="5" t="s">
        <v>1412</v>
      </c>
      <c r="B6812" s="3" t="s">
        <v>1413</v>
      </c>
      <c r="C6812" s="5" t="s">
        <v>5589</v>
      </c>
      <c r="D6812" s="5" t="s">
        <v>5587</v>
      </c>
      <c r="E6812" s="5">
        <v>2022</v>
      </c>
      <c r="F6812" s="8" t="str">
        <f t="shared" si="216"/>
        <v>June</v>
      </c>
      <c r="G6812" s="7">
        <f t="shared" si="217"/>
        <v>44713</v>
      </c>
      <c r="H6812" s="5" t="s">
        <v>4885</v>
      </c>
      <c r="I6812" s="5" t="s">
        <v>13</v>
      </c>
      <c r="J6812" s="10"/>
      <c r="K6812" s="10">
        <v>430000</v>
      </c>
      <c r="L6812" s="11">
        <v>187258.07</v>
      </c>
    </row>
    <row r="6813" spans="1:12" x14ac:dyDescent="0.25">
      <c r="A6813" s="5" t="s">
        <v>1412</v>
      </c>
      <c r="B6813" s="3" t="s">
        <v>1413</v>
      </c>
      <c r="C6813" s="5" t="s">
        <v>5589</v>
      </c>
      <c r="D6813" s="5" t="s">
        <v>5587</v>
      </c>
      <c r="E6813" s="5">
        <v>2022</v>
      </c>
      <c r="F6813" s="8" t="str">
        <f t="shared" si="216"/>
        <v>June</v>
      </c>
      <c r="G6813" s="7">
        <f t="shared" si="217"/>
        <v>44713</v>
      </c>
      <c r="H6813" s="5" t="s">
        <v>4884</v>
      </c>
      <c r="I6813" s="5" t="s">
        <v>11</v>
      </c>
      <c r="J6813" s="10">
        <v>215000</v>
      </c>
      <c r="K6813" s="10"/>
      <c r="L6813" s="11">
        <v>402258.07</v>
      </c>
    </row>
    <row r="6814" spans="1:12" x14ac:dyDescent="0.25">
      <c r="A6814" s="5" t="s">
        <v>1412</v>
      </c>
      <c r="B6814" s="3" t="s">
        <v>1413</v>
      </c>
      <c r="C6814" s="5" t="s">
        <v>5592</v>
      </c>
      <c r="D6814" s="5" t="s">
        <v>5587</v>
      </c>
      <c r="E6814" s="5">
        <v>2022</v>
      </c>
      <c r="F6814" s="8" t="str">
        <f t="shared" si="216"/>
        <v>July</v>
      </c>
      <c r="G6814" s="7">
        <f t="shared" si="217"/>
        <v>44743</v>
      </c>
      <c r="H6814" s="5" t="s">
        <v>4883</v>
      </c>
      <c r="I6814" s="5" t="s">
        <v>11</v>
      </c>
      <c r="J6814" s="10">
        <v>333250</v>
      </c>
      <c r="K6814" s="10"/>
      <c r="L6814" s="11">
        <v>735508.07</v>
      </c>
    </row>
    <row r="6815" spans="1:12" x14ac:dyDescent="0.25">
      <c r="A6815" s="5" t="s">
        <v>1412</v>
      </c>
      <c r="B6815" s="3" t="s">
        <v>1413</v>
      </c>
      <c r="C6815" s="5" t="s">
        <v>5590</v>
      </c>
      <c r="D6815" s="5" t="s">
        <v>5587</v>
      </c>
      <c r="E6815" s="5">
        <v>2022</v>
      </c>
      <c r="F6815" s="8" t="str">
        <f t="shared" si="216"/>
        <v>August</v>
      </c>
      <c r="G6815" s="7">
        <f t="shared" si="217"/>
        <v>44774</v>
      </c>
      <c r="H6815" s="5" t="s">
        <v>4882</v>
      </c>
      <c r="I6815" s="5" t="s">
        <v>11</v>
      </c>
      <c r="J6815" s="10">
        <v>215000</v>
      </c>
      <c r="K6815" s="10"/>
      <c r="L6815" s="11">
        <v>950508.07</v>
      </c>
    </row>
    <row r="6816" spans="1:12" x14ac:dyDescent="0.25">
      <c r="A6816" s="5" t="s">
        <v>1412</v>
      </c>
      <c r="B6816" s="3" t="s">
        <v>1413</v>
      </c>
      <c r="C6816" s="5" t="s">
        <v>5590</v>
      </c>
      <c r="D6816" s="5" t="s">
        <v>5588</v>
      </c>
      <c r="E6816" s="5">
        <v>2022</v>
      </c>
      <c r="F6816" s="8" t="str">
        <f t="shared" si="216"/>
        <v>August</v>
      </c>
      <c r="G6816" s="7">
        <f t="shared" si="217"/>
        <v>44776</v>
      </c>
      <c r="H6816" s="5" t="s">
        <v>4881</v>
      </c>
      <c r="I6816" s="5" t="s">
        <v>13</v>
      </c>
      <c r="J6816" s="10"/>
      <c r="K6816" s="10">
        <v>430000</v>
      </c>
      <c r="L6816" s="11">
        <v>520508.07</v>
      </c>
    </row>
    <row r="6817" spans="1:12" x14ac:dyDescent="0.25">
      <c r="A6817" s="5" t="s">
        <v>1414</v>
      </c>
      <c r="B6817" s="3" t="s">
        <v>1415</v>
      </c>
      <c r="C6817" s="5" t="s">
        <v>5587</v>
      </c>
      <c r="D6817" s="5" t="s">
        <v>5587</v>
      </c>
      <c r="E6817" s="5">
        <v>2022</v>
      </c>
      <c r="F6817" s="8" t="str">
        <f t="shared" si="216"/>
        <v>January</v>
      </c>
      <c r="G6817" s="7">
        <f t="shared" si="217"/>
        <v>44562</v>
      </c>
      <c r="H6817" s="5" t="s">
        <v>36</v>
      </c>
      <c r="I6817" s="5" t="s">
        <v>29</v>
      </c>
      <c r="J6817" s="10"/>
      <c r="K6817" s="10"/>
      <c r="L6817" s="11">
        <v>1008000</v>
      </c>
    </row>
    <row r="6818" spans="1:12" x14ac:dyDescent="0.25">
      <c r="A6818" s="5" t="s">
        <v>1414</v>
      </c>
      <c r="B6818" s="3" t="s">
        <v>1415</v>
      </c>
      <c r="C6818" s="5" t="s">
        <v>5598</v>
      </c>
      <c r="D6818" s="5" t="s">
        <v>5606</v>
      </c>
      <c r="E6818" s="5">
        <v>2022</v>
      </c>
      <c r="F6818" s="8" t="str">
        <f t="shared" si="216"/>
        <v>February</v>
      </c>
      <c r="G6818" s="7">
        <f t="shared" si="217"/>
        <v>44602</v>
      </c>
      <c r="H6818" s="5" t="s">
        <v>4880</v>
      </c>
      <c r="I6818" s="5" t="s">
        <v>11</v>
      </c>
      <c r="J6818" s="10">
        <v>453600</v>
      </c>
      <c r="K6818" s="10"/>
      <c r="L6818" s="11">
        <v>1461600</v>
      </c>
    </row>
    <row r="6819" spans="1:12" x14ac:dyDescent="0.25">
      <c r="A6819" s="5" t="s">
        <v>1414</v>
      </c>
      <c r="B6819" s="3" t="s">
        <v>1415</v>
      </c>
      <c r="C6819" s="5" t="s">
        <v>5598</v>
      </c>
      <c r="D6819" s="5" t="s">
        <v>5606</v>
      </c>
      <c r="E6819" s="5">
        <v>2022</v>
      </c>
      <c r="F6819" s="8" t="str">
        <f t="shared" si="216"/>
        <v>February</v>
      </c>
      <c r="G6819" s="7">
        <f t="shared" si="217"/>
        <v>44602</v>
      </c>
      <c r="H6819" s="5" t="s">
        <v>3344</v>
      </c>
      <c r="I6819" s="5" t="s">
        <v>13</v>
      </c>
      <c r="J6819" s="10"/>
      <c r="K6819" s="10">
        <v>453600</v>
      </c>
      <c r="L6819" s="11">
        <v>1008000</v>
      </c>
    </row>
    <row r="6820" spans="1:12" x14ac:dyDescent="0.25">
      <c r="A6820" s="5" t="s">
        <v>1416</v>
      </c>
      <c r="B6820" s="3" t="s">
        <v>1417</v>
      </c>
      <c r="C6820" s="5" t="s">
        <v>5587</v>
      </c>
      <c r="D6820" s="5" t="s">
        <v>5587</v>
      </c>
      <c r="E6820" s="5">
        <v>2022</v>
      </c>
      <c r="F6820" s="8" t="str">
        <f t="shared" si="216"/>
        <v>January</v>
      </c>
      <c r="G6820" s="7">
        <f t="shared" si="217"/>
        <v>44562</v>
      </c>
      <c r="H6820" s="5" t="s">
        <v>36</v>
      </c>
      <c r="I6820" s="5" t="s">
        <v>29</v>
      </c>
      <c r="J6820" s="10"/>
      <c r="K6820" s="10"/>
      <c r="L6820" s="11">
        <v>-630</v>
      </c>
    </row>
    <row r="6821" spans="1:12" x14ac:dyDescent="0.25">
      <c r="A6821" s="5" t="s">
        <v>1416</v>
      </c>
      <c r="B6821" s="3" t="s">
        <v>1417</v>
      </c>
      <c r="C6821" s="5" t="s">
        <v>5587</v>
      </c>
      <c r="D6821" s="5" t="s">
        <v>5587</v>
      </c>
      <c r="E6821" s="5">
        <v>2022</v>
      </c>
      <c r="F6821" s="8" t="str">
        <f t="shared" si="216"/>
        <v>January</v>
      </c>
      <c r="G6821" s="7">
        <f t="shared" si="217"/>
        <v>44562</v>
      </c>
      <c r="H6821" s="5" t="s">
        <v>4879</v>
      </c>
      <c r="I6821" s="5" t="s">
        <v>11</v>
      </c>
      <c r="J6821" s="10">
        <v>150500</v>
      </c>
      <c r="K6821" s="10"/>
      <c r="L6821" s="11">
        <v>149870</v>
      </c>
    </row>
    <row r="6822" spans="1:12" x14ac:dyDescent="0.25">
      <c r="A6822" s="5" t="s">
        <v>1416</v>
      </c>
      <c r="B6822" s="3" t="s">
        <v>1417</v>
      </c>
      <c r="C6822" s="5" t="s">
        <v>5598</v>
      </c>
      <c r="D6822" s="5" t="s">
        <v>5587</v>
      </c>
      <c r="E6822" s="5">
        <v>2022</v>
      </c>
      <c r="F6822" s="8" t="str">
        <f t="shared" si="216"/>
        <v>February</v>
      </c>
      <c r="G6822" s="7">
        <f t="shared" si="217"/>
        <v>44593</v>
      </c>
      <c r="H6822" s="5" t="s">
        <v>4764</v>
      </c>
      <c r="I6822" s="5" t="s">
        <v>13</v>
      </c>
      <c r="J6822" s="10"/>
      <c r="K6822" s="10">
        <v>140000</v>
      </c>
      <c r="L6822" s="11">
        <v>9870</v>
      </c>
    </row>
    <row r="6823" spans="1:12" x14ac:dyDescent="0.25">
      <c r="A6823" s="5" t="s">
        <v>1416</v>
      </c>
      <c r="B6823" s="3" t="s">
        <v>1417</v>
      </c>
      <c r="C6823" s="5" t="s">
        <v>5598</v>
      </c>
      <c r="D6823" s="5" t="s">
        <v>5587</v>
      </c>
      <c r="E6823" s="5">
        <v>2022</v>
      </c>
      <c r="F6823" s="8" t="str">
        <f t="shared" si="216"/>
        <v>February</v>
      </c>
      <c r="G6823" s="7">
        <f t="shared" si="217"/>
        <v>44593</v>
      </c>
      <c r="H6823" s="5" t="s">
        <v>4711</v>
      </c>
      <c r="I6823" s="5" t="s">
        <v>13</v>
      </c>
      <c r="J6823" s="10"/>
      <c r="K6823" s="10">
        <v>9870</v>
      </c>
      <c r="L6823" s="11">
        <v>0</v>
      </c>
    </row>
    <row r="6824" spans="1:12" x14ac:dyDescent="0.25">
      <c r="A6824" s="5" t="s">
        <v>1416</v>
      </c>
      <c r="B6824" s="3" t="s">
        <v>1417</v>
      </c>
      <c r="C6824" s="5" t="s">
        <v>5598</v>
      </c>
      <c r="D6824" s="5" t="s">
        <v>5587</v>
      </c>
      <c r="E6824" s="5">
        <v>2022</v>
      </c>
      <c r="F6824" s="8" t="str">
        <f t="shared" si="216"/>
        <v>February</v>
      </c>
      <c r="G6824" s="7">
        <f t="shared" si="217"/>
        <v>44593</v>
      </c>
      <c r="H6824" s="5" t="s">
        <v>4878</v>
      </c>
      <c r="I6824" s="5" t="s">
        <v>11</v>
      </c>
      <c r="J6824" s="10">
        <v>150500</v>
      </c>
      <c r="K6824" s="10"/>
      <c r="L6824" s="11">
        <v>150500</v>
      </c>
    </row>
    <row r="6825" spans="1:12" x14ac:dyDescent="0.25">
      <c r="A6825" s="5" t="s">
        <v>1416</v>
      </c>
      <c r="B6825" s="3" t="s">
        <v>1417</v>
      </c>
      <c r="C6825" s="5" t="s">
        <v>5588</v>
      </c>
      <c r="D6825" s="5" t="s">
        <v>5587</v>
      </c>
      <c r="E6825" s="5">
        <v>2022</v>
      </c>
      <c r="F6825" s="8" t="str">
        <f t="shared" si="216"/>
        <v>March</v>
      </c>
      <c r="G6825" s="7">
        <f t="shared" si="217"/>
        <v>44621</v>
      </c>
      <c r="H6825" s="5" t="s">
        <v>4877</v>
      </c>
      <c r="I6825" s="5" t="s">
        <v>11</v>
      </c>
      <c r="J6825" s="10">
        <v>150500</v>
      </c>
      <c r="K6825" s="10"/>
      <c r="L6825" s="11">
        <v>301000</v>
      </c>
    </row>
    <row r="6826" spans="1:12" x14ac:dyDescent="0.25">
      <c r="A6826" s="5" t="s">
        <v>1416</v>
      </c>
      <c r="B6826" s="3" t="s">
        <v>1417</v>
      </c>
      <c r="C6826" s="5" t="s">
        <v>5588</v>
      </c>
      <c r="D6826" s="5" t="s">
        <v>5606</v>
      </c>
      <c r="E6826" s="5">
        <v>2022</v>
      </c>
      <c r="F6826" s="8" t="str">
        <f t="shared" si="216"/>
        <v>March</v>
      </c>
      <c r="G6826" s="7">
        <f t="shared" si="217"/>
        <v>44630</v>
      </c>
      <c r="H6826" s="5" t="s">
        <v>4876</v>
      </c>
      <c r="I6826" s="5" t="s">
        <v>13</v>
      </c>
      <c r="J6826" s="10"/>
      <c r="K6826" s="10">
        <v>140000</v>
      </c>
      <c r="L6826" s="11">
        <v>161000</v>
      </c>
    </row>
    <row r="6827" spans="1:12" x14ac:dyDescent="0.25">
      <c r="A6827" s="5" t="s">
        <v>1416</v>
      </c>
      <c r="B6827" s="3" t="s">
        <v>1417</v>
      </c>
      <c r="C6827" s="5" t="s">
        <v>5588</v>
      </c>
      <c r="D6827" s="5" t="s">
        <v>5606</v>
      </c>
      <c r="E6827" s="5">
        <v>2022</v>
      </c>
      <c r="F6827" s="8" t="str">
        <f t="shared" si="216"/>
        <v>March</v>
      </c>
      <c r="G6827" s="7">
        <f t="shared" si="217"/>
        <v>44630</v>
      </c>
      <c r="H6827" s="5" t="s">
        <v>4697</v>
      </c>
      <c r="I6827" s="5" t="s">
        <v>13</v>
      </c>
      <c r="J6827" s="10"/>
      <c r="K6827" s="10">
        <v>10500</v>
      </c>
      <c r="L6827" s="11">
        <v>150500</v>
      </c>
    </row>
    <row r="6828" spans="1:12" x14ac:dyDescent="0.25">
      <c r="A6828" s="5" t="s">
        <v>1416</v>
      </c>
      <c r="B6828" s="3" t="s">
        <v>1417</v>
      </c>
      <c r="C6828" s="5" t="s">
        <v>5596</v>
      </c>
      <c r="D6828" s="5" t="s">
        <v>5587</v>
      </c>
      <c r="E6828" s="5">
        <v>2022</v>
      </c>
      <c r="F6828" s="8" t="str">
        <f t="shared" si="216"/>
        <v>April</v>
      </c>
      <c r="G6828" s="7">
        <f t="shared" si="217"/>
        <v>44652</v>
      </c>
      <c r="H6828" s="5" t="s">
        <v>4875</v>
      </c>
      <c r="I6828" s="5" t="s">
        <v>11</v>
      </c>
      <c r="J6828" s="10">
        <v>150500</v>
      </c>
      <c r="K6828" s="10"/>
      <c r="L6828" s="11">
        <v>301000</v>
      </c>
    </row>
    <row r="6829" spans="1:12" x14ac:dyDescent="0.25">
      <c r="A6829" s="5" t="s">
        <v>1416</v>
      </c>
      <c r="B6829" s="3" t="s">
        <v>1417</v>
      </c>
      <c r="C6829" s="5" t="s">
        <v>5596</v>
      </c>
      <c r="D6829" s="5" t="s">
        <v>5589</v>
      </c>
      <c r="E6829" s="5">
        <v>2022</v>
      </c>
      <c r="F6829" s="8" t="str">
        <f t="shared" si="216"/>
        <v>April</v>
      </c>
      <c r="G6829" s="7">
        <f t="shared" si="217"/>
        <v>44657</v>
      </c>
      <c r="H6829" s="5" t="s">
        <v>4695</v>
      </c>
      <c r="I6829" s="5" t="s">
        <v>13</v>
      </c>
      <c r="J6829" s="10"/>
      <c r="K6829" s="10">
        <v>140000</v>
      </c>
      <c r="L6829" s="11">
        <v>161000</v>
      </c>
    </row>
    <row r="6830" spans="1:12" x14ac:dyDescent="0.25">
      <c r="A6830" s="5" t="s">
        <v>1416</v>
      </c>
      <c r="B6830" s="3" t="s">
        <v>1417</v>
      </c>
      <c r="C6830" s="5" t="s">
        <v>5596</v>
      </c>
      <c r="D6830" s="5" t="s">
        <v>5589</v>
      </c>
      <c r="E6830" s="5">
        <v>2022</v>
      </c>
      <c r="F6830" s="8" t="str">
        <f t="shared" si="216"/>
        <v>April</v>
      </c>
      <c r="G6830" s="7">
        <f t="shared" si="217"/>
        <v>44657</v>
      </c>
      <c r="H6830" s="5" t="s">
        <v>4694</v>
      </c>
      <c r="I6830" s="5" t="s">
        <v>13</v>
      </c>
      <c r="J6830" s="10"/>
      <c r="K6830" s="10">
        <v>10500</v>
      </c>
      <c r="L6830" s="11">
        <v>150500</v>
      </c>
    </row>
    <row r="6831" spans="1:12" x14ac:dyDescent="0.25">
      <c r="A6831" s="5" t="s">
        <v>1416</v>
      </c>
      <c r="B6831" s="3" t="s">
        <v>1417</v>
      </c>
      <c r="C6831" s="5" t="s">
        <v>5596</v>
      </c>
      <c r="D6831" s="5" t="s">
        <v>5600</v>
      </c>
      <c r="E6831" s="5">
        <v>2022</v>
      </c>
      <c r="F6831" s="8" t="str">
        <f t="shared" si="216"/>
        <v>April</v>
      </c>
      <c r="G6831" s="7">
        <f t="shared" si="217"/>
        <v>44679</v>
      </c>
      <c r="H6831" s="5" t="s">
        <v>4874</v>
      </c>
      <c r="I6831" s="5" t="s">
        <v>13</v>
      </c>
      <c r="J6831" s="10"/>
      <c r="K6831" s="10">
        <v>140000</v>
      </c>
      <c r="L6831" s="11">
        <v>10500</v>
      </c>
    </row>
    <row r="6832" spans="1:12" x14ac:dyDescent="0.25">
      <c r="A6832" s="5" t="s">
        <v>1416</v>
      </c>
      <c r="B6832" s="3" t="s">
        <v>1417</v>
      </c>
      <c r="C6832" s="5" t="s">
        <v>5596</v>
      </c>
      <c r="D6832" s="5" t="s">
        <v>5600</v>
      </c>
      <c r="E6832" s="5">
        <v>2022</v>
      </c>
      <c r="F6832" s="8" t="str">
        <f t="shared" si="216"/>
        <v>April</v>
      </c>
      <c r="G6832" s="7">
        <f t="shared" si="217"/>
        <v>44679</v>
      </c>
      <c r="H6832" s="5" t="s">
        <v>4691</v>
      </c>
      <c r="I6832" s="5" t="s">
        <v>13</v>
      </c>
      <c r="J6832" s="10"/>
      <c r="K6832" s="10">
        <v>10500</v>
      </c>
      <c r="L6832" s="11">
        <v>0</v>
      </c>
    </row>
    <row r="6833" spans="1:12" x14ac:dyDescent="0.25">
      <c r="A6833" s="5" t="s">
        <v>1416</v>
      </c>
      <c r="B6833" s="3" t="s">
        <v>1417</v>
      </c>
      <c r="C6833" s="5" t="s">
        <v>5597</v>
      </c>
      <c r="D6833" s="5" t="s">
        <v>5587</v>
      </c>
      <c r="E6833" s="5">
        <v>2022</v>
      </c>
      <c r="F6833" s="8" t="str">
        <f t="shared" si="216"/>
        <v>May</v>
      </c>
      <c r="G6833" s="7">
        <f t="shared" si="217"/>
        <v>44682</v>
      </c>
      <c r="H6833" s="5" t="s">
        <v>4873</v>
      </c>
      <c r="I6833" s="5" t="s">
        <v>11</v>
      </c>
      <c r="J6833" s="10">
        <v>150500</v>
      </c>
      <c r="K6833" s="10"/>
      <c r="L6833" s="11">
        <v>150500</v>
      </c>
    </row>
    <row r="6834" spans="1:12" x14ac:dyDescent="0.25">
      <c r="A6834" s="5" t="s">
        <v>1416</v>
      </c>
      <c r="B6834" s="3" t="s">
        <v>1417</v>
      </c>
      <c r="C6834" s="5" t="s">
        <v>5597</v>
      </c>
      <c r="D6834" s="5" t="s">
        <v>5595</v>
      </c>
      <c r="E6834" s="5">
        <v>2022</v>
      </c>
      <c r="F6834" s="8" t="str">
        <f t="shared" si="216"/>
        <v>May</v>
      </c>
      <c r="G6834" s="7">
        <f t="shared" si="217"/>
        <v>44712</v>
      </c>
      <c r="H6834" s="5" t="s">
        <v>1975</v>
      </c>
      <c r="I6834" s="5" t="s">
        <v>13</v>
      </c>
      <c r="J6834" s="10"/>
      <c r="K6834" s="10">
        <v>10500</v>
      </c>
      <c r="L6834" s="11">
        <v>140000</v>
      </c>
    </row>
    <row r="6835" spans="1:12" x14ac:dyDescent="0.25">
      <c r="A6835" s="5" t="s">
        <v>1416</v>
      </c>
      <c r="B6835" s="3" t="s">
        <v>1417</v>
      </c>
      <c r="C6835" s="5" t="s">
        <v>5597</v>
      </c>
      <c r="D6835" s="5" t="s">
        <v>5595</v>
      </c>
      <c r="E6835" s="5">
        <v>2022</v>
      </c>
      <c r="F6835" s="8" t="str">
        <f t="shared" si="216"/>
        <v>May</v>
      </c>
      <c r="G6835" s="7">
        <f t="shared" si="217"/>
        <v>44712</v>
      </c>
      <c r="H6835" s="5" t="s">
        <v>4872</v>
      </c>
      <c r="I6835" s="5" t="s">
        <v>13</v>
      </c>
      <c r="J6835" s="10"/>
      <c r="K6835" s="10">
        <v>140000</v>
      </c>
      <c r="L6835" s="11">
        <v>0</v>
      </c>
    </row>
    <row r="6836" spans="1:12" x14ac:dyDescent="0.25">
      <c r="A6836" s="5" t="s">
        <v>1416</v>
      </c>
      <c r="B6836" s="3" t="s">
        <v>1417</v>
      </c>
      <c r="C6836" s="5" t="s">
        <v>5589</v>
      </c>
      <c r="D6836" s="5" t="s">
        <v>5587</v>
      </c>
      <c r="E6836" s="5">
        <v>2022</v>
      </c>
      <c r="F6836" s="8" t="str">
        <f t="shared" si="216"/>
        <v>June</v>
      </c>
      <c r="G6836" s="7">
        <f t="shared" si="217"/>
        <v>44713</v>
      </c>
      <c r="H6836" s="5" t="s">
        <v>4871</v>
      </c>
      <c r="I6836" s="5" t="s">
        <v>11</v>
      </c>
      <c r="J6836" s="10">
        <v>150500</v>
      </c>
      <c r="K6836" s="10"/>
      <c r="L6836" s="11">
        <v>150500</v>
      </c>
    </row>
    <row r="6837" spans="1:12" x14ac:dyDescent="0.25">
      <c r="A6837" s="5" t="s">
        <v>1416</v>
      </c>
      <c r="B6837" s="3" t="s">
        <v>1417</v>
      </c>
      <c r="C6837" s="5" t="s">
        <v>5589</v>
      </c>
      <c r="D6837" s="5" t="s">
        <v>5600</v>
      </c>
      <c r="E6837" s="5">
        <v>2022</v>
      </c>
      <c r="F6837" s="8" t="str">
        <f t="shared" si="216"/>
        <v>June</v>
      </c>
      <c r="G6837" s="7">
        <f t="shared" si="217"/>
        <v>44740</v>
      </c>
      <c r="H6837" s="5" t="s">
        <v>4718</v>
      </c>
      <c r="I6837" s="5" t="s">
        <v>13</v>
      </c>
      <c r="J6837" s="10"/>
      <c r="K6837" s="10">
        <v>140000</v>
      </c>
      <c r="L6837" s="11">
        <v>10500</v>
      </c>
    </row>
    <row r="6838" spans="1:12" x14ac:dyDescent="0.25">
      <c r="A6838" s="5" t="s">
        <v>1416</v>
      </c>
      <c r="B6838" s="3" t="s">
        <v>1417</v>
      </c>
      <c r="C6838" s="5" t="s">
        <v>5589</v>
      </c>
      <c r="D6838" s="5" t="s">
        <v>5600</v>
      </c>
      <c r="E6838" s="5">
        <v>2022</v>
      </c>
      <c r="F6838" s="8" t="str">
        <f t="shared" si="216"/>
        <v>June</v>
      </c>
      <c r="G6838" s="7">
        <f t="shared" si="217"/>
        <v>44740</v>
      </c>
      <c r="H6838" s="5" t="s">
        <v>4732</v>
      </c>
      <c r="I6838" s="5" t="s">
        <v>13</v>
      </c>
      <c r="J6838" s="10"/>
      <c r="K6838" s="10">
        <v>10500</v>
      </c>
      <c r="L6838" s="11">
        <v>0</v>
      </c>
    </row>
    <row r="6839" spans="1:12" x14ac:dyDescent="0.25">
      <c r="A6839" s="5" t="s">
        <v>1416</v>
      </c>
      <c r="B6839" s="3" t="s">
        <v>1417</v>
      </c>
      <c r="C6839" s="5" t="s">
        <v>5592</v>
      </c>
      <c r="D6839" s="5" t="s">
        <v>5587</v>
      </c>
      <c r="E6839" s="5">
        <v>2022</v>
      </c>
      <c r="F6839" s="8" t="str">
        <f t="shared" si="216"/>
        <v>July</v>
      </c>
      <c r="G6839" s="7">
        <f t="shared" si="217"/>
        <v>44743</v>
      </c>
      <c r="H6839" s="5" t="s">
        <v>4870</v>
      </c>
      <c r="I6839" s="5" t="s">
        <v>11</v>
      </c>
      <c r="J6839" s="10">
        <v>150500</v>
      </c>
      <c r="K6839" s="10"/>
      <c r="L6839" s="11">
        <v>150500</v>
      </c>
    </row>
    <row r="6840" spans="1:12" x14ac:dyDescent="0.25">
      <c r="A6840" s="5" t="s">
        <v>1416</v>
      </c>
      <c r="B6840" s="3" t="s">
        <v>1417</v>
      </c>
      <c r="C6840" s="5" t="s">
        <v>5592</v>
      </c>
      <c r="D6840" s="5" t="s">
        <v>5614</v>
      </c>
      <c r="E6840" s="5">
        <v>2022</v>
      </c>
      <c r="F6840" s="8" t="str">
        <f t="shared" si="216"/>
        <v>July</v>
      </c>
      <c r="G6840" s="7">
        <f t="shared" si="217"/>
        <v>44768</v>
      </c>
      <c r="H6840" s="5" t="s">
        <v>4685</v>
      </c>
      <c r="I6840" s="5" t="s">
        <v>13</v>
      </c>
      <c r="J6840" s="10"/>
      <c r="K6840" s="10">
        <v>140000</v>
      </c>
      <c r="L6840" s="11">
        <v>10500</v>
      </c>
    </row>
    <row r="6841" spans="1:12" x14ac:dyDescent="0.25">
      <c r="A6841" s="5" t="s">
        <v>1416</v>
      </c>
      <c r="B6841" s="3" t="s">
        <v>1417</v>
      </c>
      <c r="C6841" s="5" t="s">
        <v>5592</v>
      </c>
      <c r="D6841" s="5" t="s">
        <v>5614</v>
      </c>
      <c r="E6841" s="5">
        <v>2022</v>
      </c>
      <c r="F6841" s="8" t="str">
        <f t="shared" si="216"/>
        <v>July</v>
      </c>
      <c r="G6841" s="7">
        <f t="shared" si="217"/>
        <v>44768</v>
      </c>
      <c r="H6841" s="5" t="s">
        <v>4684</v>
      </c>
      <c r="I6841" s="5" t="s">
        <v>13</v>
      </c>
      <c r="J6841" s="10"/>
      <c r="K6841" s="10">
        <v>10500</v>
      </c>
      <c r="L6841" s="11">
        <v>0</v>
      </c>
    </row>
    <row r="6842" spans="1:12" x14ac:dyDescent="0.25">
      <c r="A6842" s="5" t="s">
        <v>1416</v>
      </c>
      <c r="B6842" s="3" t="s">
        <v>1417</v>
      </c>
      <c r="C6842" s="5" t="s">
        <v>5590</v>
      </c>
      <c r="D6842" s="5" t="s">
        <v>5587</v>
      </c>
      <c r="E6842" s="5">
        <v>2022</v>
      </c>
      <c r="F6842" s="8" t="str">
        <f t="shared" si="216"/>
        <v>August</v>
      </c>
      <c r="G6842" s="7">
        <f t="shared" si="217"/>
        <v>44774</v>
      </c>
      <c r="H6842" s="5" t="s">
        <v>4869</v>
      </c>
      <c r="I6842" s="5" t="s">
        <v>11</v>
      </c>
      <c r="J6842" s="10">
        <v>150500</v>
      </c>
      <c r="K6842" s="10"/>
      <c r="L6842" s="11">
        <v>150500</v>
      </c>
    </row>
    <row r="6843" spans="1:12" x14ac:dyDescent="0.25">
      <c r="A6843" s="5" t="s">
        <v>1418</v>
      </c>
      <c r="B6843" s="3" t="s">
        <v>1419</v>
      </c>
      <c r="C6843" s="5" t="s">
        <v>5587</v>
      </c>
      <c r="D6843" s="5" t="s">
        <v>5587</v>
      </c>
      <c r="E6843" s="5">
        <v>2022</v>
      </c>
      <c r="F6843" s="8" t="str">
        <f t="shared" si="216"/>
        <v>January</v>
      </c>
      <c r="G6843" s="7">
        <f t="shared" si="217"/>
        <v>44562</v>
      </c>
      <c r="H6843" s="5" t="s">
        <v>36</v>
      </c>
      <c r="I6843" s="5" t="s">
        <v>29</v>
      </c>
      <c r="J6843" s="10"/>
      <c r="K6843" s="10"/>
      <c r="L6843" s="11">
        <v>-1541395.2</v>
      </c>
    </row>
    <row r="6844" spans="1:12" x14ac:dyDescent="0.25">
      <c r="A6844" s="5" t="s">
        <v>1418</v>
      </c>
      <c r="B6844" s="3" t="s">
        <v>1419</v>
      </c>
      <c r="C6844" s="5" t="s">
        <v>5587</v>
      </c>
      <c r="D6844" s="5" t="s">
        <v>5587</v>
      </c>
      <c r="E6844" s="5">
        <v>2022</v>
      </c>
      <c r="F6844" s="8" t="str">
        <f t="shared" si="216"/>
        <v>January</v>
      </c>
      <c r="G6844" s="7">
        <f t="shared" si="217"/>
        <v>44562</v>
      </c>
      <c r="H6844" s="5" t="s">
        <v>4868</v>
      </c>
      <c r="I6844" s="5" t="s">
        <v>11</v>
      </c>
      <c r="J6844" s="10">
        <v>1001246.4</v>
      </c>
      <c r="K6844" s="10"/>
      <c r="L6844" s="11">
        <v>-540148.80000000005</v>
      </c>
    </row>
    <row r="6845" spans="1:12" x14ac:dyDescent="0.25">
      <c r="A6845" s="5" t="s">
        <v>1418</v>
      </c>
      <c r="B6845" s="3" t="s">
        <v>1419</v>
      </c>
      <c r="C6845" s="5" t="s">
        <v>5598</v>
      </c>
      <c r="D6845" s="5" t="s">
        <v>5587</v>
      </c>
      <c r="E6845" s="5">
        <v>2022</v>
      </c>
      <c r="F6845" s="8" t="str">
        <f t="shared" si="216"/>
        <v>February</v>
      </c>
      <c r="G6845" s="7">
        <f t="shared" si="217"/>
        <v>44593</v>
      </c>
      <c r="H6845" s="5" t="s">
        <v>4867</v>
      </c>
      <c r="I6845" s="5" t="s">
        <v>11</v>
      </c>
      <c r="J6845" s="10">
        <v>540148.80000000005</v>
      </c>
      <c r="K6845" s="10"/>
      <c r="L6845" s="11">
        <v>0</v>
      </c>
    </row>
    <row r="6846" spans="1:12" x14ac:dyDescent="0.25">
      <c r="A6846" s="5" t="s">
        <v>1418</v>
      </c>
      <c r="B6846" s="3" t="s">
        <v>1419</v>
      </c>
      <c r="C6846" s="5" t="s">
        <v>5598</v>
      </c>
      <c r="D6846" s="5" t="s">
        <v>5588</v>
      </c>
      <c r="E6846" s="5">
        <v>2022</v>
      </c>
      <c r="F6846" s="8" t="str">
        <f t="shared" si="216"/>
        <v>February</v>
      </c>
      <c r="G6846" s="7">
        <f t="shared" si="217"/>
        <v>44595</v>
      </c>
      <c r="H6846" s="5" t="s">
        <v>4866</v>
      </c>
      <c r="I6846" s="5" t="s">
        <v>11</v>
      </c>
      <c r="J6846" s="10">
        <v>1193250</v>
      </c>
      <c r="K6846" s="10"/>
      <c r="L6846" s="11">
        <v>1193250</v>
      </c>
    </row>
    <row r="6847" spans="1:12" x14ac:dyDescent="0.25">
      <c r="A6847" s="5" t="s">
        <v>1418</v>
      </c>
      <c r="B6847" s="3" t="s">
        <v>1419</v>
      </c>
      <c r="C6847" s="5" t="s">
        <v>5598</v>
      </c>
      <c r="D6847" s="5" t="s">
        <v>5588</v>
      </c>
      <c r="E6847" s="5">
        <v>2022</v>
      </c>
      <c r="F6847" s="8" t="str">
        <f t="shared" si="216"/>
        <v>February</v>
      </c>
      <c r="G6847" s="7">
        <f t="shared" si="217"/>
        <v>44595</v>
      </c>
      <c r="H6847" s="5" t="s">
        <v>3486</v>
      </c>
      <c r="I6847" s="5" t="s">
        <v>13</v>
      </c>
      <c r="J6847" s="10"/>
      <c r="K6847" s="10">
        <v>1741500</v>
      </c>
      <c r="L6847" s="11">
        <v>-548250</v>
      </c>
    </row>
    <row r="6848" spans="1:12" x14ac:dyDescent="0.25">
      <c r="A6848" s="5" t="s">
        <v>1418</v>
      </c>
      <c r="B6848" s="3" t="s">
        <v>1419</v>
      </c>
      <c r="C6848" s="5" t="s">
        <v>5596</v>
      </c>
      <c r="D6848" s="5" t="s">
        <v>5587</v>
      </c>
      <c r="E6848" s="5">
        <v>2022</v>
      </c>
      <c r="F6848" s="8" t="str">
        <f t="shared" si="216"/>
        <v>April</v>
      </c>
      <c r="G6848" s="7">
        <f t="shared" si="217"/>
        <v>44652</v>
      </c>
      <c r="H6848" s="5" t="s">
        <v>4865</v>
      </c>
      <c r="I6848" s="5" t="s">
        <v>11</v>
      </c>
      <c r="J6848" s="10">
        <v>2965692.8</v>
      </c>
      <c r="K6848" s="10"/>
      <c r="L6848" s="11">
        <v>2417442.7999999998</v>
      </c>
    </row>
    <row r="6849" spans="1:12" x14ac:dyDescent="0.25">
      <c r="A6849" s="5" t="s">
        <v>1418</v>
      </c>
      <c r="B6849" s="3" t="s">
        <v>1419</v>
      </c>
      <c r="C6849" s="5" t="s">
        <v>5596</v>
      </c>
      <c r="D6849" s="5" t="s">
        <v>5597</v>
      </c>
      <c r="E6849" s="5">
        <v>2022</v>
      </c>
      <c r="F6849" s="8" t="str">
        <f t="shared" si="216"/>
        <v>April</v>
      </c>
      <c r="G6849" s="7">
        <f t="shared" si="217"/>
        <v>44656</v>
      </c>
      <c r="H6849" s="5" t="s">
        <v>4864</v>
      </c>
      <c r="I6849" s="5" t="s">
        <v>11</v>
      </c>
      <c r="J6849" s="10">
        <v>1741500</v>
      </c>
      <c r="K6849" s="10"/>
      <c r="L6849" s="11">
        <v>4158942.8</v>
      </c>
    </row>
    <row r="6850" spans="1:12" x14ac:dyDescent="0.25">
      <c r="A6850" s="5" t="s">
        <v>1418</v>
      </c>
      <c r="B6850" s="3" t="s">
        <v>1419</v>
      </c>
      <c r="C6850" s="5" t="s">
        <v>5596</v>
      </c>
      <c r="D6850" s="5" t="s">
        <v>5597</v>
      </c>
      <c r="E6850" s="5">
        <v>2022</v>
      </c>
      <c r="F6850" s="8" t="str">
        <f t="shared" si="216"/>
        <v>April</v>
      </c>
      <c r="G6850" s="7">
        <f t="shared" si="217"/>
        <v>44656</v>
      </c>
      <c r="H6850" s="5" t="s">
        <v>3247</v>
      </c>
      <c r="I6850" s="5" t="s">
        <v>13</v>
      </c>
      <c r="J6850" s="10"/>
      <c r="K6850" s="10">
        <v>4158942.8</v>
      </c>
      <c r="L6850" s="11">
        <v>0</v>
      </c>
    </row>
    <row r="6851" spans="1:12" x14ac:dyDescent="0.25">
      <c r="A6851" s="5" t="s">
        <v>1418</v>
      </c>
      <c r="B6851" s="3" t="s">
        <v>1419</v>
      </c>
      <c r="C6851" s="5" t="s">
        <v>5596</v>
      </c>
      <c r="D6851" s="5" t="s">
        <v>5597</v>
      </c>
      <c r="E6851" s="5">
        <v>2022</v>
      </c>
      <c r="F6851" s="8" t="str">
        <f t="shared" si="216"/>
        <v>April</v>
      </c>
      <c r="G6851" s="7">
        <f t="shared" si="217"/>
        <v>44656</v>
      </c>
      <c r="H6851" s="5" t="s">
        <v>3875</v>
      </c>
      <c r="I6851" s="5" t="s">
        <v>13</v>
      </c>
      <c r="J6851" s="10"/>
      <c r="K6851" s="10">
        <v>0.2</v>
      </c>
      <c r="L6851" s="11">
        <v>-0.2</v>
      </c>
    </row>
    <row r="6852" spans="1:12" x14ac:dyDescent="0.25">
      <c r="A6852" s="5" t="s">
        <v>1418</v>
      </c>
      <c r="B6852" s="3" t="s">
        <v>1419</v>
      </c>
      <c r="C6852" s="5" t="s">
        <v>5596</v>
      </c>
      <c r="D6852" s="5" t="s">
        <v>5592</v>
      </c>
      <c r="E6852" s="5">
        <v>2022</v>
      </c>
      <c r="F6852" s="8" t="str">
        <f t="shared" si="216"/>
        <v>April</v>
      </c>
      <c r="G6852" s="7">
        <f t="shared" si="217"/>
        <v>44658</v>
      </c>
      <c r="H6852" s="5" t="s">
        <v>4863</v>
      </c>
      <c r="I6852" s="5" t="s">
        <v>11</v>
      </c>
      <c r="J6852" s="10">
        <v>871248.8</v>
      </c>
      <c r="K6852" s="10"/>
      <c r="L6852" s="11">
        <v>871248.6</v>
      </c>
    </row>
    <row r="6853" spans="1:12" x14ac:dyDescent="0.25">
      <c r="A6853" s="5" t="s">
        <v>1418</v>
      </c>
      <c r="B6853" s="3" t="s">
        <v>1419</v>
      </c>
      <c r="C6853" s="5" t="s">
        <v>5596</v>
      </c>
      <c r="D6853" s="5" t="s">
        <v>5592</v>
      </c>
      <c r="E6853" s="5">
        <v>2022</v>
      </c>
      <c r="F6853" s="8" t="str">
        <f t="shared" si="216"/>
        <v>April</v>
      </c>
      <c r="G6853" s="7">
        <f t="shared" si="217"/>
        <v>44658</v>
      </c>
      <c r="H6853" s="5" t="s">
        <v>3216</v>
      </c>
      <c r="I6853" s="5" t="s">
        <v>13</v>
      </c>
      <c r="J6853" s="10"/>
      <c r="K6853" s="10">
        <v>871249</v>
      </c>
      <c r="L6853" s="11">
        <v>-0.4</v>
      </c>
    </row>
    <row r="6854" spans="1:12" x14ac:dyDescent="0.25">
      <c r="A6854" s="5" t="s">
        <v>1418</v>
      </c>
      <c r="B6854" s="3" t="s">
        <v>1419</v>
      </c>
      <c r="C6854" s="5" t="s">
        <v>5596</v>
      </c>
      <c r="D6854" s="5" t="s">
        <v>5612</v>
      </c>
      <c r="E6854" s="5">
        <v>2022</v>
      </c>
      <c r="F6854" s="8" t="str">
        <f t="shared" si="216"/>
        <v>April</v>
      </c>
      <c r="G6854" s="7">
        <f t="shared" si="217"/>
        <v>44671</v>
      </c>
      <c r="H6854" s="5" t="s">
        <v>4862</v>
      </c>
      <c r="I6854" s="5" t="s">
        <v>11</v>
      </c>
      <c r="J6854" s="10">
        <v>602498.80000000005</v>
      </c>
      <c r="K6854" s="10"/>
      <c r="L6854" s="11">
        <v>602498.4</v>
      </c>
    </row>
    <row r="6855" spans="1:12" x14ac:dyDescent="0.25">
      <c r="A6855" s="5" t="s">
        <v>1418</v>
      </c>
      <c r="B6855" s="3" t="s">
        <v>1419</v>
      </c>
      <c r="C6855" s="5" t="s">
        <v>5596</v>
      </c>
      <c r="D6855" s="5" t="s">
        <v>5612</v>
      </c>
      <c r="E6855" s="5">
        <v>2022</v>
      </c>
      <c r="F6855" s="8" t="str">
        <f t="shared" si="216"/>
        <v>April</v>
      </c>
      <c r="G6855" s="7">
        <f t="shared" si="217"/>
        <v>44671</v>
      </c>
      <c r="H6855" s="5" t="s">
        <v>3216</v>
      </c>
      <c r="I6855" s="5" t="s">
        <v>13</v>
      </c>
      <c r="J6855" s="10"/>
      <c r="K6855" s="10">
        <v>602488</v>
      </c>
      <c r="L6855" s="11">
        <v>10.4</v>
      </c>
    </row>
    <row r="6856" spans="1:12" x14ac:dyDescent="0.25">
      <c r="A6856" s="5" t="s">
        <v>1418</v>
      </c>
      <c r="B6856" s="3" t="s">
        <v>1419</v>
      </c>
      <c r="C6856" s="5" t="s">
        <v>5597</v>
      </c>
      <c r="D6856" s="5" t="s">
        <v>5609</v>
      </c>
      <c r="E6856" s="5">
        <v>2022</v>
      </c>
      <c r="F6856" s="8" t="str">
        <f t="shared" si="216"/>
        <v>May</v>
      </c>
      <c r="G6856" s="7">
        <f t="shared" si="217"/>
        <v>44704</v>
      </c>
      <c r="H6856" s="5" t="s">
        <v>4861</v>
      </c>
      <c r="I6856" s="5" t="s">
        <v>11</v>
      </c>
      <c r="J6856" s="10">
        <v>1622001.28</v>
      </c>
      <c r="K6856" s="10"/>
      <c r="L6856" s="11">
        <v>1622011.68</v>
      </c>
    </row>
    <row r="6857" spans="1:12" x14ac:dyDescent="0.25">
      <c r="A6857" s="5" t="s">
        <v>1418</v>
      </c>
      <c r="B6857" s="3" t="s">
        <v>1419</v>
      </c>
      <c r="C6857" s="5" t="s">
        <v>5589</v>
      </c>
      <c r="D6857" s="5" t="s">
        <v>5587</v>
      </c>
      <c r="E6857" s="5">
        <v>2022</v>
      </c>
      <c r="F6857" s="8" t="str">
        <f t="shared" si="216"/>
        <v>June</v>
      </c>
      <c r="G6857" s="7">
        <f t="shared" si="217"/>
        <v>44713</v>
      </c>
      <c r="H6857" s="5" t="s">
        <v>4860</v>
      </c>
      <c r="I6857" s="5" t="s">
        <v>13</v>
      </c>
      <c r="J6857" s="10"/>
      <c r="K6857" s="10">
        <v>1546559.36</v>
      </c>
      <c r="L6857" s="11">
        <v>75452.320000000007</v>
      </c>
    </row>
    <row r="6858" spans="1:12" x14ac:dyDescent="0.25">
      <c r="A6858" s="5" t="s">
        <v>1418</v>
      </c>
      <c r="B6858" s="3" t="s">
        <v>1419</v>
      </c>
      <c r="C6858" s="5" t="s">
        <v>5589</v>
      </c>
      <c r="D6858" s="5" t="s">
        <v>5613</v>
      </c>
      <c r="E6858" s="5">
        <v>2022</v>
      </c>
      <c r="F6858" s="8" t="str">
        <f t="shared" si="216"/>
        <v>June</v>
      </c>
      <c r="G6858" s="7">
        <f t="shared" si="217"/>
        <v>44733</v>
      </c>
      <c r="H6858" s="5" t="s">
        <v>4859</v>
      </c>
      <c r="I6858" s="5" t="s">
        <v>11</v>
      </c>
      <c r="J6858" s="10">
        <v>1193250</v>
      </c>
      <c r="K6858" s="10"/>
      <c r="L6858" s="11">
        <v>1268702.32</v>
      </c>
    </row>
    <row r="6859" spans="1:12" x14ac:dyDescent="0.25">
      <c r="A6859" s="5" t="s">
        <v>1418</v>
      </c>
      <c r="B6859" s="3" t="s">
        <v>1419</v>
      </c>
      <c r="C6859" s="5" t="s">
        <v>5589</v>
      </c>
      <c r="D6859" s="5" t="s">
        <v>5613</v>
      </c>
      <c r="E6859" s="5">
        <v>2022</v>
      </c>
      <c r="F6859" s="8" t="str">
        <f t="shared" si="216"/>
        <v>June</v>
      </c>
      <c r="G6859" s="7">
        <f t="shared" si="217"/>
        <v>44733</v>
      </c>
      <c r="H6859" s="5" t="s">
        <v>4858</v>
      </c>
      <c r="I6859" s="5" t="s">
        <v>13</v>
      </c>
      <c r="J6859" s="10"/>
      <c r="K6859" s="10">
        <v>1193250</v>
      </c>
      <c r="L6859" s="11">
        <v>75452.320000000007</v>
      </c>
    </row>
    <row r="6860" spans="1:12" x14ac:dyDescent="0.25">
      <c r="A6860" s="5" t="s">
        <v>1418</v>
      </c>
      <c r="B6860" s="3" t="s">
        <v>1419</v>
      </c>
      <c r="C6860" s="5" t="s">
        <v>5592</v>
      </c>
      <c r="D6860" s="5" t="s">
        <v>5587</v>
      </c>
      <c r="E6860" s="5">
        <v>2022</v>
      </c>
      <c r="F6860" s="8" t="str">
        <f t="shared" si="216"/>
        <v>July</v>
      </c>
      <c r="G6860" s="7">
        <f t="shared" si="217"/>
        <v>44743</v>
      </c>
      <c r="H6860" s="5" t="s">
        <v>4857</v>
      </c>
      <c r="I6860" s="5" t="s">
        <v>11</v>
      </c>
      <c r="J6860" s="10">
        <v>8826231.5999999996</v>
      </c>
      <c r="K6860" s="10"/>
      <c r="L6860" s="11">
        <v>8901683.9199999999</v>
      </c>
    </row>
    <row r="6861" spans="1:12" x14ac:dyDescent="0.25">
      <c r="A6861" s="5" t="s">
        <v>1418</v>
      </c>
      <c r="B6861" s="3" t="s">
        <v>1419</v>
      </c>
      <c r="C6861" s="5" t="s">
        <v>5592</v>
      </c>
      <c r="D6861" s="5" t="s">
        <v>5612</v>
      </c>
      <c r="E6861" s="5">
        <v>2022</v>
      </c>
      <c r="F6861" s="8" t="str">
        <f t="shared" si="216"/>
        <v>July</v>
      </c>
      <c r="G6861" s="7">
        <f t="shared" si="217"/>
        <v>44762</v>
      </c>
      <c r="H6861" s="5" t="s">
        <v>4856</v>
      </c>
      <c r="I6861" s="5" t="s">
        <v>11</v>
      </c>
      <c r="J6861" s="10"/>
      <c r="K6861" s="10">
        <v>77044.820000000007</v>
      </c>
      <c r="L6861" s="11">
        <v>8824639.0999999996</v>
      </c>
    </row>
    <row r="6862" spans="1:12" x14ac:dyDescent="0.25">
      <c r="A6862" s="5" t="s">
        <v>1418</v>
      </c>
      <c r="B6862" s="3" t="s">
        <v>1419</v>
      </c>
      <c r="C6862" s="5" t="s">
        <v>5592</v>
      </c>
      <c r="D6862" s="5" t="s">
        <v>5615</v>
      </c>
      <c r="E6862" s="5">
        <v>2022</v>
      </c>
      <c r="F6862" s="8" t="str">
        <f t="shared" si="216"/>
        <v>July</v>
      </c>
      <c r="G6862" s="7">
        <f t="shared" si="217"/>
        <v>44769</v>
      </c>
      <c r="H6862" s="5" t="s">
        <v>4855</v>
      </c>
      <c r="I6862" s="5" t="s">
        <v>13</v>
      </c>
      <c r="J6862" s="10"/>
      <c r="K6862" s="10">
        <v>8338664</v>
      </c>
      <c r="L6862" s="11">
        <v>485975.1</v>
      </c>
    </row>
    <row r="6863" spans="1:12" x14ac:dyDescent="0.25">
      <c r="A6863" s="5" t="s">
        <v>1418</v>
      </c>
      <c r="B6863" s="3" t="s">
        <v>1419</v>
      </c>
      <c r="C6863" s="5" t="s">
        <v>5592</v>
      </c>
      <c r="D6863" s="5" t="s">
        <v>5615</v>
      </c>
      <c r="E6863" s="5">
        <v>2022</v>
      </c>
      <c r="F6863" s="8" t="str">
        <f t="shared" si="216"/>
        <v>July</v>
      </c>
      <c r="G6863" s="7">
        <f t="shared" si="217"/>
        <v>44769</v>
      </c>
      <c r="H6863" s="5" t="s">
        <v>4854</v>
      </c>
      <c r="I6863" s="5" t="s">
        <v>11</v>
      </c>
      <c r="J6863" s="10">
        <v>1666250</v>
      </c>
      <c r="K6863" s="10"/>
      <c r="L6863" s="11">
        <v>2152225.1</v>
      </c>
    </row>
    <row r="6864" spans="1:12" x14ac:dyDescent="0.25">
      <c r="A6864" s="5" t="s">
        <v>1418</v>
      </c>
      <c r="B6864" s="3" t="s">
        <v>1419</v>
      </c>
      <c r="C6864" s="5" t="s">
        <v>5592</v>
      </c>
      <c r="D6864" s="5" t="s">
        <v>5615</v>
      </c>
      <c r="E6864" s="5">
        <v>2022</v>
      </c>
      <c r="F6864" s="8" t="str">
        <f t="shared" si="216"/>
        <v>July</v>
      </c>
      <c r="G6864" s="7">
        <f t="shared" si="217"/>
        <v>44769</v>
      </c>
      <c r="H6864" s="5" t="s">
        <v>3216</v>
      </c>
      <c r="I6864" s="5" t="s">
        <v>13</v>
      </c>
      <c r="J6864" s="10"/>
      <c r="K6864" s="10">
        <v>1588750</v>
      </c>
      <c r="L6864" s="11">
        <v>563475.1</v>
      </c>
    </row>
    <row r="6865" spans="1:12" x14ac:dyDescent="0.25">
      <c r="A6865" s="5" t="s">
        <v>1420</v>
      </c>
      <c r="B6865" s="3" t="s">
        <v>1421</v>
      </c>
      <c r="C6865" s="5" t="s">
        <v>5587</v>
      </c>
      <c r="D6865" s="5" t="s">
        <v>5587</v>
      </c>
      <c r="E6865" s="5">
        <v>2022</v>
      </c>
      <c r="F6865" s="8" t="str">
        <f t="shared" si="216"/>
        <v>January</v>
      </c>
      <c r="G6865" s="7">
        <f t="shared" si="217"/>
        <v>44562</v>
      </c>
      <c r="H6865" s="5" t="s">
        <v>36</v>
      </c>
      <c r="I6865" s="5" t="s">
        <v>29</v>
      </c>
      <c r="J6865" s="10"/>
      <c r="K6865" s="10"/>
      <c r="L6865" s="11">
        <v>634666.67000000004</v>
      </c>
    </row>
    <row r="6866" spans="1:12" x14ac:dyDescent="0.25">
      <c r="A6866" s="5" t="s">
        <v>1420</v>
      </c>
      <c r="B6866" s="3" t="s">
        <v>1421</v>
      </c>
      <c r="C6866" s="5" t="s">
        <v>5587</v>
      </c>
      <c r="D6866" s="5" t="s">
        <v>5587</v>
      </c>
      <c r="E6866" s="5">
        <v>2022</v>
      </c>
      <c r="F6866" s="8" t="str">
        <f t="shared" si="216"/>
        <v>January</v>
      </c>
      <c r="G6866" s="7">
        <f t="shared" si="217"/>
        <v>44562</v>
      </c>
      <c r="H6866" s="5" t="s">
        <v>4853</v>
      </c>
      <c r="I6866" s="5" t="s">
        <v>11</v>
      </c>
      <c r="J6866" s="10">
        <v>280000</v>
      </c>
      <c r="K6866" s="10"/>
      <c r="L6866" s="11">
        <v>914666.67</v>
      </c>
    </row>
    <row r="6867" spans="1:12" x14ac:dyDescent="0.25">
      <c r="A6867" s="5" t="s">
        <v>1420</v>
      </c>
      <c r="B6867" s="3" t="s">
        <v>1421</v>
      </c>
      <c r="C6867" s="5" t="s">
        <v>5587</v>
      </c>
      <c r="D6867" s="5" t="s">
        <v>5587</v>
      </c>
      <c r="E6867" s="5">
        <v>2022</v>
      </c>
      <c r="F6867" s="8" t="str">
        <f t="shared" si="216"/>
        <v>January</v>
      </c>
      <c r="G6867" s="7">
        <f t="shared" si="217"/>
        <v>44562</v>
      </c>
      <c r="H6867" s="5" t="s">
        <v>4852</v>
      </c>
      <c r="I6867" s="5" t="s">
        <v>11</v>
      </c>
      <c r="J6867" s="10">
        <v>280000</v>
      </c>
      <c r="K6867" s="10"/>
      <c r="L6867" s="11">
        <v>1194666.67</v>
      </c>
    </row>
    <row r="6868" spans="1:12" x14ac:dyDescent="0.25">
      <c r="A6868" s="5" t="s">
        <v>1420</v>
      </c>
      <c r="B6868" s="3" t="s">
        <v>1421</v>
      </c>
      <c r="C6868" s="5" t="s">
        <v>5598</v>
      </c>
      <c r="D6868" s="5" t="s">
        <v>5587</v>
      </c>
      <c r="E6868" s="5">
        <v>2022</v>
      </c>
      <c r="F6868" s="8" t="str">
        <f t="shared" ref="F6868:F6931" si="218">TEXT(C6868*28, "mmmm")</f>
        <v>February</v>
      </c>
      <c r="G6868" s="7">
        <f t="shared" ref="G6868:G6931" si="219">IFERROR(DATEVALUE(CONCATENATE(C6868,"-",D6868,"-",E6868)), "")</f>
        <v>44593</v>
      </c>
      <c r="H6868" s="5" t="s">
        <v>4851</v>
      </c>
      <c r="I6868" s="5" t="s">
        <v>11</v>
      </c>
      <c r="J6868" s="10">
        <v>280000</v>
      </c>
      <c r="K6868" s="10"/>
      <c r="L6868" s="11">
        <v>1474666.67</v>
      </c>
    </row>
    <row r="6869" spans="1:12" x14ac:dyDescent="0.25">
      <c r="A6869" s="5" t="s">
        <v>1420</v>
      </c>
      <c r="B6869" s="3" t="s">
        <v>1421</v>
      </c>
      <c r="C6869" s="5" t="s">
        <v>5588</v>
      </c>
      <c r="D6869" s="5" t="s">
        <v>5587</v>
      </c>
      <c r="E6869" s="5">
        <v>2022</v>
      </c>
      <c r="F6869" s="8" t="str">
        <f t="shared" si="218"/>
        <v>March</v>
      </c>
      <c r="G6869" s="7">
        <f t="shared" si="219"/>
        <v>44621</v>
      </c>
      <c r="H6869" s="5" t="s">
        <v>4850</v>
      </c>
      <c r="I6869" s="5" t="s">
        <v>11</v>
      </c>
      <c r="J6869" s="10">
        <v>280000</v>
      </c>
      <c r="K6869" s="10"/>
      <c r="L6869" s="11">
        <v>1754666.67</v>
      </c>
    </row>
    <row r="6870" spans="1:12" x14ac:dyDescent="0.25">
      <c r="A6870" s="5" t="s">
        <v>1420</v>
      </c>
      <c r="B6870" s="3" t="s">
        <v>1421</v>
      </c>
      <c r="C6870" s="5" t="s">
        <v>5597</v>
      </c>
      <c r="D6870" s="5" t="s">
        <v>5591</v>
      </c>
      <c r="E6870" s="5">
        <v>2022</v>
      </c>
      <c r="F6870" s="8" t="str">
        <f t="shared" si="218"/>
        <v>May</v>
      </c>
      <c r="G6870" s="7">
        <f t="shared" si="219"/>
        <v>44699</v>
      </c>
      <c r="H6870" s="5" t="s">
        <v>4849</v>
      </c>
      <c r="I6870" s="5" t="s">
        <v>13</v>
      </c>
      <c r="J6870" s="10"/>
      <c r="K6870" s="10">
        <v>147466.67000000001</v>
      </c>
      <c r="L6870" s="11">
        <v>1607200</v>
      </c>
    </row>
    <row r="6871" spans="1:12" x14ac:dyDescent="0.25">
      <c r="A6871" s="5" t="s">
        <v>1420</v>
      </c>
      <c r="B6871" s="3" t="s">
        <v>1421</v>
      </c>
      <c r="C6871" s="5" t="s">
        <v>5597</v>
      </c>
      <c r="D6871" s="5" t="s">
        <v>5591</v>
      </c>
      <c r="E6871" s="5">
        <v>2022</v>
      </c>
      <c r="F6871" s="8" t="str">
        <f t="shared" si="218"/>
        <v>May</v>
      </c>
      <c r="G6871" s="7">
        <f t="shared" si="219"/>
        <v>44699</v>
      </c>
      <c r="H6871" s="5" t="s">
        <v>4848</v>
      </c>
      <c r="I6871" s="5" t="s">
        <v>13</v>
      </c>
      <c r="J6871" s="10"/>
      <c r="K6871" s="10">
        <v>1327200</v>
      </c>
      <c r="L6871" s="11">
        <v>280000</v>
      </c>
    </row>
    <row r="6872" spans="1:12" x14ac:dyDescent="0.25">
      <c r="A6872" s="5" t="s">
        <v>1420</v>
      </c>
      <c r="B6872" s="3" t="s">
        <v>1421</v>
      </c>
      <c r="C6872" s="5" t="s">
        <v>5597</v>
      </c>
      <c r="D6872" s="5" t="s">
        <v>5609</v>
      </c>
      <c r="E6872" s="5">
        <v>2022</v>
      </c>
      <c r="F6872" s="8" t="str">
        <f t="shared" si="218"/>
        <v>May</v>
      </c>
      <c r="G6872" s="7">
        <f t="shared" si="219"/>
        <v>44704</v>
      </c>
      <c r="H6872" s="5" t="s">
        <v>4847</v>
      </c>
      <c r="I6872" s="5" t="s">
        <v>13</v>
      </c>
      <c r="J6872" s="10"/>
      <c r="K6872" s="10">
        <v>252000</v>
      </c>
      <c r="L6872" s="11">
        <v>28000</v>
      </c>
    </row>
    <row r="6873" spans="1:12" x14ac:dyDescent="0.25">
      <c r="A6873" s="5" t="s">
        <v>1420</v>
      </c>
      <c r="B6873" s="3" t="s">
        <v>1421</v>
      </c>
      <c r="C6873" s="5" t="s">
        <v>5597</v>
      </c>
      <c r="D6873" s="5" t="s">
        <v>5609</v>
      </c>
      <c r="E6873" s="5">
        <v>2022</v>
      </c>
      <c r="F6873" s="8" t="str">
        <f t="shared" si="218"/>
        <v>May</v>
      </c>
      <c r="G6873" s="7">
        <f t="shared" si="219"/>
        <v>44704</v>
      </c>
      <c r="H6873" s="5" t="s">
        <v>4697</v>
      </c>
      <c r="I6873" s="5" t="s">
        <v>13</v>
      </c>
      <c r="J6873" s="10"/>
      <c r="K6873" s="10">
        <v>28000</v>
      </c>
      <c r="L6873" s="11">
        <v>0</v>
      </c>
    </row>
    <row r="6874" spans="1:12" x14ac:dyDescent="0.25">
      <c r="A6874" s="5" t="s">
        <v>1422</v>
      </c>
      <c r="B6874" s="3" t="s">
        <v>1423</v>
      </c>
      <c r="C6874" s="7"/>
      <c r="D6874" s="7"/>
      <c r="E6874" s="7"/>
      <c r="F6874" s="8" t="str">
        <f t="shared" si="218"/>
        <v>January</v>
      </c>
      <c r="G6874" s="7" t="str">
        <f t="shared" si="219"/>
        <v/>
      </c>
      <c r="H6874" s="5" t="s">
        <v>28</v>
      </c>
      <c r="I6874" s="5" t="s">
        <v>29</v>
      </c>
      <c r="J6874" s="10"/>
      <c r="K6874" s="10"/>
      <c r="L6874" s="11">
        <v>0</v>
      </c>
    </row>
    <row r="6875" spans="1:12" x14ac:dyDescent="0.25">
      <c r="A6875" s="5" t="s">
        <v>1471</v>
      </c>
      <c r="B6875" s="3" t="s">
        <v>1472</v>
      </c>
      <c r="C6875" s="5" t="s">
        <v>5589</v>
      </c>
      <c r="D6875" s="5" t="s">
        <v>5605</v>
      </c>
      <c r="E6875" s="5">
        <v>2022</v>
      </c>
      <c r="F6875" s="8" t="str">
        <f t="shared" si="218"/>
        <v>June</v>
      </c>
      <c r="G6875" s="7">
        <f t="shared" si="219"/>
        <v>44721</v>
      </c>
      <c r="H6875" s="5" t="s">
        <v>4846</v>
      </c>
      <c r="I6875" s="5" t="s">
        <v>11</v>
      </c>
      <c r="J6875" s="10">
        <v>2902500</v>
      </c>
      <c r="K6875" s="10"/>
      <c r="L6875" s="11">
        <v>2902500</v>
      </c>
    </row>
    <row r="6876" spans="1:12" x14ac:dyDescent="0.25">
      <c r="A6876" s="5" t="s">
        <v>1471</v>
      </c>
      <c r="B6876" s="3" t="s">
        <v>1472</v>
      </c>
      <c r="C6876" s="5" t="s">
        <v>5589</v>
      </c>
      <c r="D6876" s="5" t="s">
        <v>5605</v>
      </c>
      <c r="E6876" s="5">
        <v>2022</v>
      </c>
      <c r="F6876" s="8" t="str">
        <f t="shared" si="218"/>
        <v>June</v>
      </c>
      <c r="G6876" s="7">
        <f t="shared" si="219"/>
        <v>44721</v>
      </c>
      <c r="H6876" s="5" t="s">
        <v>4845</v>
      </c>
      <c r="I6876" s="5" t="s">
        <v>13</v>
      </c>
      <c r="J6876" s="10"/>
      <c r="K6876" s="10">
        <v>2902500</v>
      </c>
      <c r="L6876" s="11">
        <v>0</v>
      </c>
    </row>
    <row r="6877" spans="1:12" x14ac:dyDescent="0.25">
      <c r="A6877" s="5" t="s">
        <v>1473</v>
      </c>
      <c r="B6877" s="3" t="s">
        <v>1474</v>
      </c>
      <c r="C6877" s="5" t="s">
        <v>5587</v>
      </c>
      <c r="D6877" s="5" t="s">
        <v>5587</v>
      </c>
      <c r="E6877" s="5">
        <v>2022</v>
      </c>
      <c r="F6877" s="8" t="str">
        <f t="shared" si="218"/>
        <v>January</v>
      </c>
      <c r="G6877" s="7">
        <f t="shared" si="219"/>
        <v>44562</v>
      </c>
      <c r="H6877" s="5" t="s">
        <v>36</v>
      </c>
      <c r="I6877" s="5" t="s">
        <v>29</v>
      </c>
      <c r="J6877" s="10"/>
      <c r="K6877" s="10"/>
      <c r="L6877" s="11">
        <v>655209.27</v>
      </c>
    </row>
    <row r="6878" spans="1:12" x14ac:dyDescent="0.25">
      <c r="A6878" s="5" t="s">
        <v>1473</v>
      </c>
      <c r="B6878" s="3" t="s">
        <v>1474</v>
      </c>
      <c r="C6878" s="5" t="s">
        <v>5587</v>
      </c>
      <c r="D6878" s="5" t="s">
        <v>5587</v>
      </c>
      <c r="E6878" s="5">
        <v>2022</v>
      </c>
      <c r="F6878" s="8" t="str">
        <f t="shared" si="218"/>
        <v>January</v>
      </c>
      <c r="G6878" s="7">
        <f t="shared" si="219"/>
        <v>44562</v>
      </c>
      <c r="H6878" s="5" t="s">
        <v>4844</v>
      </c>
      <c r="I6878" s="5" t="s">
        <v>11</v>
      </c>
      <c r="J6878" s="10">
        <v>430000</v>
      </c>
      <c r="K6878" s="10"/>
      <c r="L6878" s="11">
        <v>1085209.27</v>
      </c>
    </row>
    <row r="6879" spans="1:12" x14ac:dyDescent="0.25">
      <c r="A6879" s="5" t="s">
        <v>1473</v>
      </c>
      <c r="B6879" s="3" t="s">
        <v>1474</v>
      </c>
      <c r="C6879" s="5" t="s">
        <v>5587</v>
      </c>
      <c r="D6879" s="5" t="s">
        <v>5610</v>
      </c>
      <c r="E6879" s="5">
        <v>2022</v>
      </c>
      <c r="F6879" s="8" t="str">
        <f t="shared" si="218"/>
        <v>January</v>
      </c>
      <c r="G6879" s="7">
        <f t="shared" si="219"/>
        <v>44591</v>
      </c>
      <c r="H6879" s="5" t="s">
        <v>3247</v>
      </c>
      <c r="I6879" s="5" t="s">
        <v>13</v>
      </c>
      <c r="J6879" s="10"/>
      <c r="K6879" s="10">
        <v>430000</v>
      </c>
      <c r="L6879" s="11">
        <v>655209.27</v>
      </c>
    </row>
    <row r="6880" spans="1:12" x14ac:dyDescent="0.25">
      <c r="A6880" s="5" t="s">
        <v>1473</v>
      </c>
      <c r="B6880" s="3" t="s">
        <v>1474</v>
      </c>
      <c r="C6880" s="5" t="s">
        <v>5598</v>
      </c>
      <c r="D6880" s="5" t="s">
        <v>5587</v>
      </c>
      <c r="E6880" s="5">
        <v>2022</v>
      </c>
      <c r="F6880" s="8" t="str">
        <f t="shared" si="218"/>
        <v>February</v>
      </c>
      <c r="G6880" s="7">
        <f t="shared" si="219"/>
        <v>44593</v>
      </c>
      <c r="H6880" s="5" t="s">
        <v>4843</v>
      </c>
      <c r="I6880" s="5" t="s">
        <v>11</v>
      </c>
      <c r="J6880" s="10">
        <v>430000</v>
      </c>
      <c r="K6880" s="10"/>
      <c r="L6880" s="11">
        <v>1085209.27</v>
      </c>
    </row>
    <row r="6881" spans="1:12" x14ac:dyDescent="0.25">
      <c r="A6881" s="5" t="s">
        <v>1473</v>
      </c>
      <c r="B6881" s="3" t="s">
        <v>1474</v>
      </c>
      <c r="C6881" s="5" t="s">
        <v>5598</v>
      </c>
      <c r="D6881" s="5" t="s">
        <v>5601</v>
      </c>
      <c r="E6881" s="5">
        <v>2022</v>
      </c>
      <c r="F6881" s="8" t="str">
        <f t="shared" si="218"/>
        <v>February</v>
      </c>
      <c r="G6881" s="7">
        <f t="shared" si="219"/>
        <v>44609</v>
      </c>
      <c r="H6881" s="5" t="s">
        <v>3247</v>
      </c>
      <c r="I6881" s="5" t="s">
        <v>13</v>
      </c>
      <c r="J6881" s="10"/>
      <c r="K6881" s="10">
        <v>430000</v>
      </c>
      <c r="L6881" s="11">
        <v>655209.27</v>
      </c>
    </row>
    <row r="6882" spans="1:12" x14ac:dyDescent="0.25">
      <c r="A6882" s="5" t="s">
        <v>1473</v>
      </c>
      <c r="B6882" s="3" t="s">
        <v>1474</v>
      </c>
      <c r="C6882" s="5" t="s">
        <v>5588</v>
      </c>
      <c r="D6882" s="5" t="s">
        <v>5587</v>
      </c>
      <c r="E6882" s="5">
        <v>2022</v>
      </c>
      <c r="F6882" s="8" t="str">
        <f t="shared" si="218"/>
        <v>March</v>
      </c>
      <c r="G6882" s="7">
        <f t="shared" si="219"/>
        <v>44621</v>
      </c>
      <c r="H6882" s="5" t="s">
        <v>4842</v>
      </c>
      <c r="I6882" s="5" t="s">
        <v>11</v>
      </c>
      <c r="J6882" s="10">
        <v>430000</v>
      </c>
      <c r="K6882" s="10"/>
      <c r="L6882" s="11">
        <v>1085209.27</v>
      </c>
    </row>
    <row r="6883" spans="1:12" x14ac:dyDescent="0.25">
      <c r="A6883" s="5" t="s">
        <v>1473</v>
      </c>
      <c r="B6883" s="3" t="s">
        <v>1474</v>
      </c>
      <c r="C6883" s="5" t="s">
        <v>5588</v>
      </c>
      <c r="D6883" s="5" t="s">
        <v>5606</v>
      </c>
      <c r="E6883" s="5">
        <v>2022</v>
      </c>
      <c r="F6883" s="8" t="str">
        <f t="shared" si="218"/>
        <v>March</v>
      </c>
      <c r="G6883" s="7">
        <f t="shared" si="219"/>
        <v>44630</v>
      </c>
      <c r="H6883" s="5" t="s">
        <v>3459</v>
      </c>
      <c r="I6883" s="5" t="s">
        <v>13</v>
      </c>
      <c r="J6883" s="10"/>
      <c r="K6883" s="10">
        <v>430000</v>
      </c>
      <c r="L6883" s="11">
        <v>655209.27</v>
      </c>
    </row>
    <row r="6884" spans="1:12" x14ac:dyDescent="0.25">
      <c r="A6884" s="5" t="s">
        <v>1473</v>
      </c>
      <c r="B6884" s="3" t="s">
        <v>1474</v>
      </c>
      <c r="C6884" s="5" t="s">
        <v>5596</v>
      </c>
      <c r="D6884" s="5" t="s">
        <v>5587</v>
      </c>
      <c r="E6884" s="5">
        <v>2022</v>
      </c>
      <c r="F6884" s="8" t="str">
        <f t="shared" si="218"/>
        <v>April</v>
      </c>
      <c r="G6884" s="7">
        <f t="shared" si="219"/>
        <v>44652</v>
      </c>
      <c r="H6884" s="5" t="s">
        <v>4841</v>
      </c>
      <c r="I6884" s="5" t="s">
        <v>11</v>
      </c>
      <c r="J6884" s="10">
        <v>430000</v>
      </c>
      <c r="K6884" s="10"/>
      <c r="L6884" s="11">
        <v>1085209.27</v>
      </c>
    </row>
    <row r="6885" spans="1:12" x14ac:dyDescent="0.25">
      <c r="A6885" s="5" t="s">
        <v>1473</v>
      </c>
      <c r="B6885" s="3" t="s">
        <v>1474</v>
      </c>
      <c r="C6885" s="5" t="s">
        <v>5596</v>
      </c>
      <c r="D6885" s="5" t="s">
        <v>5613</v>
      </c>
      <c r="E6885" s="5">
        <v>2022</v>
      </c>
      <c r="F6885" s="8" t="str">
        <f t="shared" si="218"/>
        <v>April</v>
      </c>
      <c r="G6885" s="7">
        <f t="shared" si="219"/>
        <v>44672</v>
      </c>
      <c r="H6885" s="5" t="s">
        <v>3247</v>
      </c>
      <c r="I6885" s="5" t="s">
        <v>13</v>
      </c>
      <c r="J6885" s="10"/>
      <c r="K6885" s="10">
        <v>430000</v>
      </c>
      <c r="L6885" s="11">
        <v>655209.27</v>
      </c>
    </row>
    <row r="6886" spans="1:12" x14ac:dyDescent="0.25">
      <c r="A6886" s="5" t="s">
        <v>1473</v>
      </c>
      <c r="B6886" s="3" t="s">
        <v>1474</v>
      </c>
      <c r="C6886" s="5" t="s">
        <v>5597</v>
      </c>
      <c r="D6886" s="5" t="s">
        <v>5587</v>
      </c>
      <c r="E6886" s="5">
        <v>2022</v>
      </c>
      <c r="F6886" s="8" t="str">
        <f t="shared" si="218"/>
        <v>May</v>
      </c>
      <c r="G6886" s="7">
        <f t="shared" si="219"/>
        <v>44682</v>
      </c>
      <c r="H6886" s="5" t="s">
        <v>4840</v>
      </c>
      <c r="I6886" s="5" t="s">
        <v>11</v>
      </c>
      <c r="J6886" s="10">
        <v>430000</v>
      </c>
      <c r="K6886" s="10"/>
      <c r="L6886" s="11">
        <v>1085209.27</v>
      </c>
    </row>
    <row r="6887" spans="1:12" x14ac:dyDescent="0.25">
      <c r="A6887" s="5" t="s">
        <v>1473</v>
      </c>
      <c r="B6887" s="3" t="s">
        <v>1474</v>
      </c>
      <c r="C6887" s="5" t="s">
        <v>5597</v>
      </c>
      <c r="D6887" s="5" t="s">
        <v>5601</v>
      </c>
      <c r="E6887" s="5">
        <v>2022</v>
      </c>
      <c r="F6887" s="8" t="str">
        <f t="shared" si="218"/>
        <v>May</v>
      </c>
      <c r="G6887" s="7">
        <f t="shared" si="219"/>
        <v>44698</v>
      </c>
      <c r="H6887" s="5" t="s">
        <v>3247</v>
      </c>
      <c r="I6887" s="5" t="s">
        <v>13</v>
      </c>
      <c r="J6887" s="10"/>
      <c r="K6887" s="10">
        <v>430000</v>
      </c>
      <c r="L6887" s="11">
        <v>655209.27</v>
      </c>
    </row>
    <row r="6888" spans="1:12" x14ac:dyDescent="0.25">
      <c r="A6888" s="5" t="s">
        <v>1473</v>
      </c>
      <c r="B6888" s="3" t="s">
        <v>1474</v>
      </c>
      <c r="C6888" s="5" t="s">
        <v>5589</v>
      </c>
      <c r="D6888" s="5" t="s">
        <v>5587</v>
      </c>
      <c r="E6888" s="5">
        <v>2022</v>
      </c>
      <c r="F6888" s="8" t="str">
        <f t="shared" si="218"/>
        <v>June</v>
      </c>
      <c r="G6888" s="7">
        <f t="shared" si="219"/>
        <v>44713</v>
      </c>
      <c r="H6888" s="5" t="s">
        <v>4839</v>
      </c>
      <c r="I6888" s="5" t="s">
        <v>11</v>
      </c>
      <c r="J6888" s="10">
        <v>430000</v>
      </c>
      <c r="K6888" s="10"/>
      <c r="L6888" s="11">
        <v>1085209.27</v>
      </c>
    </row>
    <row r="6889" spans="1:12" x14ac:dyDescent="0.25">
      <c r="A6889" s="5" t="s">
        <v>1473</v>
      </c>
      <c r="B6889" s="3" t="s">
        <v>1474</v>
      </c>
      <c r="C6889" s="5" t="s">
        <v>5589</v>
      </c>
      <c r="D6889" s="5" t="s">
        <v>5611</v>
      </c>
      <c r="E6889" s="5">
        <v>2022</v>
      </c>
      <c r="F6889" s="8" t="str">
        <f t="shared" si="218"/>
        <v>June</v>
      </c>
      <c r="G6889" s="7">
        <f t="shared" si="219"/>
        <v>44726</v>
      </c>
      <c r="H6889" s="5" t="s">
        <v>4838</v>
      </c>
      <c r="I6889" s="5" t="s">
        <v>13</v>
      </c>
      <c r="J6889" s="10"/>
      <c r="K6889" s="10">
        <v>430000</v>
      </c>
      <c r="L6889" s="11">
        <v>655209.27</v>
      </c>
    </row>
    <row r="6890" spans="1:12" x14ac:dyDescent="0.25">
      <c r="A6890" s="5" t="s">
        <v>1473</v>
      </c>
      <c r="B6890" s="3" t="s">
        <v>1474</v>
      </c>
      <c r="C6890" s="5" t="s">
        <v>5592</v>
      </c>
      <c r="D6890" s="5" t="s">
        <v>5587</v>
      </c>
      <c r="E6890" s="5">
        <v>2022</v>
      </c>
      <c r="F6890" s="8" t="str">
        <f t="shared" si="218"/>
        <v>July</v>
      </c>
      <c r="G6890" s="7">
        <f t="shared" si="219"/>
        <v>44743</v>
      </c>
      <c r="H6890" s="5" t="s">
        <v>4837</v>
      </c>
      <c r="I6890" s="5" t="s">
        <v>11</v>
      </c>
      <c r="J6890" s="10">
        <v>430000</v>
      </c>
      <c r="K6890" s="10"/>
      <c r="L6890" s="11">
        <v>1085209.27</v>
      </c>
    </row>
    <row r="6891" spans="1:12" x14ac:dyDescent="0.25">
      <c r="A6891" s="5" t="s">
        <v>1473</v>
      </c>
      <c r="B6891" s="3" t="s">
        <v>1474</v>
      </c>
      <c r="C6891" s="5" t="s">
        <v>5592</v>
      </c>
      <c r="D6891" s="5" t="s">
        <v>5594</v>
      </c>
      <c r="E6891" s="5">
        <v>2022</v>
      </c>
      <c r="F6891" s="8" t="str">
        <f t="shared" si="218"/>
        <v>July</v>
      </c>
      <c r="G6891" s="7">
        <f t="shared" si="219"/>
        <v>44753</v>
      </c>
      <c r="H6891" s="5" t="s">
        <v>3247</v>
      </c>
      <c r="I6891" s="5" t="s">
        <v>13</v>
      </c>
      <c r="J6891" s="10"/>
      <c r="K6891" s="10">
        <v>430000</v>
      </c>
      <c r="L6891" s="11">
        <v>655209.27</v>
      </c>
    </row>
    <row r="6892" spans="1:12" x14ac:dyDescent="0.25">
      <c r="A6892" s="5" t="s">
        <v>1473</v>
      </c>
      <c r="B6892" s="3" t="s">
        <v>1474</v>
      </c>
      <c r="C6892" s="5" t="s">
        <v>5590</v>
      </c>
      <c r="D6892" s="5" t="s">
        <v>5587</v>
      </c>
      <c r="E6892" s="5">
        <v>2022</v>
      </c>
      <c r="F6892" s="8" t="str">
        <f t="shared" si="218"/>
        <v>August</v>
      </c>
      <c r="G6892" s="7">
        <f t="shared" si="219"/>
        <v>44774</v>
      </c>
      <c r="H6892" s="5" t="s">
        <v>4836</v>
      </c>
      <c r="I6892" s="5" t="s">
        <v>11</v>
      </c>
      <c r="J6892" s="10">
        <v>430000</v>
      </c>
      <c r="K6892" s="10"/>
      <c r="L6892" s="11">
        <v>1085209.27</v>
      </c>
    </row>
    <row r="6893" spans="1:12" x14ac:dyDescent="0.25">
      <c r="A6893" s="5" t="s">
        <v>1473</v>
      </c>
      <c r="B6893" s="3" t="s">
        <v>1474</v>
      </c>
      <c r="C6893" s="5" t="s">
        <v>5590</v>
      </c>
      <c r="D6893" s="5" t="s">
        <v>5616</v>
      </c>
      <c r="E6893" s="5">
        <v>2022</v>
      </c>
      <c r="F6893" s="8" t="str">
        <f t="shared" si="218"/>
        <v>August</v>
      </c>
      <c r="G6893" s="7">
        <f t="shared" si="219"/>
        <v>44788</v>
      </c>
      <c r="H6893" s="5" t="s">
        <v>3247</v>
      </c>
      <c r="I6893" s="5" t="s">
        <v>13</v>
      </c>
      <c r="J6893" s="10"/>
      <c r="K6893" s="10">
        <v>430000</v>
      </c>
      <c r="L6893" s="11">
        <v>655209.27</v>
      </c>
    </row>
    <row r="6894" spans="1:12" x14ac:dyDescent="0.25">
      <c r="A6894" s="5" t="s">
        <v>1475</v>
      </c>
      <c r="B6894" s="3" t="s">
        <v>1476</v>
      </c>
      <c r="C6894" s="5" t="s">
        <v>5587</v>
      </c>
      <c r="D6894" s="5" t="s">
        <v>5587</v>
      </c>
      <c r="E6894" s="5">
        <v>2022</v>
      </c>
      <c r="F6894" s="8" t="str">
        <f t="shared" si="218"/>
        <v>January</v>
      </c>
      <c r="G6894" s="7">
        <f t="shared" si="219"/>
        <v>44562</v>
      </c>
      <c r="H6894" s="5" t="s">
        <v>36</v>
      </c>
      <c r="I6894" s="5" t="s">
        <v>29</v>
      </c>
      <c r="J6894" s="10"/>
      <c r="K6894" s="10"/>
      <c r="L6894" s="11">
        <v>404531.25</v>
      </c>
    </row>
    <row r="6895" spans="1:12" x14ac:dyDescent="0.25">
      <c r="A6895" s="5" t="s">
        <v>1475</v>
      </c>
      <c r="B6895" s="3" t="s">
        <v>1476</v>
      </c>
      <c r="C6895" s="5" t="s">
        <v>5587</v>
      </c>
      <c r="D6895" s="5" t="s">
        <v>5587</v>
      </c>
      <c r="E6895" s="5">
        <v>2022</v>
      </c>
      <c r="F6895" s="8" t="str">
        <f t="shared" si="218"/>
        <v>January</v>
      </c>
      <c r="G6895" s="7">
        <f t="shared" si="219"/>
        <v>44562</v>
      </c>
      <c r="H6895" s="5" t="s">
        <v>4835</v>
      </c>
      <c r="I6895" s="5" t="s">
        <v>11</v>
      </c>
      <c r="J6895" s="10">
        <v>403125</v>
      </c>
      <c r="K6895" s="10"/>
      <c r="L6895" s="11">
        <v>807656.25</v>
      </c>
    </row>
    <row r="6896" spans="1:12" x14ac:dyDescent="0.25">
      <c r="A6896" s="5" t="s">
        <v>1475</v>
      </c>
      <c r="B6896" s="3" t="s">
        <v>1476</v>
      </c>
      <c r="C6896" s="5" t="s">
        <v>5598</v>
      </c>
      <c r="D6896" s="5" t="s">
        <v>5609</v>
      </c>
      <c r="E6896" s="5">
        <v>2022</v>
      </c>
      <c r="F6896" s="8" t="str">
        <f t="shared" si="218"/>
        <v>February</v>
      </c>
      <c r="G6896" s="7">
        <f t="shared" si="219"/>
        <v>44615</v>
      </c>
      <c r="H6896" s="5" t="s">
        <v>3291</v>
      </c>
      <c r="I6896" s="5" t="s">
        <v>13</v>
      </c>
      <c r="J6896" s="10"/>
      <c r="K6896" s="10">
        <v>385078.13</v>
      </c>
      <c r="L6896" s="11">
        <v>422578.12</v>
      </c>
    </row>
    <row r="6897" spans="1:12" x14ac:dyDescent="0.25">
      <c r="A6897" s="5" t="s">
        <v>1475</v>
      </c>
      <c r="B6897" s="3" t="s">
        <v>1476</v>
      </c>
      <c r="C6897" s="5" t="s">
        <v>5598</v>
      </c>
      <c r="D6897" s="5" t="s">
        <v>5609</v>
      </c>
      <c r="E6897" s="5">
        <v>2022</v>
      </c>
      <c r="F6897" s="8" t="str">
        <f t="shared" si="218"/>
        <v>February</v>
      </c>
      <c r="G6897" s="7">
        <f t="shared" si="219"/>
        <v>44615</v>
      </c>
      <c r="H6897" s="5" t="s">
        <v>4834</v>
      </c>
      <c r="I6897" s="5" t="s">
        <v>13</v>
      </c>
      <c r="J6897" s="10"/>
      <c r="K6897" s="10">
        <v>19453.12</v>
      </c>
      <c r="L6897" s="11">
        <v>403125</v>
      </c>
    </row>
    <row r="6898" spans="1:12" x14ac:dyDescent="0.25">
      <c r="A6898" s="5" t="s">
        <v>1475</v>
      </c>
      <c r="B6898" s="3" t="s">
        <v>1476</v>
      </c>
      <c r="C6898" s="5" t="s">
        <v>5596</v>
      </c>
      <c r="D6898" s="5" t="s">
        <v>5596</v>
      </c>
      <c r="E6898" s="5">
        <v>2022</v>
      </c>
      <c r="F6898" s="8" t="str">
        <f t="shared" si="218"/>
        <v>April</v>
      </c>
      <c r="G6898" s="7">
        <f t="shared" si="219"/>
        <v>44655</v>
      </c>
      <c r="H6898" s="5" t="s">
        <v>3485</v>
      </c>
      <c r="I6898" s="5" t="s">
        <v>13</v>
      </c>
      <c r="J6898" s="10"/>
      <c r="K6898" s="10">
        <v>385078.13</v>
      </c>
      <c r="L6898" s="11">
        <v>18046.87</v>
      </c>
    </row>
    <row r="6899" spans="1:12" x14ac:dyDescent="0.25">
      <c r="A6899" s="5" t="s">
        <v>1475</v>
      </c>
      <c r="B6899" s="3" t="s">
        <v>1476</v>
      </c>
      <c r="C6899" s="5" t="s">
        <v>5596</v>
      </c>
      <c r="D6899" s="5" t="s">
        <v>5596</v>
      </c>
      <c r="E6899" s="5">
        <v>2022</v>
      </c>
      <c r="F6899" s="8" t="str">
        <f t="shared" si="218"/>
        <v>April</v>
      </c>
      <c r="G6899" s="7">
        <f t="shared" si="219"/>
        <v>44655</v>
      </c>
      <c r="H6899" s="5" t="s">
        <v>4744</v>
      </c>
      <c r="I6899" s="5" t="s">
        <v>13</v>
      </c>
      <c r="J6899" s="10"/>
      <c r="K6899" s="10">
        <v>18046.87</v>
      </c>
      <c r="L6899" s="11">
        <v>0</v>
      </c>
    </row>
    <row r="6900" spans="1:12" x14ac:dyDescent="0.25">
      <c r="A6900" s="5" t="s">
        <v>1475</v>
      </c>
      <c r="B6900" s="3" t="s">
        <v>1476</v>
      </c>
      <c r="C6900" s="5" t="s">
        <v>5589</v>
      </c>
      <c r="D6900" s="5" t="s">
        <v>5611</v>
      </c>
      <c r="E6900" s="5">
        <v>2022</v>
      </c>
      <c r="F6900" s="8" t="str">
        <f t="shared" si="218"/>
        <v>June</v>
      </c>
      <c r="G6900" s="7">
        <f t="shared" si="219"/>
        <v>44726</v>
      </c>
      <c r="H6900" s="5" t="s">
        <v>4833</v>
      </c>
      <c r="I6900" s="5" t="s">
        <v>11</v>
      </c>
      <c r="J6900" s="10">
        <v>17916.66</v>
      </c>
      <c r="K6900" s="10"/>
      <c r="L6900" s="11">
        <v>17916.66</v>
      </c>
    </row>
    <row r="6901" spans="1:12" x14ac:dyDescent="0.25">
      <c r="A6901" s="5" t="s">
        <v>1477</v>
      </c>
      <c r="B6901" s="3" t="s">
        <v>1478</v>
      </c>
      <c r="C6901" s="5" t="s">
        <v>5587</v>
      </c>
      <c r="D6901" s="5" t="s">
        <v>5587</v>
      </c>
      <c r="E6901" s="5">
        <v>2022</v>
      </c>
      <c r="F6901" s="8" t="str">
        <f t="shared" si="218"/>
        <v>January</v>
      </c>
      <c r="G6901" s="7">
        <f t="shared" si="219"/>
        <v>44562</v>
      </c>
      <c r="H6901" s="5" t="s">
        <v>4832</v>
      </c>
      <c r="I6901" s="5" t="s">
        <v>11</v>
      </c>
      <c r="J6901" s="10">
        <v>75250</v>
      </c>
      <c r="K6901" s="10"/>
      <c r="L6901" s="11">
        <v>75250</v>
      </c>
    </row>
    <row r="6902" spans="1:12" x14ac:dyDescent="0.25">
      <c r="A6902" s="5" t="s">
        <v>1477</v>
      </c>
      <c r="B6902" s="3" t="s">
        <v>1478</v>
      </c>
      <c r="C6902" s="5" t="s">
        <v>5587</v>
      </c>
      <c r="D6902" s="5" t="s">
        <v>5613</v>
      </c>
      <c r="E6902" s="5">
        <v>2022</v>
      </c>
      <c r="F6902" s="8" t="str">
        <f t="shared" si="218"/>
        <v>January</v>
      </c>
      <c r="G6902" s="7">
        <f t="shared" si="219"/>
        <v>44582</v>
      </c>
      <c r="H6902" s="5" t="s">
        <v>4774</v>
      </c>
      <c r="I6902" s="5" t="s">
        <v>13</v>
      </c>
      <c r="J6902" s="10"/>
      <c r="K6902" s="10">
        <v>75250</v>
      </c>
      <c r="L6902" s="11">
        <v>0</v>
      </c>
    </row>
    <row r="6903" spans="1:12" x14ac:dyDescent="0.25">
      <c r="A6903" s="5" t="s">
        <v>1477</v>
      </c>
      <c r="B6903" s="3" t="s">
        <v>1478</v>
      </c>
      <c r="C6903" s="5" t="s">
        <v>5588</v>
      </c>
      <c r="D6903" s="5" t="s">
        <v>5587</v>
      </c>
      <c r="E6903" s="5">
        <v>2022</v>
      </c>
      <c r="F6903" s="8" t="str">
        <f t="shared" si="218"/>
        <v>March</v>
      </c>
      <c r="G6903" s="7">
        <f t="shared" si="219"/>
        <v>44621</v>
      </c>
      <c r="H6903" s="5" t="s">
        <v>4831</v>
      </c>
      <c r="I6903" s="5" t="s">
        <v>11</v>
      </c>
      <c r="J6903" s="10">
        <v>75250</v>
      </c>
      <c r="K6903" s="10"/>
      <c r="L6903" s="11">
        <v>75250</v>
      </c>
    </row>
    <row r="6904" spans="1:12" x14ac:dyDescent="0.25">
      <c r="A6904" s="5" t="s">
        <v>1477</v>
      </c>
      <c r="B6904" s="3" t="s">
        <v>1478</v>
      </c>
      <c r="C6904" s="5" t="s">
        <v>5588</v>
      </c>
      <c r="D6904" s="5" t="s">
        <v>5616</v>
      </c>
      <c r="E6904" s="5">
        <v>2022</v>
      </c>
      <c r="F6904" s="8" t="str">
        <f t="shared" si="218"/>
        <v>March</v>
      </c>
      <c r="G6904" s="7">
        <f t="shared" si="219"/>
        <v>44635</v>
      </c>
      <c r="H6904" s="5" t="s">
        <v>4830</v>
      </c>
      <c r="I6904" s="5" t="s">
        <v>13</v>
      </c>
      <c r="J6904" s="10"/>
      <c r="K6904" s="10">
        <v>75250</v>
      </c>
      <c r="L6904" s="11">
        <v>0</v>
      </c>
    </row>
    <row r="6905" spans="1:12" x14ac:dyDescent="0.25">
      <c r="A6905" s="5" t="s">
        <v>1477</v>
      </c>
      <c r="B6905" s="3" t="s">
        <v>1478</v>
      </c>
      <c r="C6905" s="5" t="s">
        <v>5597</v>
      </c>
      <c r="D6905" s="5" t="s">
        <v>5587</v>
      </c>
      <c r="E6905" s="5">
        <v>2022</v>
      </c>
      <c r="F6905" s="8" t="str">
        <f t="shared" si="218"/>
        <v>May</v>
      </c>
      <c r="G6905" s="7">
        <f t="shared" si="219"/>
        <v>44682</v>
      </c>
      <c r="H6905" s="5" t="s">
        <v>4829</v>
      </c>
      <c r="I6905" s="5" t="s">
        <v>11</v>
      </c>
      <c r="J6905" s="10">
        <v>75250</v>
      </c>
      <c r="K6905" s="10"/>
      <c r="L6905" s="11">
        <v>75250</v>
      </c>
    </row>
    <row r="6906" spans="1:12" x14ac:dyDescent="0.25">
      <c r="A6906" s="5" t="s">
        <v>1477</v>
      </c>
      <c r="B6906" s="3" t="s">
        <v>1478</v>
      </c>
      <c r="C6906" s="5" t="s">
        <v>5597</v>
      </c>
      <c r="D6906" s="5" t="s">
        <v>5604</v>
      </c>
      <c r="E6906" s="5">
        <v>2022</v>
      </c>
      <c r="F6906" s="8" t="str">
        <f t="shared" si="218"/>
        <v>May</v>
      </c>
      <c r="G6906" s="7">
        <f t="shared" si="219"/>
        <v>44694</v>
      </c>
      <c r="H6906" s="5" t="s">
        <v>4828</v>
      </c>
      <c r="I6906" s="5" t="s">
        <v>13</v>
      </c>
      <c r="J6906" s="10"/>
      <c r="K6906" s="10">
        <v>75250</v>
      </c>
      <c r="L6906" s="11">
        <v>0</v>
      </c>
    </row>
    <row r="6907" spans="1:12" x14ac:dyDescent="0.25">
      <c r="A6907" s="5" t="s">
        <v>1477</v>
      </c>
      <c r="B6907" s="3" t="s">
        <v>1478</v>
      </c>
      <c r="C6907" s="5" t="s">
        <v>5592</v>
      </c>
      <c r="D6907" s="5" t="s">
        <v>5587</v>
      </c>
      <c r="E6907" s="5">
        <v>2022</v>
      </c>
      <c r="F6907" s="8" t="str">
        <f t="shared" si="218"/>
        <v>July</v>
      </c>
      <c r="G6907" s="7">
        <f t="shared" si="219"/>
        <v>44743</v>
      </c>
      <c r="H6907" s="5" t="s">
        <v>4827</v>
      </c>
      <c r="I6907" s="5" t="s">
        <v>11</v>
      </c>
      <c r="J6907" s="10">
        <v>75250</v>
      </c>
      <c r="K6907" s="10"/>
      <c r="L6907" s="11">
        <v>75250</v>
      </c>
    </row>
    <row r="6908" spans="1:12" x14ac:dyDescent="0.25">
      <c r="A6908" s="5" t="s">
        <v>1477</v>
      </c>
      <c r="B6908" s="3" t="s">
        <v>1478</v>
      </c>
      <c r="C6908" s="5" t="s">
        <v>5592</v>
      </c>
      <c r="D6908" s="5" t="s">
        <v>5592</v>
      </c>
      <c r="E6908" s="5">
        <v>2022</v>
      </c>
      <c r="F6908" s="8" t="str">
        <f t="shared" si="218"/>
        <v>July</v>
      </c>
      <c r="G6908" s="7">
        <f t="shared" si="219"/>
        <v>44749</v>
      </c>
      <c r="H6908" s="5" t="s">
        <v>4826</v>
      </c>
      <c r="I6908" s="5" t="s">
        <v>13</v>
      </c>
      <c r="J6908" s="10"/>
      <c r="K6908" s="10">
        <v>75250</v>
      </c>
      <c r="L6908" s="11">
        <v>0</v>
      </c>
    </row>
    <row r="6909" spans="1:12" x14ac:dyDescent="0.25">
      <c r="A6909" s="5" t="s">
        <v>1479</v>
      </c>
      <c r="B6909" s="3" t="s">
        <v>1480</v>
      </c>
      <c r="C6909" s="5" t="s">
        <v>5587</v>
      </c>
      <c r="D6909" s="5" t="s">
        <v>5587</v>
      </c>
      <c r="E6909" s="5">
        <v>2022</v>
      </c>
      <c r="F6909" s="8" t="str">
        <f t="shared" si="218"/>
        <v>January</v>
      </c>
      <c r="G6909" s="7">
        <f t="shared" si="219"/>
        <v>44562</v>
      </c>
      <c r="H6909" s="5" t="s">
        <v>36</v>
      </c>
      <c r="I6909" s="5" t="s">
        <v>29</v>
      </c>
      <c r="J6909" s="10"/>
      <c r="K6909" s="10"/>
      <c r="L6909" s="11">
        <v>-171533.14</v>
      </c>
    </row>
    <row r="6910" spans="1:12" x14ac:dyDescent="0.25">
      <c r="A6910" s="5" t="s">
        <v>1479</v>
      </c>
      <c r="B6910" s="3" t="s">
        <v>1480</v>
      </c>
      <c r="C6910" s="5" t="s">
        <v>5587</v>
      </c>
      <c r="D6910" s="5" t="s">
        <v>5587</v>
      </c>
      <c r="E6910" s="5">
        <v>2022</v>
      </c>
      <c r="F6910" s="8" t="str">
        <f t="shared" si="218"/>
        <v>January</v>
      </c>
      <c r="G6910" s="7">
        <f t="shared" si="219"/>
        <v>44562</v>
      </c>
      <c r="H6910" s="5" t="s">
        <v>4825</v>
      </c>
      <c r="I6910" s="5" t="s">
        <v>11</v>
      </c>
      <c r="J6910" s="10">
        <v>76785.710000000006</v>
      </c>
      <c r="K6910" s="10"/>
      <c r="L6910" s="11">
        <v>-94747.43</v>
      </c>
    </row>
    <row r="6911" spans="1:12" x14ac:dyDescent="0.25">
      <c r="A6911" s="5" t="s">
        <v>1481</v>
      </c>
      <c r="B6911" s="3" t="s">
        <v>1482</v>
      </c>
      <c r="C6911" s="5" t="s">
        <v>5587</v>
      </c>
      <c r="D6911" s="5" t="s">
        <v>5587</v>
      </c>
      <c r="E6911" s="5">
        <v>2022</v>
      </c>
      <c r="F6911" s="8" t="str">
        <f t="shared" si="218"/>
        <v>January</v>
      </c>
      <c r="G6911" s="7">
        <f t="shared" si="219"/>
        <v>44562</v>
      </c>
      <c r="H6911" s="5" t="s">
        <v>36</v>
      </c>
      <c r="I6911" s="5" t="s">
        <v>29</v>
      </c>
      <c r="J6911" s="10"/>
      <c r="K6911" s="10"/>
      <c r="L6911" s="11">
        <v>-446278.06</v>
      </c>
    </row>
    <row r="6912" spans="1:12" x14ac:dyDescent="0.25">
      <c r="A6912" s="5" t="s">
        <v>1496</v>
      </c>
      <c r="B6912" s="3" t="s">
        <v>1497</v>
      </c>
      <c r="C6912" s="5" t="s">
        <v>5587</v>
      </c>
      <c r="D6912" s="5" t="s">
        <v>5587</v>
      </c>
      <c r="E6912" s="5">
        <v>2022</v>
      </c>
      <c r="F6912" s="8" t="str">
        <f t="shared" si="218"/>
        <v>January</v>
      </c>
      <c r="G6912" s="7">
        <f t="shared" si="219"/>
        <v>44562</v>
      </c>
      <c r="H6912" s="5" t="s">
        <v>36</v>
      </c>
      <c r="I6912" s="5" t="s">
        <v>29</v>
      </c>
      <c r="J6912" s="10"/>
      <c r="K6912" s="10"/>
      <c r="L6912" s="11">
        <v>77250</v>
      </c>
    </row>
    <row r="6913" spans="1:12" x14ac:dyDescent="0.25">
      <c r="A6913" s="5" t="s">
        <v>1496</v>
      </c>
      <c r="B6913" s="3" t="s">
        <v>1497</v>
      </c>
      <c r="C6913" s="5" t="s">
        <v>5587</v>
      </c>
      <c r="D6913" s="5" t="s">
        <v>5587</v>
      </c>
      <c r="E6913" s="5">
        <v>2022</v>
      </c>
      <c r="F6913" s="8" t="str">
        <f t="shared" si="218"/>
        <v>January</v>
      </c>
      <c r="G6913" s="7">
        <f t="shared" si="219"/>
        <v>44562</v>
      </c>
      <c r="H6913" s="5" t="s">
        <v>4824</v>
      </c>
      <c r="I6913" s="5" t="s">
        <v>13</v>
      </c>
      <c r="J6913" s="10"/>
      <c r="K6913" s="10">
        <v>77250</v>
      </c>
      <c r="L6913" s="11">
        <v>0</v>
      </c>
    </row>
    <row r="6914" spans="1:12" x14ac:dyDescent="0.25">
      <c r="A6914" s="5" t="s">
        <v>1502</v>
      </c>
      <c r="B6914" s="3" t="s">
        <v>1503</v>
      </c>
      <c r="C6914" s="5" t="s">
        <v>5587</v>
      </c>
      <c r="D6914" s="5" t="s">
        <v>5587</v>
      </c>
      <c r="E6914" s="5">
        <v>2022</v>
      </c>
      <c r="F6914" s="8" t="str">
        <f t="shared" si="218"/>
        <v>January</v>
      </c>
      <c r="G6914" s="7">
        <f t="shared" si="219"/>
        <v>44562</v>
      </c>
      <c r="H6914" s="5" t="s">
        <v>36</v>
      </c>
      <c r="I6914" s="5" t="s">
        <v>29</v>
      </c>
      <c r="J6914" s="10"/>
      <c r="K6914" s="10"/>
      <c r="L6914" s="11">
        <v>4902500</v>
      </c>
    </row>
    <row r="6915" spans="1:12" x14ac:dyDescent="0.25">
      <c r="A6915" s="5" t="s">
        <v>1502</v>
      </c>
      <c r="B6915" s="3" t="s">
        <v>1503</v>
      </c>
      <c r="C6915" s="5" t="s">
        <v>5592</v>
      </c>
      <c r="D6915" s="5" t="s">
        <v>5593</v>
      </c>
      <c r="E6915" s="5">
        <v>2022</v>
      </c>
      <c r="F6915" s="8" t="str">
        <f t="shared" si="218"/>
        <v>July</v>
      </c>
      <c r="G6915" s="7">
        <f t="shared" si="219"/>
        <v>44764</v>
      </c>
      <c r="H6915" s="5" t="s">
        <v>4819</v>
      </c>
      <c r="I6915" s="5" t="s">
        <v>13</v>
      </c>
      <c r="J6915" s="10"/>
      <c r="K6915" s="10">
        <v>4902500</v>
      </c>
      <c r="L6915" s="11">
        <v>0</v>
      </c>
    </row>
    <row r="6916" spans="1:12" x14ac:dyDescent="0.25">
      <c r="A6916" s="5" t="s">
        <v>1504</v>
      </c>
      <c r="B6916" s="3" t="s">
        <v>1505</v>
      </c>
      <c r="C6916" s="7"/>
      <c r="D6916" s="7"/>
      <c r="E6916" s="7"/>
      <c r="F6916" s="8" t="str">
        <f t="shared" si="218"/>
        <v>January</v>
      </c>
      <c r="G6916" s="7" t="str">
        <f t="shared" si="219"/>
        <v/>
      </c>
      <c r="H6916" s="5" t="s">
        <v>28</v>
      </c>
      <c r="I6916" s="5" t="s">
        <v>29</v>
      </c>
      <c r="J6916" s="10"/>
      <c r="K6916" s="10"/>
      <c r="L6916" s="11">
        <v>0</v>
      </c>
    </row>
    <row r="6917" spans="1:12" x14ac:dyDescent="0.25">
      <c r="A6917" s="5" t="s">
        <v>1506</v>
      </c>
      <c r="B6917" s="3" t="s">
        <v>1507</v>
      </c>
      <c r="C6917" s="5" t="s">
        <v>5587</v>
      </c>
      <c r="D6917" s="5" t="s">
        <v>5587</v>
      </c>
      <c r="E6917" s="5">
        <v>2022</v>
      </c>
      <c r="F6917" s="8" t="str">
        <f t="shared" si="218"/>
        <v>January</v>
      </c>
      <c r="G6917" s="7">
        <f t="shared" si="219"/>
        <v>44562</v>
      </c>
      <c r="H6917" s="5" t="s">
        <v>36</v>
      </c>
      <c r="I6917" s="5" t="s">
        <v>29</v>
      </c>
      <c r="J6917" s="10"/>
      <c r="K6917" s="10"/>
      <c r="L6917" s="11">
        <v>1245476.47</v>
      </c>
    </row>
    <row r="6918" spans="1:12" x14ac:dyDescent="0.25">
      <c r="A6918" s="5" t="s">
        <v>1506</v>
      </c>
      <c r="B6918" s="3" t="s">
        <v>1507</v>
      </c>
      <c r="C6918" s="5" t="s">
        <v>5587</v>
      </c>
      <c r="D6918" s="5" t="s">
        <v>5612</v>
      </c>
      <c r="E6918" s="5">
        <v>2022</v>
      </c>
      <c r="F6918" s="8" t="str">
        <f t="shared" si="218"/>
        <v>January</v>
      </c>
      <c r="G6918" s="7">
        <f t="shared" si="219"/>
        <v>44581</v>
      </c>
      <c r="H6918" s="5" t="s">
        <v>3657</v>
      </c>
      <c r="I6918" s="5" t="s">
        <v>13</v>
      </c>
      <c r="J6918" s="10"/>
      <c r="K6918" s="10">
        <v>965767</v>
      </c>
      <c r="L6918" s="11">
        <v>279709.46999999997</v>
      </c>
    </row>
    <row r="6919" spans="1:12" x14ac:dyDescent="0.25">
      <c r="A6919" s="5" t="s">
        <v>1506</v>
      </c>
      <c r="B6919" s="3" t="s">
        <v>1507</v>
      </c>
      <c r="C6919" s="5" t="s">
        <v>5587</v>
      </c>
      <c r="D6919" s="5" t="s">
        <v>5612</v>
      </c>
      <c r="E6919" s="5">
        <v>2022</v>
      </c>
      <c r="F6919" s="8" t="str">
        <f t="shared" si="218"/>
        <v>January</v>
      </c>
      <c r="G6919" s="7">
        <f t="shared" si="219"/>
        <v>44581</v>
      </c>
      <c r="H6919" s="5" t="s">
        <v>4823</v>
      </c>
      <c r="I6919" s="5" t="s">
        <v>11</v>
      </c>
      <c r="J6919" s="10"/>
      <c r="K6919" s="10">
        <v>279709.46999999997</v>
      </c>
      <c r="L6919" s="11">
        <v>0</v>
      </c>
    </row>
    <row r="6920" spans="1:12" x14ac:dyDescent="0.25">
      <c r="A6920" s="5" t="s">
        <v>1508</v>
      </c>
      <c r="B6920" s="3" t="s">
        <v>1509</v>
      </c>
      <c r="C6920" s="5" t="s">
        <v>5587</v>
      </c>
      <c r="D6920" s="5" t="s">
        <v>5587</v>
      </c>
      <c r="E6920" s="5">
        <v>2022</v>
      </c>
      <c r="F6920" s="8" t="str">
        <f t="shared" si="218"/>
        <v>January</v>
      </c>
      <c r="G6920" s="7">
        <f t="shared" si="219"/>
        <v>44562</v>
      </c>
      <c r="H6920" s="5" t="s">
        <v>36</v>
      </c>
      <c r="I6920" s="5" t="s">
        <v>29</v>
      </c>
      <c r="J6920" s="10"/>
      <c r="K6920" s="10"/>
      <c r="L6920" s="11">
        <v>1231922</v>
      </c>
    </row>
    <row r="6921" spans="1:12" x14ac:dyDescent="0.25">
      <c r="A6921" s="5" t="s">
        <v>1508</v>
      </c>
      <c r="B6921" s="3" t="s">
        <v>1509</v>
      </c>
      <c r="C6921" s="5" t="s">
        <v>5598</v>
      </c>
      <c r="D6921" s="5" t="s">
        <v>5587</v>
      </c>
      <c r="E6921" s="5">
        <v>2022</v>
      </c>
      <c r="F6921" s="8" t="str">
        <f t="shared" si="218"/>
        <v>February</v>
      </c>
      <c r="G6921" s="7">
        <f t="shared" si="219"/>
        <v>44593</v>
      </c>
      <c r="H6921" s="5" t="s">
        <v>4822</v>
      </c>
      <c r="I6921" s="5" t="s">
        <v>11</v>
      </c>
      <c r="J6921" s="10"/>
      <c r="K6921" s="10">
        <v>49708.800000000003</v>
      </c>
      <c r="L6921" s="11">
        <v>1182213.2</v>
      </c>
    </row>
    <row r="6922" spans="1:12" x14ac:dyDescent="0.25">
      <c r="A6922" s="5" t="s">
        <v>1508</v>
      </c>
      <c r="B6922" s="3" t="s">
        <v>1509</v>
      </c>
      <c r="C6922" s="5" t="s">
        <v>5598</v>
      </c>
      <c r="D6922" s="5" t="s">
        <v>5587</v>
      </c>
      <c r="E6922" s="5">
        <v>2022</v>
      </c>
      <c r="F6922" s="8" t="str">
        <f t="shared" si="218"/>
        <v>February</v>
      </c>
      <c r="G6922" s="7">
        <f t="shared" si="219"/>
        <v>44593</v>
      </c>
      <c r="H6922" s="5" t="s">
        <v>4821</v>
      </c>
      <c r="I6922" s="5" t="s">
        <v>11</v>
      </c>
      <c r="J6922" s="10"/>
      <c r="K6922" s="10">
        <v>220795.16</v>
      </c>
      <c r="L6922" s="11">
        <v>961418.04</v>
      </c>
    </row>
    <row r="6923" spans="1:12" x14ac:dyDescent="0.25">
      <c r="A6923" s="5" t="s">
        <v>1508</v>
      </c>
      <c r="B6923" s="3" t="s">
        <v>1509</v>
      </c>
      <c r="C6923" s="5" t="s">
        <v>5588</v>
      </c>
      <c r="D6923" s="5" t="s">
        <v>5606</v>
      </c>
      <c r="E6923" s="5">
        <v>2022</v>
      </c>
      <c r="F6923" s="8" t="str">
        <f t="shared" si="218"/>
        <v>March</v>
      </c>
      <c r="G6923" s="7">
        <f t="shared" si="219"/>
        <v>44630</v>
      </c>
      <c r="H6923" s="5" t="s">
        <v>3247</v>
      </c>
      <c r="I6923" s="5" t="s">
        <v>13</v>
      </c>
      <c r="J6923" s="10"/>
      <c r="K6923" s="10">
        <v>961418.04</v>
      </c>
      <c r="L6923" s="11">
        <v>0</v>
      </c>
    </row>
    <row r="6924" spans="1:12" x14ac:dyDescent="0.25">
      <c r="A6924" s="5" t="s">
        <v>1508</v>
      </c>
      <c r="B6924" s="3" t="s">
        <v>1509</v>
      </c>
      <c r="C6924" s="5" t="s">
        <v>5588</v>
      </c>
      <c r="D6924" s="5" t="s">
        <v>5606</v>
      </c>
      <c r="E6924" s="5">
        <v>2022</v>
      </c>
      <c r="F6924" s="8" t="str">
        <f t="shared" si="218"/>
        <v>March</v>
      </c>
      <c r="G6924" s="7">
        <f t="shared" si="219"/>
        <v>44630</v>
      </c>
      <c r="H6924" s="5" t="s">
        <v>3875</v>
      </c>
      <c r="I6924" s="5" t="s">
        <v>13</v>
      </c>
      <c r="J6924" s="10"/>
      <c r="K6924" s="10">
        <v>18581.96</v>
      </c>
      <c r="L6924" s="11">
        <v>-18581.96</v>
      </c>
    </row>
    <row r="6925" spans="1:12" x14ac:dyDescent="0.25">
      <c r="A6925" s="5" t="s">
        <v>1510</v>
      </c>
      <c r="B6925" s="3" t="s">
        <v>1511</v>
      </c>
      <c r="C6925" s="7"/>
      <c r="D6925" s="7"/>
      <c r="E6925" s="7"/>
      <c r="F6925" s="8" t="str">
        <f t="shared" si="218"/>
        <v>January</v>
      </c>
      <c r="G6925" s="7" t="str">
        <f t="shared" si="219"/>
        <v/>
      </c>
      <c r="H6925" s="5" t="s">
        <v>28</v>
      </c>
      <c r="I6925" s="5" t="s">
        <v>29</v>
      </c>
      <c r="J6925" s="10"/>
      <c r="K6925" s="10"/>
      <c r="L6925" s="11">
        <v>0</v>
      </c>
    </row>
    <row r="6926" spans="1:12" x14ac:dyDescent="0.25">
      <c r="A6926" s="5" t="s">
        <v>1512</v>
      </c>
      <c r="B6926" s="3" t="s">
        <v>1513</v>
      </c>
      <c r="C6926" s="7"/>
      <c r="D6926" s="7"/>
      <c r="E6926" s="7"/>
      <c r="F6926" s="8" t="str">
        <f t="shared" si="218"/>
        <v>January</v>
      </c>
      <c r="G6926" s="7" t="str">
        <f t="shared" si="219"/>
        <v/>
      </c>
      <c r="H6926" s="5" t="s">
        <v>28</v>
      </c>
      <c r="I6926" s="5" t="s">
        <v>29</v>
      </c>
      <c r="J6926" s="10"/>
      <c r="K6926" s="10"/>
      <c r="L6926" s="11">
        <v>0</v>
      </c>
    </row>
    <row r="6927" spans="1:12" x14ac:dyDescent="0.25">
      <c r="A6927" s="5" t="s">
        <v>1514</v>
      </c>
      <c r="B6927" s="3" t="s">
        <v>1515</v>
      </c>
      <c r="C6927" s="5" t="s">
        <v>5587</v>
      </c>
      <c r="D6927" s="5" t="s">
        <v>5587</v>
      </c>
      <c r="E6927" s="5">
        <v>2022</v>
      </c>
      <c r="F6927" s="8" t="str">
        <f t="shared" si="218"/>
        <v>January</v>
      </c>
      <c r="G6927" s="7">
        <f t="shared" si="219"/>
        <v>44562</v>
      </c>
      <c r="H6927" s="5" t="s">
        <v>36</v>
      </c>
      <c r="I6927" s="5" t="s">
        <v>29</v>
      </c>
      <c r="J6927" s="10"/>
      <c r="K6927" s="10"/>
      <c r="L6927" s="11">
        <v>75476.2</v>
      </c>
    </row>
    <row r="6928" spans="1:12" x14ac:dyDescent="0.25">
      <c r="A6928" s="5" t="s">
        <v>1514</v>
      </c>
      <c r="B6928" s="3" t="s">
        <v>1515</v>
      </c>
      <c r="C6928" s="5" t="s">
        <v>5587</v>
      </c>
      <c r="D6928" s="5" t="s">
        <v>5587</v>
      </c>
      <c r="E6928" s="5">
        <v>2022</v>
      </c>
      <c r="F6928" s="8" t="str">
        <f t="shared" si="218"/>
        <v>January</v>
      </c>
      <c r="G6928" s="7">
        <f t="shared" si="219"/>
        <v>44562</v>
      </c>
      <c r="H6928" s="5" t="s">
        <v>4820</v>
      </c>
      <c r="I6928" s="5" t="s">
        <v>13</v>
      </c>
      <c r="J6928" s="10"/>
      <c r="K6928" s="10">
        <v>75476.2</v>
      </c>
      <c r="L6928" s="11">
        <v>0</v>
      </c>
    </row>
    <row r="6929" spans="1:12" x14ac:dyDescent="0.25">
      <c r="A6929" s="5" t="s">
        <v>1516</v>
      </c>
      <c r="B6929" s="3" t="s">
        <v>1517</v>
      </c>
      <c r="C6929" s="7"/>
      <c r="D6929" s="7"/>
      <c r="E6929" s="7"/>
      <c r="F6929" s="8" t="str">
        <f t="shared" si="218"/>
        <v>January</v>
      </c>
      <c r="G6929" s="7" t="str">
        <f t="shared" si="219"/>
        <v/>
      </c>
      <c r="H6929" s="5" t="s">
        <v>28</v>
      </c>
      <c r="I6929" s="5" t="s">
        <v>29</v>
      </c>
      <c r="J6929" s="10"/>
      <c r="K6929" s="10"/>
      <c r="L6929" s="11">
        <v>0</v>
      </c>
    </row>
    <row r="6930" spans="1:12" x14ac:dyDescent="0.25">
      <c r="A6930" s="5" t="s">
        <v>1518</v>
      </c>
      <c r="B6930" s="3" t="s">
        <v>1519</v>
      </c>
      <c r="C6930" s="5" t="s">
        <v>5587</v>
      </c>
      <c r="D6930" s="5" t="s">
        <v>5587</v>
      </c>
      <c r="E6930" s="5">
        <v>2022</v>
      </c>
      <c r="F6930" s="8" t="str">
        <f t="shared" si="218"/>
        <v>January</v>
      </c>
      <c r="G6930" s="7">
        <f t="shared" si="219"/>
        <v>44562</v>
      </c>
      <c r="H6930" s="5" t="s">
        <v>36</v>
      </c>
      <c r="I6930" s="5" t="s">
        <v>29</v>
      </c>
      <c r="J6930" s="10"/>
      <c r="K6930" s="10"/>
      <c r="L6930" s="11">
        <v>496000</v>
      </c>
    </row>
    <row r="6931" spans="1:12" x14ac:dyDescent="0.25">
      <c r="A6931" s="5" t="s">
        <v>1518</v>
      </c>
      <c r="B6931" s="3" t="s">
        <v>1519</v>
      </c>
      <c r="C6931" s="5" t="s">
        <v>5592</v>
      </c>
      <c r="D6931" s="5" t="s">
        <v>5593</v>
      </c>
      <c r="E6931" s="5">
        <v>2022</v>
      </c>
      <c r="F6931" s="8" t="str">
        <f t="shared" si="218"/>
        <v>July</v>
      </c>
      <c r="G6931" s="7">
        <f t="shared" si="219"/>
        <v>44764</v>
      </c>
      <c r="H6931" s="5" t="s">
        <v>4819</v>
      </c>
      <c r="I6931" s="5" t="s">
        <v>13</v>
      </c>
      <c r="J6931" s="10"/>
      <c r="K6931" s="10">
        <v>496000</v>
      </c>
      <c r="L6931" s="11">
        <v>0</v>
      </c>
    </row>
    <row r="6932" spans="1:12" x14ac:dyDescent="0.25">
      <c r="A6932" s="5" t="s">
        <v>1525</v>
      </c>
      <c r="B6932" s="3" t="s">
        <v>1526</v>
      </c>
      <c r="C6932" s="5" t="s">
        <v>5587</v>
      </c>
      <c r="D6932" s="5" t="s">
        <v>5587</v>
      </c>
      <c r="E6932" s="5">
        <v>2022</v>
      </c>
      <c r="F6932" s="8" t="str">
        <f t="shared" ref="F6932:F6995" si="220">TEXT(C6932*28, "mmmm")</f>
        <v>January</v>
      </c>
      <c r="G6932" s="7">
        <f t="shared" ref="G6932:G6995" si="221">IFERROR(DATEVALUE(CONCATENATE(C6932,"-",D6932,"-",E6932)), "")</f>
        <v>44562</v>
      </c>
      <c r="H6932" s="5" t="s">
        <v>36</v>
      </c>
      <c r="I6932" s="5" t="s">
        <v>29</v>
      </c>
      <c r="J6932" s="10"/>
      <c r="K6932" s="10"/>
      <c r="L6932" s="11">
        <v>3184766.12</v>
      </c>
    </row>
    <row r="6933" spans="1:12" x14ac:dyDescent="0.25">
      <c r="A6933" s="5" t="s">
        <v>1531</v>
      </c>
      <c r="B6933" s="3" t="s">
        <v>1532</v>
      </c>
      <c r="C6933" s="5" t="s">
        <v>5588</v>
      </c>
      <c r="D6933" s="5" t="s">
        <v>5590</v>
      </c>
      <c r="E6933" s="5">
        <v>2022</v>
      </c>
      <c r="F6933" s="8" t="str">
        <f t="shared" si="220"/>
        <v>March</v>
      </c>
      <c r="G6933" s="7">
        <f t="shared" si="221"/>
        <v>44628</v>
      </c>
      <c r="H6933" s="5" t="s">
        <v>4818</v>
      </c>
      <c r="I6933" s="5" t="s">
        <v>11</v>
      </c>
      <c r="J6933" s="10">
        <v>11459070</v>
      </c>
      <c r="K6933" s="10"/>
      <c r="L6933" s="11">
        <v>11459070</v>
      </c>
    </row>
    <row r="6934" spans="1:12" x14ac:dyDescent="0.25">
      <c r="A6934" s="5" t="s">
        <v>1531</v>
      </c>
      <c r="B6934" s="3" t="s">
        <v>1532</v>
      </c>
      <c r="C6934" s="5" t="s">
        <v>5589</v>
      </c>
      <c r="D6934" s="5" t="s">
        <v>5601</v>
      </c>
      <c r="E6934" s="5">
        <v>2022</v>
      </c>
      <c r="F6934" s="8" t="str">
        <f t="shared" si="220"/>
        <v>June</v>
      </c>
      <c r="G6934" s="7">
        <f t="shared" si="221"/>
        <v>44729</v>
      </c>
      <c r="H6934" s="5" t="s">
        <v>4817</v>
      </c>
      <c r="I6934" s="5" t="s">
        <v>13</v>
      </c>
      <c r="J6934" s="10"/>
      <c r="K6934" s="10">
        <v>10125598.75</v>
      </c>
      <c r="L6934" s="11">
        <v>1333471.25</v>
      </c>
    </row>
    <row r="6935" spans="1:12" x14ac:dyDescent="0.25">
      <c r="A6935" s="5" t="s">
        <v>1531</v>
      </c>
      <c r="B6935" s="3" t="s">
        <v>1532</v>
      </c>
      <c r="C6935" s="5" t="s">
        <v>5589</v>
      </c>
      <c r="D6935" s="5" t="s">
        <v>5601</v>
      </c>
      <c r="E6935" s="5">
        <v>2022</v>
      </c>
      <c r="F6935" s="8" t="str">
        <f t="shared" si="220"/>
        <v>June</v>
      </c>
      <c r="G6935" s="7">
        <f t="shared" si="221"/>
        <v>44729</v>
      </c>
      <c r="H6935" s="5" t="s">
        <v>4816</v>
      </c>
      <c r="I6935" s="5" t="s">
        <v>13</v>
      </c>
      <c r="J6935" s="10"/>
      <c r="K6935" s="10">
        <v>799470</v>
      </c>
      <c r="L6935" s="11">
        <v>534001.25</v>
      </c>
    </row>
    <row r="6936" spans="1:12" x14ac:dyDescent="0.25">
      <c r="A6936" s="5" t="s">
        <v>1531</v>
      </c>
      <c r="B6936" s="3" t="s">
        <v>1532</v>
      </c>
      <c r="C6936" s="5" t="s">
        <v>5589</v>
      </c>
      <c r="D6936" s="5" t="s">
        <v>5601</v>
      </c>
      <c r="E6936" s="5">
        <v>2022</v>
      </c>
      <c r="F6936" s="8" t="str">
        <f t="shared" si="220"/>
        <v>June</v>
      </c>
      <c r="G6936" s="7">
        <f t="shared" si="221"/>
        <v>44729</v>
      </c>
      <c r="H6936" s="5" t="s">
        <v>4815</v>
      </c>
      <c r="I6936" s="5" t="s">
        <v>13</v>
      </c>
      <c r="J6936" s="10"/>
      <c r="K6936" s="10">
        <v>534001.25</v>
      </c>
      <c r="L6936" s="11">
        <v>0</v>
      </c>
    </row>
    <row r="6937" spans="1:12" x14ac:dyDescent="0.25">
      <c r="A6937" s="5" t="s">
        <v>1533</v>
      </c>
      <c r="B6937" s="3" t="s">
        <v>1534</v>
      </c>
      <c r="C6937" s="5" t="s">
        <v>5587</v>
      </c>
      <c r="D6937" s="5" t="s">
        <v>5587</v>
      </c>
      <c r="E6937" s="5">
        <v>2022</v>
      </c>
      <c r="F6937" s="8" t="str">
        <f t="shared" si="220"/>
        <v>January</v>
      </c>
      <c r="G6937" s="7">
        <f t="shared" si="221"/>
        <v>44562</v>
      </c>
      <c r="H6937" s="5" t="s">
        <v>36</v>
      </c>
      <c r="I6937" s="5" t="s">
        <v>29</v>
      </c>
      <c r="J6937" s="10"/>
      <c r="K6937" s="10"/>
      <c r="L6937" s="11">
        <v>172696.61</v>
      </c>
    </row>
    <row r="6938" spans="1:12" x14ac:dyDescent="0.25">
      <c r="A6938" s="5" t="s">
        <v>1535</v>
      </c>
      <c r="B6938" s="3" t="s">
        <v>1536</v>
      </c>
      <c r="C6938" s="5" t="s">
        <v>5598</v>
      </c>
      <c r="D6938" s="5" t="s">
        <v>5611</v>
      </c>
      <c r="E6938" s="5">
        <v>2022</v>
      </c>
      <c r="F6938" s="8" t="str">
        <f t="shared" si="220"/>
        <v>February</v>
      </c>
      <c r="G6938" s="7">
        <f t="shared" si="221"/>
        <v>44606</v>
      </c>
      <c r="H6938" s="5" t="s">
        <v>4814</v>
      </c>
      <c r="I6938" s="5" t="s">
        <v>11</v>
      </c>
      <c r="J6938" s="10">
        <v>1590303.85</v>
      </c>
      <c r="K6938" s="10"/>
      <c r="L6938" s="11">
        <v>1590303.85</v>
      </c>
    </row>
    <row r="6939" spans="1:12" x14ac:dyDescent="0.25">
      <c r="A6939" s="5" t="s">
        <v>1535</v>
      </c>
      <c r="B6939" s="3" t="s">
        <v>1536</v>
      </c>
      <c r="C6939" s="5" t="s">
        <v>5589</v>
      </c>
      <c r="D6939" s="5" t="s">
        <v>5606</v>
      </c>
      <c r="E6939" s="5">
        <v>2022</v>
      </c>
      <c r="F6939" s="8" t="str">
        <f t="shared" si="220"/>
        <v>June</v>
      </c>
      <c r="G6939" s="7">
        <f t="shared" si="221"/>
        <v>44722</v>
      </c>
      <c r="H6939" s="5" t="s">
        <v>4813</v>
      </c>
      <c r="I6939" s="5" t="s">
        <v>11</v>
      </c>
      <c r="J6939" s="10"/>
      <c r="K6939" s="10">
        <v>1590303.85</v>
      </c>
      <c r="L6939" s="11">
        <v>0</v>
      </c>
    </row>
    <row r="6940" spans="1:12" x14ac:dyDescent="0.25">
      <c r="A6940" s="5" t="s">
        <v>1535</v>
      </c>
      <c r="B6940" s="3" t="s">
        <v>1536</v>
      </c>
      <c r="C6940" s="5" t="s">
        <v>5589</v>
      </c>
      <c r="D6940" s="5" t="s">
        <v>5606</v>
      </c>
      <c r="E6940" s="5">
        <v>2022</v>
      </c>
      <c r="F6940" s="8" t="str">
        <f t="shared" si="220"/>
        <v>June</v>
      </c>
      <c r="G6940" s="7">
        <f t="shared" si="221"/>
        <v>44722</v>
      </c>
      <c r="H6940" s="5" t="s">
        <v>4812</v>
      </c>
      <c r="I6940" s="5" t="s">
        <v>11</v>
      </c>
      <c r="J6940" s="10">
        <v>510355.39</v>
      </c>
      <c r="K6940" s="10"/>
      <c r="L6940" s="11">
        <v>510355.39</v>
      </c>
    </row>
    <row r="6941" spans="1:12" x14ac:dyDescent="0.25">
      <c r="A6941" s="5" t="s">
        <v>1535</v>
      </c>
      <c r="B6941" s="3" t="s">
        <v>1536</v>
      </c>
      <c r="C6941" s="5" t="s">
        <v>5589</v>
      </c>
      <c r="D6941" s="5" t="s">
        <v>5606</v>
      </c>
      <c r="E6941" s="5">
        <v>2022</v>
      </c>
      <c r="F6941" s="8" t="str">
        <f t="shared" si="220"/>
        <v>June</v>
      </c>
      <c r="G6941" s="7">
        <f t="shared" si="221"/>
        <v>44722</v>
      </c>
      <c r="H6941" s="5" t="s">
        <v>4811</v>
      </c>
      <c r="I6941" s="5" t="s">
        <v>13</v>
      </c>
      <c r="J6941" s="10"/>
      <c r="K6941" s="10">
        <v>510355.39</v>
      </c>
      <c r="L6941" s="11">
        <v>0</v>
      </c>
    </row>
    <row r="6942" spans="1:12" x14ac:dyDescent="0.25">
      <c r="A6942" s="5" t="s">
        <v>1537</v>
      </c>
      <c r="B6942" s="3" t="s">
        <v>1538</v>
      </c>
      <c r="C6942" s="7"/>
      <c r="D6942" s="7"/>
      <c r="E6942" s="7"/>
      <c r="F6942" s="8" t="str">
        <f t="shared" si="220"/>
        <v>January</v>
      </c>
      <c r="G6942" s="7" t="str">
        <f t="shared" si="221"/>
        <v/>
      </c>
      <c r="H6942" s="5" t="s">
        <v>28</v>
      </c>
      <c r="I6942" s="5" t="s">
        <v>29</v>
      </c>
      <c r="J6942" s="10"/>
      <c r="K6942" s="10"/>
      <c r="L6942" s="11">
        <v>0</v>
      </c>
    </row>
    <row r="6943" spans="1:12" x14ac:dyDescent="0.25">
      <c r="A6943" s="5" t="s">
        <v>1539</v>
      </c>
      <c r="B6943" s="3" t="s">
        <v>1540</v>
      </c>
      <c r="C6943" s="5" t="s">
        <v>5587</v>
      </c>
      <c r="D6943" s="5" t="s">
        <v>5587</v>
      </c>
      <c r="E6943" s="5">
        <v>2022</v>
      </c>
      <c r="F6943" s="8" t="str">
        <f t="shared" si="220"/>
        <v>January</v>
      </c>
      <c r="G6943" s="7">
        <f t="shared" si="221"/>
        <v>44562</v>
      </c>
      <c r="H6943" s="5" t="s">
        <v>36</v>
      </c>
      <c r="I6943" s="5" t="s">
        <v>29</v>
      </c>
      <c r="J6943" s="10"/>
      <c r="K6943" s="10"/>
      <c r="L6943" s="11">
        <v>31870</v>
      </c>
    </row>
    <row r="6944" spans="1:12" x14ac:dyDescent="0.25">
      <c r="A6944" s="5" t="s">
        <v>1548</v>
      </c>
      <c r="B6944" s="3" t="s">
        <v>1549</v>
      </c>
      <c r="C6944" s="5" t="s">
        <v>5587</v>
      </c>
      <c r="D6944" s="5" t="s">
        <v>5587</v>
      </c>
      <c r="E6944" s="5">
        <v>2022</v>
      </c>
      <c r="F6944" s="8" t="str">
        <f t="shared" si="220"/>
        <v>January</v>
      </c>
      <c r="G6944" s="7">
        <f t="shared" si="221"/>
        <v>44562</v>
      </c>
      <c r="H6944" s="5" t="s">
        <v>36</v>
      </c>
      <c r="I6944" s="5" t="s">
        <v>29</v>
      </c>
      <c r="J6944" s="10"/>
      <c r="K6944" s="10"/>
      <c r="L6944" s="11">
        <v>6546362.3099999996</v>
      </c>
    </row>
    <row r="6945" spans="1:12" x14ac:dyDescent="0.25">
      <c r="A6945" s="5" t="s">
        <v>1567</v>
      </c>
      <c r="B6945" s="3" t="s">
        <v>1568</v>
      </c>
      <c r="C6945" s="5" t="s">
        <v>5587</v>
      </c>
      <c r="D6945" s="5" t="s">
        <v>5587</v>
      </c>
      <c r="E6945" s="5">
        <v>2022</v>
      </c>
      <c r="F6945" s="8" t="str">
        <f t="shared" si="220"/>
        <v>January</v>
      </c>
      <c r="G6945" s="7">
        <f t="shared" si="221"/>
        <v>44562</v>
      </c>
      <c r="H6945" s="5" t="s">
        <v>36</v>
      </c>
      <c r="I6945" s="5" t="s">
        <v>29</v>
      </c>
      <c r="J6945" s="10"/>
      <c r="K6945" s="10"/>
      <c r="L6945" s="11">
        <v>622250</v>
      </c>
    </row>
    <row r="6946" spans="1:12" x14ac:dyDescent="0.25">
      <c r="A6946" s="5" t="s">
        <v>1573</v>
      </c>
      <c r="B6946" s="3" t="s">
        <v>1574</v>
      </c>
      <c r="C6946" s="7"/>
      <c r="D6946" s="7"/>
      <c r="E6946" s="7"/>
      <c r="F6946" s="8" t="str">
        <f t="shared" si="220"/>
        <v>January</v>
      </c>
      <c r="G6946" s="7" t="str">
        <f t="shared" si="221"/>
        <v/>
      </c>
      <c r="H6946" s="5" t="s">
        <v>28</v>
      </c>
      <c r="I6946" s="5" t="s">
        <v>29</v>
      </c>
      <c r="J6946" s="10"/>
      <c r="K6946" s="10"/>
      <c r="L6946" s="11">
        <v>0</v>
      </c>
    </row>
    <row r="6947" spans="1:12" x14ac:dyDescent="0.25">
      <c r="A6947" s="5" t="s">
        <v>1575</v>
      </c>
      <c r="B6947" s="3" t="s">
        <v>1576</v>
      </c>
      <c r="C6947" s="5" t="s">
        <v>5587</v>
      </c>
      <c r="D6947" s="5" t="s">
        <v>5587</v>
      </c>
      <c r="E6947" s="5">
        <v>2022</v>
      </c>
      <c r="F6947" s="8" t="str">
        <f t="shared" si="220"/>
        <v>January</v>
      </c>
      <c r="G6947" s="7">
        <f t="shared" si="221"/>
        <v>44562</v>
      </c>
      <c r="H6947" s="5" t="s">
        <v>36</v>
      </c>
      <c r="I6947" s="5" t="s">
        <v>29</v>
      </c>
      <c r="J6947" s="10"/>
      <c r="K6947" s="10"/>
      <c r="L6947" s="11">
        <v>177448.15</v>
      </c>
    </row>
    <row r="6948" spans="1:12" x14ac:dyDescent="0.25">
      <c r="A6948" s="5" t="s">
        <v>1575</v>
      </c>
      <c r="B6948" s="3" t="s">
        <v>1576</v>
      </c>
      <c r="C6948" s="5" t="s">
        <v>5587</v>
      </c>
      <c r="D6948" s="5" t="s">
        <v>5587</v>
      </c>
      <c r="E6948" s="5">
        <v>2022</v>
      </c>
      <c r="F6948" s="8" t="str">
        <f t="shared" si="220"/>
        <v>January</v>
      </c>
      <c r="G6948" s="7">
        <f t="shared" si="221"/>
        <v>44562</v>
      </c>
      <c r="H6948" s="5" t="s">
        <v>4810</v>
      </c>
      <c r="I6948" s="5" t="s">
        <v>11</v>
      </c>
      <c r="J6948" s="10">
        <v>132489.45000000001</v>
      </c>
      <c r="K6948" s="10"/>
      <c r="L6948" s="11">
        <v>309937.59999999998</v>
      </c>
    </row>
    <row r="6949" spans="1:12" x14ac:dyDescent="0.25">
      <c r="A6949" s="5" t="s">
        <v>1575</v>
      </c>
      <c r="B6949" s="3" t="s">
        <v>1576</v>
      </c>
      <c r="C6949" s="5" t="s">
        <v>5598</v>
      </c>
      <c r="D6949" s="5" t="s">
        <v>5587</v>
      </c>
      <c r="E6949" s="5">
        <v>2022</v>
      </c>
      <c r="F6949" s="8" t="str">
        <f t="shared" si="220"/>
        <v>February</v>
      </c>
      <c r="G6949" s="7">
        <f t="shared" si="221"/>
        <v>44593</v>
      </c>
      <c r="H6949" s="5" t="s">
        <v>4809</v>
      </c>
      <c r="I6949" s="5" t="s">
        <v>11</v>
      </c>
      <c r="J6949" s="10">
        <v>132489.45000000001</v>
      </c>
      <c r="K6949" s="10"/>
      <c r="L6949" s="11">
        <v>442427.05</v>
      </c>
    </row>
    <row r="6950" spans="1:12" x14ac:dyDescent="0.25">
      <c r="A6950" s="5" t="s">
        <v>1575</v>
      </c>
      <c r="B6950" s="3" t="s">
        <v>1576</v>
      </c>
      <c r="C6950" s="5" t="s">
        <v>5598</v>
      </c>
      <c r="D6950" s="5" t="s">
        <v>5588</v>
      </c>
      <c r="E6950" s="5">
        <v>2022</v>
      </c>
      <c r="F6950" s="8" t="str">
        <f t="shared" si="220"/>
        <v>February</v>
      </c>
      <c r="G6950" s="7">
        <f t="shared" si="221"/>
        <v>44595</v>
      </c>
      <c r="H6950" s="5" t="s">
        <v>3247</v>
      </c>
      <c r="I6950" s="5" t="s">
        <v>13</v>
      </c>
      <c r="J6950" s="10"/>
      <c r="K6950" s="10">
        <v>150000</v>
      </c>
      <c r="L6950" s="11">
        <v>292427.05</v>
      </c>
    </row>
    <row r="6951" spans="1:12" x14ac:dyDescent="0.25">
      <c r="A6951" s="5" t="s">
        <v>1575</v>
      </c>
      <c r="B6951" s="3" t="s">
        <v>1576</v>
      </c>
      <c r="C6951" s="5" t="s">
        <v>5588</v>
      </c>
      <c r="D6951" s="5" t="s">
        <v>5587</v>
      </c>
      <c r="E6951" s="5">
        <v>2022</v>
      </c>
      <c r="F6951" s="8" t="str">
        <f t="shared" si="220"/>
        <v>March</v>
      </c>
      <c r="G6951" s="7">
        <f t="shared" si="221"/>
        <v>44621</v>
      </c>
      <c r="H6951" s="5" t="s">
        <v>4808</v>
      </c>
      <c r="I6951" s="5" t="s">
        <v>11</v>
      </c>
      <c r="J6951" s="10">
        <v>132489.45000000001</v>
      </c>
      <c r="K6951" s="10"/>
      <c r="L6951" s="11">
        <v>424916.5</v>
      </c>
    </row>
    <row r="6952" spans="1:12" x14ac:dyDescent="0.25">
      <c r="A6952" s="5" t="s">
        <v>1575</v>
      </c>
      <c r="B6952" s="3" t="s">
        <v>1576</v>
      </c>
      <c r="C6952" s="5" t="s">
        <v>5596</v>
      </c>
      <c r="D6952" s="5" t="s">
        <v>5587</v>
      </c>
      <c r="E6952" s="5">
        <v>2022</v>
      </c>
      <c r="F6952" s="8" t="str">
        <f t="shared" si="220"/>
        <v>April</v>
      </c>
      <c r="G6952" s="7">
        <f t="shared" si="221"/>
        <v>44652</v>
      </c>
      <c r="H6952" s="5" t="s">
        <v>4807</v>
      </c>
      <c r="I6952" s="5" t="s">
        <v>11</v>
      </c>
      <c r="J6952" s="10">
        <v>132489.45000000001</v>
      </c>
      <c r="K6952" s="10"/>
      <c r="L6952" s="11">
        <v>557405.94999999995</v>
      </c>
    </row>
    <row r="6953" spans="1:12" x14ac:dyDescent="0.25">
      <c r="A6953" s="5" t="s">
        <v>1575</v>
      </c>
      <c r="B6953" s="3" t="s">
        <v>1576</v>
      </c>
      <c r="C6953" s="5" t="s">
        <v>5597</v>
      </c>
      <c r="D6953" s="5" t="s">
        <v>5587</v>
      </c>
      <c r="E6953" s="5">
        <v>2022</v>
      </c>
      <c r="F6953" s="8" t="str">
        <f t="shared" si="220"/>
        <v>May</v>
      </c>
      <c r="G6953" s="7">
        <f t="shared" si="221"/>
        <v>44682</v>
      </c>
      <c r="H6953" s="5" t="s">
        <v>4806</v>
      </c>
      <c r="I6953" s="5" t="s">
        <v>11</v>
      </c>
      <c r="J6953" s="10">
        <v>132489.45000000001</v>
      </c>
      <c r="K6953" s="10"/>
      <c r="L6953" s="11">
        <v>689895.4</v>
      </c>
    </row>
    <row r="6954" spans="1:12" x14ac:dyDescent="0.25">
      <c r="A6954" s="5" t="s">
        <v>1575</v>
      </c>
      <c r="B6954" s="3" t="s">
        <v>1576</v>
      </c>
      <c r="C6954" s="5" t="s">
        <v>5597</v>
      </c>
      <c r="D6954" s="5" t="s">
        <v>5602</v>
      </c>
      <c r="E6954" s="5">
        <v>2022</v>
      </c>
      <c r="F6954" s="8" t="str">
        <f t="shared" si="220"/>
        <v>May</v>
      </c>
      <c r="G6954" s="7">
        <f t="shared" si="221"/>
        <v>44705</v>
      </c>
      <c r="H6954" s="5" t="s">
        <v>3247</v>
      </c>
      <c r="I6954" s="5" t="s">
        <v>13</v>
      </c>
      <c r="J6954" s="10"/>
      <c r="K6954" s="10">
        <v>389895.4</v>
      </c>
      <c r="L6954" s="11">
        <v>300000</v>
      </c>
    </row>
    <row r="6955" spans="1:12" x14ac:dyDescent="0.25">
      <c r="A6955" s="5" t="s">
        <v>1575</v>
      </c>
      <c r="B6955" s="3" t="s">
        <v>1576</v>
      </c>
      <c r="C6955" s="5" t="s">
        <v>5597</v>
      </c>
      <c r="D6955" s="5" t="s">
        <v>5602</v>
      </c>
      <c r="E6955" s="5">
        <v>2022</v>
      </c>
      <c r="F6955" s="8" t="str">
        <f t="shared" si="220"/>
        <v>May</v>
      </c>
      <c r="G6955" s="7">
        <f t="shared" si="221"/>
        <v>44705</v>
      </c>
      <c r="H6955" s="5" t="s">
        <v>3247</v>
      </c>
      <c r="I6955" s="5" t="s">
        <v>13</v>
      </c>
      <c r="J6955" s="10"/>
      <c r="K6955" s="10">
        <v>300000</v>
      </c>
      <c r="L6955" s="11">
        <v>0</v>
      </c>
    </row>
    <row r="6956" spans="1:12" x14ac:dyDescent="0.25">
      <c r="A6956" s="5" t="s">
        <v>1575</v>
      </c>
      <c r="B6956" s="3" t="s">
        <v>1576</v>
      </c>
      <c r="C6956" s="5" t="s">
        <v>5589</v>
      </c>
      <c r="D6956" s="5" t="s">
        <v>5587</v>
      </c>
      <c r="E6956" s="5">
        <v>2022</v>
      </c>
      <c r="F6956" s="8" t="str">
        <f t="shared" si="220"/>
        <v>June</v>
      </c>
      <c r="G6956" s="7">
        <f t="shared" si="221"/>
        <v>44713</v>
      </c>
      <c r="H6956" s="5" t="s">
        <v>4805</v>
      </c>
      <c r="I6956" s="5" t="s">
        <v>11</v>
      </c>
      <c r="J6956" s="10">
        <v>132489.45000000001</v>
      </c>
      <c r="K6956" s="10"/>
      <c r="L6956" s="11">
        <v>132489.45000000001</v>
      </c>
    </row>
    <row r="6957" spans="1:12" x14ac:dyDescent="0.25">
      <c r="A6957" s="5" t="s">
        <v>1575</v>
      </c>
      <c r="B6957" s="3" t="s">
        <v>1576</v>
      </c>
      <c r="C6957" s="5" t="s">
        <v>5592</v>
      </c>
      <c r="D6957" s="5" t="s">
        <v>5587</v>
      </c>
      <c r="E6957" s="5">
        <v>2022</v>
      </c>
      <c r="F6957" s="8" t="str">
        <f t="shared" si="220"/>
        <v>July</v>
      </c>
      <c r="G6957" s="7">
        <f t="shared" si="221"/>
        <v>44743</v>
      </c>
      <c r="H6957" s="5" t="s">
        <v>4804</v>
      </c>
      <c r="I6957" s="5" t="s">
        <v>11</v>
      </c>
      <c r="J6957" s="10">
        <v>132489.45000000001</v>
      </c>
      <c r="K6957" s="10"/>
      <c r="L6957" s="11">
        <v>264978.90000000002</v>
      </c>
    </row>
    <row r="6958" spans="1:12" x14ac:dyDescent="0.25">
      <c r="A6958" s="5" t="s">
        <v>1575</v>
      </c>
      <c r="B6958" s="3" t="s">
        <v>1576</v>
      </c>
      <c r="C6958" s="5" t="s">
        <v>5590</v>
      </c>
      <c r="D6958" s="5" t="s">
        <v>5587</v>
      </c>
      <c r="E6958" s="5">
        <v>2022</v>
      </c>
      <c r="F6958" s="8" t="str">
        <f t="shared" si="220"/>
        <v>August</v>
      </c>
      <c r="G6958" s="7">
        <f t="shared" si="221"/>
        <v>44774</v>
      </c>
      <c r="H6958" s="5" t="s">
        <v>4803</v>
      </c>
      <c r="I6958" s="5" t="s">
        <v>11</v>
      </c>
      <c r="J6958" s="10">
        <v>135236.53</v>
      </c>
      <c r="K6958" s="10"/>
      <c r="L6958" s="11">
        <v>400215.43</v>
      </c>
    </row>
    <row r="6959" spans="1:12" x14ac:dyDescent="0.25">
      <c r="A6959" s="5" t="s">
        <v>1577</v>
      </c>
      <c r="B6959" s="3" t="s">
        <v>1578</v>
      </c>
      <c r="C6959" s="5" t="s">
        <v>5587</v>
      </c>
      <c r="D6959" s="5" t="s">
        <v>5587</v>
      </c>
      <c r="E6959" s="5">
        <v>2022</v>
      </c>
      <c r="F6959" s="8" t="str">
        <f t="shared" si="220"/>
        <v>January</v>
      </c>
      <c r="G6959" s="7">
        <f t="shared" si="221"/>
        <v>44562</v>
      </c>
      <c r="H6959" s="5" t="s">
        <v>4802</v>
      </c>
      <c r="I6959" s="5" t="s">
        <v>11</v>
      </c>
      <c r="J6959" s="10">
        <v>1521024.23</v>
      </c>
      <c r="K6959" s="10"/>
      <c r="L6959" s="11">
        <v>1521024.23</v>
      </c>
    </row>
    <row r="6960" spans="1:12" x14ac:dyDescent="0.25">
      <c r="A6960" s="5" t="s">
        <v>1577</v>
      </c>
      <c r="B6960" s="3" t="s">
        <v>1578</v>
      </c>
      <c r="C6960" s="5" t="s">
        <v>5587</v>
      </c>
      <c r="D6960" s="5" t="s">
        <v>5587</v>
      </c>
      <c r="E6960" s="5">
        <v>2022</v>
      </c>
      <c r="F6960" s="8" t="str">
        <f t="shared" si="220"/>
        <v>January</v>
      </c>
      <c r="G6960" s="7">
        <f t="shared" si="221"/>
        <v>44562</v>
      </c>
      <c r="H6960" s="5" t="s">
        <v>4801</v>
      </c>
      <c r="I6960" s="5" t="s">
        <v>11</v>
      </c>
      <c r="J6960" s="10"/>
      <c r="K6960" s="10">
        <v>12253.99</v>
      </c>
      <c r="L6960" s="11">
        <v>1508770.24</v>
      </c>
    </row>
    <row r="6961" spans="1:12" x14ac:dyDescent="0.25">
      <c r="A6961" s="5" t="s">
        <v>1577</v>
      </c>
      <c r="B6961" s="3" t="s">
        <v>1578</v>
      </c>
      <c r="C6961" s="5" t="s">
        <v>5588</v>
      </c>
      <c r="D6961" s="5" t="s">
        <v>5616</v>
      </c>
      <c r="E6961" s="5">
        <v>2022</v>
      </c>
      <c r="F6961" s="8" t="str">
        <f t="shared" si="220"/>
        <v>March</v>
      </c>
      <c r="G6961" s="7">
        <f t="shared" si="221"/>
        <v>44635</v>
      </c>
      <c r="H6961" s="5" t="s">
        <v>3485</v>
      </c>
      <c r="I6961" s="5" t="s">
        <v>13</v>
      </c>
      <c r="J6961" s="10"/>
      <c r="K6961" s="10">
        <v>1438024.93</v>
      </c>
      <c r="L6961" s="11">
        <v>70745.31</v>
      </c>
    </row>
    <row r="6962" spans="1:12" x14ac:dyDescent="0.25">
      <c r="A6962" s="5" t="s">
        <v>1577</v>
      </c>
      <c r="B6962" s="3" t="s">
        <v>1578</v>
      </c>
      <c r="C6962" s="5" t="s">
        <v>5588</v>
      </c>
      <c r="D6962" s="5" t="s">
        <v>5616</v>
      </c>
      <c r="E6962" s="5">
        <v>2022</v>
      </c>
      <c r="F6962" s="8" t="str">
        <f t="shared" si="220"/>
        <v>March</v>
      </c>
      <c r="G6962" s="7">
        <f t="shared" si="221"/>
        <v>44635</v>
      </c>
      <c r="H6962" s="5" t="s">
        <v>4744</v>
      </c>
      <c r="I6962" s="5" t="s">
        <v>13</v>
      </c>
      <c r="J6962" s="10"/>
      <c r="K6962" s="10">
        <v>70745.31</v>
      </c>
      <c r="L6962" s="11">
        <v>0</v>
      </c>
    </row>
    <row r="6963" spans="1:12" x14ac:dyDescent="0.25">
      <c r="A6963" s="5" t="s">
        <v>1577</v>
      </c>
      <c r="B6963" s="3" t="s">
        <v>1578</v>
      </c>
      <c r="C6963" s="5" t="s">
        <v>5596</v>
      </c>
      <c r="D6963" s="5" t="s">
        <v>5587</v>
      </c>
      <c r="E6963" s="5">
        <v>2022</v>
      </c>
      <c r="F6963" s="8" t="str">
        <f t="shared" si="220"/>
        <v>April</v>
      </c>
      <c r="G6963" s="7">
        <f t="shared" si="221"/>
        <v>44652</v>
      </c>
      <c r="H6963" s="5" t="s">
        <v>4800</v>
      </c>
      <c r="I6963" s="5" t="s">
        <v>11</v>
      </c>
      <c r="J6963" s="10">
        <v>1521024.23</v>
      </c>
      <c r="K6963" s="10"/>
      <c r="L6963" s="11">
        <v>1521024.23</v>
      </c>
    </row>
    <row r="6964" spans="1:12" x14ac:dyDescent="0.25">
      <c r="A6964" s="5" t="s">
        <v>1577</v>
      </c>
      <c r="B6964" s="3" t="s">
        <v>1578</v>
      </c>
      <c r="C6964" s="5" t="s">
        <v>5597</v>
      </c>
      <c r="D6964" s="5" t="s">
        <v>5608</v>
      </c>
      <c r="E6964" s="5">
        <v>2022</v>
      </c>
      <c r="F6964" s="8" t="str">
        <f t="shared" si="220"/>
        <v>May</v>
      </c>
      <c r="G6964" s="7">
        <f t="shared" si="221"/>
        <v>44706</v>
      </c>
      <c r="H6964" s="5" t="s">
        <v>3247</v>
      </c>
      <c r="I6964" s="5" t="s">
        <v>13</v>
      </c>
      <c r="J6964" s="10"/>
      <c r="K6964" s="10">
        <v>1137825</v>
      </c>
      <c r="L6964" s="11">
        <v>383199.23</v>
      </c>
    </row>
    <row r="6965" spans="1:12" x14ac:dyDescent="0.25">
      <c r="A6965" s="5" t="s">
        <v>1577</v>
      </c>
      <c r="B6965" s="3" t="s">
        <v>1578</v>
      </c>
      <c r="C6965" s="5" t="s">
        <v>5589</v>
      </c>
      <c r="D6965" s="5" t="s">
        <v>5601</v>
      </c>
      <c r="E6965" s="5">
        <v>2022</v>
      </c>
      <c r="F6965" s="8" t="str">
        <f t="shared" si="220"/>
        <v>June</v>
      </c>
      <c r="G6965" s="7">
        <f t="shared" si="221"/>
        <v>44729</v>
      </c>
      <c r="H6965" s="5" t="s">
        <v>3247</v>
      </c>
      <c r="I6965" s="5" t="s">
        <v>13</v>
      </c>
      <c r="J6965" s="10"/>
      <c r="K6965" s="10">
        <v>312453.93</v>
      </c>
      <c r="L6965" s="11">
        <v>70745.3</v>
      </c>
    </row>
    <row r="6966" spans="1:12" x14ac:dyDescent="0.25">
      <c r="A6966" s="5" t="s">
        <v>1577</v>
      </c>
      <c r="B6966" s="3" t="s">
        <v>1578</v>
      </c>
      <c r="C6966" s="5" t="s">
        <v>5589</v>
      </c>
      <c r="D6966" s="5" t="s">
        <v>5601</v>
      </c>
      <c r="E6966" s="5">
        <v>2022</v>
      </c>
      <c r="F6966" s="8" t="str">
        <f t="shared" si="220"/>
        <v>June</v>
      </c>
      <c r="G6966" s="7">
        <f t="shared" si="221"/>
        <v>44729</v>
      </c>
      <c r="H6966" s="5" t="s">
        <v>4741</v>
      </c>
      <c r="I6966" s="5" t="s">
        <v>13</v>
      </c>
      <c r="J6966" s="10"/>
      <c r="K6966" s="10">
        <v>70745.3</v>
      </c>
      <c r="L6966" s="11">
        <v>0</v>
      </c>
    </row>
    <row r="6967" spans="1:12" x14ac:dyDescent="0.25">
      <c r="A6967" s="5" t="s">
        <v>1577</v>
      </c>
      <c r="B6967" s="3" t="s">
        <v>1578</v>
      </c>
      <c r="C6967" s="5" t="s">
        <v>5592</v>
      </c>
      <c r="D6967" s="5" t="s">
        <v>5587</v>
      </c>
      <c r="E6967" s="5">
        <v>2022</v>
      </c>
      <c r="F6967" s="8" t="str">
        <f t="shared" si="220"/>
        <v>July</v>
      </c>
      <c r="G6967" s="7">
        <f t="shared" si="221"/>
        <v>44743</v>
      </c>
      <c r="H6967" s="5" t="s">
        <v>4799</v>
      </c>
      <c r="I6967" s="5" t="s">
        <v>11</v>
      </c>
      <c r="J6967" s="10">
        <v>1521024.23</v>
      </c>
      <c r="K6967" s="10"/>
      <c r="L6967" s="11">
        <v>1521024.23</v>
      </c>
    </row>
    <row r="6968" spans="1:12" x14ac:dyDescent="0.25">
      <c r="A6968" s="5" t="s">
        <v>1577</v>
      </c>
      <c r="B6968" s="3" t="s">
        <v>1578</v>
      </c>
      <c r="C6968" s="5" t="s">
        <v>5592</v>
      </c>
      <c r="D6968" s="5" t="s">
        <v>5587</v>
      </c>
      <c r="E6968" s="5">
        <v>2022</v>
      </c>
      <c r="F6968" s="8" t="str">
        <f t="shared" si="220"/>
        <v>July</v>
      </c>
      <c r="G6968" s="7">
        <f t="shared" si="221"/>
        <v>44743</v>
      </c>
      <c r="H6968" s="5" t="s">
        <v>4798</v>
      </c>
      <c r="I6968" s="5" t="s">
        <v>11</v>
      </c>
      <c r="J6968" s="10"/>
      <c r="K6968" s="10">
        <v>24507.99</v>
      </c>
      <c r="L6968" s="11">
        <v>1496516.24</v>
      </c>
    </row>
    <row r="6969" spans="1:12" x14ac:dyDescent="0.25">
      <c r="A6969" s="5" t="s">
        <v>1599</v>
      </c>
      <c r="B6969" s="3" t="s">
        <v>1600</v>
      </c>
      <c r="C6969" s="5" t="s">
        <v>5587</v>
      </c>
      <c r="D6969" s="5" t="s">
        <v>5587</v>
      </c>
      <c r="E6969" s="5">
        <v>2022</v>
      </c>
      <c r="F6969" s="8" t="str">
        <f t="shared" si="220"/>
        <v>January</v>
      </c>
      <c r="G6969" s="7">
        <f t="shared" si="221"/>
        <v>44562</v>
      </c>
      <c r="H6969" s="5" t="s">
        <v>36</v>
      </c>
      <c r="I6969" s="5" t="s">
        <v>29</v>
      </c>
      <c r="J6969" s="10"/>
      <c r="K6969" s="10"/>
      <c r="L6969" s="11">
        <v>393162.67</v>
      </c>
    </row>
    <row r="6970" spans="1:12" x14ac:dyDescent="0.25">
      <c r="A6970" s="5" t="s">
        <v>1601</v>
      </c>
      <c r="B6970" s="3" t="s">
        <v>1602</v>
      </c>
      <c r="C6970" s="5" t="s">
        <v>5587</v>
      </c>
      <c r="D6970" s="5" t="s">
        <v>5602</v>
      </c>
      <c r="E6970" s="5">
        <v>2022</v>
      </c>
      <c r="F6970" s="8" t="str">
        <f t="shared" si="220"/>
        <v>January</v>
      </c>
      <c r="G6970" s="7">
        <f t="shared" si="221"/>
        <v>44585</v>
      </c>
      <c r="H6970" s="5" t="s">
        <v>4797</v>
      </c>
      <c r="I6970" s="5" t="s">
        <v>11</v>
      </c>
      <c r="J6970" s="10">
        <v>376787.5</v>
      </c>
      <c r="K6970" s="10"/>
      <c r="L6970" s="11">
        <v>376787.5</v>
      </c>
    </row>
    <row r="6971" spans="1:12" x14ac:dyDescent="0.25">
      <c r="A6971" s="5" t="s">
        <v>1601</v>
      </c>
      <c r="B6971" s="3" t="s">
        <v>1602</v>
      </c>
      <c r="C6971" s="5" t="s">
        <v>5587</v>
      </c>
      <c r="D6971" s="5" t="s">
        <v>5602</v>
      </c>
      <c r="E6971" s="5">
        <v>2022</v>
      </c>
      <c r="F6971" s="8" t="str">
        <f t="shared" si="220"/>
        <v>January</v>
      </c>
      <c r="G6971" s="7">
        <f t="shared" si="221"/>
        <v>44585</v>
      </c>
      <c r="H6971" s="5" t="s">
        <v>3344</v>
      </c>
      <c r="I6971" s="5" t="s">
        <v>13</v>
      </c>
      <c r="J6971" s="10"/>
      <c r="K6971" s="10">
        <v>350500</v>
      </c>
      <c r="L6971" s="11">
        <v>26287.5</v>
      </c>
    </row>
    <row r="6972" spans="1:12" x14ac:dyDescent="0.25">
      <c r="A6972" s="5" t="s">
        <v>1601</v>
      </c>
      <c r="B6972" s="3" t="s">
        <v>1602</v>
      </c>
      <c r="C6972" s="5" t="s">
        <v>5588</v>
      </c>
      <c r="D6972" s="5" t="s">
        <v>5603</v>
      </c>
      <c r="E6972" s="5">
        <v>2022</v>
      </c>
      <c r="F6972" s="8" t="str">
        <f t="shared" si="220"/>
        <v>March</v>
      </c>
      <c r="G6972" s="7">
        <f t="shared" si="221"/>
        <v>44649</v>
      </c>
      <c r="H6972" s="5" t="s">
        <v>4692</v>
      </c>
      <c r="I6972" s="5" t="s">
        <v>13</v>
      </c>
      <c r="J6972" s="10"/>
      <c r="K6972" s="10">
        <v>310464</v>
      </c>
      <c r="L6972" s="11">
        <v>-284176.5</v>
      </c>
    </row>
    <row r="6973" spans="1:12" x14ac:dyDescent="0.25">
      <c r="A6973" s="5" t="s">
        <v>1601</v>
      </c>
      <c r="B6973" s="3" t="s">
        <v>1602</v>
      </c>
      <c r="C6973" s="5" t="s">
        <v>5596</v>
      </c>
      <c r="D6973" s="5" t="s">
        <v>5587</v>
      </c>
      <c r="E6973" s="5">
        <v>2022</v>
      </c>
      <c r="F6973" s="8" t="str">
        <f t="shared" si="220"/>
        <v>April</v>
      </c>
      <c r="G6973" s="7">
        <f t="shared" si="221"/>
        <v>44652</v>
      </c>
      <c r="H6973" s="5" t="s">
        <v>4796</v>
      </c>
      <c r="I6973" s="5" t="s">
        <v>11</v>
      </c>
      <c r="J6973" s="10">
        <v>333748.8</v>
      </c>
      <c r="K6973" s="10"/>
      <c r="L6973" s="11">
        <v>49572.3</v>
      </c>
    </row>
    <row r="6974" spans="1:12" x14ac:dyDescent="0.25">
      <c r="A6974" s="5" t="s">
        <v>1601</v>
      </c>
      <c r="B6974" s="3" t="s">
        <v>1602</v>
      </c>
      <c r="C6974" s="5" t="s">
        <v>5597</v>
      </c>
      <c r="D6974" s="5" t="s">
        <v>5587</v>
      </c>
      <c r="E6974" s="5">
        <v>2022</v>
      </c>
      <c r="F6974" s="8" t="str">
        <f t="shared" si="220"/>
        <v>May</v>
      </c>
      <c r="G6974" s="7">
        <f t="shared" si="221"/>
        <v>44682</v>
      </c>
      <c r="H6974" s="5" t="s">
        <v>4795</v>
      </c>
      <c r="I6974" s="5" t="s">
        <v>11</v>
      </c>
      <c r="J6974" s="10">
        <v>333748.8</v>
      </c>
      <c r="K6974" s="10"/>
      <c r="L6974" s="11">
        <v>383321.1</v>
      </c>
    </row>
    <row r="6975" spans="1:12" x14ac:dyDescent="0.25">
      <c r="A6975" s="5" t="s">
        <v>1601</v>
      </c>
      <c r="B6975" s="3" t="s">
        <v>1602</v>
      </c>
      <c r="C6975" s="5" t="s">
        <v>5589</v>
      </c>
      <c r="D6975" s="5" t="s">
        <v>5587</v>
      </c>
      <c r="E6975" s="5">
        <v>2022</v>
      </c>
      <c r="F6975" s="8" t="str">
        <f t="shared" si="220"/>
        <v>June</v>
      </c>
      <c r="G6975" s="7">
        <f t="shared" si="221"/>
        <v>44713</v>
      </c>
      <c r="H6975" s="5" t="s">
        <v>4794</v>
      </c>
      <c r="I6975" s="5" t="s">
        <v>11</v>
      </c>
      <c r="J6975" s="10">
        <v>333748.8</v>
      </c>
      <c r="K6975" s="10"/>
      <c r="L6975" s="11">
        <v>717069.9</v>
      </c>
    </row>
    <row r="6976" spans="1:12" x14ac:dyDescent="0.25">
      <c r="A6976" s="5" t="s">
        <v>1601</v>
      </c>
      <c r="B6976" s="3" t="s">
        <v>1602</v>
      </c>
      <c r="C6976" s="5" t="s">
        <v>5592</v>
      </c>
      <c r="D6976" s="5" t="s">
        <v>5587</v>
      </c>
      <c r="E6976" s="5">
        <v>2022</v>
      </c>
      <c r="F6976" s="8" t="str">
        <f t="shared" si="220"/>
        <v>July</v>
      </c>
      <c r="G6976" s="7">
        <f t="shared" si="221"/>
        <v>44743</v>
      </c>
      <c r="H6976" s="5" t="s">
        <v>4793</v>
      </c>
      <c r="I6976" s="5" t="s">
        <v>11</v>
      </c>
      <c r="J6976" s="10">
        <v>333748.8</v>
      </c>
      <c r="K6976" s="10"/>
      <c r="L6976" s="11">
        <v>1050818.7</v>
      </c>
    </row>
    <row r="6977" spans="1:12" x14ac:dyDescent="0.25">
      <c r="A6977" s="5" t="s">
        <v>1601</v>
      </c>
      <c r="B6977" s="3" t="s">
        <v>1602</v>
      </c>
      <c r="C6977" s="5" t="s">
        <v>5590</v>
      </c>
      <c r="D6977" s="5" t="s">
        <v>5587</v>
      </c>
      <c r="E6977" s="5">
        <v>2022</v>
      </c>
      <c r="F6977" s="8" t="str">
        <f t="shared" si="220"/>
        <v>August</v>
      </c>
      <c r="G6977" s="7">
        <f t="shared" si="221"/>
        <v>44774</v>
      </c>
      <c r="H6977" s="5" t="s">
        <v>4792</v>
      </c>
      <c r="I6977" s="5" t="s">
        <v>11</v>
      </c>
      <c r="J6977" s="10">
        <v>333748.8</v>
      </c>
      <c r="K6977" s="10"/>
      <c r="L6977" s="11">
        <v>1384567.5</v>
      </c>
    </row>
    <row r="6978" spans="1:12" x14ac:dyDescent="0.25">
      <c r="A6978" s="5" t="s">
        <v>1601</v>
      </c>
      <c r="B6978" s="3" t="s">
        <v>1602</v>
      </c>
      <c r="C6978" s="5" t="s">
        <v>5590</v>
      </c>
      <c r="D6978" s="5" t="s">
        <v>5607</v>
      </c>
      <c r="E6978" s="5">
        <v>2022</v>
      </c>
      <c r="F6978" s="8" t="str">
        <f t="shared" si="220"/>
        <v>August</v>
      </c>
      <c r="G6978" s="7">
        <f t="shared" si="221"/>
        <v>44785</v>
      </c>
      <c r="H6978" s="5" t="s">
        <v>4791</v>
      </c>
      <c r="I6978" s="5" t="s">
        <v>11</v>
      </c>
      <c r="J6978" s="10"/>
      <c r="K6978" s="10">
        <v>3337.49</v>
      </c>
      <c r="L6978" s="11">
        <v>1381230.01</v>
      </c>
    </row>
    <row r="6979" spans="1:12" x14ac:dyDescent="0.25">
      <c r="A6979" s="5" t="s">
        <v>1601</v>
      </c>
      <c r="B6979" s="3" t="s">
        <v>1602</v>
      </c>
      <c r="C6979" s="5" t="s">
        <v>5590</v>
      </c>
      <c r="D6979" s="5" t="s">
        <v>5607</v>
      </c>
      <c r="E6979" s="5">
        <v>2022</v>
      </c>
      <c r="F6979" s="8" t="str">
        <f t="shared" si="220"/>
        <v>August</v>
      </c>
      <c r="G6979" s="7">
        <f t="shared" si="221"/>
        <v>44785</v>
      </c>
      <c r="H6979" s="5" t="s">
        <v>4790</v>
      </c>
      <c r="I6979" s="5" t="s">
        <v>11</v>
      </c>
      <c r="J6979" s="10"/>
      <c r="K6979" s="10">
        <v>26699.9</v>
      </c>
      <c r="L6979" s="11">
        <v>1354530.11</v>
      </c>
    </row>
    <row r="6980" spans="1:12" x14ac:dyDescent="0.25">
      <c r="A6980" s="5" t="s">
        <v>1601</v>
      </c>
      <c r="B6980" s="3" t="s">
        <v>1602</v>
      </c>
      <c r="C6980" s="5" t="s">
        <v>5590</v>
      </c>
      <c r="D6980" s="5" t="s">
        <v>5607</v>
      </c>
      <c r="E6980" s="5">
        <v>2022</v>
      </c>
      <c r="F6980" s="8" t="str">
        <f t="shared" si="220"/>
        <v>August</v>
      </c>
      <c r="G6980" s="7">
        <f t="shared" si="221"/>
        <v>44785</v>
      </c>
      <c r="H6980" s="5" t="s">
        <v>4789</v>
      </c>
      <c r="I6980" s="5" t="s">
        <v>11</v>
      </c>
      <c r="J6980" s="10"/>
      <c r="K6980" s="10">
        <v>26699.9</v>
      </c>
      <c r="L6980" s="11">
        <v>1327830.21</v>
      </c>
    </row>
    <row r="6981" spans="1:12" x14ac:dyDescent="0.25">
      <c r="A6981" s="5" t="s">
        <v>1603</v>
      </c>
      <c r="B6981" s="3" t="s">
        <v>1604</v>
      </c>
      <c r="C6981" s="5" t="s">
        <v>5587</v>
      </c>
      <c r="D6981" s="5" t="s">
        <v>5591</v>
      </c>
      <c r="E6981" s="5">
        <v>2022</v>
      </c>
      <c r="F6981" s="8" t="str">
        <f t="shared" si="220"/>
        <v>January</v>
      </c>
      <c r="G6981" s="7">
        <f t="shared" si="221"/>
        <v>44579</v>
      </c>
      <c r="H6981" s="5" t="s">
        <v>4788</v>
      </c>
      <c r="I6981" s="5" t="s">
        <v>11</v>
      </c>
      <c r="J6981" s="10">
        <v>139250.89000000001</v>
      </c>
      <c r="K6981" s="10"/>
      <c r="L6981" s="11">
        <v>139250.89000000001</v>
      </c>
    </row>
    <row r="6982" spans="1:12" x14ac:dyDescent="0.25">
      <c r="A6982" s="5" t="s">
        <v>1603</v>
      </c>
      <c r="B6982" s="3" t="s">
        <v>1604</v>
      </c>
      <c r="C6982" s="5" t="s">
        <v>5588</v>
      </c>
      <c r="D6982" s="5" t="s">
        <v>5587</v>
      </c>
      <c r="E6982" s="5">
        <v>2022</v>
      </c>
      <c r="F6982" s="8" t="str">
        <f t="shared" si="220"/>
        <v>March</v>
      </c>
      <c r="G6982" s="7">
        <f t="shared" si="221"/>
        <v>44621</v>
      </c>
      <c r="H6982" s="5" t="s">
        <v>4787</v>
      </c>
      <c r="I6982" s="5" t="s">
        <v>11</v>
      </c>
      <c r="J6982" s="10">
        <v>99975</v>
      </c>
      <c r="K6982" s="10"/>
      <c r="L6982" s="11">
        <v>239225.89</v>
      </c>
    </row>
    <row r="6983" spans="1:12" x14ac:dyDescent="0.25">
      <c r="A6983" s="5" t="s">
        <v>1605</v>
      </c>
      <c r="B6983" s="3" t="s">
        <v>1606</v>
      </c>
      <c r="C6983" s="7"/>
      <c r="D6983" s="7"/>
      <c r="E6983" s="7"/>
      <c r="F6983" s="8" t="str">
        <f t="shared" si="220"/>
        <v>January</v>
      </c>
      <c r="G6983" s="7" t="str">
        <f t="shared" si="221"/>
        <v/>
      </c>
      <c r="H6983" s="5" t="s">
        <v>28</v>
      </c>
      <c r="I6983" s="5" t="s">
        <v>29</v>
      </c>
      <c r="J6983" s="10"/>
      <c r="K6983" s="10"/>
      <c r="L6983" s="11">
        <v>0</v>
      </c>
    </row>
    <row r="6984" spans="1:12" x14ac:dyDescent="0.25">
      <c r="A6984" s="5" t="s">
        <v>1607</v>
      </c>
      <c r="B6984" s="3" t="s">
        <v>1608</v>
      </c>
      <c r="C6984" s="5" t="s">
        <v>5587</v>
      </c>
      <c r="D6984" s="5" t="s">
        <v>5587</v>
      </c>
      <c r="E6984" s="5">
        <v>2022</v>
      </c>
      <c r="F6984" s="8" t="str">
        <f t="shared" si="220"/>
        <v>January</v>
      </c>
      <c r="G6984" s="7">
        <f t="shared" si="221"/>
        <v>44562</v>
      </c>
      <c r="H6984" s="5" t="s">
        <v>36</v>
      </c>
      <c r="I6984" s="5" t="s">
        <v>29</v>
      </c>
      <c r="J6984" s="10"/>
      <c r="K6984" s="10"/>
      <c r="L6984" s="11">
        <v>61275</v>
      </c>
    </row>
    <row r="6985" spans="1:12" x14ac:dyDescent="0.25">
      <c r="A6985" s="5" t="s">
        <v>1607</v>
      </c>
      <c r="B6985" s="3" t="s">
        <v>1608</v>
      </c>
      <c r="C6985" s="5" t="s">
        <v>5587</v>
      </c>
      <c r="D6985" s="5" t="s">
        <v>5587</v>
      </c>
      <c r="E6985" s="5">
        <v>2022</v>
      </c>
      <c r="F6985" s="8" t="str">
        <f t="shared" si="220"/>
        <v>January</v>
      </c>
      <c r="G6985" s="7">
        <f t="shared" si="221"/>
        <v>44562</v>
      </c>
      <c r="H6985" s="5" t="s">
        <v>4786</v>
      </c>
      <c r="I6985" s="5" t="s">
        <v>11</v>
      </c>
      <c r="J6985" s="10">
        <v>458327.57</v>
      </c>
      <c r="K6985" s="10"/>
      <c r="L6985" s="11">
        <v>519602.57</v>
      </c>
    </row>
    <row r="6986" spans="1:12" x14ac:dyDescent="0.25">
      <c r="A6986" s="5" t="s">
        <v>1607</v>
      </c>
      <c r="B6986" s="3" t="s">
        <v>1608</v>
      </c>
      <c r="C6986" s="5" t="s">
        <v>5587</v>
      </c>
      <c r="D6986" s="5" t="s">
        <v>5587</v>
      </c>
      <c r="E6986" s="5">
        <v>2022</v>
      </c>
      <c r="F6986" s="8" t="str">
        <f t="shared" si="220"/>
        <v>January</v>
      </c>
      <c r="G6986" s="7">
        <f t="shared" si="221"/>
        <v>44562</v>
      </c>
      <c r="H6986" s="5" t="s">
        <v>4785</v>
      </c>
      <c r="I6986" s="5" t="s">
        <v>11</v>
      </c>
      <c r="J6986" s="10">
        <v>558306.44999999995</v>
      </c>
      <c r="K6986" s="10"/>
      <c r="L6986" s="11">
        <v>1077909.02</v>
      </c>
    </row>
    <row r="6987" spans="1:12" x14ac:dyDescent="0.25">
      <c r="A6987" s="5" t="s">
        <v>1607</v>
      </c>
      <c r="B6987" s="3" t="s">
        <v>1608</v>
      </c>
      <c r="C6987" s="5" t="s">
        <v>5598</v>
      </c>
      <c r="D6987" s="5" t="s">
        <v>5587</v>
      </c>
      <c r="E6987" s="5">
        <v>2022</v>
      </c>
      <c r="F6987" s="8" t="str">
        <f t="shared" si="220"/>
        <v>February</v>
      </c>
      <c r="G6987" s="7">
        <f t="shared" si="221"/>
        <v>44593</v>
      </c>
      <c r="H6987" s="5" t="s">
        <v>4784</v>
      </c>
      <c r="I6987" s="5" t="s">
        <v>11</v>
      </c>
      <c r="J6987" s="10">
        <v>618125</v>
      </c>
      <c r="K6987" s="10"/>
      <c r="L6987" s="11">
        <v>1696034.02</v>
      </c>
    </row>
    <row r="6988" spans="1:12" x14ac:dyDescent="0.25">
      <c r="A6988" s="5" t="s">
        <v>1607</v>
      </c>
      <c r="B6988" s="3" t="s">
        <v>1608</v>
      </c>
      <c r="C6988" s="5" t="s">
        <v>5588</v>
      </c>
      <c r="D6988" s="5" t="s">
        <v>5587</v>
      </c>
      <c r="E6988" s="5">
        <v>2022</v>
      </c>
      <c r="F6988" s="8" t="str">
        <f t="shared" si="220"/>
        <v>March</v>
      </c>
      <c r="G6988" s="7">
        <f t="shared" si="221"/>
        <v>44621</v>
      </c>
      <c r="H6988" s="5" t="s">
        <v>4783</v>
      </c>
      <c r="I6988" s="5" t="s">
        <v>11</v>
      </c>
      <c r="J6988" s="10">
        <v>618125</v>
      </c>
      <c r="K6988" s="10"/>
      <c r="L6988" s="11">
        <v>2314159.02</v>
      </c>
    </row>
    <row r="6989" spans="1:12" x14ac:dyDescent="0.25">
      <c r="A6989" s="5" t="s">
        <v>1607</v>
      </c>
      <c r="B6989" s="3" t="s">
        <v>1608</v>
      </c>
      <c r="C6989" s="5" t="s">
        <v>5588</v>
      </c>
      <c r="D6989" s="5" t="s">
        <v>5606</v>
      </c>
      <c r="E6989" s="5">
        <v>2022</v>
      </c>
      <c r="F6989" s="8" t="str">
        <f t="shared" si="220"/>
        <v>March</v>
      </c>
      <c r="G6989" s="7">
        <f t="shared" si="221"/>
        <v>44630</v>
      </c>
      <c r="H6989" s="5" t="s">
        <v>4782</v>
      </c>
      <c r="I6989" s="5" t="s">
        <v>13</v>
      </c>
      <c r="J6989" s="10"/>
      <c r="K6989" s="10">
        <v>2314159.02</v>
      </c>
      <c r="L6989" s="11">
        <v>0</v>
      </c>
    </row>
    <row r="6990" spans="1:12" x14ac:dyDescent="0.25">
      <c r="A6990" s="5" t="s">
        <v>1607</v>
      </c>
      <c r="B6990" s="3" t="s">
        <v>1608</v>
      </c>
      <c r="C6990" s="5" t="s">
        <v>5596</v>
      </c>
      <c r="D6990" s="5" t="s">
        <v>5587</v>
      </c>
      <c r="E6990" s="5">
        <v>2022</v>
      </c>
      <c r="F6990" s="8" t="str">
        <f t="shared" si="220"/>
        <v>April</v>
      </c>
      <c r="G6990" s="7">
        <f t="shared" si="221"/>
        <v>44652</v>
      </c>
      <c r="H6990" s="5" t="s">
        <v>4781</v>
      </c>
      <c r="I6990" s="5" t="s">
        <v>11</v>
      </c>
      <c r="J6990" s="10">
        <v>618125</v>
      </c>
      <c r="K6990" s="10"/>
      <c r="L6990" s="11">
        <v>618125</v>
      </c>
    </row>
    <row r="6991" spans="1:12" x14ac:dyDescent="0.25">
      <c r="A6991" s="5" t="s">
        <v>1607</v>
      </c>
      <c r="B6991" s="3" t="s">
        <v>1608</v>
      </c>
      <c r="C6991" s="5" t="s">
        <v>5596</v>
      </c>
      <c r="D6991" s="5" t="s">
        <v>5587</v>
      </c>
      <c r="E6991" s="5">
        <v>2022</v>
      </c>
      <c r="F6991" s="8" t="str">
        <f t="shared" si="220"/>
        <v>April</v>
      </c>
      <c r="G6991" s="7">
        <f t="shared" si="221"/>
        <v>44652</v>
      </c>
      <c r="H6991" s="5" t="s">
        <v>4780</v>
      </c>
      <c r="I6991" s="5" t="s">
        <v>11</v>
      </c>
      <c r="J6991" s="10">
        <v>177375</v>
      </c>
      <c r="K6991" s="10"/>
      <c r="L6991" s="11">
        <v>795500</v>
      </c>
    </row>
    <row r="6992" spans="1:12" x14ac:dyDescent="0.25">
      <c r="A6992" s="5" t="s">
        <v>1607</v>
      </c>
      <c r="B6992" s="3" t="s">
        <v>1608</v>
      </c>
      <c r="C6992" s="5" t="s">
        <v>5597</v>
      </c>
      <c r="D6992" s="5" t="s">
        <v>5587</v>
      </c>
      <c r="E6992" s="5">
        <v>2022</v>
      </c>
      <c r="F6992" s="8" t="str">
        <f t="shared" si="220"/>
        <v>May</v>
      </c>
      <c r="G6992" s="7">
        <f t="shared" si="221"/>
        <v>44682</v>
      </c>
      <c r="H6992" s="5" t="s">
        <v>4779</v>
      </c>
      <c r="I6992" s="5" t="s">
        <v>11</v>
      </c>
      <c r="J6992" s="10">
        <v>618125</v>
      </c>
      <c r="K6992" s="10"/>
      <c r="L6992" s="11">
        <v>1413625</v>
      </c>
    </row>
    <row r="6993" spans="1:12" x14ac:dyDescent="0.25">
      <c r="A6993" s="5" t="s">
        <v>1607</v>
      </c>
      <c r="B6993" s="3" t="s">
        <v>1608</v>
      </c>
      <c r="C6993" s="5" t="s">
        <v>5597</v>
      </c>
      <c r="D6993" s="5" t="s">
        <v>5594</v>
      </c>
      <c r="E6993" s="5">
        <v>2022</v>
      </c>
      <c r="F6993" s="8" t="str">
        <f t="shared" si="220"/>
        <v>May</v>
      </c>
      <c r="G6993" s="7">
        <f t="shared" si="221"/>
        <v>44692</v>
      </c>
      <c r="H6993" s="5" t="s">
        <v>4692</v>
      </c>
      <c r="I6993" s="5" t="s">
        <v>13</v>
      </c>
      <c r="J6993" s="10"/>
      <c r="K6993" s="10">
        <v>618125</v>
      </c>
      <c r="L6993" s="11">
        <v>795500</v>
      </c>
    </row>
    <row r="6994" spans="1:12" x14ac:dyDescent="0.25">
      <c r="A6994" s="5" t="s">
        <v>1607</v>
      </c>
      <c r="B6994" s="3" t="s">
        <v>1608</v>
      </c>
      <c r="C6994" s="5" t="s">
        <v>5589</v>
      </c>
      <c r="D6994" s="5" t="s">
        <v>5587</v>
      </c>
      <c r="E6994" s="5">
        <v>2022</v>
      </c>
      <c r="F6994" s="8" t="str">
        <f t="shared" si="220"/>
        <v>June</v>
      </c>
      <c r="G6994" s="7">
        <f t="shared" si="221"/>
        <v>44713</v>
      </c>
      <c r="H6994" s="5" t="s">
        <v>4778</v>
      </c>
      <c r="I6994" s="5" t="s">
        <v>11</v>
      </c>
      <c r="J6994" s="10">
        <v>618125</v>
      </c>
      <c r="K6994" s="10"/>
      <c r="L6994" s="11">
        <v>1413625</v>
      </c>
    </row>
    <row r="6995" spans="1:12" x14ac:dyDescent="0.25">
      <c r="A6995" s="5" t="s">
        <v>1607</v>
      </c>
      <c r="B6995" s="3" t="s">
        <v>1608</v>
      </c>
      <c r="C6995" s="5" t="s">
        <v>5589</v>
      </c>
      <c r="D6995" s="5" t="s">
        <v>5593</v>
      </c>
      <c r="E6995" s="5">
        <v>2022</v>
      </c>
      <c r="F6995" s="8" t="str">
        <f t="shared" si="220"/>
        <v>June</v>
      </c>
      <c r="G6995" s="7">
        <f t="shared" si="221"/>
        <v>44734</v>
      </c>
      <c r="H6995" s="5" t="s">
        <v>3247</v>
      </c>
      <c r="I6995" s="5" t="s">
        <v>13</v>
      </c>
      <c r="J6995" s="10"/>
      <c r="K6995" s="10">
        <v>795500</v>
      </c>
      <c r="L6995" s="11">
        <v>618125</v>
      </c>
    </row>
    <row r="6996" spans="1:12" x14ac:dyDescent="0.25">
      <c r="A6996" s="5" t="s">
        <v>1607</v>
      </c>
      <c r="B6996" s="3" t="s">
        <v>1608</v>
      </c>
      <c r="C6996" s="5" t="s">
        <v>5592</v>
      </c>
      <c r="D6996" s="5" t="s">
        <v>5587</v>
      </c>
      <c r="E6996" s="5">
        <v>2022</v>
      </c>
      <c r="F6996" s="8" t="str">
        <f t="shared" ref="F6996:F7059" si="222">TEXT(C6996*28, "mmmm")</f>
        <v>July</v>
      </c>
      <c r="G6996" s="7">
        <f t="shared" ref="G6996:G7059" si="223">IFERROR(DATEVALUE(CONCATENATE(C6996,"-",D6996,"-",E6996)), "")</f>
        <v>44743</v>
      </c>
      <c r="H6996" s="5" t="s">
        <v>4777</v>
      </c>
      <c r="I6996" s="5" t="s">
        <v>11</v>
      </c>
      <c r="J6996" s="10">
        <v>618125</v>
      </c>
      <c r="K6996" s="10"/>
      <c r="L6996" s="11">
        <v>1236250</v>
      </c>
    </row>
    <row r="6997" spans="1:12" x14ac:dyDescent="0.25">
      <c r="A6997" s="5" t="s">
        <v>1614</v>
      </c>
      <c r="B6997" s="3" t="s">
        <v>1615</v>
      </c>
      <c r="C6997" s="5" t="s">
        <v>5587</v>
      </c>
      <c r="D6997" s="5" t="s">
        <v>5587</v>
      </c>
      <c r="E6997" s="5">
        <v>2022</v>
      </c>
      <c r="F6997" s="8" t="str">
        <f t="shared" si="222"/>
        <v>January</v>
      </c>
      <c r="G6997" s="7">
        <f t="shared" si="223"/>
        <v>44562</v>
      </c>
      <c r="H6997" s="5" t="s">
        <v>36</v>
      </c>
      <c r="I6997" s="5" t="s">
        <v>29</v>
      </c>
      <c r="J6997" s="10"/>
      <c r="K6997" s="10"/>
      <c r="L6997" s="11">
        <v>-25800</v>
      </c>
    </row>
    <row r="6998" spans="1:12" x14ac:dyDescent="0.25">
      <c r="A6998" s="5" t="s">
        <v>1614</v>
      </c>
      <c r="B6998" s="3" t="s">
        <v>1615</v>
      </c>
      <c r="C6998" s="5" t="s">
        <v>5587</v>
      </c>
      <c r="D6998" s="5" t="s">
        <v>5587</v>
      </c>
      <c r="E6998" s="5">
        <v>2022</v>
      </c>
      <c r="F6998" s="8" t="str">
        <f t="shared" si="222"/>
        <v>January</v>
      </c>
      <c r="G6998" s="7">
        <f t="shared" si="223"/>
        <v>44562</v>
      </c>
      <c r="H6998" s="5" t="s">
        <v>4776</v>
      </c>
      <c r="I6998" s="5" t="s">
        <v>11</v>
      </c>
      <c r="J6998" s="10">
        <v>430000</v>
      </c>
      <c r="K6998" s="10"/>
      <c r="L6998" s="11">
        <v>404200</v>
      </c>
    </row>
    <row r="6999" spans="1:12" x14ac:dyDescent="0.25">
      <c r="A6999" s="5" t="s">
        <v>1614</v>
      </c>
      <c r="B6999" s="3" t="s">
        <v>1615</v>
      </c>
      <c r="C6999" s="5" t="s">
        <v>5587</v>
      </c>
      <c r="D6999" s="5" t="s">
        <v>5587</v>
      </c>
      <c r="E6999" s="5">
        <v>2022</v>
      </c>
      <c r="F6999" s="8" t="str">
        <f t="shared" si="222"/>
        <v>January</v>
      </c>
      <c r="G6999" s="7">
        <f t="shared" si="223"/>
        <v>44562</v>
      </c>
      <c r="H6999" s="5" t="s">
        <v>4775</v>
      </c>
      <c r="I6999" s="5" t="s">
        <v>11</v>
      </c>
      <c r="J6999" s="10">
        <v>430000</v>
      </c>
      <c r="K6999" s="10"/>
      <c r="L6999" s="11">
        <v>834200</v>
      </c>
    </row>
    <row r="7000" spans="1:12" x14ac:dyDescent="0.25">
      <c r="A7000" s="5" t="s">
        <v>1614</v>
      </c>
      <c r="B7000" s="3" t="s">
        <v>1615</v>
      </c>
      <c r="C7000" s="5" t="s">
        <v>5598</v>
      </c>
      <c r="D7000" s="5" t="s">
        <v>5604</v>
      </c>
      <c r="E7000" s="5">
        <v>2022</v>
      </c>
      <c r="F7000" s="8" t="str">
        <f t="shared" si="222"/>
        <v>February</v>
      </c>
      <c r="G7000" s="7">
        <f t="shared" si="223"/>
        <v>44605</v>
      </c>
      <c r="H7000" s="5" t="s">
        <v>4774</v>
      </c>
      <c r="I7000" s="5" t="s">
        <v>13</v>
      </c>
      <c r="J7000" s="10"/>
      <c r="K7000" s="10">
        <v>860000</v>
      </c>
      <c r="L7000" s="11">
        <v>-25800</v>
      </c>
    </row>
    <row r="7001" spans="1:12" x14ac:dyDescent="0.25">
      <c r="A7001" s="5" t="s">
        <v>1614</v>
      </c>
      <c r="B7001" s="3" t="s">
        <v>1615</v>
      </c>
      <c r="C7001" s="5" t="s">
        <v>5598</v>
      </c>
      <c r="D7001" s="5" t="s">
        <v>5600</v>
      </c>
      <c r="E7001" s="5">
        <v>2022</v>
      </c>
      <c r="F7001" s="8" t="str">
        <f t="shared" si="222"/>
        <v>February</v>
      </c>
      <c r="G7001" s="7">
        <f t="shared" si="223"/>
        <v>44620</v>
      </c>
      <c r="H7001" s="5" t="s">
        <v>4773</v>
      </c>
      <c r="I7001" s="5" t="s">
        <v>11</v>
      </c>
      <c r="J7001" s="10">
        <v>430000</v>
      </c>
      <c r="K7001" s="10"/>
      <c r="L7001" s="11">
        <v>404200</v>
      </c>
    </row>
    <row r="7002" spans="1:12" x14ac:dyDescent="0.25">
      <c r="A7002" s="5" t="s">
        <v>1614</v>
      </c>
      <c r="B7002" s="3" t="s">
        <v>1615</v>
      </c>
      <c r="C7002" s="5" t="s">
        <v>5598</v>
      </c>
      <c r="D7002" s="5" t="s">
        <v>5600</v>
      </c>
      <c r="E7002" s="5">
        <v>2022</v>
      </c>
      <c r="F7002" s="8" t="str">
        <f t="shared" si="222"/>
        <v>February</v>
      </c>
      <c r="G7002" s="7">
        <f t="shared" si="223"/>
        <v>44620</v>
      </c>
      <c r="H7002" s="5" t="s">
        <v>4772</v>
      </c>
      <c r="I7002" s="5" t="s">
        <v>11</v>
      </c>
      <c r="J7002" s="10"/>
      <c r="K7002" s="10">
        <v>12900</v>
      </c>
      <c r="L7002" s="11">
        <v>391300</v>
      </c>
    </row>
    <row r="7003" spans="1:12" x14ac:dyDescent="0.25">
      <c r="A7003" s="5" t="s">
        <v>1614</v>
      </c>
      <c r="B7003" s="3" t="s">
        <v>1615</v>
      </c>
      <c r="C7003" s="5" t="s">
        <v>5596</v>
      </c>
      <c r="D7003" s="5" t="s">
        <v>5587</v>
      </c>
      <c r="E7003" s="5">
        <v>2022</v>
      </c>
      <c r="F7003" s="8" t="str">
        <f t="shared" si="222"/>
        <v>April</v>
      </c>
      <c r="G7003" s="7">
        <f t="shared" si="223"/>
        <v>44652</v>
      </c>
      <c r="H7003" s="5" t="s">
        <v>4771</v>
      </c>
      <c r="I7003" s="5" t="s">
        <v>11</v>
      </c>
      <c r="J7003" s="10">
        <v>430000</v>
      </c>
      <c r="K7003" s="10"/>
      <c r="L7003" s="11">
        <v>821300</v>
      </c>
    </row>
    <row r="7004" spans="1:12" x14ac:dyDescent="0.25">
      <c r="A7004" s="5" t="s">
        <v>1614</v>
      </c>
      <c r="B7004" s="3" t="s">
        <v>1615</v>
      </c>
      <c r="C7004" s="5" t="s">
        <v>5596</v>
      </c>
      <c r="D7004" s="5" t="s">
        <v>5600</v>
      </c>
      <c r="E7004" s="5">
        <v>2022</v>
      </c>
      <c r="F7004" s="8" t="str">
        <f t="shared" si="222"/>
        <v>April</v>
      </c>
      <c r="G7004" s="7">
        <f t="shared" si="223"/>
        <v>44679</v>
      </c>
      <c r="H7004" s="5" t="s">
        <v>4770</v>
      </c>
      <c r="I7004" s="5" t="s">
        <v>13</v>
      </c>
      <c r="J7004" s="10"/>
      <c r="K7004" s="10">
        <v>404200</v>
      </c>
      <c r="L7004" s="11">
        <v>417100</v>
      </c>
    </row>
    <row r="7005" spans="1:12" x14ac:dyDescent="0.25">
      <c r="A7005" s="5" t="s">
        <v>1614</v>
      </c>
      <c r="B7005" s="3" t="s">
        <v>1615</v>
      </c>
      <c r="C7005" s="5" t="s">
        <v>5597</v>
      </c>
      <c r="D7005" s="5" t="s">
        <v>5587</v>
      </c>
      <c r="E7005" s="5">
        <v>2022</v>
      </c>
      <c r="F7005" s="8" t="str">
        <f t="shared" si="222"/>
        <v>May</v>
      </c>
      <c r="G7005" s="7">
        <f t="shared" si="223"/>
        <v>44682</v>
      </c>
      <c r="H7005" s="5" t="s">
        <v>4769</v>
      </c>
      <c r="I7005" s="5" t="s">
        <v>11</v>
      </c>
      <c r="J7005" s="10">
        <v>236500</v>
      </c>
      <c r="K7005" s="10"/>
      <c r="L7005" s="11">
        <v>653600</v>
      </c>
    </row>
    <row r="7006" spans="1:12" x14ac:dyDescent="0.25">
      <c r="A7006" s="5" t="s">
        <v>1614</v>
      </c>
      <c r="B7006" s="3" t="s">
        <v>1615</v>
      </c>
      <c r="C7006" s="5" t="s">
        <v>5597</v>
      </c>
      <c r="D7006" s="5" t="s">
        <v>5604</v>
      </c>
      <c r="E7006" s="5">
        <v>2022</v>
      </c>
      <c r="F7006" s="8" t="str">
        <f t="shared" si="222"/>
        <v>May</v>
      </c>
      <c r="G7006" s="7">
        <f t="shared" si="223"/>
        <v>44694</v>
      </c>
      <c r="H7006" s="5" t="s">
        <v>4692</v>
      </c>
      <c r="I7006" s="5" t="s">
        <v>13</v>
      </c>
      <c r="J7006" s="10"/>
      <c r="K7006" s="10">
        <v>404000</v>
      </c>
      <c r="L7006" s="11">
        <v>249600</v>
      </c>
    </row>
    <row r="7007" spans="1:12" x14ac:dyDescent="0.25">
      <c r="A7007" s="5" t="s">
        <v>1614</v>
      </c>
      <c r="B7007" s="3" t="s">
        <v>1615</v>
      </c>
      <c r="C7007" s="5" t="s">
        <v>5589</v>
      </c>
      <c r="D7007" s="5" t="s">
        <v>5587</v>
      </c>
      <c r="E7007" s="5">
        <v>2022</v>
      </c>
      <c r="F7007" s="8" t="str">
        <f t="shared" si="222"/>
        <v>June</v>
      </c>
      <c r="G7007" s="7">
        <f t="shared" si="223"/>
        <v>44713</v>
      </c>
      <c r="H7007" s="5" t="s">
        <v>4768</v>
      </c>
      <c r="I7007" s="5" t="s">
        <v>11</v>
      </c>
      <c r="J7007" s="10">
        <v>236500</v>
      </c>
      <c r="K7007" s="10"/>
      <c r="L7007" s="11">
        <v>486100</v>
      </c>
    </row>
    <row r="7008" spans="1:12" x14ac:dyDescent="0.25">
      <c r="A7008" s="5" t="s">
        <v>1614</v>
      </c>
      <c r="B7008" s="3" t="s">
        <v>1615</v>
      </c>
      <c r="C7008" s="5" t="s">
        <v>5592</v>
      </c>
      <c r="D7008" s="5" t="s">
        <v>5587</v>
      </c>
      <c r="E7008" s="5">
        <v>2022</v>
      </c>
      <c r="F7008" s="8" t="str">
        <f t="shared" si="222"/>
        <v>July</v>
      </c>
      <c r="G7008" s="7">
        <f t="shared" si="223"/>
        <v>44743</v>
      </c>
      <c r="H7008" s="5" t="s">
        <v>4767</v>
      </c>
      <c r="I7008" s="5" t="s">
        <v>11</v>
      </c>
      <c r="J7008" s="10">
        <v>236500</v>
      </c>
      <c r="K7008" s="10"/>
      <c r="L7008" s="11">
        <v>722600</v>
      </c>
    </row>
    <row r="7009" spans="1:12" x14ac:dyDescent="0.25">
      <c r="A7009" s="5" t="s">
        <v>1614</v>
      </c>
      <c r="B7009" s="3" t="s">
        <v>1615</v>
      </c>
      <c r="C7009" s="5" t="s">
        <v>5592</v>
      </c>
      <c r="D7009" s="5" t="s">
        <v>5594</v>
      </c>
      <c r="E7009" s="5">
        <v>2022</v>
      </c>
      <c r="F7009" s="8" t="str">
        <f t="shared" si="222"/>
        <v>July</v>
      </c>
      <c r="G7009" s="7">
        <f t="shared" si="223"/>
        <v>44753</v>
      </c>
      <c r="H7009" s="5" t="s">
        <v>3247</v>
      </c>
      <c r="I7009" s="5" t="s">
        <v>13</v>
      </c>
      <c r="J7009" s="10"/>
      <c r="K7009" s="10">
        <v>236500</v>
      </c>
      <c r="L7009" s="11">
        <v>486100</v>
      </c>
    </row>
    <row r="7010" spans="1:12" x14ac:dyDescent="0.25">
      <c r="A7010" s="5" t="s">
        <v>1614</v>
      </c>
      <c r="B7010" s="3" t="s">
        <v>1615</v>
      </c>
      <c r="C7010" s="5" t="s">
        <v>5592</v>
      </c>
      <c r="D7010" s="5" t="s">
        <v>5591</v>
      </c>
      <c r="E7010" s="5">
        <v>2022</v>
      </c>
      <c r="F7010" s="8" t="str">
        <f t="shared" si="222"/>
        <v>July</v>
      </c>
      <c r="G7010" s="7">
        <f t="shared" si="223"/>
        <v>44760</v>
      </c>
      <c r="H7010" s="5" t="s">
        <v>4718</v>
      </c>
      <c r="I7010" s="5" t="s">
        <v>13</v>
      </c>
      <c r="J7010" s="10"/>
      <c r="K7010" s="10">
        <v>236500</v>
      </c>
      <c r="L7010" s="11">
        <v>249600</v>
      </c>
    </row>
    <row r="7011" spans="1:12" x14ac:dyDescent="0.25">
      <c r="A7011" s="5" t="s">
        <v>1614</v>
      </c>
      <c r="B7011" s="3" t="s">
        <v>1615</v>
      </c>
      <c r="C7011" s="5" t="s">
        <v>5590</v>
      </c>
      <c r="D7011" s="5" t="s">
        <v>5587</v>
      </c>
      <c r="E7011" s="5">
        <v>2022</v>
      </c>
      <c r="F7011" s="8" t="str">
        <f t="shared" si="222"/>
        <v>August</v>
      </c>
      <c r="G7011" s="7">
        <f t="shared" si="223"/>
        <v>44774</v>
      </c>
      <c r="H7011" s="5" t="s">
        <v>4766</v>
      </c>
      <c r="I7011" s="5" t="s">
        <v>11</v>
      </c>
      <c r="J7011" s="10">
        <v>236500</v>
      </c>
      <c r="K7011" s="10"/>
      <c r="L7011" s="11">
        <v>486100</v>
      </c>
    </row>
    <row r="7012" spans="1:12" x14ac:dyDescent="0.25">
      <c r="A7012" s="5" t="s">
        <v>1614</v>
      </c>
      <c r="B7012" s="3" t="s">
        <v>1615</v>
      </c>
      <c r="C7012" s="5" t="s">
        <v>5590</v>
      </c>
      <c r="D7012" s="5" t="s">
        <v>5607</v>
      </c>
      <c r="E7012" s="5">
        <v>2022</v>
      </c>
      <c r="F7012" s="8" t="str">
        <f t="shared" si="222"/>
        <v>August</v>
      </c>
      <c r="G7012" s="7">
        <f t="shared" si="223"/>
        <v>44785</v>
      </c>
      <c r="H7012" s="5" t="s">
        <v>3247</v>
      </c>
      <c r="I7012" s="5" t="s">
        <v>13</v>
      </c>
      <c r="J7012" s="10"/>
      <c r="K7012" s="10">
        <v>236500</v>
      </c>
      <c r="L7012" s="11">
        <v>249600</v>
      </c>
    </row>
    <row r="7013" spans="1:12" x14ac:dyDescent="0.25">
      <c r="A7013" s="5" t="s">
        <v>1616</v>
      </c>
      <c r="B7013" s="3" t="s">
        <v>1617</v>
      </c>
      <c r="C7013" s="5" t="s">
        <v>5587</v>
      </c>
      <c r="D7013" s="5" t="s">
        <v>5587</v>
      </c>
      <c r="E7013" s="5">
        <v>2022</v>
      </c>
      <c r="F7013" s="8" t="str">
        <f t="shared" si="222"/>
        <v>January</v>
      </c>
      <c r="G7013" s="7">
        <f t="shared" si="223"/>
        <v>44562</v>
      </c>
      <c r="H7013" s="5" t="s">
        <v>36</v>
      </c>
      <c r="I7013" s="5" t="s">
        <v>29</v>
      </c>
      <c r="J7013" s="10"/>
      <c r="K7013" s="10"/>
      <c r="L7013" s="11">
        <v>1375000.04</v>
      </c>
    </row>
    <row r="7014" spans="1:12" x14ac:dyDescent="0.25">
      <c r="A7014" s="5" t="s">
        <v>1616</v>
      </c>
      <c r="B7014" s="3" t="s">
        <v>1617</v>
      </c>
      <c r="C7014" s="5" t="s">
        <v>5596</v>
      </c>
      <c r="D7014" s="5" t="s">
        <v>5589</v>
      </c>
      <c r="E7014" s="5">
        <v>2022</v>
      </c>
      <c r="F7014" s="8" t="str">
        <f t="shared" si="222"/>
        <v>April</v>
      </c>
      <c r="G7014" s="7">
        <f t="shared" si="223"/>
        <v>44657</v>
      </c>
      <c r="H7014" s="5" t="s">
        <v>3247</v>
      </c>
      <c r="I7014" s="5" t="s">
        <v>13</v>
      </c>
      <c r="J7014" s="10"/>
      <c r="K7014" s="10">
        <v>1375000.04</v>
      </c>
      <c r="L7014" s="11">
        <v>0</v>
      </c>
    </row>
    <row r="7015" spans="1:12" x14ac:dyDescent="0.25">
      <c r="A7015" s="5" t="s">
        <v>1618</v>
      </c>
      <c r="B7015" s="3" t="s">
        <v>1619</v>
      </c>
      <c r="C7015" s="5" t="s">
        <v>5587</v>
      </c>
      <c r="D7015" s="5" t="s">
        <v>5587</v>
      </c>
      <c r="E7015" s="5">
        <v>2022</v>
      </c>
      <c r="F7015" s="8" t="str">
        <f t="shared" si="222"/>
        <v>January</v>
      </c>
      <c r="G7015" s="7">
        <f t="shared" si="223"/>
        <v>44562</v>
      </c>
      <c r="H7015" s="5" t="s">
        <v>4765</v>
      </c>
      <c r="I7015" s="5" t="s">
        <v>11</v>
      </c>
      <c r="J7015" s="10">
        <v>698750</v>
      </c>
      <c r="K7015" s="10"/>
      <c r="L7015" s="11">
        <v>698750</v>
      </c>
    </row>
    <row r="7016" spans="1:12" x14ac:dyDescent="0.25">
      <c r="A7016" s="5" t="s">
        <v>1618</v>
      </c>
      <c r="B7016" s="3" t="s">
        <v>1619</v>
      </c>
      <c r="C7016" s="5" t="s">
        <v>5587</v>
      </c>
      <c r="D7016" s="5" t="s">
        <v>5595</v>
      </c>
      <c r="E7016" s="5">
        <v>2022</v>
      </c>
      <c r="F7016" s="8" t="str">
        <f t="shared" si="222"/>
        <v>January</v>
      </c>
      <c r="G7016" s="7">
        <f t="shared" si="223"/>
        <v>44592</v>
      </c>
      <c r="H7016" s="5" t="s">
        <v>4764</v>
      </c>
      <c r="I7016" s="5" t="s">
        <v>13</v>
      </c>
      <c r="J7016" s="10"/>
      <c r="K7016" s="10">
        <v>666250</v>
      </c>
      <c r="L7016" s="11">
        <v>32500</v>
      </c>
    </row>
    <row r="7017" spans="1:12" x14ac:dyDescent="0.25">
      <c r="A7017" s="5" t="s">
        <v>1618</v>
      </c>
      <c r="B7017" s="3" t="s">
        <v>1619</v>
      </c>
      <c r="C7017" s="5" t="s">
        <v>5587</v>
      </c>
      <c r="D7017" s="5" t="s">
        <v>5595</v>
      </c>
      <c r="E7017" s="5">
        <v>2022</v>
      </c>
      <c r="F7017" s="8" t="str">
        <f t="shared" si="222"/>
        <v>January</v>
      </c>
      <c r="G7017" s="7">
        <f t="shared" si="223"/>
        <v>44592</v>
      </c>
      <c r="H7017" s="5" t="s">
        <v>4711</v>
      </c>
      <c r="I7017" s="5" t="s">
        <v>13</v>
      </c>
      <c r="J7017" s="10"/>
      <c r="K7017" s="10">
        <v>32500</v>
      </c>
      <c r="L7017" s="11">
        <v>0</v>
      </c>
    </row>
    <row r="7018" spans="1:12" x14ac:dyDescent="0.25">
      <c r="A7018" s="5" t="s">
        <v>1618</v>
      </c>
      <c r="B7018" s="3" t="s">
        <v>1619</v>
      </c>
      <c r="C7018" s="5" t="s">
        <v>5598</v>
      </c>
      <c r="D7018" s="5" t="s">
        <v>5587</v>
      </c>
      <c r="E7018" s="5">
        <v>2022</v>
      </c>
      <c r="F7018" s="8" t="str">
        <f t="shared" si="222"/>
        <v>February</v>
      </c>
      <c r="G7018" s="7">
        <f t="shared" si="223"/>
        <v>44593</v>
      </c>
      <c r="H7018" s="5" t="s">
        <v>4763</v>
      </c>
      <c r="I7018" s="5" t="s">
        <v>11</v>
      </c>
      <c r="J7018" s="10">
        <v>698750</v>
      </c>
      <c r="K7018" s="10"/>
      <c r="L7018" s="11">
        <v>698750</v>
      </c>
    </row>
    <row r="7019" spans="1:12" x14ac:dyDescent="0.25">
      <c r="A7019" s="5" t="s">
        <v>1618</v>
      </c>
      <c r="B7019" s="3" t="s">
        <v>1619</v>
      </c>
      <c r="C7019" s="5" t="s">
        <v>5598</v>
      </c>
      <c r="D7019" s="5" t="s">
        <v>5591</v>
      </c>
      <c r="E7019" s="5">
        <v>2022</v>
      </c>
      <c r="F7019" s="8" t="str">
        <f t="shared" si="222"/>
        <v>February</v>
      </c>
      <c r="G7019" s="7">
        <f t="shared" si="223"/>
        <v>44610</v>
      </c>
      <c r="H7019" s="5" t="s">
        <v>4762</v>
      </c>
      <c r="I7019" s="5" t="s">
        <v>13</v>
      </c>
      <c r="J7019" s="10"/>
      <c r="K7019" s="10">
        <v>666250</v>
      </c>
      <c r="L7019" s="11">
        <v>32500</v>
      </c>
    </row>
    <row r="7020" spans="1:12" x14ac:dyDescent="0.25">
      <c r="A7020" s="5" t="s">
        <v>1618</v>
      </c>
      <c r="B7020" s="3" t="s">
        <v>1619</v>
      </c>
      <c r="C7020" s="5" t="s">
        <v>5598</v>
      </c>
      <c r="D7020" s="5" t="s">
        <v>5591</v>
      </c>
      <c r="E7020" s="5">
        <v>2022</v>
      </c>
      <c r="F7020" s="8" t="str">
        <f t="shared" si="222"/>
        <v>February</v>
      </c>
      <c r="G7020" s="7">
        <f t="shared" si="223"/>
        <v>44610</v>
      </c>
      <c r="H7020" s="5" t="s">
        <v>4761</v>
      </c>
      <c r="I7020" s="5" t="s">
        <v>13</v>
      </c>
      <c r="J7020" s="10"/>
      <c r="K7020" s="10">
        <v>32500</v>
      </c>
      <c r="L7020" s="11">
        <v>0</v>
      </c>
    </row>
    <row r="7021" spans="1:12" x14ac:dyDescent="0.25">
      <c r="A7021" s="5" t="s">
        <v>1618</v>
      </c>
      <c r="B7021" s="3" t="s">
        <v>1619</v>
      </c>
      <c r="C7021" s="5" t="s">
        <v>5588</v>
      </c>
      <c r="D7021" s="5" t="s">
        <v>5587</v>
      </c>
      <c r="E7021" s="5">
        <v>2022</v>
      </c>
      <c r="F7021" s="8" t="str">
        <f t="shared" si="222"/>
        <v>March</v>
      </c>
      <c r="G7021" s="7">
        <f t="shared" si="223"/>
        <v>44621</v>
      </c>
      <c r="H7021" s="5" t="s">
        <v>4760</v>
      </c>
      <c r="I7021" s="5" t="s">
        <v>11</v>
      </c>
      <c r="J7021" s="10">
        <v>698750</v>
      </c>
      <c r="K7021" s="10"/>
      <c r="L7021" s="11">
        <v>698750</v>
      </c>
    </row>
    <row r="7022" spans="1:12" x14ac:dyDescent="0.25">
      <c r="A7022" s="5" t="s">
        <v>1618</v>
      </c>
      <c r="B7022" s="3" t="s">
        <v>1619</v>
      </c>
      <c r="C7022" s="5" t="s">
        <v>5588</v>
      </c>
      <c r="D7022" s="5" t="s">
        <v>5601</v>
      </c>
      <c r="E7022" s="5">
        <v>2022</v>
      </c>
      <c r="F7022" s="8" t="str">
        <f t="shared" si="222"/>
        <v>March</v>
      </c>
      <c r="G7022" s="7">
        <f t="shared" si="223"/>
        <v>44637</v>
      </c>
      <c r="H7022" s="5" t="s">
        <v>4695</v>
      </c>
      <c r="I7022" s="5" t="s">
        <v>13</v>
      </c>
      <c r="J7022" s="10"/>
      <c r="K7022" s="10">
        <v>666250</v>
      </c>
      <c r="L7022" s="11">
        <v>32500</v>
      </c>
    </row>
    <row r="7023" spans="1:12" x14ac:dyDescent="0.25">
      <c r="A7023" s="5" t="s">
        <v>1618</v>
      </c>
      <c r="B7023" s="3" t="s">
        <v>1619</v>
      </c>
      <c r="C7023" s="5" t="s">
        <v>5588</v>
      </c>
      <c r="D7023" s="5" t="s">
        <v>5601</v>
      </c>
      <c r="E7023" s="5">
        <v>2022</v>
      </c>
      <c r="F7023" s="8" t="str">
        <f t="shared" si="222"/>
        <v>March</v>
      </c>
      <c r="G7023" s="7">
        <f t="shared" si="223"/>
        <v>44637</v>
      </c>
      <c r="H7023" s="5" t="s">
        <v>4694</v>
      </c>
      <c r="I7023" s="5" t="s">
        <v>13</v>
      </c>
      <c r="J7023" s="10"/>
      <c r="K7023" s="10">
        <v>32500</v>
      </c>
      <c r="L7023" s="11">
        <v>0</v>
      </c>
    </row>
    <row r="7024" spans="1:12" x14ac:dyDescent="0.25">
      <c r="A7024" s="5" t="s">
        <v>1618</v>
      </c>
      <c r="B7024" s="3" t="s">
        <v>1619</v>
      </c>
      <c r="C7024" s="5" t="s">
        <v>5596</v>
      </c>
      <c r="D7024" s="5" t="s">
        <v>5587</v>
      </c>
      <c r="E7024" s="5">
        <v>2022</v>
      </c>
      <c r="F7024" s="8" t="str">
        <f t="shared" si="222"/>
        <v>April</v>
      </c>
      <c r="G7024" s="7">
        <f t="shared" si="223"/>
        <v>44652</v>
      </c>
      <c r="H7024" s="5" t="s">
        <v>4759</v>
      </c>
      <c r="I7024" s="5" t="s">
        <v>11</v>
      </c>
      <c r="J7024" s="10">
        <v>698750</v>
      </c>
      <c r="K7024" s="10"/>
      <c r="L7024" s="11">
        <v>698750</v>
      </c>
    </row>
    <row r="7025" spans="1:12" x14ac:dyDescent="0.25">
      <c r="A7025" s="5" t="s">
        <v>1618</v>
      </c>
      <c r="B7025" s="3" t="s">
        <v>1619</v>
      </c>
      <c r="C7025" s="5" t="s">
        <v>5596</v>
      </c>
      <c r="D7025" s="5" t="s">
        <v>5587</v>
      </c>
      <c r="E7025" s="5">
        <v>2022</v>
      </c>
      <c r="F7025" s="8" t="str">
        <f t="shared" si="222"/>
        <v>April</v>
      </c>
      <c r="G7025" s="7">
        <f t="shared" si="223"/>
        <v>44652</v>
      </c>
      <c r="H7025" s="5" t="s">
        <v>4758</v>
      </c>
      <c r="I7025" s="5" t="s">
        <v>11</v>
      </c>
      <c r="J7025" s="10"/>
      <c r="K7025" s="10">
        <v>19987.5</v>
      </c>
      <c r="L7025" s="11">
        <v>678762.5</v>
      </c>
    </row>
    <row r="7026" spans="1:12" x14ac:dyDescent="0.25">
      <c r="A7026" s="5" t="s">
        <v>1618</v>
      </c>
      <c r="B7026" s="3" t="s">
        <v>1619</v>
      </c>
      <c r="C7026" s="5" t="s">
        <v>5596</v>
      </c>
      <c r="D7026" s="5" t="s">
        <v>5607</v>
      </c>
      <c r="E7026" s="5">
        <v>2022</v>
      </c>
      <c r="F7026" s="8" t="str">
        <f t="shared" si="222"/>
        <v>April</v>
      </c>
      <c r="G7026" s="7">
        <f t="shared" si="223"/>
        <v>44663</v>
      </c>
      <c r="H7026" s="5" t="s">
        <v>4692</v>
      </c>
      <c r="I7026" s="5" t="s">
        <v>13</v>
      </c>
      <c r="J7026" s="10"/>
      <c r="K7026" s="10">
        <v>646262.5</v>
      </c>
      <c r="L7026" s="11">
        <v>32500</v>
      </c>
    </row>
    <row r="7027" spans="1:12" x14ac:dyDescent="0.25">
      <c r="A7027" s="5" t="s">
        <v>1618</v>
      </c>
      <c r="B7027" s="3" t="s">
        <v>1619</v>
      </c>
      <c r="C7027" s="5" t="s">
        <v>5596</v>
      </c>
      <c r="D7027" s="5" t="s">
        <v>5607</v>
      </c>
      <c r="E7027" s="5">
        <v>2022</v>
      </c>
      <c r="F7027" s="8" t="str">
        <f t="shared" si="222"/>
        <v>April</v>
      </c>
      <c r="G7027" s="7">
        <f t="shared" si="223"/>
        <v>44663</v>
      </c>
      <c r="H7027" s="5" t="s">
        <v>4691</v>
      </c>
      <c r="I7027" s="5" t="s">
        <v>13</v>
      </c>
      <c r="J7027" s="10"/>
      <c r="K7027" s="10">
        <v>32500</v>
      </c>
      <c r="L7027" s="11">
        <v>0</v>
      </c>
    </row>
    <row r="7028" spans="1:12" x14ac:dyDescent="0.25">
      <c r="A7028" s="5" t="s">
        <v>1618</v>
      </c>
      <c r="B7028" s="3" t="s">
        <v>1619</v>
      </c>
      <c r="C7028" s="5" t="s">
        <v>5597</v>
      </c>
      <c r="D7028" s="5" t="s">
        <v>5587</v>
      </c>
      <c r="E7028" s="5">
        <v>2022</v>
      </c>
      <c r="F7028" s="8" t="str">
        <f t="shared" si="222"/>
        <v>May</v>
      </c>
      <c r="G7028" s="7">
        <f t="shared" si="223"/>
        <v>44682</v>
      </c>
      <c r="H7028" s="5" t="s">
        <v>4757</v>
      </c>
      <c r="I7028" s="5" t="s">
        <v>11</v>
      </c>
      <c r="J7028" s="10">
        <v>698750</v>
      </c>
      <c r="K7028" s="10"/>
      <c r="L7028" s="11">
        <v>698750</v>
      </c>
    </row>
    <row r="7029" spans="1:12" x14ac:dyDescent="0.25">
      <c r="A7029" s="5" t="s">
        <v>1618</v>
      </c>
      <c r="B7029" s="3" t="s">
        <v>1619</v>
      </c>
      <c r="C7029" s="5" t="s">
        <v>5597</v>
      </c>
      <c r="D7029" s="5" t="s">
        <v>5607</v>
      </c>
      <c r="E7029" s="5">
        <v>2022</v>
      </c>
      <c r="F7029" s="8" t="str">
        <f t="shared" si="222"/>
        <v>May</v>
      </c>
      <c r="G7029" s="7">
        <f t="shared" si="223"/>
        <v>44693</v>
      </c>
      <c r="H7029" s="5" t="s">
        <v>4689</v>
      </c>
      <c r="I7029" s="5" t="s">
        <v>13</v>
      </c>
      <c r="J7029" s="10"/>
      <c r="K7029" s="10">
        <v>666250</v>
      </c>
      <c r="L7029" s="11">
        <v>32500</v>
      </c>
    </row>
    <row r="7030" spans="1:12" x14ac:dyDescent="0.25">
      <c r="A7030" s="5" t="s">
        <v>1618</v>
      </c>
      <c r="B7030" s="3" t="s">
        <v>1619</v>
      </c>
      <c r="C7030" s="5" t="s">
        <v>5597</v>
      </c>
      <c r="D7030" s="5" t="s">
        <v>5607</v>
      </c>
      <c r="E7030" s="5">
        <v>2022</v>
      </c>
      <c r="F7030" s="8" t="str">
        <f t="shared" si="222"/>
        <v>May</v>
      </c>
      <c r="G7030" s="7">
        <f t="shared" si="223"/>
        <v>44693</v>
      </c>
      <c r="H7030" s="5" t="s">
        <v>4688</v>
      </c>
      <c r="I7030" s="5" t="s">
        <v>13</v>
      </c>
      <c r="J7030" s="10"/>
      <c r="K7030" s="10">
        <v>32500</v>
      </c>
      <c r="L7030" s="11">
        <v>0</v>
      </c>
    </row>
    <row r="7031" spans="1:12" x14ac:dyDescent="0.25">
      <c r="A7031" s="5" t="s">
        <v>1618</v>
      </c>
      <c r="B7031" s="3" t="s">
        <v>1619</v>
      </c>
      <c r="C7031" s="5" t="s">
        <v>5589</v>
      </c>
      <c r="D7031" s="5" t="s">
        <v>5587</v>
      </c>
      <c r="E7031" s="5">
        <v>2022</v>
      </c>
      <c r="F7031" s="8" t="str">
        <f t="shared" si="222"/>
        <v>June</v>
      </c>
      <c r="G7031" s="7">
        <f t="shared" si="223"/>
        <v>44713</v>
      </c>
      <c r="H7031" s="5" t="s">
        <v>4756</v>
      </c>
      <c r="I7031" s="5" t="s">
        <v>11</v>
      </c>
      <c r="J7031" s="10">
        <v>698750</v>
      </c>
      <c r="K7031" s="10"/>
      <c r="L7031" s="11">
        <v>698750</v>
      </c>
    </row>
    <row r="7032" spans="1:12" x14ac:dyDescent="0.25">
      <c r="A7032" s="5" t="s">
        <v>1618</v>
      </c>
      <c r="B7032" s="3" t="s">
        <v>1619</v>
      </c>
      <c r="C7032" s="5" t="s">
        <v>5592</v>
      </c>
      <c r="D7032" s="5" t="s">
        <v>5587</v>
      </c>
      <c r="E7032" s="5">
        <v>2022</v>
      </c>
      <c r="F7032" s="8" t="str">
        <f t="shared" si="222"/>
        <v>July</v>
      </c>
      <c r="G7032" s="7">
        <f t="shared" si="223"/>
        <v>44743</v>
      </c>
      <c r="H7032" s="5" t="s">
        <v>4755</v>
      </c>
      <c r="I7032" s="5" t="s">
        <v>11</v>
      </c>
      <c r="J7032" s="10">
        <v>698750</v>
      </c>
      <c r="K7032" s="10"/>
      <c r="L7032" s="11">
        <v>1397500</v>
      </c>
    </row>
    <row r="7033" spans="1:12" x14ac:dyDescent="0.25">
      <c r="A7033" s="5" t="s">
        <v>1618</v>
      </c>
      <c r="B7033" s="3" t="s">
        <v>1619</v>
      </c>
      <c r="C7033" s="5" t="s">
        <v>5590</v>
      </c>
      <c r="D7033" s="5" t="s">
        <v>5587</v>
      </c>
      <c r="E7033" s="5">
        <v>2022</v>
      </c>
      <c r="F7033" s="8" t="str">
        <f t="shared" si="222"/>
        <v>August</v>
      </c>
      <c r="G7033" s="7">
        <f t="shared" si="223"/>
        <v>44774</v>
      </c>
      <c r="H7033" s="5" t="s">
        <v>4754</v>
      </c>
      <c r="I7033" s="5" t="s">
        <v>11</v>
      </c>
      <c r="J7033" s="10">
        <v>698750</v>
      </c>
      <c r="K7033" s="10"/>
      <c r="L7033" s="11">
        <v>2096250</v>
      </c>
    </row>
    <row r="7034" spans="1:12" x14ac:dyDescent="0.25">
      <c r="A7034" s="5" t="s">
        <v>1618</v>
      </c>
      <c r="B7034" s="3" t="s">
        <v>1619</v>
      </c>
      <c r="C7034" s="5" t="s">
        <v>5590</v>
      </c>
      <c r="D7034" s="5" t="s">
        <v>5598</v>
      </c>
      <c r="E7034" s="5">
        <v>2022</v>
      </c>
      <c r="F7034" s="8" t="str">
        <f t="shared" si="222"/>
        <v>August</v>
      </c>
      <c r="G7034" s="7">
        <f t="shared" si="223"/>
        <v>44775</v>
      </c>
      <c r="H7034" s="5" t="s">
        <v>4753</v>
      </c>
      <c r="I7034" s="5" t="s">
        <v>13</v>
      </c>
      <c r="J7034" s="10"/>
      <c r="K7034" s="10">
        <v>1332500</v>
      </c>
      <c r="L7034" s="11">
        <v>763750</v>
      </c>
    </row>
    <row r="7035" spans="1:12" x14ac:dyDescent="0.25">
      <c r="A7035" s="5" t="s">
        <v>1618</v>
      </c>
      <c r="B7035" s="3" t="s">
        <v>1619</v>
      </c>
      <c r="C7035" s="5" t="s">
        <v>5590</v>
      </c>
      <c r="D7035" s="5" t="s">
        <v>5598</v>
      </c>
      <c r="E7035" s="5">
        <v>2022</v>
      </c>
      <c r="F7035" s="8" t="str">
        <f t="shared" si="222"/>
        <v>August</v>
      </c>
      <c r="G7035" s="7">
        <f t="shared" si="223"/>
        <v>44775</v>
      </c>
      <c r="H7035" s="5" t="s">
        <v>4752</v>
      </c>
      <c r="I7035" s="5" t="s">
        <v>13</v>
      </c>
      <c r="J7035" s="10"/>
      <c r="K7035" s="10">
        <v>65000</v>
      </c>
      <c r="L7035" s="11">
        <v>698750</v>
      </c>
    </row>
    <row r="7036" spans="1:12" x14ac:dyDescent="0.25">
      <c r="A7036" s="5" t="s">
        <v>1618</v>
      </c>
      <c r="B7036" s="3" t="s">
        <v>1619</v>
      </c>
      <c r="C7036" s="5" t="s">
        <v>5590</v>
      </c>
      <c r="D7036" s="5" t="s">
        <v>5597</v>
      </c>
      <c r="E7036" s="5">
        <v>2022</v>
      </c>
      <c r="F7036" s="8" t="str">
        <f t="shared" si="222"/>
        <v>August</v>
      </c>
      <c r="G7036" s="7">
        <f t="shared" si="223"/>
        <v>44778</v>
      </c>
      <c r="H7036" s="5" t="s">
        <v>4682</v>
      </c>
      <c r="I7036" s="5" t="s">
        <v>13</v>
      </c>
      <c r="J7036" s="10"/>
      <c r="K7036" s="10">
        <v>666250</v>
      </c>
      <c r="L7036" s="11">
        <v>32500</v>
      </c>
    </row>
    <row r="7037" spans="1:12" x14ac:dyDescent="0.25">
      <c r="A7037" s="5" t="s">
        <v>1618</v>
      </c>
      <c r="B7037" s="3" t="s">
        <v>1619</v>
      </c>
      <c r="C7037" s="5" t="s">
        <v>5590</v>
      </c>
      <c r="D7037" s="5" t="s">
        <v>5597</v>
      </c>
      <c r="E7037" s="5">
        <v>2022</v>
      </c>
      <c r="F7037" s="8" t="str">
        <f t="shared" si="222"/>
        <v>August</v>
      </c>
      <c r="G7037" s="7">
        <f t="shared" si="223"/>
        <v>44778</v>
      </c>
      <c r="H7037" s="5" t="s">
        <v>4681</v>
      </c>
      <c r="I7037" s="5" t="s">
        <v>13</v>
      </c>
      <c r="J7037" s="10"/>
      <c r="K7037" s="10">
        <v>32500</v>
      </c>
      <c r="L7037" s="11">
        <v>0</v>
      </c>
    </row>
    <row r="7038" spans="1:12" x14ac:dyDescent="0.25">
      <c r="A7038" s="5" t="s">
        <v>1620</v>
      </c>
      <c r="B7038" s="3" t="s">
        <v>1621</v>
      </c>
      <c r="C7038" s="7"/>
      <c r="D7038" s="7"/>
      <c r="E7038" s="7"/>
      <c r="F7038" s="8" t="str">
        <f t="shared" si="222"/>
        <v>January</v>
      </c>
      <c r="G7038" s="7" t="str">
        <f t="shared" si="223"/>
        <v/>
      </c>
      <c r="H7038" s="5" t="s">
        <v>28</v>
      </c>
      <c r="I7038" s="5" t="s">
        <v>29</v>
      </c>
      <c r="J7038" s="10"/>
      <c r="K7038" s="10"/>
      <c r="L7038" s="11">
        <v>0</v>
      </c>
    </row>
    <row r="7039" spans="1:12" x14ac:dyDescent="0.25">
      <c r="A7039" s="5" t="s">
        <v>1622</v>
      </c>
      <c r="B7039" s="3" t="s">
        <v>1623</v>
      </c>
      <c r="C7039" s="5" t="s">
        <v>5587</v>
      </c>
      <c r="D7039" s="5" t="s">
        <v>5587</v>
      </c>
      <c r="E7039" s="5">
        <v>2022</v>
      </c>
      <c r="F7039" s="8" t="str">
        <f t="shared" si="222"/>
        <v>January</v>
      </c>
      <c r="G7039" s="7">
        <f t="shared" si="223"/>
        <v>44562</v>
      </c>
      <c r="H7039" s="5" t="s">
        <v>36</v>
      </c>
      <c r="I7039" s="5" t="s">
        <v>29</v>
      </c>
      <c r="J7039" s="10"/>
      <c r="K7039" s="10"/>
      <c r="L7039" s="11">
        <v>5982784.8799999999</v>
      </c>
    </row>
    <row r="7040" spans="1:12" x14ac:dyDescent="0.25">
      <c r="A7040" s="5" t="s">
        <v>1622</v>
      </c>
      <c r="B7040" s="3" t="s">
        <v>1623</v>
      </c>
      <c r="C7040" s="5" t="s">
        <v>5598</v>
      </c>
      <c r="D7040" s="5" t="s">
        <v>5601</v>
      </c>
      <c r="E7040" s="5">
        <v>2022</v>
      </c>
      <c r="F7040" s="8" t="str">
        <f t="shared" si="222"/>
        <v>February</v>
      </c>
      <c r="G7040" s="7">
        <f t="shared" si="223"/>
        <v>44609</v>
      </c>
      <c r="H7040" s="5" t="s">
        <v>3291</v>
      </c>
      <c r="I7040" s="5" t="s">
        <v>13</v>
      </c>
      <c r="J7040" s="10"/>
      <c r="K7040" s="10">
        <v>4776750</v>
      </c>
      <c r="L7040" s="11">
        <v>1206034.8799999999</v>
      </c>
    </row>
    <row r="7041" spans="1:12" x14ac:dyDescent="0.25">
      <c r="A7041" s="5" t="s">
        <v>1622</v>
      </c>
      <c r="B7041" s="3" t="s">
        <v>1623</v>
      </c>
      <c r="C7041" s="5" t="s">
        <v>5598</v>
      </c>
      <c r="D7041" s="5" t="s">
        <v>5601</v>
      </c>
      <c r="E7041" s="5">
        <v>2022</v>
      </c>
      <c r="F7041" s="8" t="str">
        <f t="shared" si="222"/>
        <v>February</v>
      </c>
      <c r="G7041" s="7">
        <f t="shared" si="223"/>
        <v>44609</v>
      </c>
      <c r="H7041" s="5" t="s">
        <v>3290</v>
      </c>
      <c r="I7041" s="5" t="s">
        <v>13</v>
      </c>
      <c r="J7041" s="10"/>
      <c r="K7041" s="10">
        <v>495000</v>
      </c>
      <c r="L7041" s="11">
        <v>711034.88</v>
      </c>
    </row>
    <row r="7042" spans="1:12" x14ac:dyDescent="0.25">
      <c r="A7042" s="5" t="s">
        <v>1622</v>
      </c>
      <c r="B7042" s="3" t="s">
        <v>1623</v>
      </c>
      <c r="C7042" s="5" t="s">
        <v>5598</v>
      </c>
      <c r="D7042" s="5" t="s">
        <v>5601</v>
      </c>
      <c r="E7042" s="5">
        <v>2022</v>
      </c>
      <c r="F7042" s="8" t="str">
        <f t="shared" si="222"/>
        <v>February</v>
      </c>
      <c r="G7042" s="7">
        <f t="shared" si="223"/>
        <v>44609</v>
      </c>
      <c r="H7042" s="5" t="s">
        <v>4751</v>
      </c>
      <c r="I7042" s="5" t="s">
        <v>13</v>
      </c>
      <c r="J7042" s="10"/>
      <c r="K7042" s="10">
        <v>346500</v>
      </c>
      <c r="L7042" s="11">
        <v>364534.88</v>
      </c>
    </row>
    <row r="7043" spans="1:12" x14ac:dyDescent="0.25">
      <c r="A7043" s="5" t="s">
        <v>1622</v>
      </c>
      <c r="B7043" s="3" t="s">
        <v>1623</v>
      </c>
      <c r="C7043" s="5" t="s">
        <v>5598</v>
      </c>
      <c r="D7043" s="5" t="s">
        <v>5600</v>
      </c>
      <c r="E7043" s="5">
        <v>2022</v>
      </c>
      <c r="F7043" s="8" t="str">
        <f t="shared" si="222"/>
        <v>February</v>
      </c>
      <c r="G7043" s="7">
        <f t="shared" si="223"/>
        <v>44620</v>
      </c>
      <c r="H7043" s="5" t="s">
        <v>4750</v>
      </c>
      <c r="I7043" s="5" t="s">
        <v>11</v>
      </c>
      <c r="J7043" s="10"/>
      <c r="K7043" s="10">
        <v>364534.88</v>
      </c>
      <c r="L7043" s="11">
        <v>0</v>
      </c>
    </row>
    <row r="7044" spans="1:12" x14ac:dyDescent="0.25">
      <c r="A7044" s="5" t="s">
        <v>1622</v>
      </c>
      <c r="B7044" s="3" t="s">
        <v>1623</v>
      </c>
      <c r="C7044" s="5" t="s">
        <v>5588</v>
      </c>
      <c r="D7044" s="5" t="s">
        <v>5616</v>
      </c>
      <c r="E7044" s="5">
        <v>2022</v>
      </c>
      <c r="F7044" s="8" t="str">
        <f t="shared" si="222"/>
        <v>March</v>
      </c>
      <c r="G7044" s="7">
        <f t="shared" si="223"/>
        <v>44635</v>
      </c>
      <c r="H7044" s="5" t="s">
        <v>4749</v>
      </c>
      <c r="I7044" s="5" t="s">
        <v>11</v>
      </c>
      <c r="J7044" s="10">
        <v>5321250</v>
      </c>
      <c r="K7044" s="10"/>
      <c r="L7044" s="11">
        <v>5321250</v>
      </c>
    </row>
    <row r="7045" spans="1:12" x14ac:dyDescent="0.25">
      <c r="A7045" s="5" t="s">
        <v>1622</v>
      </c>
      <c r="B7045" s="3" t="s">
        <v>1623</v>
      </c>
      <c r="C7045" s="5" t="s">
        <v>5597</v>
      </c>
      <c r="D7045" s="5" t="s">
        <v>5615</v>
      </c>
      <c r="E7045" s="5">
        <v>2022</v>
      </c>
      <c r="F7045" s="8" t="str">
        <f t="shared" si="222"/>
        <v>May</v>
      </c>
      <c r="G7045" s="7">
        <f t="shared" si="223"/>
        <v>44708</v>
      </c>
      <c r="H7045" s="5" t="s">
        <v>4748</v>
      </c>
      <c r="I7045" s="5" t="s">
        <v>13</v>
      </c>
      <c r="J7045" s="10"/>
      <c r="K7045" s="10">
        <v>4776750</v>
      </c>
      <c r="L7045" s="11">
        <v>544500</v>
      </c>
    </row>
    <row r="7046" spans="1:12" x14ac:dyDescent="0.25">
      <c r="A7046" s="5" t="s">
        <v>1622</v>
      </c>
      <c r="B7046" s="3" t="s">
        <v>1623</v>
      </c>
      <c r="C7046" s="5" t="s">
        <v>5597</v>
      </c>
      <c r="D7046" s="5" t="s">
        <v>5615</v>
      </c>
      <c r="E7046" s="5">
        <v>2022</v>
      </c>
      <c r="F7046" s="8" t="str">
        <f t="shared" si="222"/>
        <v>May</v>
      </c>
      <c r="G7046" s="7">
        <f t="shared" si="223"/>
        <v>44708</v>
      </c>
      <c r="H7046" s="5" t="s">
        <v>4744</v>
      </c>
      <c r="I7046" s="5" t="s">
        <v>13</v>
      </c>
      <c r="J7046" s="10"/>
      <c r="K7046" s="10">
        <v>495000</v>
      </c>
      <c r="L7046" s="11">
        <v>49500</v>
      </c>
    </row>
    <row r="7047" spans="1:12" x14ac:dyDescent="0.25">
      <c r="A7047" s="5" t="s">
        <v>1622</v>
      </c>
      <c r="B7047" s="3" t="s">
        <v>1623</v>
      </c>
      <c r="C7047" s="5" t="s">
        <v>5597</v>
      </c>
      <c r="D7047" s="5" t="s">
        <v>5615</v>
      </c>
      <c r="E7047" s="5">
        <v>2022</v>
      </c>
      <c r="F7047" s="8" t="str">
        <f t="shared" si="222"/>
        <v>May</v>
      </c>
      <c r="G7047" s="7">
        <f t="shared" si="223"/>
        <v>44708</v>
      </c>
      <c r="H7047" s="5" t="s">
        <v>4747</v>
      </c>
      <c r="I7047" s="5" t="s">
        <v>13</v>
      </c>
      <c r="J7047" s="10"/>
      <c r="K7047" s="10">
        <v>49500</v>
      </c>
      <c r="L7047" s="11">
        <v>0</v>
      </c>
    </row>
    <row r="7048" spans="1:12" x14ac:dyDescent="0.25">
      <c r="A7048" s="5" t="s">
        <v>1622</v>
      </c>
      <c r="B7048" s="3" t="s">
        <v>1623</v>
      </c>
      <c r="C7048" s="5" t="s">
        <v>5592</v>
      </c>
      <c r="D7048" s="5" t="s">
        <v>5587</v>
      </c>
      <c r="E7048" s="5">
        <v>2022</v>
      </c>
      <c r="F7048" s="8" t="str">
        <f t="shared" si="222"/>
        <v>July</v>
      </c>
      <c r="G7048" s="7">
        <f t="shared" si="223"/>
        <v>44743</v>
      </c>
      <c r="H7048" s="5" t="s">
        <v>4746</v>
      </c>
      <c r="I7048" s="5" t="s">
        <v>11</v>
      </c>
      <c r="J7048" s="10">
        <v>5321250</v>
      </c>
      <c r="K7048" s="10"/>
      <c r="L7048" s="11">
        <v>5321250</v>
      </c>
    </row>
    <row r="7049" spans="1:12" x14ac:dyDescent="0.25">
      <c r="A7049" s="5" t="s">
        <v>1635</v>
      </c>
      <c r="B7049" s="3" t="s">
        <v>1636</v>
      </c>
      <c r="C7049" s="5" t="s">
        <v>5587</v>
      </c>
      <c r="D7049" s="5" t="s">
        <v>5587</v>
      </c>
      <c r="E7049" s="5">
        <v>2022</v>
      </c>
      <c r="F7049" s="8" t="str">
        <f t="shared" si="222"/>
        <v>January</v>
      </c>
      <c r="G7049" s="7">
        <f t="shared" si="223"/>
        <v>44562</v>
      </c>
      <c r="H7049" s="5" t="s">
        <v>4745</v>
      </c>
      <c r="I7049" s="5" t="s">
        <v>11</v>
      </c>
      <c r="J7049" s="10">
        <v>982064.52</v>
      </c>
      <c r="K7049" s="10"/>
      <c r="L7049" s="11">
        <v>982064.52</v>
      </c>
    </row>
    <row r="7050" spans="1:12" x14ac:dyDescent="0.25">
      <c r="A7050" s="5" t="s">
        <v>1635</v>
      </c>
      <c r="B7050" s="3" t="s">
        <v>1636</v>
      </c>
      <c r="C7050" s="5" t="s">
        <v>5587</v>
      </c>
      <c r="D7050" s="5" t="s">
        <v>5615</v>
      </c>
      <c r="E7050" s="5">
        <v>2022</v>
      </c>
      <c r="F7050" s="8" t="str">
        <f t="shared" si="222"/>
        <v>January</v>
      </c>
      <c r="G7050" s="7">
        <f t="shared" si="223"/>
        <v>44588</v>
      </c>
      <c r="H7050" s="5" t="s">
        <v>3485</v>
      </c>
      <c r="I7050" s="5" t="s">
        <v>13</v>
      </c>
      <c r="J7050" s="10"/>
      <c r="K7050" s="10">
        <v>890709.68</v>
      </c>
      <c r="L7050" s="11">
        <v>91354.84</v>
      </c>
    </row>
    <row r="7051" spans="1:12" x14ac:dyDescent="0.25">
      <c r="A7051" s="5" t="s">
        <v>1635</v>
      </c>
      <c r="B7051" s="3" t="s">
        <v>1636</v>
      </c>
      <c r="C7051" s="5" t="s">
        <v>5587</v>
      </c>
      <c r="D7051" s="5" t="s">
        <v>5615</v>
      </c>
      <c r="E7051" s="5">
        <v>2022</v>
      </c>
      <c r="F7051" s="8" t="str">
        <f t="shared" si="222"/>
        <v>January</v>
      </c>
      <c r="G7051" s="7">
        <f t="shared" si="223"/>
        <v>44588</v>
      </c>
      <c r="H7051" s="5" t="s">
        <v>4744</v>
      </c>
      <c r="I7051" s="5" t="s">
        <v>13</v>
      </c>
      <c r="J7051" s="10"/>
      <c r="K7051" s="10">
        <v>91354.84</v>
      </c>
      <c r="L7051" s="11">
        <v>0</v>
      </c>
    </row>
    <row r="7052" spans="1:12" x14ac:dyDescent="0.25">
      <c r="A7052" s="5" t="s">
        <v>1635</v>
      </c>
      <c r="B7052" s="3" t="s">
        <v>1636</v>
      </c>
      <c r="C7052" s="5" t="s">
        <v>5596</v>
      </c>
      <c r="D7052" s="5" t="s">
        <v>5587</v>
      </c>
      <c r="E7052" s="5">
        <v>2022</v>
      </c>
      <c r="F7052" s="8" t="str">
        <f t="shared" si="222"/>
        <v>April</v>
      </c>
      <c r="G7052" s="7">
        <f t="shared" si="223"/>
        <v>44652</v>
      </c>
      <c r="H7052" s="5" t="s">
        <v>4743</v>
      </c>
      <c r="I7052" s="5" t="s">
        <v>11</v>
      </c>
      <c r="J7052" s="10">
        <v>1032000</v>
      </c>
      <c r="K7052" s="10"/>
      <c r="L7052" s="11">
        <v>1032000</v>
      </c>
    </row>
    <row r="7053" spans="1:12" x14ac:dyDescent="0.25">
      <c r="A7053" s="5" t="s">
        <v>1635</v>
      </c>
      <c r="B7053" s="3" t="s">
        <v>1636</v>
      </c>
      <c r="C7053" s="5" t="s">
        <v>5596</v>
      </c>
      <c r="D7053" s="5" t="s">
        <v>5603</v>
      </c>
      <c r="E7053" s="5">
        <v>2022</v>
      </c>
      <c r="F7053" s="8" t="str">
        <f t="shared" si="222"/>
        <v>April</v>
      </c>
      <c r="G7053" s="7">
        <f t="shared" si="223"/>
        <v>44680</v>
      </c>
      <c r="H7053" s="5" t="s">
        <v>4742</v>
      </c>
      <c r="I7053" s="5" t="s">
        <v>13</v>
      </c>
      <c r="J7053" s="10"/>
      <c r="K7053" s="10">
        <v>925680</v>
      </c>
      <c r="L7053" s="11">
        <v>106320</v>
      </c>
    </row>
    <row r="7054" spans="1:12" x14ac:dyDescent="0.25">
      <c r="A7054" s="5" t="s">
        <v>1635</v>
      </c>
      <c r="B7054" s="3" t="s">
        <v>1636</v>
      </c>
      <c r="C7054" s="5" t="s">
        <v>5596</v>
      </c>
      <c r="D7054" s="5" t="s">
        <v>5603</v>
      </c>
      <c r="E7054" s="5">
        <v>2022</v>
      </c>
      <c r="F7054" s="8" t="str">
        <f t="shared" si="222"/>
        <v>April</v>
      </c>
      <c r="G7054" s="7">
        <f t="shared" si="223"/>
        <v>44680</v>
      </c>
      <c r="H7054" s="5" t="s">
        <v>4741</v>
      </c>
      <c r="I7054" s="5" t="s">
        <v>13</v>
      </c>
      <c r="J7054" s="10"/>
      <c r="K7054" s="10">
        <v>96000</v>
      </c>
      <c r="L7054" s="11">
        <v>10320</v>
      </c>
    </row>
    <row r="7055" spans="1:12" x14ac:dyDescent="0.25">
      <c r="A7055" s="5" t="s">
        <v>1635</v>
      </c>
      <c r="B7055" s="3" t="s">
        <v>1636</v>
      </c>
      <c r="C7055" s="5" t="s">
        <v>5589</v>
      </c>
      <c r="D7055" s="5" t="s">
        <v>5611</v>
      </c>
      <c r="E7055" s="5">
        <v>2022</v>
      </c>
      <c r="F7055" s="8" t="str">
        <f t="shared" si="222"/>
        <v>June</v>
      </c>
      <c r="G7055" s="7">
        <f t="shared" si="223"/>
        <v>44726</v>
      </c>
      <c r="H7055" s="5" t="s">
        <v>4740</v>
      </c>
      <c r="I7055" s="5" t="s">
        <v>11</v>
      </c>
      <c r="J7055" s="10">
        <v>181675</v>
      </c>
      <c r="K7055" s="10"/>
      <c r="L7055" s="11">
        <v>191995</v>
      </c>
    </row>
    <row r="7056" spans="1:12" x14ac:dyDescent="0.25">
      <c r="A7056" s="5" t="s">
        <v>1635</v>
      </c>
      <c r="B7056" s="3" t="s">
        <v>1636</v>
      </c>
      <c r="C7056" s="5" t="s">
        <v>5589</v>
      </c>
      <c r="D7056" s="5" t="s">
        <v>5611</v>
      </c>
      <c r="E7056" s="5">
        <v>2022</v>
      </c>
      <c r="F7056" s="8" t="str">
        <f t="shared" si="222"/>
        <v>June</v>
      </c>
      <c r="G7056" s="7">
        <f t="shared" si="223"/>
        <v>44726</v>
      </c>
      <c r="H7056" s="5" t="s">
        <v>3344</v>
      </c>
      <c r="I7056" s="5" t="s">
        <v>13</v>
      </c>
      <c r="J7056" s="10"/>
      <c r="K7056" s="10">
        <v>181675</v>
      </c>
      <c r="L7056" s="11">
        <v>10320</v>
      </c>
    </row>
    <row r="7057" spans="1:12" x14ac:dyDescent="0.25">
      <c r="A7057" s="5" t="s">
        <v>1635</v>
      </c>
      <c r="B7057" s="3" t="s">
        <v>1636</v>
      </c>
      <c r="C7057" s="5" t="s">
        <v>5592</v>
      </c>
      <c r="D7057" s="5" t="s">
        <v>5587</v>
      </c>
      <c r="E7057" s="5">
        <v>2022</v>
      </c>
      <c r="F7057" s="8" t="str">
        <f t="shared" si="222"/>
        <v>July</v>
      </c>
      <c r="G7057" s="7">
        <f t="shared" si="223"/>
        <v>44743</v>
      </c>
      <c r="H7057" s="5" t="s">
        <v>4739</v>
      </c>
      <c r="I7057" s="5" t="s">
        <v>11</v>
      </c>
      <c r="J7057" s="10">
        <v>1032000</v>
      </c>
      <c r="K7057" s="10"/>
      <c r="L7057" s="11">
        <v>1042320</v>
      </c>
    </row>
    <row r="7058" spans="1:12" x14ac:dyDescent="0.25">
      <c r="A7058" s="5" t="s">
        <v>1635</v>
      </c>
      <c r="B7058" s="3" t="s">
        <v>1636</v>
      </c>
      <c r="C7058" s="5" t="s">
        <v>5592</v>
      </c>
      <c r="D7058" s="5" t="s">
        <v>5616</v>
      </c>
      <c r="E7058" s="5">
        <v>2022</v>
      </c>
      <c r="F7058" s="8" t="str">
        <f t="shared" si="222"/>
        <v>July</v>
      </c>
      <c r="G7058" s="7">
        <f t="shared" si="223"/>
        <v>44757</v>
      </c>
      <c r="H7058" s="5" t="s">
        <v>4738</v>
      </c>
      <c r="I7058" s="5" t="s">
        <v>13</v>
      </c>
      <c r="J7058" s="10"/>
      <c r="K7058" s="10">
        <v>936000</v>
      </c>
      <c r="L7058" s="11">
        <v>106320</v>
      </c>
    </row>
    <row r="7059" spans="1:12" x14ac:dyDescent="0.25">
      <c r="A7059" s="5" t="s">
        <v>1635</v>
      </c>
      <c r="B7059" s="3" t="s">
        <v>1636</v>
      </c>
      <c r="C7059" s="5" t="s">
        <v>5592</v>
      </c>
      <c r="D7059" s="5" t="s">
        <v>5591</v>
      </c>
      <c r="E7059" s="5">
        <v>2022</v>
      </c>
      <c r="F7059" s="8" t="str">
        <f t="shared" si="222"/>
        <v>July</v>
      </c>
      <c r="G7059" s="7">
        <f t="shared" si="223"/>
        <v>44760</v>
      </c>
      <c r="H7059" s="5" t="s">
        <v>4737</v>
      </c>
      <c r="I7059" s="5" t="s">
        <v>13</v>
      </c>
      <c r="J7059" s="10"/>
      <c r="K7059" s="10">
        <v>96000</v>
      </c>
      <c r="L7059" s="11">
        <v>10320</v>
      </c>
    </row>
    <row r="7060" spans="1:12" x14ac:dyDescent="0.25">
      <c r="A7060" s="5" t="s">
        <v>1637</v>
      </c>
      <c r="B7060" s="3" t="s">
        <v>1638</v>
      </c>
      <c r="C7060" s="7"/>
      <c r="D7060" s="7"/>
      <c r="E7060" s="7"/>
      <c r="F7060" s="8" t="str">
        <f t="shared" ref="F7060:F7123" si="224">TEXT(C7060*28, "mmmm")</f>
        <v>January</v>
      </c>
      <c r="G7060" s="7" t="str">
        <f t="shared" ref="G7060:G7123" si="225">IFERROR(DATEVALUE(CONCATENATE(C7060,"-",D7060,"-",E7060)), "")</f>
        <v/>
      </c>
      <c r="H7060" s="5" t="s">
        <v>28</v>
      </c>
      <c r="I7060" s="5" t="s">
        <v>29</v>
      </c>
      <c r="J7060" s="10"/>
      <c r="K7060" s="10"/>
      <c r="L7060" s="11">
        <v>0</v>
      </c>
    </row>
    <row r="7061" spans="1:12" x14ac:dyDescent="0.25">
      <c r="A7061" s="5" t="s">
        <v>1644</v>
      </c>
      <c r="B7061" s="3" t="s">
        <v>1638</v>
      </c>
      <c r="C7061" s="7"/>
      <c r="D7061" s="7"/>
      <c r="E7061" s="7"/>
      <c r="F7061" s="8" t="str">
        <f t="shared" si="224"/>
        <v>January</v>
      </c>
      <c r="G7061" s="7" t="str">
        <f t="shared" si="225"/>
        <v/>
      </c>
      <c r="H7061" s="5" t="s">
        <v>28</v>
      </c>
      <c r="I7061" s="5" t="s">
        <v>29</v>
      </c>
      <c r="J7061" s="10"/>
      <c r="K7061" s="10"/>
      <c r="L7061" s="11">
        <v>0</v>
      </c>
    </row>
    <row r="7062" spans="1:12" x14ac:dyDescent="0.25">
      <c r="A7062" s="5" t="s">
        <v>1647</v>
      </c>
      <c r="B7062" s="3" t="s">
        <v>1648</v>
      </c>
      <c r="C7062" s="7"/>
      <c r="D7062" s="7"/>
      <c r="E7062" s="7"/>
      <c r="F7062" s="8" t="str">
        <f t="shared" si="224"/>
        <v>January</v>
      </c>
      <c r="G7062" s="7" t="str">
        <f t="shared" si="225"/>
        <v/>
      </c>
      <c r="H7062" s="5" t="s">
        <v>28</v>
      </c>
      <c r="I7062" s="5" t="s">
        <v>29</v>
      </c>
      <c r="J7062" s="10"/>
      <c r="K7062" s="10"/>
      <c r="L7062" s="11">
        <v>0</v>
      </c>
    </row>
    <row r="7063" spans="1:12" x14ac:dyDescent="0.25">
      <c r="A7063" s="5" t="s">
        <v>1651</v>
      </c>
      <c r="B7063" s="3" t="s">
        <v>1652</v>
      </c>
      <c r="C7063" s="5" t="s">
        <v>5587</v>
      </c>
      <c r="D7063" s="5" t="s">
        <v>5587</v>
      </c>
      <c r="E7063" s="5">
        <v>2022</v>
      </c>
      <c r="F7063" s="8" t="str">
        <f t="shared" si="224"/>
        <v>January</v>
      </c>
      <c r="G7063" s="7">
        <f t="shared" si="225"/>
        <v>44562</v>
      </c>
      <c r="H7063" s="5" t="s">
        <v>36</v>
      </c>
      <c r="I7063" s="5" t="s">
        <v>29</v>
      </c>
      <c r="J7063" s="10"/>
      <c r="K7063" s="10"/>
      <c r="L7063" s="11">
        <v>2660625</v>
      </c>
    </row>
    <row r="7064" spans="1:12" x14ac:dyDescent="0.25">
      <c r="A7064" s="5" t="s">
        <v>1686</v>
      </c>
      <c r="B7064" s="3" t="s">
        <v>1687</v>
      </c>
      <c r="C7064" s="5" t="s">
        <v>5587</v>
      </c>
      <c r="D7064" s="5" t="s">
        <v>5587</v>
      </c>
      <c r="E7064" s="5">
        <v>2022</v>
      </c>
      <c r="F7064" s="8" t="str">
        <f t="shared" si="224"/>
        <v>January</v>
      </c>
      <c r="G7064" s="7">
        <f t="shared" si="225"/>
        <v>44562</v>
      </c>
      <c r="H7064" s="5" t="s">
        <v>36</v>
      </c>
      <c r="I7064" s="5" t="s">
        <v>29</v>
      </c>
      <c r="J7064" s="10"/>
      <c r="K7064" s="10"/>
      <c r="L7064" s="11">
        <v>306717.74</v>
      </c>
    </row>
    <row r="7065" spans="1:12" x14ac:dyDescent="0.25">
      <c r="A7065" s="5" t="s">
        <v>1699</v>
      </c>
      <c r="B7065" s="3" t="s">
        <v>1700</v>
      </c>
      <c r="C7065" s="7"/>
      <c r="D7065" s="7"/>
      <c r="E7065" s="7"/>
      <c r="F7065" s="8" t="str">
        <f t="shared" si="224"/>
        <v>January</v>
      </c>
      <c r="G7065" s="7" t="str">
        <f t="shared" si="225"/>
        <v/>
      </c>
      <c r="H7065" s="5" t="s">
        <v>28</v>
      </c>
      <c r="I7065" s="5" t="s">
        <v>29</v>
      </c>
      <c r="J7065" s="10"/>
      <c r="K7065" s="10"/>
      <c r="L7065" s="11">
        <v>0</v>
      </c>
    </row>
    <row r="7066" spans="1:12" x14ac:dyDescent="0.25">
      <c r="A7066" s="5" t="s">
        <v>1701</v>
      </c>
      <c r="B7066" s="3" t="s">
        <v>1702</v>
      </c>
      <c r="C7066" s="5" t="s">
        <v>5597</v>
      </c>
      <c r="D7066" s="5" t="s">
        <v>5587</v>
      </c>
      <c r="E7066" s="5">
        <v>2022</v>
      </c>
      <c r="F7066" s="8" t="str">
        <f t="shared" si="224"/>
        <v>May</v>
      </c>
      <c r="G7066" s="7">
        <f t="shared" si="225"/>
        <v>44682</v>
      </c>
      <c r="H7066" s="5" t="s">
        <v>4736</v>
      </c>
      <c r="I7066" s="5" t="s">
        <v>11</v>
      </c>
      <c r="J7066" s="10">
        <v>521877.68</v>
      </c>
      <c r="K7066" s="10"/>
      <c r="L7066" s="11">
        <v>521877.68</v>
      </c>
    </row>
    <row r="7067" spans="1:12" x14ac:dyDescent="0.25">
      <c r="A7067" s="5" t="s">
        <v>1701</v>
      </c>
      <c r="B7067" s="3" t="s">
        <v>1702</v>
      </c>
      <c r="C7067" s="5" t="s">
        <v>5589</v>
      </c>
      <c r="D7067" s="5" t="s">
        <v>5606</v>
      </c>
      <c r="E7067" s="5">
        <v>2022</v>
      </c>
      <c r="F7067" s="8" t="str">
        <f t="shared" si="224"/>
        <v>June</v>
      </c>
      <c r="G7067" s="7">
        <f t="shared" si="225"/>
        <v>44722</v>
      </c>
      <c r="H7067" s="5" t="s">
        <v>3247</v>
      </c>
      <c r="I7067" s="5" t="s">
        <v>13</v>
      </c>
      <c r="J7067" s="10"/>
      <c r="K7067" s="10">
        <v>469689.91</v>
      </c>
      <c r="L7067" s="11">
        <v>52187.77</v>
      </c>
    </row>
    <row r="7068" spans="1:12" x14ac:dyDescent="0.25">
      <c r="A7068" s="5" t="s">
        <v>1701</v>
      </c>
      <c r="B7068" s="3" t="s">
        <v>1702</v>
      </c>
      <c r="C7068" s="5" t="s">
        <v>5589</v>
      </c>
      <c r="D7068" s="5" t="s">
        <v>5606</v>
      </c>
      <c r="E7068" s="5">
        <v>2022</v>
      </c>
      <c r="F7068" s="8" t="str">
        <f t="shared" si="224"/>
        <v>June</v>
      </c>
      <c r="G7068" s="7">
        <f t="shared" si="225"/>
        <v>44722</v>
      </c>
      <c r="H7068" s="5" t="s">
        <v>4735</v>
      </c>
      <c r="I7068" s="5" t="s">
        <v>13</v>
      </c>
      <c r="J7068" s="10"/>
      <c r="K7068" s="10">
        <v>52187.77</v>
      </c>
      <c r="L7068" s="11">
        <v>0</v>
      </c>
    </row>
    <row r="7069" spans="1:12" x14ac:dyDescent="0.25">
      <c r="A7069" s="5" t="s">
        <v>1701</v>
      </c>
      <c r="B7069" s="3" t="s">
        <v>1702</v>
      </c>
      <c r="C7069" s="5" t="s">
        <v>5592</v>
      </c>
      <c r="D7069" s="5" t="s">
        <v>5587</v>
      </c>
      <c r="E7069" s="5">
        <v>2022</v>
      </c>
      <c r="F7069" s="8" t="str">
        <f t="shared" si="224"/>
        <v>July</v>
      </c>
      <c r="G7069" s="7">
        <f t="shared" si="225"/>
        <v>44743</v>
      </c>
      <c r="H7069" s="5" t="s">
        <v>4734</v>
      </c>
      <c r="I7069" s="5" t="s">
        <v>11</v>
      </c>
      <c r="J7069" s="10">
        <v>284464</v>
      </c>
      <c r="K7069" s="10"/>
      <c r="L7069" s="11">
        <v>284464</v>
      </c>
    </row>
    <row r="7070" spans="1:12" x14ac:dyDescent="0.25">
      <c r="A7070" s="5" t="s">
        <v>1701</v>
      </c>
      <c r="B7070" s="3" t="s">
        <v>1702</v>
      </c>
      <c r="C7070" s="5" t="s">
        <v>5592</v>
      </c>
      <c r="D7070" s="5" t="s">
        <v>5587</v>
      </c>
      <c r="E7070" s="5">
        <v>2022</v>
      </c>
      <c r="F7070" s="8" t="str">
        <f t="shared" si="224"/>
        <v>July</v>
      </c>
      <c r="G7070" s="7">
        <f t="shared" si="225"/>
        <v>44743</v>
      </c>
      <c r="H7070" s="5" t="s">
        <v>4733</v>
      </c>
      <c r="I7070" s="5" t="s">
        <v>11</v>
      </c>
      <c r="J7070" s="10">
        <v>284464</v>
      </c>
      <c r="K7070" s="10"/>
      <c r="L7070" s="11">
        <v>568928</v>
      </c>
    </row>
    <row r="7071" spans="1:12" x14ac:dyDescent="0.25">
      <c r="A7071" s="5" t="s">
        <v>1701</v>
      </c>
      <c r="B7071" s="3" t="s">
        <v>1702</v>
      </c>
      <c r="C7071" s="5" t="s">
        <v>5592</v>
      </c>
      <c r="D7071" s="5" t="s">
        <v>5590</v>
      </c>
      <c r="E7071" s="5">
        <v>2022</v>
      </c>
      <c r="F7071" s="8" t="str">
        <f t="shared" si="224"/>
        <v>July</v>
      </c>
      <c r="G7071" s="7">
        <f t="shared" si="225"/>
        <v>44750</v>
      </c>
      <c r="H7071" s="5" t="s">
        <v>4718</v>
      </c>
      <c r="I7071" s="5" t="s">
        <v>13</v>
      </c>
      <c r="J7071" s="10"/>
      <c r="K7071" s="10">
        <v>256017.6</v>
      </c>
      <c r="L7071" s="11">
        <v>312910.40000000002</v>
      </c>
    </row>
    <row r="7072" spans="1:12" x14ac:dyDescent="0.25">
      <c r="A7072" s="5" t="s">
        <v>1701</v>
      </c>
      <c r="B7072" s="3" t="s">
        <v>1702</v>
      </c>
      <c r="C7072" s="5" t="s">
        <v>5592</v>
      </c>
      <c r="D7072" s="5" t="s">
        <v>5590</v>
      </c>
      <c r="E7072" s="5">
        <v>2022</v>
      </c>
      <c r="F7072" s="8" t="str">
        <f t="shared" si="224"/>
        <v>July</v>
      </c>
      <c r="G7072" s="7">
        <f t="shared" si="225"/>
        <v>44750</v>
      </c>
      <c r="H7072" s="5" t="s">
        <v>4732</v>
      </c>
      <c r="I7072" s="5" t="s">
        <v>13</v>
      </c>
      <c r="J7072" s="10"/>
      <c r="K7072" s="10">
        <v>28446.400000000001</v>
      </c>
      <c r="L7072" s="11">
        <v>284464</v>
      </c>
    </row>
    <row r="7073" spans="1:12" x14ac:dyDescent="0.25">
      <c r="A7073" s="5" t="s">
        <v>1701</v>
      </c>
      <c r="B7073" s="3" t="s">
        <v>1702</v>
      </c>
      <c r="C7073" s="5" t="s">
        <v>5590</v>
      </c>
      <c r="D7073" s="5" t="s">
        <v>5587</v>
      </c>
      <c r="E7073" s="5">
        <v>2022</v>
      </c>
      <c r="F7073" s="8" t="str">
        <f t="shared" si="224"/>
        <v>August</v>
      </c>
      <c r="G7073" s="7">
        <f t="shared" si="225"/>
        <v>44774</v>
      </c>
      <c r="H7073" s="5" t="s">
        <v>4731</v>
      </c>
      <c r="I7073" s="5" t="s">
        <v>11</v>
      </c>
      <c r="J7073" s="10">
        <v>284464</v>
      </c>
      <c r="K7073" s="10"/>
      <c r="L7073" s="11">
        <v>568928</v>
      </c>
    </row>
    <row r="7074" spans="1:12" x14ac:dyDescent="0.25">
      <c r="A7074" s="5" t="s">
        <v>1701</v>
      </c>
      <c r="B7074" s="3" t="s">
        <v>1702</v>
      </c>
      <c r="C7074" s="5" t="s">
        <v>5590</v>
      </c>
      <c r="D7074" s="5" t="s">
        <v>5604</v>
      </c>
      <c r="E7074" s="5">
        <v>2022</v>
      </c>
      <c r="F7074" s="8" t="str">
        <f t="shared" si="224"/>
        <v>August</v>
      </c>
      <c r="G7074" s="7">
        <f t="shared" si="225"/>
        <v>44786</v>
      </c>
      <c r="H7074" s="5" t="s">
        <v>4685</v>
      </c>
      <c r="I7074" s="5" t="s">
        <v>13</v>
      </c>
      <c r="J7074" s="10"/>
      <c r="K7074" s="10">
        <v>256017.6</v>
      </c>
      <c r="L7074" s="11">
        <v>312910.40000000002</v>
      </c>
    </row>
    <row r="7075" spans="1:12" x14ac:dyDescent="0.25">
      <c r="A7075" s="5" t="s">
        <v>1701</v>
      </c>
      <c r="B7075" s="3" t="s">
        <v>1702</v>
      </c>
      <c r="C7075" s="5" t="s">
        <v>5590</v>
      </c>
      <c r="D7075" s="5" t="s">
        <v>5604</v>
      </c>
      <c r="E7075" s="5">
        <v>2022</v>
      </c>
      <c r="F7075" s="8" t="str">
        <f t="shared" si="224"/>
        <v>August</v>
      </c>
      <c r="G7075" s="7">
        <f t="shared" si="225"/>
        <v>44786</v>
      </c>
      <c r="H7075" s="5" t="s">
        <v>4684</v>
      </c>
      <c r="I7075" s="5" t="s">
        <v>13</v>
      </c>
      <c r="J7075" s="10"/>
      <c r="K7075" s="10">
        <v>28446.400000000001</v>
      </c>
      <c r="L7075" s="11">
        <v>284464</v>
      </c>
    </row>
    <row r="7076" spans="1:12" x14ac:dyDescent="0.25">
      <c r="A7076" s="5" t="s">
        <v>1703</v>
      </c>
      <c r="B7076" s="3" t="s">
        <v>1704</v>
      </c>
      <c r="C7076" s="5" t="s">
        <v>5587</v>
      </c>
      <c r="D7076" s="5" t="s">
        <v>5587</v>
      </c>
      <c r="E7076" s="5">
        <v>2022</v>
      </c>
      <c r="F7076" s="8" t="str">
        <f t="shared" si="224"/>
        <v>January</v>
      </c>
      <c r="G7076" s="7">
        <f t="shared" si="225"/>
        <v>44562</v>
      </c>
      <c r="H7076" s="5" t="s">
        <v>4730</v>
      </c>
      <c r="I7076" s="5" t="s">
        <v>11</v>
      </c>
      <c r="J7076" s="10">
        <v>1045000</v>
      </c>
      <c r="K7076" s="10"/>
      <c r="L7076" s="11">
        <v>1045000</v>
      </c>
    </row>
    <row r="7077" spans="1:12" x14ac:dyDescent="0.25">
      <c r="A7077" s="5" t="s">
        <v>1703</v>
      </c>
      <c r="B7077" s="3" t="s">
        <v>1704</v>
      </c>
      <c r="C7077" s="5" t="s">
        <v>5587</v>
      </c>
      <c r="D7077" s="5" t="s">
        <v>5587</v>
      </c>
      <c r="E7077" s="5">
        <v>2022</v>
      </c>
      <c r="F7077" s="8" t="str">
        <f t="shared" si="224"/>
        <v>January</v>
      </c>
      <c r="G7077" s="7">
        <f t="shared" si="225"/>
        <v>44562</v>
      </c>
      <c r="H7077" s="5" t="s">
        <v>4729</v>
      </c>
      <c r="I7077" s="5" t="s">
        <v>11</v>
      </c>
      <c r="J7077" s="10">
        <v>427104</v>
      </c>
      <c r="K7077" s="10"/>
      <c r="L7077" s="11">
        <v>1472104</v>
      </c>
    </row>
    <row r="7078" spans="1:12" x14ac:dyDescent="0.25">
      <c r="A7078" s="5" t="s">
        <v>1703</v>
      </c>
      <c r="B7078" s="3" t="s">
        <v>1704</v>
      </c>
      <c r="C7078" s="5" t="s">
        <v>5587</v>
      </c>
      <c r="D7078" s="5" t="s">
        <v>5604</v>
      </c>
      <c r="E7078" s="5">
        <v>2022</v>
      </c>
      <c r="F7078" s="8" t="str">
        <f t="shared" si="224"/>
        <v>January</v>
      </c>
      <c r="G7078" s="7">
        <f t="shared" si="225"/>
        <v>44574</v>
      </c>
      <c r="H7078" s="5" t="s">
        <v>3319</v>
      </c>
      <c r="I7078" s="5" t="s">
        <v>13</v>
      </c>
      <c r="J7078" s="10"/>
      <c r="K7078" s="10">
        <v>1045000</v>
      </c>
      <c r="L7078" s="11">
        <v>427104</v>
      </c>
    </row>
    <row r="7079" spans="1:12" x14ac:dyDescent="0.25">
      <c r="A7079" s="5" t="s">
        <v>1703</v>
      </c>
      <c r="B7079" s="3" t="s">
        <v>1704</v>
      </c>
      <c r="C7079" s="5" t="s">
        <v>5587</v>
      </c>
      <c r="D7079" s="5" t="s">
        <v>5617</v>
      </c>
      <c r="E7079" s="5">
        <v>2022</v>
      </c>
      <c r="F7079" s="8" t="str">
        <f t="shared" si="224"/>
        <v>January</v>
      </c>
      <c r="G7079" s="7">
        <f t="shared" si="225"/>
        <v>44580</v>
      </c>
      <c r="H7079" s="5" t="s">
        <v>3346</v>
      </c>
      <c r="I7079" s="5" t="s">
        <v>13</v>
      </c>
      <c r="J7079" s="10"/>
      <c r="K7079" s="10">
        <v>427104</v>
      </c>
      <c r="L7079" s="11">
        <v>0</v>
      </c>
    </row>
    <row r="7080" spans="1:12" x14ac:dyDescent="0.25">
      <c r="A7080" s="5" t="s">
        <v>1703</v>
      </c>
      <c r="B7080" s="3" t="s">
        <v>1704</v>
      </c>
      <c r="C7080" s="5" t="s">
        <v>5598</v>
      </c>
      <c r="D7080" s="5" t="s">
        <v>5587</v>
      </c>
      <c r="E7080" s="5">
        <v>2022</v>
      </c>
      <c r="F7080" s="8" t="str">
        <f t="shared" si="224"/>
        <v>February</v>
      </c>
      <c r="G7080" s="7">
        <f t="shared" si="225"/>
        <v>44593</v>
      </c>
      <c r="H7080" s="5" t="s">
        <v>4728</v>
      </c>
      <c r="I7080" s="5" t="s">
        <v>11</v>
      </c>
      <c r="J7080" s="10">
        <v>1045000</v>
      </c>
      <c r="K7080" s="10"/>
      <c r="L7080" s="11">
        <v>1045000</v>
      </c>
    </row>
    <row r="7081" spans="1:12" x14ac:dyDescent="0.25">
      <c r="A7081" s="5" t="s">
        <v>1703</v>
      </c>
      <c r="B7081" s="3" t="s">
        <v>1704</v>
      </c>
      <c r="C7081" s="5" t="s">
        <v>5598</v>
      </c>
      <c r="D7081" s="5" t="s">
        <v>5587</v>
      </c>
      <c r="E7081" s="5">
        <v>2022</v>
      </c>
      <c r="F7081" s="8" t="str">
        <f t="shared" si="224"/>
        <v>February</v>
      </c>
      <c r="G7081" s="7">
        <f t="shared" si="225"/>
        <v>44593</v>
      </c>
      <c r="H7081" s="5" t="s">
        <v>4727</v>
      </c>
      <c r="I7081" s="5" t="s">
        <v>11</v>
      </c>
      <c r="J7081" s="10">
        <v>427104</v>
      </c>
      <c r="K7081" s="10"/>
      <c r="L7081" s="11">
        <v>1472104</v>
      </c>
    </row>
    <row r="7082" spans="1:12" x14ac:dyDescent="0.25">
      <c r="A7082" s="5" t="s">
        <v>1703</v>
      </c>
      <c r="B7082" s="3" t="s">
        <v>1704</v>
      </c>
      <c r="C7082" s="5" t="s">
        <v>5598</v>
      </c>
      <c r="D7082" s="5" t="s">
        <v>5616</v>
      </c>
      <c r="E7082" s="5">
        <v>2022</v>
      </c>
      <c r="F7082" s="8" t="str">
        <f t="shared" si="224"/>
        <v>February</v>
      </c>
      <c r="G7082" s="7">
        <f t="shared" si="225"/>
        <v>44607</v>
      </c>
      <c r="H7082" s="5" t="s">
        <v>4700</v>
      </c>
      <c r="I7082" s="5" t="s">
        <v>13</v>
      </c>
      <c r="J7082" s="10"/>
      <c r="K7082" s="10">
        <v>1045000</v>
      </c>
      <c r="L7082" s="11">
        <v>427104</v>
      </c>
    </row>
    <row r="7083" spans="1:12" x14ac:dyDescent="0.25">
      <c r="A7083" s="5" t="s">
        <v>1703</v>
      </c>
      <c r="B7083" s="3" t="s">
        <v>1704</v>
      </c>
      <c r="C7083" s="5" t="s">
        <v>5598</v>
      </c>
      <c r="D7083" s="5" t="s">
        <v>5615</v>
      </c>
      <c r="E7083" s="5">
        <v>2022</v>
      </c>
      <c r="F7083" s="8" t="str">
        <f t="shared" si="224"/>
        <v>February</v>
      </c>
      <c r="G7083" s="7">
        <f t="shared" si="225"/>
        <v>44619</v>
      </c>
      <c r="H7083" s="5" t="s">
        <v>4700</v>
      </c>
      <c r="I7083" s="5" t="s">
        <v>13</v>
      </c>
      <c r="J7083" s="10"/>
      <c r="K7083" s="10">
        <v>427104</v>
      </c>
      <c r="L7083" s="11">
        <v>0</v>
      </c>
    </row>
    <row r="7084" spans="1:12" x14ac:dyDescent="0.25">
      <c r="A7084" s="5" t="s">
        <v>1703</v>
      </c>
      <c r="B7084" s="3" t="s">
        <v>1704</v>
      </c>
      <c r="C7084" s="5" t="s">
        <v>5588</v>
      </c>
      <c r="D7084" s="5" t="s">
        <v>5587</v>
      </c>
      <c r="E7084" s="5">
        <v>2022</v>
      </c>
      <c r="F7084" s="8" t="str">
        <f t="shared" si="224"/>
        <v>March</v>
      </c>
      <c r="G7084" s="7">
        <f t="shared" si="225"/>
        <v>44621</v>
      </c>
      <c r="H7084" s="5" t="s">
        <v>4726</v>
      </c>
      <c r="I7084" s="5" t="s">
        <v>11</v>
      </c>
      <c r="J7084" s="10">
        <v>1045000</v>
      </c>
      <c r="K7084" s="10"/>
      <c r="L7084" s="11">
        <v>1045000</v>
      </c>
    </row>
    <row r="7085" spans="1:12" x14ac:dyDescent="0.25">
      <c r="A7085" s="5" t="s">
        <v>1703</v>
      </c>
      <c r="B7085" s="3" t="s">
        <v>1704</v>
      </c>
      <c r="C7085" s="5" t="s">
        <v>5588</v>
      </c>
      <c r="D7085" s="5" t="s">
        <v>5587</v>
      </c>
      <c r="E7085" s="5">
        <v>2022</v>
      </c>
      <c r="F7085" s="8" t="str">
        <f t="shared" si="224"/>
        <v>March</v>
      </c>
      <c r="G7085" s="7">
        <f t="shared" si="225"/>
        <v>44621</v>
      </c>
      <c r="H7085" s="5" t="s">
        <v>4725</v>
      </c>
      <c r="I7085" s="5" t="s">
        <v>11</v>
      </c>
      <c r="J7085" s="10">
        <v>427104</v>
      </c>
      <c r="K7085" s="10"/>
      <c r="L7085" s="11">
        <v>1472104</v>
      </c>
    </row>
    <row r="7086" spans="1:12" x14ac:dyDescent="0.25">
      <c r="A7086" s="5" t="s">
        <v>1703</v>
      </c>
      <c r="B7086" s="3" t="s">
        <v>1704</v>
      </c>
      <c r="C7086" s="5" t="s">
        <v>5588</v>
      </c>
      <c r="D7086" s="5" t="s">
        <v>5600</v>
      </c>
      <c r="E7086" s="5">
        <v>2022</v>
      </c>
      <c r="F7086" s="8" t="str">
        <f t="shared" si="224"/>
        <v>March</v>
      </c>
      <c r="G7086" s="7">
        <f t="shared" si="225"/>
        <v>44648</v>
      </c>
      <c r="H7086" s="5" t="s">
        <v>4698</v>
      </c>
      <c r="I7086" s="5" t="s">
        <v>13</v>
      </c>
      <c r="J7086" s="10"/>
      <c r="K7086" s="10">
        <v>427104</v>
      </c>
      <c r="L7086" s="11">
        <v>1045000</v>
      </c>
    </row>
    <row r="7087" spans="1:12" x14ac:dyDescent="0.25">
      <c r="A7087" s="5" t="s">
        <v>1703</v>
      </c>
      <c r="B7087" s="3" t="s">
        <v>1704</v>
      </c>
      <c r="C7087" s="5" t="s">
        <v>5588</v>
      </c>
      <c r="D7087" s="5" t="s">
        <v>5595</v>
      </c>
      <c r="E7087" s="5">
        <v>2022</v>
      </c>
      <c r="F7087" s="8" t="str">
        <f t="shared" si="224"/>
        <v>March</v>
      </c>
      <c r="G7087" s="7">
        <f t="shared" si="225"/>
        <v>44651</v>
      </c>
      <c r="H7087" s="5" t="s">
        <v>3267</v>
      </c>
      <c r="I7087" s="5" t="s">
        <v>13</v>
      </c>
      <c r="J7087" s="10"/>
      <c r="K7087" s="10">
        <v>1045000</v>
      </c>
      <c r="L7087" s="11">
        <v>0</v>
      </c>
    </row>
    <row r="7088" spans="1:12" x14ac:dyDescent="0.25">
      <c r="A7088" s="5" t="s">
        <v>1703</v>
      </c>
      <c r="B7088" s="3" t="s">
        <v>1704</v>
      </c>
      <c r="C7088" s="5" t="s">
        <v>5596</v>
      </c>
      <c r="D7088" s="5" t="s">
        <v>5587</v>
      </c>
      <c r="E7088" s="5">
        <v>2022</v>
      </c>
      <c r="F7088" s="8" t="str">
        <f t="shared" si="224"/>
        <v>April</v>
      </c>
      <c r="G7088" s="7">
        <f t="shared" si="225"/>
        <v>44652</v>
      </c>
      <c r="H7088" s="5" t="s">
        <v>4724</v>
      </c>
      <c r="I7088" s="5" t="s">
        <v>11</v>
      </c>
      <c r="J7088" s="10">
        <v>1045000</v>
      </c>
      <c r="K7088" s="10"/>
      <c r="L7088" s="11">
        <v>1045000</v>
      </c>
    </row>
    <row r="7089" spans="1:12" x14ac:dyDescent="0.25">
      <c r="A7089" s="5" t="s">
        <v>1703</v>
      </c>
      <c r="B7089" s="3" t="s">
        <v>1704</v>
      </c>
      <c r="C7089" s="5" t="s">
        <v>5596</v>
      </c>
      <c r="D7089" s="5" t="s">
        <v>5587</v>
      </c>
      <c r="E7089" s="5">
        <v>2022</v>
      </c>
      <c r="F7089" s="8" t="str">
        <f t="shared" si="224"/>
        <v>April</v>
      </c>
      <c r="G7089" s="7">
        <f t="shared" si="225"/>
        <v>44652</v>
      </c>
      <c r="H7089" s="5" t="s">
        <v>4723</v>
      </c>
      <c r="I7089" s="5" t="s">
        <v>11</v>
      </c>
      <c r="J7089" s="10">
        <v>427104</v>
      </c>
      <c r="K7089" s="10"/>
      <c r="L7089" s="11">
        <v>1472104</v>
      </c>
    </row>
    <row r="7090" spans="1:12" x14ac:dyDescent="0.25">
      <c r="A7090" s="5" t="s">
        <v>1703</v>
      </c>
      <c r="B7090" s="3" t="s">
        <v>1704</v>
      </c>
      <c r="C7090" s="5" t="s">
        <v>5596</v>
      </c>
      <c r="D7090" s="5" t="s">
        <v>5615</v>
      </c>
      <c r="E7090" s="5">
        <v>2022</v>
      </c>
      <c r="F7090" s="8" t="str">
        <f t="shared" si="224"/>
        <v>April</v>
      </c>
      <c r="G7090" s="7">
        <f t="shared" si="225"/>
        <v>44678</v>
      </c>
      <c r="H7090" s="5" t="s">
        <v>3267</v>
      </c>
      <c r="I7090" s="5" t="s">
        <v>13</v>
      </c>
      <c r="J7090" s="10"/>
      <c r="K7090" s="10">
        <v>427104</v>
      </c>
      <c r="L7090" s="11">
        <v>1045000</v>
      </c>
    </row>
    <row r="7091" spans="1:12" x14ac:dyDescent="0.25">
      <c r="A7091" s="5" t="s">
        <v>1703</v>
      </c>
      <c r="B7091" s="3" t="s">
        <v>1704</v>
      </c>
      <c r="C7091" s="5" t="s">
        <v>5596</v>
      </c>
      <c r="D7091" s="5" t="s">
        <v>5600</v>
      </c>
      <c r="E7091" s="5">
        <v>2022</v>
      </c>
      <c r="F7091" s="8" t="str">
        <f t="shared" si="224"/>
        <v>April</v>
      </c>
      <c r="G7091" s="7">
        <f t="shared" si="225"/>
        <v>44679</v>
      </c>
      <c r="H7091" s="5" t="s">
        <v>3267</v>
      </c>
      <c r="I7091" s="5" t="s">
        <v>13</v>
      </c>
      <c r="J7091" s="10"/>
      <c r="K7091" s="10">
        <v>1045000</v>
      </c>
      <c r="L7091" s="11">
        <v>0</v>
      </c>
    </row>
    <row r="7092" spans="1:12" x14ac:dyDescent="0.25">
      <c r="A7092" s="5" t="s">
        <v>1703</v>
      </c>
      <c r="B7092" s="3" t="s">
        <v>1704</v>
      </c>
      <c r="C7092" s="5" t="s">
        <v>5597</v>
      </c>
      <c r="D7092" s="5" t="s">
        <v>5587</v>
      </c>
      <c r="E7092" s="5">
        <v>2022</v>
      </c>
      <c r="F7092" s="8" t="str">
        <f t="shared" si="224"/>
        <v>May</v>
      </c>
      <c r="G7092" s="7">
        <f t="shared" si="225"/>
        <v>44682</v>
      </c>
      <c r="H7092" s="5" t="s">
        <v>4722</v>
      </c>
      <c r="I7092" s="5" t="s">
        <v>11</v>
      </c>
      <c r="J7092" s="10">
        <v>1045000</v>
      </c>
      <c r="K7092" s="10"/>
      <c r="L7092" s="11">
        <v>1045000</v>
      </c>
    </row>
    <row r="7093" spans="1:12" x14ac:dyDescent="0.25">
      <c r="A7093" s="5" t="s">
        <v>1703</v>
      </c>
      <c r="B7093" s="3" t="s">
        <v>1704</v>
      </c>
      <c r="C7093" s="5" t="s">
        <v>5597</v>
      </c>
      <c r="D7093" s="5" t="s">
        <v>5587</v>
      </c>
      <c r="E7093" s="5">
        <v>2022</v>
      </c>
      <c r="F7093" s="8" t="str">
        <f t="shared" si="224"/>
        <v>May</v>
      </c>
      <c r="G7093" s="7">
        <f t="shared" si="225"/>
        <v>44682</v>
      </c>
      <c r="H7093" s="5" t="s">
        <v>4721</v>
      </c>
      <c r="I7093" s="5" t="s">
        <v>11</v>
      </c>
      <c r="J7093" s="10">
        <v>427104</v>
      </c>
      <c r="K7093" s="10"/>
      <c r="L7093" s="11">
        <v>1472104</v>
      </c>
    </row>
    <row r="7094" spans="1:12" x14ac:dyDescent="0.25">
      <c r="A7094" s="5" t="s">
        <v>1703</v>
      </c>
      <c r="B7094" s="3" t="s">
        <v>1704</v>
      </c>
      <c r="C7094" s="5" t="s">
        <v>5589</v>
      </c>
      <c r="D7094" s="5" t="s">
        <v>5587</v>
      </c>
      <c r="E7094" s="5">
        <v>2022</v>
      </c>
      <c r="F7094" s="8" t="str">
        <f t="shared" si="224"/>
        <v>June</v>
      </c>
      <c r="G7094" s="7">
        <f t="shared" si="225"/>
        <v>44713</v>
      </c>
      <c r="H7094" s="5" t="s">
        <v>4720</v>
      </c>
      <c r="I7094" s="5" t="s">
        <v>11</v>
      </c>
      <c r="J7094" s="10">
        <v>1045000</v>
      </c>
      <c r="K7094" s="10"/>
      <c r="L7094" s="11">
        <v>2517104</v>
      </c>
    </row>
    <row r="7095" spans="1:12" x14ac:dyDescent="0.25">
      <c r="A7095" s="5" t="s">
        <v>1703</v>
      </c>
      <c r="B7095" s="3" t="s">
        <v>1704</v>
      </c>
      <c r="C7095" s="5" t="s">
        <v>5589</v>
      </c>
      <c r="D7095" s="5" t="s">
        <v>5587</v>
      </c>
      <c r="E7095" s="5">
        <v>2022</v>
      </c>
      <c r="F7095" s="8" t="str">
        <f t="shared" si="224"/>
        <v>June</v>
      </c>
      <c r="G7095" s="7">
        <f t="shared" si="225"/>
        <v>44713</v>
      </c>
      <c r="H7095" s="5" t="s">
        <v>4719</v>
      </c>
      <c r="I7095" s="5" t="s">
        <v>11</v>
      </c>
      <c r="J7095" s="10">
        <v>427104</v>
      </c>
      <c r="K7095" s="10"/>
      <c r="L7095" s="11">
        <v>2944208</v>
      </c>
    </row>
    <row r="7096" spans="1:12" x14ac:dyDescent="0.25">
      <c r="A7096" s="5" t="s">
        <v>1703</v>
      </c>
      <c r="B7096" s="3" t="s">
        <v>1704</v>
      </c>
      <c r="C7096" s="5" t="s">
        <v>5589</v>
      </c>
      <c r="D7096" s="5" t="s">
        <v>5600</v>
      </c>
      <c r="E7096" s="5">
        <v>2022</v>
      </c>
      <c r="F7096" s="8" t="str">
        <f t="shared" si="224"/>
        <v>June</v>
      </c>
      <c r="G7096" s="7">
        <f t="shared" si="225"/>
        <v>44740</v>
      </c>
      <c r="H7096" s="5" t="s">
        <v>4718</v>
      </c>
      <c r="I7096" s="5" t="s">
        <v>13</v>
      </c>
      <c r="J7096" s="10"/>
      <c r="K7096" s="10">
        <v>1472104</v>
      </c>
      <c r="L7096" s="11">
        <v>1472104</v>
      </c>
    </row>
    <row r="7097" spans="1:12" x14ac:dyDescent="0.25">
      <c r="A7097" s="5" t="s">
        <v>1703</v>
      </c>
      <c r="B7097" s="3" t="s">
        <v>1704</v>
      </c>
      <c r="C7097" s="5" t="s">
        <v>5589</v>
      </c>
      <c r="D7097" s="5" t="s">
        <v>5603</v>
      </c>
      <c r="E7097" s="5">
        <v>2022</v>
      </c>
      <c r="F7097" s="8" t="str">
        <f t="shared" si="224"/>
        <v>June</v>
      </c>
      <c r="G7097" s="7">
        <f t="shared" si="225"/>
        <v>44741</v>
      </c>
      <c r="H7097" s="5" t="s">
        <v>4717</v>
      </c>
      <c r="I7097" s="5" t="s">
        <v>13</v>
      </c>
      <c r="J7097" s="10"/>
      <c r="K7097" s="10">
        <v>2090000</v>
      </c>
      <c r="L7097" s="11">
        <v>-617896</v>
      </c>
    </row>
    <row r="7098" spans="1:12" x14ac:dyDescent="0.25">
      <c r="A7098" s="5" t="s">
        <v>1703</v>
      </c>
      <c r="B7098" s="3" t="s">
        <v>1704</v>
      </c>
      <c r="C7098" s="5" t="s">
        <v>5589</v>
      </c>
      <c r="D7098" s="5" t="s">
        <v>5603</v>
      </c>
      <c r="E7098" s="5">
        <v>2022</v>
      </c>
      <c r="F7098" s="8" t="str">
        <f t="shared" si="224"/>
        <v>June</v>
      </c>
      <c r="G7098" s="7">
        <f t="shared" si="225"/>
        <v>44741</v>
      </c>
      <c r="H7098" s="5" t="s">
        <v>4717</v>
      </c>
      <c r="I7098" s="5" t="s">
        <v>13</v>
      </c>
      <c r="J7098" s="10"/>
      <c r="K7098" s="10">
        <v>854208</v>
      </c>
      <c r="L7098" s="11">
        <v>-1472104</v>
      </c>
    </row>
    <row r="7099" spans="1:12" x14ac:dyDescent="0.25">
      <c r="A7099" s="5" t="s">
        <v>1703</v>
      </c>
      <c r="B7099" s="3" t="s">
        <v>1704</v>
      </c>
      <c r="C7099" s="5" t="s">
        <v>5589</v>
      </c>
      <c r="D7099" s="5" t="s">
        <v>5610</v>
      </c>
      <c r="E7099" s="5">
        <v>2022</v>
      </c>
      <c r="F7099" s="8" t="str">
        <f t="shared" si="224"/>
        <v>June</v>
      </c>
      <c r="G7099" s="7">
        <f t="shared" si="225"/>
        <v>44742</v>
      </c>
      <c r="H7099" s="5" t="s">
        <v>4716</v>
      </c>
      <c r="I7099" s="5" t="s">
        <v>11</v>
      </c>
      <c r="J7099" s="10">
        <v>1045000</v>
      </c>
      <c r="K7099" s="10"/>
      <c r="L7099" s="11">
        <v>-427104</v>
      </c>
    </row>
    <row r="7100" spans="1:12" x14ac:dyDescent="0.25">
      <c r="A7100" s="5" t="s">
        <v>1703</v>
      </c>
      <c r="B7100" s="3" t="s">
        <v>1704</v>
      </c>
      <c r="C7100" s="5" t="s">
        <v>5589</v>
      </c>
      <c r="D7100" s="5" t="s">
        <v>5610</v>
      </c>
      <c r="E7100" s="5">
        <v>2022</v>
      </c>
      <c r="F7100" s="8" t="str">
        <f t="shared" si="224"/>
        <v>June</v>
      </c>
      <c r="G7100" s="7">
        <f t="shared" si="225"/>
        <v>44742</v>
      </c>
      <c r="H7100" s="5" t="s">
        <v>4715</v>
      </c>
      <c r="I7100" s="5" t="s">
        <v>11</v>
      </c>
      <c r="J7100" s="10">
        <v>427104</v>
      </c>
      <c r="K7100" s="10"/>
      <c r="L7100" s="11">
        <v>0</v>
      </c>
    </row>
    <row r="7101" spans="1:12" x14ac:dyDescent="0.25">
      <c r="A7101" s="5" t="s">
        <v>1703</v>
      </c>
      <c r="B7101" s="3" t="s">
        <v>1704</v>
      </c>
      <c r="C7101" s="5" t="s">
        <v>5590</v>
      </c>
      <c r="D7101" s="5" t="s">
        <v>5587</v>
      </c>
      <c r="E7101" s="5">
        <v>2022</v>
      </c>
      <c r="F7101" s="8" t="str">
        <f t="shared" si="224"/>
        <v>August</v>
      </c>
      <c r="G7101" s="7">
        <f t="shared" si="225"/>
        <v>44774</v>
      </c>
      <c r="H7101" s="5" t="s">
        <v>4714</v>
      </c>
      <c r="I7101" s="5" t="s">
        <v>11</v>
      </c>
      <c r="J7101" s="10">
        <v>1045000</v>
      </c>
      <c r="K7101" s="10"/>
      <c r="L7101" s="11">
        <v>1045000</v>
      </c>
    </row>
    <row r="7102" spans="1:12" x14ac:dyDescent="0.25">
      <c r="A7102" s="5" t="s">
        <v>1703</v>
      </c>
      <c r="B7102" s="3" t="s">
        <v>1704</v>
      </c>
      <c r="C7102" s="5" t="s">
        <v>5590</v>
      </c>
      <c r="D7102" s="5" t="s">
        <v>5587</v>
      </c>
      <c r="E7102" s="5">
        <v>2022</v>
      </c>
      <c r="F7102" s="8" t="str">
        <f t="shared" si="224"/>
        <v>August</v>
      </c>
      <c r="G7102" s="7">
        <f t="shared" si="225"/>
        <v>44774</v>
      </c>
      <c r="H7102" s="5" t="s">
        <v>4713</v>
      </c>
      <c r="I7102" s="5" t="s">
        <v>11</v>
      </c>
      <c r="J7102" s="10">
        <v>427104</v>
      </c>
      <c r="K7102" s="10"/>
      <c r="L7102" s="11">
        <v>1472104</v>
      </c>
    </row>
    <row r="7103" spans="1:12" x14ac:dyDescent="0.25">
      <c r="A7103" s="5" t="s">
        <v>1703</v>
      </c>
      <c r="B7103" s="3" t="s">
        <v>1704</v>
      </c>
      <c r="C7103" s="5" t="s">
        <v>5590</v>
      </c>
      <c r="D7103" s="5" t="s">
        <v>5594</v>
      </c>
      <c r="E7103" s="5">
        <v>2022</v>
      </c>
      <c r="F7103" s="8" t="str">
        <f t="shared" si="224"/>
        <v>August</v>
      </c>
      <c r="G7103" s="7">
        <f t="shared" si="225"/>
        <v>44784</v>
      </c>
      <c r="H7103" s="5" t="s">
        <v>4685</v>
      </c>
      <c r="I7103" s="5" t="s">
        <v>13</v>
      </c>
      <c r="J7103" s="10"/>
      <c r="K7103" s="10">
        <v>427104</v>
      </c>
      <c r="L7103" s="11">
        <v>1045000</v>
      </c>
    </row>
    <row r="7104" spans="1:12" x14ac:dyDescent="0.25">
      <c r="A7104" s="5" t="s">
        <v>1703</v>
      </c>
      <c r="B7104" s="3" t="s">
        <v>1704</v>
      </c>
      <c r="C7104" s="5" t="s">
        <v>5590</v>
      </c>
      <c r="D7104" s="5" t="s">
        <v>5607</v>
      </c>
      <c r="E7104" s="5">
        <v>2022</v>
      </c>
      <c r="F7104" s="8" t="str">
        <f t="shared" si="224"/>
        <v>August</v>
      </c>
      <c r="G7104" s="7">
        <f t="shared" si="225"/>
        <v>44785</v>
      </c>
      <c r="H7104" s="5" t="s">
        <v>4685</v>
      </c>
      <c r="I7104" s="5" t="s">
        <v>13</v>
      </c>
      <c r="J7104" s="10"/>
      <c r="K7104" s="10">
        <v>1045000</v>
      </c>
      <c r="L7104" s="11">
        <v>0</v>
      </c>
    </row>
    <row r="7105" spans="1:12" x14ac:dyDescent="0.25">
      <c r="A7105" s="5" t="s">
        <v>1713</v>
      </c>
      <c r="B7105" s="3" t="s">
        <v>1714</v>
      </c>
      <c r="C7105" s="7"/>
      <c r="D7105" s="7"/>
      <c r="E7105" s="7"/>
      <c r="F7105" s="8" t="str">
        <f t="shared" si="224"/>
        <v>January</v>
      </c>
      <c r="G7105" s="7" t="str">
        <f t="shared" si="225"/>
        <v/>
      </c>
      <c r="H7105" s="5" t="s">
        <v>28</v>
      </c>
      <c r="I7105" s="5" t="s">
        <v>29</v>
      </c>
      <c r="J7105" s="10"/>
      <c r="K7105" s="10"/>
      <c r="L7105" s="11">
        <v>0</v>
      </c>
    </row>
    <row r="7106" spans="1:12" x14ac:dyDescent="0.25">
      <c r="A7106" s="5" t="s">
        <v>1719</v>
      </c>
      <c r="B7106" s="3" t="s">
        <v>1720</v>
      </c>
      <c r="C7106" s="5" t="s">
        <v>5587</v>
      </c>
      <c r="D7106" s="5" t="s">
        <v>5587</v>
      </c>
      <c r="E7106" s="5">
        <v>2022</v>
      </c>
      <c r="F7106" s="8" t="str">
        <f t="shared" si="224"/>
        <v>January</v>
      </c>
      <c r="G7106" s="7">
        <f t="shared" si="225"/>
        <v>44562</v>
      </c>
      <c r="H7106" s="5" t="s">
        <v>4712</v>
      </c>
      <c r="I7106" s="5" t="s">
        <v>11</v>
      </c>
      <c r="J7106" s="10">
        <v>217648.8</v>
      </c>
      <c r="K7106" s="10"/>
      <c r="L7106" s="11">
        <v>217648.8</v>
      </c>
    </row>
    <row r="7107" spans="1:12" x14ac:dyDescent="0.25">
      <c r="A7107" s="5" t="s">
        <v>1719</v>
      </c>
      <c r="B7107" s="3" t="s">
        <v>1720</v>
      </c>
      <c r="C7107" s="5" t="s">
        <v>5587</v>
      </c>
      <c r="D7107" s="5" t="s">
        <v>5589</v>
      </c>
      <c r="E7107" s="5">
        <v>2022</v>
      </c>
      <c r="F7107" s="8" t="str">
        <f t="shared" si="224"/>
        <v>January</v>
      </c>
      <c r="G7107" s="7">
        <f t="shared" si="225"/>
        <v>44567</v>
      </c>
      <c r="H7107" s="5" t="s">
        <v>3213</v>
      </c>
      <c r="I7107" s="5" t="s">
        <v>13</v>
      </c>
      <c r="J7107" s="10"/>
      <c r="K7107" s="10">
        <v>197402.4</v>
      </c>
      <c r="L7107" s="11">
        <v>20246.400000000001</v>
      </c>
    </row>
    <row r="7108" spans="1:12" x14ac:dyDescent="0.25">
      <c r="A7108" s="5" t="s">
        <v>1719</v>
      </c>
      <c r="B7108" s="3" t="s">
        <v>1720</v>
      </c>
      <c r="C7108" s="5" t="s">
        <v>5587</v>
      </c>
      <c r="D7108" s="5" t="s">
        <v>5589</v>
      </c>
      <c r="E7108" s="5">
        <v>2022</v>
      </c>
      <c r="F7108" s="8" t="str">
        <f t="shared" si="224"/>
        <v>January</v>
      </c>
      <c r="G7108" s="7">
        <f t="shared" si="225"/>
        <v>44567</v>
      </c>
      <c r="H7108" s="5" t="s">
        <v>4711</v>
      </c>
      <c r="I7108" s="5" t="s">
        <v>13</v>
      </c>
      <c r="J7108" s="10"/>
      <c r="K7108" s="10">
        <v>20246.400000000001</v>
      </c>
      <c r="L7108" s="11">
        <v>0</v>
      </c>
    </row>
    <row r="7109" spans="1:12" x14ac:dyDescent="0.25">
      <c r="A7109" s="5" t="s">
        <v>1719</v>
      </c>
      <c r="B7109" s="3" t="s">
        <v>1720</v>
      </c>
      <c r="C7109" s="5" t="s">
        <v>5598</v>
      </c>
      <c r="D7109" s="5" t="s">
        <v>5587</v>
      </c>
      <c r="E7109" s="5">
        <v>2022</v>
      </c>
      <c r="F7109" s="8" t="str">
        <f t="shared" si="224"/>
        <v>February</v>
      </c>
      <c r="G7109" s="7">
        <f t="shared" si="225"/>
        <v>44593</v>
      </c>
      <c r="H7109" s="5" t="s">
        <v>4710</v>
      </c>
      <c r="I7109" s="5" t="s">
        <v>11</v>
      </c>
      <c r="J7109" s="10">
        <v>217648.8</v>
      </c>
      <c r="K7109" s="10"/>
      <c r="L7109" s="11">
        <v>217648.8</v>
      </c>
    </row>
    <row r="7110" spans="1:12" x14ac:dyDescent="0.25">
      <c r="A7110" s="5" t="s">
        <v>1719</v>
      </c>
      <c r="B7110" s="3" t="s">
        <v>1720</v>
      </c>
      <c r="C7110" s="5" t="s">
        <v>5598</v>
      </c>
      <c r="D7110" s="5" t="s">
        <v>5611</v>
      </c>
      <c r="E7110" s="5">
        <v>2022</v>
      </c>
      <c r="F7110" s="8" t="str">
        <f t="shared" si="224"/>
        <v>February</v>
      </c>
      <c r="G7110" s="7">
        <f t="shared" si="225"/>
        <v>44606</v>
      </c>
      <c r="H7110" s="5" t="s">
        <v>4698</v>
      </c>
      <c r="I7110" s="5" t="s">
        <v>13</v>
      </c>
      <c r="J7110" s="10"/>
      <c r="K7110" s="10">
        <v>197402.4</v>
      </c>
      <c r="L7110" s="11">
        <v>20246.400000000001</v>
      </c>
    </row>
    <row r="7111" spans="1:12" x14ac:dyDescent="0.25">
      <c r="A7111" s="5" t="s">
        <v>1719</v>
      </c>
      <c r="B7111" s="3" t="s">
        <v>1720</v>
      </c>
      <c r="C7111" s="5" t="s">
        <v>5598</v>
      </c>
      <c r="D7111" s="5" t="s">
        <v>5611</v>
      </c>
      <c r="E7111" s="5">
        <v>2022</v>
      </c>
      <c r="F7111" s="8" t="str">
        <f t="shared" si="224"/>
        <v>February</v>
      </c>
      <c r="G7111" s="7">
        <f t="shared" si="225"/>
        <v>44606</v>
      </c>
      <c r="H7111" s="5" t="s">
        <v>4697</v>
      </c>
      <c r="I7111" s="5" t="s">
        <v>13</v>
      </c>
      <c r="J7111" s="10"/>
      <c r="K7111" s="10">
        <v>20246.400000000001</v>
      </c>
      <c r="L7111" s="11">
        <v>0</v>
      </c>
    </row>
    <row r="7112" spans="1:12" x14ac:dyDescent="0.25">
      <c r="A7112" s="5" t="s">
        <v>1719</v>
      </c>
      <c r="B7112" s="3" t="s">
        <v>1720</v>
      </c>
      <c r="C7112" s="5" t="s">
        <v>5588</v>
      </c>
      <c r="D7112" s="5" t="s">
        <v>5587</v>
      </c>
      <c r="E7112" s="5">
        <v>2022</v>
      </c>
      <c r="F7112" s="8" t="str">
        <f t="shared" si="224"/>
        <v>March</v>
      </c>
      <c r="G7112" s="7">
        <f t="shared" si="225"/>
        <v>44621</v>
      </c>
      <c r="H7112" s="5" t="s">
        <v>4709</v>
      </c>
      <c r="I7112" s="5" t="s">
        <v>11</v>
      </c>
      <c r="J7112" s="10">
        <v>217648.8</v>
      </c>
      <c r="K7112" s="10"/>
      <c r="L7112" s="11">
        <v>217648.8</v>
      </c>
    </row>
    <row r="7113" spans="1:12" x14ac:dyDescent="0.25">
      <c r="A7113" s="5" t="s">
        <v>1719</v>
      </c>
      <c r="B7113" s="3" t="s">
        <v>1720</v>
      </c>
      <c r="C7113" s="5" t="s">
        <v>5588</v>
      </c>
      <c r="D7113" s="5" t="s">
        <v>5587</v>
      </c>
      <c r="E7113" s="5">
        <v>2022</v>
      </c>
      <c r="F7113" s="8" t="str">
        <f t="shared" si="224"/>
        <v>March</v>
      </c>
      <c r="G7113" s="7">
        <f t="shared" si="225"/>
        <v>44621</v>
      </c>
      <c r="H7113" s="5" t="s">
        <v>4708</v>
      </c>
      <c r="I7113" s="5" t="s">
        <v>11</v>
      </c>
      <c r="J7113" s="10"/>
      <c r="K7113" s="10">
        <v>10882.44</v>
      </c>
      <c r="L7113" s="11">
        <v>206766.36</v>
      </c>
    </row>
    <row r="7114" spans="1:12" x14ac:dyDescent="0.25">
      <c r="A7114" s="5" t="s">
        <v>1719</v>
      </c>
      <c r="B7114" s="3" t="s">
        <v>1720</v>
      </c>
      <c r="C7114" s="5" t="s">
        <v>5588</v>
      </c>
      <c r="D7114" s="5" t="s">
        <v>5602</v>
      </c>
      <c r="E7114" s="5">
        <v>2022</v>
      </c>
      <c r="F7114" s="8" t="str">
        <f t="shared" si="224"/>
        <v>March</v>
      </c>
      <c r="G7114" s="7">
        <f t="shared" si="225"/>
        <v>44644</v>
      </c>
      <c r="H7114" s="5" t="s">
        <v>4695</v>
      </c>
      <c r="I7114" s="5" t="s">
        <v>13</v>
      </c>
      <c r="J7114" s="10"/>
      <c r="K7114" s="10">
        <v>197402.4</v>
      </c>
      <c r="L7114" s="11">
        <v>9363.9599999999991</v>
      </c>
    </row>
    <row r="7115" spans="1:12" x14ac:dyDescent="0.25">
      <c r="A7115" s="5" t="s">
        <v>1719</v>
      </c>
      <c r="B7115" s="3" t="s">
        <v>1720</v>
      </c>
      <c r="C7115" s="5" t="s">
        <v>5588</v>
      </c>
      <c r="D7115" s="5" t="s">
        <v>5602</v>
      </c>
      <c r="E7115" s="5">
        <v>2022</v>
      </c>
      <c r="F7115" s="8" t="str">
        <f t="shared" si="224"/>
        <v>March</v>
      </c>
      <c r="G7115" s="7">
        <f t="shared" si="225"/>
        <v>44644</v>
      </c>
      <c r="H7115" s="5" t="s">
        <v>4694</v>
      </c>
      <c r="I7115" s="5" t="s">
        <v>13</v>
      </c>
      <c r="J7115" s="10"/>
      <c r="K7115" s="10">
        <v>9363.9599999999991</v>
      </c>
      <c r="L7115" s="11">
        <v>0</v>
      </c>
    </row>
    <row r="7116" spans="1:12" x14ac:dyDescent="0.25">
      <c r="A7116" s="5" t="s">
        <v>1719</v>
      </c>
      <c r="B7116" s="3" t="s">
        <v>1720</v>
      </c>
      <c r="C7116" s="5" t="s">
        <v>5596</v>
      </c>
      <c r="D7116" s="5" t="s">
        <v>5587</v>
      </c>
      <c r="E7116" s="5">
        <v>2022</v>
      </c>
      <c r="F7116" s="8" t="str">
        <f t="shared" si="224"/>
        <v>April</v>
      </c>
      <c r="G7116" s="7">
        <f t="shared" si="225"/>
        <v>44652</v>
      </c>
      <c r="H7116" s="5" t="s">
        <v>4707</v>
      </c>
      <c r="I7116" s="5" t="s">
        <v>11</v>
      </c>
      <c r="J7116" s="10">
        <v>217648.8</v>
      </c>
      <c r="K7116" s="10"/>
      <c r="L7116" s="11">
        <v>217648.8</v>
      </c>
    </row>
    <row r="7117" spans="1:12" x14ac:dyDescent="0.25">
      <c r="A7117" s="5" t="s">
        <v>1719</v>
      </c>
      <c r="B7117" s="3" t="s">
        <v>1720</v>
      </c>
      <c r="C7117" s="5" t="s">
        <v>5596</v>
      </c>
      <c r="D7117" s="5" t="s">
        <v>5611</v>
      </c>
      <c r="E7117" s="5">
        <v>2022</v>
      </c>
      <c r="F7117" s="8" t="str">
        <f t="shared" si="224"/>
        <v>April</v>
      </c>
      <c r="G7117" s="7">
        <f t="shared" si="225"/>
        <v>44665</v>
      </c>
      <c r="H7117" s="5" t="s">
        <v>4692</v>
      </c>
      <c r="I7117" s="5" t="s">
        <v>13</v>
      </c>
      <c r="J7117" s="10"/>
      <c r="K7117" s="10">
        <v>197402.4</v>
      </c>
      <c r="L7117" s="11">
        <v>20246.400000000001</v>
      </c>
    </row>
    <row r="7118" spans="1:12" x14ac:dyDescent="0.25">
      <c r="A7118" s="5" t="s">
        <v>1719</v>
      </c>
      <c r="B7118" s="3" t="s">
        <v>1720</v>
      </c>
      <c r="C7118" s="5" t="s">
        <v>5596</v>
      </c>
      <c r="D7118" s="5" t="s">
        <v>5611</v>
      </c>
      <c r="E7118" s="5">
        <v>2022</v>
      </c>
      <c r="F7118" s="8" t="str">
        <f t="shared" si="224"/>
        <v>April</v>
      </c>
      <c r="G7118" s="7">
        <f t="shared" si="225"/>
        <v>44665</v>
      </c>
      <c r="H7118" s="5" t="s">
        <v>4691</v>
      </c>
      <c r="I7118" s="5" t="s">
        <v>13</v>
      </c>
      <c r="J7118" s="10"/>
      <c r="K7118" s="10">
        <v>20246.400000000001</v>
      </c>
      <c r="L7118" s="11">
        <v>0</v>
      </c>
    </row>
    <row r="7119" spans="1:12" x14ac:dyDescent="0.25">
      <c r="A7119" s="5" t="s">
        <v>1719</v>
      </c>
      <c r="B7119" s="3" t="s">
        <v>1720</v>
      </c>
      <c r="C7119" s="5" t="s">
        <v>5597</v>
      </c>
      <c r="D7119" s="5" t="s">
        <v>5587</v>
      </c>
      <c r="E7119" s="5">
        <v>2022</v>
      </c>
      <c r="F7119" s="8" t="str">
        <f t="shared" si="224"/>
        <v>May</v>
      </c>
      <c r="G7119" s="7">
        <f t="shared" si="225"/>
        <v>44682</v>
      </c>
      <c r="H7119" s="5" t="s">
        <v>4706</v>
      </c>
      <c r="I7119" s="5" t="s">
        <v>11</v>
      </c>
      <c r="J7119" s="10">
        <v>70209.289999999994</v>
      </c>
      <c r="K7119" s="10"/>
      <c r="L7119" s="11">
        <v>70209.289999999994</v>
      </c>
    </row>
    <row r="7120" spans="1:12" x14ac:dyDescent="0.25">
      <c r="A7120" s="5" t="s">
        <v>1721</v>
      </c>
      <c r="B7120" s="3" t="s">
        <v>1722</v>
      </c>
      <c r="C7120" s="7"/>
      <c r="D7120" s="7"/>
      <c r="E7120" s="7"/>
      <c r="F7120" s="8" t="str">
        <f t="shared" si="224"/>
        <v>January</v>
      </c>
      <c r="G7120" s="7" t="str">
        <f t="shared" si="225"/>
        <v/>
      </c>
      <c r="H7120" s="5" t="s">
        <v>28</v>
      </c>
      <c r="I7120" s="5" t="s">
        <v>29</v>
      </c>
      <c r="J7120" s="10"/>
      <c r="K7120" s="10"/>
      <c r="L7120" s="11">
        <v>0</v>
      </c>
    </row>
    <row r="7121" spans="1:12" x14ac:dyDescent="0.25">
      <c r="A7121" s="5" t="s">
        <v>1723</v>
      </c>
      <c r="B7121" s="3" t="s">
        <v>1724</v>
      </c>
      <c r="C7121" s="5" t="s">
        <v>5587</v>
      </c>
      <c r="D7121" s="5" t="s">
        <v>5587</v>
      </c>
      <c r="E7121" s="5">
        <v>2022</v>
      </c>
      <c r="F7121" s="8" t="str">
        <f t="shared" si="224"/>
        <v>January</v>
      </c>
      <c r="G7121" s="7">
        <f t="shared" si="225"/>
        <v>44562</v>
      </c>
      <c r="H7121" s="5" t="s">
        <v>36</v>
      </c>
      <c r="I7121" s="5" t="s">
        <v>29</v>
      </c>
      <c r="J7121" s="10"/>
      <c r="K7121" s="10"/>
      <c r="L7121" s="11">
        <v>2829677.42</v>
      </c>
    </row>
    <row r="7122" spans="1:12" x14ac:dyDescent="0.25">
      <c r="A7122" s="5" t="s">
        <v>1723</v>
      </c>
      <c r="B7122" s="3" t="s">
        <v>1724</v>
      </c>
      <c r="C7122" s="5" t="s">
        <v>5587</v>
      </c>
      <c r="D7122" s="5" t="s">
        <v>5591</v>
      </c>
      <c r="E7122" s="5">
        <v>2022</v>
      </c>
      <c r="F7122" s="8" t="str">
        <f t="shared" si="224"/>
        <v>January</v>
      </c>
      <c r="G7122" s="7">
        <f t="shared" si="225"/>
        <v>44579</v>
      </c>
      <c r="H7122" s="5" t="s">
        <v>4705</v>
      </c>
      <c r="I7122" s="5" t="s">
        <v>13</v>
      </c>
      <c r="J7122" s="10"/>
      <c r="K7122" s="10">
        <v>2829677.42</v>
      </c>
      <c r="L7122" s="11">
        <v>0</v>
      </c>
    </row>
    <row r="7123" spans="1:12" x14ac:dyDescent="0.25">
      <c r="A7123" s="5" t="s">
        <v>1725</v>
      </c>
      <c r="B7123" s="3" t="s">
        <v>1726</v>
      </c>
      <c r="C7123" s="5" t="s">
        <v>5587</v>
      </c>
      <c r="D7123" s="5" t="s">
        <v>5587</v>
      </c>
      <c r="E7123" s="5">
        <v>2022</v>
      </c>
      <c r="F7123" s="8" t="str">
        <f t="shared" si="224"/>
        <v>January</v>
      </c>
      <c r="G7123" s="7">
        <f t="shared" si="225"/>
        <v>44562</v>
      </c>
      <c r="H7123" s="5" t="s">
        <v>36</v>
      </c>
      <c r="I7123" s="5" t="s">
        <v>29</v>
      </c>
      <c r="J7123" s="10"/>
      <c r="K7123" s="10"/>
      <c r="L7123" s="11">
        <v>433000</v>
      </c>
    </row>
    <row r="7124" spans="1:12" x14ac:dyDescent="0.25">
      <c r="A7124" s="5" t="s">
        <v>1727</v>
      </c>
      <c r="B7124" s="3" t="s">
        <v>1728</v>
      </c>
      <c r="C7124" s="5" t="s">
        <v>5592</v>
      </c>
      <c r="D7124" s="5" t="s">
        <v>5612</v>
      </c>
      <c r="E7124" s="5">
        <v>2022</v>
      </c>
      <c r="F7124" s="8" t="str">
        <f t="shared" ref="F7124:F7153" si="226">TEXT(C7124*28, "mmmm")</f>
        <v>July</v>
      </c>
      <c r="G7124" s="7">
        <f t="shared" ref="G7124:G7153" si="227">IFERROR(DATEVALUE(CONCATENATE(C7124,"-",D7124,"-",E7124)), "")</f>
        <v>44762</v>
      </c>
      <c r="H7124" s="5" t="s">
        <v>4704</v>
      </c>
      <c r="I7124" s="5" t="s">
        <v>11</v>
      </c>
      <c r="J7124" s="10">
        <v>166798.39000000001</v>
      </c>
      <c r="K7124" s="10"/>
      <c r="L7124" s="11">
        <v>166798.39000000001</v>
      </c>
    </row>
    <row r="7125" spans="1:12" x14ac:dyDescent="0.25">
      <c r="A7125" s="5" t="s">
        <v>1729</v>
      </c>
      <c r="B7125" s="3" t="s">
        <v>1730</v>
      </c>
      <c r="C7125" s="5" t="s">
        <v>5592</v>
      </c>
      <c r="D7125" s="5" t="s">
        <v>5593</v>
      </c>
      <c r="E7125" s="5">
        <v>2022</v>
      </c>
      <c r="F7125" s="8" t="str">
        <f t="shared" si="226"/>
        <v>July</v>
      </c>
      <c r="G7125" s="7">
        <f t="shared" si="227"/>
        <v>44764</v>
      </c>
      <c r="H7125" s="5" t="s">
        <v>4703</v>
      </c>
      <c r="I7125" s="5" t="s">
        <v>11</v>
      </c>
      <c r="J7125" s="10">
        <v>322500</v>
      </c>
      <c r="K7125" s="10"/>
      <c r="L7125" s="11">
        <v>322500</v>
      </c>
    </row>
    <row r="7126" spans="1:12" x14ac:dyDescent="0.25">
      <c r="A7126" s="5" t="s">
        <v>1729</v>
      </c>
      <c r="B7126" s="3" t="s">
        <v>1730</v>
      </c>
      <c r="C7126" s="5" t="s">
        <v>5592</v>
      </c>
      <c r="D7126" s="5" t="s">
        <v>5593</v>
      </c>
      <c r="E7126" s="5">
        <v>2022</v>
      </c>
      <c r="F7126" s="8" t="str">
        <f t="shared" si="226"/>
        <v>July</v>
      </c>
      <c r="G7126" s="7">
        <f t="shared" si="227"/>
        <v>44764</v>
      </c>
      <c r="H7126" s="5" t="s">
        <v>3657</v>
      </c>
      <c r="I7126" s="5" t="s">
        <v>13</v>
      </c>
      <c r="J7126" s="10"/>
      <c r="K7126" s="10">
        <v>322500</v>
      </c>
      <c r="L7126" s="11">
        <v>0</v>
      </c>
    </row>
    <row r="7127" spans="1:12" x14ac:dyDescent="0.25">
      <c r="A7127" s="5" t="s">
        <v>1731</v>
      </c>
      <c r="B7127" s="3" t="s">
        <v>1732</v>
      </c>
      <c r="C7127" s="7"/>
      <c r="D7127" s="7"/>
      <c r="E7127" s="7"/>
      <c r="F7127" s="8" t="str">
        <f t="shared" si="226"/>
        <v>January</v>
      </c>
      <c r="G7127" s="7" t="str">
        <f t="shared" si="227"/>
        <v/>
      </c>
      <c r="H7127" s="5" t="s">
        <v>28</v>
      </c>
      <c r="I7127" s="5" t="s">
        <v>29</v>
      </c>
      <c r="J7127" s="10"/>
      <c r="K7127" s="10"/>
      <c r="L7127" s="11">
        <v>0</v>
      </c>
    </row>
    <row r="7128" spans="1:12" x14ac:dyDescent="0.25">
      <c r="A7128" s="5" t="s">
        <v>1733</v>
      </c>
      <c r="B7128" s="3" t="s">
        <v>1734</v>
      </c>
      <c r="C7128" s="5" t="s">
        <v>5587</v>
      </c>
      <c r="D7128" s="5" t="s">
        <v>5587</v>
      </c>
      <c r="E7128" s="5">
        <v>2022</v>
      </c>
      <c r="F7128" s="8" t="str">
        <f t="shared" si="226"/>
        <v>January</v>
      </c>
      <c r="G7128" s="7">
        <f t="shared" si="227"/>
        <v>44562</v>
      </c>
      <c r="H7128" s="5" t="s">
        <v>4702</v>
      </c>
      <c r="I7128" s="5" t="s">
        <v>11</v>
      </c>
      <c r="J7128" s="10">
        <v>712871.2</v>
      </c>
      <c r="K7128" s="10"/>
      <c r="L7128" s="11">
        <v>712871.2</v>
      </c>
    </row>
    <row r="7129" spans="1:12" x14ac:dyDescent="0.25">
      <c r="A7129" s="5" t="s">
        <v>1733</v>
      </c>
      <c r="B7129" s="3" t="s">
        <v>1734</v>
      </c>
      <c r="C7129" s="5" t="s">
        <v>5598</v>
      </c>
      <c r="D7129" s="5" t="s">
        <v>5587</v>
      </c>
      <c r="E7129" s="5">
        <v>2022</v>
      </c>
      <c r="F7129" s="8" t="str">
        <f t="shared" si="226"/>
        <v>February</v>
      </c>
      <c r="G7129" s="7">
        <f t="shared" si="227"/>
        <v>44593</v>
      </c>
      <c r="H7129" s="5" t="s">
        <v>4701</v>
      </c>
      <c r="I7129" s="5" t="s">
        <v>11</v>
      </c>
      <c r="J7129" s="10">
        <v>712871.2</v>
      </c>
      <c r="K7129" s="10"/>
      <c r="L7129" s="11">
        <v>1425742.4</v>
      </c>
    </row>
    <row r="7130" spans="1:12" x14ac:dyDescent="0.25">
      <c r="A7130" s="5" t="s">
        <v>1733</v>
      </c>
      <c r="B7130" s="3" t="s">
        <v>1734</v>
      </c>
      <c r="C7130" s="5" t="s">
        <v>5598</v>
      </c>
      <c r="D7130" s="5" t="s">
        <v>5588</v>
      </c>
      <c r="E7130" s="5">
        <v>2022</v>
      </c>
      <c r="F7130" s="8" t="str">
        <f t="shared" si="226"/>
        <v>February</v>
      </c>
      <c r="G7130" s="7">
        <f t="shared" si="227"/>
        <v>44595</v>
      </c>
      <c r="H7130" s="5" t="s">
        <v>4700</v>
      </c>
      <c r="I7130" s="5" t="s">
        <v>13</v>
      </c>
      <c r="J7130" s="10"/>
      <c r="K7130" s="10">
        <v>679714.4</v>
      </c>
      <c r="L7130" s="11">
        <v>746028</v>
      </c>
    </row>
    <row r="7131" spans="1:12" x14ac:dyDescent="0.25">
      <c r="A7131" s="5" t="s">
        <v>1733</v>
      </c>
      <c r="B7131" s="3" t="s">
        <v>1734</v>
      </c>
      <c r="C7131" s="5" t="s">
        <v>5598</v>
      </c>
      <c r="D7131" s="5" t="s">
        <v>5588</v>
      </c>
      <c r="E7131" s="5">
        <v>2022</v>
      </c>
      <c r="F7131" s="8" t="str">
        <f t="shared" si="226"/>
        <v>February</v>
      </c>
      <c r="G7131" s="7">
        <f t="shared" si="227"/>
        <v>44595</v>
      </c>
      <c r="H7131" s="5" t="s">
        <v>4699</v>
      </c>
      <c r="I7131" s="5" t="s">
        <v>13</v>
      </c>
      <c r="J7131" s="10"/>
      <c r="K7131" s="10">
        <v>33156.800000000003</v>
      </c>
      <c r="L7131" s="11">
        <v>712871.2</v>
      </c>
    </row>
    <row r="7132" spans="1:12" x14ac:dyDescent="0.25">
      <c r="A7132" s="5" t="s">
        <v>1733</v>
      </c>
      <c r="B7132" s="3" t="s">
        <v>1734</v>
      </c>
      <c r="C7132" s="5" t="s">
        <v>5598</v>
      </c>
      <c r="D7132" s="5" t="s">
        <v>5602</v>
      </c>
      <c r="E7132" s="5">
        <v>2022</v>
      </c>
      <c r="F7132" s="8" t="str">
        <f t="shared" si="226"/>
        <v>February</v>
      </c>
      <c r="G7132" s="7">
        <f t="shared" si="227"/>
        <v>44616</v>
      </c>
      <c r="H7132" s="5" t="s">
        <v>4698</v>
      </c>
      <c r="I7132" s="5" t="s">
        <v>13</v>
      </c>
      <c r="J7132" s="10"/>
      <c r="K7132" s="10">
        <v>679715.02</v>
      </c>
      <c r="L7132" s="11">
        <v>33156.18</v>
      </c>
    </row>
    <row r="7133" spans="1:12" x14ac:dyDescent="0.25">
      <c r="A7133" s="5" t="s">
        <v>1733</v>
      </c>
      <c r="B7133" s="3" t="s">
        <v>1734</v>
      </c>
      <c r="C7133" s="5" t="s">
        <v>5598</v>
      </c>
      <c r="D7133" s="5" t="s">
        <v>5602</v>
      </c>
      <c r="E7133" s="5">
        <v>2022</v>
      </c>
      <c r="F7133" s="8" t="str">
        <f t="shared" si="226"/>
        <v>February</v>
      </c>
      <c r="G7133" s="7">
        <f t="shared" si="227"/>
        <v>44616</v>
      </c>
      <c r="H7133" s="5" t="s">
        <v>4697</v>
      </c>
      <c r="I7133" s="5" t="s">
        <v>13</v>
      </c>
      <c r="J7133" s="10"/>
      <c r="K7133" s="10">
        <v>33156.18</v>
      </c>
      <c r="L7133" s="11">
        <v>0</v>
      </c>
    </row>
    <row r="7134" spans="1:12" x14ac:dyDescent="0.25">
      <c r="A7134" s="5" t="s">
        <v>1733</v>
      </c>
      <c r="B7134" s="3" t="s">
        <v>1734</v>
      </c>
      <c r="C7134" s="5" t="s">
        <v>5588</v>
      </c>
      <c r="D7134" s="5" t="s">
        <v>5587</v>
      </c>
      <c r="E7134" s="5">
        <v>2022</v>
      </c>
      <c r="F7134" s="8" t="str">
        <f t="shared" si="226"/>
        <v>March</v>
      </c>
      <c r="G7134" s="7">
        <f t="shared" si="227"/>
        <v>44621</v>
      </c>
      <c r="H7134" s="5" t="s">
        <v>4696</v>
      </c>
      <c r="I7134" s="5" t="s">
        <v>11</v>
      </c>
      <c r="J7134" s="10">
        <v>712871.2</v>
      </c>
      <c r="K7134" s="10"/>
      <c r="L7134" s="11">
        <v>712871.2</v>
      </c>
    </row>
    <row r="7135" spans="1:12" x14ac:dyDescent="0.25">
      <c r="A7135" s="5" t="s">
        <v>1733</v>
      </c>
      <c r="B7135" s="3" t="s">
        <v>1734</v>
      </c>
      <c r="C7135" s="5" t="s">
        <v>5588</v>
      </c>
      <c r="D7135" s="5" t="s">
        <v>5601</v>
      </c>
      <c r="E7135" s="5">
        <v>2022</v>
      </c>
      <c r="F7135" s="8" t="str">
        <f t="shared" si="226"/>
        <v>March</v>
      </c>
      <c r="G7135" s="7">
        <f t="shared" si="227"/>
        <v>44637</v>
      </c>
      <c r="H7135" s="5" t="s">
        <v>4695</v>
      </c>
      <c r="I7135" s="5" t="s">
        <v>13</v>
      </c>
      <c r="J7135" s="10"/>
      <c r="K7135" s="10">
        <v>679714.4</v>
      </c>
      <c r="L7135" s="11">
        <v>33156.800000000003</v>
      </c>
    </row>
    <row r="7136" spans="1:12" x14ac:dyDescent="0.25">
      <c r="A7136" s="5" t="s">
        <v>1733</v>
      </c>
      <c r="B7136" s="3" t="s">
        <v>1734</v>
      </c>
      <c r="C7136" s="5" t="s">
        <v>5588</v>
      </c>
      <c r="D7136" s="5" t="s">
        <v>5601</v>
      </c>
      <c r="E7136" s="5">
        <v>2022</v>
      </c>
      <c r="F7136" s="8" t="str">
        <f t="shared" si="226"/>
        <v>March</v>
      </c>
      <c r="G7136" s="7">
        <f t="shared" si="227"/>
        <v>44637</v>
      </c>
      <c r="H7136" s="5" t="s">
        <v>4694</v>
      </c>
      <c r="I7136" s="5" t="s">
        <v>13</v>
      </c>
      <c r="J7136" s="10"/>
      <c r="K7136" s="10">
        <v>33156.800000000003</v>
      </c>
      <c r="L7136" s="11">
        <v>0</v>
      </c>
    </row>
    <row r="7137" spans="1:12" x14ac:dyDescent="0.25">
      <c r="A7137" s="5" t="s">
        <v>1733</v>
      </c>
      <c r="B7137" s="3" t="s">
        <v>1734</v>
      </c>
      <c r="C7137" s="5" t="s">
        <v>5596</v>
      </c>
      <c r="D7137" s="5" t="s">
        <v>5587</v>
      </c>
      <c r="E7137" s="5">
        <v>2022</v>
      </c>
      <c r="F7137" s="8" t="str">
        <f t="shared" si="226"/>
        <v>April</v>
      </c>
      <c r="G7137" s="7">
        <f t="shared" si="227"/>
        <v>44652</v>
      </c>
      <c r="H7137" s="5" t="s">
        <v>4693</v>
      </c>
      <c r="I7137" s="5" t="s">
        <v>11</v>
      </c>
      <c r="J7137" s="10">
        <v>712871.2</v>
      </c>
      <c r="K7137" s="10"/>
      <c r="L7137" s="11">
        <v>712871.2</v>
      </c>
    </row>
    <row r="7138" spans="1:12" x14ac:dyDescent="0.25">
      <c r="A7138" s="5" t="s">
        <v>1733</v>
      </c>
      <c r="B7138" s="3" t="s">
        <v>1734</v>
      </c>
      <c r="C7138" s="5" t="s">
        <v>5596</v>
      </c>
      <c r="D7138" s="5" t="s">
        <v>5604</v>
      </c>
      <c r="E7138" s="5">
        <v>2022</v>
      </c>
      <c r="F7138" s="8" t="str">
        <f t="shared" si="226"/>
        <v>April</v>
      </c>
      <c r="G7138" s="7">
        <f t="shared" si="227"/>
        <v>44664</v>
      </c>
      <c r="H7138" s="5" t="s">
        <v>4692</v>
      </c>
      <c r="I7138" s="5" t="s">
        <v>13</v>
      </c>
      <c r="J7138" s="10"/>
      <c r="K7138" s="10">
        <v>679715.02</v>
      </c>
      <c r="L7138" s="11">
        <v>33156.18</v>
      </c>
    </row>
    <row r="7139" spans="1:12" x14ac:dyDescent="0.25">
      <c r="A7139" s="5" t="s">
        <v>1733</v>
      </c>
      <c r="B7139" s="3" t="s">
        <v>1734</v>
      </c>
      <c r="C7139" s="5" t="s">
        <v>5596</v>
      </c>
      <c r="D7139" s="5" t="s">
        <v>5604</v>
      </c>
      <c r="E7139" s="5">
        <v>2022</v>
      </c>
      <c r="F7139" s="8" t="str">
        <f t="shared" si="226"/>
        <v>April</v>
      </c>
      <c r="G7139" s="7">
        <f t="shared" si="227"/>
        <v>44664</v>
      </c>
      <c r="H7139" s="5" t="s">
        <v>4691</v>
      </c>
      <c r="I7139" s="5" t="s">
        <v>13</v>
      </c>
      <c r="J7139" s="10"/>
      <c r="K7139" s="10">
        <v>33156.18</v>
      </c>
      <c r="L7139" s="11">
        <v>0</v>
      </c>
    </row>
    <row r="7140" spans="1:12" x14ac:dyDescent="0.25">
      <c r="A7140" s="5" t="s">
        <v>1733</v>
      </c>
      <c r="B7140" s="3" t="s">
        <v>1734</v>
      </c>
      <c r="C7140" s="5" t="s">
        <v>5597</v>
      </c>
      <c r="D7140" s="5" t="s">
        <v>5587</v>
      </c>
      <c r="E7140" s="5">
        <v>2022</v>
      </c>
      <c r="F7140" s="8" t="str">
        <f t="shared" si="226"/>
        <v>May</v>
      </c>
      <c r="G7140" s="7">
        <f t="shared" si="227"/>
        <v>44682</v>
      </c>
      <c r="H7140" s="5" t="s">
        <v>4690</v>
      </c>
      <c r="I7140" s="5" t="s">
        <v>11</v>
      </c>
      <c r="J7140" s="10">
        <v>712871.2</v>
      </c>
      <c r="K7140" s="10"/>
      <c r="L7140" s="11">
        <v>712871.2</v>
      </c>
    </row>
    <row r="7141" spans="1:12" x14ac:dyDescent="0.25">
      <c r="A7141" s="5" t="s">
        <v>1733</v>
      </c>
      <c r="B7141" s="3" t="s">
        <v>1734</v>
      </c>
      <c r="C7141" s="5" t="s">
        <v>5597</v>
      </c>
      <c r="D7141" s="5" t="s">
        <v>5604</v>
      </c>
      <c r="E7141" s="5">
        <v>2022</v>
      </c>
      <c r="F7141" s="8" t="str">
        <f t="shared" si="226"/>
        <v>May</v>
      </c>
      <c r="G7141" s="7">
        <f t="shared" si="227"/>
        <v>44694</v>
      </c>
      <c r="H7141" s="5" t="s">
        <v>4689</v>
      </c>
      <c r="I7141" s="5" t="s">
        <v>13</v>
      </c>
      <c r="J7141" s="10"/>
      <c r="K7141" s="10">
        <v>679715.02</v>
      </c>
      <c r="L7141" s="11">
        <v>33156.18</v>
      </c>
    </row>
    <row r="7142" spans="1:12" x14ac:dyDescent="0.25">
      <c r="A7142" s="5" t="s">
        <v>1733</v>
      </c>
      <c r="B7142" s="3" t="s">
        <v>1734</v>
      </c>
      <c r="C7142" s="5" t="s">
        <v>5597</v>
      </c>
      <c r="D7142" s="5" t="s">
        <v>5604</v>
      </c>
      <c r="E7142" s="5">
        <v>2022</v>
      </c>
      <c r="F7142" s="8" t="str">
        <f t="shared" si="226"/>
        <v>May</v>
      </c>
      <c r="G7142" s="7">
        <f t="shared" si="227"/>
        <v>44694</v>
      </c>
      <c r="H7142" s="5" t="s">
        <v>4688</v>
      </c>
      <c r="I7142" s="5" t="s">
        <v>13</v>
      </c>
      <c r="J7142" s="10"/>
      <c r="K7142" s="10">
        <v>33156.18</v>
      </c>
      <c r="L7142" s="11">
        <v>0</v>
      </c>
    </row>
    <row r="7143" spans="1:12" x14ac:dyDescent="0.25">
      <c r="A7143" s="5" t="s">
        <v>1733</v>
      </c>
      <c r="B7143" s="3" t="s">
        <v>1734</v>
      </c>
      <c r="C7143" s="5" t="s">
        <v>5589</v>
      </c>
      <c r="D7143" s="5" t="s">
        <v>5587</v>
      </c>
      <c r="E7143" s="5">
        <v>2022</v>
      </c>
      <c r="F7143" s="8" t="str">
        <f t="shared" si="226"/>
        <v>June</v>
      </c>
      <c r="G7143" s="7">
        <f t="shared" si="227"/>
        <v>44713</v>
      </c>
      <c r="H7143" s="5" t="s">
        <v>4687</v>
      </c>
      <c r="I7143" s="5" t="s">
        <v>11</v>
      </c>
      <c r="J7143" s="10">
        <v>712871.2</v>
      </c>
      <c r="K7143" s="10"/>
      <c r="L7143" s="11">
        <v>712871.2</v>
      </c>
    </row>
    <row r="7144" spans="1:12" x14ac:dyDescent="0.25">
      <c r="A7144" s="5" t="s">
        <v>1733</v>
      </c>
      <c r="B7144" s="3" t="s">
        <v>1734</v>
      </c>
      <c r="C7144" s="5" t="s">
        <v>5589</v>
      </c>
      <c r="D7144" s="5" t="s">
        <v>5598</v>
      </c>
      <c r="E7144" s="5">
        <v>2022</v>
      </c>
      <c r="F7144" s="8" t="str">
        <f t="shared" si="226"/>
        <v>June</v>
      </c>
      <c r="G7144" s="7">
        <f t="shared" si="227"/>
        <v>44714</v>
      </c>
      <c r="H7144" s="5" t="s">
        <v>3207</v>
      </c>
      <c r="I7144" s="5" t="s">
        <v>13</v>
      </c>
      <c r="J7144" s="10"/>
      <c r="K7144" s="10">
        <v>679715.02</v>
      </c>
      <c r="L7144" s="11">
        <v>33156.18</v>
      </c>
    </row>
    <row r="7145" spans="1:12" x14ac:dyDescent="0.25">
      <c r="A7145" s="5" t="s">
        <v>1733</v>
      </c>
      <c r="B7145" s="3" t="s">
        <v>1734</v>
      </c>
      <c r="C7145" s="5" t="s">
        <v>5589</v>
      </c>
      <c r="D7145" s="5" t="s">
        <v>5598</v>
      </c>
      <c r="E7145" s="5">
        <v>2022</v>
      </c>
      <c r="F7145" s="8" t="str">
        <f t="shared" si="226"/>
        <v>June</v>
      </c>
      <c r="G7145" s="7">
        <f t="shared" si="227"/>
        <v>44714</v>
      </c>
      <c r="H7145" s="5" t="s">
        <v>1975</v>
      </c>
      <c r="I7145" s="5" t="s">
        <v>13</v>
      </c>
      <c r="J7145" s="10"/>
      <c r="K7145" s="10">
        <v>33156.18</v>
      </c>
      <c r="L7145" s="11">
        <v>0</v>
      </c>
    </row>
    <row r="7146" spans="1:12" x14ac:dyDescent="0.25">
      <c r="A7146" s="5" t="s">
        <v>1733</v>
      </c>
      <c r="B7146" s="3" t="s">
        <v>1734</v>
      </c>
      <c r="C7146" s="5" t="s">
        <v>5592</v>
      </c>
      <c r="D7146" s="5" t="s">
        <v>5587</v>
      </c>
      <c r="E7146" s="5">
        <v>2022</v>
      </c>
      <c r="F7146" s="8" t="str">
        <f t="shared" si="226"/>
        <v>July</v>
      </c>
      <c r="G7146" s="7">
        <f t="shared" si="227"/>
        <v>44743</v>
      </c>
      <c r="H7146" s="5" t="s">
        <v>4686</v>
      </c>
      <c r="I7146" s="5" t="s">
        <v>11</v>
      </c>
      <c r="J7146" s="10">
        <v>712871.85</v>
      </c>
      <c r="K7146" s="10"/>
      <c r="L7146" s="11">
        <v>712871.85</v>
      </c>
    </row>
    <row r="7147" spans="1:12" x14ac:dyDescent="0.25">
      <c r="A7147" s="5" t="s">
        <v>1733</v>
      </c>
      <c r="B7147" s="3" t="s">
        <v>1734</v>
      </c>
      <c r="C7147" s="5" t="s">
        <v>5592</v>
      </c>
      <c r="D7147" s="5" t="s">
        <v>5592</v>
      </c>
      <c r="E7147" s="5">
        <v>2022</v>
      </c>
      <c r="F7147" s="8" t="str">
        <f t="shared" si="226"/>
        <v>July</v>
      </c>
      <c r="G7147" s="7">
        <f t="shared" si="227"/>
        <v>44749</v>
      </c>
      <c r="H7147" s="5" t="s">
        <v>4685</v>
      </c>
      <c r="I7147" s="5" t="s">
        <v>13</v>
      </c>
      <c r="J7147" s="10"/>
      <c r="K7147" s="10">
        <v>679715.02</v>
      </c>
      <c r="L7147" s="11">
        <v>33156.83</v>
      </c>
    </row>
    <row r="7148" spans="1:12" x14ac:dyDescent="0.25">
      <c r="A7148" s="5" t="s">
        <v>1733</v>
      </c>
      <c r="B7148" s="3" t="s">
        <v>1734</v>
      </c>
      <c r="C7148" s="5" t="s">
        <v>5592</v>
      </c>
      <c r="D7148" s="5" t="s">
        <v>5592</v>
      </c>
      <c r="E7148" s="5">
        <v>2022</v>
      </c>
      <c r="F7148" s="8" t="str">
        <f t="shared" si="226"/>
        <v>July</v>
      </c>
      <c r="G7148" s="7">
        <f t="shared" si="227"/>
        <v>44749</v>
      </c>
      <c r="H7148" s="5" t="s">
        <v>4684</v>
      </c>
      <c r="I7148" s="5" t="s">
        <v>13</v>
      </c>
      <c r="J7148" s="10"/>
      <c r="K7148" s="10">
        <v>33156.83</v>
      </c>
      <c r="L7148" s="11">
        <v>0</v>
      </c>
    </row>
    <row r="7149" spans="1:12" x14ac:dyDescent="0.25">
      <c r="A7149" s="5" t="s">
        <v>1733</v>
      </c>
      <c r="B7149" s="3" t="s">
        <v>1734</v>
      </c>
      <c r="C7149" s="5" t="s">
        <v>5590</v>
      </c>
      <c r="D7149" s="5" t="s">
        <v>5587</v>
      </c>
      <c r="E7149" s="5">
        <v>2022</v>
      </c>
      <c r="F7149" s="8" t="str">
        <f t="shared" si="226"/>
        <v>August</v>
      </c>
      <c r="G7149" s="7">
        <f t="shared" si="227"/>
        <v>44774</v>
      </c>
      <c r="H7149" s="5" t="s">
        <v>4683</v>
      </c>
      <c r="I7149" s="5" t="s">
        <v>11</v>
      </c>
      <c r="J7149" s="10">
        <v>712871.85</v>
      </c>
      <c r="K7149" s="10"/>
      <c r="L7149" s="11">
        <v>712871.85</v>
      </c>
    </row>
    <row r="7150" spans="1:12" x14ac:dyDescent="0.25">
      <c r="A7150" s="5" t="s">
        <v>1733</v>
      </c>
      <c r="B7150" s="3" t="s">
        <v>1734</v>
      </c>
      <c r="C7150" s="5" t="s">
        <v>5590</v>
      </c>
      <c r="D7150" s="5" t="s">
        <v>5591</v>
      </c>
      <c r="E7150" s="5">
        <v>2022</v>
      </c>
      <c r="F7150" s="8" t="str">
        <f t="shared" si="226"/>
        <v>August</v>
      </c>
      <c r="G7150" s="7">
        <f t="shared" si="227"/>
        <v>44791</v>
      </c>
      <c r="H7150" s="5" t="s">
        <v>4682</v>
      </c>
      <c r="I7150" s="5" t="s">
        <v>13</v>
      </c>
      <c r="J7150" s="10"/>
      <c r="K7150" s="10">
        <v>679715.02</v>
      </c>
      <c r="L7150" s="11">
        <v>33156.83</v>
      </c>
    </row>
    <row r="7151" spans="1:12" x14ac:dyDescent="0.25">
      <c r="A7151" s="5" t="s">
        <v>1733</v>
      </c>
      <c r="B7151" s="3" t="s">
        <v>1734</v>
      </c>
      <c r="C7151" s="5" t="s">
        <v>5590</v>
      </c>
      <c r="D7151" s="5" t="s">
        <v>5591</v>
      </c>
      <c r="E7151" s="5">
        <v>2022</v>
      </c>
      <c r="F7151" s="8" t="str">
        <f t="shared" si="226"/>
        <v>August</v>
      </c>
      <c r="G7151" s="7">
        <f t="shared" si="227"/>
        <v>44791</v>
      </c>
      <c r="H7151" s="5" t="s">
        <v>4681</v>
      </c>
      <c r="I7151" s="5" t="s">
        <v>13</v>
      </c>
      <c r="J7151" s="10"/>
      <c r="K7151" s="10">
        <v>33156.83</v>
      </c>
      <c r="L7151" s="11">
        <v>0</v>
      </c>
    </row>
    <row r="7152" spans="1:12" x14ac:dyDescent="0.25">
      <c r="A7152" s="5" t="s">
        <v>1735</v>
      </c>
      <c r="B7152" s="3" t="s">
        <v>1736</v>
      </c>
      <c r="C7152" s="7"/>
      <c r="D7152" s="7"/>
      <c r="E7152" s="7"/>
      <c r="F7152" s="8" t="str">
        <f t="shared" si="226"/>
        <v>January</v>
      </c>
      <c r="G7152" s="7" t="str">
        <f t="shared" si="227"/>
        <v/>
      </c>
      <c r="H7152" s="5" t="s">
        <v>28</v>
      </c>
      <c r="I7152" s="5" t="s">
        <v>29</v>
      </c>
      <c r="J7152" s="10"/>
      <c r="K7152" s="10"/>
      <c r="L7152" s="11">
        <v>0</v>
      </c>
    </row>
    <row r="7153" spans="1:12" x14ac:dyDescent="0.25">
      <c r="A7153" s="5" t="s">
        <v>1746</v>
      </c>
      <c r="B7153" s="3" t="s">
        <v>1747</v>
      </c>
      <c r="C7153" s="7"/>
      <c r="D7153" s="7"/>
      <c r="E7153" s="7"/>
      <c r="F7153" s="8" t="str">
        <f t="shared" si="226"/>
        <v>January</v>
      </c>
      <c r="G7153" s="7" t="str">
        <f t="shared" si="227"/>
        <v/>
      </c>
      <c r="H7153" s="5" t="s">
        <v>28</v>
      </c>
      <c r="I7153" s="5" t="s">
        <v>29</v>
      </c>
      <c r="J7153" s="10"/>
      <c r="K7153" s="10"/>
      <c r="L7153" s="11">
        <v>0</v>
      </c>
    </row>
  </sheetData>
  <sheetProtection sheet="1" formatCells="0" formatColumns="0" formatRows="0" selectLockedCells="1" pivotTables="0"/>
  <autoFilter ref="A1:M715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R291"/>
  <sheetViews>
    <sheetView showGridLines="0" tabSelected="1" zoomScale="80" zoomScaleNormal="80" workbookViewId="0">
      <pane ySplit="5" topLeftCell="A238" activePane="bottomLeft" state="frozen"/>
      <selection activeCell="Q2" sqref="Q2"/>
      <selection pane="bottomLeft" activeCell="AQ4" sqref="AQ4"/>
    </sheetView>
  </sheetViews>
  <sheetFormatPr defaultRowHeight="15" outlineLevelRow="1" outlineLevelCol="1" x14ac:dyDescent="0.25"/>
  <cols>
    <col min="1" max="1" width="44.42578125" style="6" customWidth="1"/>
    <col min="2" max="9" width="5.42578125" style="6" customWidth="1"/>
    <col min="10" max="10" width="0.85546875" style="6" customWidth="1"/>
    <col min="11" max="14" width="5.140625" style="6" hidden="1" customWidth="1" outlineLevel="1"/>
    <col min="15" max="15" width="16.28515625" style="6" customWidth="1" collapsed="1"/>
    <col min="16" max="16" width="14.42578125" style="6" hidden="1" customWidth="1" outlineLevel="1"/>
    <col min="17" max="17" width="15.42578125" style="6" hidden="1" customWidth="1" outlineLevel="1"/>
    <col min="18" max="18" width="14.42578125" style="6" hidden="1" customWidth="1" outlineLevel="1"/>
    <col min="19" max="19" width="15.42578125" style="6" hidden="1" customWidth="1" outlineLevel="1"/>
    <col min="20" max="20" width="10.140625" style="6" customWidth="1" collapsed="1"/>
    <col min="21" max="23" width="10.140625" style="6" customWidth="1"/>
    <col min="24" max="24" width="0.7109375" style="6" customWidth="1"/>
    <col min="25" max="32" width="10.140625" style="6" hidden="1" customWidth="1" outlineLevel="1"/>
    <col min="33" max="33" width="2.140625" style="6" hidden="1" customWidth="1" outlineLevel="1"/>
    <col min="34" max="37" width="6.7109375" style="6" hidden="1" customWidth="1" outlineLevel="1"/>
    <col min="38" max="38" width="7.85546875" style="6" hidden="1" customWidth="1" outlineLevel="1"/>
    <col min="39" max="39" width="8.7109375" style="6" hidden="1" customWidth="1" outlineLevel="1"/>
    <col min="40" max="40" width="8.85546875" style="6" hidden="1" customWidth="1" outlineLevel="1"/>
    <col min="41" max="41" width="7.85546875" style="6" customWidth="1" collapsed="1"/>
    <col min="42" max="43" width="7.85546875" style="6" customWidth="1"/>
    <col min="44" max="44" width="5" style="6" customWidth="1"/>
    <col min="45" max="48" width="8.42578125" style="6" bestFit="1" customWidth="1"/>
    <col min="49" max="64" width="9.42578125" style="6" bestFit="1" customWidth="1"/>
    <col min="65" max="71" width="8.42578125" style="6" bestFit="1" customWidth="1"/>
    <col min="72" max="84" width="9.42578125" style="6" bestFit="1" customWidth="1"/>
    <col min="85" max="92" width="8.42578125" style="6" bestFit="1" customWidth="1"/>
    <col min="93" max="110" width="9.42578125" style="6" bestFit="1" customWidth="1"/>
    <col min="111" max="115" width="8.42578125" style="6" bestFit="1" customWidth="1"/>
    <col min="116" max="134" width="9.42578125" style="6" bestFit="1" customWidth="1"/>
    <col min="135" max="141" width="8.42578125" style="6" bestFit="1" customWidth="1"/>
    <col min="142" max="158" width="9.42578125" style="6" bestFit="1" customWidth="1"/>
    <col min="159" max="163" width="8.42578125" style="6" bestFit="1" customWidth="1"/>
    <col min="164" max="180" width="9.42578125" style="6" bestFit="1" customWidth="1"/>
    <col min="181" max="187" width="8.42578125" style="6" bestFit="1" customWidth="1"/>
    <col min="188" max="203" width="9.42578125" style="6" bestFit="1" customWidth="1"/>
    <col min="204" max="211" width="8.42578125" style="6" bestFit="1" customWidth="1"/>
    <col min="212" max="235" width="9.42578125" style="6" bestFit="1" customWidth="1"/>
    <col min="236" max="256" width="10.42578125" style="6" bestFit="1" customWidth="1"/>
    <col min="257" max="264" width="9.42578125" style="6" bestFit="1" customWidth="1"/>
    <col min="265" max="281" width="10.42578125" style="6" bestFit="1" customWidth="1"/>
    <col min="282" max="290" width="9.42578125" style="6" bestFit="1" customWidth="1"/>
    <col min="291" max="308" width="10.42578125" style="6" bestFit="1" customWidth="1"/>
    <col min="309" max="315" width="8.42578125" style="6" bestFit="1" customWidth="1"/>
    <col min="316" max="336" width="9.42578125" style="6" bestFit="1" customWidth="1"/>
    <col min="337" max="344" width="8.42578125" style="6" bestFit="1" customWidth="1"/>
    <col min="345" max="360" width="9.42578125" style="6" bestFit="1" customWidth="1"/>
    <col min="361" max="365" width="8.42578125" style="6" bestFit="1" customWidth="1"/>
    <col min="366" max="385" width="9.42578125" style="6" bestFit="1" customWidth="1"/>
    <col min="386" max="392" width="8.42578125" style="6" bestFit="1" customWidth="1"/>
    <col min="393" max="412" width="9.42578125" style="6" bestFit="1" customWidth="1"/>
    <col min="413" max="419" width="8.42578125" style="6" bestFit="1" customWidth="1"/>
    <col min="420" max="438" width="9.42578125" style="6" bestFit="1" customWidth="1"/>
    <col min="439" max="446" width="8.42578125" style="6" bestFit="1" customWidth="1"/>
    <col min="447" max="465" width="9.42578125" style="6" bestFit="1" customWidth="1"/>
    <col min="466" max="472" width="8.42578125" style="6" bestFit="1" customWidth="1"/>
    <col min="473" max="492" width="9.42578125" style="6" bestFit="1" customWidth="1"/>
    <col min="493" max="500" width="8.42578125" style="6" bestFit="1" customWidth="1"/>
    <col min="501" max="519" width="9.42578125" style="6" bestFit="1" customWidth="1"/>
    <col min="520" max="525" width="8.42578125" style="6" bestFit="1" customWidth="1"/>
    <col min="526" max="552" width="9.42578125" style="6" bestFit="1" customWidth="1"/>
    <col min="553" max="569" width="10.42578125" style="6" bestFit="1" customWidth="1"/>
    <col min="570" max="576" width="9.42578125" style="6" bestFit="1" customWidth="1"/>
    <col min="577" max="595" width="10.42578125" style="6" bestFit="1" customWidth="1"/>
    <col min="596" max="602" width="9.42578125" style="6" bestFit="1" customWidth="1"/>
    <col min="603" max="620" width="10.42578125" style="6" bestFit="1" customWidth="1"/>
    <col min="621" max="626" width="8.42578125" style="6" bestFit="1" customWidth="1"/>
    <col min="627" max="642" width="9.42578125" style="6" bestFit="1" customWidth="1"/>
    <col min="643" max="650" width="8.42578125" style="6" bestFit="1" customWidth="1"/>
    <col min="651" max="665" width="9.42578125" style="6" bestFit="1" customWidth="1"/>
    <col min="666" max="673" width="8.42578125" style="6" bestFit="1" customWidth="1"/>
    <col min="674" max="690" width="9.42578125" style="6" bestFit="1" customWidth="1"/>
    <col min="691" max="695" width="8.42578125" style="6" bestFit="1" customWidth="1"/>
    <col min="696" max="712" width="9.42578125" style="6" bestFit="1" customWidth="1"/>
    <col min="713" max="719" width="8.42578125" style="6" bestFit="1" customWidth="1"/>
    <col min="720" max="735" width="9.42578125" style="6" bestFit="1" customWidth="1"/>
    <col min="736" max="743" width="8.42578125" style="6" bestFit="1" customWidth="1"/>
    <col min="744" max="759" width="9.42578125" style="6" bestFit="1" customWidth="1"/>
    <col min="760" max="766" width="8.42578125" style="6" bestFit="1" customWidth="1"/>
    <col min="767" max="781" width="9.42578125" style="6" bestFit="1" customWidth="1"/>
    <col min="782" max="788" width="8.42578125" style="6" bestFit="1" customWidth="1"/>
    <col min="789" max="804" width="9.42578125" style="6" bestFit="1" customWidth="1"/>
    <col min="805" max="811" width="8.42578125" style="6" bestFit="1" customWidth="1"/>
    <col min="812" max="835" width="9.42578125" style="6" bestFit="1" customWidth="1"/>
    <col min="836" max="852" width="10.42578125" style="6" bestFit="1" customWidth="1"/>
    <col min="853" max="861" width="9.42578125" style="6" bestFit="1" customWidth="1"/>
    <col min="862" max="876" width="10.42578125" style="6" bestFit="1" customWidth="1"/>
    <col min="877" max="883" width="9.42578125" style="6" bestFit="1" customWidth="1"/>
    <col min="884" max="895" width="10.42578125" style="6" bestFit="1" customWidth="1"/>
    <col min="896" max="899" width="8.42578125" style="6" bestFit="1" customWidth="1"/>
    <col min="900" max="918" width="9.42578125" style="6" bestFit="1" customWidth="1"/>
    <col min="919" max="925" width="8.42578125" style="6" bestFit="1" customWidth="1"/>
    <col min="926" max="940" width="9.42578125" style="6" bestFit="1" customWidth="1"/>
    <col min="941" max="946" width="8.42578125" style="6" bestFit="1" customWidth="1"/>
    <col min="947" max="963" width="9.42578125" style="6" bestFit="1" customWidth="1"/>
    <col min="964" max="969" width="8.42578125" style="6" bestFit="1" customWidth="1"/>
    <col min="970" max="982" width="9.42578125" style="6" bestFit="1" customWidth="1"/>
    <col min="983" max="988" width="8.42578125" style="6" bestFit="1" customWidth="1"/>
    <col min="989" max="1005" width="9.42578125" style="6" bestFit="1" customWidth="1"/>
    <col min="1006" max="1012" width="8.42578125" style="6" bestFit="1" customWidth="1"/>
    <col min="1013" max="1025" width="9.42578125" style="6" bestFit="1" customWidth="1"/>
    <col min="1026" max="1032" width="8.42578125" style="6" bestFit="1" customWidth="1"/>
    <col min="1033" max="1044" width="9.42578125" style="6" bestFit="1" customWidth="1"/>
    <col min="1045" max="1051" width="8.42578125" style="6" bestFit="1" customWidth="1"/>
    <col min="1052" max="1060" width="9.42578125" style="6" bestFit="1" customWidth="1"/>
    <col min="1061" max="1061" width="8.42578125" style="6" bestFit="1" customWidth="1"/>
    <col min="1062" max="1062" width="10.7109375" style="6" bestFit="1" customWidth="1"/>
    <col min="1063" max="16384" width="9.140625" style="6"/>
  </cols>
  <sheetData>
    <row r="1" spans="1:44" x14ac:dyDescent="0.25">
      <c r="A1" s="6" t="s">
        <v>3</v>
      </c>
      <c r="B1" s="6" t="s">
        <v>5626</v>
      </c>
      <c r="F1" s="13" t="s">
        <v>5630</v>
      </c>
      <c r="G1" s="14"/>
      <c r="H1" s="14"/>
      <c r="I1" s="15"/>
      <c r="O1" s="16" t="s">
        <v>5647</v>
      </c>
      <c r="T1" s="6">
        <f>COUNT(T6:T271)</f>
        <v>108</v>
      </c>
      <c r="U1" s="6">
        <f>COUNT(U6:U271)</f>
        <v>117</v>
      </c>
      <c r="V1" s="6">
        <f>COUNT(V6:V271)</f>
        <v>143</v>
      </c>
      <c r="W1" s="6">
        <f>COUNT(W6:W271)</f>
        <v>182</v>
      </c>
    </row>
    <row r="2" spans="1:44" x14ac:dyDescent="0.25">
      <c r="F2" s="18" t="s">
        <v>5629</v>
      </c>
      <c r="G2" s="19"/>
      <c r="H2" s="19"/>
      <c r="I2" s="20"/>
      <c r="O2" s="16" t="s">
        <v>5649</v>
      </c>
      <c r="T2" s="6">
        <f>COUNTIF(T6:T271, 0)</f>
        <v>92</v>
      </c>
      <c r="U2" s="6">
        <f>COUNTIF(U6:U271, 0)</f>
        <v>97</v>
      </c>
      <c r="V2" s="6">
        <f>COUNTIF(V6:V271, 0)</f>
        <v>134</v>
      </c>
      <c r="W2" s="6">
        <f>COUNTIF(W6:W271, 0)</f>
        <v>125</v>
      </c>
      <c r="AP2" s="21"/>
      <c r="AQ2" s="21"/>
      <c r="AR2" s="21"/>
    </row>
    <row r="3" spans="1:44" ht="15.75" thickBot="1" x14ac:dyDescent="0.3">
      <c r="A3" s="6" t="s">
        <v>5625</v>
      </c>
      <c r="B3" s="6" t="s">
        <v>5624</v>
      </c>
      <c r="O3" s="16" t="s">
        <v>5648</v>
      </c>
      <c r="T3" s="6">
        <f>COUNTIF(T6:T271, 1)</f>
        <v>16</v>
      </c>
      <c r="U3" s="6">
        <f>COUNTIF(U6:U271, 1)</f>
        <v>20</v>
      </c>
      <c r="V3" s="6">
        <f>COUNTIF(V6:V271, 1)</f>
        <v>9</v>
      </c>
      <c r="W3" s="6">
        <f>COUNTIF(W6:W271, 1)</f>
        <v>57</v>
      </c>
      <c r="Y3" s="23"/>
    </row>
    <row r="4" spans="1:44" ht="51.6" customHeight="1" thickBot="1" x14ac:dyDescent="0.3">
      <c r="B4" s="24" t="s">
        <v>13</v>
      </c>
      <c r="C4" s="25"/>
      <c r="D4" s="25"/>
      <c r="E4" s="26"/>
      <c r="F4" s="24" t="s">
        <v>11</v>
      </c>
      <c r="G4" s="25"/>
      <c r="H4" s="25"/>
      <c r="I4" s="26"/>
      <c r="K4" s="27" t="s">
        <v>5665</v>
      </c>
      <c r="L4" s="28"/>
      <c r="M4" s="28"/>
      <c r="N4" s="28"/>
      <c r="O4" s="29" t="s">
        <v>5660</v>
      </c>
      <c r="T4" s="30">
        <f>SUBTOTAL(9,T6:T271)/COUNT(T6:T271)</f>
        <v>0.14814814814814814</v>
      </c>
      <c r="U4" s="30">
        <f>SUBTOTAL(9,U6:U271)/COUNT(U6:U271)</f>
        <v>0.17094017094017094</v>
      </c>
      <c r="V4" s="30">
        <f>SUBTOTAL(9,V6:V271)/COUNT(V6:V271)</f>
        <v>6.2937062937062943E-2</v>
      </c>
      <c r="W4" s="30">
        <f>SUBTOTAL(9,W6:W271)/COUNT(W6:W271)</f>
        <v>0.31318681318681318</v>
      </c>
      <c r="X4" s="31"/>
      <c r="AM4" s="41" t="s">
        <v>5668</v>
      </c>
      <c r="AN4" s="41" t="s">
        <v>5668</v>
      </c>
      <c r="AO4" s="82">
        <f>(W3-COUNTIFS(W6:W271, 1, AE6:AE271, "Active"  ))/W1</f>
        <v>0.2857142857142857</v>
      </c>
      <c r="AP4" s="83"/>
    </row>
    <row r="5" spans="1:44" ht="30" customHeight="1" thickBot="1" x14ac:dyDescent="0.3">
      <c r="A5" s="6" t="s">
        <v>5622</v>
      </c>
      <c r="B5" s="24">
        <v>2016</v>
      </c>
      <c r="C5" s="25">
        <v>2017</v>
      </c>
      <c r="D5" s="25">
        <v>2021</v>
      </c>
      <c r="E5" s="26">
        <v>2022</v>
      </c>
      <c r="F5" s="24">
        <v>2016</v>
      </c>
      <c r="G5" s="25">
        <v>2017</v>
      </c>
      <c r="H5" s="25">
        <v>2021</v>
      </c>
      <c r="I5" s="26">
        <v>2022</v>
      </c>
      <c r="K5" s="32">
        <v>2016</v>
      </c>
      <c r="L5" s="33">
        <v>2017</v>
      </c>
      <c r="M5" s="33">
        <v>2021</v>
      </c>
      <c r="N5" s="34">
        <v>2022</v>
      </c>
      <c r="O5" s="35" t="s">
        <v>5628</v>
      </c>
      <c r="P5" s="36" t="s">
        <v>5639</v>
      </c>
      <c r="Q5" s="37" t="s">
        <v>5640</v>
      </c>
      <c r="R5" s="37" t="s">
        <v>5641</v>
      </c>
      <c r="S5" s="38" t="s">
        <v>5642</v>
      </c>
      <c r="T5" s="39" t="s">
        <v>5643</v>
      </c>
      <c r="U5" s="37" t="s">
        <v>5644</v>
      </c>
      <c r="V5" s="40" t="s">
        <v>5645</v>
      </c>
      <c r="W5" s="38" t="s">
        <v>5646</v>
      </c>
      <c r="X5" s="41"/>
      <c r="Y5" s="13" t="s">
        <v>5631</v>
      </c>
      <c r="Z5" s="15" t="s">
        <v>5632</v>
      </c>
      <c r="AA5" s="13" t="s">
        <v>5633</v>
      </c>
      <c r="AB5" s="15" t="s">
        <v>5634</v>
      </c>
      <c r="AC5" s="13" t="s">
        <v>5635</v>
      </c>
      <c r="AD5" s="15" t="s">
        <v>5636</v>
      </c>
      <c r="AE5" s="14" t="s">
        <v>5637</v>
      </c>
      <c r="AF5" s="15" t="s">
        <v>5638</v>
      </c>
      <c r="AH5" s="6">
        <v>2016</v>
      </c>
      <c r="AI5" s="6">
        <v>2017</v>
      </c>
      <c r="AJ5" s="6">
        <v>2021</v>
      </c>
      <c r="AK5" s="6">
        <v>2022</v>
      </c>
      <c r="AM5" s="6">
        <v>2021</v>
      </c>
      <c r="AN5" s="6">
        <v>2022</v>
      </c>
    </row>
    <row r="6" spans="1:44" outlineLevel="1" x14ac:dyDescent="0.25">
      <c r="A6" s="79" t="s">
        <v>9</v>
      </c>
      <c r="B6" s="43">
        <v>7</v>
      </c>
      <c r="C6" s="44">
        <v>8</v>
      </c>
      <c r="D6" s="44">
        <v>5</v>
      </c>
      <c r="E6" s="45"/>
      <c r="F6" s="46">
        <v>7</v>
      </c>
      <c r="G6" s="6">
        <v>18</v>
      </c>
      <c r="H6" s="6">
        <v>4</v>
      </c>
      <c r="I6" s="47">
        <v>4</v>
      </c>
      <c r="K6" s="46">
        <f>B6-F6</f>
        <v>0</v>
      </c>
      <c r="L6" s="6">
        <f t="shared" ref="L6:N21" si="0">C6-G6</f>
        <v>-10</v>
      </c>
      <c r="M6" s="6">
        <f t="shared" si="0"/>
        <v>1</v>
      </c>
      <c r="N6" s="48">
        <f t="shared" si="0"/>
        <v>-4</v>
      </c>
      <c r="O6" s="47"/>
      <c r="P6" s="49">
        <f>VLOOKUP($A6, 'YoY $ Balance'!$A$5:$E$281, 2,FALSE)</f>
        <v>-3378155.0199999884</v>
      </c>
      <c r="Q6" s="50">
        <f>VLOOKUP($A6, 'YoY $ Balance'!$A$5:$E$281, 3,FALSE)</f>
        <v>1321870155.4499998</v>
      </c>
      <c r="R6" s="50">
        <f>VLOOKUP($A6, 'YoY $ Balance'!$A$5:$E$281,4,FALSE)</f>
        <v>127634861.18000001</v>
      </c>
      <c r="S6" s="51">
        <f>VLOOKUP($A6, 'YoY $ Balance'!$A$5:$E$281, 5,FALSE)</f>
        <v>140825000</v>
      </c>
      <c r="T6" s="46">
        <f>IF( AND(Y6="No Activity", Z6="Active"),1, AH6)</f>
        <v>0</v>
      </c>
      <c r="U6" s="52">
        <f t="shared" ref="U6:U21" si="1">AI6</f>
        <v>0</v>
      </c>
      <c r="V6" s="48">
        <f>IF( AND(AC6="No Activity", AD6="Active"),1, AM6)</f>
        <v>0</v>
      </c>
      <c r="W6" s="47">
        <f>AN6</f>
        <v>1</v>
      </c>
      <c r="X6" s="6">
        <f>AL6</f>
        <v>0</v>
      </c>
      <c r="Y6" s="53" t="str">
        <f>IF(ISBLANK(B6),"No Activity","Active")</f>
        <v>Active</v>
      </c>
      <c r="Z6" s="52" t="str">
        <f>IF(ISBLANK(F6),"No Activity","Active")</f>
        <v>Active</v>
      </c>
      <c r="AA6" s="53" t="str">
        <f>IF(ISBLANK(C6),"No Activity","Active")</f>
        <v>Active</v>
      </c>
      <c r="AB6" s="52" t="str">
        <f>IF(ISBLANK(G6),"No Activity","Active")</f>
        <v>Active</v>
      </c>
      <c r="AC6" s="53" t="str">
        <f>IF(ISBLANK(D6),"No Activity","Active")</f>
        <v>Active</v>
      </c>
      <c r="AD6" s="52" t="str">
        <f>IF(ISBLANK(H6),"No Activity","Active")</f>
        <v>Active</v>
      </c>
      <c r="AE6" s="53" t="str">
        <f>IF(ISBLANK(E6),"No Activity","Active")</f>
        <v>No Activity</v>
      </c>
      <c r="AF6" s="52" t="str">
        <f>IF(ISBLANK(I6),"No Activity","Active")</f>
        <v>Active</v>
      </c>
      <c r="AH6" s="6">
        <f>IF(OR(Y6="No Activity",Z6="No Activity"),"",IF(OR(Y6="Active",Z6="Active"),0,IF(AND(Y6="No Activity",Z6="Active"),1,1)))</f>
        <v>0</v>
      </c>
      <c r="AI6" s="6">
        <f>IF( AND(AH6=0,  OR(AA6="No Activity", AB6="No Activity") ), 1, IF( OR( AND(Y6="No Activity",Z6="No Activity",AA6="No Activity",AB6="No Activity"), AND(AA6="No Activity", AB6="Active"), AND(Y6="No Activity", Z6="Active")),"", 0))</f>
        <v>0</v>
      </c>
      <c r="AJ6" s="6">
        <f>IF( AND(AI6=0,  OR(AC6="No Activity", AD6="No Activity") ), 1, IF( OR( AND(AA6="No Activity",AB6="No Activity",AC6="No Activity",AD6="No Activity"), AND(AC6="No Activity", AD6="Active"), AND(AA6="No Activity", AB6="Active")),"", 0))</f>
        <v>0</v>
      </c>
      <c r="AK6" s="6">
        <f>IF( AND(AJ6=0,  OR(AE6="No Activity", AF6="No Activity") ), 1, IF( OR( AND(AC6="No Activity",AD6="No Activity",AE6="No Activity",AF6="No Activity"), AND(AE6="No Activity", AF6="Active"), AND(AC6="No Activity", AD6="Active")),"", 0))</f>
        <v>1</v>
      </c>
      <c r="AM6" s="6">
        <f>IF(OR(AC6="No Activity",AD6="No Activity"),"",IF(OR(AC6="Active",AD6="Active"),0,IF(AND(AC6="No Activity",AD6="Active"),1,1)))</f>
        <v>0</v>
      </c>
      <c r="AN6" s="6">
        <f>IF( AND(AJ6=0,  OR(AE6="No Activity", AF6="No Activity") ), 1, IF( OR( AND(AC6="No Activity",AD6="No Activity",AE6="No Activity",AF6="No Activity"), AND(AE6="No Activity", AF6="Active"), AND(AC6="No Activity", AD6="Active")),"", 0))</f>
        <v>1</v>
      </c>
    </row>
    <row r="7" spans="1:44" outlineLevel="1" x14ac:dyDescent="0.25">
      <c r="A7" s="79" t="s">
        <v>33</v>
      </c>
      <c r="B7" s="46"/>
      <c r="D7" s="6">
        <v>4</v>
      </c>
      <c r="E7" s="47"/>
      <c r="F7" s="46"/>
      <c r="H7" s="6">
        <v>4</v>
      </c>
      <c r="I7" s="47"/>
      <c r="K7" s="46">
        <f t="shared" ref="K7:N70" si="2">B7-F7</f>
        <v>0</v>
      </c>
      <c r="L7" s="6">
        <f t="shared" si="0"/>
        <v>0</v>
      </c>
      <c r="M7" s="6">
        <f t="shared" si="0"/>
        <v>0</v>
      </c>
      <c r="N7" s="48">
        <f t="shared" si="0"/>
        <v>0</v>
      </c>
      <c r="O7" s="47"/>
      <c r="P7" s="49">
        <f>VLOOKUP($A7, 'YoY $ Balance'!$A$5:$E$281, 2,FALSE)</f>
        <v>0</v>
      </c>
      <c r="Q7" s="50">
        <f>VLOOKUP($A7, 'YoY $ Balance'!$A$5:$E$281, 3,FALSE)</f>
        <v>0</v>
      </c>
      <c r="R7" s="50">
        <f>VLOOKUP($A7, 'YoY $ Balance'!$A$5:$E$281,4,FALSE)</f>
        <v>2335483.87</v>
      </c>
      <c r="S7" s="51">
        <f>VLOOKUP($A7, 'YoY $ Balance'!$A$5:$E$281, 5,FALSE)</f>
        <v>0</v>
      </c>
      <c r="T7" s="46" t="str">
        <f t="shared" ref="T7:T70" si="3">IF( AND(Y7="No Activity", Z7="Active"),1, AH7)</f>
        <v/>
      </c>
      <c r="U7" s="52" t="str">
        <f t="shared" si="1"/>
        <v/>
      </c>
      <c r="V7" s="48">
        <f t="shared" ref="V7:V70" si="4">IF( AND(AC7="No Activity", AD7="Active"),1, AM7)</f>
        <v>0</v>
      </c>
      <c r="W7" s="47">
        <f t="shared" ref="W7:W70" si="5">AN7</f>
        <v>1</v>
      </c>
      <c r="Y7" s="53" t="str">
        <f>IF(ISBLANK(B7),"No Activity","Active")</f>
        <v>No Activity</v>
      </c>
      <c r="Z7" s="52" t="str">
        <f>IF(ISBLANK(F7),"No Activity","Active")</f>
        <v>No Activity</v>
      </c>
      <c r="AA7" s="53" t="str">
        <f>IF(ISBLANK(C7),"No Activity","Active")</f>
        <v>No Activity</v>
      </c>
      <c r="AB7" s="52" t="str">
        <f>IF(ISBLANK(G7),"No Activity","Active")</f>
        <v>No Activity</v>
      </c>
      <c r="AC7" s="53" t="str">
        <f>IF(ISBLANK(D7),"No Activity","Active")</f>
        <v>Active</v>
      </c>
      <c r="AD7" s="52" t="str">
        <f>IF(ISBLANK(H7),"No Activity","Active")</f>
        <v>Active</v>
      </c>
      <c r="AE7" s="53" t="str">
        <f>IF(ISBLANK(E7),"No Activity","Active")</f>
        <v>No Activity</v>
      </c>
      <c r="AF7" s="52" t="str">
        <f>IF(ISBLANK(I7),"No Activity","Active")</f>
        <v>No Activity</v>
      </c>
      <c r="AH7" s="6" t="str">
        <f t="shared" ref="AH7:AH70" si="6">IF(OR(Y7="No Activity",Z7="No Activity"),"",IF(OR(Y7="Active",Z7="Active"),0,1))</f>
        <v/>
      </c>
      <c r="AI7" s="6" t="str">
        <f t="shared" ref="AI7:AI70" si="7">IF( AND(AH7=0,  OR(AA7="No Activity", AB7="No Activity") ), 1, IF( OR( AND(Y7="No Activity",Z7="No Activity",AA7="No Activity",AB7="No Activity"), AND(AA7="No Activity", AB7="Active"), AND(Y7="No Activity", Z7="Active")),"", 0))</f>
        <v/>
      </c>
      <c r="AJ7" s="6">
        <f t="shared" ref="AJ7:AJ70" si="8">IF( AND(AI7=0,  OR(AC7="No Activity", AD7="No Activity") ), 1, IF( OR( AND(AA7="No Activity",AB7="No Activity",AC7="No Activity",AD7="No Activity"), AND(AC7="No Activity", AD7="Active"), AND(AA7="No Activity", AB7="Active")),"", 0))</f>
        <v>0</v>
      </c>
      <c r="AK7" s="6">
        <f t="shared" ref="AK7:AK70" si="9">IF( AND(AJ7=0,  OR(AE7="No Activity", AF7="No Activity") ), 1, IF( OR( AND(AC7="No Activity",AD7="No Activity",AE7="No Activity",AF7="No Activity"), AND(AE7="No Activity", AF7="Active"), AND(AC7="No Activity", AD7="Active")),"", 0))</f>
        <v>1</v>
      </c>
      <c r="AM7" s="6">
        <f t="shared" ref="AM7:AM70" si="10">IF(OR(AC7="No Activity",AD7="No Activity"),"",IF(OR(AC7="Active",AD7="Active"),0,IF(AND(AC7="No Activity",AD7="Active"),1,1)))</f>
        <v>0</v>
      </c>
      <c r="AN7" s="6">
        <f t="shared" ref="AN7:AN70" si="11">IF( AND(AJ7=0,  OR(AE7="No Activity", AF7="No Activity") ), 1, IF( OR( AND(AC7="No Activity",AD7="No Activity",AE7="No Activity",AF7="No Activity"), AND(AE7="No Activity", AF7="Active"), AND(AC7="No Activity", AD7="Active")),"", 0))</f>
        <v>1</v>
      </c>
    </row>
    <row r="8" spans="1:44" outlineLevel="1" x14ac:dyDescent="0.25">
      <c r="A8" s="79" t="s">
        <v>65</v>
      </c>
      <c r="B8" s="46"/>
      <c r="D8" s="6">
        <v>4</v>
      </c>
      <c r="E8" s="47">
        <v>4</v>
      </c>
      <c r="F8" s="46"/>
      <c r="H8" s="6">
        <v>1</v>
      </c>
      <c r="I8" s="47">
        <v>2</v>
      </c>
      <c r="K8" s="46">
        <f t="shared" si="2"/>
        <v>0</v>
      </c>
      <c r="L8" s="6">
        <f t="shared" si="0"/>
        <v>0</v>
      </c>
      <c r="M8" s="6">
        <f t="shared" si="0"/>
        <v>3</v>
      </c>
      <c r="N8" s="48">
        <f t="shared" si="0"/>
        <v>2</v>
      </c>
      <c r="O8" s="47"/>
      <c r="P8" s="49">
        <f>VLOOKUP($A8, 'YoY $ Balance'!$A$5:$E$281, 2,FALSE)</f>
        <v>0</v>
      </c>
      <c r="Q8" s="50">
        <f>VLOOKUP($A8, 'YoY $ Balance'!$A$5:$E$281, 3,FALSE)</f>
        <v>0</v>
      </c>
      <c r="R8" s="50">
        <f>VLOOKUP($A8, 'YoY $ Balance'!$A$5:$E$281,4,FALSE)</f>
        <v>8676705</v>
      </c>
      <c r="S8" s="51">
        <f>VLOOKUP($A8, 'YoY $ Balance'!$A$5:$E$281, 5,FALSE)</f>
        <v>9651408.5</v>
      </c>
      <c r="T8" s="46" t="str">
        <f t="shared" si="3"/>
        <v/>
      </c>
      <c r="U8" s="52" t="str">
        <f t="shared" si="1"/>
        <v/>
      </c>
      <c r="V8" s="48">
        <f t="shared" si="4"/>
        <v>0</v>
      </c>
      <c r="W8" s="47">
        <f t="shared" si="5"/>
        <v>0</v>
      </c>
      <c r="Y8" s="53" t="str">
        <f t="shared" ref="Y8:Y71" si="12">IF(ISBLANK(B8),"No Activity","Active")</f>
        <v>No Activity</v>
      </c>
      <c r="Z8" s="52" t="str">
        <f t="shared" ref="Z8:Z71" si="13">IF(ISBLANK(F8),"No Activity","Active")</f>
        <v>No Activity</v>
      </c>
      <c r="AA8" s="53" t="str">
        <f t="shared" ref="AA8:AA71" si="14">IF(ISBLANK(C8),"No Activity","Active")</f>
        <v>No Activity</v>
      </c>
      <c r="AB8" s="52" t="str">
        <f t="shared" ref="AB8:AB71" si="15">IF(ISBLANK(G8),"No Activity","Active")</f>
        <v>No Activity</v>
      </c>
      <c r="AC8" s="53" t="str">
        <f t="shared" ref="AC8:AC71" si="16">IF(ISBLANK(D8),"No Activity","Active")</f>
        <v>Active</v>
      </c>
      <c r="AD8" s="52" t="str">
        <f t="shared" ref="AD8:AD71" si="17">IF(ISBLANK(H8),"No Activity","Active")</f>
        <v>Active</v>
      </c>
      <c r="AE8" s="53" t="str">
        <f t="shared" ref="AE8:AE71" si="18">IF(ISBLANK(E8),"No Activity","Active")</f>
        <v>Active</v>
      </c>
      <c r="AF8" s="52" t="str">
        <f t="shared" ref="AF8:AF71" si="19">IF(ISBLANK(I8),"No Activity","Active")</f>
        <v>Active</v>
      </c>
      <c r="AH8" s="6" t="str">
        <f t="shared" si="6"/>
        <v/>
      </c>
      <c r="AI8" s="6" t="str">
        <f t="shared" si="7"/>
        <v/>
      </c>
      <c r="AJ8" s="6">
        <f t="shared" si="8"/>
        <v>0</v>
      </c>
      <c r="AK8" s="6">
        <f t="shared" si="9"/>
        <v>0</v>
      </c>
      <c r="AM8" s="6">
        <f t="shared" si="10"/>
        <v>0</v>
      </c>
      <c r="AN8" s="6">
        <f t="shared" si="11"/>
        <v>0</v>
      </c>
    </row>
    <row r="9" spans="1:44" outlineLevel="1" x14ac:dyDescent="0.25">
      <c r="A9" s="79" t="s">
        <v>27</v>
      </c>
      <c r="B9" s="46"/>
      <c r="E9" s="47">
        <v>2</v>
      </c>
      <c r="F9" s="46"/>
      <c r="I9" s="47">
        <v>2</v>
      </c>
      <c r="K9" s="46">
        <f t="shared" si="2"/>
        <v>0</v>
      </c>
      <c r="L9" s="6">
        <f t="shared" si="0"/>
        <v>0</v>
      </c>
      <c r="M9" s="6">
        <f t="shared" si="0"/>
        <v>0</v>
      </c>
      <c r="N9" s="48">
        <f t="shared" si="0"/>
        <v>0</v>
      </c>
      <c r="O9" s="47"/>
      <c r="P9" s="54">
        <f>VLOOKUP($A9, 'YoY $ Balance'!$A$5:$E$281, 2,FALSE)</f>
        <v>0</v>
      </c>
      <c r="Q9" s="55">
        <f>VLOOKUP($A9, 'YoY $ Balance'!$A$5:$E$281, 3,FALSE)</f>
        <v>0</v>
      </c>
      <c r="R9" s="55">
        <f>VLOOKUP($A9, 'YoY $ Balance'!$A$5:$E$281,4,FALSE)</f>
        <v>0</v>
      </c>
      <c r="S9" s="56">
        <f>VLOOKUP($A9, 'YoY $ Balance'!$A$5:$E$281, 5,FALSE)</f>
        <v>387705.2</v>
      </c>
      <c r="T9" s="46" t="str">
        <f t="shared" si="3"/>
        <v/>
      </c>
      <c r="U9" s="52" t="str">
        <f t="shared" si="1"/>
        <v/>
      </c>
      <c r="V9" s="48" t="str">
        <f t="shared" si="4"/>
        <v/>
      </c>
      <c r="W9" s="47">
        <f t="shared" si="5"/>
        <v>0</v>
      </c>
      <c r="Y9" s="53" t="str">
        <f t="shared" si="12"/>
        <v>No Activity</v>
      </c>
      <c r="Z9" s="52" t="str">
        <f t="shared" si="13"/>
        <v>No Activity</v>
      </c>
      <c r="AA9" s="53" t="str">
        <f t="shared" si="14"/>
        <v>No Activity</v>
      </c>
      <c r="AB9" s="52" t="str">
        <f t="shared" si="15"/>
        <v>No Activity</v>
      </c>
      <c r="AC9" s="53" t="str">
        <f t="shared" si="16"/>
        <v>No Activity</v>
      </c>
      <c r="AD9" s="52" t="str">
        <f t="shared" si="17"/>
        <v>No Activity</v>
      </c>
      <c r="AE9" s="53" t="str">
        <f t="shared" si="18"/>
        <v>Active</v>
      </c>
      <c r="AF9" s="52" t="str">
        <f t="shared" si="19"/>
        <v>Active</v>
      </c>
      <c r="AH9" s="6" t="str">
        <f t="shared" si="6"/>
        <v/>
      </c>
      <c r="AI9" s="6" t="str">
        <f t="shared" si="7"/>
        <v/>
      </c>
      <c r="AJ9" s="6" t="str">
        <f t="shared" si="8"/>
        <v/>
      </c>
      <c r="AK9" s="6">
        <f t="shared" si="9"/>
        <v>0</v>
      </c>
      <c r="AM9" s="6" t="str">
        <f t="shared" si="10"/>
        <v/>
      </c>
      <c r="AN9" s="6">
        <f t="shared" si="11"/>
        <v>0</v>
      </c>
    </row>
    <row r="10" spans="1:44" outlineLevel="1" x14ac:dyDescent="0.25">
      <c r="A10" s="79" t="s">
        <v>40</v>
      </c>
      <c r="B10" s="46"/>
      <c r="E10" s="47"/>
      <c r="F10" s="46">
        <v>1</v>
      </c>
      <c r="I10" s="47"/>
      <c r="K10" s="46">
        <f t="shared" si="2"/>
        <v>-1</v>
      </c>
      <c r="L10" s="6">
        <f t="shared" si="0"/>
        <v>0</v>
      </c>
      <c r="M10" s="6">
        <f t="shared" si="0"/>
        <v>0</v>
      </c>
      <c r="N10" s="48">
        <f t="shared" si="0"/>
        <v>0</v>
      </c>
      <c r="O10" s="47"/>
      <c r="P10" s="49">
        <f>VLOOKUP($A10, 'YoY $ Balance'!$A$5:$E$281, 2,FALSE)</f>
        <v>500000</v>
      </c>
      <c r="Q10" s="50">
        <f>VLOOKUP($A10, 'YoY $ Balance'!$A$5:$E$281, 3,FALSE)</f>
        <v>0</v>
      </c>
      <c r="R10" s="50">
        <f>VLOOKUP($A10, 'YoY $ Balance'!$A$5:$E$281,4,FALSE)</f>
        <v>0</v>
      </c>
      <c r="S10" s="51">
        <f>VLOOKUP($A10, 'YoY $ Balance'!$A$5:$E$281, 5,FALSE)</f>
        <v>0</v>
      </c>
      <c r="T10" s="46">
        <f t="shared" si="3"/>
        <v>1</v>
      </c>
      <c r="U10" s="52" t="str">
        <f t="shared" si="1"/>
        <v/>
      </c>
      <c r="V10" s="48" t="str">
        <f t="shared" si="4"/>
        <v/>
      </c>
      <c r="W10" s="47" t="str">
        <f t="shared" si="5"/>
        <v/>
      </c>
      <c r="Y10" s="53" t="str">
        <f t="shared" si="12"/>
        <v>No Activity</v>
      </c>
      <c r="Z10" s="52" t="str">
        <f t="shared" si="13"/>
        <v>Active</v>
      </c>
      <c r="AA10" s="53" t="str">
        <f t="shared" si="14"/>
        <v>No Activity</v>
      </c>
      <c r="AB10" s="52" t="str">
        <f t="shared" si="15"/>
        <v>No Activity</v>
      </c>
      <c r="AC10" s="53" t="str">
        <f t="shared" si="16"/>
        <v>No Activity</v>
      </c>
      <c r="AD10" s="52" t="str">
        <f t="shared" si="17"/>
        <v>No Activity</v>
      </c>
      <c r="AE10" s="53" t="str">
        <f t="shared" si="18"/>
        <v>No Activity</v>
      </c>
      <c r="AF10" s="52" t="str">
        <f t="shared" si="19"/>
        <v>No Activity</v>
      </c>
      <c r="AH10" s="6" t="str">
        <f t="shared" si="6"/>
        <v/>
      </c>
      <c r="AI10" s="6" t="str">
        <f t="shared" si="7"/>
        <v/>
      </c>
      <c r="AJ10" s="6" t="str">
        <f t="shared" si="8"/>
        <v/>
      </c>
      <c r="AK10" s="6" t="str">
        <f t="shared" si="9"/>
        <v/>
      </c>
      <c r="AM10" s="6" t="str">
        <f t="shared" si="10"/>
        <v/>
      </c>
      <c r="AN10" s="6" t="str">
        <f t="shared" si="11"/>
        <v/>
      </c>
    </row>
    <row r="11" spans="1:44" outlineLevel="1" x14ac:dyDescent="0.25">
      <c r="A11" s="79" t="s">
        <v>47</v>
      </c>
      <c r="B11" s="46">
        <v>7</v>
      </c>
      <c r="E11" s="47"/>
      <c r="F11" s="46">
        <v>3</v>
      </c>
      <c r="I11" s="47"/>
      <c r="K11" s="46">
        <f t="shared" si="2"/>
        <v>4</v>
      </c>
      <c r="L11" s="6">
        <f t="shared" si="0"/>
        <v>0</v>
      </c>
      <c r="M11" s="6">
        <f t="shared" si="0"/>
        <v>0</v>
      </c>
      <c r="N11" s="48">
        <f t="shared" si="0"/>
        <v>0</v>
      </c>
      <c r="O11" s="47"/>
      <c r="P11" s="49">
        <f>VLOOKUP($A11, 'YoY $ Balance'!$A$5:$E$281, 2,FALSE)</f>
        <v>11696174.720000001</v>
      </c>
      <c r="Q11" s="50">
        <f>VLOOKUP($A11, 'YoY $ Balance'!$A$5:$E$281, 3,FALSE)</f>
        <v>0</v>
      </c>
      <c r="R11" s="50">
        <f>VLOOKUP($A11, 'YoY $ Balance'!$A$5:$E$281,4,FALSE)</f>
        <v>0</v>
      </c>
      <c r="S11" s="51">
        <f>VLOOKUP($A11, 'YoY $ Balance'!$A$5:$E$281, 5,FALSE)</f>
        <v>0</v>
      </c>
      <c r="T11" s="46">
        <f t="shared" si="3"/>
        <v>0</v>
      </c>
      <c r="U11" s="52">
        <f t="shared" si="1"/>
        <v>1</v>
      </c>
      <c r="V11" s="48" t="str">
        <f t="shared" si="4"/>
        <v/>
      </c>
      <c r="W11" s="47" t="str">
        <f t="shared" si="5"/>
        <v/>
      </c>
      <c r="Y11" s="53" t="str">
        <f t="shared" si="12"/>
        <v>Active</v>
      </c>
      <c r="Z11" s="52" t="str">
        <f t="shared" si="13"/>
        <v>Active</v>
      </c>
      <c r="AA11" s="53" t="str">
        <f t="shared" si="14"/>
        <v>No Activity</v>
      </c>
      <c r="AB11" s="52" t="str">
        <f t="shared" si="15"/>
        <v>No Activity</v>
      </c>
      <c r="AC11" s="53" t="str">
        <f t="shared" si="16"/>
        <v>No Activity</v>
      </c>
      <c r="AD11" s="52" t="str">
        <f t="shared" si="17"/>
        <v>No Activity</v>
      </c>
      <c r="AE11" s="53" t="str">
        <f t="shared" si="18"/>
        <v>No Activity</v>
      </c>
      <c r="AF11" s="52" t="str">
        <f t="shared" si="19"/>
        <v>No Activity</v>
      </c>
      <c r="AH11" s="6">
        <f t="shared" si="6"/>
        <v>0</v>
      </c>
      <c r="AI11" s="6">
        <f t="shared" si="7"/>
        <v>1</v>
      </c>
      <c r="AJ11" s="6" t="str">
        <f t="shared" si="8"/>
        <v/>
      </c>
      <c r="AK11" s="6" t="str">
        <f t="shared" si="9"/>
        <v/>
      </c>
      <c r="AM11" s="6" t="str">
        <f t="shared" si="10"/>
        <v/>
      </c>
      <c r="AN11" s="6" t="str">
        <f t="shared" si="11"/>
        <v/>
      </c>
    </row>
    <row r="12" spans="1:44" outlineLevel="1" x14ac:dyDescent="0.25">
      <c r="A12" s="79" t="s">
        <v>43</v>
      </c>
      <c r="B12" s="46"/>
      <c r="E12" s="47">
        <v>5</v>
      </c>
      <c r="F12" s="46"/>
      <c r="H12" s="6">
        <v>5</v>
      </c>
      <c r="I12" s="47">
        <v>2</v>
      </c>
      <c r="K12" s="46">
        <f t="shared" si="2"/>
        <v>0</v>
      </c>
      <c r="L12" s="6">
        <f t="shared" si="0"/>
        <v>0</v>
      </c>
      <c r="M12" s="6">
        <f t="shared" si="0"/>
        <v>-5</v>
      </c>
      <c r="N12" s="48">
        <f t="shared" si="0"/>
        <v>3</v>
      </c>
      <c r="O12" s="47"/>
      <c r="P12" s="49">
        <f>VLOOKUP($A12, 'YoY $ Balance'!$A$5:$E$281, 2,FALSE)</f>
        <v>0</v>
      </c>
      <c r="Q12" s="50">
        <f>VLOOKUP($A12, 'YoY $ Balance'!$A$5:$E$281, 3,FALSE)</f>
        <v>0</v>
      </c>
      <c r="R12" s="50">
        <f>VLOOKUP($A12, 'YoY $ Balance'!$A$5:$E$281,4,FALSE)</f>
        <v>13247526.92</v>
      </c>
      <c r="S12" s="51">
        <f>VLOOKUP($A12, 'YoY $ Balance'!$A$5:$E$281, 5,FALSE)</f>
        <v>12486881.779999999</v>
      </c>
      <c r="T12" s="46" t="str">
        <f t="shared" si="3"/>
        <v/>
      </c>
      <c r="U12" s="52" t="str">
        <f t="shared" si="1"/>
        <v/>
      </c>
      <c r="V12" s="48">
        <f t="shared" si="4"/>
        <v>1</v>
      </c>
      <c r="W12" s="47" t="str">
        <f t="shared" si="5"/>
        <v/>
      </c>
      <c r="Y12" s="53" t="str">
        <f t="shared" si="12"/>
        <v>No Activity</v>
      </c>
      <c r="Z12" s="52" t="str">
        <f t="shared" si="13"/>
        <v>No Activity</v>
      </c>
      <c r="AA12" s="53" t="str">
        <f t="shared" si="14"/>
        <v>No Activity</v>
      </c>
      <c r="AB12" s="52" t="str">
        <f t="shared" si="15"/>
        <v>No Activity</v>
      </c>
      <c r="AC12" s="53" t="str">
        <f t="shared" si="16"/>
        <v>No Activity</v>
      </c>
      <c r="AD12" s="52" t="str">
        <f t="shared" si="17"/>
        <v>Active</v>
      </c>
      <c r="AE12" s="53" t="str">
        <f t="shared" si="18"/>
        <v>Active</v>
      </c>
      <c r="AF12" s="52" t="str">
        <f t="shared" si="19"/>
        <v>Active</v>
      </c>
      <c r="AH12" s="6" t="str">
        <f t="shared" si="6"/>
        <v/>
      </c>
      <c r="AI12" s="6" t="str">
        <f t="shared" si="7"/>
        <v/>
      </c>
      <c r="AJ12" s="6" t="str">
        <f t="shared" si="8"/>
        <v/>
      </c>
      <c r="AK12" s="6" t="str">
        <f t="shared" si="9"/>
        <v/>
      </c>
      <c r="AM12" s="6" t="str">
        <f t="shared" si="10"/>
        <v/>
      </c>
      <c r="AN12" s="6" t="str">
        <f t="shared" si="11"/>
        <v/>
      </c>
    </row>
    <row r="13" spans="1:44" outlineLevel="1" x14ac:dyDescent="0.25">
      <c r="A13" s="79" t="s">
        <v>145</v>
      </c>
      <c r="B13" s="46">
        <v>1</v>
      </c>
      <c r="C13" s="6">
        <v>6</v>
      </c>
      <c r="E13" s="47"/>
      <c r="F13" s="46">
        <v>1</v>
      </c>
      <c r="G13" s="6">
        <v>2</v>
      </c>
      <c r="I13" s="47"/>
      <c r="K13" s="46">
        <f t="shared" si="2"/>
        <v>0</v>
      </c>
      <c r="L13" s="6">
        <f t="shared" si="0"/>
        <v>4</v>
      </c>
      <c r="M13" s="6">
        <f t="shared" si="0"/>
        <v>0</v>
      </c>
      <c r="N13" s="48">
        <f t="shared" si="0"/>
        <v>0</v>
      </c>
      <c r="O13" s="47"/>
      <c r="P13" s="49">
        <f>VLOOKUP($A13, 'YoY $ Balance'!$A$5:$E$281, 2,FALSE)</f>
        <v>19022850</v>
      </c>
      <c r="Q13" s="50">
        <f>VLOOKUP($A13, 'YoY $ Balance'!$A$5:$E$281, 3,FALSE)</f>
        <v>45216271.480000012</v>
      </c>
      <c r="R13" s="50">
        <f>VLOOKUP($A13, 'YoY $ Balance'!$A$5:$E$281,4,FALSE)</f>
        <v>0</v>
      </c>
      <c r="S13" s="51">
        <f>VLOOKUP($A13, 'YoY $ Balance'!$A$5:$E$281, 5,FALSE)</f>
        <v>0</v>
      </c>
      <c r="T13" s="46">
        <f t="shared" si="3"/>
        <v>0</v>
      </c>
      <c r="U13" s="52">
        <f t="shared" si="1"/>
        <v>0</v>
      </c>
      <c r="V13" s="48" t="str">
        <f t="shared" si="4"/>
        <v/>
      </c>
      <c r="W13" s="47" t="str">
        <f t="shared" si="5"/>
        <v/>
      </c>
      <c r="Y13" s="53" t="str">
        <f t="shared" si="12"/>
        <v>Active</v>
      </c>
      <c r="Z13" s="52" t="str">
        <f t="shared" si="13"/>
        <v>Active</v>
      </c>
      <c r="AA13" s="53" t="str">
        <f t="shared" si="14"/>
        <v>Active</v>
      </c>
      <c r="AB13" s="52" t="str">
        <f t="shared" si="15"/>
        <v>Active</v>
      </c>
      <c r="AC13" s="53" t="str">
        <f t="shared" si="16"/>
        <v>No Activity</v>
      </c>
      <c r="AD13" s="52" t="str">
        <f t="shared" si="17"/>
        <v>No Activity</v>
      </c>
      <c r="AE13" s="53" t="str">
        <f t="shared" si="18"/>
        <v>No Activity</v>
      </c>
      <c r="AF13" s="52" t="str">
        <f t="shared" si="19"/>
        <v>No Activity</v>
      </c>
      <c r="AH13" s="6">
        <f t="shared" si="6"/>
        <v>0</v>
      </c>
      <c r="AI13" s="6">
        <f t="shared" si="7"/>
        <v>0</v>
      </c>
      <c r="AJ13" s="6">
        <f t="shared" si="8"/>
        <v>1</v>
      </c>
      <c r="AK13" s="6" t="str">
        <f t="shared" si="9"/>
        <v/>
      </c>
      <c r="AM13" s="6" t="str">
        <f t="shared" si="10"/>
        <v/>
      </c>
      <c r="AN13" s="6" t="str">
        <f t="shared" si="11"/>
        <v/>
      </c>
    </row>
    <row r="14" spans="1:44" outlineLevel="1" x14ac:dyDescent="0.25">
      <c r="A14" s="79" t="s">
        <v>61</v>
      </c>
      <c r="B14" s="46"/>
      <c r="C14" s="6">
        <v>1</v>
      </c>
      <c r="E14" s="47">
        <v>1</v>
      </c>
      <c r="F14" s="46"/>
      <c r="G14" s="6">
        <v>9</v>
      </c>
      <c r="I14" s="47"/>
      <c r="K14" s="46">
        <f t="shared" si="2"/>
        <v>0</v>
      </c>
      <c r="L14" s="6">
        <f t="shared" si="0"/>
        <v>-8</v>
      </c>
      <c r="M14" s="6">
        <f t="shared" si="0"/>
        <v>0</v>
      </c>
      <c r="N14" s="48">
        <f t="shared" si="0"/>
        <v>1</v>
      </c>
      <c r="O14" s="47"/>
      <c r="P14" s="49">
        <f>VLOOKUP($A14, 'YoY $ Balance'!$A$5:$E$281, 2,FALSE)</f>
        <v>0</v>
      </c>
      <c r="Q14" s="50">
        <f>VLOOKUP($A14, 'YoY $ Balance'!$A$5:$E$281, 3,FALSE)</f>
        <v>11762999.99</v>
      </c>
      <c r="R14" s="50">
        <f>VLOOKUP($A14, 'YoY $ Balance'!$A$5:$E$281,4,FALSE)</f>
        <v>2210999.9900000002</v>
      </c>
      <c r="S14" s="51">
        <f>VLOOKUP($A14, 'YoY $ Balance'!$A$5:$E$281, 5,FALSE)</f>
        <v>2210999.9900000002</v>
      </c>
      <c r="T14" s="46" t="str">
        <f t="shared" si="3"/>
        <v/>
      </c>
      <c r="U14" s="52">
        <f t="shared" si="1"/>
        <v>0</v>
      </c>
      <c r="V14" s="48" t="str">
        <f t="shared" si="4"/>
        <v/>
      </c>
      <c r="W14" s="47">
        <f t="shared" si="5"/>
        <v>0</v>
      </c>
      <c r="Y14" s="53" t="str">
        <f t="shared" si="12"/>
        <v>No Activity</v>
      </c>
      <c r="Z14" s="52" t="str">
        <f t="shared" si="13"/>
        <v>No Activity</v>
      </c>
      <c r="AA14" s="53" t="str">
        <f t="shared" si="14"/>
        <v>Active</v>
      </c>
      <c r="AB14" s="52" t="str">
        <f t="shared" si="15"/>
        <v>Active</v>
      </c>
      <c r="AC14" s="53" t="str">
        <f t="shared" si="16"/>
        <v>No Activity</v>
      </c>
      <c r="AD14" s="52" t="str">
        <f t="shared" si="17"/>
        <v>No Activity</v>
      </c>
      <c r="AE14" s="53" t="str">
        <f t="shared" si="18"/>
        <v>Active</v>
      </c>
      <c r="AF14" s="52" t="str">
        <f t="shared" si="19"/>
        <v>No Activity</v>
      </c>
      <c r="AH14" s="6" t="str">
        <f t="shared" si="6"/>
        <v/>
      </c>
      <c r="AI14" s="6">
        <f t="shared" si="7"/>
        <v>0</v>
      </c>
      <c r="AJ14" s="6">
        <f t="shared" si="8"/>
        <v>1</v>
      </c>
      <c r="AK14" s="6">
        <f t="shared" si="9"/>
        <v>0</v>
      </c>
      <c r="AM14" s="6" t="str">
        <f t="shared" si="10"/>
        <v/>
      </c>
      <c r="AN14" s="6">
        <f t="shared" si="11"/>
        <v>0</v>
      </c>
    </row>
    <row r="15" spans="1:44" outlineLevel="1" x14ac:dyDescent="0.25">
      <c r="A15" s="79" t="s">
        <v>59</v>
      </c>
      <c r="B15" s="46"/>
      <c r="E15" s="47">
        <v>3</v>
      </c>
      <c r="F15" s="46"/>
      <c r="I15" s="47">
        <v>5</v>
      </c>
      <c r="K15" s="46">
        <f t="shared" si="2"/>
        <v>0</v>
      </c>
      <c r="L15" s="6">
        <f t="shared" si="0"/>
        <v>0</v>
      </c>
      <c r="M15" s="6">
        <f t="shared" si="0"/>
        <v>0</v>
      </c>
      <c r="N15" s="48">
        <f t="shared" si="0"/>
        <v>-2</v>
      </c>
      <c r="O15" s="47"/>
      <c r="P15" s="49">
        <f>VLOOKUP($A15, 'YoY $ Balance'!$A$5:$E$281, 2,FALSE)</f>
        <v>0</v>
      </c>
      <c r="Q15" s="50">
        <f>VLOOKUP($A15, 'YoY $ Balance'!$A$5:$E$281, 3,FALSE)</f>
        <v>0</v>
      </c>
      <c r="R15" s="50">
        <f>VLOOKUP($A15, 'YoY $ Balance'!$A$5:$E$281,4,FALSE)</f>
        <v>0</v>
      </c>
      <c r="S15" s="51">
        <f>VLOOKUP($A15, 'YoY $ Balance'!$A$5:$E$281, 5,FALSE)</f>
        <v>4259256.12</v>
      </c>
      <c r="T15" s="46" t="str">
        <f t="shared" si="3"/>
        <v/>
      </c>
      <c r="U15" s="52" t="str">
        <f t="shared" si="1"/>
        <v/>
      </c>
      <c r="V15" s="48" t="str">
        <f t="shared" si="4"/>
        <v/>
      </c>
      <c r="W15" s="47">
        <f t="shared" si="5"/>
        <v>0</v>
      </c>
      <c r="Y15" s="53" t="str">
        <f t="shared" si="12"/>
        <v>No Activity</v>
      </c>
      <c r="Z15" s="52" t="str">
        <f t="shared" si="13"/>
        <v>No Activity</v>
      </c>
      <c r="AA15" s="53" t="str">
        <f t="shared" si="14"/>
        <v>No Activity</v>
      </c>
      <c r="AB15" s="52" t="str">
        <f t="shared" si="15"/>
        <v>No Activity</v>
      </c>
      <c r="AC15" s="53" t="str">
        <f t="shared" si="16"/>
        <v>No Activity</v>
      </c>
      <c r="AD15" s="52" t="str">
        <f t="shared" si="17"/>
        <v>No Activity</v>
      </c>
      <c r="AE15" s="53" t="str">
        <f t="shared" si="18"/>
        <v>Active</v>
      </c>
      <c r="AF15" s="52" t="str">
        <f t="shared" si="19"/>
        <v>Active</v>
      </c>
      <c r="AH15" s="6" t="str">
        <f t="shared" si="6"/>
        <v/>
      </c>
      <c r="AI15" s="6" t="str">
        <f t="shared" si="7"/>
        <v/>
      </c>
      <c r="AJ15" s="6" t="str">
        <f t="shared" si="8"/>
        <v/>
      </c>
      <c r="AK15" s="6">
        <f t="shared" si="9"/>
        <v>0</v>
      </c>
      <c r="AM15" s="6" t="str">
        <f t="shared" si="10"/>
        <v/>
      </c>
      <c r="AN15" s="6">
        <f t="shared" si="11"/>
        <v>0</v>
      </c>
    </row>
    <row r="16" spans="1:44" outlineLevel="1" x14ac:dyDescent="0.25">
      <c r="A16" s="79" t="s">
        <v>149</v>
      </c>
      <c r="B16" s="46"/>
      <c r="D16" s="6">
        <v>2</v>
      </c>
      <c r="E16" s="47"/>
      <c r="F16" s="46"/>
      <c r="H16" s="6">
        <v>2</v>
      </c>
      <c r="I16" s="47"/>
      <c r="K16" s="46">
        <f t="shared" si="2"/>
        <v>0</v>
      </c>
      <c r="L16" s="6">
        <f t="shared" si="0"/>
        <v>0</v>
      </c>
      <c r="M16" s="6">
        <f t="shared" si="0"/>
        <v>0</v>
      </c>
      <c r="N16" s="48">
        <f t="shared" si="0"/>
        <v>0</v>
      </c>
      <c r="O16" s="47"/>
      <c r="P16" s="49">
        <f>VLOOKUP($A16, 'YoY $ Balance'!$A$5:$E$281, 2,FALSE)</f>
        <v>0</v>
      </c>
      <c r="Q16" s="50">
        <f>VLOOKUP($A16, 'YoY $ Balance'!$A$5:$E$281, 3,FALSE)</f>
        <v>0</v>
      </c>
      <c r="R16" s="50">
        <f>VLOOKUP($A16, 'YoY $ Balance'!$A$5:$E$281,4,FALSE)</f>
        <v>2444758.06</v>
      </c>
      <c r="S16" s="51">
        <f>VLOOKUP($A16, 'YoY $ Balance'!$A$5:$E$281, 5,FALSE)</f>
        <v>93629.03</v>
      </c>
      <c r="T16" s="46" t="str">
        <f t="shared" si="3"/>
        <v/>
      </c>
      <c r="U16" s="52" t="str">
        <f t="shared" si="1"/>
        <v/>
      </c>
      <c r="V16" s="48">
        <f t="shared" si="4"/>
        <v>0</v>
      </c>
      <c r="W16" s="47">
        <f t="shared" si="5"/>
        <v>1</v>
      </c>
      <c r="Y16" s="53" t="str">
        <f t="shared" si="12"/>
        <v>No Activity</v>
      </c>
      <c r="Z16" s="52" t="str">
        <f t="shared" si="13"/>
        <v>No Activity</v>
      </c>
      <c r="AA16" s="53" t="str">
        <f t="shared" si="14"/>
        <v>No Activity</v>
      </c>
      <c r="AB16" s="52" t="str">
        <f t="shared" si="15"/>
        <v>No Activity</v>
      </c>
      <c r="AC16" s="53" t="str">
        <f t="shared" si="16"/>
        <v>Active</v>
      </c>
      <c r="AD16" s="52" t="str">
        <f t="shared" si="17"/>
        <v>Active</v>
      </c>
      <c r="AE16" s="53" t="str">
        <f t="shared" si="18"/>
        <v>No Activity</v>
      </c>
      <c r="AF16" s="52" t="str">
        <f t="shared" si="19"/>
        <v>No Activity</v>
      </c>
      <c r="AH16" s="6" t="str">
        <f t="shared" si="6"/>
        <v/>
      </c>
      <c r="AI16" s="6" t="str">
        <f t="shared" si="7"/>
        <v/>
      </c>
      <c r="AJ16" s="6">
        <f t="shared" si="8"/>
        <v>0</v>
      </c>
      <c r="AK16" s="6">
        <f t="shared" si="9"/>
        <v>1</v>
      </c>
      <c r="AM16" s="6">
        <f t="shared" si="10"/>
        <v>0</v>
      </c>
      <c r="AN16" s="6">
        <f t="shared" si="11"/>
        <v>1</v>
      </c>
    </row>
    <row r="17" spans="1:40" outlineLevel="1" x14ac:dyDescent="0.25">
      <c r="A17" s="79" t="s">
        <v>85</v>
      </c>
      <c r="B17" s="46">
        <v>6</v>
      </c>
      <c r="C17" s="6">
        <v>9</v>
      </c>
      <c r="D17" s="6">
        <v>12</v>
      </c>
      <c r="E17" s="47">
        <v>14</v>
      </c>
      <c r="F17" s="46">
        <v>3</v>
      </c>
      <c r="G17" s="6">
        <v>4</v>
      </c>
      <c r="H17" s="6">
        <v>9</v>
      </c>
      <c r="I17" s="47">
        <v>5</v>
      </c>
      <c r="K17" s="46">
        <f t="shared" si="2"/>
        <v>3</v>
      </c>
      <c r="L17" s="6">
        <f t="shared" si="0"/>
        <v>5</v>
      </c>
      <c r="M17" s="6">
        <f t="shared" si="0"/>
        <v>3</v>
      </c>
      <c r="N17" s="48">
        <f t="shared" si="0"/>
        <v>9</v>
      </c>
      <c r="O17" s="47"/>
      <c r="P17" s="49">
        <f>VLOOKUP($A17, 'YoY $ Balance'!$A$5:$E$281, 2,FALSE)</f>
        <v>372104131.17000002</v>
      </c>
      <c r="Q17" s="50">
        <f>VLOOKUP($A17, 'YoY $ Balance'!$A$5:$E$281, 3,FALSE)</f>
        <v>765444183.75</v>
      </c>
      <c r="R17" s="50">
        <f>VLOOKUP($A17, 'YoY $ Balance'!$A$5:$E$281,4,FALSE)</f>
        <v>3326522696.4899998</v>
      </c>
      <c r="S17" s="51">
        <f>VLOOKUP($A17, 'YoY $ Balance'!$A$5:$E$281, 5,FALSE)</f>
        <v>4989069819.5499983</v>
      </c>
      <c r="T17" s="46">
        <f t="shared" si="3"/>
        <v>0</v>
      </c>
      <c r="U17" s="52">
        <f t="shared" si="1"/>
        <v>0</v>
      </c>
      <c r="V17" s="48">
        <f t="shared" si="4"/>
        <v>0</v>
      </c>
      <c r="W17" s="47">
        <f t="shared" si="5"/>
        <v>0</v>
      </c>
      <c r="Y17" s="53" t="str">
        <f t="shared" si="12"/>
        <v>Active</v>
      </c>
      <c r="Z17" s="52" t="str">
        <f t="shared" si="13"/>
        <v>Active</v>
      </c>
      <c r="AA17" s="53" t="str">
        <f t="shared" si="14"/>
        <v>Active</v>
      </c>
      <c r="AB17" s="52" t="str">
        <f t="shared" si="15"/>
        <v>Active</v>
      </c>
      <c r="AC17" s="53" t="str">
        <f t="shared" si="16"/>
        <v>Active</v>
      </c>
      <c r="AD17" s="52" t="str">
        <f t="shared" si="17"/>
        <v>Active</v>
      </c>
      <c r="AE17" s="53" t="str">
        <f t="shared" si="18"/>
        <v>Active</v>
      </c>
      <c r="AF17" s="52" t="str">
        <f t="shared" si="19"/>
        <v>Active</v>
      </c>
      <c r="AH17" s="6">
        <f t="shared" si="6"/>
        <v>0</v>
      </c>
      <c r="AI17" s="6">
        <f t="shared" si="7"/>
        <v>0</v>
      </c>
      <c r="AJ17" s="6">
        <f t="shared" si="8"/>
        <v>0</v>
      </c>
      <c r="AK17" s="6">
        <f t="shared" si="9"/>
        <v>0</v>
      </c>
      <c r="AM17" s="6">
        <f t="shared" si="10"/>
        <v>0</v>
      </c>
      <c r="AN17" s="6">
        <f t="shared" si="11"/>
        <v>0</v>
      </c>
    </row>
    <row r="18" spans="1:40" outlineLevel="1" x14ac:dyDescent="0.25">
      <c r="A18" s="79" t="s">
        <v>77</v>
      </c>
      <c r="B18" s="46"/>
      <c r="D18" s="6">
        <v>4</v>
      </c>
      <c r="E18" s="47"/>
      <c r="F18" s="46"/>
      <c r="H18" s="6">
        <v>2</v>
      </c>
      <c r="I18" s="47"/>
      <c r="K18" s="46">
        <f t="shared" si="2"/>
        <v>0</v>
      </c>
      <c r="L18" s="6">
        <f t="shared" si="0"/>
        <v>0</v>
      </c>
      <c r="M18" s="6">
        <f t="shared" si="0"/>
        <v>2</v>
      </c>
      <c r="N18" s="48">
        <f t="shared" si="0"/>
        <v>0</v>
      </c>
      <c r="O18" s="47"/>
      <c r="P18" s="49">
        <f>VLOOKUP($A18, 'YoY $ Balance'!$A$5:$E$281, 2,FALSE)</f>
        <v>0</v>
      </c>
      <c r="Q18" s="50">
        <f>VLOOKUP($A18, 'YoY $ Balance'!$A$5:$E$281, 3,FALSE)</f>
        <v>0</v>
      </c>
      <c r="R18" s="50">
        <f>VLOOKUP($A18, 'YoY $ Balance'!$A$5:$E$281,4,FALSE)</f>
        <v>821091.72</v>
      </c>
      <c r="S18" s="51">
        <f>VLOOKUP($A18, 'YoY $ Balance'!$A$5:$E$281, 5,FALSE)</f>
        <v>0</v>
      </c>
      <c r="T18" s="46" t="str">
        <f t="shared" si="3"/>
        <v/>
      </c>
      <c r="U18" s="52" t="str">
        <f t="shared" si="1"/>
        <v/>
      </c>
      <c r="V18" s="48">
        <f t="shared" si="4"/>
        <v>0</v>
      </c>
      <c r="W18" s="47">
        <f t="shared" si="5"/>
        <v>1</v>
      </c>
      <c r="Y18" s="53" t="str">
        <f t="shared" si="12"/>
        <v>No Activity</v>
      </c>
      <c r="Z18" s="52" t="str">
        <f t="shared" si="13"/>
        <v>No Activity</v>
      </c>
      <c r="AA18" s="53" t="str">
        <f t="shared" si="14"/>
        <v>No Activity</v>
      </c>
      <c r="AB18" s="52" t="str">
        <f t="shared" si="15"/>
        <v>No Activity</v>
      </c>
      <c r="AC18" s="53" t="str">
        <f t="shared" si="16"/>
        <v>Active</v>
      </c>
      <c r="AD18" s="52" t="str">
        <f t="shared" si="17"/>
        <v>Active</v>
      </c>
      <c r="AE18" s="53" t="str">
        <f t="shared" si="18"/>
        <v>No Activity</v>
      </c>
      <c r="AF18" s="52" t="str">
        <f t="shared" si="19"/>
        <v>No Activity</v>
      </c>
      <c r="AH18" s="6" t="str">
        <f t="shared" si="6"/>
        <v/>
      </c>
      <c r="AI18" s="6" t="str">
        <f t="shared" si="7"/>
        <v/>
      </c>
      <c r="AJ18" s="6">
        <f t="shared" si="8"/>
        <v>0</v>
      </c>
      <c r="AK18" s="6">
        <f t="shared" si="9"/>
        <v>1</v>
      </c>
      <c r="AM18" s="6">
        <f t="shared" si="10"/>
        <v>0</v>
      </c>
      <c r="AN18" s="6">
        <f t="shared" si="11"/>
        <v>1</v>
      </c>
    </row>
    <row r="19" spans="1:40" outlineLevel="1" x14ac:dyDescent="0.25">
      <c r="A19" s="79" t="s">
        <v>67</v>
      </c>
      <c r="B19" s="46">
        <v>2</v>
      </c>
      <c r="E19" s="47"/>
      <c r="F19" s="46">
        <v>4</v>
      </c>
      <c r="I19" s="47"/>
      <c r="K19" s="46">
        <f t="shared" si="2"/>
        <v>-2</v>
      </c>
      <c r="L19" s="6">
        <f t="shared" si="0"/>
        <v>0</v>
      </c>
      <c r="M19" s="6">
        <f t="shared" si="0"/>
        <v>0</v>
      </c>
      <c r="N19" s="48">
        <f t="shared" si="0"/>
        <v>0</v>
      </c>
      <c r="O19" s="47"/>
      <c r="P19" s="49">
        <f>VLOOKUP($A19, 'YoY $ Balance'!$A$5:$E$281, 2,FALSE)</f>
        <v>1532800</v>
      </c>
      <c r="Q19" s="50">
        <f>VLOOKUP($A19, 'YoY $ Balance'!$A$5:$E$281, 3,FALSE)</f>
        <v>800</v>
      </c>
      <c r="R19" s="50">
        <f>VLOOKUP($A19, 'YoY $ Balance'!$A$5:$E$281,4,FALSE)</f>
        <v>800</v>
      </c>
      <c r="S19" s="51">
        <f>VLOOKUP($A19, 'YoY $ Balance'!$A$5:$E$281, 5,FALSE)</f>
        <v>800</v>
      </c>
      <c r="T19" s="46">
        <f t="shared" si="3"/>
        <v>0</v>
      </c>
      <c r="U19" s="52">
        <f t="shared" si="1"/>
        <v>1</v>
      </c>
      <c r="V19" s="48" t="str">
        <f t="shared" si="4"/>
        <v/>
      </c>
      <c r="W19" s="47" t="str">
        <f t="shared" si="5"/>
        <v/>
      </c>
      <c r="Y19" s="53" t="str">
        <f t="shared" si="12"/>
        <v>Active</v>
      </c>
      <c r="Z19" s="52" t="str">
        <f t="shared" si="13"/>
        <v>Active</v>
      </c>
      <c r="AA19" s="53" t="str">
        <f t="shared" si="14"/>
        <v>No Activity</v>
      </c>
      <c r="AB19" s="52" t="str">
        <f t="shared" si="15"/>
        <v>No Activity</v>
      </c>
      <c r="AC19" s="53" t="str">
        <f t="shared" si="16"/>
        <v>No Activity</v>
      </c>
      <c r="AD19" s="52" t="str">
        <f t="shared" si="17"/>
        <v>No Activity</v>
      </c>
      <c r="AE19" s="53" t="str">
        <f t="shared" si="18"/>
        <v>No Activity</v>
      </c>
      <c r="AF19" s="52" t="str">
        <f t="shared" si="19"/>
        <v>No Activity</v>
      </c>
      <c r="AH19" s="6">
        <f t="shared" si="6"/>
        <v>0</v>
      </c>
      <c r="AI19" s="6">
        <f t="shared" si="7"/>
        <v>1</v>
      </c>
      <c r="AJ19" s="6" t="str">
        <f t="shared" si="8"/>
        <v/>
      </c>
      <c r="AK19" s="6" t="str">
        <f t="shared" si="9"/>
        <v/>
      </c>
      <c r="AM19" s="6" t="str">
        <f t="shared" si="10"/>
        <v/>
      </c>
      <c r="AN19" s="6" t="str">
        <f t="shared" si="11"/>
        <v/>
      </c>
    </row>
    <row r="20" spans="1:40" outlineLevel="1" x14ac:dyDescent="0.25">
      <c r="A20" s="79" t="s">
        <v>931</v>
      </c>
      <c r="B20" s="46"/>
      <c r="D20" s="6">
        <v>5</v>
      </c>
      <c r="E20" s="47"/>
      <c r="F20" s="46"/>
      <c r="H20" s="6">
        <v>3</v>
      </c>
      <c r="I20" s="47"/>
      <c r="K20" s="46">
        <f t="shared" si="2"/>
        <v>0</v>
      </c>
      <c r="L20" s="6">
        <f t="shared" si="0"/>
        <v>0</v>
      </c>
      <c r="M20" s="6">
        <f t="shared" si="0"/>
        <v>2</v>
      </c>
      <c r="N20" s="48">
        <f t="shared" si="0"/>
        <v>0</v>
      </c>
      <c r="O20" s="47"/>
      <c r="P20" s="49">
        <f>VLOOKUP($A20, 'YoY $ Balance'!$A$5:$E$281, 2,FALSE)</f>
        <v>0</v>
      </c>
      <c r="Q20" s="50">
        <f>VLOOKUP($A20, 'YoY $ Balance'!$A$5:$E$281, 3,FALSE)</f>
        <v>0</v>
      </c>
      <c r="R20" s="50">
        <f>VLOOKUP($A20, 'YoY $ Balance'!$A$5:$E$281,4,FALSE)</f>
        <v>1015605</v>
      </c>
      <c r="S20" s="51">
        <f>VLOOKUP($A20, 'YoY $ Balance'!$A$5:$E$281, 5,FALSE)</f>
        <v>0</v>
      </c>
      <c r="T20" s="46" t="str">
        <f t="shared" si="3"/>
        <v/>
      </c>
      <c r="U20" s="52" t="str">
        <f t="shared" si="1"/>
        <v/>
      </c>
      <c r="V20" s="48">
        <f t="shared" si="4"/>
        <v>0</v>
      </c>
      <c r="W20" s="47">
        <f t="shared" si="5"/>
        <v>1</v>
      </c>
      <c r="Y20" s="53" t="str">
        <f t="shared" si="12"/>
        <v>No Activity</v>
      </c>
      <c r="Z20" s="52" t="str">
        <f t="shared" si="13"/>
        <v>No Activity</v>
      </c>
      <c r="AA20" s="53" t="str">
        <f t="shared" si="14"/>
        <v>No Activity</v>
      </c>
      <c r="AB20" s="52" t="str">
        <f t="shared" si="15"/>
        <v>No Activity</v>
      </c>
      <c r="AC20" s="53" t="str">
        <f t="shared" si="16"/>
        <v>Active</v>
      </c>
      <c r="AD20" s="52" t="str">
        <f t="shared" si="17"/>
        <v>Active</v>
      </c>
      <c r="AE20" s="53" t="str">
        <f t="shared" si="18"/>
        <v>No Activity</v>
      </c>
      <c r="AF20" s="52" t="str">
        <f t="shared" si="19"/>
        <v>No Activity</v>
      </c>
      <c r="AH20" s="6" t="str">
        <f t="shared" si="6"/>
        <v/>
      </c>
      <c r="AI20" s="6" t="str">
        <f t="shared" si="7"/>
        <v/>
      </c>
      <c r="AJ20" s="6">
        <f t="shared" si="8"/>
        <v>0</v>
      </c>
      <c r="AK20" s="6">
        <f t="shared" si="9"/>
        <v>1</v>
      </c>
      <c r="AM20" s="6">
        <f t="shared" si="10"/>
        <v>0</v>
      </c>
      <c r="AN20" s="6">
        <f t="shared" si="11"/>
        <v>1</v>
      </c>
    </row>
    <row r="21" spans="1:40" outlineLevel="1" x14ac:dyDescent="0.25">
      <c r="A21" s="79" t="s">
        <v>63</v>
      </c>
      <c r="B21" s="46"/>
      <c r="D21" s="6">
        <v>1</v>
      </c>
      <c r="E21" s="47"/>
      <c r="F21" s="46"/>
      <c r="H21" s="6">
        <v>2</v>
      </c>
      <c r="I21" s="47">
        <v>4</v>
      </c>
      <c r="K21" s="46">
        <f t="shared" si="2"/>
        <v>0</v>
      </c>
      <c r="L21" s="6">
        <f t="shared" si="0"/>
        <v>0</v>
      </c>
      <c r="M21" s="6">
        <f t="shared" si="0"/>
        <v>-1</v>
      </c>
      <c r="N21" s="48">
        <f t="shared" si="0"/>
        <v>-4</v>
      </c>
      <c r="O21" s="47"/>
      <c r="P21" s="49">
        <f>VLOOKUP($A21, 'YoY $ Balance'!$A$5:$E$281, 2,FALSE)</f>
        <v>0</v>
      </c>
      <c r="Q21" s="50">
        <f>VLOOKUP($A21, 'YoY $ Balance'!$A$5:$E$281, 3,FALSE)</f>
        <v>0</v>
      </c>
      <c r="R21" s="50">
        <f>VLOOKUP($A21, 'YoY $ Balance'!$A$5:$E$281,4,FALSE)</f>
        <v>787250</v>
      </c>
      <c r="S21" s="51">
        <f>VLOOKUP($A21, 'YoY $ Balance'!$A$5:$E$281, 5,FALSE)</f>
        <v>-3367169.3599999994</v>
      </c>
      <c r="T21" s="46" t="str">
        <f t="shared" si="3"/>
        <v/>
      </c>
      <c r="U21" s="52" t="str">
        <f t="shared" si="1"/>
        <v/>
      </c>
      <c r="V21" s="48">
        <f t="shared" si="4"/>
        <v>0</v>
      </c>
      <c r="W21" s="47">
        <f t="shared" si="5"/>
        <v>1</v>
      </c>
      <c r="Y21" s="53" t="str">
        <f t="shared" si="12"/>
        <v>No Activity</v>
      </c>
      <c r="Z21" s="52" t="str">
        <f t="shared" si="13"/>
        <v>No Activity</v>
      </c>
      <c r="AA21" s="53" t="str">
        <f t="shared" si="14"/>
        <v>No Activity</v>
      </c>
      <c r="AB21" s="52" t="str">
        <f t="shared" si="15"/>
        <v>No Activity</v>
      </c>
      <c r="AC21" s="53" t="str">
        <f t="shared" si="16"/>
        <v>Active</v>
      </c>
      <c r="AD21" s="52" t="str">
        <f t="shared" si="17"/>
        <v>Active</v>
      </c>
      <c r="AE21" s="53" t="str">
        <f t="shared" si="18"/>
        <v>No Activity</v>
      </c>
      <c r="AF21" s="52" t="str">
        <f t="shared" si="19"/>
        <v>Active</v>
      </c>
      <c r="AH21" s="6" t="str">
        <f t="shared" si="6"/>
        <v/>
      </c>
      <c r="AI21" s="6" t="str">
        <f t="shared" si="7"/>
        <v/>
      </c>
      <c r="AJ21" s="6">
        <f t="shared" si="8"/>
        <v>0</v>
      </c>
      <c r="AK21" s="6">
        <f t="shared" si="9"/>
        <v>1</v>
      </c>
      <c r="AM21" s="6">
        <f t="shared" si="10"/>
        <v>0</v>
      </c>
      <c r="AN21" s="6">
        <f t="shared" si="11"/>
        <v>1</v>
      </c>
    </row>
    <row r="22" spans="1:40" outlineLevel="1" x14ac:dyDescent="0.25">
      <c r="A22" s="79" t="s">
        <v>31</v>
      </c>
      <c r="B22" s="46"/>
      <c r="D22" s="6">
        <v>1</v>
      </c>
      <c r="E22" s="47">
        <v>8</v>
      </c>
      <c r="F22" s="46"/>
      <c r="H22" s="6">
        <v>2</v>
      </c>
      <c r="I22" s="47">
        <v>8</v>
      </c>
      <c r="K22" s="46">
        <f t="shared" si="2"/>
        <v>0</v>
      </c>
      <c r="L22" s="6">
        <f t="shared" si="2"/>
        <v>0</v>
      </c>
      <c r="M22" s="6">
        <f t="shared" si="2"/>
        <v>-1</v>
      </c>
      <c r="N22" s="48">
        <f t="shared" si="2"/>
        <v>0</v>
      </c>
      <c r="O22" s="47"/>
      <c r="P22" s="49">
        <f>VLOOKUP($A22, 'YoY $ Balance'!$A$5:$E$281, 2,FALSE)</f>
        <v>0</v>
      </c>
      <c r="Q22" s="50">
        <f>VLOOKUP($A22, 'YoY $ Balance'!$A$5:$E$281, 3,FALSE)</f>
        <v>0</v>
      </c>
      <c r="R22" s="50">
        <f>VLOOKUP($A22, 'YoY $ Balance'!$A$5:$E$281,4,FALSE)</f>
        <v>556225.81000000006</v>
      </c>
      <c r="S22" s="51">
        <f>VLOOKUP($A22, 'YoY $ Balance'!$A$5:$E$281, 5,FALSE)</f>
        <v>1859576.62</v>
      </c>
      <c r="T22" s="46" t="str">
        <f t="shared" si="3"/>
        <v/>
      </c>
      <c r="U22" s="52" t="str">
        <f t="shared" ref="U22:U85" si="20">AI22</f>
        <v/>
      </c>
      <c r="V22" s="48">
        <f t="shared" si="4"/>
        <v>0</v>
      </c>
      <c r="W22" s="47">
        <f t="shared" si="5"/>
        <v>0</v>
      </c>
      <c r="Y22" s="53" t="str">
        <f t="shared" si="12"/>
        <v>No Activity</v>
      </c>
      <c r="Z22" s="52" t="str">
        <f t="shared" si="13"/>
        <v>No Activity</v>
      </c>
      <c r="AA22" s="53" t="str">
        <f t="shared" si="14"/>
        <v>No Activity</v>
      </c>
      <c r="AB22" s="52" t="str">
        <f t="shared" si="15"/>
        <v>No Activity</v>
      </c>
      <c r="AC22" s="53" t="str">
        <f t="shared" si="16"/>
        <v>Active</v>
      </c>
      <c r="AD22" s="52" t="str">
        <f t="shared" si="17"/>
        <v>Active</v>
      </c>
      <c r="AE22" s="53" t="str">
        <f t="shared" si="18"/>
        <v>Active</v>
      </c>
      <c r="AF22" s="52" t="str">
        <f t="shared" si="19"/>
        <v>Active</v>
      </c>
      <c r="AH22" s="6" t="str">
        <f t="shared" si="6"/>
        <v/>
      </c>
      <c r="AI22" s="6" t="str">
        <f t="shared" si="7"/>
        <v/>
      </c>
      <c r="AJ22" s="6">
        <f t="shared" si="8"/>
        <v>0</v>
      </c>
      <c r="AK22" s="6">
        <f t="shared" si="9"/>
        <v>0</v>
      </c>
      <c r="AM22" s="6">
        <f t="shared" si="10"/>
        <v>0</v>
      </c>
      <c r="AN22" s="6">
        <f t="shared" si="11"/>
        <v>0</v>
      </c>
    </row>
    <row r="23" spans="1:40" outlineLevel="1" x14ac:dyDescent="0.25">
      <c r="A23" s="79" t="s">
        <v>81</v>
      </c>
      <c r="B23" s="46"/>
      <c r="D23" s="6">
        <v>4</v>
      </c>
      <c r="E23" s="47">
        <v>3</v>
      </c>
      <c r="F23" s="46"/>
      <c r="H23" s="6">
        <v>5</v>
      </c>
      <c r="I23" s="47">
        <v>2</v>
      </c>
      <c r="K23" s="46">
        <f t="shared" si="2"/>
        <v>0</v>
      </c>
      <c r="L23" s="6">
        <f t="shared" si="2"/>
        <v>0</v>
      </c>
      <c r="M23" s="6">
        <f t="shared" si="2"/>
        <v>-1</v>
      </c>
      <c r="N23" s="48">
        <f t="shared" si="2"/>
        <v>1</v>
      </c>
      <c r="O23" s="47"/>
      <c r="P23" s="54">
        <f>VLOOKUP($A23, 'YoY $ Balance'!$A$5:$E$281, 2,FALSE)</f>
        <v>0</v>
      </c>
      <c r="Q23" s="55">
        <f>VLOOKUP($A23, 'YoY $ Balance'!$A$5:$E$281, 3,FALSE)</f>
        <v>0</v>
      </c>
      <c r="R23" s="55">
        <f>VLOOKUP($A23, 'YoY $ Balance'!$A$5:$E$281,4,FALSE)</f>
        <v>20001000</v>
      </c>
      <c r="S23" s="56">
        <f>VLOOKUP($A23, 'YoY $ Balance'!$A$5:$E$281, 5,FALSE)</f>
        <v>10470967.74</v>
      </c>
      <c r="T23" s="46" t="str">
        <f t="shared" si="3"/>
        <v/>
      </c>
      <c r="U23" s="52" t="str">
        <f t="shared" si="20"/>
        <v/>
      </c>
      <c r="V23" s="48">
        <f t="shared" si="4"/>
        <v>0</v>
      </c>
      <c r="W23" s="47">
        <f t="shared" si="5"/>
        <v>0</v>
      </c>
      <c r="Y23" s="53" t="str">
        <f t="shared" si="12"/>
        <v>No Activity</v>
      </c>
      <c r="Z23" s="52" t="str">
        <f t="shared" si="13"/>
        <v>No Activity</v>
      </c>
      <c r="AA23" s="53" t="str">
        <f t="shared" si="14"/>
        <v>No Activity</v>
      </c>
      <c r="AB23" s="52" t="str">
        <f t="shared" si="15"/>
        <v>No Activity</v>
      </c>
      <c r="AC23" s="53" t="str">
        <f t="shared" si="16"/>
        <v>Active</v>
      </c>
      <c r="AD23" s="52" t="str">
        <f t="shared" si="17"/>
        <v>Active</v>
      </c>
      <c r="AE23" s="53" t="str">
        <f t="shared" si="18"/>
        <v>Active</v>
      </c>
      <c r="AF23" s="52" t="str">
        <f t="shared" si="19"/>
        <v>Active</v>
      </c>
      <c r="AH23" s="6" t="str">
        <f t="shared" si="6"/>
        <v/>
      </c>
      <c r="AI23" s="6" t="str">
        <f t="shared" si="7"/>
        <v/>
      </c>
      <c r="AJ23" s="6">
        <f t="shared" si="8"/>
        <v>0</v>
      </c>
      <c r="AK23" s="6">
        <f t="shared" si="9"/>
        <v>0</v>
      </c>
      <c r="AM23" s="6">
        <f t="shared" si="10"/>
        <v>0</v>
      </c>
      <c r="AN23" s="6">
        <f t="shared" si="11"/>
        <v>0</v>
      </c>
    </row>
    <row r="24" spans="1:40" outlineLevel="1" x14ac:dyDescent="0.25">
      <c r="A24" s="79" t="s">
        <v>133</v>
      </c>
      <c r="B24" s="46"/>
      <c r="C24" s="6">
        <v>15</v>
      </c>
      <c r="E24" s="47"/>
      <c r="F24" s="46"/>
      <c r="G24" s="6">
        <v>11</v>
      </c>
      <c r="I24" s="47"/>
      <c r="K24" s="46">
        <f t="shared" si="2"/>
        <v>0</v>
      </c>
      <c r="L24" s="6">
        <f t="shared" si="2"/>
        <v>4</v>
      </c>
      <c r="M24" s="6">
        <f t="shared" si="2"/>
        <v>0</v>
      </c>
      <c r="N24" s="48">
        <f t="shared" si="2"/>
        <v>0</v>
      </c>
      <c r="O24" s="47"/>
      <c r="P24" s="49">
        <f>VLOOKUP($A24, 'YoY $ Balance'!$A$5:$E$281, 2,FALSE)</f>
        <v>0</v>
      </c>
      <c r="Q24" s="50">
        <f>VLOOKUP($A24, 'YoY $ Balance'!$A$5:$E$281, 3,FALSE)</f>
        <v>9684055.1400000006</v>
      </c>
      <c r="R24" s="50">
        <f>VLOOKUP($A24, 'YoY $ Balance'!$A$5:$E$281,4,FALSE)</f>
        <v>0</v>
      </c>
      <c r="S24" s="51">
        <f>VLOOKUP($A24, 'YoY $ Balance'!$A$5:$E$281, 5,FALSE)</f>
        <v>0</v>
      </c>
      <c r="T24" s="46" t="str">
        <f t="shared" si="3"/>
        <v/>
      </c>
      <c r="U24" s="52">
        <f t="shared" si="20"/>
        <v>0</v>
      </c>
      <c r="V24" s="48" t="str">
        <f t="shared" si="4"/>
        <v/>
      </c>
      <c r="W24" s="47" t="str">
        <f t="shared" si="5"/>
        <v/>
      </c>
      <c r="Y24" s="53" t="str">
        <f t="shared" si="12"/>
        <v>No Activity</v>
      </c>
      <c r="Z24" s="52" t="str">
        <f t="shared" si="13"/>
        <v>No Activity</v>
      </c>
      <c r="AA24" s="53" t="str">
        <f t="shared" si="14"/>
        <v>Active</v>
      </c>
      <c r="AB24" s="52" t="str">
        <f t="shared" si="15"/>
        <v>Active</v>
      </c>
      <c r="AC24" s="53" t="str">
        <f t="shared" si="16"/>
        <v>No Activity</v>
      </c>
      <c r="AD24" s="52" t="str">
        <f t="shared" si="17"/>
        <v>No Activity</v>
      </c>
      <c r="AE24" s="53" t="str">
        <f t="shared" si="18"/>
        <v>No Activity</v>
      </c>
      <c r="AF24" s="52" t="str">
        <f t="shared" si="19"/>
        <v>No Activity</v>
      </c>
      <c r="AH24" s="6" t="str">
        <f t="shared" si="6"/>
        <v/>
      </c>
      <c r="AI24" s="6">
        <f t="shared" si="7"/>
        <v>0</v>
      </c>
      <c r="AJ24" s="6">
        <f t="shared" si="8"/>
        <v>1</v>
      </c>
      <c r="AK24" s="6" t="str">
        <f t="shared" si="9"/>
        <v/>
      </c>
      <c r="AM24" s="6" t="str">
        <f t="shared" si="10"/>
        <v/>
      </c>
      <c r="AN24" s="6" t="str">
        <f t="shared" si="11"/>
        <v/>
      </c>
    </row>
    <row r="25" spans="1:40" outlineLevel="1" x14ac:dyDescent="0.25">
      <c r="A25" s="79" t="s">
        <v>96</v>
      </c>
      <c r="B25" s="46">
        <v>24</v>
      </c>
      <c r="C25" s="6">
        <v>22</v>
      </c>
      <c r="E25" s="47"/>
      <c r="F25" s="46">
        <v>12</v>
      </c>
      <c r="G25" s="6">
        <v>13</v>
      </c>
      <c r="I25" s="47"/>
      <c r="K25" s="46">
        <f t="shared" si="2"/>
        <v>12</v>
      </c>
      <c r="L25" s="6">
        <f t="shared" si="2"/>
        <v>9</v>
      </c>
      <c r="M25" s="6">
        <f t="shared" si="2"/>
        <v>0</v>
      </c>
      <c r="N25" s="48">
        <f t="shared" si="2"/>
        <v>0</v>
      </c>
      <c r="O25" s="47"/>
      <c r="P25" s="49">
        <f>VLOOKUP($A25, 'YoY $ Balance'!$A$5:$E$281, 2,FALSE)</f>
        <v>31686000</v>
      </c>
      <c r="Q25" s="50">
        <f>VLOOKUP($A25, 'YoY $ Balance'!$A$5:$E$281, 3,FALSE)</f>
        <v>24616812.5</v>
      </c>
      <c r="R25" s="50">
        <f>VLOOKUP($A25, 'YoY $ Balance'!$A$5:$E$281,4,FALSE)</f>
        <v>0</v>
      </c>
      <c r="S25" s="51">
        <f>VLOOKUP($A25, 'YoY $ Balance'!$A$5:$E$281, 5,FALSE)</f>
        <v>0</v>
      </c>
      <c r="T25" s="46">
        <f t="shared" si="3"/>
        <v>0</v>
      </c>
      <c r="U25" s="52">
        <f t="shared" si="20"/>
        <v>0</v>
      </c>
      <c r="V25" s="48" t="str">
        <f t="shared" si="4"/>
        <v/>
      </c>
      <c r="W25" s="47" t="str">
        <f t="shared" si="5"/>
        <v/>
      </c>
      <c r="Y25" s="53" t="str">
        <f t="shared" si="12"/>
        <v>Active</v>
      </c>
      <c r="Z25" s="52" t="str">
        <f t="shared" si="13"/>
        <v>Active</v>
      </c>
      <c r="AA25" s="53" t="str">
        <f t="shared" si="14"/>
        <v>Active</v>
      </c>
      <c r="AB25" s="52" t="str">
        <f t="shared" si="15"/>
        <v>Active</v>
      </c>
      <c r="AC25" s="53" t="str">
        <f t="shared" si="16"/>
        <v>No Activity</v>
      </c>
      <c r="AD25" s="52" t="str">
        <f t="shared" si="17"/>
        <v>No Activity</v>
      </c>
      <c r="AE25" s="53" t="str">
        <f t="shared" si="18"/>
        <v>No Activity</v>
      </c>
      <c r="AF25" s="52" t="str">
        <f t="shared" si="19"/>
        <v>No Activity</v>
      </c>
      <c r="AH25" s="6">
        <f t="shared" si="6"/>
        <v>0</v>
      </c>
      <c r="AI25" s="6">
        <f t="shared" si="7"/>
        <v>0</v>
      </c>
      <c r="AJ25" s="6">
        <f t="shared" si="8"/>
        <v>1</v>
      </c>
      <c r="AK25" s="6" t="str">
        <f t="shared" si="9"/>
        <v/>
      </c>
      <c r="AM25" s="6" t="str">
        <f t="shared" si="10"/>
        <v/>
      </c>
      <c r="AN25" s="6" t="str">
        <f t="shared" si="11"/>
        <v/>
      </c>
    </row>
    <row r="26" spans="1:40" outlineLevel="1" x14ac:dyDescent="0.25">
      <c r="A26" s="79" t="s">
        <v>135</v>
      </c>
      <c r="B26" s="46"/>
      <c r="C26" s="6">
        <v>8</v>
      </c>
      <c r="D26" s="6">
        <v>18</v>
      </c>
      <c r="E26" s="47">
        <v>16</v>
      </c>
      <c r="F26" s="46"/>
      <c r="G26" s="6">
        <v>6</v>
      </c>
      <c r="H26" s="6">
        <v>16</v>
      </c>
      <c r="I26" s="47">
        <v>8</v>
      </c>
      <c r="K26" s="46">
        <f t="shared" si="2"/>
        <v>0</v>
      </c>
      <c r="L26" s="6">
        <f t="shared" si="2"/>
        <v>2</v>
      </c>
      <c r="M26" s="6">
        <f t="shared" si="2"/>
        <v>2</v>
      </c>
      <c r="N26" s="48">
        <f t="shared" si="2"/>
        <v>8</v>
      </c>
      <c r="O26" s="47"/>
      <c r="P26" s="49">
        <f>VLOOKUP($A26, 'YoY $ Balance'!$A$5:$E$281, 2,FALSE)</f>
        <v>0</v>
      </c>
      <c r="Q26" s="50">
        <f>VLOOKUP($A26, 'YoY $ Balance'!$A$5:$E$281, 3,FALSE)</f>
        <v>4731000</v>
      </c>
      <c r="R26" s="50">
        <f>VLOOKUP($A26, 'YoY $ Balance'!$A$5:$E$281,4,FALSE)</f>
        <v>10620173</v>
      </c>
      <c r="S26" s="51">
        <f>VLOOKUP($A26, 'YoY $ Balance'!$A$5:$E$281, 5,FALSE)</f>
        <v>8124625</v>
      </c>
      <c r="T26" s="46" t="str">
        <f t="shared" si="3"/>
        <v/>
      </c>
      <c r="U26" s="52">
        <f t="shared" si="20"/>
        <v>0</v>
      </c>
      <c r="V26" s="48">
        <f t="shared" si="4"/>
        <v>0</v>
      </c>
      <c r="W26" s="47">
        <f t="shared" si="5"/>
        <v>0</v>
      </c>
      <c r="Y26" s="53" t="str">
        <f t="shared" si="12"/>
        <v>No Activity</v>
      </c>
      <c r="Z26" s="52" t="str">
        <f t="shared" si="13"/>
        <v>No Activity</v>
      </c>
      <c r="AA26" s="53" t="str">
        <f t="shared" si="14"/>
        <v>Active</v>
      </c>
      <c r="AB26" s="52" t="str">
        <f t="shared" si="15"/>
        <v>Active</v>
      </c>
      <c r="AC26" s="53" t="str">
        <f t="shared" si="16"/>
        <v>Active</v>
      </c>
      <c r="AD26" s="52" t="str">
        <f t="shared" si="17"/>
        <v>Active</v>
      </c>
      <c r="AE26" s="53" t="str">
        <f t="shared" si="18"/>
        <v>Active</v>
      </c>
      <c r="AF26" s="52" t="str">
        <f t="shared" si="19"/>
        <v>Active</v>
      </c>
      <c r="AH26" s="6" t="str">
        <f t="shared" si="6"/>
        <v/>
      </c>
      <c r="AI26" s="6">
        <f t="shared" si="7"/>
        <v>0</v>
      </c>
      <c r="AJ26" s="6">
        <f t="shared" si="8"/>
        <v>0</v>
      </c>
      <c r="AK26" s="6">
        <f t="shared" si="9"/>
        <v>0</v>
      </c>
      <c r="AM26" s="6">
        <f t="shared" si="10"/>
        <v>0</v>
      </c>
      <c r="AN26" s="6">
        <f t="shared" si="11"/>
        <v>0</v>
      </c>
    </row>
    <row r="27" spans="1:40" outlineLevel="1" x14ac:dyDescent="0.25">
      <c r="A27" s="79" t="s">
        <v>79</v>
      </c>
      <c r="B27" s="46"/>
      <c r="D27" s="6">
        <v>11</v>
      </c>
      <c r="E27" s="47">
        <v>9</v>
      </c>
      <c r="F27" s="46"/>
      <c r="H27" s="6">
        <v>5</v>
      </c>
      <c r="I27" s="47">
        <v>3</v>
      </c>
      <c r="K27" s="46">
        <f t="shared" si="2"/>
        <v>0</v>
      </c>
      <c r="L27" s="6">
        <f t="shared" si="2"/>
        <v>0</v>
      </c>
      <c r="M27" s="6">
        <f t="shared" si="2"/>
        <v>6</v>
      </c>
      <c r="N27" s="48">
        <f t="shared" si="2"/>
        <v>6</v>
      </c>
      <c r="O27" s="47"/>
      <c r="P27" s="49">
        <f>VLOOKUP($A27, 'YoY $ Balance'!$A$5:$E$281, 2,FALSE)</f>
        <v>0</v>
      </c>
      <c r="Q27" s="50">
        <f>VLOOKUP($A27, 'YoY $ Balance'!$A$5:$E$281, 3,FALSE)</f>
        <v>0</v>
      </c>
      <c r="R27" s="50">
        <f>VLOOKUP($A27, 'YoY $ Balance'!$A$5:$E$281,4,FALSE)</f>
        <v>3807750</v>
      </c>
      <c r="S27" s="51">
        <f>VLOOKUP($A27, 'YoY $ Balance'!$A$5:$E$281, 5,FALSE)</f>
        <v>2028375</v>
      </c>
      <c r="T27" s="46" t="str">
        <f t="shared" si="3"/>
        <v/>
      </c>
      <c r="U27" s="52" t="str">
        <f t="shared" si="20"/>
        <v/>
      </c>
      <c r="V27" s="48">
        <f t="shared" si="4"/>
        <v>0</v>
      </c>
      <c r="W27" s="47">
        <f t="shared" si="5"/>
        <v>0</v>
      </c>
      <c r="Y27" s="53" t="str">
        <f t="shared" si="12"/>
        <v>No Activity</v>
      </c>
      <c r="Z27" s="52" t="str">
        <f t="shared" si="13"/>
        <v>No Activity</v>
      </c>
      <c r="AA27" s="53" t="str">
        <f t="shared" si="14"/>
        <v>No Activity</v>
      </c>
      <c r="AB27" s="52" t="str">
        <f t="shared" si="15"/>
        <v>No Activity</v>
      </c>
      <c r="AC27" s="53" t="str">
        <f t="shared" si="16"/>
        <v>Active</v>
      </c>
      <c r="AD27" s="52" t="str">
        <f t="shared" si="17"/>
        <v>Active</v>
      </c>
      <c r="AE27" s="53" t="str">
        <f t="shared" si="18"/>
        <v>Active</v>
      </c>
      <c r="AF27" s="52" t="str">
        <f t="shared" si="19"/>
        <v>Active</v>
      </c>
      <c r="AH27" s="6" t="str">
        <f t="shared" si="6"/>
        <v/>
      </c>
      <c r="AI27" s="6" t="str">
        <f t="shared" si="7"/>
        <v/>
      </c>
      <c r="AJ27" s="6">
        <f t="shared" si="8"/>
        <v>0</v>
      </c>
      <c r="AK27" s="6">
        <f t="shared" si="9"/>
        <v>0</v>
      </c>
      <c r="AM27" s="6">
        <f t="shared" si="10"/>
        <v>0</v>
      </c>
      <c r="AN27" s="6">
        <f t="shared" si="11"/>
        <v>0</v>
      </c>
    </row>
    <row r="28" spans="1:40" outlineLevel="1" x14ac:dyDescent="0.25">
      <c r="A28" s="79" t="s">
        <v>75</v>
      </c>
      <c r="B28" s="46"/>
      <c r="D28" s="6">
        <v>1</v>
      </c>
      <c r="E28" s="47">
        <v>3</v>
      </c>
      <c r="F28" s="46"/>
      <c r="H28" s="6">
        <v>1</v>
      </c>
      <c r="I28" s="47">
        <v>7</v>
      </c>
      <c r="K28" s="46">
        <f t="shared" si="2"/>
        <v>0</v>
      </c>
      <c r="L28" s="6">
        <f t="shared" si="2"/>
        <v>0</v>
      </c>
      <c r="M28" s="6">
        <f t="shared" si="2"/>
        <v>0</v>
      </c>
      <c r="N28" s="48">
        <f t="shared" si="2"/>
        <v>-4</v>
      </c>
      <c r="O28" s="47"/>
      <c r="P28" s="49">
        <f>VLOOKUP($A28, 'YoY $ Balance'!$A$5:$E$281, 2,FALSE)</f>
        <v>0</v>
      </c>
      <c r="Q28" s="50">
        <f>VLOOKUP($A28, 'YoY $ Balance'!$A$5:$E$281, 3,FALSE)</f>
        <v>0</v>
      </c>
      <c r="R28" s="50">
        <f>VLOOKUP($A28, 'YoY $ Balance'!$A$5:$E$281,4,FALSE)</f>
        <v>1157264</v>
      </c>
      <c r="S28" s="51">
        <f>VLOOKUP($A28, 'YoY $ Balance'!$A$5:$E$281, 5,FALSE)</f>
        <v>7496022.8700000001</v>
      </c>
      <c r="T28" s="46" t="str">
        <f t="shared" si="3"/>
        <v/>
      </c>
      <c r="U28" s="52" t="str">
        <f t="shared" si="20"/>
        <v/>
      </c>
      <c r="V28" s="48">
        <f t="shared" si="4"/>
        <v>0</v>
      </c>
      <c r="W28" s="47">
        <f t="shared" si="5"/>
        <v>0</v>
      </c>
      <c r="Y28" s="53" t="str">
        <f t="shared" si="12"/>
        <v>No Activity</v>
      </c>
      <c r="Z28" s="52" t="str">
        <f t="shared" si="13"/>
        <v>No Activity</v>
      </c>
      <c r="AA28" s="53" t="str">
        <f t="shared" si="14"/>
        <v>No Activity</v>
      </c>
      <c r="AB28" s="52" t="str">
        <f t="shared" si="15"/>
        <v>No Activity</v>
      </c>
      <c r="AC28" s="53" t="str">
        <f t="shared" si="16"/>
        <v>Active</v>
      </c>
      <c r="AD28" s="52" t="str">
        <f t="shared" si="17"/>
        <v>Active</v>
      </c>
      <c r="AE28" s="53" t="str">
        <f t="shared" si="18"/>
        <v>Active</v>
      </c>
      <c r="AF28" s="52" t="str">
        <f t="shared" si="19"/>
        <v>Active</v>
      </c>
      <c r="AH28" s="6" t="str">
        <f t="shared" si="6"/>
        <v/>
      </c>
      <c r="AI28" s="6" t="str">
        <f t="shared" si="7"/>
        <v/>
      </c>
      <c r="AJ28" s="6">
        <f t="shared" si="8"/>
        <v>0</v>
      </c>
      <c r="AK28" s="6">
        <f t="shared" si="9"/>
        <v>0</v>
      </c>
      <c r="AM28" s="6">
        <f t="shared" si="10"/>
        <v>0</v>
      </c>
      <c r="AN28" s="6">
        <f t="shared" si="11"/>
        <v>0</v>
      </c>
    </row>
    <row r="29" spans="1:40" outlineLevel="1" x14ac:dyDescent="0.25">
      <c r="A29" s="79" t="s">
        <v>139</v>
      </c>
      <c r="B29" s="46"/>
      <c r="E29" s="47">
        <v>1</v>
      </c>
      <c r="F29" s="46"/>
      <c r="I29" s="47">
        <v>2</v>
      </c>
      <c r="K29" s="46">
        <f t="shared" si="2"/>
        <v>0</v>
      </c>
      <c r="L29" s="6">
        <f t="shared" si="2"/>
        <v>0</v>
      </c>
      <c r="M29" s="6">
        <f t="shared" si="2"/>
        <v>0</v>
      </c>
      <c r="N29" s="48">
        <f t="shared" si="2"/>
        <v>-1</v>
      </c>
      <c r="O29" s="47"/>
      <c r="P29" s="49">
        <f>VLOOKUP($A29, 'YoY $ Balance'!$A$5:$E$281, 2,FALSE)</f>
        <v>0</v>
      </c>
      <c r="Q29" s="50">
        <f>VLOOKUP($A29, 'YoY $ Balance'!$A$5:$E$281, 3,FALSE)</f>
        <v>0</v>
      </c>
      <c r="R29" s="50">
        <f>VLOOKUP($A29, 'YoY $ Balance'!$A$5:$E$281,4,FALSE)</f>
        <v>0</v>
      </c>
      <c r="S29" s="51">
        <f>VLOOKUP($A29, 'YoY $ Balance'!$A$5:$E$281, 5,FALSE)</f>
        <v>1714580.6400000001</v>
      </c>
      <c r="T29" s="46" t="str">
        <f t="shared" si="3"/>
        <v/>
      </c>
      <c r="U29" s="52" t="str">
        <f t="shared" si="20"/>
        <v/>
      </c>
      <c r="V29" s="48" t="str">
        <f t="shared" si="4"/>
        <v/>
      </c>
      <c r="W29" s="47">
        <f t="shared" si="5"/>
        <v>0</v>
      </c>
      <c r="Y29" s="53" t="str">
        <f t="shared" si="12"/>
        <v>No Activity</v>
      </c>
      <c r="Z29" s="52" t="str">
        <f t="shared" si="13"/>
        <v>No Activity</v>
      </c>
      <c r="AA29" s="53" t="str">
        <f t="shared" si="14"/>
        <v>No Activity</v>
      </c>
      <c r="AB29" s="52" t="str">
        <f t="shared" si="15"/>
        <v>No Activity</v>
      </c>
      <c r="AC29" s="53" t="str">
        <f t="shared" si="16"/>
        <v>No Activity</v>
      </c>
      <c r="AD29" s="52" t="str">
        <f t="shared" si="17"/>
        <v>No Activity</v>
      </c>
      <c r="AE29" s="53" t="str">
        <f t="shared" si="18"/>
        <v>Active</v>
      </c>
      <c r="AF29" s="52" t="str">
        <f t="shared" si="19"/>
        <v>Active</v>
      </c>
      <c r="AH29" s="6" t="str">
        <f t="shared" si="6"/>
        <v/>
      </c>
      <c r="AI29" s="6" t="str">
        <f t="shared" si="7"/>
        <v/>
      </c>
      <c r="AJ29" s="6" t="str">
        <f t="shared" si="8"/>
        <v/>
      </c>
      <c r="AK29" s="6">
        <f t="shared" si="9"/>
        <v>0</v>
      </c>
      <c r="AM29" s="6" t="str">
        <f t="shared" si="10"/>
        <v/>
      </c>
      <c r="AN29" s="6">
        <f t="shared" si="11"/>
        <v>0</v>
      </c>
    </row>
    <row r="30" spans="1:40" outlineLevel="1" x14ac:dyDescent="0.25">
      <c r="A30" s="79" t="s">
        <v>151</v>
      </c>
      <c r="B30" s="46">
        <v>1</v>
      </c>
      <c r="C30" s="6">
        <v>4</v>
      </c>
      <c r="E30" s="47">
        <v>1</v>
      </c>
      <c r="F30" s="46">
        <v>4</v>
      </c>
      <c r="G30" s="6">
        <v>10</v>
      </c>
      <c r="I30" s="47"/>
      <c r="K30" s="46">
        <f t="shared" si="2"/>
        <v>-3</v>
      </c>
      <c r="L30" s="6">
        <f t="shared" si="2"/>
        <v>-6</v>
      </c>
      <c r="M30" s="6">
        <f t="shared" si="2"/>
        <v>0</v>
      </c>
      <c r="N30" s="48">
        <f t="shared" si="2"/>
        <v>1</v>
      </c>
      <c r="O30" s="47"/>
      <c r="P30" s="49">
        <f>VLOOKUP($A30, 'YoY $ Balance'!$A$5:$E$281, 2,FALSE)</f>
        <v>1617000</v>
      </c>
      <c r="Q30" s="50">
        <f>VLOOKUP($A30, 'YoY $ Balance'!$A$5:$E$281, 3,FALSE)</f>
        <v>6951000</v>
      </c>
      <c r="R30" s="50">
        <f>VLOOKUP($A30, 'YoY $ Balance'!$A$5:$E$281,4,FALSE)</f>
        <v>1432064.55</v>
      </c>
      <c r="S30" s="51">
        <f>VLOOKUP($A30, 'YoY $ Balance'!$A$5:$E$281, 5,FALSE)</f>
        <v>1432064.55</v>
      </c>
      <c r="T30" s="46">
        <f t="shared" si="3"/>
        <v>0</v>
      </c>
      <c r="U30" s="52">
        <f t="shared" si="20"/>
        <v>0</v>
      </c>
      <c r="V30" s="48" t="str">
        <f t="shared" si="4"/>
        <v/>
      </c>
      <c r="W30" s="47">
        <f t="shared" si="5"/>
        <v>0</v>
      </c>
      <c r="Y30" s="53" t="str">
        <f t="shared" si="12"/>
        <v>Active</v>
      </c>
      <c r="Z30" s="52" t="str">
        <f t="shared" si="13"/>
        <v>Active</v>
      </c>
      <c r="AA30" s="53" t="str">
        <f t="shared" si="14"/>
        <v>Active</v>
      </c>
      <c r="AB30" s="52" t="str">
        <f t="shared" si="15"/>
        <v>Active</v>
      </c>
      <c r="AC30" s="53" t="str">
        <f t="shared" si="16"/>
        <v>No Activity</v>
      </c>
      <c r="AD30" s="52" t="str">
        <f t="shared" si="17"/>
        <v>No Activity</v>
      </c>
      <c r="AE30" s="53" t="str">
        <f t="shared" si="18"/>
        <v>Active</v>
      </c>
      <c r="AF30" s="52" t="str">
        <f t="shared" si="19"/>
        <v>No Activity</v>
      </c>
      <c r="AH30" s="6">
        <f t="shared" si="6"/>
        <v>0</v>
      </c>
      <c r="AI30" s="6">
        <f t="shared" si="7"/>
        <v>0</v>
      </c>
      <c r="AJ30" s="6">
        <f t="shared" si="8"/>
        <v>1</v>
      </c>
      <c r="AK30" s="6">
        <f t="shared" si="9"/>
        <v>0</v>
      </c>
      <c r="AM30" s="6" t="str">
        <f t="shared" si="10"/>
        <v/>
      </c>
      <c r="AN30" s="6">
        <f t="shared" si="11"/>
        <v>0</v>
      </c>
    </row>
    <row r="31" spans="1:40" outlineLevel="1" x14ac:dyDescent="0.25">
      <c r="A31" s="79" t="s">
        <v>159</v>
      </c>
      <c r="B31" s="46">
        <v>3</v>
      </c>
      <c r="C31" s="6">
        <v>2</v>
      </c>
      <c r="D31" s="6">
        <v>4</v>
      </c>
      <c r="E31" s="47">
        <v>2</v>
      </c>
      <c r="F31" s="46">
        <v>12</v>
      </c>
      <c r="G31" s="6">
        <v>14</v>
      </c>
      <c r="H31" s="6">
        <v>12</v>
      </c>
      <c r="I31" s="47">
        <v>8</v>
      </c>
      <c r="K31" s="46">
        <f t="shared" si="2"/>
        <v>-9</v>
      </c>
      <c r="L31" s="6">
        <f t="shared" si="2"/>
        <v>-12</v>
      </c>
      <c r="M31" s="6">
        <f t="shared" si="2"/>
        <v>-8</v>
      </c>
      <c r="N31" s="48">
        <f t="shared" si="2"/>
        <v>-6</v>
      </c>
      <c r="O31" s="47"/>
      <c r="P31" s="49">
        <f>VLOOKUP($A31, 'YoY $ Balance'!$A$5:$E$281, 2,FALSE)</f>
        <v>140303959.24000001</v>
      </c>
      <c r="Q31" s="50">
        <f>VLOOKUP($A31, 'YoY $ Balance'!$A$5:$E$281, 3,FALSE)</f>
        <v>131586029.72</v>
      </c>
      <c r="R31" s="50">
        <f>VLOOKUP($A31, 'YoY $ Balance'!$A$5:$E$281,4,FALSE)</f>
        <v>61060000</v>
      </c>
      <c r="S31" s="51">
        <f>VLOOKUP($A31, 'YoY $ Balance'!$A$5:$E$281, 5,FALSE)</f>
        <v>91220000</v>
      </c>
      <c r="T31" s="46">
        <f t="shared" si="3"/>
        <v>0</v>
      </c>
      <c r="U31" s="52">
        <f t="shared" si="20"/>
        <v>0</v>
      </c>
      <c r="V31" s="48">
        <f t="shared" si="4"/>
        <v>0</v>
      </c>
      <c r="W31" s="47">
        <f t="shared" si="5"/>
        <v>0</v>
      </c>
      <c r="Y31" s="53" t="str">
        <f t="shared" si="12"/>
        <v>Active</v>
      </c>
      <c r="Z31" s="52" t="str">
        <f t="shared" si="13"/>
        <v>Active</v>
      </c>
      <c r="AA31" s="53" t="str">
        <f t="shared" si="14"/>
        <v>Active</v>
      </c>
      <c r="AB31" s="52" t="str">
        <f t="shared" si="15"/>
        <v>Active</v>
      </c>
      <c r="AC31" s="53" t="str">
        <f t="shared" si="16"/>
        <v>Active</v>
      </c>
      <c r="AD31" s="52" t="str">
        <f t="shared" si="17"/>
        <v>Active</v>
      </c>
      <c r="AE31" s="53" t="str">
        <f t="shared" si="18"/>
        <v>Active</v>
      </c>
      <c r="AF31" s="52" t="str">
        <f t="shared" si="19"/>
        <v>Active</v>
      </c>
      <c r="AH31" s="6">
        <f t="shared" si="6"/>
        <v>0</v>
      </c>
      <c r="AI31" s="6">
        <f t="shared" si="7"/>
        <v>0</v>
      </c>
      <c r="AJ31" s="6">
        <f t="shared" si="8"/>
        <v>0</v>
      </c>
      <c r="AK31" s="6">
        <f t="shared" si="9"/>
        <v>0</v>
      </c>
      <c r="AM31" s="6">
        <f t="shared" si="10"/>
        <v>0</v>
      </c>
      <c r="AN31" s="6">
        <f t="shared" si="11"/>
        <v>0</v>
      </c>
    </row>
    <row r="32" spans="1:40" outlineLevel="1" x14ac:dyDescent="0.25">
      <c r="A32" s="79" t="s">
        <v>184</v>
      </c>
      <c r="B32" s="46"/>
      <c r="D32" s="6">
        <v>9</v>
      </c>
      <c r="E32" s="47"/>
      <c r="F32" s="46"/>
      <c r="H32" s="6">
        <v>12</v>
      </c>
      <c r="I32" s="47"/>
      <c r="K32" s="46">
        <f t="shared" si="2"/>
        <v>0</v>
      </c>
      <c r="L32" s="6">
        <f t="shared" si="2"/>
        <v>0</v>
      </c>
      <c r="M32" s="6">
        <f t="shared" si="2"/>
        <v>-3</v>
      </c>
      <c r="N32" s="48">
        <f t="shared" si="2"/>
        <v>0</v>
      </c>
      <c r="O32" s="47"/>
      <c r="P32" s="49">
        <f>VLOOKUP($A32, 'YoY $ Balance'!$A$5:$E$281, 2,FALSE)</f>
        <v>0</v>
      </c>
      <c r="Q32" s="50">
        <f>VLOOKUP($A32, 'YoY $ Balance'!$A$5:$E$281, 3,FALSE)</f>
        <v>0</v>
      </c>
      <c r="R32" s="50">
        <f>VLOOKUP($A32, 'YoY $ Balance'!$A$5:$E$281,4,FALSE)</f>
        <v>5884219.7399999993</v>
      </c>
      <c r="S32" s="51">
        <f>VLOOKUP($A32, 'YoY $ Balance'!$A$5:$E$281, 5,FALSE)</f>
        <v>500519.2</v>
      </c>
      <c r="T32" s="46" t="str">
        <f t="shared" si="3"/>
        <v/>
      </c>
      <c r="U32" s="52" t="str">
        <f t="shared" si="20"/>
        <v/>
      </c>
      <c r="V32" s="48">
        <f t="shared" si="4"/>
        <v>0</v>
      </c>
      <c r="W32" s="47">
        <f t="shared" si="5"/>
        <v>1</v>
      </c>
      <c r="Y32" s="53" t="str">
        <f t="shared" si="12"/>
        <v>No Activity</v>
      </c>
      <c r="Z32" s="52" t="str">
        <f t="shared" si="13"/>
        <v>No Activity</v>
      </c>
      <c r="AA32" s="53" t="str">
        <f t="shared" si="14"/>
        <v>No Activity</v>
      </c>
      <c r="AB32" s="52" t="str">
        <f t="shared" si="15"/>
        <v>No Activity</v>
      </c>
      <c r="AC32" s="53" t="str">
        <f t="shared" si="16"/>
        <v>Active</v>
      </c>
      <c r="AD32" s="52" t="str">
        <f t="shared" si="17"/>
        <v>Active</v>
      </c>
      <c r="AE32" s="53" t="str">
        <f t="shared" si="18"/>
        <v>No Activity</v>
      </c>
      <c r="AF32" s="52" t="str">
        <f t="shared" si="19"/>
        <v>No Activity</v>
      </c>
      <c r="AH32" s="6" t="str">
        <f t="shared" si="6"/>
        <v/>
      </c>
      <c r="AI32" s="6" t="str">
        <f t="shared" si="7"/>
        <v/>
      </c>
      <c r="AJ32" s="6">
        <f t="shared" si="8"/>
        <v>0</v>
      </c>
      <c r="AK32" s="6">
        <f t="shared" si="9"/>
        <v>1</v>
      </c>
      <c r="AM32" s="6">
        <f t="shared" si="10"/>
        <v>0</v>
      </c>
      <c r="AN32" s="6">
        <f t="shared" si="11"/>
        <v>1</v>
      </c>
    </row>
    <row r="33" spans="1:40" outlineLevel="1" x14ac:dyDescent="0.25">
      <c r="A33" s="79" t="s">
        <v>215</v>
      </c>
      <c r="B33" s="46">
        <v>3</v>
      </c>
      <c r="E33" s="47"/>
      <c r="F33" s="46">
        <v>2</v>
      </c>
      <c r="G33" s="6">
        <v>1</v>
      </c>
      <c r="I33" s="47"/>
      <c r="K33" s="46">
        <f t="shared" si="2"/>
        <v>1</v>
      </c>
      <c r="L33" s="6">
        <f t="shared" si="2"/>
        <v>-1</v>
      </c>
      <c r="M33" s="6">
        <f t="shared" si="2"/>
        <v>0</v>
      </c>
      <c r="N33" s="48">
        <f t="shared" si="2"/>
        <v>0</v>
      </c>
      <c r="O33" s="47"/>
      <c r="P33" s="49">
        <f>VLOOKUP($A33, 'YoY $ Balance'!$A$5:$E$281, 2,FALSE)</f>
        <v>3410000</v>
      </c>
      <c r="Q33" s="50">
        <f>VLOOKUP($A33, 'YoY $ Balance'!$A$5:$E$281, 3,FALSE)</f>
        <v>205766.14</v>
      </c>
      <c r="R33" s="50">
        <f>VLOOKUP($A33, 'YoY $ Balance'!$A$5:$E$281,4,FALSE)</f>
        <v>0</v>
      </c>
      <c r="S33" s="51">
        <f>VLOOKUP($A33, 'YoY $ Balance'!$A$5:$E$281, 5,FALSE)</f>
        <v>0</v>
      </c>
      <c r="T33" s="46">
        <f t="shared" si="3"/>
        <v>0</v>
      </c>
      <c r="U33" s="52">
        <f t="shared" si="20"/>
        <v>1</v>
      </c>
      <c r="V33" s="48" t="str">
        <f t="shared" si="4"/>
        <v/>
      </c>
      <c r="W33" s="47" t="str">
        <f t="shared" si="5"/>
        <v/>
      </c>
      <c r="Y33" s="53" t="str">
        <f t="shared" si="12"/>
        <v>Active</v>
      </c>
      <c r="Z33" s="52" t="str">
        <f t="shared" si="13"/>
        <v>Active</v>
      </c>
      <c r="AA33" s="53" t="str">
        <f t="shared" si="14"/>
        <v>No Activity</v>
      </c>
      <c r="AB33" s="52" t="str">
        <f t="shared" si="15"/>
        <v>Active</v>
      </c>
      <c r="AC33" s="53" t="str">
        <f t="shared" si="16"/>
        <v>No Activity</v>
      </c>
      <c r="AD33" s="52" t="str">
        <f t="shared" si="17"/>
        <v>No Activity</v>
      </c>
      <c r="AE33" s="53" t="str">
        <f t="shared" si="18"/>
        <v>No Activity</v>
      </c>
      <c r="AF33" s="52" t="str">
        <f t="shared" si="19"/>
        <v>No Activity</v>
      </c>
      <c r="AH33" s="6">
        <f t="shared" si="6"/>
        <v>0</v>
      </c>
      <c r="AI33" s="6">
        <f t="shared" si="7"/>
        <v>1</v>
      </c>
      <c r="AJ33" s="6" t="str">
        <f t="shared" si="8"/>
        <v/>
      </c>
      <c r="AK33" s="6" t="str">
        <f t="shared" si="9"/>
        <v/>
      </c>
      <c r="AM33" s="6" t="str">
        <f t="shared" si="10"/>
        <v/>
      </c>
      <c r="AN33" s="6" t="str">
        <f t="shared" si="11"/>
        <v/>
      </c>
    </row>
    <row r="34" spans="1:40" outlineLevel="1" x14ac:dyDescent="0.25">
      <c r="A34" s="79" t="s">
        <v>209</v>
      </c>
      <c r="B34" s="46"/>
      <c r="D34" s="6">
        <v>1</v>
      </c>
      <c r="E34" s="47"/>
      <c r="F34" s="46"/>
      <c r="H34" s="6">
        <v>1</v>
      </c>
      <c r="I34" s="47">
        <v>3</v>
      </c>
      <c r="K34" s="46">
        <f t="shared" si="2"/>
        <v>0</v>
      </c>
      <c r="L34" s="6">
        <f t="shared" si="2"/>
        <v>0</v>
      </c>
      <c r="M34" s="6">
        <f t="shared" si="2"/>
        <v>0</v>
      </c>
      <c r="N34" s="48">
        <f t="shared" si="2"/>
        <v>-3</v>
      </c>
      <c r="O34" s="47"/>
      <c r="P34" s="49">
        <f>VLOOKUP($A34, 'YoY $ Balance'!$A$5:$E$281, 2,FALSE)</f>
        <v>0</v>
      </c>
      <c r="Q34" s="50">
        <f>VLOOKUP($A34, 'YoY $ Balance'!$A$5:$E$281, 3,FALSE)</f>
        <v>0</v>
      </c>
      <c r="R34" s="50">
        <f>VLOOKUP($A34, 'YoY $ Balance'!$A$5:$E$281,4,FALSE)</f>
        <v>198875</v>
      </c>
      <c r="S34" s="51">
        <f>VLOOKUP($A34, 'YoY $ Balance'!$A$5:$E$281, 5,FALSE)</f>
        <v>203903.25</v>
      </c>
      <c r="T34" s="46" t="str">
        <f t="shared" si="3"/>
        <v/>
      </c>
      <c r="U34" s="52" t="str">
        <f t="shared" si="20"/>
        <v/>
      </c>
      <c r="V34" s="48">
        <f t="shared" si="4"/>
        <v>0</v>
      </c>
      <c r="W34" s="47">
        <f t="shared" si="5"/>
        <v>1</v>
      </c>
      <c r="Y34" s="53" t="str">
        <f t="shared" si="12"/>
        <v>No Activity</v>
      </c>
      <c r="Z34" s="52" t="str">
        <f t="shared" si="13"/>
        <v>No Activity</v>
      </c>
      <c r="AA34" s="53" t="str">
        <f t="shared" si="14"/>
        <v>No Activity</v>
      </c>
      <c r="AB34" s="52" t="str">
        <f t="shared" si="15"/>
        <v>No Activity</v>
      </c>
      <c r="AC34" s="53" t="str">
        <f t="shared" si="16"/>
        <v>Active</v>
      </c>
      <c r="AD34" s="52" t="str">
        <f t="shared" si="17"/>
        <v>Active</v>
      </c>
      <c r="AE34" s="53" t="str">
        <f t="shared" si="18"/>
        <v>No Activity</v>
      </c>
      <c r="AF34" s="52" t="str">
        <f t="shared" si="19"/>
        <v>Active</v>
      </c>
      <c r="AH34" s="6" t="str">
        <f t="shared" si="6"/>
        <v/>
      </c>
      <c r="AI34" s="6" t="str">
        <f t="shared" si="7"/>
        <v/>
      </c>
      <c r="AJ34" s="6">
        <f t="shared" si="8"/>
        <v>0</v>
      </c>
      <c r="AK34" s="6">
        <f t="shared" si="9"/>
        <v>1</v>
      </c>
      <c r="AM34" s="6">
        <f t="shared" si="10"/>
        <v>0</v>
      </c>
      <c r="AN34" s="6">
        <f t="shared" si="11"/>
        <v>1</v>
      </c>
    </row>
    <row r="35" spans="1:40" outlineLevel="1" x14ac:dyDescent="0.25">
      <c r="A35" s="79" t="s">
        <v>186</v>
      </c>
      <c r="B35" s="46"/>
      <c r="D35" s="6">
        <v>1</v>
      </c>
      <c r="E35" s="47">
        <v>1</v>
      </c>
      <c r="F35" s="46"/>
      <c r="H35" s="6">
        <v>1</v>
      </c>
      <c r="I35" s="47">
        <v>1</v>
      </c>
      <c r="K35" s="46">
        <f t="shared" si="2"/>
        <v>0</v>
      </c>
      <c r="L35" s="6">
        <f t="shared" si="2"/>
        <v>0</v>
      </c>
      <c r="M35" s="6">
        <f t="shared" si="2"/>
        <v>0</v>
      </c>
      <c r="N35" s="48">
        <f t="shared" si="2"/>
        <v>0</v>
      </c>
      <c r="O35" s="47"/>
      <c r="P35" s="49">
        <f>VLOOKUP($A35, 'YoY $ Balance'!$A$5:$E$281, 2,FALSE)</f>
        <v>0</v>
      </c>
      <c r="Q35" s="50">
        <f>VLOOKUP($A35, 'YoY $ Balance'!$A$5:$E$281, 3,FALSE)</f>
        <v>0</v>
      </c>
      <c r="R35" s="50">
        <f>VLOOKUP($A35, 'YoY $ Balance'!$A$5:$E$281,4,FALSE)</f>
        <v>2112000</v>
      </c>
      <c r="S35" s="51">
        <f>VLOOKUP($A35, 'YoY $ Balance'!$A$5:$E$281, 5,FALSE)</f>
        <v>2206285.71</v>
      </c>
      <c r="T35" s="46" t="str">
        <f t="shared" si="3"/>
        <v/>
      </c>
      <c r="U35" s="52" t="str">
        <f t="shared" si="20"/>
        <v/>
      </c>
      <c r="V35" s="48">
        <f t="shared" si="4"/>
        <v>0</v>
      </c>
      <c r="W35" s="47">
        <f t="shared" si="5"/>
        <v>0</v>
      </c>
      <c r="Y35" s="53" t="str">
        <f t="shared" si="12"/>
        <v>No Activity</v>
      </c>
      <c r="Z35" s="52" t="str">
        <f t="shared" si="13"/>
        <v>No Activity</v>
      </c>
      <c r="AA35" s="53" t="str">
        <f t="shared" si="14"/>
        <v>No Activity</v>
      </c>
      <c r="AB35" s="52" t="str">
        <f t="shared" si="15"/>
        <v>No Activity</v>
      </c>
      <c r="AC35" s="53" t="str">
        <f t="shared" si="16"/>
        <v>Active</v>
      </c>
      <c r="AD35" s="52" t="str">
        <f t="shared" si="17"/>
        <v>Active</v>
      </c>
      <c r="AE35" s="53" t="str">
        <f t="shared" si="18"/>
        <v>Active</v>
      </c>
      <c r="AF35" s="52" t="str">
        <f t="shared" si="19"/>
        <v>Active</v>
      </c>
      <c r="AH35" s="6" t="str">
        <f t="shared" si="6"/>
        <v/>
      </c>
      <c r="AI35" s="6" t="str">
        <f t="shared" si="7"/>
        <v/>
      </c>
      <c r="AJ35" s="6">
        <f t="shared" si="8"/>
        <v>0</v>
      </c>
      <c r="AK35" s="6">
        <f t="shared" si="9"/>
        <v>0</v>
      </c>
      <c r="AM35" s="6">
        <f t="shared" si="10"/>
        <v>0</v>
      </c>
      <c r="AN35" s="6">
        <f t="shared" si="11"/>
        <v>0</v>
      </c>
    </row>
    <row r="36" spans="1:40" outlineLevel="1" x14ac:dyDescent="0.25">
      <c r="A36" s="79" t="s">
        <v>180</v>
      </c>
      <c r="B36" s="46"/>
      <c r="D36" s="6">
        <v>5</v>
      </c>
      <c r="E36" s="47">
        <v>4</v>
      </c>
      <c r="F36" s="46"/>
      <c r="H36" s="6">
        <v>5</v>
      </c>
      <c r="I36" s="47">
        <v>8</v>
      </c>
      <c r="K36" s="46">
        <f t="shared" si="2"/>
        <v>0</v>
      </c>
      <c r="L36" s="6">
        <f t="shared" si="2"/>
        <v>0</v>
      </c>
      <c r="M36" s="6">
        <f t="shared" si="2"/>
        <v>0</v>
      </c>
      <c r="N36" s="48">
        <f t="shared" si="2"/>
        <v>-4</v>
      </c>
      <c r="O36" s="47"/>
      <c r="P36" s="49">
        <f>VLOOKUP($A36, 'YoY $ Balance'!$A$5:$E$281, 2,FALSE)</f>
        <v>0</v>
      </c>
      <c r="Q36" s="50">
        <f>VLOOKUP($A36, 'YoY $ Balance'!$A$5:$E$281, 3,FALSE)</f>
        <v>0</v>
      </c>
      <c r="R36" s="50">
        <f>VLOOKUP($A36, 'YoY $ Balance'!$A$5:$E$281,4,FALSE)</f>
        <v>3491333.8299999996</v>
      </c>
      <c r="S36" s="51">
        <f>VLOOKUP($A36, 'YoY $ Balance'!$A$5:$E$281, 5,FALSE)</f>
        <v>5313609.57</v>
      </c>
      <c r="T36" s="46" t="str">
        <f t="shared" si="3"/>
        <v/>
      </c>
      <c r="U36" s="52" t="str">
        <f t="shared" si="20"/>
        <v/>
      </c>
      <c r="V36" s="48">
        <f t="shared" si="4"/>
        <v>0</v>
      </c>
      <c r="W36" s="47">
        <f t="shared" si="5"/>
        <v>0</v>
      </c>
      <c r="Y36" s="53" t="str">
        <f t="shared" si="12"/>
        <v>No Activity</v>
      </c>
      <c r="Z36" s="52" t="str">
        <f t="shared" si="13"/>
        <v>No Activity</v>
      </c>
      <c r="AA36" s="53" t="str">
        <f t="shared" si="14"/>
        <v>No Activity</v>
      </c>
      <c r="AB36" s="52" t="str">
        <f t="shared" si="15"/>
        <v>No Activity</v>
      </c>
      <c r="AC36" s="53" t="str">
        <f t="shared" si="16"/>
        <v>Active</v>
      </c>
      <c r="AD36" s="52" t="str">
        <f t="shared" si="17"/>
        <v>Active</v>
      </c>
      <c r="AE36" s="53" t="str">
        <f t="shared" si="18"/>
        <v>Active</v>
      </c>
      <c r="AF36" s="52" t="str">
        <f t="shared" si="19"/>
        <v>Active</v>
      </c>
      <c r="AH36" s="6" t="str">
        <f t="shared" si="6"/>
        <v/>
      </c>
      <c r="AI36" s="6" t="str">
        <f t="shared" si="7"/>
        <v/>
      </c>
      <c r="AJ36" s="6">
        <f t="shared" si="8"/>
        <v>0</v>
      </c>
      <c r="AK36" s="6">
        <f t="shared" si="9"/>
        <v>0</v>
      </c>
      <c r="AM36" s="6">
        <f t="shared" si="10"/>
        <v>0</v>
      </c>
      <c r="AN36" s="6">
        <f t="shared" si="11"/>
        <v>0</v>
      </c>
    </row>
    <row r="37" spans="1:40" outlineLevel="1" x14ac:dyDescent="0.25">
      <c r="A37" s="79" t="s">
        <v>176</v>
      </c>
      <c r="B37" s="46">
        <v>1</v>
      </c>
      <c r="C37" s="6">
        <v>1</v>
      </c>
      <c r="E37" s="47"/>
      <c r="F37" s="46">
        <v>1</v>
      </c>
      <c r="G37" s="6">
        <v>2</v>
      </c>
      <c r="I37" s="47"/>
      <c r="K37" s="46">
        <f t="shared" si="2"/>
        <v>0</v>
      </c>
      <c r="L37" s="6">
        <f t="shared" si="2"/>
        <v>-1</v>
      </c>
      <c r="M37" s="6">
        <f t="shared" si="2"/>
        <v>0</v>
      </c>
      <c r="N37" s="48">
        <f t="shared" si="2"/>
        <v>0</v>
      </c>
      <c r="O37" s="47"/>
      <c r="P37" s="49">
        <f>VLOOKUP($A37, 'YoY $ Balance'!$A$5:$E$281, 2,FALSE)</f>
        <v>-719000</v>
      </c>
      <c r="Q37" s="50">
        <f>VLOOKUP($A37, 'YoY $ Balance'!$A$5:$E$281, 3,FALSE)</f>
        <v>1674000</v>
      </c>
      <c r="R37" s="50">
        <f>VLOOKUP($A37, 'YoY $ Balance'!$A$5:$E$281,4,FALSE)</f>
        <v>0</v>
      </c>
      <c r="S37" s="51">
        <f>VLOOKUP($A37, 'YoY $ Balance'!$A$5:$E$281, 5,FALSE)</f>
        <v>0</v>
      </c>
      <c r="T37" s="46">
        <f t="shared" si="3"/>
        <v>0</v>
      </c>
      <c r="U37" s="52">
        <f t="shared" si="20"/>
        <v>0</v>
      </c>
      <c r="V37" s="48" t="str">
        <f t="shared" si="4"/>
        <v/>
      </c>
      <c r="W37" s="47" t="str">
        <f t="shared" si="5"/>
        <v/>
      </c>
      <c r="Y37" s="53" t="str">
        <f t="shared" si="12"/>
        <v>Active</v>
      </c>
      <c r="Z37" s="52" t="str">
        <f t="shared" si="13"/>
        <v>Active</v>
      </c>
      <c r="AA37" s="53" t="str">
        <f t="shared" si="14"/>
        <v>Active</v>
      </c>
      <c r="AB37" s="52" t="str">
        <f t="shared" si="15"/>
        <v>Active</v>
      </c>
      <c r="AC37" s="53" t="str">
        <f t="shared" si="16"/>
        <v>No Activity</v>
      </c>
      <c r="AD37" s="52" t="str">
        <f t="shared" si="17"/>
        <v>No Activity</v>
      </c>
      <c r="AE37" s="53" t="str">
        <f t="shared" si="18"/>
        <v>No Activity</v>
      </c>
      <c r="AF37" s="52" t="str">
        <f t="shared" si="19"/>
        <v>No Activity</v>
      </c>
      <c r="AH37" s="6">
        <f t="shared" si="6"/>
        <v>0</v>
      </c>
      <c r="AI37" s="6">
        <f t="shared" si="7"/>
        <v>0</v>
      </c>
      <c r="AJ37" s="6">
        <f t="shared" si="8"/>
        <v>1</v>
      </c>
      <c r="AK37" s="6" t="str">
        <f t="shared" si="9"/>
        <v/>
      </c>
      <c r="AM37" s="6" t="str">
        <f t="shared" si="10"/>
        <v/>
      </c>
      <c r="AN37" s="6" t="str">
        <f t="shared" si="11"/>
        <v/>
      </c>
    </row>
    <row r="38" spans="1:40" outlineLevel="1" x14ac:dyDescent="0.25">
      <c r="A38" s="79" t="s">
        <v>206</v>
      </c>
      <c r="B38" s="46">
        <v>1</v>
      </c>
      <c r="E38" s="47"/>
      <c r="F38" s="46"/>
      <c r="I38" s="47"/>
      <c r="K38" s="46">
        <f t="shared" si="2"/>
        <v>1</v>
      </c>
      <c r="L38" s="6">
        <f t="shared" si="2"/>
        <v>0</v>
      </c>
      <c r="M38" s="6">
        <f t="shared" si="2"/>
        <v>0</v>
      </c>
      <c r="N38" s="48">
        <f t="shared" si="2"/>
        <v>0</v>
      </c>
      <c r="O38" s="47"/>
      <c r="P38" s="49">
        <f>VLOOKUP($A38, 'YoY $ Balance'!$A$5:$E$281, 2,FALSE)</f>
        <v>100799.84</v>
      </c>
      <c r="Q38" s="50">
        <f>VLOOKUP($A38, 'YoY $ Balance'!$A$5:$E$281, 3,FALSE)</f>
        <v>0</v>
      </c>
      <c r="R38" s="50">
        <f>VLOOKUP($A38, 'YoY $ Balance'!$A$5:$E$281,4,FALSE)</f>
        <v>0</v>
      </c>
      <c r="S38" s="51">
        <f>VLOOKUP($A38, 'YoY $ Balance'!$A$5:$E$281, 5,FALSE)</f>
        <v>0</v>
      </c>
      <c r="T38" s="46" t="str">
        <f t="shared" si="3"/>
        <v/>
      </c>
      <c r="U38" s="52">
        <f t="shared" si="20"/>
        <v>0</v>
      </c>
      <c r="V38" s="48" t="str">
        <f t="shared" si="4"/>
        <v/>
      </c>
      <c r="W38" s="47" t="str">
        <f t="shared" si="5"/>
        <v/>
      </c>
      <c r="Y38" s="53" t="str">
        <f t="shared" si="12"/>
        <v>Active</v>
      </c>
      <c r="Z38" s="52" t="str">
        <f t="shared" si="13"/>
        <v>No Activity</v>
      </c>
      <c r="AA38" s="53" t="str">
        <f t="shared" si="14"/>
        <v>No Activity</v>
      </c>
      <c r="AB38" s="52" t="str">
        <f t="shared" si="15"/>
        <v>No Activity</v>
      </c>
      <c r="AC38" s="53" t="str">
        <f t="shared" si="16"/>
        <v>No Activity</v>
      </c>
      <c r="AD38" s="52" t="str">
        <f t="shared" si="17"/>
        <v>No Activity</v>
      </c>
      <c r="AE38" s="53" t="str">
        <f t="shared" si="18"/>
        <v>No Activity</v>
      </c>
      <c r="AF38" s="52" t="str">
        <f t="shared" si="19"/>
        <v>No Activity</v>
      </c>
      <c r="AH38" s="6" t="str">
        <f t="shared" si="6"/>
        <v/>
      </c>
      <c r="AI38" s="6">
        <f t="shared" si="7"/>
        <v>0</v>
      </c>
      <c r="AJ38" s="6">
        <f t="shared" si="8"/>
        <v>1</v>
      </c>
      <c r="AK38" s="6" t="str">
        <f t="shared" si="9"/>
        <v/>
      </c>
      <c r="AM38" s="6" t="str">
        <f t="shared" si="10"/>
        <v/>
      </c>
      <c r="AN38" s="6" t="str">
        <f t="shared" si="11"/>
        <v/>
      </c>
    </row>
    <row r="39" spans="1:40" outlineLevel="1" x14ac:dyDescent="0.25">
      <c r="A39" s="79" t="s">
        <v>211</v>
      </c>
      <c r="B39" s="46"/>
      <c r="E39" s="47"/>
      <c r="F39" s="46">
        <v>1</v>
      </c>
      <c r="I39" s="47"/>
      <c r="K39" s="46">
        <f t="shared" si="2"/>
        <v>-1</v>
      </c>
      <c r="L39" s="6">
        <f t="shared" si="2"/>
        <v>0</v>
      </c>
      <c r="M39" s="6">
        <f t="shared" si="2"/>
        <v>0</v>
      </c>
      <c r="N39" s="48">
        <f t="shared" si="2"/>
        <v>0</v>
      </c>
      <c r="O39" s="47"/>
      <c r="P39" s="49">
        <f>VLOOKUP($A39, 'YoY $ Balance'!$A$5:$E$281, 2,FALSE)</f>
        <v>865809</v>
      </c>
      <c r="Q39" s="50">
        <f>VLOOKUP($A39, 'YoY $ Balance'!$A$5:$E$281, 3,FALSE)</f>
        <v>0</v>
      </c>
      <c r="R39" s="50">
        <f>VLOOKUP($A39, 'YoY $ Balance'!$A$5:$E$281,4,FALSE)</f>
        <v>0</v>
      </c>
      <c r="S39" s="51">
        <f>VLOOKUP($A39, 'YoY $ Balance'!$A$5:$E$281, 5,FALSE)</f>
        <v>0</v>
      </c>
      <c r="T39" s="46">
        <f t="shared" si="3"/>
        <v>1</v>
      </c>
      <c r="U39" s="52" t="str">
        <f t="shared" si="20"/>
        <v/>
      </c>
      <c r="V39" s="48" t="str">
        <f t="shared" si="4"/>
        <v/>
      </c>
      <c r="W39" s="47" t="str">
        <f t="shared" si="5"/>
        <v/>
      </c>
      <c r="Y39" s="53" t="str">
        <f t="shared" si="12"/>
        <v>No Activity</v>
      </c>
      <c r="Z39" s="52" t="str">
        <f t="shared" si="13"/>
        <v>Active</v>
      </c>
      <c r="AA39" s="53" t="str">
        <f t="shared" si="14"/>
        <v>No Activity</v>
      </c>
      <c r="AB39" s="52" t="str">
        <f t="shared" si="15"/>
        <v>No Activity</v>
      </c>
      <c r="AC39" s="53" t="str">
        <f t="shared" si="16"/>
        <v>No Activity</v>
      </c>
      <c r="AD39" s="52" t="str">
        <f t="shared" si="17"/>
        <v>No Activity</v>
      </c>
      <c r="AE39" s="53" t="str">
        <f t="shared" si="18"/>
        <v>No Activity</v>
      </c>
      <c r="AF39" s="52" t="str">
        <f t="shared" si="19"/>
        <v>No Activity</v>
      </c>
      <c r="AH39" s="6" t="str">
        <f t="shared" si="6"/>
        <v/>
      </c>
      <c r="AI39" s="6" t="str">
        <f t="shared" si="7"/>
        <v/>
      </c>
      <c r="AJ39" s="6" t="str">
        <f t="shared" si="8"/>
        <v/>
      </c>
      <c r="AK39" s="6" t="str">
        <f t="shared" si="9"/>
        <v/>
      </c>
      <c r="AM39" s="6" t="str">
        <f t="shared" si="10"/>
        <v/>
      </c>
      <c r="AN39" s="6" t="str">
        <f t="shared" si="11"/>
        <v/>
      </c>
    </row>
    <row r="40" spans="1:40" outlineLevel="1" x14ac:dyDescent="0.25">
      <c r="A40" s="79" t="s">
        <v>188</v>
      </c>
      <c r="B40" s="46">
        <v>8</v>
      </c>
      <c r="C40" s="6">
        <v>14</v>
      </c>
      <c r="D40" s="6">
        <v>16</v>
      </c>
      <c r="E40" s="47">
        <v>10</v>
      </c>
      <c r="F40" s="46">
        <v>8</v>
      </c>
      <c r="G40" s="6">
        <v>15</v>
      </c>
      <c r="H40" s="6">
        <v>16</v>
      </c>
      <c r="I40" s="47">
        <v>10</v>
      </c>
      <c r="K40" s="46">
        <f t="shared" si="2"/>
        <v>0</v>
      </c>
      <c r="L40" s="6">
        <f t="shared" si="2"/>
        <v>-1</v>
      </c>
      <c r="M40" s="6">
        <f t="shared" si="2"/>
        <v>0</v>
      </c>
      <c r="N40" s="48">
        <f t="shared" si="2"/>
        <v>0</v>
      </c>
      <c r="O40" s="47"/>
      <c r="P40" s="49">
        <f>VLOOKUP($A40, 'YoY $ Balance'!$A$5:$E$281, 2,FALSE)</f>
        <v>21542466.270000003</v>
      </c>
      <c r="Q40" s="50">
        <f>VLOOKUP($A40, 'YoY $ Balance'!$A$5:$E$281, 3,FALSE)</f>
        <v>34500000.089999996</v>
      </c>
      <c r="R40" s="50">
        <f>VLOOKUP($A40, 'YoY $ Balance'!$A$5:$E$281,4,FALSE)</f>
        <v>56088789.430000007</v>
      </c>
      <c r="S40" s="51">
        <f>VLOOKUP($A40, 'YoY $ Balance'!$A$5:$E$281, 5,FALSE)</f>
        <v>33750000.039999999</v>
      </c>
      <c r="T40" s="46">
        <f t="shared" si="3"/>
        <v>0</v>
      </c>
      <c r="U40" s="52">
        <f t="shared" si="20"/>
        <v>0</v>
      </c>
      <c r="V40" s="48">
        <f t="shared" si="4"/>
        <v>0</v>
      </c>
      <c r="W40" s="47">
        <f t="shared" si="5"/>
        <v>0</v>
      </c>
      <c r="Y40" s="53" t="str">
        <f t="shared" si="12"/>
        <v>Active</v>
      </c>
      <c r="Z40" s="52" t="str">
        <f t="shared" si="13"/>
        <v>Active</v>
      </c>
      <c r="AA40" s="53" t="str">
        <f t="shared" si="14"/>
        <v>Active</v>
      </c>
      <c r="AB40" s="52" t="str">
        <f t="shared" si="15"/>
        <v>Active</v>
      </c>
      <c r="AC40" s="53" t="str">
        <f t="shared" si="16"/>
        <v>Active</v>
      </c>
      <c r="AD40" s="52" t="str">
        <f t="shared" si="17"/>
        <v>Active</v>
      </c>
      <c r="AE40" s="53" t="str">
        <f t="shared" si="18"/>
        <v>Active</v>
      </c>
      <c r="AF40" s="52" t="str">
        <f t="shared" si="19"/>
        <v>Active</v>
      </c>
      <c r="AH40" s="6">
        <f t="shared" si="6"/>
        <v>0</v>
      </c>
      <c r="AI40" s="6">
        <f t="shared" si="7"/>
        <v>0</v>
      </c>
      <c r="AJ40" s="6">
        <f t="shared" si="8"/>
        <v>0</v>
      </c>
      <c r="AK40" s="6">
        <f t="shared" si="9"/>
        <v>0</v>
      </c>
      <c r="AM40" s="6">
        <f t="shared" si="10"/>
        <v>0</v>
      </c>
      <c r="AN40" s="6">
        <f t="shared" si="11"/>
        <v>0</v>
      </c>
    </row>
    <row r="41" spans="1:40" outlineLevel="1" x14ac:dyDescent="0.25">
      <c r="A41" s="79" t="s">
        <v>182</v>
      </c>
      <c r="B41" s="46"/>
      <c r="E41" s="47">
        <v>1</v>
      </c>
      <c r="F41" s="46"/>
      <c r="I41" s="47">
        <v>1</v>
      </c>
      <c r="K41" s="46">
        <f t="shared" si="2"/>
        <v>0</v>
      </c>
      <c r="L41" s="6">
        <f t="shared" si="2"/>
        <v>0</v>
      </c>
      <c r="M41" s="6">
        <f t="shared" si="2"/>
        <v>0</v>
      </c>
      <c r="N41" s="48">
        <f t="shared" si="2"/>
        <v>0</v>
      </c>
      <c r="O41" s="47"/>
      <c r="P41" s="49">
        <f>VLOOKUP($A41, 'YoY $ Balance'!$A$5:$E$281, 2,FALSE)</f>
        <v>0</v>
      </c>
      <c r="Q41" s="50">
        <f>VLOOKUP($A41, 'YoY $ Balance'!$A$5:$E$281, 3,FALSE)</f>
        <v>0</v>
      </c>
      <c r="R41" s="50">
        <f>VLOOKUP($A41, 'YoY $ Balance'!$A$5:$E$281,4,FALSE)</f>
        <v>0</v>
      </c>
      <c r="S41" s="51">
        <f>VLOOKUP($A41, 'YoY $ Balance'!$A$5:$E$281, 5,FALSE)</f>
        <v>4519753.63</v>
      </c>
      <c r="T41" s="46" t="str">
        <f t="shared" si="3"/>
        <v/>
      </c>
      <c r="U41" s="52" t="str">
        <f t="shared" si="20"/>
        <v/>
      </c>
      <c r="V41" s="48" t="str">
        <f t="shared" si="4"/>
        <v/>
      </c>
      <c r="W41" s="47">
        <f t="shared" si="5"/>
        <v>0</v>
      </c>
      <c r="Y41" s="53" t="str">
        <f t="shared" si="12"/>
        <v>No Activity</v>
      </c>
      <c r="Z41" s="52" t="str">
        <f t="shared" si="13"/>
        <v>No Activity</v>
      </c>
      <c r="AA41" s="53" t="str">
        <f t="shared" si="14"/>
        <v>No Activity</v>
      </c>
      <c r="AB41" s="52" t="str">
        <f t="shared" si="15"/>
        <v>No Activity</v>
      </c>
      <c r="AC41" s="53" t="str">
        <f t="shared" si="16"/>
        <v>No Activity</v>
      </c>
      <c r="AD41" s="52" t="str">
        <f t="shared" si="17"/>
        <v>No Activity</v>
      </c>
      <c r="AE41" s="53" t="str">
        <f t="shared" si="18"/>
        <v>Active</v>
      </c>
      <c r="AF41" s="52" t="str">
        <f t="shared" si="19"/>
        <v>Active</v>
      </c>
      <c r="AH41" s="6" t="str">
        <f t="shared" si="6"/>
        <v/>
      </c>
      <c r="AI41" s="6" t="str">
        <f t="shared" si="7"/>
        <v/>
      </c>
      <c r="AJ41" s="6" t="str">
        <f t="shared" si="8"/>
        <v/>
      </c>
      <c r="AK41" s="6">
        <f t="shared" si="9"/>
        <v>0</v>
      </c>
      <c r="AM41" s="6" t="str">
        <f t="shared" si="10"/>
        <v/>
      </c>
      <c r="AN41" s="6">
        <f t="shared" si="11"/>
        <v>0</v>
      </c>
    </row>
    <row r="42" spans="1:40" outlineLevel="1" x14ac:dyDescent="0.25">
      <c r="A42" s="79" t="s">
        <v>255</v>
      </c>
      <c r="B42" s="46">
        <v>6</v>
      </c>
      <c r="E42" s="47"/>
      <c r="F42" s="46">
        <v>4</v>
      </c>
      <c r="I42" s="47"/>
      <c r="K42" s="46">
        <f t="shared" si="2"/>
        <v>2</v>
      </c>
      <c r="L42" s="6">
        <f t="shared" si="2"/>
        <v>0</v>
      </c>
      <c r="M42" s="6">
        <f t="shared" si="2"/>
        <v>0</v>
      </c>
      <c r="N42" s="48">
        <f t="shared" si="2"/>
        <v>0</v>
      </c>
      <c r="O42" s="47"/>
      <c r="P42" s="49">
        <f>VLOOKUP($A42, 'YoY $ Balance'!$A$5:$E$281, 2,FALSE)</f>
        <v>4998043.3800000008</v>
      </c>
      <c r="Q42" s="50">
        <f>VLOOKUP($A42, 'YoY $ Balance'!$A$5:$E$281, 3,FALSE)</f>
        <v>0</v>
      </c>
      <c r="R42" s="50">
        <f>VLOOKUP($A42, 'YoY $ Balance'!$A$5:$E$281,4,FALSE)</f>
        <v>0</v>
      </c>
      <c r="S42" s="51">
        <f>VLOOKUP($A42, 'YoY $ Balance'!$A$5:$E$281, 5,FALSE)</f>
        <v>0</v>
      </c>
      <c r="T42" s="46">
        <f t="shared" si="3"/>
        <v>0</v>
      </c>
      <c r="U42" s="52">
        <f t="shared" si="20"/>
        <v>1</v>
      </c>
      <c r="V42" s="48" t="str">
        <f t="shared" si="4"/>
        <v/>
      </c>
      <c r="W42" s="47" t="str">
        <f t="shared" si="5"/>
        <v/>
      </c>
      <c r="Y42" s="53" t="str">
        <f t="shared" si="12"/>
        <v>Active</v>
      </c>
      <c r="Z42" s="52" t="str">
        <f t="shared" si="13"/>
        <v>Active</v>
      </c>
      <c r="AA42" s="53" t="str">
        <f t="shared" si="14"/>
        <v>No Activity</v>
      </c>
      <c r="AB42" s="52" t="str">
        <f t="shared" si="15"/>
        <v>No Activity</v>
      </c>
      <c r="AC42" s="53" t="str">
        <f t="shared" si="16"/>
        <v>No Activity</v>
      </c>
      <c r="AD42" s="52" t="str">
        <f t="shared" si="17"/>
        <v>No Activity</v>
      </c>
      <c r="AE42" s="53" t="str">
        <f t="shared" si="18"/>
        <v>No Activity</v>
      </c>
      <c r="AF42" s="52" t="str">
        <f t="shared" si="19"/>
        <v>No Activity</v>
      </c>
      <c r="AH42" s="6">
        <f t="shared" si="6"/>
        <v>0</v>
      </c>
      <c r="AI42" s="6">
        <f t="shared" si="7"/>
        <v>1</v>
      </c>
      <c r="AJ42" s="6" t="str">
        <f t="shared" si="8"/>
        <v/>
      </c>
      <c r="AK42" s="6" t="str">
        <f t="shared" si="9"/>
        <v/>
      </c>
      <c r="AM42" s="6" t="str">
        <f t="shared" si="10"/>
        <v/>
      </c>
      <c r="AN42" s="6" t="str">
        <f t="shared" si="11"/>
        <v/>
      </c>
    </row>
    <row r="43" spans="1:40" outlineLevel="1" x14ac:dyDescent="0.25">
      <c r="A43" s="79" t="s">
        <v>251</v>
      </c>
      <c r="B43" s="46"/>
      <c r="D43" s="6">
        <v>8</v>
      </c>
      <c r="E43" s="47">
        <v>6</v>
      </c>
      <c r="F43" s="46"/>
      <c r="H43" s="6">
        <v>14</v>
      </c>
      <c r="I43" s="47">
        <v>8</v>
      </c>
      <c r="K43" s="46">
        <f t="shared" si="2"/>
        <v>0</v>
      </c>
      <c r="L43" s="6">
        <f t="shared" si="2"/>
        <v>0</v>
      </c>
      <c r="M43" s="6">
        <f t="shared" si="2"/>
        <v>-6</v>
      </c>
      <c r="N43" s="48">
        <f t="shared" si="2"/>
        <v>-2</v>
      </c>
      <c r="O43" s="47"/>
      <c r="P43" s="49">
        <f>VLOOKUP($A43, 'YoY $ Balance'!$A$5:$E$281, 2,FALSE)</f>
        <v>0</v>
      </c>
      <c r="Q43" s="50">
        <f>VLOOKUP($A43, 'YoY $ Balance'!$A$5:$E$281, 3,FALSE)</f>
        <v>0</v>
      </c>
      <c r="R43" s="50">
        <f>VLOOKUP($A43, 'YoY $ Balance'!$A$5:$E$281,4,FALSE)</f>
        <v>11364122.979999999</v>
      </c>
      <c r="S43" s="51">
        <f>VLOOKUP($A43, 'YoY $ Balance'!$A$5:$E$281, 5,FALSE)</f>
        <v>7809687.5</v>
      </c>
      <c r="T43" s="46" t="str">
        <f t="shared" si="3"/>
        <v/>
      </c>
      <c r="U43" s="52" t="str">
        <f t="shared" si="20"/>
        <v/>
      </c>
      <c r="V43" s="48">
        <f t="shared" si="4"/>
        <v>0</v>
      </c>
      <c r="W43" s="47">
        <f t="shared" si="5"/>
        <v>0</v>
      </c>
      <c r="Y43" s="53" t="str">
        <f t="shared" si="12"/>
        <v>No Activity</v>
      </c>
      <c r="Z43" s="52" t="str">
        <f t="shared" si="13"/>
        <v>No Activity</v>
      </c>
      <c r="AA43" s="53" t="str">
        <f t="shared" si="14"/>
        <v>No Activity</v>
      </c>
      <c r="AB43" s="52" t="str">
        <f t="shared" si="15"/>
        <v>No Activity</v>
      </c>
      <c r="AC43" s="53" t="str">
        <f t="shared" si="16"/>
        <v>Active</v>
      </c>
      <c r="AD43" s="52" t="str">
        <f t="shared" si="17"/>
        <v>Active</v>
      </c>
      <c r="AE43" s="53" t="str">
        <f t="shared" si="18"/>
        <v>Active</v>
      </c>
      <c r="AF43" s="52" t="str">
        <f t="shared" si="19"/>
        <v>Active</v>
      </c>
      <c r="AH43" s="6" t="str">
        <f t="shared" si="6"/>
        <v/>
      </c>
      <c r="AI43" s="6" t="str">
        <f t="shared" si="7"/>
        <v/>
      </c>
      <c r="AJ43" s="6">
        <f t="shared" si="8"/>
        <v>0</v>
      </c>
      <c r="AK43" s="6">
        <f t="shared" si="9"/>
        <v>0</v>
      </c>
      <c r="AM43" s="6">
        <f t="shared" si="10"/>
        <v>0</v>
      </c>
      <c r="AN43" s="6">
        <f t="shared" si="11"/>
        <v>0</v>
      </c>
    </row>
    <row r="44" spans="1:40" outlineLevel="1" x14ac:dyDescent="0.25">
      <c r="A44" s="79" t="s">
        <v>224</v>
      </c>
      <c r="B44" s="46"/>
      <c r="D44" s="6">
        <v>1</v>
      </c>
      <c r="E44" s="47"/>
      <c r="F44" s="46"/>
      <c r="H44" s="6">
        <v>1</v>
      </c>
      <c r="I44" s="47"/>
      <c r="K44" s="46">
        <f t="shared" si="2"/>
        <v>0</v>
      </c>
      <c r="L44" s="6">
        <f t="shared" si="2"/>
        <v>0</v>
      </c>
      <c r="M44" s="6">
        <f t="shared" si="2"/>
        <v>0</v>
      </c>
      <c r="N44" s="48">
        <f t="shared" si="2"/>
        <v>0</v>
      </c>
      <c r="O44" s="47"/>
      <c r="P44" s="49">
        <f>VLOOKUP($A44, 'YoY $ Balance'!$A$5:$E$281, 2,FALSE)</f>
        <v>0</v>
      </c>
      <c r="Q44" s="50">
        <f>VLOOKUP($A44, 'YoY $ Balance'!$A$5:$E$281, 3,FALSE)</f>
        <v>0</v>
      </c>
      <c r="R44" s="50">
        <f>VLOOKUP($A44, 'YoY $ Balance'!$A$5:$E$281,4,FALSE)</f>
        <v>800000</v>
      </c>
      <c r="S44" s="51">
        <f>VLOOKUP($A44, 'YoY $ Balance'!$A$5:$E$281, 5,FALSE)</f>
        <v>0</v>
      </c>
      <c r="T44" s="46" t="str">
        <f t="shared" si="3"/>
        <v/>
      </c>
      <c r="U44" s="52" t="str">
        <f t="shared" si="20"/>
        <v/>
      </c>
      <c r="V44" s="48">
        <f t="shared" si="4"/>
        <v>0</v>
      </c>
      <c r="W44" s="47">
        <f t="shared" si="5"/>
        <v>1</v>
      </c>
      <c r="Y44" s="53" t="str">
        <f t="shared" si="12"/>
        <v>No Activity</v>
      </c>
      <c r="Z44" s="52" t="str">
        <f t="shared" si="13"/>
        <v>No Activity</v>
      </c>
      <c r="AA44" s="53" t="str">
        <f t="shared" si="14"/>
        <v>No Activity</v>
      </c>
      <c r="AB44" s="52" t="str">
        <f t="shared" si="15"/>
        <v>No Activity</v>
      </c>
      <c r="AC44" s="53" t="str">
        <f t="shared" si="16"/>
        <v>Active</v>
      </c>
      <c r="AD44" s="52" t="str">
        <f t="shared" si="17"/>
        <v>Active</v>
      </c>
      <c r="AE44" s="53" t="str">
        <f t="shared" si="18"/>
        <v>No Activity</v>
      </c>
      <c r="AF44" s="52" t="str">
        <f t="shared" si="19"/>
        <v>No Activity</v>
      </c>
      <c r="AH44" s="6" t="str">
        <f t="shared" si="6"/>
        <v/>
      </c>
      <c r="AI44" s="6" t="str">
        <f t="shared" si="7"/>
        <v/>
      </c>
      <c r="AJ44" s="6">
        <f t="shared" si="8"/>
        <v>0</v>
      </c>
      <c r="AK44" s="6">
        <f t="shared" si="9"/>
        <v>1</v>
      </c>
      <c r="AM44" s="6">
        <f t="shared" si="10"/>
        <v>0</v>
      </c>
      <c r="AN44" s="6">
        <f t="shared" si="11"/>
        <v>1</v>
      </c>
    </row>
    <row r="45" spans="1:40" outlineLevel="1" x14ac:dyDescent="0.25">
      <c r="A45" s="79" t="s">
        <v>226</v>
      </c>
      <c r="B45" s="46">
        <v>5</v>
      </c>
      <c r="C45" s="6">
        <v>2</v>
      </c>
      <c r="E45" s="47"/>
      <c r="F45" s="46">
        <v>4</v>
      </c>
      <c r="G45" s="6">
        <v>1</v>
      </c>
      <c r="I45" s="47"/>
      <c r="K45" s="46">
        <f t="shared" si="2"/>
        <v>1</v>
      </c>
      <c r="L45" s="6">
        <f t="shared" si="2"/>
        <v>1</v>
      </c>
      <c r="M45" s="6">
        <f t="shared" si="2"/>
        <v>0</v>
      </c>
      <c r="N45" s="48">
        <f t="shared" si="2"/>
        <v>0</v>
      </c>
      <c r="O45" s="47"/>
      <c r="P45" s="49">
        <f>VLOOKUP($A45, 'YoY $ Balance'!$A$5:$E$281, 2,FALSE)</f>
        <v>3050460</v>
      </c>
      <c r="Q45" s="50">
        <f>VLOOKUP($A45, 'YoY $ Balance'!$A$5:$E$281, 3,FALSE)</f>
        <v>646380</v>
      </c>
      <c r="R45" s="50">
        <f>VLOOKUP($A45, 'YoY $ Balance'!$A$5:$E$281,4,FALSE)</f>
        <v>0</v>
      </c>
      <c r="S45" s="51">
        <f>VLOOKUP($A45, 'YoY $ Balance'!$A$5:$E$281, 5,FALSE)</f>
        <v>0</v>
      </c>
      <c r="T45" s="46">
        <f t="shared" si="3"/>
        <v>0</v>
      </c>
      <c r="U45" s="52">
        <f t="shared" si="20"/>
        <v>0</v>
      </c>
      <c r="V45" s="48" t="str">
        <f t="shared" si="4"/>
        <v/>
      </c>
      <c r="W45" s="47" t="str">
        <f t="shared" si="5"/>
        <v/>
      </c>
      <c r="Y45" s="53" t="str">
        <f t="shared" si="12"/>
        <v>Active</v>
      </c>
      <c r="Z45" s="52" t="str">
        <f t="shared" si="13"/>
        <v>Active</v>
      </c>
      <c r="AA45" s="53" t="str">
        <f t="shared" si="14"/>
        <v>Active</v>
      </c>
      <c r="AB45" s="52" t="str">
        <f t="shared" si="15"/>
        <v>Active</v>
      </c>
      <c r="AC45" s="53" t="str">
        <f t="shared" si="16"/>
        <v>No Activity</v>
      </c>
      <c r="AD45" s="52" t="str">
        <f t="shared" si="17"/>
        <v>No Activity</v>
      </c>
      <c r="AE45" s="53" t="str">
        <f t="shared" si="18"/>
        <v>No Activity</v>
      </c>
      <c r="AF45" s="52" t="str">
        <f t="shared" si="19"/>
        <v>No Activity</v>
      </c>
      <c r="AH45" s="6">
        <f t="shared" si="6"/>
        <v>0</v>
      </c>
      <c r="AI45" s="6">
        <f t="shared" si="7"/>
        <v>0</v>
      </c>
      <c r="AJ45" s="6">
        <f t="shared" si="8"/>
        <v>1</v>
      </c>
      <c r="AK45" s="6" t="str">
        <f t="shared" si="9"/>
        <v/>
      </c>
      <c r="AM45" s="6" t="str">
        <f t="shared" si="10"/>
        <v/>
      </c>
      <c r="AN45" s="6" t="str">
        <f t="shared" si="11"/>
        <v/>
      </c>
    </row>
    <row r="46" spans="1:40" outlineLevel="1" x14ac:dyDescent="0.25">
      <c r="A46" s="79" t="s">
        <v>245</v>
      </c>
      <c r="B46" s="46"/>
      <c r="E46" s="47"/>
      <c r="F46" s="46">
        <v>1</v>
      </c>
      <c r="I46" s="47"/>
      <c r="K46" s="46">
        <f t="shared" si="2"/>
        <v>-1</v>
      </c>
      <c r="L46" s="6">
        <f t="shared" si="2"/>
        <v>0</v>
      </c>
      <c r="M46" s="6">
        <f t="shared" si="2"/>
        <v>0</v>
      </c>
      <c r="N46" s="48">
        <f t="shared" si="2"/>
        <v>0</v>
      </c>
      <c r="O46" s="47"/>
      <c r="P46" s="49">
        <f>VLOOKUP($A46, 'YoY $ Balance'!$A$5:$E$281, 2,FALSE)</f>
        <v>1191897</v>
      </c>
      <c r="Q46" s="50">
        <f>VLOOKUP($A46, 'YoY $ Balance'!$A$5:$E$281, 3,FALSE)</f>
        <v>0</v>
      </c>
      <c r="R46" s="50">
        <f>VLOOKUP($A46, 'YoY $ Balance'!$A$5:$E$281,4,FALSE)</f>
        <v>0</v>
      </c>
      <c r="S46" s="51">
        <f>VLOOKUP($A46, 'YoY $ Balance'!$A$5:$E$281, 5,FALSE)</f>
        <v>0</v>
      </c>
      <c r="T46" s="46">
        <f t="shared" si="3"/>
        <v>1</v>
      </c>
      <c r="U46" s="52" t="str">
        <f t="shared" si="20"/>
        <v/>
      </c>
      <c r="V46" s="48" t="str">
        <f t="shared" si="4"/>
        <v/>
      </c>
      <c r="W46" s="47" t="str">
        <f t="shared" si="5"/>
        <v/>
      </c>
      <c r="Y46" s="53" t="str">
        <f t="shared" si="12"/>
        <v>No Activity</v>
      </c>
      <c r="Z46" s="52" t="str">
        <f t="shared" si="13"/>
        <v>Active</v>
      </c>
      <c r="AA46" s="53" t="str">
        <f t="shared" si="14"/>
        <v>No Activity</v>
      </c>
      <c r="AB46" s="52" t="str">
        <f t="shared" si="15"/>
        <v>No Activity</v>
      </c>
      <c r="AC46" s="53" t="str">
        <f t="shared" si="16"/>
        <v>No Activity</v>
      </c>
      <c r="AD46" s="52" t="str">
        <f t="shared" si="17"/>
        <v>No Activity</v>
      </c>
      <c r="AE46" s="53" t="str">
        <f t="shared" si="18"/>
        <v>No Activity</v>
      </c>
      <c r="AF46" s="52" t="str">
        <f t="shared" si="19"/>
        <v>No Activity</v>
      </c>
      <c r="AH46" s="6" t="str">
        <f t="shared" si="6"/>
        <v/>
      </c>
      <c r="AI46" s="6" t="str">
        <f t="shared" si="7"/>
        <v/>
      </c>
      <c r="AJ46" s="6" t="str">
        <f t="shared" si="8"/>
        <v/>
      </c>
      <c r="AK46" s="6" t="str">
        <f t="shared" si="9"/>
        <v/>
      </c>
      <c r="AM46" s="6" t="str">
        <f t="shared" si="10"/>
        <v/>
      </c>
      <c r="AN46" s="6" t="str">
        <f t="shared" si="11"/>
        <v/>
      </c>
    </row>
    <row r="47" spans="1:40" outlineLevel="1" x14ac:dyDescent="0.25">
      <c r="A47" s="79" t="s">
        <v>239</v>
      </c>
      <c r="B47" s="46"/>
      <c r="E47" s="47">
        <v>1</v>
      </c>
      <c r="F47" s="46"/>
      <c r="I47" s="47"/>
      <c r="K47" s="46">
        <f t="shared" si="2"/>
        <v>0</v>
      </c>
      <c r="L47" s="6">
        <f t="shared" si="2"/>
        <v>0</v>
      </c>
      <c r="M47" s="6">
        <f t="shared" si="2"/>
        <v>0</v>
      </c>
      <c r="N47" s="48">
        <f t="shared" si="2"/>
        <v>1</v>
      </c>
      <c r="O47" s="47"/>
      <c r="P47" s="49">
        <f>VLOOKUP($A47, 'YoY $ Balance'!$A$5:$E$281, 2,FALSE)</f>
        <v>0</v>
      </c>
      <c r="Q47" s="50">
        <f>VLOOKUP($A47, 'YoY $ Balance'!$A$5:$E$281, 3,FALSE)</f>
        <v>0</v>
      </c>
      <c r="R47" s="50">
        <f>VLOOKUP($A47, 'YoY $ Balance'!$A$5:$E$281,4,FALSE)</f>
        <v>1512106.41</v>
      </c>
      <c r="S47" s="51">
        <f>VLOOKUP($A47, 'YoY $ Balance'!$A$5:$E$281, 5,FALSE)</f>
        <v>1512106.41</v>
      </c>
      <c r="T47" s="46" t="str">
        <f t="shared" si="3"/>
        <v/>
      </c>
      <c r="U47" s="52" t="str">
        <f t="shared" si="20"/>
        <v/>
      </c>
      <c r="V47" s="48" t="str">
        <f t="shared" si="4"/>
        <v/>
      </c>
      <c r="W47" s="47">
        <f t="shared" si="5"/>
        <v>0</v>
      </c>
      <c r="Y47" s="53" t="str">
        <f t="shared" si="12"/>
        <v>No Activity</v>
      </c>
      <c r="Z47" s="52" t="str">
        <f t="shared" si="13"/>
        <v>No Activity</v>
      </c>
      <c r="AA47" s="53" t="str">
        <f t="shared" si="14"/>
        <v>No Activity</v>
      </c>
      <c r="AB47" s="52" t="str">
        <f t="shared" si="15"/>
        <v>No Activity</v>
      </c>
      <c r="AC47" s="53" t="str">
        <f t="shared" si="16"/>
        <v>No Activity</v>
      </c>
      <c r="AD47" s="52" t="str">
        <f t="shared" si="17"/>
        <v>No Activity</v>
      </c>
      <c r="AE47" s="53" t="str">
        <f t="shared" si="18"/>
        <v>Active</v>
      </c>
      <c r="AF47" s="52" t="str">
        <f t="shared" si="19"/>
        <v>No Activity</v>
      </c>
      <c r="AH47" s="6" t="str">
        <f t="shared" si="6"/>
        <v/>
      </c>
      <c r="AI47" s="6" t="str">
        <f t="shared" si="7"/>
        <v/>
      </c>
      <c r="AJ47" s="6" t="str">
        <f t="shared" si="8"/>
        <v/>
      </c>
      <c r="AK47" s="6">
        <f t="shared" si="9"/>
        <v>0</v>
      </c>
      <c r="AM47" s="6" t="str">
        <f t="shared" si="10"/>
        <v/>
      </c>
      <c r="AN47" s="6">
        <f t="shared" si="11"/>
        <v>0</v>
      </c>
    </row>
    <row r="48" spans="1:40" outlineLevel="1" x14ac:dyDescent="0.25">
      <c r="A48" s="79" t="s">
        <v>243</v>
      </c>
      <c r="B48" s="46"/>
      <c r="D48" s="6">
        <v>8</v>
      </c>
      <c r="E48" s="47">
        <v>7</v>
      </c>
      <c r="F48" s="46"/>
      <c r="H48" s="6">
        <v>5</v>
      </c>
      <c r="I48" s="47">
        <v>3</v>
      </c>
      <c r="K48" s="46">
        <f t="shared" si="2"/>
        <v>0</v>
      </c>
      <c r="L48" s="6">
        <f t="shared" si="2"/>
        <v>0</v>
      </c>
      <c r="M48" s="6">
        <f t="shared" si="2"/>
        <v>3</v>
      </c>
      <c r="N48" s="48">
        <f t="shared" si="2"/>
        <v>4</v>
      </c>
      <c r="O48" s="47"/>
      <c r="P48" s="49">
        <f>VLOOKUP($A48, 'YoY $ Balance'!$A$5:$E$281, 2,FALSE)</f>
        <v>0</v>
      </c>
      <c r="Q48" s="50">
        <f>VLOOKUP($A48, 'YoY $ Balance'!$A$5:$E$281, 3,FALSE)</f>
        <v>0</v>
      </c>
      <c r="R48" s="50">
        <f>VLOOKUP($A48, 'YoY $ Balance'!$A$5:$E$281,4,FALSE)</f>
        <v>5123250</v>
      </c>
      <c r="S48" s="51">
        <f>VLOOKUP($A48, 'YoY $ Balance'!$A$5:$E$281, 5,FALSE)</f>
        <v>5646553.96</v>
      </c>
      <c r="T48" s="46" t="str">
        <f t="shared" si="3"/>
        <v/>
      </c>
      <c r="U48" s="52" t="str">
        <f t="shared" si="20"/>
        <v/>
      </c>
      <c r="V48" s="48">
        <f t="shared" si="4"/>
        <v>0</v>
      </c>
      <c r="W48" s="47">
        <f t="shared" si="5"/>
        <v>0</v>
      </c>
      <c r="Y48" s="53" t="str">
        <f t="shared" si="12"/>
        <v>No Activity</v>
      </c>
      <c r="Z48" s="52" t="str">
        <f t="shared" si="13"/>
        <v>No Activity</v>
      </c>
      <c r="AA48" s="53" t="str">
        <f t="shared" si="14"/>
        <v>No Activity</v>
      </c>
      <c r="AB48" s="52" t="str">
        <f t="shared" si="15"/>
        <v>No Activity</v>
      </c>
      <c r="AC48" s="53" t="str">
        <f t="shared" si="16"/>
        <v>Active</v>
      </c>
      <c r="AD48" s="52" t="str">
        <f t="shared" si="17"/>
        <v>Active</v>
      </c>
      <c r="AE48" s="53" t="str">
        <f t="shared" si="18"/>
        <v>Active</v>
      </c>
      <c r="AF48" s="52" t="str">
        <f t="shared" si="19"/>
        <v>Active</v>
      </c>
      <c r="AH48" s="6" t="str">
        <f t="shared" si="6"/>
        <v/>
      </c>
      <c r="AI48" s="6" t="str">
        <f t="shared" si="7"/>
        <v/>
      </c>
      <c r="AJ48" s="6">
        <f t="shared" si="8"/>
        <v>0</v>
      </c>
      <c r="AK48" s="6">
        <f t="shared" si="9"/>
        <v>0</v>
      </c>
      <c r="AM48" s="6">
        <f t="shared" si="10"/>
        <v>0</v>
      </c>
      <c r="AN48" s="6">
        <f t="shared" si="11"/>
        <v>0</v>
      </c>
    </row>
    <row r="49" spans="1:40" outlineLevel="1" x14ac:dyDescent="0.25">
      <c r="A49" s="79" t="s">
        <v>249</v>
      </c>
      <c r="B49" s="46"/>
      <c r="C49" s="6">
        <v>6</v>
      </c>
      <c r="E49" s="47"/>
      <c r="F49" s="46"/>
      <c r="G49" s="6">
        <v>3</v>
      </c>
      <c r="I49" s="47"/>
      <c r="K49" s="46">
        <f t="shared" si="2"/>
        <v>0</v>
      </c>
      <c r="L49" s="6">
        <f t="shared" si="2"/>
        <v>3</v>
      </c>
      <c r="M49" s="6">
        <f t="shared" si="2"/>
        <v>0</v>
      </c>
      <c r="N49" s="48">
        <f t="shared" si="2"/>
        <v>0</v>
      </c>
      <c r="O49" s="47"/>
      <c r="P49" s="49">
        <f>VLOOKUP($A49, 'YoY $ Balance'!$A$5:$E$281, 2,FALSE)</f>
        <v>0</v>
      </c>
      <c r="Q49" s="50">
        <f>VLOOKUP($A49, 'YoY $ Balance'!$A$5:$E$281, 3,FALSE)</f>
        <v>3294843.48</v>
      </c>
      <c r="R49" s="50">
        <f>VLOOKUP($A49, 'YoY $ Balance'!$A$5:$E$281,4,FALSE)</f>
        <v>0</v>
      </c>
      <c r="S49" s="51">
        <f>VLOOKUP($A49, 'YoY $ Balance'!$A$5:$E$281, 5,FALSE)</f>
        <v>0</v>
      </c>
      <c r="T49" s="46" t="str">
        <f t="shared" si="3"/>
        <v/>
      </c>
      <c r="U49" s="52">
        <f t="shared" si="20"/>
        <v>0</v>
      </c>
      <c r="V49" s="48" t="str">
        <f t="shared" si="4"/>
        <v/>
      </c>
      <c r="W49" s="47" t="str">
        <f t="shared" si="5"/>
        <v/>
      </c>
      <c r="Y49" s="53" t="str">
        <f t="shared" si="12"/>
        <v>No Activity</v>
      </c>
      <c r="Z49" s="52" t="str">
        <f t="shared" si="13"/>
        <v>No Activity</v>
      </c>
      <c r="AA49" s="53" t="str">
        <f t="shared" si="14"/>
        <v>Active</v>
      </c>
      <c r="AB49" s="52" t="str">
        <f t="shared" si="15"/>
        <v>Active</v>
      </c>
      <c r="AC49" s="53" t="str">
        <f t="shared" si="16"/>
        <v>No Activity</v>
      </c>
      <c r="AD49" s="52" t="str">
        <f t="shared" si="17"/>
        <v>No Activity</v>
      </c>
      <c r="AE49" s="53" t="str">
        <f t="shared" si="18"/>
        <v>No Activity</v>
      </c>
      <c r="AF49" s="52" t="str">
        <f t="shared" si="19"/>
        <v>No Activity</v>
      </c>
      <c r="AH49" s="6" t="str">
        <f t="shared" si="6"/>
        <v/>
      </c>
      <c r="AI49" s="6">
        <f t="shared" si="7"/>
        <v>0</v>
      </c>
      <c r="AJ49" s="6">
        <f t="shared" si="8"/>
        <v>1</v>
      </c>
      <c r="AK49" s="6" t="str">
        <f t="shared" si="9"/>
        <v/>
      </c>
      <c r="AM49" s="6" t="str">
        <f t="shared" si="10"/>
        <v/>
      </c>
      <c r="AN49" s="6" t="str">
        <f t="shared" si="11"/>
        <v/>
      </c>
    </row>
    <row r="50" spans="1:40" outlineLevel="1" x14ac:dyDescent="0.25">
      <c r="A50" s="79" t="s">
        <v>247</v>
      </c>
      <c r="B50" s="46"/>
      <c r="D50" s="6">
        <v>13</v>
      </c>
      <c r="E50" s="47"/>
      <c r="F50" s="46"/>
      <c r="H50" s="6">
        <v>10</v>
      </c>
      <c r="I50" s="47">
        <v>1</v>
      </c>
      <c r="K50" s="46">
        <f t="shared" si="2"/>
        <v>0</v>
      </c>
      <c r="L50" s="6">
        <f t="shared" si="2"/>
        <v>0</v>
      </c>
      <c r="M50" s="6">
        <f t="shared" si="2"/>
        <v>3</v>
      </c>
      <c r="N50" s="48">
        <f t="shared" si="2"/>
        <v>-1</v>
      </c>
      <c r="O50" s="47"/>
      <c r="P50" s="49">
        <f>VLOOKUP($A50, 'YoY $ Balance'!$A$5:$E$281, 2,FALSE)</f>
        <v>0</v>
      </c>
      <c r="Q50" s="50">
        <f>VLOOKUP($A50, 'YoY $ Balance'!$A$5:$E$281, 3,FALSE)</f>
        <v>0</v>
      </c>
      <c r="R50" s="50">
        <f>VLOOKUP($A50, 'YoY $ Balance'!$A$5:$E$281,4,FALSE)</f>
        <v>577159.27</v>
      </c>
      <c r="S50" s="51">
        <f>VLOOKUP($A50, 'YoY $ Balance'!$A$5:$E$281, 5,FALSE)</f>
        <v>41232.14</v>
      </c>
      <c r="T50" s="46" t="str">
        <f t="shared" si="3"/>
        <v/>
      </c>
      <c r="U50" s="52" t="str">
        <f t="shared" si="20"/>
        <v/>
      </c>
      <c r="V50" s="48">
        <f t="shared" si="4"/>
        <v>0</v>
      </c>
      <c r="W50" s="47">
        <f t="shared" si="5"/>
        <v>1</v>
      </c>
      <c r="Y50" s="53" t="str">
        <f t="shared" si="12"/>
        <v>No Activity</v>
      </c>
      <c r="Z50" s="52" t="str">
        <f t="shared" si="13"/>
        <v>No Activity</v>
      </c>
      <c r="AA50" s="53" t="str">
        <f t="shared" si="14"/>
        <v>No Activity</v>
      </c>
      <c r="AB50" s="52" t="str">
        <f t="shared" si="15"/>
        <v>No Activity</v>
      </c>
      <c r="AC50" s="53" t="str">
        <f t="shared" si="16"/>
        <v>Active</v>
      </c>
      <c r="AD50" s="52" t="str">
        <f t="shared" si="17"/>
        <v>Active</v>
      </c>
      <c r="AE50" s="53" t="str">
        <f t="shared" si="18"/>
        <v>No Activity</v>
      </c>
      <c r="AF50" s="52" t="str">
        <f t="shared" si="19"/>
        <v>Active</v>
      </c>
      <c r="AH50" s="6" t="str">
        <f t="shared" si="6"/>
        <v/>
      </c>
      <c r="AI50" s="6" t="str">
        <f t="shared" si="7"/>
        <v/>
      </c>
      <c r="AJ50" s="6">
        <f t="shared" si="8"/>
        <v>0</v>
      </c>
      <c r="AK50" s="6">
        <f t="shared" si="9"/>
        <v>1</v>
      </c>
      <c r="AM50" s="6">
        <f t="shared" si="10"/>
        <v>0</v>
      </c>
      <c r="AN50" s="6">
        <f t="shared" si="11"/>
        <v>1</v>
      </c>
    </row>
    <row r="51" spans="1:40" outlineLevel="1" x14ac:dyDescent="0.25">
      <c r="A51" s="79" t="s">
        <v>300</v>
      </c>
      <c r="B51" s="46"/>
      <c r="E51" s="47">
        <v>2</v>
      </c>
      <c r="F51" s="46"/>
      <c r="I51" s="47">
        <v>3</v>
      </c>
      <c r="K51" s="46">
        <f t="shared" si="2"/>
        <v>0</v>
      </c>
      <c r="L51" s="6">
        <f t="shared" si="2"/>
        <v>0</v>
      </c>
      <c r="M51" s="6">
        <f t="shared" si="2"/>
        <v>0</v>
      </c>
      <c r="N51" s="48">
        <f t="shared" si="2"/>
        <v>-1</v>
      </c>
      <c r="O51" s="47"/>
      <c r="P51" s="49">
        <f>VLOOKUP($A51, 'YoY $ Balance'!$A$5:$E$281, 2,FALSE)</f>
        <v>0</v>
      </c>
      <c r="Q51" s="50">
        <f>VLOOKUP($A51, 'YoY $ Balance'!$A$5:$E$281, 3,FALSE)</f>
        <v>0</v>
      </c>
      <c r="R51" s="50">
        <f>VLOOKUP($A51, 'YoY $ Balance'!$A$5:$E$281,4,FALSE)</f>
        <v>0</v>
      </c>
      <c r="S51" s="51">
        <f>VLOOKUP($A51, 'YoY $ Balance'!$A$5:$E$281, 5,FALSE)</f>
        <v>1911000</v>
      </c>
      <c r="T51" s="46" t="str">
        <f t="shared" si="3"/>
        <v/>
      </c>
      <c r="U51" s="52" t="str">
        <f t="shared" si="20"/>
        <v/>
      </c>
      <c r="V51" s="48" t="str">
        <f t="shared" si="4"/>
        <v/>
      </c>
      <c r="W51" s="47">
        <f t="shared" si="5"/>
        <v>0</v>
      </c>
      <c r="Y51" s="53" t="str">
        <f t="shared" si="12"/>
        <v>No Activity</v>
      </c>
      <c r="Z51" s="52" t="str">
        <f t="shared" si="13"/>
        <v>No Activity</v>
      </c>
      <c r="AA51" s="53" t="str">
        <f t="shared" si="14"/>
        <v>No Activity</v>
      </c>
      <c r="AB51" s="52" t="str">
        <f t="shared" si="15"/>
        <v>No Activity</v>
      </c>
      <c r="AC51" s="53" t="str">
        <f t="shared" si="16"/>
        <v>No Activity</v>
      </c>
      <c r="AD51" s="52" t="str">
        <f t="shared" si="17"/>
        <v>No Activity</v>
      </c>
      <c r="AE51" s="53" t="str">
        <f t="shared" si="18"/>
        <v>Active</v>
      </c>
      <c r="AF51" s="52" t="str">
        <f t="shared" si="19"/>
        <v>Active</v>
      </c>
      <c r="AH51" s="6" t="str">
        <f t="shared" si="6"/>
        <v/>
      </c>
      <c r="AI51" s="6" t="str">
        <f t="shared" si="7"/>
        <v/>
      </c>
      <c r="AJ51" s="6" t="str">
        <f t="shared" si="8"/>
        <v/>
      </c>
      <c r="AK51" s="6">
        <f t="shared" si="9"/>
        <v>0</v>
      </c>
      <c r="AM51" s="6" t="str">
        <f t="shared" si="10"/>
        <v/>
      </c>
      <c r="AN51" s="6">
        <f t="shared" si="11"/>
        <v>0</v>
      </c>
    </row>
    <row r="52" spans="1:40" outlineLevel="1" x14ac:dyDescent="0.25">
      <c r="A52" s="79" t="s">
        <v>267</v>
      </c>
      <c r="B52" s="46"/>
      <c r="C52" s="6">
        <v>3</v>
      </c>
      <c r="D52" s="6">
        <v>12</v>
      </c>
      <c r="E52" s="47">
        <v>8</v>
      </c>
      <c r="F52" s="46">
        <v>2</v>
      </c>
      <c r="G52" s="6">
        <v>30</v>
      </c>
      <c r="H52" s="6">
        <v>43</v>
      </c>
      <c r="I52" s="47">
        <v>17</v>
      </c>
      <c r="K52" s="46">
        <f t="shared" si="2"/>
        <v>-2</v>
      </c>
      <c r="L52" s="6">
        <f t="shared" si="2"/>
        <v>-27</v>
      </c>
      <c r="M52" s="6">
        <f t="shared" si="2"/>
        <v>-31</v>
      </c>
      <c r="N52" s="48">
        <f t="shared" si="2"/>
        <v>-9</v>
      </c>
      <c r="O52" s="47"/>
      <c r="P52" s="49">
        <f>VLOOKUP($A52, 'YoY $ Balance'!$A$5:$E$281, 2,FALSE)</f>
        <v>0</v>
      </c>
      <c r="Q52" s="50">
        <f>VLOOKUP($A52, 'YoY $ Balance'!$A$5:$E$281, 3,FALSE)</f>
        <v>-304242626.06000006</v>
      </c>
      <c r="R52" s="50">
        <f>VLOOKUP($A52, 'YoY $ Balance'!$A$5:$E$281,4,FALSE)</f>
        <v>208612647.34999999</v>
      </c>
      <c r="S52" s="51">
        <f>VLOOKUP($A52, 'YoY $ Balance'!$A$5:$E$281, 5,FALSE)</f>
        <v>128289480.86999999</v>
      </c>
      <c r="T52" s="46">
        <f t="shared" si="3"/>
        <v>1</v>
      </c>
      <c r="U52" s="52" t="str">
        <f t="shared" si="20"/>
        <v/>
      </c>
      <c r="V52" s="48">
        <f t="shared" si="4"/>
        <v>0</v>
      </c>
      <c r="W52" s="47">
        <f t="shared" si="5"/>
        <v>0</v>
      </c>
      <c r="Y52" s="53" t="str">
        <f t="shared" si="12"/>
        <v>No Activity</v>
      </c>
      <c r="Z52" s="52" t="str">
        <f t="shared" si="13"/>
        <v>Active</v>
      </c>
      <c r="AA52" s="53" t="str">
        <f t="shared" si="14"/>
        <v>Active</v>
      </c>
      <c r="AB52" s="52" t="str">
        <f t="shared" si="15"/>
        <v>Active</v>
      </c>
      <c r="AC52" s="53" t="str">
        <f t="shared" si="16"/>
        <v>Active</v>
      </c>
      <c r="AD52" s="52" t="str">
        <f t="shared" si="17"/>
        <v>Active</v>
      </c>
      <c r="AE52" s="53" t="str">
        <f t="shared" si="18"/>
        <v>Active</v>
      </c>
      <c r="AF52" s="52" t="str">
        <f t="shared" si="19"/>
        <v>Active</v>
      </c>
      <c r="AH52" s="6" t="str">
        <f t="shared" si="6"/>
        <v/>
      </c>
      <c r="AI52" s="6" t="str">
        <f t="shared" si="7"/>
        <v/>
      </c>
      <c r="AJ52" s="6">
        <f t="shared" si="8"/>
        <v>0</v>
      </c>
      <c r="AK52" s="6">
        <f t="shared" si="9"/>
        <v>0</v>
      </c>
      <c r="AM52" s="6">
        <f t="shared" si="10"/>
        <v>0</v>
      </c>
      <c r="AN52" s="6">
        <f t="shared" si="11"/>
        <v>0</v>
      </c>
    </row>
    <row r="53" spans="1:40" outlineLevel="1" x14ac:dyDescent="0.25">
      <c r="A53" s="79" t="s">
        <v>271</v>
      </c>
      <c r="B53" s="46">
        <v>2</v>
      </c>
      <c r="C53" s="6">
        <v>21</v>
      </c>
      <c r="E53" s="47"/>
      <c r="F53" s="46">
        <v>1</v>
      </c>
      <c r="G53" s="6">
        <v>13</v>
      </c>
      <c r="I53" s="47"/>
      <c r="K53" s="46">
        <f t="shared" si="2"/>
        <v>1</v>
      </c>
      <c r="L53" s="6">
        <f t="shared" si="2"/>
        <v>8</v>
      </c>
      <c r="M53" s="6">
        <f t="shared" si="2"/>
        <v>0</v>
      </c>
      <c r="N53" s="48">
        <f t="shared" si="2"/>
        <v>0</v>
      </c>
      <c r="O53" s="47"/>
      <c r="P53" s="49">
        <f>VLOOKUP($A53, 'YoY $ Balance'!$A$5:$E$281, 2,FALSE)</f>
        <v>460000</v>
      </c>
      <c r="Q53" s="50">
        <f>VLOOKUP($A53, 'YoY $ Balance'!$A$5:$E$281, 3,FALSE)</f>
        <v>6583584.1500000013</v>
      </c>
      <c r="R53" s="50">
        <f>VLOOKUP($A53, 'YoY $ Balance'!$A$5:$E$281,4,FALSE)</f>
        <v>0</v>
      </c>
      <c r="S53" s="51">
        <f>VLOOKUP($A53, 'YoY $ Balance'!$A$5:$E$281, 5,FALSE)</f>
        <v>0</v>
      </c>
      <c r="T53" s="46">
        <f t="shared" si="3"/>
        <v>0</v>
      </c>
      <c r="U53" s="52">
        <f t="shared" si="20"/>
        <v>0</v>
      </c>
      <c r="V53" s="48" t="str">
        <f t="shared" si="4"/>
        <v/>
      </c>
      <c r="W53" s="47" t="str">
        <f t="shared" si="5"/>
        <v/>
      </c>
      <c r="Y53" s="53" t="str">
        <f t="shared" si="12"/>
        <v>Active</v>
      </c>
      <c r="Z53" s="52" t="str">
        <f t="shared" si="13"/>
        <v>Active</v>
      </c>
      <c r="AA53" s="53" t="str">
        <f t="shared" si="14"/>
        <v>Active</v>
      </c>
      <c r="AB53" s="52" t="str">
        <f t="shared" si="15"/>
        <v>Active</v>
      </c>
      <c r="AC53" s="53" t="str">
        <f t="shared" si="16"/>
        <v>No Activity</v>
      </c>
      <c r="AD53" s="52" t="str">
        <f t="shared" si="17"/>
        <v>No Activity</v>
      </c>
      <c r="AE53" s="53" t="str">
        <f t="shared" si="18"/>
        <v>No Activity</v>
      </c>
      <c r="AF53" s="52" t="str">
        <f t="shared" si="19"/>
        <v>No Activity</v>
      </c>
      <c r="AH53" s="6">
        <f t="shared" si="6"/>
        <v>0</v>
      </c>
      <c r="AI53" s="6">
        <f t="shared" si="7"/>
        <v>0</v>
      </c>
      <c r="AJ53" s="6">
        <f t="shared" si="8"/>
        <v>1</v>
      </c>
      <c r="AK53" s="6" t="str">
        <f t="shared" si="9"/>
        <v/>
      </c>
      <c r="AM53" s="6" t="str">
        <f t="shared" si="10"/>
        <v/>
      </c>
      <c r="AN53" s="6" t="str">
        <f t="shared" si="11"/>
        <v/>
      </c>
    </row>
    <row r="54" spans="1:40" outlineLevel="1" x14ac:dyDescent="0.25">
      <c r="A54" s="79" t="s">
        <v>302</v>
      </c>
      <c r="B54" s="46">
        <v>7</v>
      </c>
      <c r="C54" s="6">
        <v>8</v>
      </c>
      <c r="E54" s="47"/>
      <c r="F54" s="46">
        <v>5</v>
      </c>
      <c r="G54" s="6">
        <v>4</v>
      </c>
      <c r="I54" s="47"/>
      <c r="K54" s="46">
        <f t="shared" si="2"/>
        <v>2</v>
      </c>
      <c r="L54" s="6">
        <f t="shared" si="2"/>
        <v>4</v>
      </c>
      <c r="M54" s="6">
        <f t="shared" si="2"/>
        <v>0</v>
      </c>
      <c r="N54" s="48">
        <f t="shared" si="2"/>
        <v>0</v>
      </c>
      <c r="O54" s="47"/>
      <c r="P54" s="49">
        <f>VLOOKUP($A54, 'YoY $ Balance'!$A$5:$E$281, 2,FALSE)</f>
        <v>2631775.4300000002</v>
      </c>
      <c r="Q54" s="50">
        <f>VLOOKUP($A54, 'YoY $ Balance'!$A$5:$E$281, 3,FALSE)</f>
        <v>6584564.9199999999</v>
      </c>
      <c r="R54" s="50">
        <f>VLOOKUP($A54, 'YoY $ Balance'!$A$5:$E$281,4,FALSE)</f>
        <v>0</v>
      </c>
      <c r="S54" s="51">
        <f>VLOOKUP($A54, 'YoY $ Balance'!$A$5:$E$281, 5,FALSE)</f>
        <v>0</v>
      </c>
      <c r="T54" s="46">
        <f t="shared" si="3"/>
        <v>0</v>
      </c>
      <c r="U54" s="52">
        <f t="shared" si="20"/>
        <v>0</v>
      </c>
      <c r="V54" s="48" t="str">
        <f t="shared" si="4"/>
        <v/>
      </c>
      <c r="W54" s="47" t="str">
        <f t="shared" si="5"/>
        <v/>
      </c>
      <c r="Y54" s="53" t="str">
        <f t="shared" si="12"/>
        <v>Active</v>
      </c>
      <c r="Z54" s="52" t="str">
        <f t="shared" si="13"/>
        <v>Active</v>
      </c>
      <c r="AA54" s="53" t="str">
        <f t="shared" si="14"/>
        <v>Active</v>
      </c>
      <c r="AB54" s="52" t="str">
        <f t="shared" si="15"/>
        <v>Active</v>
      </c>
      <c r="AC54" s="53" t="str">
        <f t="shared" si="16"/>
        <v>No Activity</v>
      </c>
      <c r="AD54" s="52" t="str">
        <f t="shared" si="17"/>
        <v>No Activity</v>
      </c>
      <c r="AE54" s="53" t="str">
        <f t="shared" si="18"/>
        <v>No Activity</v>
      </c>
      <c r="AF54" s="52" t="str">
        <f t="shared" si="19"/>
        <v>No Activity</v>
      </c>
      <c r="AH54" s="6">
        <f t="shared" si="6"/>
        <v>0</v>
      </c>
      <c r="AI54" s="6">
        <f t="shared" si="7"/>
        <v>0</v>
      </c>
      <c r="AJ54" s="6">
        <f t="shared" si="8"/>
        <v>1</v>
      </c>
      <c r="AK54" s="6" t="str">
        <f t="shared" si="9"/>
        <v/>
      </c>
      <c r="AM54" s="6" t="str">
        <f t="shared" si="10"/>
        <v/>
      </c>
      <c r="AN54" s="6" t="str">
        <f t="shared" si="11"/>
        <v/>
      </c>
    </row>
    <row r="55" spans="1:40" outlineLevel="1" x14ac:dyDescent="0.25">
      <c r="A55" s="79" t="s">
        <v>316</v>
      </c>
      <c r="B55" s="46"/>
      <c r="D55" s="6">
        <v>1</v>
      </c>
      <c r="E55" s="47">
        <v>7</v>
      </c>
      <c r="F55" s="46"/>
      <c r="H55" s="6">
        <v>2</v>
      </c>
      <c r="I55" s="47">
        <v>7</v>
      </c>
      <c r="K55" s="46">
        <f t="shared" si="2"/>
        <v>0</v>
      </c>
      <c r="L55" s="6">
        <f t="shared" si="2"/>
        <v>0</v>
      </c>
      <c r="M55" s="6">
        <f t="shared" si="2"/>
        <v>-1</v>
      </c>
      <c r="N55" s="48">
        <f t="shared" si="2"/>
        <v>0</v>
      </c>
      <c r="O55" s="47"/>
      <c r="P55" s="49">
        <f>VLOOKUP($A55, 'YoY $ Balance'!$A$5:$E$281, 2,FALSE)</f>
        <v>0</v>
      </c>
      <c r="Q55" s="50">
        <f>VLOOKUP($A55, 'YoY $ Balance'!$A$5:$E$281, 3,FALSE)</f>
        <v>0</v>
      </c>
      <c r="R55" s="50">
        <f>VLOOKUP($A55, 'YoY $ Balance'!$A$5:$E$281,4,FALSE)</f>
        <v>288288.64000000001</v>
      </c>
      <c r="S55" s="51">
        <f>VLOOKUP($A55, 'YoY $ Balance'!$A$5:$E$281, 5,FALSE)</f>
        <v>478399.03999999992</v>
      </c>
      <c r="T55" s="46" t="str">
        <f t="shared" si="3"/>
        <v/>
      </c>
      <c r="U55" s="52" t="str">
        <f t="shared" si="20"/>
        <v/>
      </c>
      <c r="V55" s="48">
        <f t="shared" si="4"/>
        <v>0</v>
      </c>
      <c r="W55" s="47">
        <f t="shared" si="5"/>
        <v>0</v>
      </c>
      <c r="Y55" s="53" t="str">
        <f t="shared" si="12"/>
        <v>No Activity</v>
      </c>
      <c r="Z55" s="52" t="str">
        <f t="shared" si="13"/>
        <v>No Activity</v>
      </c>
      <c r="AA55" s="53" t="str">
        <f t="shared" si="14"/>
        <v>No Activity</v>
      </c>
      <c r="AB55" s="52" t="str">
        <f t="shared" si="15"/>
        <v>No Activity</v>
      </c>
      <c r="AC55" s="53" t="str">
        <f t="shared" si="16"/>
        <v>Active</v>
      </c>
      <c r="AD55" s="52" t="str">
        <f t="shared" si="17"/>
        <v>Active</v>
      </c>
      <c r="AE55" s="53" t="str">
        <f t="shared" si="18"/>
        <v>Active</v>
      </c>
      <c r="AF55" s="52" t="str">
        <f t="shared" si="19"/>
        <v>Active</v>
      </c>
      <c r="AH55" s="6" t="str">
        <f t="shared" si="6"/>
        <v/>
      </c>
      <c r="AI55" s="6" t="str">
        <f t="shared" si="7"/>
        <v/>
      </c>
      <c r="AJ55" s="6">
        <f t="shared" si="8"/>
        <v>0</v>
      </c>
      <c r="AK55" s="6">
        <f t="shared" si="9"/>
        <v>0</v>
      </c>
      <c r="AM55" s="6">
        <f t="shared" si="10"/>
        <v>0</v>
      </c>
      <c r="AN55" s="6">
        <f t="shared" si="11"/>
        <v>0</v>
      </c>
    </row>
    <row r="56" spans="1:40" outlineLevel="1" x14ac:dyDescent="0.25">
      <c r="A56" s="79" t="s">
        <v>335</v>
      </c>
      <c r="B56" s="46"/>
      <c r="D56" s="6">
        <v>17</v>
      </c>
      <c r="E56" s="47">
        <v>4</v>
      </c>
      <c r="F56" s="46"/>
      <c r="H56" s="6">
        <v>12</v>
      </c>
      <c r="I56" s="47">
        <v>3</v>
      </c>
      <c r="K56" s="46">
        <f t="shared" si="2"/>
        <v>0</v>
      </c>
      <c r="L56" s="6">
        <f t="shared" si="2"/>
        <v>0</v>
      </c>
      <c r="M56" s="6">
        <f t="shared" si="2"/>
        <v>5</v>
      </c>
      <c r="N56" s="48">
        <f t="shared" si="2"/>
        <v>1</v>
      </c>
      <c r="O56" s="47"/>
      <c r="P56" s="49">
        <f>VLOOKUP($A56, 'YoY $ Balance'!$A$5:$E$281, 2,FALSE)</f>
        <v>0</v>
      </c>
      <c r="Q56" s="50">
        <f>VLOOKUP($A56, 'YoY $ Balance'!$A$5:$E$281, 3,FALSE)</f>
        <v>0</v>
      </c>
      <c r="R56" s="50">
        <f>VLOOKUP($A56, 'YoY $ Balance'!$A$5:$E$281,4,FALSE)</f>
        <v>2969838.71</v>
      </c>
      <c r="S56" s="51">
        <f>VLOOKUP($A56, 'YoY $ Balance'!$A$5:$E$281, 5,FALSE)</f>
        <v>860000</v>
      </c>
      <c r="T56" s="46" t="str">
        <f t="shared" si="3"/>
        <v/>
      </c>
      <c r="U56" s="52" t="str">
        <f t="shared" si="20"/>
        <v/>
      </c>
      <c r="V56" s="48">
        <f t="shared" si="4"/>
        <v>0</v>
      </c>
      <c r="W56" s="47">
        <f t="shared" si="5"/>
        <v>0</v>
      </c>
      <c r="Y56" s="53" t="str">
        <f t="shared" si="12"/>
        <v>No Activity</v>
      </c>
      <c r="Z56" s="52" t="str">
        <f t="shared" si="13"/>
        <v>No Activity</v>
      </c>
      <c r="AA56" s="53" t="str">
        <f t="shared" si="14"/>
        <v>No Activity</v>
      </c>
      <c r="AB56" s="52" t="str">
        <f t="shared" si="15"/>
        <v>No Activity</v>
      </c>
      <c r="AC56" s="53" t="str">
        <f t="shared" si="16"/>
        <v>Active</v>
      </c>
      <c r="AD56" s="52" t="str">
        <f t="shared" si="17"/>
        <v>Active</v>
      </c>
      <c r="AE56" s="53" t="str">
        <f t="shared" si="18"/>
        <v>Active</v>
      </c>
      <c r="AF56" s="52" t="str">
        <f t="shared" si="19"/>
        <v>Active</v>
      </c>
      <c r="AH56" s="6" t="str">
        <f t="shared" si="6"/>
        <v/>
      </c>
      <c r="AI56" s="6" t="str">
        <f t="shared" si="7"/>
        <v/>
      </c>
      <c r="AJ56" s="6">
        <f t="shared" si="8"/>
        <v>0</v>
      </c>
      <c r="AK56" s="6">
        <f t="shared" si="9"/>
        <v>0</v>
      </c>
      <c r="AM56" s="6">
        <f t="shared" si="10"/>
        <v>0</v>
      </c>
      <c r="AN56" s="6">
        <f t="shared" si="11"/>
        <v>0</v>
      </c>
    </row>
    <row r="57" spans="1:40" outlineLevel="1" x14ac:dyDescent="0.25">
      <c r="A57" s="79" t="s">
        <v>322</v>
      </c>
      <c r="B57" s="46">
        <v>1</v>
      </c>
      <c r="E57" s="47"/>
      <c r="F57" s="46"/>
      <c r="I57" s="47"/>
      <c r="K57" s="46">
        <f t="shared" si="2"/>
        <v>1</v>
      </c>
      <c r="L57" s="6">
        <f t="shared" si="2"/>
        <v>0</v>
      </c>
      <c r="M57" s="6">
        <f t="shared" si="2"/>
        <v>0</v>
      </c>
      <c r="N57" s="48">
        <f t="shared" si="2"/>
        <v>0</v>
      </c>
      <c r="O57" s="47"/>
      <c r="P57" s="49">
        <f>VLOOKUP($A57, 'YoY $ Balance'!$A$5:$E$281, 2,FALSE)</f>
        <v>13421156.279999999</v>
      </c>
      <c r="Q57" s="50">
        <f>VLOOKUP($A57, 'YoY $ Balance'!$A$5:$E$281, 3,FALSE)</f>
        <v>0</v>
      </c>
      <c r="R57" s="50">
        <f>VLOOKUP($A57, 'YoY $ Balance'!$A$5:$E$281,4,FALSE)</f>
        <v>0</v>
      </c>
      <c r="S57" s="51">
        <f>VLOOKUP($A57, 'YoY $ Balance'!$A$5:$E$281, 5,FALSE)</f>
        <v>0</v>
      </c>
      <c r="T57" s="46" t="str">
        <f t="shared" si="3"/>
        <v/>
      </c>
      <c r="U57" s="52">
        <f t="shared" si="20"/>
        <v>0</v>
      </c>
      <c r="V57" s="48" t="str">
        <f t="shared" si="4"/>
        <v/>
      </c>
      <c r="W57" s="47" t="str">
        <f t="shared" si="5"/>
        <v/>
      </c>
      <c r="Y57" s="53" t="str">
        <f t="shared" si="12"/>
        <v>Active</v>
      </c>
      <c r="Z57" s="52" t="str">
        <f t="shared" si="13"/>
        <v>No Activity</v>
      </c>
      <c r="AA57" s="53" t="str">
        <f t="shared" si="14"/>
        <v>No Activity</v>
      </c>
      <c r="AB57" s="52" t="str">
        <f t="shared" si="15"/>
        <v>No Activity</v>
      </c>
      <c r="AC57" s="53" t="str">
        <f t="shared" si="16"/>
        <v>No Activity</v>
      </c>
      <c r="AD57" s="52" t="str">
        <f t="shared" si="17"/>
        <v>No Activity</v>
      </c>
      <c r="AE57" s="53" t="str">
        <f t="shared" si="18"/>
        <v>No Activity</v>
      </c>
      <c r="AF57" s="52" t="str">
        <f t="shared" si="19"/>
        <v>No Activity</v>
      </c>
      <c r="AH57" s="6" t="str">
        <f t="shared" si="6"/>
        <v/>
      </c>
      <c r="AI57" s="6">
        <f t="shared" si="7"/>
        <v>0</v>
      </c>
      <c r="AJ57" s="6">
        <f t="shared" si="8"/>
        <v>1</v>
      </c>
      <c r="AK57" s="6" t="str">
        <f t="shared" si="9"/>
        <v/>
      </c>
      <c r="AM57" s="6" t="str">
        <f t="shared" si="10"/>
        <v/>
      </c>
      <c r="AN57" s="6" t="str">
        <f t="shared" si="11"/>
        <v/>
      </c>
    </row>
    <row r="58" spans="1:40" outlineLevel="1" x14ac:dyDescent="0.25">
      <c r="A58" s="79" t="s">
        <v>320</v>
      </c>
      <c r="B58" s="46"/>
      <c r="D58" s="6">
        <v>3</v>
      </c>
      <c r="E58" s="47"/>
      <c r="F58" s="46"/>
      <c r="H58" s="6">
        <v>2</v>
      </c>
      <c r="I58" s="47"/>
      <c r="K58" s="46">
        <f t="shared" si="2"/>
        <v>0</v>
      </c>
      <c r="L58" s="6">
        <f t="shared" si="2"/>
        <v>0</v>
      </c>
      <c r="M58" s="6">
        <f t="shared" si="2"/>
        <v>1</v>
      </c>
      <c r="N58" s="48">
        <f t="shared" si="2"/>
        <v>0</v>
      </c>
      <c r="O58" s="47"/>
      <c r="P58" s="49">
        <f>VLOOKUP($A58, 'YoY $ Balance'!$A$5:$E$281, 2,FALSE)</f>
        <v>0</v>
      </c>
      <c r="Q58" s="50">
        <f>VLOOKUP($A58, 'YoY $ Balance'!$A$5:$E$281, 3,FALSE)</f>
        <v>0</v>
      </c>
      <c r="R58" s="50">
        <f>VLOOKUP($A58, 'YoY $ Balance'!$A$5:$E$281,4,FALSE)</f>
        <v>637024.17999999993</v>
      </c>
      <c r="S58" s="51">
        <f>VLOOKUP($A58, 'YoY $ Balance'!$A$5:$E$281, 5,FALSE)</f>
        <v>0</v>
      </c>
      <c r="T58" s="46" t="str">
        <f t="shared" si="3"/>
        <v/>
      </c>
      <c r="U58" s="52" t="str">
        <f t="shared" si="20"/>
        <v/>
      </c>
      <c r="V58" s="48">
        <f t="shared" si="4"/>
        <v>0</v>
      </c>
      <c r="W58" s="47">
        <f t="shared" si="5"/>
        <v>1</v>
      </c>
      <c r="Y58" s="53" t="str">
        <f t="shared" si="12"/>
        <v>No Activity</v>
      </c>
      <c r="Z58" s="52" t="str">
        <f t="shared" si="13"/>
        <v>No Activity</v>
      </c>
      <c r="AA58" s="53" t="str">
        <f t="shared" si="14"/>
        <v>No Activity</v>
      </c>
      <c r="AB58" s="52" t="str">
        <f t="shared" si="15"/>
        <v>No Activity</v>
      </c>
      <c r="AC58" s="53" t="str">
        <f t="shared" si="16"/>
        <v>Active</v>
      </c>
      <c r="AD58" s="52" t="str">
        <f t="shared" si="17"/>
        <v>Active</v>
      </c>
      <c r="AE58" s="53" t="str">
        <f t="shared" si="18"/>
        <v>No Activity</v>
      </c>
      <c r="AF58" s="52" t="str">
        <f t="shared" si="19"/>
        <v>No Activity</v>
      </c>
      <c r="AH58" s="6" t="str">
        <f t="shared" si="6"/>
        <v/>
      </c>
      <c r="AI58" s="6" t="str">
        <f t="shared" si="7"/>
        <v/>
      </c>
      <c r="AJ58" s="6">
        <f t="shared" si="8"/>
        <v>0</v>
      </c>
      <c r="AK58" s="6">
        <f t="shared" si="9"/>
        <v>1</v>
      </c>
      <c r="AM58" s="6">
        <f t="shared" si="10"/>
        <v>0</v>
      </c>
      <c r="AN58" s="6">
        <f t="shared" si="11"/>
        <v>1</v>
      </c>
    </row>
    <row r="59" spans="1:40" outlineLevel="1" x14ac:dyDescent="0.25">
      <c r="A59" s="79" t="s">
        <v>329</v>
      </c>
      <c r="B59" s="46"/>
      <c r="D59" s="6">
        <v>2</v>
      </c>
      <c r="E59" s="47"/>
      <c r="F59" s="46"/>
      <c r="H59" s="6">
        <v>1</v>
      </c>
      <c r="I59" s="47">
        <v>1</v>
      </c>
      <c r="K59" s="46">
        <f t="shared" si="2"/>
        <v>0</v>
      </c>
      <c r="L59" s="6">
        <f t="shared" si="2"/>
        <v>0</v>
      </c>
      <c r="M59" s="6">
        <f t="shared" si="2"/>
        <v>1</v>
      </c>
      <c r="N59" s="48">
        <f t="shared" si="2"/>
        <v>-1</v>
      </c>
      <c r="O59" s="47"/>
      <c r="P59" s="49">
        <f>VLOOKUP($A59, 'YoY $ Balance'!$A$5:$E$281, 2,FALSE)</f>
        <v>0</v>
      </c>
      <c r="Q59" s="50">
        <f>VLOOKUP($A59, 'YoY $ Balance'!$A$5:$E$281, 3,FALSE)</f>
        <v>0</v>
      </c>
      <c r="R59" s="50">
        <f>VLOOKUP($A59, 'YoY $ Balance'!$A$5:$E$281,4,FALSE)</f>
        <v>3464895</v>
      </c>
      <c r="S59" s="51">
        <f>VLOOKUP($A59, 'YoY $ Balance'!$A$5:$E$281, 5,FALSE)</f>
        <v>1999500</v>
      </c>
      <c r="T59" s="46" t="str">
        <f t="shared" si="3"/>
        <v/>
      </c>
      <c r="U59" s="52" t="str">
        <f t="shared" si="20"/>
        <v/>
      </c>
      <c r="V59" s="48">
        <f t="shared" si="4"/>
        <v>0</v>
      </c>
      <c r="W59" s="47">
        <f t="shared" si="5"/>
        <v>1</v>
      </c>
      <c r="Y59" s="53" t="str">
        <f t="shared" si="12"/>
        <v>No Activity</v>
      </c>
      <c r="Z59" s="52" t="str">
        <f t="shared" si="13"/>
        <v>No Activity</v>
      </c>
      <c r="AA59" s="53" t="str">
        <f t="shared" si="14"/>
        <v>No Activity</v>
      </c>
      <c r="AB59" s="52" t="str">
        <f t="shared" si="15"/>
        <v>No Activity</v>
      </c>
      <c r="AC59" s="53" t="str">
        <f t="shared" si="16"/>
        <v>Active</v>
      </c>
      <c r="AD59" s="52" t="str">
        <f t="shared" si="17"/>
        <v>Active</v>
      </c>
      <c r="AE59" s="53" t="str">
        <f t="shared" si="18"/>
        <v>No Activity</v>
      </c>
      <c r="AF59" s="52" t="str">
        <f t="shared" si="19"/>
        <v>Active</v>
      </c>
      <c r="AH59" s="6" t="str">
        <f t="shared" si="6"/>
        <v/>
      </c>
      <c r="AI59" s="6" t="str">
        <f t="shared" si="7"/>
        <v/>
      </c>
      <c r="AJ59" s="6">
        <f t="shared" si="8"/>
        <v>0</v>
      </c>
      <c r="AK59" s="6">
        <f t="shared" si="9"/>
        <v>1</v>
      </c>
      <c r="AM59" s="6">
        <f t="shared" si="10"/>
        <v>0</v>
      </c>
      <c r="AN59" s="6">
        <f t="shared" si="11"/>
        <v>1</v>
      </c>
    </row>
    <row r="60" spans="1:40" outlineLevel="1" x14ac:dyDescent="0.25">
      <c r="A60" s="79" t="s">
        <v>324</v>
      </c>
      <c r="B60" s="46"/>
      <c r="D60" s="6">
        <v>1</v>
      </c>
      <c r="E60" s="47">
        <v>10</v>
      </c>
      <c r="F60" s="46"/>
      <c r="I60" s="47">
        <v>11</v>
      </c>
      <c r="K60" s="46">
        <f t="shared" si="2"/>
        <v>0</v>
      </c>
      <c r="L60" s="6">
        <f t="shared" si="2"/>
        <v>0</v>
      </c>
      <c r="M60" s="6">
        <f t="shared" si="2"/>
        <v>1</v>
      </c>
      <c r="N60" s="48">
        <f t="shared" si="2"/>
        <v>-1</v>
      </c>
      <c r="O60" s="47"/>
      <c r="P60" s="49">
        <f>VLOOKUP($A60, 'YoY $ Balance'!$A$5:$E$281, 2,FALSE)</f>
        <v>0</v>
      </c>
      <c r="Q60" s="50">
        <f>VLOOKUP($A60, 'YoY $ Balance'!$A$5:$E$281, 3,FALSE)</f>
        <v>0</v>
      </c>
      <c r="R60" s="50">
        <f>VLOOKUP($A60, 'YoY $ Balance'!$A$5:$E$281,4,FALSE)</f>
        <v>1101096.78</v>
      </c>
      <c r="S60" s="51">
        <f>VLOOKUP($A60, 'YoY $ Balance'!$A$5:$E$281, 5,FALSE)</f>
        <v>7577426.1000000006</v>
      </c>
      <c r="T60" s="46" t="str">
        <f t="shared" si="3"/>
        <v/>
      </c>
      <c r="U60" s="52" t="str">
        <f t="shared" si="20"/>
        <v/>
      </c>
      <c r="V60" s="48" t="str">
        <f t="shared" si="4"/>
        <v/>
      </c>
      <c r="W60" s="47">
        <f t="shared" si="5"/>
        <v>0</v>
      </c>
      <c r="Y60" s="53" t="str">
        <f t="shared" si="12"/>
        <v>No Activity</v>
      </c>
      <c r="Z60" s="52" t="str">
        <f t="shared" si="13"/>
        <v>No Activity</v>
      </c>
      <c r="AA60" s="53" t="str">
        <f t="shared" si="14"/>
        <v>No Activity</v>
      </c>
      <c r="AB60" s="52" t="str">
        <f t="shared" si="15"/>
        <v>No Activity</v>
      </c>
      <c r="AC60" s="53" t="str">
        <f t="shared" si="16"/>
        <v>Active</v>
      </c>
      <c r="AD60" s="52" t="str">
        <f t="shared" si="17"/>
        <v>No Activity</v>
      </c>
      <c r="AE60" s="53" t="str">
        <f t="shared" si="18"/>
        <v>Active</v>
      </c>
      <c r="AF60" s="52" t="str">
        <f t="shared" si="19"/>
        <v>Active</v>
      </c>
      <c r="AH60" s="6" t="str">
        <f t="shared" si="6"/>
        <v/>
      </c>
      <c r="AI60" s="6" t="str">
        <f t="shared" si="7"/>
        <v/>
      </c>
      <c r="AJ60" s="6">
        <f t="shared" si="8"/>
        <v>0</v>
      </c>
      <c r="AK60" s="6">
        <f t="shared" si="9"/>
        <v>0</v>
      </c>
      <c r="AM60" s="6" t="str">
        <f t="shared" si="10"/>
        <v/>
      </c>
      <c r="AN60" s="6">
        <f t="shared" si="11"/>
        <v>0</v>
      </c>
    </row>
    <row r="61" spans="1:40" outlineLevel="1" x14ac:dyDescent="0.25">
      <c r="A61" s="79" t="s">
        <v>354</v>
      </c>
      <c r="B61" s="46">
        <v>2</v>
      </c>
      <c r="C61" s="6">
        <v>2</v>
      </c>
      <c r="D61" s="6">
        <v>2</v>
      </c>
      <c r="E61" s="47"/>
      <c r="F61" s="46"/>
      <c r="G61" s="6">
        <v>1</v>
      </c>
      <c r="I61" s="47"/>
      <c r="K61" s="46">
        <f t="shared" si="2"/>
        <v>2</v>
      </c>
      <c r="L61" s="6">
        <f t="shared" si="2"/>
        <v>1</v>
      </c>
      <c r="M61" s="6">
        <f t="shared" si="2"/>
        <v>2</v>
      </c>
      <c r="N61" s="48">
        <f t="shared" si="2"/>
        <v>0</v>
      </c>
      <c r="O61" s="47"/>
      <c r="P61" s="49">
        <f>VLOOKUP($A61, 'YoY $ Balance'!$A$5:$E$281, 2,FALSE)</f>
        <v>3049200</v>
      </c>
      <c r="Q61" s="50">
        <f>VLOOKUP($A61, 'YoY $ Balance'!$A$5:$E$281, 3,FALSE)</f>
        <v>3520000</v>
      </c>
      <c r="R61" s="50">
        <f>VLOOKUP($A61, 'YoY $ Balance'!$A$5:$E$281,4,FALSE)</f>
        <v>395698.93</v>
      </c>
      <c r="S61" s="51">
        <f>VLOOKUP($A61, 'YoY $ Balance'!$A$5:$E$281, 5,FALSE)</f>
        <v>0</v>
      </c>
      <c r="T61" s="46" t="str">
        <f t="shared" si="3"/>
        <v/>
      </c>
      <c r="U61" s="52">
        <f t="shared" si="20"/>
        <v>0</v>
      </c>
      <c r="V61" s="48" t="str">
        <f t="shared" si="4"/>
        <v/>
      </c>
      <c r="W61" s="47">
        <f t="shared" si="5"/>
        <v>0</v>
      </c>
      <c r="Y61" s="53" t="str">
        <f t="shared" si="12"/>
        <v>Active</v>
      </c>
      <c r="Z61" s="52" t="str">
        <f t="shared" si="13"/>
        <v>No Activity</v>
      </c>
      <c r="AA61" s="53" t="str">
        <f t="shared" si="14"/>
        <v>Active</v>
      </c>
      <c r="AB61" s="52" t="str">
        <f t="shared" si="15"/>
        <v>Active</v>
      </c>
      <c r="AC61" s="53" t="str">
        <f t="shared" si="16"/>
        <v>Active</v>
      </c>
      <c r="AD61" s="52" t="str">
        <f t="shared" si="17"/>
        <v>No Activity</v>
      </c>
      <c r="AE61" s="53" t="str">
        <f t="shared" si="18"/>
        <v>No Activity</v>
      </c>
      <c r="AF61" s="52" t="str">
        <f t="shared" si="19"/>
        <v>No Activity</v>
      </c>
      <c r="AH61" s="6" t="str">
        <f t="shared" si="6"/>
        <v/>
      </c>
      <c r="AI61" s="6">
        <f t="shared" si="7"/>
        <v>0</v>
      </c>
      <c r="AJ61" s="6">
        <f t="shared" si="8"/>
        <v>1</v>
      </c>
      <c r="AK61" s="6">
        <f t="shared" si="9"/>
        <v>0</v>
      </c>
      <c r="AM61" s="6" t="str">
        <f t="shared" si="10"/>
        <v/>
      </c>
      <c r="AN61" s="6">
        <f t="shared" si="11"/>
        <v>0</v>
      </c>
    </row>
    <row r="62" spans="1:40" outlineLevel="1" x14ac:dyDescent="0.25">
      <c r="A62" s="79" t="s">
        <v>318</v>
      </c>
      <c r="B62" s="46"/>
      <c r="D62" s="6">
        <v>1</v>
      </c>
      <c r="E62" s="47"/>
      <c r="F62" s="46"/>
      <c r="H62" s="6">
        <v>1</v>
      </c>
      <c r="I62" s="47">
        <v>1</v>
      </c>
      <c r="K62" s="46">
        <f t="shared" si="2"/>
        <v>0</v>
      </c>
      <c r="L62" s="6">
        <f t="shared" si="2"/>
        <v>0</v>
      </c>
      <c r="M62" s="6">
        <f t="shared" si="2"/>
        <v>0</v>
      </c>
      <c r="N62" s="48">
        <f t="shared" si="2"/>
        <v>-1</v>
      </c>
      <c r="O62" s="47"/>
      <c r="P62" s="49">
        <f>VLOOKUP($A62, 'YoY $ Balance'!$A$5:$E$281, 2,FALSE)</f>
        <v>0</v>
      </c>
      <c r="Q62" s="50">
        <f>VLOOKUP($A62, 'YoY $ Balance'!$A$5:$E$281, 3,FALSE)</f>
        <v>0</v>
      </c>
      <c r="R62" s="50">
        <f>VLOOKUP($A62, 'YoY $ Balance'!$A$5:$E$281,4,FALSE)</f>
        <v>1867002</v>
      </c>
      <c r="S62" s="51">
        <f>VLOOKUP($A62, 'YoY $ Balance'!$A$5:$E$281, 5,FALSE)</f>
        <v>1533522</v>
      </c>
      <c r="T62" s="46" t="str">
        <f t="shared" si="3"/>
        <v/>
      </c>
      <c r="U62" s="52" t="str">
        <f t="shared" si="20"/>
        <v/>
      </c>
      <c r="V62" s="48">
        <f t="shared" si="4"/>
        <v>0</v>
      </c>
      <c r="W62" s="47">
        <f t="shared" si="5"/>
        <v>1</v>
      </c>
      <c r="Y62" s="53" t="str">
        <f t="shared" si="12"/>
        <v>No Activity</v>
      </c>
      <c r="Z62" s="52" t="str">
        <f t="shared" si="13"/>
        <v>No Activity</v>
      </c>
      <c r="AA62" s="53" t="str">
        <f t="shared" si="14"/>
        <v>No Activity</v>
      </c>
      <c r="AB62" s="52" t="str">
        <f t="shared" si="15"/>
        <v>No Activity</v>
      </c>
      <c r="AC62" s="53" t="str">
        <f t="shared" si="16"/>
        <v>Active</v>
      </c>
      <c r="AD62" s="52" t="str">
        <f t="shared" si="17"/>
        <v>Active</v>
      </c>
      <c r="AE62" s="53" t="str">
        <f t="shared" si="18"/>
        <v>No Activity</v>
      </c>
      <c r="AF62" s="52" t="str">
        <f t="shared" si="19"/>
        <v>Active</v>
      </c>
      <c r="AH62" s="6" t="str">
        <f t="shared" si="6"/>
        <v/>
      </c>
      <c r="AI62" s="6" t="str">
        <f t="shared" si="7"/>
        <v/>
      </c>
      <c r="AJ62" s="6">
        <f t="shared" si="8"/>
        <v>0</v>
      </c>
      <c r="AK62" s="6">
        <f t="shared" si="9"/>
        <v>1</v>
      </c>
      <c r="AM62" s="6">
        <f t="shared" si="10"/>
        <v>0</v>
      </c>
      <c r="AN62" s="6">
        <f t="shared" si="11"/>
        <v>1</v>
      </c>
    </row>
    <row r="63" spans="1:40" outlineLevel="1" x14ac:dyDescent="0.25">
      <c r="A63" s="79" t="s">
        <v>333</v>
      </c>
      <c r="B63" s="46"/>
      <c r="D63" s="6">
        <v>13</v>
      </c>
      <c r="E63" s="47">
        <v>9</v>
      </c>
      <c r="F63" s="46"/>
      <c r="H63" s="6">
        <v>8</v>
      </c>
      <c r="I63" s="47">
        <v>8</v>
      </c>
      <c r="K63" s="46">
        <f t="shared" si="2"/>
        <v>0</v>
      </c>
      <c r="L63" s="6">
        <f t="shared" si="2"/>
        <v>0</v>
      </c>
      <c r="M63" s="6">
        <f t="shared" si="2"/>
        <v>5</v>
      </c>
      <c r="N63" s="48">
        <f t="shared" si="2"/>
        <v>1</v>
      </c>
      <c r="O63" s="47"/>
      <c r="P63" s="49">
        <f>VLOOKUP($A63, 'YoY $ Balance'!$A$5:$E$281, 2,FALSE)</f>
        <v>0</v>
      </c>
      <c r="Q63" s="50">
        <f>VLOOKUP($A63, 'YoY $ Balance'!$A$5:$E$281, 3,FALSE)</f>
        <v>0</v>
      </c>
      <c r="R63" s="50">
        <f>VLOOKUP($A63, 'YoY $ Balance'!$A$5:$E$281,4,FALSE)</f>
        <v>9434838.6600000001</v>
      </c>
      <c r="S63" s="51">
        <f>VLOOKUP($A63, 'YoY $ Balance'!$A$5:$E$281, 5,FALSE)</f>
        <v>6177243.75</v>
      </c>
      <c r="T63" s="46" t="str">
        <f t="shared" si="3"/>
        <v/>
      </c>
      <c r="U63" s="52" t="str">
        <f t="shared" si="20"/>
        <v/>
      </c>
      <c r="V63" s="48">
        <f t="shared" si="4"/>
        <v>0</v>
      </c>
      <c r="W63" s="47">
        <f t="shared" si="5"/>
        <v>0</v>
      </c>
      <c r="Y63" s="53" t="str">
        <f t="shared" si="12"/>
        <v>No Activity</v>
      </c>
      <c r="Z63" s="52" t="str">
        <f t="shared" si="13"/>
        <v>No Activity</v>
      </c>
      <c r="AA63" s="53" t="str">
        <f t="shared" si="14"/>
        <v>No Activity</v>
      </c>
      <c r="AB63" s="52" t="str">
        <f t="shared" si="15"/>
        <v>No Activity</v>
      </c>
      <c r="AC63" s="53" t="str">
        <f t="shared" si="16"/>
        <v>Active</v>
      </c>
      <c r="AD63" s="52" t="str">
        <f t="shared" si="17"/>
        <v>Active</v>
      </c>
      <c r="AE63" s="53" t="str">
        <f t="shared" si="18"/>
        <v>Active</v>
      </c>
      <c r="AF63" s="52" t="str">
        <f t="shared" si="19"/>
        <v>Active</v>
      </c>
      <c r="AH63" s="6" t="str">
        <f t="shared" si="6"/>
        <v/>
      </c>
      <c r="AI63" s="6" t="str">
        <f t="shared" si="7"/>
        <v/>
      </c>
      <c r="AJ63" s="6">
        <f t="shared" si="8"/>
        <v>0</v>
      </c>
      <c r="AK63" s="6">
        <f t="shared" si="9"/>
        <v>0</v>
      </c>
      <c r="AM63" s="6">
        <f t="shared" si="10"/>
        <v>0</v>
      </c>
      <c r="AN63" s="6">
        <f t="shared" si="11"/>
        <v>0</v>
      </c>
    </row>
    <row r="64" spans="1:40" outlineLevel="1" x14ac:dyDescent="0.25">
      <c r="A64" s="79" t="s">
        <v>337</v>
      </c>
      <c r="B64" s="46">
        <v>5</v>
      </c>
      <c r="C64" s="6">
        <v>4</v>
      </c>
      <c r="E64" s="47">
        <v>1</v>
      </c>
      <c r="F64" s="46">
        <v>6</v>
      </c>
      <c r="G64" s="6">
        <v>1</v>
      </c>
      <c r="H64" s="6">
        <v>13</v>
      </c>
      <c r="I64" s="47">
        <v>8</v>
      </c>
      <c r="K64" s="46">
        <f t="shared" si="2"/>
        <v>-1</v>
      </c>
      <c r="L64" s="6">
        <f t="shared" si="2"/>
        <v>3</v>
      </c>
      <c r="M64" s="6">
        <f t="shared" si="2"/>
        <v>-13</v>
      </c>
      <c r="N64" s="48">
        <f t="shared" si="2"/>
        <v>-7</v>
      </c>
      <c r="O64" s="47"/>
      <c r="P64" s="49">
        <f>VLOOKUP($A64, 'YoY $ Balance'!$A$5:$E$281, 2,FALSE)</f>
        <v>6235000</v>
      </c>
      <c r="Q64" s="50">
        <f>VLOOKUP($A64, 'YoY $ Balance'!$A$5:$E$281, 3,FALSE)</f>
        <v>7408871</v>
      </c>
      <c r="R64" s="50">
        <f>VLOOKUP($A64, 'YoY $ Balance'!$A$5:$E$281,4,FALSE)</f>
        <v>106806451.61</v>
      </c>
      <c r="S64" s="51">
        <f>VLOOKUP($A64, 'YoY $ Balance'!$A$5:$E$281, 5,FALSE)</f>
        <v>72895403.219999999</v>
      </c>
      <c r="T64" s="46">
        <f t="shared" si="3"/>
        <v>0</v>
      </c>
      <c r="U64" s="52">
        <f t="shared" si="20"/>
        <v>0</v>
      </c>
      <c r="V64" s="48">
        <f t="shared" si="4"/>
        <v>1</v>
      </c>
      <c r="W64" s="47" t="str">
        <f t="shared" si="5"/>
        <v/>
      </c>
      <c r="Y64" s="53" t="str">
        <f t="shared" si="12"/>
        <v>Active</v>
      </c>
      <c r="Z64" s="52" t="str">
        <f t="shared" si="13"/>
        <v>Active</v>
      </c>
      <c r="AA64" s="53" t="str">
        <f t="shared" si="14"/>
        <v>Active</v>
      </c>
      <c r="AB64" s="52" t="str">
        <f t="shared" si="15"/>
        <v>Active</v>
      </c>
      <c r="AC64" s="53" t="str">
        <f t="shared" si="16"/>
        <v>No Activity</v>
      </c>
      <c r="AD64" s="52" t="str">
        <f t="shared" si="17"/>
        <v>Active</v>
      </c>
      <c r="AE64" s="53" t="str">
        <f t="shared" si="18"/>
        <v>Active</v>
      </c>
      <c r="AF64" s="52" t="str">
        <f t="shared" si="19"/>
        <v>Active</v>
      </c>
      <c r="AH64" s="6">
        <f t="shared" si="6"/>
        <v>0</v>
      </c>
      <c r="AI64" s="6">
        <f t="shared" si="7"/>
        <v>0</v>
      </c>
      <c r="AJ64" s="6">
        <f t="shared" si="8"/>
        <v>1</v>
      </c>
      <c r="AK64" s="6" t="str">
        <f t="shared" si="9"/>
        <v/>
      </c>
      <c r="AM64" s="6" t="str">
        <f t="shared" si="10"/>
        <v/>
      </c>
      <c r="AN64" s="6" t="str">
        <f t="shared" si="11"/>
        <v/>
      </c>
    </row>
    <row r="65" spans="1:40" outlineLevel="1" x14ac:dyDescent="0.25">
      <c r="A65" s="79" t="s">
        <v>350</v>
      </c>
      <c r="B65" s="46"/>
      <c r="D65" s="6">
        <v>8</v>
      </c>
      <c r="E65" s="47">
        <v>2</v>
      </c>
      <c r="F65" s="46"/>
      <c r="H65" s="6">
        <v>12</v>
      </c>
      <c r="I65" s="47">
        <v>3</v>
      </c>
      <c r="K65" s="46">
        <f t="shared" si="2"/>
        <v>0</v>
      </c>
      <c r="L65" s="6">
        <f t="shared" si="2"/>
        <v>0</v>
      </c>
      <c r="M65" s="6">
        <f t="shared" si="2"/>
        <v>-4</v>
      </c>
      <c r="N65" s="48">
        <f t="shared" si="2"/>
        <v>-1</v>
      </c>
      <c r="O65" s="47"/>
      <c r="P65" s="49">
        <f>VLOOKUP($A65, 'YoY $ Balance'!$A$5:$E$281, 2,FALSE)</f>
        <v>0</v>
      </c>
      <c r="Q65" s="50">
        <f>VLOOKUP($A65, 'YoY $ Balance'!$A$5:$E$281, 3,FALSE)</f>
        <v>0</v>
      </c>
      <c r="R65" s="50">
        <f>VLOOKUP($A65, 'YoY $ Balance'!$A$5:$E$281,4,FALSE)</f>
        <v>7535799.5700000003</v>
      </c>
      <c r="S65" s="51">
        <f>VLOOKUP($A65, 'YoY $ Balance'!$A$5:$E$281, 5,FALSE)</f>
        <v>1187614.93</v>
      </c>
      <c r="T65" s="46" t="str">
        <f t="shared" si="3"/>
        <v/>
      </c>
      <c r="U65" s="52" t="str">
        <f t="shared" si="20"/>
        <v/>
      </c>
      <c r="V65" s="48">
        <f t="shared" si="4"/>
        <v>0</v>
      </c>
      <c r="W65" s="47">
        <f t="shared" si="5"/>
        <v>0</v>
      </c>
      <c r="Y65" s="53" t="str">
        <f t="shared" si="12"/>
        <v>No Activity</v>
      </c>
      <c r="Z65" s="52" t="str">
        <f t="shared" si="13"/>
        <v>No Activity</v>
      </c>
      <c r="AA65" s="53" t="str">
        <f t="shared" si="14"/>
        <v>No Activity</v>
      </c>
      <c r="AB65" s="52" t="str">
        <f t="shared" si="15"/>
        <v>No Activity</v>
      </c>
      <c r="AC65" s="53" t="str">
        <f t="shared" si="16"/>
        <v>Active</v>
      </c>
      <c r="AD65" s="52" t="str">
        <f t="shared" si="17"/>
        <v>Active</v>
      </c>
      <c r="AE65" s="53" t="str">
        <f t="shared" si="18"/>
        <v>Active</v>
      </c>
      <c r="AF65" s="52" t="str">
        <f t="shared" si="19"/>
        <v>Active</v>
      </c>
      <c r="AH65" s="6" t="str">
        <f t="shared" si="6"/>
        <v/>
      </c>
      <c r="AI65" s="6" t="str">
        <f t="shared" si="7"/>
        <v/>
      </c>
      <c r="AJ65" s="6">
        <f t="shared" si="8"/>
        <v>0</v>
      </c>
      <c r="AK65" s="6">
        <f t="shared" si="9"/>
        <v>0</v>
      </c>
      <c r="AM65" s="6">
        <f t="shared" si="10"/>
        <v>0</v>
      </c>
      <c r="AN65" s="6">
        <f t="shared" si="11"/>
        <v>0</v>
      </c>
    </row>
    <row r="66" spans="1:40" outlineLevel="1" x14ac:dyDescent="0.25">
      <c r="A66" s="79" t="s">
        <v>327</v>
      </c>
      <c r="B66" s="46"/>
      <c r="D66" s="6">
        <v>2</v>
      </c>
      <c r="E66" s="47"/>
      <c r="F66" s="46"/>
      <c r="I66" s="47"/>
      <c r="K66" s="46">
        <f t="shared" si="2"/>
        <v>0</v>
      </c>
      <c r="L66" s="6">
        <f t="shared" si="2"/>
        <v>0</v>
      </c>
      <c r="M66" s="6">
        <f t="shared" si="2"/>
        <v>2</v>
      </c>
      <c r="N66" s="48">
        <f t="shared" si="2"/>
        <v>0</v>
      </c>
      <c r="O66" s="47"/>
      <c r="P66" s="49">
        <f>VLOOKUP($A66, 'YoY $ Balance'!$A$5:$E$281, 2,FALSE)</f>
        <v>0</v>
      </c>
      <c r="Q66" s="50">
        <f>VLOOKUP($A66, 'YoY $ Balance'!$A$5:$E$281, 3,FALSE)</f>
        <v>0</v>
      </c>
      <c r="R66" s="50">
        <f>VLOOKUP($A66, 'YoY $ Balance'!$A$5:$E$281,4,FALSE)</f>
        <v>87100</v>
      </c>
      <c r="S66" s="51">
        <f>VLOOKUP($A66, 'YoY $ Balance'!$A$5:$E$281, 5,FALSE)</f>
        <v>0</v>
      </c>
      <c r="T66" s="46" t="str">
        <f t="shared" si="3"/>
        <v/>
      </c>
      <c r="U66" s="52" t="str">
        <f t="shared" si="20"/>
        <v/>
      </c>
      <c r="V66" s="48" t="str">
        <f t="shared" si="4"/>
        <v/>
      </c>
      <c r="W66" s="47">
        <f t="shared" si="5"/>
        <v>1</v>
      </c>
      <c r="Y66" s="53" t="str">
        <f t="shared" si="12"/>
        <v>No Activity</v>
      </c>
      <c r="Z66" s="52" t="str">
        <f t="shared" si="13"/>
        <v>No Activity</v>
      </c>
      <c r="AA66" s="53" t="str">
        <f t="shared" si="14"/>
        <v>No Activity</v>
      </c>
      <c r="AB66" s="52" t="str">
        <f t="shared" si="15"/>
        <v>No Activity</v>
      </c>
      <c r="AC66" s="53" t="str">
        <f t="shared" si="16"/>
        <v>Active</v>
      </c>
      <c r="AD66" s="52" t="str">
        <f t="shared" si="17"/>
        <v>No Activity</v>
      </c>
      <c r="AE66" s="53" t="str">
        <f t="shared" si="18"/>
        <v>No Activity</v>
      </c>
      <c r="AF66" s="52" t="str">
        <f t="shared" si="19"/>
        <v>No Activity</v>
      </c>
      <c r="AH66" s="6" t="str">
        <f t="shared" si="6"/>
        <v/>
      </c>
      <c r="AI66" s="6" t="str">
        <f t="shared" si="7"/>
        <v/>
      </c>
      <c r="AJ66" s="6">
        <f t="shared" si="8"/>
        <v>0</v>
      </c>
      <c r="AK66" s="6">
        <f t="shared" si="9"/>
        <v>1</v>
      </c>
      <c r="AM66" s="6" t="str">
        <f t="shared" si="10"/>
        <v/>
      </c>
      <c r="AN66" s="6">
        <f t="shared" si="11"/>
        <v>1</v>
      </c>
    </row>
    <row r="67" spans="1:40" outlineLevel="1" x14ac:dyDescent="0.25">
      <c r="A67" s="79" t="s">
        <v>331</v>
      </c>
      <c r="B67" s="46"/>
      <c r="D67" s="6">
        <v>8</v>
      </c>
      <c r="E67" s="47"/>
      <c r="F67" s="46"/>
      <c r="H67" s="6">
        <v>12</v>
      </c>
      <c r="I67" s="47">
        <v>9</v>
      </c>
      <c r="K67" s="46">
        <f t="shared" si="2"/>
        <v>0</v>
      </c>
      <c r="L67" s="6">
        <f t="shared" si="2"/>
        <v>0</v>
      </c>
      <c r="M67" s="6">
        <f t="shared" si="2"/>
        <v>-4</v>
      </c>
      <c r="N67" s="48">
        <f t="shared" si="2"/>
        <v>-9</v>
      </c>
      <c r="O67" s="47"/>
      <c r="P67" s="49">
        <f>VLOOKUP($A67, 'YoY $ Balance'!$A$5:$E$281, 2,FALSE)</f>
        <v>0</v>
      </c>
      <c r="Q67" s="50">
        <f>VLOOKUP($A67, 'YoY $ Balance'!$A$5:$E$281, 3,FALSE)</f>
        <v>0</v>
      </c>
      <c r="R67" s="50">
        <f>VLOOKUP($A67, 'YoY $ Balance'!$A$5:$E$281,4,FALSE)</f>
        <v>3632788.0200000005</v>
      </c>
      <c r="S67" s="51">
        <f>VLOOKUP($A67, 'YoY $ Balance'!$A$5:$E$281, 5,FALSE)</f>
        <v>7663444.2999999998</v>
      </c>
      <c r="T67" s="46" t="str">
        <f t="shared" si="3"/>
        <v/>
      </c>
      <c r="U67" s="52" t="str">
        <f t="shared" si="20"/>
        <v/>
      </c>
      <c r="V67" s="48">
        <f t="shared" si="4"/>
        <v>0</v>
      </c>
      <c r="W67" s="47">
        <f t="shared" si="5"/>
        <v>1</v>
      </c>
      <c r="Y67" s="53" t="str">
        <f t="shared" si="12"/>
        <v>No Activity</v>
      </c>
      <c r="Z67" s="52" t="str">
        <f t="shared" si="13"/>
        <v>No Activity</v>
      </c>
      <c r="AA67" s="53" t="str">
        <f t="shared" si="14"/>
        <v>No Activity</v>
      </c>
      <c r="AB67" s="52" t="str">
        <f t="shared" si="15"/>
        <v>No Activity</v>
      </c>
      <c r="AC67" s="53" t="str">
        <f t="shared" si="16"/>
        <v>Active</v>
      </c>
      <c r="AD67" s="52" t="str">
        <f t="shared" si="17"/>
        <v>Active</v>
      </c>
      <c r="AE67" s="53" t="str">
        <f t="shared" si="18"/>
        <v>No Activity</v>
      </c>
      <c r="AF67" s="52" t="str">
        <f t="shared" si="19"/>
        <v>Active</v>
      </c>
      <c r="AH67" s="6" t="str">
        <f t="shared" si="6"/>
        <v/>
      </c>
      <c r="AI67" s="6" t="str">
        <f t="shared" si="7"/>
        <v/>
      </c>
      <c r="AJ67" s="6">
        <f t="shared" si="8"/>
        <v>0</v>
      </c>
      <c r="AK67" s="6">
        <f t="shared" si="9"/>
        <v>1</v>
      </c>
      <c r="AM67" s="6">
        <f t="shared" si="10"/>
        <v>0</v>
      </c>
      <c r="AN67" s="6">
        <f t="shared" si="11"/>
        <v>1</v>
      </c>
    </row>
    <row r="68" spans="1:40" outlineLevel="1" x14ac:dyDescent="0.25">
      <c r="A68" s="79" t="s">
        <v>360</v>
      </c>
      <c r="B68" s="46"/>
      <c r="D68" s="6">
        <v>19</v>
      </c>
      <c r="E68" s="47">
        <v>24</v>
      </c>
      <c r="F68" s="46"/>
      <c r="H68" s="6">
        <v>7</v>
      </c>
      <c r="I68" s="47">
        <v>8</v>
      </c>
      <c r="K68" s="46">
        <f t="shared" si="2"/>
        <v>0</v>
      </c>
      <c r="L68" s="6">
        <f t="shared" si="2"/>
        <v>0</v>
      </c>
      <c r="M68" s="6">
        <f t="shared" si="2"/>
        <v>12</v>
      </c>
      <c r="N68" s="48">
        <f t="shared" si="2"/>
        <v>16</v>
      </c>
      <c r="O68" s="47"/>
      <c r="P68" s="49">
        <f>VLOOKUP($A68, 'YoY $ Balance'!$A$5:$E$281, 2,FALSE)</f>
        <v>0</v>
      </c>
      <c r="Q68" s="50">
        <f>VLOOKUP($A68, 'YoY $ Balance'!$A$5:$E$281, 3,FALSE)</f>
        <v>0</v>
      </c>
      <c r="R68" s="50">
        <f>VLOOKUP($A68, 'YoY $ Balance'!$A$5:$E$281,4,FALSE)</f>
        <v>2296037.35</v>
      </c>
      <c r="S68" s="51">
        <f>VLOOKUP($A68, 'YoY $ Balance'!$A$5:$E$281, 5,FALSE)</f>
        <v>2414383.2000000002</v>
      </c>
      <c r="T68" s="46" t="str">
        <f t="shared" si="3"/>
        <v/>
      </c>
      <c r="U68" s="52" t="str">
        <f t="shared" si="20"/>
        <v/>
      </c>
      <c r="V68" s="48">
        <f t="shared" si="4"/>
        <v>0</v>
      </c>
      <c r="W68" s="47">
        <f t="shared" si="5"/>
        <v>0</v>
      </c>
      <c r="Y68" s="53" t="str">
        <f t="shared" si="12"/>
        <v>No Activity</v>
      </c>
      <c r="Z68" s="52" t="str">
        <f t="shared" si="13"/>
        <v>No Activity</v>
      </c>
      <c r="AA68" s="53" t="str">
        <f t="shared" si="14"/>
        <v>No Activity</v>
      </c>
      <c r="AB68" s="52" t="str">
        <f t="shared" si="15"/>
        <v>No Activity</v>
      </c>
      <c r="AC68" s="53" t="str">
        <f t="shared" si="16"/>
        <v>Active</v>
      </c>
      <c r="AD68" s="52" t="str">
        <f t="shared" si="17"/>
        <v>Active</v>
      </c>
      <c r="AE68" s="53" t="str">
        <f t="shared" si="18"/>
        <v>Active</v>
      </c>
      <c r="AF68" s="52" t="str">
        <f t="shared" si="19"/>
        <v>Active</v>
      </c>
      <c r="AH68" s="6" t="str">
        <f t="shared" si="6"/>
        <v/>
      </c>
      <c r="AI68" s="6" t="str">
        <f t="shared" si="7"/>
        <v/>
      </c>
      <c r="AJ68" s="6">
        <f t="shared" si="8"/>
        <v>0</v>
      </c>
      <c r="AK68" s="6">
        <f t="shared" si="9"/>
        <v>0</v>
      </c>
      <c r="AM68" s="6">
        <f t="shared" si="10"/>
        <v>0</v>
      </c>
      <c r="AN68" s="6">
        <f t="shared" si="11"/>
        <v>0</v>
      </c>
    </row>
    <row r="69" spans="1:40" outlineLevel="1" x14ac:dyDescent="0.25">
      <c r="A69" s="79" t="s">
        <v>366</v>
      </c>
      <c r="B69" s="46"/>
      <c r="D69" s="6">
        <v>5</v>
      </c>
      <c r="E69" s="47">
        <v>3</v>
      </c>
      <c r="F69" s="46"/>
      <c r="H69" s="6">
        <v>5</v>
      </c>
      <c r="I69" s="47">
        <v>3</v>
      </c>
      <c r="K69" s="46">
        <f t="shared" si="2"/>
        <v>0</v>
      </c>
      <c r="L69" s="6">
        <f t="shared" si="2"/>
        <v>0</v>
      </c>
      <c r="M69" s="6">
        <f t="shared" si="2"/>
        <v>0</v>
      </c>
      <c r="N69" s="48">
        <f t="shared" si="2"/>
        <v>0</v>
      </c>
      <c r="O69" s="47"/>
      <c r="P69" s="49">
        <f>VLOOKUP($A69, 'YoY $ Balance'!$A$5:$E$281, 2,FALSE)</f>
        <v>0</v>
      </c>
      <c r="Q69" s="50">
        <f>VLOOKUP($A69, 'YoY $ Balance'!$A$5:$E$281, 3,FALSE)</f>
        <v>0</v>
      </c>
      <c r="R69" s="50">
        <f>VLOOKUP($A69, 'YoY $ Balance'!$A$5:$E$281,4,FALSE)</f>
        <v>4654838.72</v>
      </c>
      <c r="S69" s="51">
        <f>VLOOKUP($A69, 'YoY $ Balance'!$A$5:$E$281, 5,FALSE)</f>
        <v>900000</v>
      </c>
      <c r="T69" s="46" t="str">
        <f t="shared" si="3"/>
        <v/>
      </c>
      <c r="U69" s="52" t="str">
        <f t="shared" si="20"/>
        <v/>
      </c>
      <c r="V69" s="48">
        <f t="shared" si="4"/>
        <v>0</v>
      </c>
      <c r="W69" s="47">
        <f t="shared" si="5"/>
        <v>0</v>
      </c>
      <c r="Y69" s="53" t="str">
        <f t="shared" si="12"/>
        <v>No Activity</v>
      </c>
      <c r="Z69" s="52" t="str">
        <f t="shared" si="13"/>
        <v>No Activity</v>
      </c>
      <c r="AA69" s="53" t="str">
        <f t="shared" si="14"/>
        <v>No Activity</v>
      </c>
      <c r="AB69" s="52" t="str">
        <f t="shared" si="15"/>
        <v>No Activity</v>
      </c>
      <c r="AC69" s="53" t="str">
        <f t="shared" si="16"/>
        <v>Active</v>
      </c>
      <c r="AD69" s="52" t="str">
        <f t="shared" si="17"/>
        <v>Active</v>
      </c>
      <c r="AE69" s="53" t="str">
        <f t="shared" si="18"/>
        <v>Active</v>
      </c>
      <c r="AF69" s="52" t="str">
        <f t="shared" si="19"/>
        <v>Active</v>
      </c>
      <c r="AH69" s="6" t="str">
        <f t="shared" si="6"/>
        <v/>
      </c>
      <c r="AI69" s="6" t="str">
        <f t="shared" si="7"/>
        <v/>
      </c>
      <c r="AJ69" s="6">
        <f t="shared" si="8"/>
        <v>0</v>
      </c>
      <c r="AK69" s="6">
        <f t="shared" si="9"/>
        <v>0</v>
      </c>
      <c r="AM69" s="6">
        <f t="shared" si="10"/>
        <v>0</v>
      </c>
      <c r="AN69" s="6">
        <f t="shared" si="11"/>
        <v>0</v>
      </c>
    </row>
    <row r="70" spans="1:40" outlineLevel="1" x14ac:dyDescent="0.25">
      <c r="A70" s="79" t="s">
        <v>368</v>
      </c>
      <c r="B70" s="46"/>
      <c r="C70" s="6">
        <v>2</v>
      </c>
      <c r="D70" s="6">
        <v>3</v>
      </c>
      <c r="E70" s="47">
        <v>3</v>
      </c>
      <c r="F70" s="46"/>
      <c r="G70" s="6">
        <v>2</v>
      </c>
      <c r="H70" s="6">
        <v>3</v>
      </c>
      <c r="I70" s="47">
        <v>3</v>
      </c>
      <c r="K70" s="46">
        <f t="shared" si="2"/>
        <v>0</v>
      </c>
      <c r="L70" s="6">
        <f t="shared" si="2"/>
        <v>0</v>
      </c>
      <c r="M70" s="6">
        <f t="shared" si="2"/>
        <v>0</v>
      </c>
      <c r="N70" s="48">
        <f t="shared" si="2"/>
        <v>0</v>
      </c>
      <c r="O70" s="47"/>
      <c r="P70" s="49">
        <f>VLOOKUP($A70, 'YoY $ Balance'!$A$5:$E$281, 2,FALSE)</f>
        <v>0</v>
      </c>
      <c r="Q70" s="50">
        <f>VLOOKUP($A70, 'YoY $ Balance'!$A$5:$E$281, 3,FALSE)</f>
        <v>2120000</v>
      </c>
      <c r="R70" s="50">
        <f>VLOOKUP($A70, 'YoY $ Balance'!$A$5:$E$281,4,FALSE)</f>
        <v>7020000</v>
      </c>
      <c r="S70" s="51">
        <f>VLOOKUP($A70, 'YoY $ Balance'!$A$5:$E$281, 5,FALSE)</f>
        <v>7020000</v>
      </c>
      <c r="T70" s="46" t="str">
        <f t="shared" si="3"/>
        <v/>
      </c>
      <c r="U70" s="52">
        <f t="shared" si="20"/>
        <v>0</v>
      </c>
      <c r="V70" s="48">
        <f t="shared" si="4"/>
        <v>0</v>
      </c>
      <c r="W70" s="47">
        <f t="shared" si="5"/>
        <v>0</v>
      </c>
      <c r="Y70" s="53" t="str">
        <f t="shared" si="12"/>
        <v>No Activity</v>
      </c>
      <c r="Z70" s="52" t="str">
        <f t="shared" si="13"/>
        <v>No Activity</v>
      </c>
      <c r="AA70" s="53" t="str">
        <f t="shared" si="14"/>
        <v>Active</v>
      </c>
      <c r="AB70" s="52" t="str">
        <f t="shared" si="15"/>
        <v>Active</v>
      </c>
      <c r="AC70" s="53" t="str">
        <f t="shared" si="16"/>
        <v>Active</v>
      </c>
      <c r="AD70" s="52" t="str">
        <f t="shared" si="17"/>
        <v>Active</v>
      </c>
      <c r="AE70" s="53" t="str">
        <f t="shared" si="18"/>
        <v>Active</v>
      </c>
      <c r="AF70" s="52" t="str">
        <f t="shared" si="19"/>
        <v>Active</v>
      </c>
      <c r="AH70" s="6" t="str">
        <f t="shared" si="6"/>
        <v/>
      </c>
      <c r="AI70" s="6">
        <f t="shared" si="7"/>
        <v>0</v>
      </c>
      <c r="AJ70" s="6">
        <f t="shared" si="8"/>
        <v>0</v>
      </c>
      <c r="AK70" s="6">
        <f t="shared" si="9"/>
        <v>0</v>
      </c>
      <c r="AM70" s="6">
        <f t="shared" si="10"/>
        <v>0</v>
      </c>
      <c r="AN70" s="6">
        <f t="shared" si="11"/>
        <v>0</v>
      </c>
    </row>
    <row r="71" spans="1:40" outlineLevel="1" x14ac:dyDescent="0.25">
      <c r="A71" s="79" t="s">
        <v>372</v>
      </c>
      <c r="B71" s="46"/>
      <c r="E71" s="47"/>
      <c r="F71" s="46"/>
      <c r="H71" s="6">
        <v>5</v>
      </c>
      <c r="I71" s="47"/>
      <c r="K71" s="46">
        <f t="shared" ref="K71:N134" si="21">B71-F71</f>
        <v>0</v>
      </c>
      <c r="L71" s="6">
        <f t="shared" si="21"/>
        <v>0</v>
      </c>
      <c r="M71" s="6">
        <f t="shared" si="21"/>
        <v>-5</v>
      </c>
      <c r="N71" s="48">
        <f t="shared" si="21"/>
        <v>0</v>
      </c>
      <c r="O71" s="47"/>
      <c r="P71" s="49">
        <f>VLOOKUP($A71, 'YoY $ Balance'!$A$5:$E$281, 2,FALSE)</f>
        <v>0</v>
      </c>
      <c r="Q71" s="50">
        <f>VLOOKUP($A71, 'YoY $ Balance'!$A$5:$E$281, 3,FALSE)</f>
        <v>0</v>
      </c>
      <c r="R71" s="50">
        <f>VLOOKUP($A71, 'YoY $ Balance'!$A$5:$E$281,4,FALSE)</f>
        <v>886875</v>
      </c>
      <c r="S71" s="51">
        <f>VLOOKUP($A71, 'YoY $ Balance'!$A$5:$E$281, 5,FALSE)</f>
        <v>295625</v>
      </c>
      <c r="T71" s="46" t="str">
        <f t="shared" ref="T71:T134" si="22">IF( AND(Y71="No Activity", Z71="Active"),1, AH71)</f>
        <v/>
      </c>
      <c r="U71" s="52" t="str">
        <f t="shared" si="20"/>
        <v/>
      </c>
      <c r="V71" s="48">
        <f t="shared" ref="V71:V134" si="23">IF( AND(AC71="No Activity", AD71="Active"),1, AM71)</f>
        <v>1</v>
      </c>
      <c r="W71" s="47" t="str">
        <f t="shared" ref="W71:W134" si="24">AN71</f>
        <v/>
      </c>
      <c r="Y71" s="53" t="str">
        <f t="shared" si="12"/>
        <v>No Activity</v>
      </c>
      <c r="Z71" s="52" t="str">
        <f t="shared" si="13"/>
        <v>No Activity</v>
      </c>
      <c r="AA71" s="53" t="str">
        <f t="shared" si="14"/>
        <v>No Activity</v>
      </c>
      <c r="AB71" s="52" t="str">
        <f t="shared" si="15"/>
        <v>No Activity</v>
      </c>
      <c r="AC71" s="53" t="str">
        <f t="shared" si="16"/>
        <v>No Activity</v>
      </c>
      <c r="AD71" s="52" t="str">
        <f t="shared" si="17"/>
        <v>Active</v>
      </c>
      <c r="AE71" s="53" t="str">
        <f t="shared" si="18"/>
        <v>No Activity</v>
      </c>
      <c r="AF71" s="52" t="str">
        <f t="shared" si="19"/>
        <v>No Activity</v>
      </c>
      <c r="AH71" s="6" t="str">
        <f t="shared" ref="AH71:AH134" si="25">IF(OR(Y71="No Activity",Z71="No Activity"),"",IF(OR(Y71="Active",Z71="Active"),0,1))</f>
        <v/>
      </c>
      <c r="AI71" s="6" t="str">
        <f t="shared" ref="AI71:AI134" si="26">IF( AND(AH71=0,  OR(AA71="No Activity", AB71="No Activity") ), 1, IF( OR( AND(Y71="No Activity",Z71="No Activity",AA71="No Activity",AB71="No Activity"), AND(AA71="No Activity", AB71="Active"), AND(Y71="No Activity", Z71="Active")),"", 0))</f>
        <v/>
      </c>
      <c r="AJ71" s="6" t="str">
        <f t="shared" ref="AJ71:AJ134" si="27">IF( AND(AI71=0,  OR(AC71="No Activity", AD71="No Activity") ), 1, IF( OR( AND(AA71="No Activity",AB71="No Activity",AC71="No Activity",AD71="No Activity"), AND(AC71="No Activity", AD71="Active"), AND(AA71="No Activity", AB71="Active")),"", 0))</f>
        <v/>
      </c>
      <c r="AK71" s="6" t="str">
        <f t="shared" ref="AK71:AK134" si="28">IF( AND(AJ71=0,  OR(AE71="No Activity", AF71="No Activity") ), 1, IF( OR( AND(AC71="No Activity",AD71="No Activity",AE71="No Activity",AF71="No Activity"), AND(AE71="No Activity", AF71="Active"), AND(AC71="No Activity", AD71="Active")),"", 0))</f>
        <v/>
      </c>
      <c r="AM71" s="6" t="str">
        <f t="shared" ref="AM71:AM134" si="29">IF(OR(AC71="No Activity",AD71="No Activity"),"",IF(OR(AC71="Active",AD71="Active"),0,IF(AND(AC71="No Activity",AD71="Active"),1,1)))</f>
        <v/>
      </c>
      <c r="AN71" s="6" t="str">
        <f t="shared" ref="AN71:AN134" si="30">IF( AND(AJ71=0,  OR(AE71="No Activity", AF71="No Activity") ), 1, IF( OR( AND(AC71="No Activity",AD71="No Activity",AE71="No Activity",AF71="No Activity"), AND(AE71="No Activity", AF71="Active"), AND(AC71="No Activity", AD71="Active")),"", 0))</f>
        <v/>
      </c>
    </row>
    <row r="72" spans="1:40" outlineLevel="1" x14ac:dyDescent="0.25">
      <c r="A72" s="79" t="s">
        <v>364</v>
      </c>
      <c r="B72" s="46"/>
      <c r="D72" s="6">
        <v>6</v>
      </c>
      <c r="E72" s="47">
        <v>15</v>
      </c>
      <c r="F72" s="46"/>
      <c r="H72" s="6">
        <v>7</v>
      </c>
      <c r="I72" s="47">
        <v>8</v>
      </c>
      <c r="K72" s="46">
        <f t="shared" si="21"/>
        <v>0</v>
      </c>
      <c r="L72" s="6">
        <f t="shared" si="21"/>
        <v>0</v>
      </c>
      <c r="M72" s="6">
        <f t="shared" si="21"/>
        <v>-1</v>
      </c>
      <c r="N72" s="48">
        <f t="shared" si="21"/>
        <v>7</v>
      </c>
      <c r="O72" s="47"/>
      <c r="P72" s="49">
        <f>VLOOKUP($A72, 'YoY $ Balance'!$A$5:$E$281, 2,FALSE)</f>
        <v>0</v>
      </c>
      <c r="Q72" s="50">
        <f>VLOOKUP($A72, 'YoY $ Balance'!$A$5:$E$281, 3,FALSE)</f>
        <v>0</v>
      </c>
      <c r="R72" s="50">
        <f>VLOOKUP($A72, 'YoY $ Balance'!$A$5:$E$281,4,FALSE)</f>
        <v>26180528.199999996</v>
      </c>
      <c r="S72" s="51">
        <f>VLOOKUP($A72, 'YoY $ Balance'!$A$5:$E$281, 5,FALSE)</f>
        <v>21672950.800000001</v>
      </c>
      <c r="T72" s="46" t="str">
        <f t="shared" si="22"/>
        <v/>
      </c>
      <c r="U72" s="52" t="str">
        <f t="shared" si="20"/>
        <v/>
      </c>
      <c r="V72" s="48">
        <f t="shared" si="23"/>
        <v>0</v>
      </c>
      <c r="W72" s="47">
        <f t="shared" si="24"/>
        <v>0</v>
      </c>
      <c r="Y72" s="53" t="str">
        <f t="shared" ref="Y72:Y135" si="31">IF(ISBLANK(B72),"No Activity","Active")</f>
        <v>No Activity</v>
      </c>
      <c r="Z72" s="52" t="str">
        <f t="shared" ref="Z72:Z135" si="32">IF(ISBLANK(F72),"No Activity","Active")</f>
        <v>No Activity</v>
      </c>
      <c r="AA72" s="53" t="str">
        <f t="shared" ref="AA72:AA135" si="33">IF(ISBLANK(C72),"No Activity","Active")</f>
        <v>No Activity</v>
      </c>
      <c r="AB72" s="52" t="str">
        <f t="shared" ref="AB72:AB135" si="34">IF(ISBLANK(G72),"No Activity","Active")</f>
        <v>No Activity</v>
      </c>
      <c r="AC72" s="53" t="str">
        <f t="shared" ref="AC72:AC135" si="35">IF(ISBLANK(D72),"No Activity","Active")</f>
        <v>Active</v>
      </c>
      <c r="AD72" s="52" t="str">
        <f t="shared" ref="AD72:AD135" si="36">IF(ISBLANK(H72),"No Activity","Active")</f>
        <v>Active</v>
      </c>
      <c r="AE72" s="53" t="str">
        <f t="shared" ref="AE72:AE135" si="37">IF(ISBLANK(E72),"No Activity","Active")</f>
        <v>Active</v>
      </c>
      <c r="AF72" s="52" t="str">
        <f t="shared" ref="AF72:AF135" si="38">IF(ISBLANK(I72),"No Activity","Active")</f>
        <v>Active</v>
      </c>
      <c r="AH72" s="6" t="str">
        <f t="shared" si="25"/>
        <v/>
      </c>
      <c r="AI72" s="6" t="str">
        <f t="shared" si="26"/>
        <v/>
      </c>
      <c r="AJ72" s="6">
        <f t="shared" si="27"/>
        <v>0</v>
      </c>
      <c r="AK72" s="6">
        <f t="shared" si="28"/>
        <v>0</v>
      </c>
      <c r="AM72" s="6">
        <f t="shared" si="29"/>
        <v>0</v>
      </c>
      <c r="AN72" s="6">
        <f t="shared" si="30"/>
        <v>0</v>
      </c>
    </row>
    <row r="73" spans="1:40" outlineLevel="1" x14ac:dyDescent="0.25">
      <c r="A73" s="79" t="s">
        <v>362</v>
      </c>
      <c r="B73" s="46"/>
      <c r="E73" s="47">
        <v>2</v>
      </c>
      <c r="F73" s="46"/>
      <c r="I73" s="47"/>
      <c r="K73" s="46">
        <f t="shared" si="21"/>
        <v>0</v>
      </c>
      <c r="L73" s="6">
        <f t="shared" si="21"/>
        <v>0</v>
      </c>
      <c r="M73" s="6">
        <f t="shared" si="21"/>
        <v>0</v>
      </c>
      <c r="N73" s="48">
        <f t="shared" si="21"/>
        <v>2</v>
      </c>
      <c r="O73" s="47"/>
      <c r="P73" s="49">
        <f>VLOOKUP($A73, 'YoY $ Balance'!$A$5:$E$281, 2,FALSE)</f>
        <v>0</v>
      </c>
      <c r="Q73" s="50">
        <f>VLOOKUP($A73, 'YoY $ Balance'!$A$5:$E$281, 3,FALSE)</f>
        <v>0</v>
      </c>
      <c r="R73" s="50">
        <f>VLOOKUP($A73, 'YoY $ Balance'!$A$5:$E$281,4,FALSE)</f>
        <v>382458.33</v>
      </c>
      <c r="S73" s="51">
        <f>VLOOKUP($A73, 'YoY $ Balance'!$A$5:$E$281, 5,FALSE)</f>
        <v>664916.66</v>
      </c>
      <c r="T73" s="46" t="str">
        <f t="shared" si="22"/>
        <v/>
      </c>
      <c r="U73" s="52" t="str">
        <f t="shared" si="20"/>
        <v/>
      </c>
      <c r="V73" s="48" t="str">
        <f t="shared" si="23"/>
        <v/>
      </c>
      <c r="W73" s="47">
        <f t="shared" si="24"/>
        <v>0</v>
      </c>
      <c r="Y73" s="53" t="str">
        <f t="shared" si="31"/>
        <v>No Activity</v>
      </c>
      <c r="Z73" s="52" t="str">
        <f t="shared" si="32"/>
        <v>No Activity</v>
      </c>
      <c r="AA73" s="53" t="str">
        <f t="shared" si="33"/>
        <v>No Activity</v>
      </c>
      <c r="AB73" s="52" t="str">
        <f t="shared" si="34"/>
        <v>No Activity</v>
      </c>
      <c r="AC73" s="53" t="str">
        <f t="shared" si="35"/>
        <v>No Activity</v>
      </c>
      <c r="AD73" s="52" t="str">
        <f t="shared" si="36"/>
        <v>No Activity</v>
      </c>
      <c r="AE73" s="53" t="str">
        <f t="shared" si="37"/>
        <v>Active</v>
      </c>
      <c r="AF73" s="52" t="str">
        <f t="shared" si="38"/>
        <v>No Activity</v>
      </c>
      <c r="AH73" s="6" t="str">
        <f t="shared" si="25"/>
        <v/>
      </c>
      <c r="AI73" s="6" t="str">
        <f t="shared" si="26"/>
        <v/>
      </c>
      <c r="AJ73" s="6" t="str">
        <f t="shared" si="27"/>
        <v/>
      </c>
      <c r="AK73" s="6">
        <f t="shared" si="28"/>
        <v>0</v>
      </c>
      <c r="AM73" s="6" t="str">
        <f t="shared" si="29"/>
        <v/>
      </c>
      <c r="AN73" s="6">
        <f t="shared" si="30"/>
        <v>0</v>
      </c>
    </row>
    <row r="74" spans="1:40" outlineLevel="1" x14ac:dyDescent="0.25">
      <c r="A74" s="79" t="s">
        <v>370</v>
      </c>
      <c r="B74" s="46"/>
      <c r="E74" s="47">
        <v>1</v>
      </c>
      <c r="F74" s="46"/>
      <c r="I74" s="47"/>
      <c r="K74" s="46">
        <f t="shared" si="21"/>
        <v>0</v>
      </c>
      <c r="L74" s="6">
        <f t="shared" si="21"/>
        <v>0</v>
      </c>
      <c r="M74" s="6">
        <f t="shared" si="21"/>
        <v>0</v>
      </c>
      <c r="N74" s="48">
        <f t="shared" si="21"/>
        <v>1</v>
      </c>
      <c r="O74" s="47"/>
      <c r="P74" s="49">
        <f>VLOOKUP($A74, 'YoY $ Balance'!$A$5:$E$281, 2,FALSE)</f>
        <v>0</v>
      </c>
      <c r="Q74" s="50">
        <f>VLOOKUP($A74, 'YoY $ Balance'!$A$5:$E$281, 3,FALSE)</f>
        <v>0</v>
      </c>
      <c r="R74" s="50">
        <f>VLOOKUP($A74, 'YoY $ Balance'!$A$5:$E$281,4,FALSE)</f>
        <v>430005.38</v>
      </c>
      <c r="S74" s="51">
        <f>VLOOKUP($A74, 'YoY $ Balance'!$A$5:$E$281, 5,FALSE)</f>
        <v>430005.38</v>
      </c>
      <c r="T74" s="46" t="str">
        <f t="shared" si="22"/>
        <v/>
      </c>
      <c r="U74" s="52" t="str">
        <f t="shared" si="20"/>
        <v/>
      </c>
      <c r="V74" s="48" t="str">
        <f t="shared" si="23"/>
        <v/>
      </c>
      <c r="W74" s="47">
        <f t="shared" si="24"/>
        <v>0</v>
      </c>
      <c r="Y74" s="53" t="str">
        <f t="shared" si="31"/>
        <v>No Activity</v>
      </c>
      <c r="Z74" s="52" t="str">
        <f t="shared" si="32"/>
        <v>No Activity</v>
      </c>
      <c r="AA74" s="53" t="str">
        <f t="shared" si="33"/>
        <v>No Activity</v>
      </c>
      <c r="AB74" s="52" t="str">
        <f t="shared" si="34"/>
        <v>No Activity</v>
      </c>
      <c r="AC74" s="53" t="str">
        <f t="shared" si="35"/>
        <v>No Activity</v>
      </c>
      <c r="AD74" s="52" t="str">
        <f t="shared" si="36"/>
        <v>No Activity</v>
      </c>
      <c r="AE74" s="53" t="str">
        <f t="shared" si="37"/>
        <v>Active</v>
      </c>
      <c r="AF74" s="52" t="str">
        <f t="shared" si="38"/>
        <v>No Activity</v>
      </c>
      <c r="AH74" s="6" t="str">
        <f t="shared" si="25"/>
        <v/>
      </c>
      <c r="AI74" s="6" t="str">
        <f t="shared" si="26"/>
        <v/>
      </c>
      <c r="AJ74" s="6" t="str">
        <f t="shared" si="27"/>
        <v/>
      </c>
      <c r="AK74" s="6">
        <f t="shared" si="28"/>
        <v>0</v>
      </c>
      <c r="AM74" s="6" t="str">
        <f t="shared" si="29"/>
        <v/>
      </c>
      <c r="AN74" s="6">
        <f t="shared" si="30"/>
        <v>0</v>
      </c>
    </row>
    <row r="75" spans="1:40" outlineLevel="1" x14ac:dyDescent="0.25">
      <c r="A75" s="79" t="s">
        <v>374</v>
      </c>
      <c r="B75" s="46"/>
      <c r="C75" s="6">
        <v>8</v>
      </c>
      <c r="D75" s="6">
        <v>5</v>
      </c>
      <c r="E75" s="47"/>
      <c r="F75" s="46">
        <v>2</v>
      </c>
      <c r="G75" s="6">
        <v>8</v>
      </c>
      <c r="H75" s="6">
        <v>1</v>
      </c>
      <c r="I75" s="47"/>
      <c r="K75" s="46">
        <f t="shared" si="21"/>
        <v>-2</v>
      </c>
      <c r="L75" s="6">
        <f t="shared" si="21"/>
        <v>0</v>
      </c>
      <c r="M75" s="6">
        <f t="shared" si="21"/>
        <v>4</v>
      </c>
      <c r="N75" s="48">
        <f t="shared" si="21"/>
        <v>0</v>
      </c>
      <c r="O75" s="47"/>
      <c r="P75" s="49">
        <f>VLOOKUP($A75, 'YoY $ Balance'!$A$5:$E$281, 2,FALSE)</f>
        <v>-288750</v>
      </c>
      <c r="Q75" s="50">
        <f>VLOOKUP($A75, 'YoY $ Balance'!$A$5:$E$281, 3,FALSE)</f>
        <v>13773125</v>
      </c>
      <c r="R75" s="50">
        <f>VLOOKUP($A75, 'YoY $ Balance'!$A$5:$E$281,4,FALSE)</f>
        <v>4496666.67</v>
      </c>
      <c r="S75" s="51">
        <f>VLOOKUP($A75, 'YoY $ Balance'!$A$5:$E$281, 5,FALSE)</f>
        <v>0</v>
      </c>
      <c r="T75" s="46">
        <f t="shared" si="22"/>
        <v>1</v>
      </c>
      <c r="U75" s="52" t="str">
        <f t="shared" si="20"/>
        <v/>
      </c>
      <c r="V75" s="48">
        <f t="shared" si="23"/>
        <v>0</v>
      </c>
      <c r="W75" s="47">
        <f t="shared" si="24"/>
        <v>1</v>
      </c>
      <c r="Y75" s="53" t="str">
        <f t="shared" si="31"/>
        <v>No Activity</v>
      </c>
      <c r="Z75" s="52" t="str">
        <f t="shared" si="32"/>
        <v>Active</v>
      </c>
      <c r="AA75" s="53" t="str">
        <f t="shared" si="33"/>
        <v>Active</v>
      </c>
      <c r="AB75" s="52" t="str">
        <f t="shared" si="34"/>
        <v>Active</v>
      </c>
      <c r="AC75" s="53" t="str">
        <f t="shared" si="35"/>
        <v>Active</v>
      </c>
      <c r="AD75" s="52" t="str">
        <f t="shared" si="36"/>
        <v>Active</v>
      </c>
      <c r="AE75" s="53" t="str">
        <f t="shared" si="37"/>
        <v>No Activity</v>
      </c>
      <c r="AF75" s="52" t="str">
        <f t="shared" si="38"/>
        <v>No Activity</v>
      </c>
      <c r="AH75" s="6" t="str">
        <f t="shared" si="25"/>
        <v/>
      </c>
      <c r="AI75" s="6" t="str">
        <f t="shared" si="26"/>
        <v/>
      </c>
      <c r="AJ75" s="6">
        <f t="shared" si="27"/>
        <v>0</v>
      </c>
      <c r="AK75" s="6">
        <f t="shared" si="28"/>
        <v>1</v>
      </c>
      <c r="AM75" s="6">
        <f t="shared" si="29"/>
        <v>0</v>
      </c>
      <c r="AN75" s="6">
        <f t="shared" si="30"/>
        <v>1</v>
      </c>
    </row>
    <row r="76" spans="1:40" outlineLevel="1" x14ac:dyDescent="0.25">
      <c r="A76" s="79" t="s">
        <v>377</v>
      </c>
      <c r="B76" s="46"/>
      <c r="D76" s="6">
        <v>1</v>
      </c>
      <c r="E76" s="47">
        <v>8</v>
      </c>
      <c r="F76" s="46"/>
      <c r="H76" s="6">
        <v>1</v>
      </c>
      <c r="I76" s="47">
        <v>9</v>
      </c>
      <c r="K76" s="46">
        <f t="shared" si="21"/>
        <v>0</v>
      </c>
      <c r="L76" s="6">
        <f t="shared" si="21"/>
        <v>0</v>
      </c>
      <c r="M76" s="6">
        <f t="shared" si="21"/>
        <v>0</v>
      </c>
      <c r="N76" s="48">
        <f t="shared" si="21"/>
        <v>-1</v>
      </c>
      <c r="O76" s="47"/>
      <c r="P76" s="49">
        <f>VLOOKUP($A76, 'YoY $ Balance'!$A$5:$E$281, 2,FALSE)</f>
        <v>0</v>
      </c>
      <c r="Q76" s="50">
        <f>VLOOKUP($A76, 'YoY $ Balance'!$A$5:$E$281, 3,FALSE)</f>
        <v>0</v>
      </c>
      <c r="R76" s="50">
        <f>VLOOKUP($A76, 'YoY $ Balance'!$A$5:$E$281,4,FALSE)</f>
        <v>620275</v>
      </c>
      <c r="S76" s="51">
        <f>VLOOKUP($A76, 'YoY $ Balance'!$A$5:$E$281, 5,FALSE)</f>
        <v>1118058.4999999998</v>
      </c>
      <c r="T76" s="46" t="str">
        <f t="shared" si="22"/>
        <v/>
      </c>
      <c r="U76" s="52" t="str">
        <f t="shared" si="20"/>
        <v/>
      </c>
      <c r="V76" s="48">
        <f t="shared" si="23"/>
        <v>0</v>
      </c>
      <c r="W76" s="47">
        <f t="shared" si="24"/>
        <v>0</v>
      </c>
      <c r="Y76" s="53" t="str">
        <f t="shared" si="31"/>
        <v>No Activity</v>
      </c>
      <c r="Z76" s="52" t="str">
        <f t="shared" si="32"/>
        <v>No Activity</v>
      </c>
      <c r="AA76" s="53" t="str">
        <f t="shared" si="33"/>
        <v>No Activity</v>
      </c>
      <c r="AB76" s="52" t="str">
        <f t="shared" si="34"/>
        <v>No Activity</v>
      </c>
      <c r="AC76" s="53" t="str">
        <f t="shared" si="35"/>
        <v>Active</v>
      </c>
      <c r="AD76" s="52" t="str">
        <f t="shared" si="36"/>
        <v>Active</v>
      </c>
      <c r="AE76" s="53" t="str">
        <f t="shared" si="37"/>
        <v>Active</v>
      </c>
      <c r="AF76" s="52" t="str">
        <f t="shared" si="38"/>
        <v>Active</v>
      </c>
      <c r="AH76" s="6" t="str">
        <f t="shared" si="25"/>
        <v/>
      </c>
      <c r="AI76" s="6" t="str">
        <f t="shared" si="26"/>
        <v/>
      </c>
      <c r="AJ76" s="6">
        <f t="shared" si="27"/>
        <v>0</v>
      </c>
      <c r="AK76" s="6">
        <f t="shared" si="28"/>
        <v>0</v>
      </c>
      <c r="AM76" s="6">
        <f t="shared" si="29"/>
        <v>0</v>
      </c>
      <c r="AN76" s="6">
        <f t="shared" si="30"/>
        <v>0</v>
      </c>
    </row>
    <row r="77" spans="1:40" outlineLevel="1" x14ac:dyDescent="0.25">
      <c r="A77" s="79" t="s">
        <v>390</v>
      </c>
      <c r="B77" s="46">
        <v>17</v>
      </c>
      <c r="C77" s="6">
        <v>22</v>
      </c>
      <c r="E77" s="47"/>
      <c r="F77" s="46">
        <v>12</v>
      </c>
      <c r="G77" s="6">
        <v>12</v>
      </c>
      <c r="I77" s="47"/>
      <c r="K77" s="46">
        <f t="shared" si="21"/>
        <v>5</v>
      </c>
      <c r="L77" s="6">
        <f t="shared" si="21"/>
        <v>10</v>
      </c>
      <c r="M77" s="6">
        <f t="shared" si="21"/>
        <v>0</v>
      </c>
      <c r="N77" s="48">
        <f t="shared" si="21"/>
        <v>0</v>
      </c>
      <c r="O77" s="47"/>
      <c r="P77" s="49">
        <f>VLOOKUP($A77, 'YoY $ Balance'!$A$5:$E$281, 2,FALSE)</f>
        <v>7672600</v>
      </c>
      <c r="Q77" s="50">
        <f>VLOOKUP($A77, 'YoY $ Balance'!$A$5:$E$281, 3,FALSE)</f>
        <v>8380000</v>
      </c>
      <c r="R77" s="50">
        <f>VLOOKUP($A77, 'YoY $ Balance'!$A$5:$E$281,4,FALSE)</f>
        <v>0</v>
      </c>
      <c r="S77" s="51">
        <f>VLOOKUP($A77, 'YoY $ Balance'!$A$5:$E$281, 5,FALSE)</f>
        <v>0</v>
      </c>
      <c r="T77" s="46">
        <f t="shared" si="22"/>
        <v>0</v>
      </c>
      <c r="U77" s="52">
        <f t="shared" si="20"/>
        <v>0</v>
      </c>
      <c r="V77" s="48" t="str">
        <f t="shared" si="23"/>
        <v/>
      </c>
      <c r="W77" s="47" t="str">
        <f t="shared" si="24"/>
        <v/>
      </c>
      <c r="Y77" s="53" t="str">
        <f t="shared" si="31"/>
        <v>Active</v>
      </c>
      <c r="Z77" s="52" t="str">
        <f t="shared" si="32"/>
        <v>Active</v>
      </c>
      <c r="AA77" s="53" t="str">
        <f t="shared" si="33"/>
        <v>Active</v>
      </c>
      <c r="AB77" s="52" t="str">
        <f t="shared" si="34"/>
        <v>Active</v>
      </c>
      <c r="AC77" s="53" t="str">
        <f t="shared" si="35"/>
        <v>No Activity</v>
      </c>
      <c r="AD77" s="52" t="str">
        <f t="shared" si="36"/>
        <v>No Activity</v>
      </c>
      <c r="AE77" s="53" t="str">
        <f t="shared" si="37"/>
        <v>No Activity</v>
      </c>
      <c r="AF77" s="52" t="str">
        <f t="shared" si="38"/>
        <v>No Activity</v>
      </c>
      <c r="AH77" s="6">
        <f t="shared" si="25"/>
        <v>0</v>
      </c>
      <c r="AI77" s="6">
        <f t="shared" si="26"/>
        <v>0</v>
      </c>
      <c r="AJ77" s="6">
        <f t="shared" si="27"/>
        <v>1</v>
      </c>
      <c r="AK77" s="6" t="str">
        <f t="shared" si="28"/>
        <v/>
      </c>
      <c r="AM77" s="6" t="str">
        <f t="shared" si="29"/>
        <v/>
      </c>
      <c r="AN77" s="6" t="str">
        <f t="shared" si="30"/>
        <v/>
      </c>
    </row>
    <row r="78" spans="1:40" outlineLevel="1" x14ac:dyDescent="0.25">
      <c r="A78" s="79" t="s">
        <v>379</v>
      </c>
      <c r="B78" s="46"/>
      <c r="D78" s="6">
        <v>4</v>
      </c>
      <c r="E78" s="47"/>
      <c r="F78" s="46"/>
      <c r="H78" s="6">
        <v>7</v>
      </c>
      <c r="I78" s="47"/>
      <c r="K78" s="46">
        <f t="shared" si="21"/>
        <v>0</v>
      </c>
      <c r="L78" s="6">
        <f t="shared" si="21"/>
        <v>0</v>
      </c>
      <c r="M78" s="6">
        <f t="shared" si="21"/>
        <v>-3</v>
      </c>
      <c r="N78" s="48">
        <f t="shared" si="21"/>
        <v>0</v>
      </c>
      <c r="O78" s="47"/>
      <c r="P78" s="49">
        <f>VLOOKUP($A78, 'YoY $ Balance'!$A$5:$E$281, 2,FALSE)</f>
        <v>0</v>
      </c>
      <c r="Q78" s="50">
        <f>VLOOKUP($A78, 'YoY $ Balance'!$A$5:$E$281, 3,FALSE)</f>
        <v>0</v>
      </c>
      <c r="R78" s="50">
        <f>VLOOKUP($A78, 'YoY $ Balance'!$A$5:$E$281,4,FALSE)</f>
        <v>16002401.939999999</v>
      </c>
      <c r="S78" s="51">
        <f>VLOOKUP($A78, 'YoY $ Balance'!$A$5:$E$281, 5,FALSE)</f>
        <v>0</v>
      </c>
      <c r="T78" s="46" t="str">
        <f t="shared" si="22"/>
        <v/>
      </c>
      <c r="U78" s="52" t="str">
        <f t="shared" si="20"/>
        <v/>
      </c>
      <c r="V78" s="48">
        <f t="shared" si="23"/>
        <v>0</v>
      </c>
      <c r="W78" s="47">
        <f t="shared" si="24"/>
        <v>1</v>
      </c>
      <c r="Y78" s="53" t="str">
        <f t="shared" si="31"/>
        <v>No Activity</v>
      </c>
      <c r="Z78" s="52" t="str">
        <f t="shared" si="32"/>
        <v>No Activity</v>
      </c>
      <c r="AA78" s="53" t="str">
        <f t="shared" si="33"/>
        <v>No Activity</v>
      </c>
      <c r="AB78" s="52" t="str">
        <f t="shared" si="34"/>
        <v>No Activity</v>
      </c>
      <c r="AC78" s="53" t="str">
        <f t="shared" si="35"/>
        <v>Active</v>
      </c>
      <c r="AD78" s="52" t="str">
        <f t="shared" si="36"/>
        <v>Active</v>
      </c>
      <c r="AE78" s="53" t="str">
        <f t="shared" si="37"/>
        <v>No Activity</v>
      </c>
      <c r="AF78" s="52" t="str">
        <f t="shared" si="38"/>
        <v>No Activity</v>
      </c>
      <c r="AH78" s="6" t="str">
        <f t="shared" si="25"/>
        <v/>
      </c>
      <c r="AI78" s="6" t="str">
        <f t="shared" si="26"/>
        <v/>
      </c>
      <c r="AJ78" s="6">
        <f t="shared" si="27"/>
        <v>0</v>
      </c>
      <c r="AK78" s="6">
        <f t="shared" si="28"/>
        <v>1</v>
      </c>
      <c r="AM78" s="6">
        <f t="shared" si="29"/>
        <v>0</v>
      </c>
      <c r="AN78" s="6">
        <f t="shared" si="30"/>
        <v>1</v>
      </c>
    </row>
    <row r="79" spans="1:40" outlineLevel="1" x14ac:dyDescent="0.25">
      <c r="A79" s="79" t="s">
        <v>1001</v>
      </c>
      <c r="B79" s="46">
        <v>1</v>
      </c>
      <c r="C79" s="6">
        <v>4</v>
      </c>
      <c r="D79" s="6">
        <v>3</v>
      </c>
      <c r="E79" s="47">
        <v>3</v>
      </c>
      <c r="F79" s="46">
        <v>4</v>
      </c>
      <c r="G79" s="6">
        <v>1</v>
      </c>
      <c r="H79" s="6">
        <v>13</v>
      </c>
      <c r="I79" s="47">
        <v>3</v>
      </c>
      <c r="K79" s="46">
        <f t="shared" si="21"/>
        <v>-3</v>
      </c>
      <c r="L79" s="6">
        <f t="shared" si="21"/>
        <v>3</v>
      </c>
      <c r="M79" s="6">
        <f t="shared" si="21"/>
        <v>-10</v>
      </c>
      <c r="N79" s="48">
        <f t="shared" si="21"/>
        <v>0</v>
      </c>
      <c r="O79" s="47"/>
      <c r="P79" s="49">
        <f>VLOOKUP($A79, 'YoY $ Balance'!$A$5:$E$281, 2,FALSE)</f>
        <v>12462660</v>
      </c>
      <c r="Q79" s="50">
        <f>VLOOKUP($A79, 'YoY $ Balance'!$A$5:$E$281, 3,FALSE)</f>
        <v>9658561.5</v>
      </c>
      <c r="R79" s="50">
        <f>VLOOKUP($A79, 'YoY $ Balance'!$A$5:$E$281,4,FALSE)</f>
        <v>58466848.719999999</v>
      </c>
      <c r="S79" s="51">
        <f>VLOOKUP($A79, 'YoY $ Balance'!$A$5:$E$281, 5,FALSE)</f>
        <v>6481417.5800000001</v>
      </c>
      <c r="T79" s="46">
        <f t="shared" si="22"/>
        <v>0</v>
      </c>
      <c r="U79" s="52">
        <f t="shared" si="20"/>
        <v>0</v>
      </c>
      <c r="V79" s="48">
        <f t="shared" si="23"/>
        <v>0</v>
      </c>
      <c r="W79" s="47">
        <f t="shared" si="24"/>
        <v>0</v>
      </c>
      <c r="Y79" s="53" t="str">
        <f t="shared" si="31"/>
        <v>Active</v>
      </c>
      <c r="Z79" s="52" t="str">
        <f t="shared" si="32"/>
        <v>Active</v>
      </c>
      <c r="AA79" s="53" t="str">
        <f t="shared" si="33"/>
        <v>Active</v>
      </c>
      <c r="AB79" s="52" t="str">
        <f t="shared" si="34"/>
        <v>Active</v>
      </c>
      <c r="AC79" s="53" t="str">
        <f t="shared" si="35"/>
        <v>Active</v>
      </c>
      <c r="AD79" s="52" t="str">
        <f t="shared" si="36"/>
        <v>Active</v>
      </c>
      <c r="AE79" s="53" t="str">
        <f t="shared" si="37"/>
        <v>Active</v>
      </c>
      <c r="AF79" s="52" t="str">
        <f t="shared" si="38"/>
        <v>Active</v>
      </c>
      <c r="AH79" s="6">
        <f t="shared" si="25"/>
        <v>0</v>
      </c>
      <c r="AI79" s="6">
        <f t="shared" si="26"/>
        <v>0</v>
      </c>
      <c r="AJ79" s="6">
        <f t="shared" si="27"/>
        <v>0</v>
      </c>
      <c r="AK79" s="6">
        <f t="shared" si="28"/>
        <v>0</v>
      </c>
      <c r="AM79" s="6">
        <f t="shared" si="29"/>
        <v>0</v>
      </c>
      <c r="AN79" s="6">
        <f t="shared" si="30"/>
        <v>0</v>
      </c>
    </row>
    <row r="80" spans="1:40" outlineLevel="1" x14ac:dyDescent="0.25">
      <c r="A80" s="79" t="s">
        <v>423</v>
      </c>
      <c r="B80" s="46"/>
      <c r="D80" s="6">
        <v>2</v>
      </c>
      <c r="E80" s="47"/>
      <c r="F80" s="46"/>
      <c r="H80" s="6">
        <v>2</v>
      </c>
      <c r="I80" s="47"/>
      <c r="K80" s="46">
        <f t="shared" si="21"/>
        <v>0</v>
      </c>
      <c r="L80" s="6">
        <f t="shared" si="21"/>
        <v>0</v>
      </c>
      <c r="M80" s="6">
        <f t="shared" si="21"/>
        <v>0</v>
      </c>
      <c r="N80" s="48">
        <f t="shared" si="21"/>
        <v>0</v>
      </c>
      <c r="O80" s="47"/>
      <c r="P80" s="49">
        <f>VLOOKUP($A80, 'YoY $ Balance'!$A$5:$E$281, 2,FALSE)</f>
        <v>0</v>
      </c>
      <c r="Q80" s="50">
        <f>VLOOKUP($A80, 'YoY $ Balance'!$A$5:$E$281, 3,FALSE)</f>
        <v>0</v>
      </c>
      <c r="R80" s="50">
        <f>VLOOKUP($A80, 'YoY $ Balance'!$A$5:$E$281,4,FALSE)</f>
        <v>3767091.76</v>
      </c>
      <c r="S80" s="51">
        <f>VLOOKUP($A80, 'YoY $ Balance'!$A$5:$E$281, 5,FALSE)</f>
        <v>690976.42</v>
      </c>
      <c r="T80" s="46" t="str">
        <f t="shared" si="22"/>
        <v/>
      </c>
      <c r="U80" s="52" t="str">
        <f t="shared" si="20"/>
        <v/>
      </c>
      <c r="V80" s="48">
        <f t="shared" si="23"/>
        <v>0</v>
      </c>
      <c r="W80" s="47">
        <f t="shared" si="24"/>
        <v>1</v>
      </c>
      <c r="Y80" s="53" t="str">
        <f t="shared" si="31"/>
        <v>No Activity</v>
      </c>
      <c r="Z80" s="52" t="str">
        <f t="shared" si="32"/>
        <v>No Activity</v>
      </c>
      <c r="AA80" s="53" t="str">
        <f t="shared" si="33"/>
        <v>No Activity</v>
      </c>
      <c r="AB80" s="52" t="str">
        <f t="shared" si="34"/>
        <v>No Activity</v>
      </c>
      <c r="AC80" s="53" t="str">
        <f t="shared" si="35"/>
        <v>Active</v>
      </c>
      <c r="AD80" s="52" t="str">
        <f t="shared" si="36"/>
        <v>Active</v>
      </c>
      <c r="AE80" s="53" t="str">
        <f t="shared" si="37"/>
        <v>No Activity</v>
      </c>
      <c r="AF80" s="52" t="str">
        <f t="shared" si="38"/>
        <v>No Activity</v>
      </c>
      <c r="AH80" s="6" t="str">
        <f t="shared" si="25"/>
        <v/>
      </c>
      <c r="AI80" s="6" t="str">
        <f t="shared" si="26"/>
        <v/>
      </c>
      <c r="AJ80" s="6">
        <f t="shared" si="27"/>
        <v>0</v>
      </c>
      <c r="AK80" s="6">
        <f t="shared" si="28"/>
        <v>1</v>
      </c>
      <c r="AM80" s="6">
        <f t="shared" si="29"/>
        <v>0</v>
      </c>
      <c r="AN80" s="6">
        <f t="shared" si="30"/>
        <v>1</v>
      </c>
    </row>
    <row r="81" spans="1:40" outlineLevel="1" x14ac:dyDescent="0.25">
      <c r="A81" s="79" t="s">
        <v>383</v>
      </c>
      <c r="B81" s="46"/>
      <c r="D81" s="6">
        <v>3</v>
      </c>
      <c r="E81" s="47">
        <v>3</v>
      </c>
      <c r="F81" s="46"/>
      <c r="H81" s="6">
        <v>3</v>
      </c>
      <c r="I81" s="47">
        <v>3</v>
      </c>
      <c r="K81" s="46">
        <f t="shared" si="21"/>
        <v>0</v>
      </c>
      <c r="L81" s="6">
        <f t="shared" si="21"/>
        <v>0</v>
      </c>
      <c r="M81" s="6">
        <f t="shared" si="21"/>
        <v>0</v>
      </c>
      <c r="N81" s="48">
        <f t="shared" si="21"/>
        <v>0</v>
      </c>
      <c r="O81" s="47"/>
      <c r="P81" s="49">
        <f>VLOOKUP($A81, 'YoY $ Balance'!$A$5:$E$281, 2,FALSE)</f>
        <v>0</v>
      </c>
      <c r="Q81" s="50">
        <f>VLOOKUP($A81, 'YoY $ Balance'!$A$5:$E$281, 3,FALSE)</f>
        <v>0</v>
      </c>
      <c r="R81" s="50">
        <f>VLOOKUP($A81, 'YoY $ Balance'!$A$5:$E$281,4,FALSE)</f>
        <v>24178615</v>
      </c>
      <c r="S81" s="51">
        <f>VLOOKUP($A81, 'YoY $ Balance'!$A$5:$E$281, 5,FALSE)</f>
        <v>14216967.160000002</v>
      </c>
      <c r="T81" s="46" t="str">
        <f t="shared" si="22"/>
        <v/>
      </c>
      <c r="U81" s="52" t="str">
        <f t="shared" si="20"/>
        <v/>
      </c>
      <c r="V81" s="48">
        <f t="shared" si="23"/>
        <v>0</v>
      </c>
      <c r="W81" s="47">
        <f t="shared" si="24"/>
        <v>0</v>
      </c>
      <c r="Y81" s="53" t="str">
        <f t="shared" si="31"/>
        <v>No Activity</v>
      </c>
      <c r="Z81" s="52" t="str">
        <f t="shared" si="32"/>
        <v>No Activity</v>
      </c>
      <c r="AA81" s="53" t="str">
        <f t="shared" si="33"/>
        <v>No Activity</v>
      </c>
      <c r="AB81" s="52" t="str">
        <f t="shared" si="34"/>
        <v>No Activity</v>
      </c>
      <c r="AC81" s="53" t="str">
        <f t="shared" si="35"/>
        <v>Active</v>
      </c>
      <c r="AD81" s="52" t="str">
        <f t="shared" si="36"/>
        <v>Active</v>
      </c>
      <c r="AE81" s="53" t="str">
        <f t="shared" si="37"/>
        <v>Active</v>
      </c>
      <c r="AF81" s="52" t="str">
        <f t="shared" si="38"/>
        <v>Active</v>
      </c>
      <c r="AH81" s="6" t="str">
        <f t="shared" si="25"/>
        <v/>
      </c>
      <c r="AI81" s="6" t="str">
        <f t="shared" si="26"/>
        <v/>
      </c>
      <c r="AJ81" s="6">
        <f t="shared" si="27"/>
        <v>0</v>
      </c>
      <c r="AK81" s="6">
        <f t="shared" si="28"/>
        <v>0</v>
      </c>
      <c r="AM81" s="6">
        <f t="shared" si="29"/>
        <v>0</v>
      </c>
      <c r="AN81" s="6">
        <f t="shared" si="30"/>
        <v>0</v>
      </c>
    </row>
    <row r="82" spans="1:40" outlineLevel="1" x14ac:dyDescent="0.25">
      <c r="A82" s="79" t="s">
        <v>381</v>
      </c>
      <c r="B82" s="46"/>
      <c r="D82" s="6">
        <v>1</v>
      </c>
      <c r="E82" s="47"/>
      <c r="F82" s="46"/>
      <c r="H82" s="6">
        <v>1</v>
      </c>
      <c r="I82" s="47"/>
      <c r="K82" s="46">
        <f t="shared" si="21"/>
        <v>0</v>
      </c>
      <c r="L82" s="6">
        <f t="shared" si="21"/>
        <v>0</v>
      </c>
      <c r="M82" s="6">
        <f t="shared" si="21"/>
        <v>0</v>
      </c>
      <c r="N82" s="48">
        <f t="shared" si="21"/>
        <v>0</v>
      </c>
      <c r="O82" s="47"/>
      <c r="P82" s="49">
        <f>VLOOKUP($A82, 'YoY $ Balance'!$A$5:$E$281, 2,FALSE)</f>
        <v>0</v>
      </c>
      <c r="Q82" s="50">
        <f>VLOOKUP($A82, 'YoY $ Balance'!$A$5:$E$281, 3,FALSE)</f>
        <v>0</v>
      </c>
      <c r="R82" s="50">
        <f>VLOOKUP($A82, 'YoY $ Balance'!$A$5:$E$281,4,FALSE)</f>
        <v>1584804</v>
      </c>
      <c r="S82" s="51">
        <f>VLOOKUP($A82, 'YoY $ Balance'!$A$5:$E$281, 5,FALSE)</f>
        <v>0</v>
      </c>
      <c r="T82" s="46" t="str">
        <f t="shared" si="22"/>
        <v/>
      </c>
      <c r="U82" s="52" t="str">
        <f t="shared" si="20"/>
        <v/>
      </c>
      <c r="V82" s="48">
        <f t="shared" si="23"/>
        <v>0</v>
      </c>
      <c r="W82" s="47">
        <f t="shared" si="24"/>
        <v>1</v>
      </c>
      <c r="Y82" s="53" t="str">
        <f t="shared" si="31"/>
        <v>No Activity</v>
      </c>
      <c r="Z82" s="52" t="str">
        <f t="shared" si="32"/>
        <v>No Activity</v>
      </c>
      <c r="AA82" s="53" t="str">
        <f t="shared" si="33"/>
        <v>No Activity</v>
      </c>
      <c r="AB82" s="52" t="str">
        <f t="shared" si="34"/>
        <v>No Activity</v>
      </c>
      <c r="AC82" s="53" t="str">
        <f t="shared" si="35"/>
        <v>Active</v>
      </c>
      <c r="AD82" s="52" t="str">
        <f t="shared" si="36"/>
        <v>Active</v>
      </c>
      <c r="AE82" s="53" t="str">
        <f t="shared" si="37"/>
        <v>No Activity</v>
      </c>
      <c r="AF82" s="52" t="str">
        <f t="shared" si="38"/>
        <v>No Activity</v>
      </c>
      <c r="AH82" s="6" t="str">
        <f t="shared" si="25"/>
        <v/>
      </c>
      <c r="AI82" s="6" t="str">
        <f t="shared" si="26"/>
        <v/>
      </c>
      <c r="AJ82" s="6">
        <f t="shared" si="27"/>
        <v>0</v>
      </c>
      <c r="AK82" s="6">
        <f t="shared" si="28"/>
        <v>1</v>
      </c>
      <c r="AM82" s="6">
        <f t="shared" si="29"/>
        <v>0</v>
      </c>
      <c r="AN82" s="6">
        <f t="shared" si="30"/>
        <v>1</v>
      </c>
    </row>
    <row r="83" spans="1:40" outlineLevel="1" x14ac:dyDescent="0.25">
      <c r="A83" s="79" t="s">
        <v>385</v>
      </c>
      <c r="B83" s="46">
        <v>2</v>
      </c>
      <c r="D83" s="6">
        <v>4</v>
      </c>
      <c r="E83" s="47">
        <v>3</v>
      </c>
      <c r="F83" s="46">
        <v>1</v>
      </c>
      <c r="G83" s="6">
        <v>1</v>
      </c>
      <c r="H83" s="6">
        <v>4</v>
      </c>
      <c r="I83" s="47">
        <v>3</v>
      </c>
      <c r="K83" s="46">
        <f t="shared" si="21"/>
        <v>1</v>
      </c>
      <c r="L83" s="6">
        <f t="shared" si="21"/>
        <v>-1</v>
      </c>
      <c r="M83" s="6">
        <f t="shared" si="21"/>
        <v>0</v>
      </c>
      <c r="N83" s="48">
        <f t="shared" si="21"/>
        <v>0</v>
      </c>
      <c r="O83" s="47"/>
      <c r="P83" s="49">
        <f>VLOOKUP($A83, 'YoY $ Balance'!$A$5:$E$281, 2,FALSE)</f>
        <v>2310950</v>
      </c>
      <c r="Q83" s="50">
        <f>VLOOKUP($A83, 'YoY $ Balance'!$A$5:$E$281, 3,FALSE)</f>
        <v>1600000</v>
      </c>
      <c r="R83" s="50">
        <f>VLOOKUP($A83, 'YoY $ Balance'!$A$5:$E$281,4,FALSE)</f>
        <v>2640000</v>
      </c>
      <c r="S83" s="51">
        <f>VLOOKUP($A83, 'YoY $ Balance'!$A$5:$E$281, 5,FALSE)</f>
        <v>3870000</v>
      </c>
      <c r="T83" s="46">
        <f t="shared" si="22"/>
        <v>0</v>
      </c>
      <c r="U83" s="52">
        <f t="shared" si="20"/>
        <v>1</v>
      </c>
      <c r="V83" s="48">
        <f t="shared" si="23"/>
        <v>0</v>
      </c>
      <c r="W83" s="47">
        <f t="shared" si="24"/>
        <v>0</v>
      </c>
      <c r="Y83" s="53" t="str">
        <f t="shared" si="31"/>
        <v>Active</v>
      </c>
      <c r="Z83" s="52" t="str">
        <f t="shared" si="32"/>
        <v>Active</v>
      </c>
      <c r="AA83" s="53" t="str">
        <f t="shared" si="33"/>
        <v>No Activity</v>
      </c>
      <c r="AB83" s="52" t="str">
        <f t="shared" si="34"/>
        <v>Active</v>
      </c>
      <c r="AC83" s="53" t="str">
        <f t="shared" si="35"/>
        <v>Active</v>
      </c>
      <c r="AD83" s="52" t="str">
        <f t="shared" si="36"/>
        <v>Active</v>
      </c>
      <c r="AE83" s="53" t="str">
        <f t="shared" si="37"/>
        <v>Active</v>
      </c>
      <c r="AF83" s="52" t="str">
        <f t="shared" si="38"/>
        <v>Active</v>
      </c>
      <c r="AH83" s="6">
        <f t="shared" si="25"/>
        <v>0</v>
      </c>
      <c r="AI83" s="6">
        <f t="shared" si="26"/>
        <v>1</v>
      </c>
      <c r="AJ83" s="6" t="str">
        <f t="shared" si="27"/>
        <v/>
      </c>
      <c r="AK83" s="6">
        <f t="shared" si="28"/>
        <v>0</v>
      </c>
      <c r="AM83" s="6">
        <f t="shared" si="29"/>
        <v>0</v>
      </c>
      <c r="AN83" s="6">
        <f t="shared" si="30"/>
        <v>0</v>
      </c>
    </row>
    <row r="84" spans="1:40" outlineLevel="1" x14ac:dyDescent="0.25">
      <c r="A84" s="79" t="s">
        <v>425</v>
      </c>
      <c r="B84" s="46">
        <v>7</v>
      </c>
      <c r="C84" s="6">
        <v>15</v>
      </c>
      <c r="E84" s="47"/>
      <c r="F84" s="46">
        <v>8</v>
      </c>
      <c r="G84" s="6">
        <v>13</v>
      </c>
      <c r="I84" s="47"/>
      <c r="K84" s="46">
        <f t="shared" si="21"/>
        <v>-1</v>
      </c>
      <c r="L84" s="6">
        <f t="shared" si="21"/>
        <v>2</v>
      </c>
      <c r="M84" s="6">
        <f t="shared" si="21"/>
        <v>0</v>
      </c>
      <c r="N84" s="48">
        <f t="shared" si="21"/>
        <v>0</v>
      </c>
      <c r="O84" s="47"/>
      <c r="P84" s="49">
        <f>VLOOKUP($A84, 'YoY $ Balance'!$A$5:$E$281, 2,FALSE)</f>
        <v>12735362.939999999</v>
      </c>
      <c r="Q84" s="50">
        <f>VLOOKUP($A84, 'YoY $ Balance'!$A$5:$E$281, 3,FALSE)</f>
        <v>59879350.330000021</v>
      </c>
      <c r="R84" s="50">
        <f>VLOOKUP($A84, 'YoY $ Balance'!$A$5:$E$281,4,FALSE)</f>
        <v>0.05</v>
      </c>
      <c r="S84" s="51">
        <f>VLOOKUP($A84, 'YoY $ Balance'!$A$5:$E$281, 5,FALSE)</f>
        <v>0.05</v>
      </c>
      <c r="T84" s="46">
        <f t="shared" si="22"/>
        <v>0</v>
      </c>
      <c r="U84" s="52">
        <f t="shared" si="20"/>
        <v>0</v>
      </c>
      <c r="V84" s="48" t="str">
        <f t="shared" si="23"/>
        <v/>
      </c>
      <c r="W84" s="47" t="str">
        <f t="shared" si="24"/>
        <v/>
      </c>
      <c r="Y84" s="53" t="str">
        <f t="shared" si="31"/>
        <v>Active</v>
      </c>
      <c r="Z84" s="52" t="str">
        <f t="shared" si="32"/>
        <v>Active</v>
      </c>
      <c r="AA84" s="53" t="str">
        <f t="shared" si="33"/>
        <v>Active</v>
      </c>
      <c r="AB84" s="52" t="str">
        <f t="shared" si="34"/>
        <v>Active</v>
      </c>
      <c r="AC84" s="53" t="str">
        <f t="shared" si="35"/>
        <v>No Activity</v>
      </c>
      <c r="AD84" s="52" t="str">
        <f t="shared" si="36"/>
        <v>No Activity</v>
      </c>
      <c r="AE84" s="53" t="str">
        <f t="shared" si="37"/>
        <v>No Activity</v>
      </c>
      <c r="AF84" s="52" t="str">
        <f t="shared" si="38"/>
        <v>No Activity</v>
      </c>
      <c r="AH84" s="6">
        <f t="shared" si="25"/>
        <v>0</v>
      </c>
      <c r="AI84" s="6">
        <f t="shared" si="26"/>
        <v>0</v>
      </c>
      <c r="AJ84" s="6">
        <f t="shared" si="27"/>
        <v>1</v>
      </c>
      <c r="AK84" s="6" t="str">
        <f t="shared" si="28"/>
        <v/>
      </c>
      <c r="AM84" s="6" t="str">
        <f t="shared" si="29"/>
        <v/>
      </c>
      <c r="AN84" s="6" t="str">
        <f t="shared" si="30"/>
        <v/>
      </c>
    </row>
    <row r="85" spans="1:40" outlineLevel="1" x14ac:dyDescent="0.25">
      <c r="A85" s="79" t="s">
        <v>421</v>
      </c>
      <c r="B85" s="46"/>
      <c r="E85" s="47"/>
      <c r="F85" s="46">
        <v>1</v>
      </c>
      <c r="I85" s="47"/>
      <c r="K85" s="46">
        <f t="shared" si="21"/>
        <v>-1</v>
      </c>
      <c r="L85" s="6">
        <f t="shared" si="21"/>
        <v>0</v>
      </c>
      <c r="M85" s="6">
        <f t="shared" si="21"/>
        <v>0</v>
      </c>
      <c r="N85" s="48">
        <f t="shared" si="21"/>
        <v>0</v>
      </c>
      <c r="O85" s="47"/>
      <c r="P85" s="49">
        <f>VLOOKUP($A85, 'YoY $ Balance'!$A$5:$E$281, 2,FALSE)</f>
        <v>277400</v>
      </c>
      <c r="Q85" s="50">
        <f>VLOOKUP($A85, 'YoY $ Balance'!$A$5:$E$281, 3,FALSE)</f>
        <v>0</v>
      </c>
      <c r="R85" s="50">
        <f>VLOOKUP($A85, 'YoY $ Balance'!$A$5:$E$281,4,FALSE)</f>
        <v>0</v>
      </c>
      <c r="S85" s="51">
        <f>VLOOKUP($A85, 'YoY $ Balance'!$A$5:$E$281, 5,FALSE)</f>
        <v>0</v>
      </c>
      <c r="T85" s="46">
        <f t="shared" si="22"/>
        <v>1</v>
      </c>
      <c r="U85" s="52" t="str">
        <f t="shared" si="20"/>
        <v/>
      </c>
      <c r="V85" s="48" t="str">
        <f t="shared" si="23"/>
        <v/>
      </c>
      <c r="W85" s="47" t="str">
        <f t="shared" si="24"/>
        <v/>
      </c>
      <c r="Y85" s="53" t="str">
        <f t="shared" si="31"/>
        <v>No Activity</v>
      </c>
      <c r="Z85" s="52" t="str">
        <f t="shared" si="32"/>
        <v>Active</v>
      </c>
      <c r="AA85" s="53" t="str">
        <f t="shared" si="33"/>
        <v>No Activity</v>
      </c>
      <c r="AB85" s="52" t="str">
        <f t="shared" si="34"/>
        <v>No Activity</v>
      </c>
      <c r="AC85" s="53" t="str">
        <f t="shared" si="35"/>
        <v>No Activity</v>
      </c>
      <c r="AD85" s="52" t="str">
        <f t="shared" si="36"/>
        <v>No Activity</v>
      </c>
      <c r="AE85" s="53" t="str">
        <f t="shared" si="37"/>
        <v>No Activity</v>
      </c>
      <c r="AF85" s="52" t="str">
        <f t="shared" si="38"/>
        <v>No Activity</v>
      </c>
      <c r="AH85" s="6" t="str">
        <f t="shared" si="25"/>
        <v/>
      </c>
      <c r="AI85" s="6" t="str">
        <f t="shared" si="26"/>
        <v/>
      </c>
      <c r="AJ85" s="6" t="str">
        <f t="shared" si="27"/>
        <v/>
      </c>
      <c r="AK85" s="6" t="str">
        <f t="shared" si="28"/>
        <v/>
      </c>
      <c r="AM85" s="6" t="str">
        <f t="shared" si="29"/>
        <v/>
      </c>
      <c r="AN85" s="6" t="str">
        <f t="shared" si="30"/>
        <v/>
      </c>
    </row>
    <row r="86" spans="1:40" outlineLevel="1" x14ac:dyDescent="0.25">
      <c r="A86" s="79" t="s">
        <v>447</v>
      </c>
      <c r="B86" s="46">
        <v>6</v>
      </c>
      <c r="C86" s="6">
        <v>7</v>
      </c>
      <c r="D86" s="6">
        <v>3</v>
      </c>
      <c r="E86" s="47">
        <v>6</v>
      </c>
      <c r="F86" s="46">
        <v>4</v>
      </c>
      <c r="G86" s="6">
        <v>4</v>
      </c>
      <c r="H86" s="6">
        <v>2</v>
      </c>
      <c r="I86" s="47">
        <v>2</v>
      </c>
      <c r="K86" s="46">
        <f t="shared" si="21"/>
        <v>2</v>
      </c>
      <c r="L86" s="6">
        <f t="shared" si="21"/>
        <v>3</v>
      </c>
      <c r="M86" s="6">
        <f t="shared" si="21"/>
        <v>1</v>
      </c>
      <c r="N86" s="48">
        <f t="shared" si="21"/>
        <v>4</v>
      </c>
      <c r="O86" s="47"/>
      <c r="P86" s="49">
        <f>VLOOKUP($A86, 'YoY $ Balance'!$A$5:$E$281, 2,FALSE)</f>
        <v>4875000</v>
      </c>
      <c r="Q86" s="50">
        <f>VLOOKUP($A86, 'YoY $ Balance'!$A$5:$E$281, 3,FALSE)</f>
        <v>6718750</v>
      </c>
      <c r="R86" s="50">
        <f>VLOOKUP($A86, 'YoY $ Balance'!$A$5:$E$281,4,FALSE)</f>
        <v>2412938.6800000002</v>
      </c>
      <c r="S86" s="51">
        <f>VLOOKUP($A86, 'YoY $ Balance'!$A$5:$E$281, 5,FALSE)</f>
        <v>10758031.390000001</v>
      </c>
      <c r="T86" s="46">
        <f t="shared" si="22"/>
        <v>0</v>
      </c>
      <c r="U86" s="52">
        <f t="shared" ref="U86:U149" si="39">AI86</f>
        <v>0</v>
      </c>
      <c r="V86" s="48">
        <f t="shared" si="23"/>
        <v>0</v>
      </c>
      <c r="W86" s="47">
        <f t="shared" si="24"/>
        <v>0</v>
      </c>
      <c r="Y86" s="53" t="str">
        <f t="shared" si="31"/>
        <v>Active</v>
      </c>
      <c r="Z86" s="52" t="str">
        <f t="shared" si="32"/>
        <v>Active</v>
      </c>
      <c r="AA86" s="53" t="str">
        <f t="shared" si="33"/>
        <v>Active</v>
      </c>
      <c r="AB86" s="52" t="str">
        <f t="shared" si="34"/>
        <v>Active</v>
      </c>
      <c r="AC86" s="53" t="str">
        <f t="shared" si="35"/>
        <v>Active</v>
      </c>
      <c r="AD86" s="52" t="str">
        <f t="shared" si="36"/>
        <v>Active</v>
      </c>
      <c r="AE86" s="53" t="str">
        <f t="shared" si="37"/>
        <v>Active</v>
      </c>
      <c r="AF86" s="52" t="str">
        <f t="shared" si="38"/>
        <v>Active</v>
      </c>
      <c r="AH86" s="6">
        <f t="shared" si="25"/>
        <v>0</v>
      </c>
      <c r="AI86" s="6">
        <f t="shared" si="26"/>
        <v>0</v>
      </c>
      <c r="AJ86" s="6">
        <f t="shared" si="27"/>
        <v>0</v>
      </c>
      <c r="AK86" s="6">
        <f t="shared" si="28"/>
        <v>0</v>
      </c>
      <c r="AM86" s="6">
        <f t="shared" si="29"/>
        <v>0</v>
      </c>
      <c r="AN86" s="6">
        <f t="shared" si="30"/>
        <v>0</v>
      </c>
    </row>
    <row r="87" spans="1:40" outlineLevel="1" x14ac:dyDescent="0.25">
      <c r="A87" s="79" t="s">
        <v>568</v>
      </c>
      <c r="B87" s="46">
        <v>10</v>
      </c>
      <c r="C87" s="6">
        <v>3</v>
      </c>
      <c r="E87" s="47">
        <v>1</v>
      </c>
      <c r="F87" s="46">
        <v>11</v>
      </c>
      <c r="G87" s="6">
        <v>11</v>
      </c>
      <c r="I87" s="47"/>
      <c r="K87" s="46">
        <f t="shared" si="21"/>
        <v>-1</v>
      </c>
      <c r="L87" s="6">
        <f t="shared" si="21"/>
        <v>-8</v>
      </c>
      <c r="M87" s="6">
        <f t="shared" si="21"/>
        <v>0</v>
      </c>
      <c r="N87" s="48">
        <f t="shared" si="21"/>
        <v>1</v>
      </c>
      <c r="O87" s="47"/>
      <c r="P87" s="49">
        <f>VLOOKUP($A87, 'YoY $ Balance'!$A$5:$E$281, 2,FALSE)</f>
        <v>715000</v>
      </c>
      <c r="Q87" s="50">
        <f>VLOOKUP($A87, 'YoY $ Balance'!$A$5:$E$281, 3,FALSE)</f>
        <v>2360000</v>
      </c>
      <c r="R87" s="50">
        <f>VLOOKUP($A87, 'YoY $ Balance'!$A$5:$E$281,4,FALSE)</f>
        <v>420000</v>
      </c>
      <c r="S87" s="51">
        <f>VLOOKUP($A87, 'YoY $ Balance'!$A$5:$E$281, 5,FALSE)</f>
        <v>420000</v>
      </c>
      <c r="T87" s="46">
        <f t="shared" si="22"/>
        <v>0</v>
      </c>
      <c r="U87" s="52">
        <f t="shared" si="39"/>
        <v>0</v>
      </c>
      <c r="V87" s="48" t="str">
        <f t="shared" si="23"/>
        <v/>
      </c>
      <c r="W87" s="47">
        <f t="shared" si="24"/>
        <v>0</v>
      </c>
      <c r="Y87" s="53" t="str">
        <f t="shared" si="31"/>
        <v>Active</v>
      </c>
      <c r="Z87" s="52" t="str">
        <f t="shared" si="32"/>
        <v>Active</v>
      </c>
      <c r="AA87" s="53" t="str">
        <f t="shared" si="33"/>
        <v>Active</v>
      </c>
      <c r="AB87" s="52" t="str">
        <f t="shared" si="34"/>
        <v>Active</v>
      </c>
      <c r="AC87" s="53" t="str">
        <f t="shared" si="35"/>
        <v>No Activity</v>
      </c>
      <c r="AD87" s="52" t="str">
        <f t="shared" si="36"/>
        <v>No Activity</v>
      </c>
      <c r="AE87" s="53" t="str">
        <f t="shared" si="37"/>
        <v>Active</v>
      </c>
      <c r="AF87" s="52" t="str">
        <f t="shared" si="38"/>
        <v>No Activity</v>
      </c>
      <c r="AH87" s="6">
        <f t="shared" si="25"/>
        <v>0</v>
      </c>
      <c r="AI87" s="6">
        <f t="shared" si="26"/>
        <v>0</v>
      </c>
      <c r="AJ87" s="6">
        <f t="shared" si="27"/>
        <v>1</v>
      </c>
      <c r="AK87" s="6">
        <f t="shared" si="28"/>
        <v>0</v>
      </c>
      <c r="AM87" s="6" t="str">
        <f t="shared" si="29"/>
        <v/>
      </c>
      <c r="AN87" s="6">
        <f t="shared" si="30"/>
        <v>0</v>
      </c>
    </row>
    <row r="88" spans="1:40" outlineLevel="1" x14ac:dyDescent="0.25">
      <c r="A88" s="79" t="s">
        <v>468</v>
      </c>
      <c r="B88" s="46">
        <v>34</v>
      </c>
      <c r="C88" s="6">
        <v>27</v>
      </c>
      <c r="D88" s="6">
        <v>23</v>
      </c>
      <c r="E88" s="47">
        <v>16</v>
      </c>
      <c r="F88" s="46">
        <v>34</v>
      </c>
      <c r="G88" s="6">
        <v>36</v>
      </c>
      <c r="H88" s="6">
        <v>131</v>
      </c>
      <c r="I88" s="47">
        <v>14</v>
      </c>
      <c r="K88" s="46">
        <f t="shared" si="21"/>
        <v>0</v>
      </c>
      <c r="L88" s="6">
        <f t="shared" si="21"/>
        <v>-9</v>
      </c>
      <c r="M88" s="6">
        <f t="shared" si="21"/>
        <v>-108</v>
      </c>
      <c r="N88" s="48">
        <f t="shared" si="21"/>
        <v>2</v>
      </c>
      <c r="O88" s="47"/>
      <c r="P88" s="49">
        <f>VLOOKUP($A88, 'YoY $ Balance'!$A$5:$E$281, 2,FALSE)</f>
        <v>652900982.57999992</v>
      </c>
      <c r="Q88" s="50">
        <f>VLOOKUP($A88, 'YoY $ Balance'!$A$5:$E$281, 3,FALSE)</f>
        <v>930190085.02999961</v>
      </c>
      <c r="R88" s="50">
        <f>VLOOKUP($A88, 'YoY $ Balance'!$A$5:$E$281,4,FALSE)</f>
        <v>2179192537.4399996</v>
      </c>
      <c r="S88" s="51">
        <f>VLOOKUP($A88, 'YoY $ Balance'!$A$5:$E$281, 5,FALSE)</f>
        <v>601599126</v>
      </c>
      <c r="T88" s="46">
        <f t="shared" si="22"/>
        <v>0</v>
      </c>
      <c r="U88" s="52">
        <f t="shared" si="39"/>
        <v>0</v>
      </c>
      <c r="V88" s="48">
        <f t="shared" si="23"/>
        <v>0</v>
      </c>
      <c r="W88" s="47">
        <f t="shared" si="24"/>
        <v>0</v>
      </c>
      <c r="Y88" s="53" t="str">
        <f t="shared" si="31"/>
        <v>Active</v>
      </c>
      <c r="Z88" s="52" t="str">
        <f t="shared" si="32"/>
        <v>Active</v>
      </c>
      <c r="AA88" s="53" t="str">
        <f t="shared" si="33"/>
        <v>Active</v>
      </c>
      <c r="AB88" s="52" t="str">
        <f t="shared" si="34"/>
        <v>Active</v>
      </c>
      <c r="AC88" s="53" t="str">
        <f t="shared" si="35"/>
        <v>Active</v>
      </c>
      <c r="AD88" s="52" t="str">
        <f t="shared" si="36"/>
        <v>Active</v>
      </c>
      <c r="AE88" s="53" t="str">
        <f t="shared" si="37"/>
        <v>Active</v>
      </c>
      <c r="AF88" s="52" t="str">
        <f t="shared" si="38"/>
        <v>Active</v>
      </c>
      <c r="AH88" s="6">
        <f t="shared" si="25"/>
        <v>0</v>
      </c>
      <c r="AI88" s="6">
        <f t="shared" si="26"/>
        <v>0</v>
      </c>
      <c r="AJ88" s="6">
        <f t="shared" si="27"/>
        <v>0</v>
      </c>
      <c r="AK88" s="6">
        <f t="shared" si="28"/>
        <v>0</v>
      </c>
      <c r="AM88" s="6">
        <f t="shared" si="29"/>
        <v>0</v>
      </c>
      <c r="AN88" s="6">
        <f t="shared" si="30"/>
        <v>0</v>
      </c>
    </row>
    <row r="89" spans="1:40" outlineLevel="1" x14ac:dyDescent="0.25">
      <c r="A89" s="79" t="s">
        <v>463</v>
      </c>
      <c r="B89" s="46">
        <v>2</v>
      </c>
      <c r="C89" s="6">
        <v>2</v>
      </c>
      <c r="E89" s="47"/>
      <c r="F89" s="46"/>
      <c r="I89" s="47"/>
      <c r="K89" s="46">
        <f t="shared" si="21"/>
        <v>2</v>
      </c>
      <c r="L89" s="6">
        <f t="shared" si="21"/>
        <v>2</v>
      </c>
      <c r="M89" s="6">
        <f t="shared" si="21"/>
        <v>0</v>
      </c>
      <c r="N89" s="48">
        <f t="shared" si="21"/>
        <v>0</v>
      </c>
      <c r="O89" s="47"/>
      <c r="P89" s="49">
        <f>VLOOKUP($A89, 'YoY $ Balance'!$A$5:$E$281, 2,FALSE)</f>
        <v>1440180</v>
      </c>
      <c r="Q89" s="50">
        <f>VLOOKUP($A89, 'YoY $ Balance'!$A$5:$E$281, 3,FALSE)</f>
        <v>600075</v>
      </c>
      <c r="R89" s="50">
        <f>VLOOKUP($A89, 'YoY $ Balance'!$A$5:$E$281,4,FALSE)</f>
        <v>0</v>
      </c>
      <c r="S89" s="51">
        <f>VLOOKUP($A89, 'YoY $ Balance'!$A$5:$E$281, 5,FALSE)</f>
        <v>0</v>
      </c>
      <c r="T89" s="46" t="str">
        <f t="shared" si="22"/>
        <v/>
      </c>
      <c r="U89" s="52">
        <f t="shared" si="39"/>
        <v>0</v>
      </c>
      <c r="V89" s="48" t="str">
        <f t="shared" si="23"/>
        <v/>
      </c>
      <c r="W89" s="47" t="str">
        <f t="shared" si="24"/>
        <v/>
      </c>
      <c r="Y89" s="53" t="str">
        <f t="shared" si="31"/>
        <v>Active</v>
      </c>
      <c r="Z89" s="52" t="str">
        <f t="shared" si="32"/>
        <v>No Activity</v>
      </c>
      <c r="AA89" s="53" t="str">
        <f t="shared" si="33"/>
        <v>Active</v>
      </c>
      <c r="AB89" s="52" t="str">
        <f t="shared" si="34"/>
        <v>No Activity</v>
      </c>
      <c r="AC89" s="53" t="str">
        <f t="shared" si="35"/>
        <v>No Activity</v>
      </c>
      <c r="AD89" s="52" t="str">
        <f t="shared" si="36"/>
        <v>No Activity</v>
      </c>
      <c r="AE89" s="53" t="str">
        <f t="shared" si="37"/>
        <v>No Activity</v>
      </c>
      <c r="AF89" s="52" t="str">
        <f t="shared" si="38"/>
        <v>No Activity</v>
      </c>
      <c r="AH89" s="6" t="str">
        <f t="shared" si="25"/>
        <v/>
      </c>
      <c r="AI89" s="6">
        <f t="shared" si="26"/>
        <v>0</v>
      </c>
      <c r="AJ89" s="6">
        <f t="shared" si="27"/>
        <v>1</v>
      </c>
      <c r="AK89" s="6" t="str">
        <f t="shared" si="28"/>
        <v/>
      </c>
      <c r="AM89" s="6" t="str">
        <f t="shared" si="29"/>
        <v/>
      </c>
      <c r="AN89" s="6" t="str">
        <f t="shared" si="30"/>
        <v/>
      </c>
    </row>
    <row r="90" spans="1:40" outlineLevel="1" x14ac:dyDescent="0.25">
      <c r="A90" s="79" t="s">
        <v>540</v>
      </c>
      <c r="B90" s="46">
        <v>5</v>
      </c>
      <c r="C90" s="6">
        <v>6</v>
      </c>
      <c r="E90" s="47">
        <v>1</v>
      </c>
      <c r="F90" s="46">
        <v>8</v>
      </c>
      <c r="G90" s="6">
        <v>8</v>
      </c>
      <c r="I90" s="47"/>
      <c r="K90" s="46">
        <f t="shared" si="21"/>
        <v>-3</v>
      </c>
      <c r="L90" s="6">
        <f t="shared" si="21"/>
        <v>-2</v>
      </c>
      <c r="M90" s="6">
        <f t="shared" si="21"/>
        <v>0</v>
      </c>
      <c r="N90" s="48">
        <f t="shared" si="21"/>
        <v>1</v>
      </c>
      <c r="O90" s="47"/>
      <c r="P90" s="49">
        <f>VLOOKUP($A90, 'YoY $ Balance'!$A$5:$E$281, 2,FALSE)</f>
        <v>33668677.399999999</v>
      </c>
      <c r="Q90" s="50">
        <f>VLOOKUP($A90, 'YoY $ Balance'!$A$5:$E$281, 3,FALSE)</f>
        <v>31623395</v>
      </c>
      <c r="R90" s="50">
        <f>VLOOKUP($A90, 'YoY $ Balance'!$A$5:$E$281,4,FALSE)</f>
        <v>3451188.87</v>
      </c>
      <c r="S90" s="51">
        <f>VLOOKUP($A90, 'YoY $ Balance'!$A$5:$E$281, 5,FALSE)</f>
        <v>3451188.87</v>
      </c>
      <c r="T90" s="46">
        <f t="shared" si="22"/>
        <v>0</v>
      </c>
      <c r="U90" s="52">
        <f t="shared" si="39"/>
        <v>0</v>
      </c>
      <c r="V90" s="48" t="str">
        <f t="shared" si="23"/>
        <v/>
      </c>
      <c r="W90" s="47">
        <f t="shared" si="24"/>
        <v>0</v>
      </c>
      <c r="Y90" s="53" t="str">
        <f t="shared" si="31"/>
        <v>Active</v>
      </c>
      <c r="Z90" s="52" t="str">
        <f t="shared" si="32"/>
        <v>Active</v>
      </c>
      <c r="AA90" s="53" t="str">
        <f t="shared" si="33"/>
        <v>Active</v>
      </c>
      <c r="AB90" s="52" t="str">
        <f t="shared" si="34"/>
        <v>Active</v>
      </c>
      <c r="AC90" s="53" t="str">
        <f t="shared" si="35"/>
        <v>No Activity</v>
      </c>
      <c r="AD90" s="52" t="str">
        <f t="shared" si="36"/>
        <v>No Activity</v>
      </c>
      <c r="AE90" s="53" t="str">
        <f t="shared" si="37"/>
        <v>Active</v>
      </c>
      <c r="AF90" s="52" t="str">
        <f t="shared" si="38"/>
        <v>No Activity</v>
      </c>
      <c r="AH90" s="6">
        <f t="shared" si="25"/>
        <v>0</v>
      </c>
      <c r="AI90" s="6">
        <f t="shared" si="26"/>
        <v>0</v>
      </c>
      <c r="AJ90" s="6">
        <f t="shared" si="27"/>
        <v>1</v>
      </c>
      <c r="AK90" s="6">
        <f t="shared" si="28"/>
        <v>0</v>
      </c>
      <c r="AM90" s="6" t="str">
        <f t="shared" si="29"/>
        <v/>
      </c>
      <c r="AN90" s="6">
        <f t="shared" si="30"/>
        <v>0</v>
      </c>
    </row>
    <row r="91" spans="1:40" outlineLevel="1" x14ac:dyDescent="0.25">
      <c r="A91" s="79" t="s">
        <v>538</v>
      </c>
      <c r="B91" s="46"/>
      <c r="C91" s="6">
        <v>2</v>
      </c>
      <c r="D91" s="6">
        <v>2</v>
      </c>
      <c r="E91" s="47"/>
      <c r="F91" s="46"/>
      <c r="G91" s="6">
        <v>4</v>
      </c>
      <c r="H91" s="6">
        <v>3</v>
      </c>
      <c r="I91" s="47"/>
      <c r="K91" s="46">
        <f t="shared" si="21"/>
        <v>0</v>
      </c>
      <c r="L91" s="6">
        <f t="shared" si="21"/>
        <v>-2</v>
      </c>
      <c r="M91" s="6">
        <f t="shared" si="21"/>
        <v>-1</v>
      </c>
      <c r="N91" s="48">
        <f t="shared" si="21"/>
        <v>0</v>
      </c>
      <c r="O91" s="47"/>
      <c r="P91" s="49">
        <f>VLOOKUP($A91, 'YoY $ Balance'!$A$5:$E$281, 2,FALSE)</f>
        <v>0</v>
      </c>
      <c r="Q91" s="50">
        <f>VLOOKUP($A91, 'YoY $ Balance'!$A$5:$E$281, 3,FALSE)</f>
        <v>1838686.46</v>
      </c>
      <c r="R91" s="50">
        <f>VLOOKUP($A91, 'YoY $ Balance'!$A$5:$E$281,4,FALSE)</f>
        <v>10939893.759999998</v>
      </c>
      <c r="S91" s="51">
        <f>VLOOKUP($A91, 'YoY $ Balance'!$A$5:$E$281, 5,FALSE)</f>
        <v>0</v>
      </c>
      <c r="T91" s="46" t="str">
        <f t="shared" si="22"/>
        <v/>
      </c>
      <c r="U91" s="52">
        <f t="shared" si="39"/>
        <v>0</v>
      </c>
      <c r="V91" s="48">
        <f t="shared" si="23"/>
        <v>0</v>
      </c>
      <c r="W91" s="47">
        <f t="shared" si="24"/>
        <v>1</v>
      </c>
      <c r="Y91" s="53" t="str">
        <f t="shared" si="31"/>
        <v>No Activity</v>
      </c>
      <c r="Z91" s="52" t="str">
        <f t="shared" si="32"/>
        <v>No Activity</v>
      </c>
      <c r="AA91" s="53" t="str">
        <f t="shared" si="33"/>
        <v>Active</v>
      </c>
      <c r="AB91" s="52" t="str">
        <f t="shared" si="34"/>
        <v>Active</v>
      </c>
      <c r="AC91" s="53" t="str">
        <f t="shared" si="35"/>
        <v>Active</v>
      </c>
      <c r="AD91" s="52" t="str">
        <f t="shared" si="36"/>
        <v>Active</v>
      </c>
      <c r="AE91" s="53" t="str">
        <f t="shared" si="37"/>
        <v>No Activity</v>
      </c>
      <c r="AF91" s="52" t="str">
        <f t="shared" si="38"/>
        <v>No Activity</v>
      </c>
      <c r="AH91" s="6" t="str">
        <f t="shared" si="25"/>
        <v/>
      </c>
      <c r="AI91" s="6">
        <f t="shared" si="26"/>
        <v>0</v>
      </c>
      <c r="AJ91" s="6">
        <f t="shared" si="27"/>
        <v>0</v>
      </c>
      <c r="AK91" s="6">
        <f t="shared" si="28"/>
        <v>1</v>
      </c>
      <c r="AM91" s="6">
        <f t="shared" si="29"/>
        <v>0</v>
      </c>
      <c r="AN91" s="6">
        <f t="shared" si="30"/>
        <v>1</v>
      </c>
    </row>
    <row r="92" spans="1:40" outlineLevel="1" x14ac:dyDescent="0.25">
      <c r="A92" s="79" t="s">
        <v>555</v>
      </c>
      <c r="B92" s="46"/>
      <c r="E92" s="47"/>
      <c r="F92" s="46">
        <v>1</v>
      </c>
      <c r="I92" s="47"/>
      <c r="K92" s="46">
        <f t="shared" si="21"/>
        <v>-1</v>
      </c>
      <c r="L92" s="6">
        <f t="shared" si="21"/>
        <v>0</v>
      </c>
      <c r="M92" s="6">
        <f t="shared" si="21"/>
        <v>0</v>
      </c>
      <c r="N92" s="48">
        <f t="shared" si="21"/>
        <v>0</v>
      </c>
      <c r="O92" s="47"/>
      <c r="P92" s="49">
        <f>VLOOKUP($A92, 'YoY $ Balance'!$A$5:$E$281, 2,FALSE)</f>
        <v>0</v>
      </c>
      <c r="Q92" s="50">
        <f>VLOOKUP($A92, 'YoY $ Balance'!$A$5:$E$281, 3,FALSE)</f>
        <v>0</v>
      </c>
      <c r="R92" s="50">
        <f>VLOOKUP($A92, 'YoY $ Balance'!$A$5:$E$281,4,FALSE)</f>
        <v>0</v>
      </c>
      <c r="S92" s="51">
        <f>VLOOKUP($A92, 'YoY $ Balance'!$A$5:$E$281, 5,FALSE)</f>
        <v>0</v>
      </c>
      <c r="T92" s="46">
        <f t="shared" si="22"/>
        <v>1</v>
      </c>
      <c r="U92" s="52" t="str">
        <f t="shared" si="39"/>
        <v/>
      </c>
      <c r="V92" s="48" t="str">
        <f t="shared" si="23"/>
        <v/>
      </c>
      <c r="W92" s="47" t="str">
        <f t="shared" si="24"/>
        <v/>
      </c>
      <c r="Y92" s="53" t="str">
        <f t="shared" si="31"/>
        <v>No Activity</v>
      </c>
      <c r="Z92" s="52" t="str">
        <f t="shared" si="32"/>
        <v>Active</v>
      </c>
      <c r="AA92" s="53" t="str">
        <f t="shared" si="33"/>
        <v>No Activity</v>
      </c>
      <c r="AB92" s="52" t="str">
        <f t="shared" si="34"/>
        <v>No Activity</v>
      </c>
      <c r="AC92" s="53" t="str">
        <f t="shared" si="35"/>
        <v>No Activity</v>
      </c>
      <c r="AD92" s="52" t="str">
        <f t="shared" si="36"/>
        <v>No Activity</v>
      </c>
      <c r="AE92" s="53" t="str">
        <f t="shared" si="37"/>
        <v>No Activity</v>
      </c>
      <c r="AF92" s="52" t="str">
        <f t="shared" si="38"/>
        <v>No Activity</v>
      </c>
      <c r="AH92" s="6" t="str">
        <f t="shared" si="25"/>
        <v/>
      </c>
      <c r="AI92" s="6" t="str">
        <f t="shared" si="26"/>
        <v/>
      </c>
      <c r="AJ92" s="6" t="str">
        <f t="shared" si="27"/>
        <v/>
      </c>
      <c r="AK92" s="6" t="str">
        <f t="shared" si="28"/>
        <v/>
      </c>
      <c r="AM92" s="6" t="str">
        <f t="shared" si="29"/>
        <v/>
      </c>
      <c r="AN92" s="6" t="str">
        <f t="shared" si="30"/>
        <v/>
      </c>
    </row>
    <row r="93" spans="1:40" outlineLevel="1" x14ac:dyDescent="0.25">
      <c r="A93" s="79" t="s">
        <v>442</v>
      </c>
      <c r="B93" s="46"/>
      <c r="C93" s="6">
        <v>4</v>
      </c>
      <c r="E93" s="47"/>
      <c r="F93" s="46">
        <v>1</v>
      </c>
      <c r="G93" s="6">
        <v>4</v>
      </c>
      <c r="I93" s="47"/>
      <c r="K93" s="46">
        <f t="shared" si="21"/>
        <v>-1</v>
      </c>
      <c r="L93" s="6">
        <f t="shared" si="21"/>
        <v>0</v>
      </c>
      <c r="M93" s="6">
        <f t="shared" si="21"/>
        <v>0</v>
      </c>
      <c r="N93" s="48">
        <f t="shared" si="21"/>
        <v>0</v>
      </c>
      <c r="O93" s="47"/>
      <c r="P93" s="49">
        <f>VLOOKUP($A93, 'YoY $ Balance'!$A$5:$E$281, 2,FALSE)</f>
        <v>808698.98</v>
      </c>
      <c r="Q93" s="50">
        <f>VLOOKUP($A93, 'YoY $ Balance'!$A$5:$E$281, 3,FALSE)</f>
        <v>6082522.96</v>
      </c>
      <c r="R93" s="50">
        <f>VLOOKUP($A93, 'YoY $ Balance'!$A$5:$E$281,4,FALSE)</f>
        <v>0</v>
      </c>
      <c r="S93" s="51">
        <f>VLOOKUP($A93, 'YoY $ Balance'!$A$5:$E$281, 5,FALSE)</f>
        <v>0</v>
      </c>
      <c r="T93" s="46">
        <f t="shared" si="22"/>
        <v>1</v>
      </c>
      <c r="U93" s="52" t="str">
        <f t="shared" si="39"/>
        <v/>
      </c>
      <c r="V93" s="48" t="str">
        <f t="shared" si="23"/>
        <v/>
      </c>
      <c r="W93" s="47">
        <f t="shared" si="24"/>
        <v>1</v>
      </c>
      <c r="Y93" s="53" t="str">
        <f t="shared" si="31"/>
        <v>No Activity</v>
      </c>
      <c r="Z93" s="52" t="str">
        <f t="shared" si="32"/>
        <v>Active</v>
      </c>
      <c r="AA93" s="53" t="str">
        <f t="shared" si="33"/>
        <v>Active</v>
      </c>
      <c r="AB93" s="52" t="str">
        <f t="shared" si="34"/>
        <v>Active</v>
      </c>
      <c r="AC93" s="53" t="str">
        <f t="shared" si="35"/>
        <v>No Activity</v>
      </c>
      <c r="AD93" s="52" t="str">
        <f t="shared" si="36"/>
        <v>No Activity</v>
      </c>
      <c r="AE93" s="53" t="str">
        <f t="shared" si="37"/>
        <v>No Activity</v>
      </c>
      <c r="AF93" s="52" t="str">
        <f t="shared" si="38"/>
        <v>No Activity</v>
      </c>
      <c r="AH93" s="6" t="str">
        <f t="shared" si="25"/>
        <v/>
      </c>
      <c r="AI93" s="6" t="str">
        <f t="shared" si="26"/>
        <v/>
      </c>
      <c r="AJ93" s="6">
        <f t="shared" si="27"/>
        <v>0</v>
      </c>
      <c r="AK93" s="6">
        <f t="shared" si="28"/>
        <v>1</v>
      </c>
      <c r="AM93" s="6" t="str">
        <f t="shared" si="29"/>
        <v/>
      </c>
      <c r="AN93" s="6">
        <f t="shared" si="30"/>
        <v>1</v>
      </c>
    </row>
    <row r="94" spans="1:40" outlineLevel="1" x14ac:dyDescent="0.25">
      <c r="A94" s="79" t="s">
        <v>558</v>
      </c>
      <c r="B94" s="46"/>
      <c r="E94" s="47"/>
      <c r="F94" s="46">
        <v>1</v>
      </c>
      <c r="I94" s="47"/>
      <c r="K94" s="46">
        <f t="shared" si="21"/>
        <v>-1</v>
      </c>
      <c r="L94" s="6">
        <f t="shared" si="21"/>
        <v>0</v>
      </c>
      <c r="M94" s="6">
        <f t="shared" si="21"/>
        <v>0</v>
      </c>
      <c r="N94" s="48">
        <f t="shared" si="21"/>
        <v>0</v>
      </c>
      <c r="O94" s="47"/>
      <c r="P94" s="49">
        <f>VLOOKUP($A94, 'YoY $ Balance'!$A$5:$E$281, 2,FALSE)</f>
        <v>396742.94</v>
      </c>
      <c r="Q94" s="50">
        <f>VLOOKUP($A94, 'YoY $ Balance'!$A$5:$E$281, 3,FALSE)</f>
        <v>0</v>
      </c>
      <c r="R94" s="50">
        <f>VLOOKUP($A94, 'YoY $ Balance'!$A$5:$E$281,4,FALSE)</f>
        <v>0</v>
      </c>
      <c r="S94" s="51">
        <f>VLOOKUP($A94, 'YoY $ Balance'!$A$5:$E$281, 5,FALSE)</f>
        <v>0</v>
      </c>
      <c r="T94" s="46">
        <f t="shared" si="22"/>
        <v>1</v>
      </c>
      <c r="U94" s="52" t="str">
        <f t="shared" si="39"/>
        <v/>
      </c>
      <c r="V94" s="48" t="str">
        <f t="shared" si="23"/>
        <v/>
      </c>
      <c r="W94" s="47" t="str">
        <f t="shared" si="24"/>
        <v/>
      </c>
      <c r="Y94" s="53" t="str">
        <f t="shared" si="31"/>
        <v>No Activity</v>
      </c>
      <c r="Z94" s="52" t="str">
        <f t="shared" si="32"/>
        <v>Active</v>
      </c>
      <c r="AA94" s="53" t="str">
        <f t="shared" si="33"/>
        <v>No Activity</v>
      </c>
      <c r="AB94" s="52" t="str">
        <f t="shared" si="34"/>
        <v>No Activity</v>
      </c>
      <c r="AC94" s="53" t="str">
        <f t="shared" si="35"/>
        <v>No Activity</v>
      </c>
      <c r="AD94" s="52" t="str">
        <f t="shared" si="36"/>
        <v>No Activity</v>
      </c>
      <c r="AE94" s="53" t="str">
        <f t="shared" si="37"/>
        <v>No Activity</v>
      </c>
      <c r="AF94" s="52" t="str">
        <f t="shared" si="38"/>
        <v>No Activity</v>
      </c>
      <c r="AH94" s="6" t="str">
        <f t="shared" si="25"/>
        <v/>
      </c>
      <c r="AI94" s="6" t="str">
        <f t="shared" si="26"/>
        <v/>
      </c>
      <c r="AJ94" s="6" t="str">
        <f t="shared" si="27"/>
        <v/>
      </c>
      <c r="AK94" s="6" t="str">
        <f t="shared" si="28"/>
        <v/>
      </c>
      <c r="AM94" s="6" t="str">
        <f t="shared" si="29"/>
        <v/>
      </c>
      <c r="AN94" s="6" t="str">
        <f t="shared" si="30"/>
        <v/>
      </c>
    </row>
    <row r="95" spans="1:40" outlineLevel="1" x14ac:dyDescent="0.25">
      <c r="A95" s="79" t="s">
        <v>564</v>
      </c>
      <c r="B95" s="46">
        <v>1</v>
      </c>
      <c r="E95" s="47"/>
      <c r="F95" s="46">
        <v>1</v>
      </c>
      <c r="I95" s="47"/>
      <c r="K95" s="46">
        <f t="shared" si="21"/>
        <v>0</v>
      </c>
      <c r="L95" s="6">
        <f t="shared" si="21"/>
        <v>0</v>
      </c>
      <c r="M95" s="6">
        <f t="shared" si="21"/>
        <v>0</v>
      </c>
      <c r="N95" s="48">
        <f t="shared" si="21"/>
        <v>0</v>
      </c>
      <c r="O95" s="47"/>
      <c r="P95" s="49">
        <f>VLOOKUP($A95, 'YoY $ Balance'!$A$5:$E$281, 2,FALSE)</f>
        <v>1403000</v>
      </c>
      <c r="Q95" s="50">
        <f>VLOOKUP($A95, 'YoY $ Balance'!$A$5:$E$281, 3,FALSE)</f>
        <v>351000</v>
      </c>
      <c r="R95" s="50">
        <f>VLOOKUP($A95, 'YoY $ Balance'!$A$5:$E$281,4,FALSE)</f>
        <v>0</v>
      </c>
      <c r="S95" s="51">
        <f>VLOOKUP($A95, 'YoY $ Balance'!$A$5:$E$281, 5,FALSE)</f>
        <v>0</v>
      </c>
      <c r="T95" s="46">
        <f t="shared" si="22"/>
        <v>0</v>
      </c>
      <c r="U95" s="52">
        <f t="shared" si="39"/>
        <v>1</v>
      </c>
      <c r="V95" s="48" t="str">
        <f t="shared" si="23"/>
        <v/>
      </c>
      <c r="W95" s="47" t="str">
        <f t="shared" si="24"/>
        <v/>
      </c>
      <c r="Y95" s="53" t="str">
        <f t="shared" si="31"/>
        <v>Active</v>
      </c>
      <c r="Z95" s="52" t="str">
        <f t="shared" si="32"/>
        <v>Active</v>
      </c>
      <c r="AA95" s="53" t="str">
        <f t="shared" si="33"/>
        <v>No Activity</v>
      </c>
      <c r="AB95" s="52" t="str">
        <f t="shared" si="34"/>
        <v>No Activity</v>
      </c>
      <c r="AC95" s="53" t="str">
        <f t="shared" si="35"/>
        <v>No Activity</v>
      </c>
      <c r="AD95" s="52" t="str">
        <f t="shared" si="36"/>
        <v>No Activity</v>
      </c>
      <c r="AE95" s="53" t="str">
        <f t="shared" si="37"/>
        <v>No Activity</v>
      </c>
      <c r="AF95" s="52" t="str">
        <f t="shared" si="38"/>
        <v>No Activity</v>
      </c>
      <c r="AH95" s="6">
        <f t="shared" si="25"/>
        <v>0</v>
      </c>
      <c r="AI95" s="6">
        <f t="shared" si="26"/>
        <v>1</v>
      </c>
      <c r="AJ95" s="6" t="str">
        <f t="shared" si="27"/>
        <v/>
      </c>
      <c r="AK95" s="6" t="str">
        <f t="shared" si="28"/>
        <v/>
      </c>
      <c r="AM95" s="6" t="str">
        <f t="shared" si="29"/>
        <v/>
      </c>
      <c r="AN95" s="6" t="str">
        <f t="shared" si="30"/>
        <v/>
      </c>
    </row>
    <row r="96" spans="1:40" outlineLevel="1" x14ac:dyDescent="0.25">
      <c r="A96" s="79" t="s">
        <v>560</v>
      </c>
      <c r="B96" s="46"/>
      <c r="D96" s="6">
        <v>12</v>
      </c>
      <c r="E96" s="47">
        <v>8</v>
      </c>
      <c r="F96" s="46"/>
      <c r="H96" s="6">
        <v>13</v>
      </c>
      <c r="I96" s="47">
        <v>8</v>
      </c>
      <c r="K96" s="46">
        <f t="shared" si="21"/>
        <v>0</v>
      </c>
      <c r="L96" s="6">
        <f t="shared" si="21"/>
        <v>0</v>
      </c>
      <c r="M96" s="6">
        <f t="shared" si="21"/>
        <v>-1</v>
      </c>
      <c r="N96" s="48">
        <f t="shared" si="21"/>
        <v>0</v>
      </c>
      <c r="O96" s="47"/>
      <c r="P96" s="49">
        <f>VLOOKUP($A96, 'YoY $ Balance'!$A$5:$E$281, 2,FALSE)</f>
        <v>0</v>
      </c>
      <c r="Q96" s="50">
        <f>VLOOKUP($A96, 'YoY $ Balance'!$A$5:$E$281, 3,FALSE)</f>
        <v>0</v>
      </c>
      <c r="R96" s="50">
        <f>VLOOKUP($A96, 'YoY $ Balance'!$A$5:$E$281,4,FALSE)</f>
        <v>44573368.809999987</v>
      </c>
      <c r="S96" s="51">
        <f>VLOOKUP($A96, 'YoY $ Balance'!$A$5:$E$281, 5,FALSE)</f>
        <v>65685064.499999985</v>
      </c>
      <c r="T96" s="46" t="str">
        <f t="shared" si="22"/>
        <v/>
      </c>
      <c r="U96" s="52" t="str">
        <f t="shared" si="39"/>
        <v/>
      </c>
      <c r="V96" s="48">
        <f t="shared" si="23"/>
        <v>0</v>
      </c>
      <c r="W96" s="47">
        <f t="shared" si="24"/>
        <v>0</v>
      </c>
      <c r="Y96" s="53" t="str">
        <f t="shared" si="31"/>
        <v>No Activity</v>
      </c>
      <c r="Z96" s="52" t="str">
        <f t="shared" si="32"/>
        <v>No Activity</v>
      </c>
      <c r="AA96" s="53" t="str">
        <f t="shared" si="33"/>
        <v>No Activity</v>
      </c>
      <c r="AB96" s="52" t="str">
        <f t="shared" si="34"/>
        <v>No Activity</v>
      </c>
      <c r="AC96" s="53" t="str">
        <f t="shared" si="35"/>
        <v>Active</v>
      </c>
      <c r="AD96" s="52" t="str">
        <f t="shared" si="36"/>
        <v>Active</v>
      </c>
      <c r="AE96" s="53" t="str">
        <f t="shared" si="37"/>
        <v>Active</v>
      </c>
      <c r="AF96" s="52" t="str">
        <f t="shared" si="38"/>
        <v>Active</v>
      </c>
      <c r="AH96" s="6" t="str">
        <f t="shared" si="25"/>
        <v/>
      </c>
      <c r="AI96" s="6" t="str">
        <f t="shared" si="26"/>
        <v/>
      </c>
      <c r="AJ96" s="6">
        <f t="shared" si="27"/>
        <v>0</v>
      </c>
      <c r="AK96" s="6">
        <f t="shared" si="28"/>
        <v>0</v>
      </c>
      <c r="AM96" s="6">
        <f t="shared" si="29"/>
        <v>0</v>
      </c>
      <c r="AN96" s="6">
        <f t="shared" si="30"/>
        <v>0</v>
      </c>
    </row>
    <row r="97" spans="1:40" outlineLevel="1" x14ac:dyDescent="0.25">
      <c r="A97" s="79" t="s">
        <v>459</v>
      </c>
      <c r="B97" s="46"/>
      <c r="C97" s="6">
        <v>12</v>
      </c>
      <c r="E97" s="47">
        <v>2</v>
      </c>
      <c r="F97" s="46"/>
      <c r="G97" s="6">
        <v>10</v>
      </c>
      <c r="I97" s="47"/>
      <c r="K97" s="46">
        <f t="shared" si="21"/>
        <v>0</v>
      </c>
      <c r="L97" s="6">
        <f t="shared" si="21"/>
        <v>2</v>
      </c>
      <c r="M97" s="6">
        <f t="shared" si="21"/>
        <v>0</v>
      </c>
      <c r="N97" s="48">
        <f t="shared" si="21"/>
        <v>2</v>
      </c>
      <c r="O97" s="47"/>
      <c r="P97" s="49">
        <f>VLOOKUP($A97, 'YoY $ Balance'!$A$5:$E$281, 2,FALSE)</f>
        <v>0</v>
      </c>
      <c r="Q97" s="50">
        <f>VLOOKUP($A97, 'YoY $ Balance'!$A$5:$E$281, 3,FALSE)</f>
        <v>2563580</v>
      </c>
      <c r="R97" s="50">
        <f>VLOOKUP($A97, 'YoY $ Balance'!$A$5:$E$281,4,FALSE)</f>
        <v>544326.24</v>
      </c>
      <c r="S97" s="51">
        <f>VLOOKUP($A97, 'YoY $ Balance'!$A$5:$E$281, 5,FALSE)</f>
        <v>1082978.72</v>
      </c>
      <c r="T97" s="46" t="str">
        <f t="shared" si="22"/>
        <v/>
      </c>
      <c r="U97" s="52">
        <f t="shared" si="39"/>
        <v>0</v>
      </c>
      <c r="V97" s="48" t="str">
        <f t="shared" si="23"/>
        <v/>
      </c>
      <c r="W97" s="47">
        <f t="shared" si="24"/>
        <v>0</v>
      </c>
      <c r="Y97" s="53" t="str">
        <f t="shared" si="31"/>
        <v>No Activity</v>
      </c>
      <c r="Z97" s="52" t="str">
        <f t="shared" si="32"/>
        <v>No Activity</v>
      </c>
      <c r="AA97" s="53" t="str">
        <f t="shared" si="33"/>
        <v>Active</v>
      </c>
      <c r="AB97" s="52" t="str">
        <f t="shared" si="34"/>
        <v>Active</v>
      </c>
      <c r="AC97" s="53" t="str">
        <f t="shared" si="35"/>
        <v>No Activity</v>
      </c>
      <c r="AD97" s="52" t="str">
        <f t="shared" si="36"/>
        <v>No Activity</v>
      </c>
      <c r="AE97" s="53" t="str">
        <f t="shared" si="37"/>
        <v>Active</v>
      </c>
      <c r="AF97" s="52" t="str">
        <f t="shared" si="38"/>
        <v>No Activity</v>
      </c>
      <c r="AH97" s="6" t="str">
        <f t="shared" si="25"/>
        <v/>
      </c>
      <c r="AI97" s="6">
        <f t="shared" si="26"/>
        <v>0</v>
      </c>
      <c r="AJ97" s="6">
        <f t="shared" si="27"/>
        <v>1</v>
      </c>
      <c r="AK97" s="6">
        <f t="shared" si="28"/>
        <v>0</v>
      </c>
      <c r="AM97" s="6" t="str">
        <f t="shared" si="29"/>
        <v/>
      </c>
      <c r="AN97" s="6">
        <f t="shared" si="30"/>
        <v>0</v>
      </c>
    </row>
    <row r="98" spans="1:40" outlineLevel="1" x14ac:dyDescent="0.25">
      <c r="A98" s="79" t="s">
        <v>590</v>
      </c>
      <c r="B98" s="46">
        <v>3</v>
      </c>
      <c r="C98" s="6">
        <v>1</v>
      </c>
      <c r="E98" s="47"/>
      <c r="F98" s="46">
        <v>6</v>
      </c>
      <c r="I98" s="47"/>
      <c r="K98" s="46">
        <f t="shared" si="21"/>
        <v>-3</v>
      </c>
      <c r="L98" s="6">
        <f t="shared" si="21"/>
        <v>1</v>
      </c>
      <c r="M98" s="6">
        <f t="shared" si="21"/>
        <v>0</v>
      </c>
      <c r="N98" s="48">
        <f t="shared" si="21"/>
        <v>0</v>
      </c>
      <c r="O98" s="47"/>
      <c r="P98" s="49">
        <f>VLOOKUP($A98, 'YoY $ Balance'!$A$5:$E$281, 2,FALSE)</f>
        <v>795000</v>
      </c>
      <c r="Q98" s="50">
        <f>VLOOKUP($A98, 'YoY $ Balance'!$A$5:$E$281, 3,FALSE)</f>
        <v>2500</v>
      </c>
      <c r="R98" s="50">
        <f>VLOOKUP($A98, 'YoY $ Balance'!$A$5:$E$281,4,FALSE)</f>
        <v>0</v>
      </c>
      <c r="S98" s="51">
        <f>VLOOKUP($A98, 'YoY $ Balance'!$A$5:$E$281, 5,FALSE)</f>
        <v>0</v>
      </c>
      <c r="T98" s="46">
        <f t="shared" si="22"/>
        <v>0</v>
      </c>
      <c r="U98" s="52">
        <f t="shared" si="39"/>
        <v>1</v>
      </c>
      <c r="V98" s="48" t="str">
        <f t="shared" si="23"/>
        <v/>
      </c>
      <c r="W98" s="47">
        <f t="shared" si="24"/>
        <v>1</v>
      </c>
      <c r="Y98" s="53" t="str">
        <f t="shared" si="31"/>
        <v>Active</v>
      </c>
      <c r="Z98" s="52" t="str">
        <f t="shared" si="32"/>
        <v>Active</v>
      </c>
      <c r="AA98" s="53" t="str">
        <f t="shared" si="33"/>
        <v>Active</v>
      </c>
      <c r="AB98" s="52" t="str">
        <f t="shared" si="34"/>
        <v>No Activity</v>
      </c>
      <c r="AC98" s="53" t="str">
        <f t="shared" si="35"/>
        <v>No Activity</v>
      </c>
      <c r="AD98" s="52" t="str">
        <f t="shared" si="36"/>
        <v>No Activity</v>
      </c>
      <c r="AE98" s="53" t="str">
        <f t="shared" si="37"/>
        <v>No Activity</v>
      </c>
      <c r="AF98" s="52" t="str">
        <f t="shared" si="38"/>
        <v>No Activity</v>
      </c>
      <c r="AH98" s="6">
        <f t="shared" si="25"/>
        <v>0</v>
      </c>
      <c r="AI98" s="6">
        <f t="shared" si="26"/>
        <v>1</v>
      </c>
      <c r="AJ98" s="6">
        <f t="shared" si="27"/>
        <v>0</v>
      </c>
      <c r="AK98" s="6">
        <f t="shared" si="28"/>
        <v>1</v>
      </c>
      <c r="AM98" s="6" t="str">
        <f t="shared" si="29"/>
        <v/>
      </c>
      <c r="AN98" s="6">
        <f t="shared" si="30"/>
        <v>1</v>
      </c>
    </row>
    <row r="99" spans="1:40" outlineLevel="1" x14ac:dyDescent="0.25">
      <c r="A99" s="79" t="s">
        <v>621</v>
      </c>
      <c r="B99" s="46"/>
      <c r="D99" s="6">
        <v>4</v>
      </c>
      <c r="E99" s="47"/>
      <c r="F99" s="46"/>
      <c r="H99" s="6">
        <v>3</v>
      </c>
      <c r="I99" s="47"/>
      <c r="K99" s="46">
        <f t="shared" si="21"/>
        <v>0</v>
      </c>
      <c r="L99" s="6">
        <f t="shared" si="21"/>
        <v>0</v>
      </c>
      <c r="M99" s="6">
        <f t="shared" si="21"/>
        <v>1</v>
      </c>
      <c r="N99" s="48">
        <f t="shared" si="21"/>
        <v>0</v>
      </c>
      <c r="O99" s="47"/>
      <c r="P99" s="49">
        <f>VLOOKUP($A99, 'YoY $ Balance'!$A$5:$E$281, 2,FALSE)</f>
        <v>0</v>
      </c>
      <c r="Q99" s="50">
        <f>VLOOKUP($A99, 'YoY $ Balance'!$A$5:$E$281, 3,FALSE)</f>
        <v>0</v>
      </c>
      <c r="R99" s="50">
        <f>VLOOKUP($A99, 'YoY $ Balance'!$A$5:$E$281,4,FALSE)</f>
        <v>806250.2100000002</v>
      </c>
      <c r="S99" s="51">
        <f>VLOOKUP($A99, 'YoY $ Balance'!$A$5:$E$281, 5,FALSE)</f>
        <v>0</v>
      </c>
      <c r="T99" s="46" t="str">
        <f t="shared" si="22"/>
        <v/>
      </c>
      <c r="U99" s="52" t="str">
        <f t="shared" si="39"/>
        <v/>
      </c>
      <c r="V99" s="48">
        <f t="shared" si="23"/>
        <v>0</v>
      </c>
      <c r="W99" s="47">
        <f t="shared" si="24"/>
        <v>1</v>
      </c>
      <c r="Y99" s="53" t="str">
        <f t="shared" si="31"/>
        <v>No Activity</v>
      </c>
      <c r="Z99" s="52" t="str">
        <f t="shared" si="32"/>
        <v>No Activity</v>
      </c>
      <c r="AA99" s="53" t="str">
        <f t="shared" si="33"/>
        <v>No Activity</v>
      </c>
      <c r="AB99" s="52" t="str">
        <f t="shared" si="34"/>
        <v>No Activity</v>
      </c>
      <c r="AC99" s="53" t="str">
        <f t="shared" si="35"/>
        <v>Active</v>
      </c>
      <c r="AD99" s="52" t="str">
        <f t="shared" si="36"/>
        <v>Active</v>
      </c>
      <c r="AE99" s="53" t="str">
        <f t="shared" si="37"/>
        <v>No Activity</v>
      </c>
      <c r="AF99" s="52" t="str">
        <f t="shared" si="38"/>
        <v>No Activity</v>
      </c>
      <c r="AH99" s="6" t="str">
        <f t="shared" si="25"/>
        <v/>
      </c>
      <c r="AI99" s="6" t="str">
        <f t="shared" si="26"/>
        <v/>
      </c>
      <c r="AJ99" s="6">
        <f t="shared" si="27"/>
        <v>0</v>
      </c>
      <c r="AK99" s="6">
        <f t="shared" si="28"/>
        <v>1</v>
      </c>
      <c r="AM99" s="6">
        <f t="shared" si="29"/>
        <v>0</v>
      </c>
      <c r="AN99" s="6">
        <f t="shared" si="30"/>
        <v>1</v>
      </c>
    </row>
    <row r="100" spans="1:40" outlineLevel="1" x14ac:dyDescent="0.25">
      <c r="A100" s="79" t="s">
        <v>601</v>
      </c>
      <c r="B100" s="46">
        <v>6</v>
      </c>
      <c r="C100" s="6">
        <v>4</v>
      </c>
      <c r="E100" s="47"/>
      <c r="F100" s="46">
        <v>12</v>
      </c>
      <c r="G100" s="6">
        <v>12</v>
      </c>
      <c r="I100" s="47"/>
      <c r="K100" s="46">
        <f t="shared" si="21"/>
        <v>-6</v>
      </c>
      <c r="L100" s="6">
        <f t="shared" si="21"/>
        <v>-8</v>
      </c>
      <c r="M100" s="6">
        <f t="shared" si="21"/>
        <v>0</v>
      </c>
      <c r="N100" s="48">
        <f t="shared" si="21"/>
        <v>0</v>
      </c>
      <c r="O100" s="47"/>
      <c r="P100" s="49">
        <f>VLOOKUP($A100, 'YoY $ Balance'!$A$5:$E$281, 2,FALSE)</f>
        <v>2772892.45</v>
      </c>
      <c r="Q100" s="50">
        <f>VLOOKUP($A100, 'YoY $ Balance'!$A$5:$E$281, 3,FALSE)</f>
        <v>4663616.82</v>
      </c>
      <c r="R100" s="50">
        <f>VLOOKUP($A100, 'YoY $ Balance'!$A$5:$E$281,4,FALSE)</f>
        <v>230108.27</v>
      </c>
      <c r="S100" s="51">
        <f>VLOOKUP($A100, 'YoY $ Balance'!$A$5:$E$281, 5,FALSE)</f>
        <v>230108.27</v>
      </c>
      <c r="T100" s="46">
        <f t="shared" si="22"/>
        <v>0</v>
      </c>
      <c r="U100" s="52">
        <f t="shared" si="39"/>
        <v>0</v>
      </c>
      <c r="V100" s="48" t="str">
        <f t="shared" si="23"/>
        <v/>
      </c>
      <c r="W100" s="47" t="str">
        <f t="shared" si="24"/>
        <v/>
      </c>
      <c r="Y100" s="53" t="str">
        <f t="shared" si="31"/>
        <v>Active</v>
      </c>
      <c r="Z100" s="52" t="str">
        <f t="shared" si="32"/>
        <v>Active</v>
      </c>
      <c r="AA100" s="53" t="str">
        <f t="shared" si="33"/>
        <v>Active</v>
      </c>
      <c r="AB100" s="52" t="str">
        <f t="shared" si="34"/>
        <v>Active</v>
      </c>
      <c r="AC100" s="53" t="str">
        <f t="shared" si="35"/>
        <v>No Activity</v>
      </c>
      <c r="AD100" s="52" t="str">
        <f t="shared" si="36"/>
        <v>No Activity</v>
      </c>
      <c r="AE100" s="53" t="str">
        <f t="shared" si="37"/>
        <v>No Activity</v>
      </c>
      <c r="AF100" s="52" t="str">
        <f t="shared" si="38"/>
        <v>No Activity</v>
      </c>
      <c r="AH100" s="6">
        <f t="shared" si="25"/>
        <v>0</v>
      </c>
      <c r="AI100" s="6">
        <f t="shared" si="26"/>
        <v>0</v>
      </c>
      <c r="AJ100" s="6">
        <f t="shared" si="27"/>
        <v>1</v>
      </c>
      <c r="AK100" s="6" t="str">
        <f t="shared" si="28"/>
        <v/>
      </c>
      <c r="AM100" s="6" t="str">
        <f t="shared" si="29"/>
        <v/>
      </c>
      <c r="AN100" s="6" t="str">
        <f t="shared" si="30"/>
        <v/>
      </c>
    </row>
    <row r="101" spans="1:40" outlineLevel="1" x14ac:dyDescent="0.25">
      <c r="A101" s="79" t="s">
        <v>623</v>
      </c>
      <c r="B101" s="46"/>
      <c r="D101" s="6">
        <v>6</v>
      </c>
      <c r="E101" s="47">
        <v>6</v>
      </c>
      <c r="F101" s="46"/>
      <c r="H101" s="6">
        <v>3</v>
      </c>
      <c r="I101" s="47">
        <v>3</v>
      </c>
      <c r="K101" s="46">
        <f t="shared" si="21"/>
        <v>0</v>
      </c>
      <c r="L101" s="6">
        <f t="shared" si="21"/>
        <v>0</v>
      </c>
      <c r="M101" s="6">
        <f t="shared" si="21"/>
        <v>3</v>
      </c>
      <c r="N101" s="48">
        <f t="shared" si="21"/>
        <v>3</v>
      </c>
      <c r="O101" s="47"/>
      <c r="P101" s="49">
        <f>VLOOKUP($A101, 'YoY $ Balance'!$A$5:$E$281, 2,FALSE)</f>
        <v>0</v>
      </c>
      <c r="Q101" s="50">
        <f>VLOOKUP($A101, 'YoY $ Balance'!$A$5:$E$281, 3,FALSE)</f>
        <v>0</v>
      </c>
      <c r="R101" s="50">
        <f>VLOOKUP($A101, 'YoY $ Balance'!$A$5:$E$281,4,FALSE)</f>
        <v>3174525.48</v>
      </c>
      <c r="S101" s="51">
        <f>VLOOKUP($A101, 'YoY $ Balance'!$A$5:$E$281, 5,FALSE)</f>
        <v>2133888.94</v>
      </c>
      <c r="T101" s="46" t="str">
        <f t="shared" si="22"/>
        <v/>
      </c>
      <c r="U101" s="52" t="str">
        <f t="shared" si="39"/>
        <v/>
      </c>
      <c r="V101" s="48">
        <f t="shared" si="23"/>
        <v>0</v>
      </c>
      <c r="W101" s="47">
        <f t="shared" si="24"/>
        <v>0</v>
      </c>
      <c r="Y101" s="53" t="str">
        <f t="shared" si="31"/>
        <v>No Activity</v>
      </c>
      <c r="Z101" s="52" t="str">
        <f t="shared" si="32"/>
        <v>No Activity</v>
      </c>
      <c r="AA101" s="53" t="str">
        <f t="shared" si="33"/>
        <v>No Activity</v>
      </c>
      <c r="AB101" s="52" t="str">
        <f t="shared" si="34"/>
        <v>No Activity</v>
      </c>
      <c r="AC101" s="53" t="str">
        <f t="shared" si="35"/>
        <v>Active</v>
      </c>
      <c r="AD101" s="52" t="str">
        <f t="shared" si="36"/>
        <v>Active</v>
      </c>
      <c r="AE101" s="53" t="str">
        <f t="shared" si="37"/>
        <v>Active</v>
      </c>
      <c r="AF101" s="52" t="str">
        <f t="shared" si="38"/>
        <v>Active</v>
      </c>
      <c r="AH101" s="6" t="str">
        <f t="shared" si="25"/>
        <v/>
      </c>
      <c r="AI101" s="6" t="str">
        <f t="shared" si="26"/>
        <v/>
      </c>
      <c r="AJ101" s="6">
        <f t="shared" si="27"/>
        <v>0</v>
      </c>
      <c r="AK101" s="6">
        <f t="shared" si="28"/>
        <v>0</v>
      </c>
      <c r="AM101" s="6">
        <f t="shared" si="29"/>
        <v>0</v>
      </c>
      <c r="AN101" s="6">
        <f t="shared" si="30"/>
        <v>0</v>
      </c>
    </row>
    <row r="102" spans="1:40" outlineLevel="1" x14ac:dyDescent="0.25">
      <c r="A102" s="79" t="s">
        <v>646</v>
      </c>
      <c r="B102" s="46">
        <v>19</v>
      </c>
      <c r="C102" s="6">
        <v>31</v>
      </c>
      <c r="E102" s="47"/>
      <c r="F102" s="46">
        <v>11</v>
      </c>
      <c r="G102" s="6">
        <v>22</v>
      </c>
      <c r="I102" s="47"/>
      <c r="K102" s="46">
        <f t="shared" si="21"/>
        <v>8</v>
      </c>
      <c r="L102" s="6">
        <f t="shared" si="21"/>
        <v>9</v>
      </c>
      <c r="M102" s="6">
        <f t="shared" si="21"/>
        <v>0</v>
      </c>
      <c r="N102" s="48">
        <f t="shared" si="21"/>
        <v>0</v>
      </c>
      <c r="O102" s="47"/>
      <c r="P102" s="49">
        <f>VLOOKUP($A102, 'YoY $ Balance'!$A$5:$E$281, 2,FALSE)</f>
        <v>19939500</v>
      </c>
      <c r="Q102" s="50">
        <f>VLOOKUP($A102, 'YoY $ Balance'!$A$5:$E$281, 3,FALSE)</f>
        <v>4040952.4499999974</v>
      </c>
      <c r="R102" s="50">
        <f>VLOOKUP($A102, 'YoY $ Balance'!$A$5:$E$281,4,FALSE)</f>
        <v>0</v>
      </c>
      <c r="S102" s="51">
        <f>VLOOKUP($A102, 'YoY $ Balance'!$A$5:$E$281, 5,FALSE)</f>
        <v>0</v>
      </c>
      <c r="T102" s="46">
        <f t="shared" si="22"/>
        <v>0</v>
      </c>
      <c r="U102" s="52">
        <f t="shared" si="39"/>
        <v>0</v>
      </c>
      <c r="V102" s="48" t="str">
        <f t="shared" si="23"/>
        <v/>
      </c>
      <c r="W102" s="47" t="str">
        <f t="shared" si="24"/>
        <v/>
      </c>
      <c r="Y102" s="53" t="str">
        <f t="shared" si="31"/>
        <v>Active</v>
      </c>
      <c r="Z102" s="52" t="str">
        <f t="shared" si="32"/>
        <v>Active</v>
      </c>
      <c r="AA102" s="53" t="str">
        <f t="shared" si="33"/>
        <v>Active</v>
      </c>
      <c r="AB102" s="52" t="str">
        <f t="shared" si="34"/>
        <v>Active</v>
      </c>
      <c r="AC102" s="53" t="str">
        <f t="shared" si="35"/>
        <v>No Activity</v>
      </c>
      <c r="AD102" s="52" t="str">
        <f t="shared" si="36"/>
        <v>No Activity</v>
      </c>
      <c r="AE102" s="53" t="str">
        <f t="shared" si="37"/>
        <v>No Activity</v>
      </c>
      <c r="AF102" s="52" t="str">
        <f t="shared" si="38"/>
        <v>No Activity</v>
      </c>
      <c r="AH102" s="6">
        <f t="shared" si="25"/>
        <v>0</v>
      </c>
      <c r="AI102" s="6">
        <f t="shared" si="26"/>
        <v>0</v>
      </c>
      <c r="AJ102" s="6">
        <f t="shared" si="27"/>
        <v>1</v>
      </c>
      <c r="AK102" s="6" t="str">
        <f t="shared" si="28"/>
        <v/>
      </c>
      <c r="AM102" s="6" t="str">
        <f t="shared" si="29"/>
        <v/>
      </c>
      <c r="AN102" s="6" t="str">
        <f t="shared" si="30"/>
        <v/>
      </c>
    </row>
    <row r="103" spans="1:40" outlineLevel="1" x14ac:dyDescent="0.25">
      <c r="A103" s="79" t="s">
        <v>627</v>
      </c>
      <c r="B103" s="46">
        <v>10</v>
      </c>
      <c r="C103" s="6">
        <v>5</v>
      </c>
      <c r="D103" s="6">
        <v>21</v>
      </c>
      <c r="E103" s="47">
        <v>10</v>
      </c>
      <c r="F103" s="46">
        <v>7</v>
      </c>
      <c r="G103" s="6">
        <v>6</v>
      </c>
      <c r="H103" s="6">
        <v>13</v>
      </c>
      <c r="I103" s="47">
        <v>7</v>
      </c>
      <c r="K103" s="46">
        <f t="shared" si="21"/>
        <v>3</v>
      </c>
      <c r="L103" s="6">
        <f t="shared" si="21"/>
        <v>-1</v>
      </c>
      <c r="M103" s="6">
        <f t="shared" si="21"/>
        <v>8</v>
      </c>
      <c r="N103" s="48">
        <f t="shared" si="21"/>
        <v>3</v>
      </c>
      <c r="O103" s="47"/>
      <c r="P103" s="49">
        <f>VLOOKUP($A103, 'YoY $ Balance'!$A$5:$E$281, 2,FALSE)</f>
        <v>7692090</v>
      </c>
      <c r="Q103" s="50">
        <f>VLOOKUP($A103, 'YoY $ Balance'!$A$5:$E$281, 3,FALSE)</f>
        <v>4800000</v>
      </c>
      <c r="R103" s="50">
        <f>VLOOKUP($A103, 'YoY $ Balance'!$A$5:$E$281,4,FALSE)</f>
        <v>10074000</v>
      </c>
      <c r="S103" s="51">
        <f>VLOOKUP($A103, 'YoY $ Balance'!$A$5:$E$281, 5,FALSE)</f>
        <v>3663602.14</v>
      </c>
      <c r="T103" s="46">
        <f t="shared" si="22"/>
        <v>0</v>
      </c>
      <c r="U103" s="52">
        <f t="shared" si="39"/>
        <v>0</v>
      </c>
      <c r="V103" s="48">
        <f t="shared" si="23"/>
        <v>0</v>
      </c>
      <c r="W103" s="47">
        <f t="shared" si="24"/>
        <v>0</v>
      </c>
      <c r="Y103" s="53" t="str">
        <f t="shared" si="31"/>
        <v>Active</v>
      </c>
      <c r="Z103" s="52" t="str">
        <f t="shared" si="32"/>
        <v>Active</v>
      </c>
      <c r="AA103" s="53" t="str">
        <f t="shared" si="33"/>
        <v>Active</v>
      </c>
      <c r="AB103" s="52" t="str">
        <f t="shared" si="34"/>
        <v>Active</v>
      </c>
      <c r="AC103" s="53" t="str">
        <f t="shared" si="35"/>
        <v>Active</v>
      </c>
      <c r="AD103" s="52" t="str">
        <f t="shared" si="36"/>
        <v>Active</v>
      </c>
      <c r="AE103" s="53" t="str">
        <f t="shared" si="37"/>
        <v>Active</v>
      </c>
      <c r="AF103" s="52" t="str">
        <f t="shared" si="38"/>
        <v>Active</v>
      </c>
      <c r="AH103" s="6">
        <f t="shared" si="25"/>
        <v>0</v>
      </c>
      <c r="AI103" s="6">
        <f t="shared" si="26"/>
        <v>0</v>
      </c>
      <c r="AJ103" s="6">
        <f t="shared" si="27"/>
        <v>0</v>
      </c>
      <c r="AK103" s="6">
        <f t="shared" si="28"/>
        <v>0</v>
      </c>
      <c r="AM103" s="6">
        <f t="shared" si="29"/>
        <v>0</v>
      </c>
      <c r="AN103" s="6">
        <f t="shared" si="30"/>
        <v>0</v>
      </c>
    </row>
    <row r="104" spans="1:40" outlineLevel="1" x14ac:dyDescent="0.25">
      <c r="A104" s="79" t="s">
        <v>625</v>
      </c>
      <c r="B104" s="46"/>
      <c r="C104" s="6">
        <v>2</v>
      </c>
      <c r="D104" s="6">
        <v>2</v>
      </c>
      <c r="E104" s="47"/>
      <c r="F104" s="46"/>
      <c r="G104" s="6">
        <v>2</v>
      </c>
      <c r="H104" s="6">
        <v>1</v>
      </c>
      <c r="I104" s="47"/>
      <c r="K104" s="46">
        <f t="shared" si="21"/>
        <v>0</v>
      </c>
      <c r="L104" s="6">
        <f t="shared" si="21"/>
        <v>0</v>
      </c>
      <c r="M104" s="6">
        <f t="shared" si="21"/>
        <v>1</v>
      </c>
      <c r="N104" s="48">
        <f t="shared" si="21"/>
        <v>0</v>
      </c>
      <c r="O104" s="47"/>
      <c r="P104" s="49">
        <f>VLOOKUP($A104, 'YoY $ Balance'!$A$5:$E$281, 2,FALSE)</f>
        <v>0</v>
      </c>
      <c r="Q104" s="50">
        <f>VLOOKUP($A104, 'YoY $ Balance'!$A$5:$E$281, 3,FALSE)</f>
        <v>3820000</v>
      </c>
      <c r="R104" s="50">
        <f>VLOOKUP($A104, 'YoY $ Balance'!$A$5:$E$281,4,FALSE)</f>
        <v>4617857.42</v>
      </c>
      <c r="S104" s="51">
        <f>VLOOKUP($A104, 'YoY $ Balance'!$A$5:$E$281, 5,FALSE)</f>
        <v>1800000</v>
      </c>
      <c r="T104" s="46" t="str">
        <f t="shared" si="22"/>
        <v/>
      </c>
      <c r="U104" s="52">
        <f t="shared" si="39"/>
        <v>0</v>
      </c>
      <c r="V104" s="48">
        <f t="shared" si="23"/>
        <v>0</v>
      </c>
      <c r="W104" s="47">
        <f t="shared" si="24"/>
        <v>1</v>
      </c>
      <c r="Y104" s="53" t="str">
        <f t="shared" si="31"/>
        <v>No Activity</v>
      </c>
      <c r="Z104" s="52" t="str">
        <f t="shared" si="32"/>
        <v>No Activity</v>
      </c>
      <c r="AA104" s="53" t="str">
        <f t="shared" si="33"/>
        <v>Active</v>
      </c>
      <c r="AB104" s="52" t="str">
        <f t="shared" si="34"/>
        <v>Active</v>
      </c>
      <c r="AC104" s="53" t="str">
        <f t="shared" si="35"/>
        <v>Active</v>
      </c>
      <c r="AD104" s="52" t="str">
        <f t="shared" si="36"/>
        <v>Active</v>
      </c>
      <c r="AE104" s="53" t="str">
        <f t="shared" si="37"/>
        <v>No Activity</v>
      </c>
      <c r="AF104" s="52" t="str">
        <f t="shared" si="38"/>
        <v>No Activity</v>
      </c>
      <c r="AH104" s="6" t="str">
        <f t="shared" si="25"/>
        <v/>
      </c>
      <c r="AI104" s="6">
        <f t="shared" si="26"/>
        <v>0</v>
      </c>
      <c r="AJ104" s="6">
        <f t="shared" si="27"/>
        <v>0</v>
      </c>
      <c r="AK104" s="6">
        <f t="shared" si="28"/>
        <v>1</v>
      </c>
      <c r="AM104" s="6">
        <f t="shared" si="29"/>
        <v>0</v>
      </c>
      <c r="AN104" s="6">
        <f t="shared" si="30"/>
        <v>1</v>
      </c>
    </row>
    <row r="105" spans="1:40" outlineLevel="1" x14ac:dyDescent="0.25">
      <c r="A105" s="79" t="s">
        <v>678</v>
      </c>
      <c r="B105" s="46"/>
      <c r="E105" s="47">
        <v>2</v>
      </c>
      <c r="F105" s="46"/>
      <c r="I105" s="47">
        <v>4</v>
      </c>
      <c r="K105" s="46">
        <f t="shared" si="21"/>
        <v>0</v>
      </c>
      <c r="L105" s="6">
        <f t="shared" si="21"/>
        <v>0</v>
      </c>
      <c r="M105" s="6">
        <f t="shared" si="21"/>
        <v>0</v>
      </c>
      <c r="N105" s="48">
        <f t="shared" si="21"/>
        <v>-2</v>
      </c>
      <c r="O105" s="47"/>
      <c r="P105" s="49">
        <f>VLOOKUP($A105, 'YoY $ Balance'!$A$5:$E$281, 2,FALSE)</f>
        <v>0</v>
      </c>
      <c r="Q105" s="50">
        <f>VLOOKUP($A105, 'YoY $ Balance'!$A$5:$E$281, 3,FALSE)</f>
        <v>0</v>
      </c>
      <c r="R105" s="50">
        <f>VLOOKUP($A105, 'YoY $ Balance'!$A$5:$E$281,4,FALSE)</f>
        <v>0</v>
      </c>
      <c r="S105" s="51">
        <f>VLOOKUP($A105, 'YoY $ Balance'!$A$5:$E$281, 5,FALSE)</f>
        <v>1233820.94</v>
      </c>
      <c r="T105" s="46" t="str">
        <f t="shared" si="22"/>
        <v/>
      </c>
      <c r="U105" s="52" t="str">
        <f t="shared" si="39"/>
        <v/>
      </c>
      <c r="V105" s="48" t="str">
        <f t="shared" si="23"/>
        <v/>
      </c>
      <c r="W105" s="47">
        <f t="shared" si="24"/>
        <v>0</v>
      </c>
      <c r="Y105" s="53" t="str">
        <f t="shared" si="31"/>
        <v>No Activity</v>
      </c>
      <c r="Z105" s="52" t="str">
        <f t="shared" si="32"/>
        <v>No Activity</v>
      </c>
      <c r="AA105" s="53" t="str">
        <f t="shared" si="33"/>
        <v>No Activity</v>
      </c>
      <c r="AB105" s="52" t="str">
        <f t="shared" si="34"/>
        <v>No Activity</v>
      </c>
      <c r="AC105" s="53" t="str">
        <f t="shared" si="35"/>
        <v>No Activity</v>
      </c>
      <c r="AD105" s="52" t="str">
        <f t="shared" si="36"/>
        <v>No Activity</v>
      </c>
      <c r="AE105" s="53" t="str">
        <f t="shared" si="37"/>
        <v>Active</v>
      </c>
      <c r="AF105" s="52" t="str">
        <f t="shared" si="38"/>
        <v>Active</v>
      </c>
      <c r="AH105" s="6" t="str">
        <f t="shared" si="25"/>
        <v/>
      </c>
      <c r="AI105" s="6" t="str">
        <f t="shared" si="26"/>
        <v/>
      </c>
      <c r="AJ105" s="6" t="str">
        <f t="shared" si="27"/>
        <v/>
      </c>
      <c r="AK105" s="6">
        <f t="shared" si="28"/>
        <v>0</v>
      </c>
      <c r="AM105" s="6" t="str">
        <f t="shared" si="29"/>
        <v/>
      </c>
      <c r="AN105" s="6">
        <f t="shared" si="30"/>
        <v>0</v>
      </c>
    </row>
    <row r="106" spans="1:40" outlineLevel="1" x14ac:dyDescent="0.25">
      <c r="A106" s="79" t="s">
        <v>770</v>
      </c>
      <c r="B106" s="46">
        <v>5</v>
      </c>
      <c r="C106" s="6">
        <v>17</v>
      </c>
      <c r="E106" s="47"/>
      <c r="F106" s="46">
        <v>6</v>
      </c>
      <c r="G106" s="6">
        <v>10</v>
      </c>
      <c r="I106" s="47"/>
      <c r="K106" s="46">
        <f t="shared" si="21"/>
        <v>-1</v>
      </c>
      <c r="L106" s="6">
        <f t="shared" si="21"/>
        <v>7</v>
      </c>
      <c r="M106" s="6">
        <f t="shared" si="21"/>
        <v>0</v>
      </c>
      <c r="N106" s="48">
        <f t="shared" si="21"/>
        <v>0</v>
      </c>
      <c r="O106" s="47"/>
      <c r="P106" s="49">
        <f>VLOOKUP($A106, 'YoY $ Balance'!$A$5:$E$281, 2,FALSE)</f>
        <v>5640470</v>
      </c>
      <c r="Q106" s="50">
        <f>VLOOKUP($A106, 'YoY $ Balance'!$A$5:$E$281, 3,FALSE)</f>
        <v>11992333.33</v>
      </c>
      <c r="R106" s="50">
        <f>VLOOKUP($A106, 'YoY $ Balance'!$A$5:$E$281,4,FALSE)</f>
        <v>0</v>
      </c>
      <c r="S106" s="51">
        <f>VLOOKUP($A106, 'YoY $ Balance'!$A$5:$E$281, 5,FALSE)</f>
        <v>0</v>
      </c>
      <c r="T106" s="46">
        <f t="shared" si="22"/>
        <v>0</v>
      </c>
      <c r="U106" s="52">
        <f t="shared" si="39"/>
        <v>0</v>
      </c>
      <c r="V106" s="48" t="str">
        <f t="shared" si="23"/>
        <v/>
      </c>
      <c r="W106" s="47" t="str">
        <f t="shared" si="24"/>
        <v/>
      </c>
      <c r="Y106" s="53" t="str">
        <f t="shared" si="31"/>
        <v>Active</v>
      </c>
      <c r="Z106" s="52" t="str">
        <f t="shared" si="32"/>
        <v>Active</v>
      </c>
      <c r="AA106" s="53" t="str">
        <f t="shared" si="33"/>
        <v>Active</v>
      </c>
      <c r="AB106" s="52" t="str">
        <f t="shared" si="34"/>
        <v>Active</v>
      </c>
      <c r="AC106" s="53" t="str">
        <f t="shared" si="35"/>
        <v>No Activity</v>
      </c>
      <c r="AD106" s="52" t="str">
        <f t="shared" si="36"/>
        <v>No Activity</v>
      </c>
      <c r="AE106" s="53" t="str">
        <f t="shared" si="37"/>
        <v>No Activity</v>
      </c>
      <c r="AF106" s="52" t="str">
        <f t="shared" si="38"/>
        <v>No Activity</v>
      </c>
      <c r="AH106" s="6">
        <f t="shared" si="25"/>
        <v>0</v>
      </c>
      <c r="AI106" s="6">
        <f t="shared" si="26"/>
        <v>0</v>
      </c>
      <c r="AJ106" s="6">
        <f t="shared" si="27"/>
        <v>1</v>
      </c>
      <c r="AK106" s="6" t="str">
        <f t="shared" si="28"/>
        <v/>
      </c>
      <c r="AM106" s="6" t="str">
        <f t="shared" si="29"/>
        <v/>
      </c>
      <c r="AN106" s="6" t="str">
        <f t="shared" si="30"/>
        <v/>
      </c>
    </row>
    <row r="107" spans="1:40" outlineLevel="1" x14ac:dyDescent="0.25">
      <c r="A107" s="79" t="s">
        <v>680</v>
      </c>
      <c r="B107" s="46">
        <v>8</v>
      </c>
      <c r="C107" s="6">
        <v>8</v>
      </c>
      <c r="E107" s="47"/>
      <c r="F107" s="46">
        <v>4</v>
      </c>
      <c r="G107" s="6">
        <v>5</v>
      </c>
      <c r="I107" s="47"/>
      <c r="K107" s="46">
        <f t="shared" si="21"/>
        <v>4</v>
      </c>
      <c r="L107" s="6">
        <f t="shared" si="21"/>
        <v>3</v>
      </c>
      <c r="M107" s="6">
        <f t="shared" si="21"/>
        <v>0</v>
      </c>
      <c r="N107" s="48">
        <f t="shared" si="21"/>
        <v>0</v>
      </c>
      <c r="O107" s="47"/>
      <c r="P107" s="49">
        <f>VLOOKUP($A107, 'YoY $ Balance'!$A$5:$E$281, 2,FALSE)</f>
        <v>64035621.960000008</v>
      </c>
      <c r="Q107" s="50">
        <f>VLOOKUP($A107, 'YoY $ Balance'!$A$5:$E$281, 3,FALSE)</f>
        <v>55571735.530000001</v>
      </c>
      <c r="R107" s="50">
        <f>VLOOKUP($A107, 'YoY $ Balance'!$A$5:$E$281,4,FALSE)</f>
        <v>0</v>
      </c>
      <c r="S107" s="51">
        <f>VLOOKUP($A107, 'YoY $ Balance'!$A$5:$E$281, 5,FALSE)</f>
        <v>0</v>
      </c>
      <c r="T107" s="46">
        <f t="shared" si="22"/>
        <v>0</v>
      </c>
      <c r="U107" s="52">
        <f t="shared" si="39"/>
        <v>0</v>
      </c>
      <c r="V107" s="48" t="str">
        <f t="shared" si="23"/>
        <v/>
      </c>
      <c r="W107" s="47" t="str">
        <f t="shared" si="24"/>
        <v/>
      </c>
      <c r="Y107" s="53" t="str">
        <f t="shared" si="31"/>
        <v>Active</v>
      </c>
      <c r="Z107" s="52" t="str">
        <f t="shared" si="32"/>
        <v>Active</v>
      </c>
      <c r="AA107" s="53" t="str">
        <f t="shared" si="33"/>
        <v>Active</v>
      </c>
      <c r="AB107" s="52" t="str">
        <f t="shared" si="34"/>
        <v>Active</v>
      </c>
      <c r="AC107" s="53" t="str">
        <f t="shared" si="35"/>
        <v>No Activity</v>
      </c>
      <c r="AD107" s="52" t="str">
        <f t="shared" si="36"/>
        <v>No Activity</v>
      </c>
      <c r="AE107" s="53" t="str">
        <f t="shared" si="37"/>
        <v>No Activity</v>
      </c>
      <c r="AF107" s="52" t="str">
        <f t="shared" si="38"/>
        <v>No Activity</v>
      </c>
      <c r="AH107" s="6">
        <f t="shared" si="25"/>
        <v>0</v>
      </c>
      <c r="AI107" s="6">
        <f t="shared" si="26"/>
        <v>0</v>
      </c>
      <c r="AJ107" s="6">
        <f t="shared" si="27"/>
        <v>1</v>
      </c>
      <c r="AK107" s="6" t="str">
        <f t="shared" si="28"/>
        <v/>
      </c>
      <c r="AM107" s="6" t="str">
        <f t="shared" si="29"/>
        <v/>
      </c>
      <c r="AN107" s="6" t="str">
        <f t="shared" si="30"/>
        <v/>
      </c>
    </row>
    <row r="108" spans="1:40" outlineLevel="1" x14ac:dyDescent="0.25">
      <c r="A108" s="79" t="s">
        <v>783</v>
      </c>
      <c r="B108" s="46"/>
      <c r="D108" s="6">
        <v>4</v>
      </c>
      <c r="E108" s="47">
        <v>2</v>
      </c>
      <c r="F108" s="46"/>
      <c r="H108" s="6">
        <v>5</v>
      </c>
      <c r="I108" s="47">
        <v>2</v>
      </c>
      <c r="K108" s="46">
        <f t="shared" si="21"/>
        <v>0</v>
      </c>
      <c r="L108" s="6">
        <f t="shared" si="21"/>
        <v>0</v>
      </c>
      <c r="M108" s="6">
        <f t="shared" si="21"/>
        <v>-1</v>
      </c>
      <c r="N108" s="48">
        <f t="shared" si="21"/>
        <v>0</v>
      </c>
      <c r="O108" s="47"/>
      <c r="P108" s="49">
        <f>VLOOKUP($A108, 'YoY $ Balance'!$A$5:$E$281, 2,FALSE)</f>
        <v>0</v>
      </c>
      <c r="Q108" s="50">
        <f>VLOOKUP($A108, 'YoY $ Balance'!$A$5:$E$281, 3,FALSE)</f>
        <v>0</v>
      </c>
      <c r="R108" s="50">
        <f>VLOOKUP($A108, 'YoY $ Balance'!$A$5:$E$281,4,FALSE)</f>
        <v>5452810.7399999993</v>
      </c>
      <c r="S108" s="51">
        <f>VLOOKUP($A108, 'YoY $ Balance'!$A$5:$E$281, 5,FALSE)</f>
        <v>1149011.6499999999</v>
      </c>
      <c r="T108" s="46" t="str">
        <f t="shared" si="22"/>
        <v/>
      </c>
      <c r="U108" s="52" t="str">
        <f t="shared" si="39"/>
        <v/>
      </c>
      <c r="V108" s="48">
        <f t="shared" si="23"/>
        <v>0</v>
      </c>
      <c r="W108" s="47">
        <f t="shared" si="24"/>
        <v>0</v>
      </c>
      <c r="Y108" s="53" t="str">
        <f t="shared" si="31"/>
        <v>No Activity</v>
      </c>
      <c r="Z108" s="52" t="str">
        <f t="shared" si="32"/>
        <v>No Activity</v>
      </c>
      <c r="AA108" s="53" t="str">
        <f t="shared" si="33"/>
        <v>No Activity</v>
      </c>
      <c r="AB108" s="52" t="str">
        <f t="shared" si="34"/>
        <v>No Activity</v>
      </c>
      <c r="AC108" s="53" t="str">
        <f t="shared" si="35"/>
        <v>Active</v>
      </c>
      <c r="AD108" s="52" t="str">
        <f t="shared" si="36"/>
        <v>Active</v>
      </c>
      <c r="AE108" s="53" t="str">
        <f t="shared" si="37"/>
        <v>Active</v>
      </c>
      <c r="AF108" s="52" t="str">
        <f t="shared" si="38"/>
        <v>Active</v>
      </c>
      <c r="AH108" s="6" t="str">
        <f t="shared" si="25"/>
        <v/>
      </c>
      <c r="AI108" s="6" t="str">
        <f t="shared" si="26"/>
        <v/>
      </c>
      <c r="AJ108" s="6">
        <f t="shared" si="27"/>
        <v>0</v>
      </c>
      <c r="AK108" s="6">
        <f t="shared" si="28"/>
        <v>0</v>
      </c>
      <c r="AM108" s="6">
        <f t="shared" si="29"/>
        <v>0</v>
      </c>
      <c r="AN108" s="6">
        <f t="shared" si="30"/>
        <v>0</v>
      </c>
    </row>
    <row r="109" spans="1:40" outlineLevel="1" x14ac:dyDescent="0.25">
      <c r="A109" s="79" t="s">
        <v>694</v>
      </c>
      <c r="B109" s="46">
        <v>14</v>
      </c>
      <c r="C109" s="6">
        <v>20</v>
      </c>
      <c r="D109" s="6">
        <v>18</v>
      </c>
      <c r="E109" s="47"/>
      <c r="F109" s="46">
        <v>12</v>
      </c>
      <c r="G109" s="6">
        <v>26</v>
      </c>
      <c r="H109" s="6">
        <v>17</v>
      </c>
      <c r="I109" s="47">
        <v>8</v>
      </c>
      <c r="K109" s="46">
        <f t="shared" si="21"/>
        <v>2</v>
      </c>
      <c r="L109" s="6">
        <f t="shared" si="21"/>
        <v>-6</v>
      </c>
      <c r="M109" s="6">
        <f t="shared" si="21"/>
        <v>1</v>
      </c>
      <c r="N109" s="48">
        <f t="shared" si="21"/>
        <v>-8</v>
      </c>
      <c r="O109" s="47"/>
      <c r="P109" s="49">
        <f>VLOOKUP($A109, 'YoY $ Balance'!$A$5:$E$281, 2,FALSE)</f>
        <v>484060965.42000008</v>
      </c>
      <c r="Q109" s="50">
        <f>VLOOKUP($A109, 'YoY $ Balance'!$A$5:$E$281, 3,FALSE)</f>
        <v>149814500.17000005</v>
      </c>
      <c r="R109" s="50">
        <f>VLOOKUP($A109, 'YoY $ Balance'!$A$5:$E$281,4,FALSE)</f>
        <v>52657876.850000009</v>
      </c>
      <c r="S109" s="51">
        <f>VLOOKUP($A109, 'YoY $ Balance'!$A$5:$E$281, 5,FALSE)</f>
        <v>18321084.990000002</v>
      </c>
      <c r="T109" s="46">
        <f t="shared" si="22"/>
        <v>0</v>
      </c>
      <c r="U109" s="52">
        <f t="shared" si="39"/>
        <v>0</v>
      </c>
      <c r="V109" s="48">
        <f t="shared" si="23"/>
        <v>0</v>
      </c>
      <c r="W109" s="47">
        <f t="shared" si="24"/>
        <v>1</v>
      </c>
      <c r="Y109" s="53" t="str">
        <f t="shared" si="31"/>
        <v>Active</v>
      </c>
      <c r="Z109" s="52" t="str">
        <f t="shared" si="32"/>
        <v>Active</v>
      </c>
      <c r="AA109" s="53" t="str">
        <f t="shared" si="33"/>
        <v>Active</v>
      </c>
      <c r="AB109" s="52" t="str">
        <f t="shared" si="34"/>
        <v>Active</v>
      </c>
      <c r="AC109" s="53" t="str">
        <f t="shared" si="35"/>
        <v>Active</v>
      </c>
      <c r="AD109" s="52" t="str">
        <f t="shared" si="36"/>
        <v>Active</v>
      </c>
      <c r="AE109" s="53" t="str">
        <f t="shared" si="37"/>
        <v>No Activity</v>
      </c>
      <c r="AF109" s="52" t="str">
        <f t="shared" si="38"/>
        <v>Active</v>
      </c>
      <c r="AH109" s="6">
        <f t="shared" si="25"/>
        <v>0</v>
      </c>
      <c r="AI109" s="6">
        <f t="shared" si="26"/>
        <v>0</v>
      </c>
      <c r="AJ109" s="6">
        <f t="shared" si="27"/>
        <v>0</v>
      </c>
      <c r="AK109" s="6">
        <f t="shared" si="28"/>
        <v>1</v>
      </c>
      <c r="AM109" s="6">
        <f t="shared" si="29"/>
        <v>0</v>
      </c>
      <c r="AN109" s="6">
        <f t="shared" si="30"/>
        <v>1</v>
      </c>
    </row>
    <row r="110" spans="1:40" outlineLevel="1" x14ac:dyDescent="0.25">
      <c r="A110" s="79" t="s">
        <v>818</v>
      </c>
      <c r="B110" s="46"/>
      <c r="D110" s="6">
        <v>6</v>
      </c>
      <c r="E110" s="47"/>
      <c r="F110" s="46"/>
      <c r="H110" s="6">
        <v>7</v>
      </c>
      <c r="I110" s="47"/>
      <c r="K110" s="46">
        <f t="shared" si="21"/>
        <v>0</v>
      </c>
      <c r="L110" s="6">
        <f t="shared" si="21"/>
        <v>0</v>
      </c>
      <c r="M110" s="6">
        <f t="shared" si="21"/>
        <v>-1</v>
      </c>
      <c r="N110" s="48">
        <f t="shared" si="21"/>
        <v>0</v>
      </c>
      <c r="O110" s="47"/>
      <c r="P110" s="49">
        <f>VLOOKUP($A110, 'YoY $ Balance'!$A$5:$E$281, 2,FALSE)</f>
        <v>0</v>
      </c>
      <c r="Q110" s="50">
        <f>VLOOKUP($A110, 'YoY $ Balance'!$A$5:$E$281, 3,FALSE)</f>
        <v>0</v>
      </c>
      <c r="R110" s="50">
        <f>VLOOKUP($A110, 'YoY $ Balance'!$A$5:$E$281,4,FALSE)</f>
        <v>3439069.76</v>
      </c>
      <c r="S110" s="51">
        <f>VLOOKUP($A110, 'YoY $ Balance'!$A$5:$E$281, 5,FALSE)</f>
        <v>499343.41</v>
      </c>
      <c r="T110" s="46" t="str">
        <f t="shared" si="22"/>
        <v/>
      </c>
      <c r="U110" s="52" t="str">
        <f t="shared" si="39"/>
        <v/>
      </c>
      <c r="V110" s="48">
        <f t="shared" si="23"/>
        <v>0</v>
      </c>
      <c r="W110" s="47">
        <f t="shared" si="24"/>
        <v>1</v>
      </c>
      <c r="Y110" s="53" t="str">
        <f t="shared" si="31"/>
        <v>No Activity</v>
      </c>
      <c r="Z110" s="52" t="str">
        <f t="shared" si="32"/>
        <v>No Activity</v>
      </c>
      <c r="AA110" s="53" t="str">
        <f t="shared" si="33"/>
        <v>No Activity</v>
      </c>
      <c r="AB110" s="52" t="str">
        <f t="shared" si="34"/>
        <v>No Activity</v>
      </c>
      <c r="AC110" s="53" t="str">
        <f t="shared" si="35"/>
        <v>Active</v>
      </c>
      <c r="AD110" s="52" t="str">
        <f t="shared" si="36"/>
        <v>Active</v>
      </c>
      <c r="AE110" s="53" t="str">
        <f t="shared" si="37"/>
        <v>No Activity</v>
      </c>
      <c r="AF110" s="52" t="str">
        <f t="shared" si="38"/>
        <v>No Activity</v>
      </c>
      <c r="AH110" s="6" t="str">
        <f t="shared" si="25"/>
        <v/>
      </c>
      <c r="AI110" s="6" t="str">
        <f t="shared" si="26"/>
        <v/>
      </c>
      <c r="AJ110" s="6">
        <f t="shared" si="27"/>
        <v>0</v>
      </c>
      <c r="AK110" s="6">
        <f t="shared" si="28"/>
        <v>1</v>
      </c>
      <c r="AM110" s="6">
        <f t="shared" si="29"/>
        <v>0</v>
      </c>
      <c r="AN110" s="6">
        <f t="shared" si="30"/>
        <v>1</v>
      </c>
    </row>
    <row r="111" spans="1:40" outlineLevel="1" x14ac:dyDescent="0.25">
      <c r="A111" s="79" t="s">
        <v>785</v>
      </c>
      <c r="B111" s="46">
        <v>19</v>
      </c>
      <c r="C111" s="6">
        <v>7</v>
      </c>
      <c r="D111" s="6">
        <v>2</v>
      </c>
      <c r="E111" s="47"/>
      <c r="F111" s="46">
        <v>13</v>
      </c>
      <c r="G111" s="6">
        <v>16</v>
      </c>
      <c r="H111" s="6">
        <v>4</v>
      </c>
      <c r="I111" s="47"/>
      <c r="K111" s="46">
        <f t="shared" si="21"/>
        <v>6</v>
      </c>
      <c r="L111" s="6">
        <f t="shared" si="21"/>
        <v>-9</v>
      </c>
      <c r="M111" s="6">
        <f t="shared" si="21"/>
        <v>-2</v>
      </c>
      <c r="N111" s="48">
        <f t="shared" si="21"/>
        <v>0</v>
      </c>
      <c r="O111" s="47"/>
      <c r="P111" s="49">
        <f>VLOOKUP($A111, 'YoY $ Balance'!$A$5:$E$281, 2,FALSE)</f>
        <v>122020854.78999999</v>
      </c>
      <c r="Q111" s="50">
        <f>VLOOKUP($A111, 'YoY $ Balance'!$A$5:$E$281, 3,FALSE)</f>
        <v>321019838.73000002</v>
      </c>
      <c r="R111" s="50">
        <f>VLOOKUP($A111, 'YoY $ Balance'!$A$5:$E$281,4,FALSE)</f>
        <v>39927646.390000001</v>
      </c>
      <c r="S111" s="51">
        <f>VLOOKUP($A111, 'YoY $ Balance'!$A$5:$E$281, 5,FALSE)</f>
        <v>4595119.0199999996</v>
      </c>
      <c r="T111" s="46">
        <f t="shared" si="22"/>
        <v>0</v>
      </c>
      <c r="U111" s="52">
        <f t="shared" si="39"/>
        <v>0</v>
      </c>
      <c r="V111" s="48">
        <f t="shared" si="23"/>
        <v>0</v>
      </c>
      <c r="W111" s="47">
        <f t="shared" si="24"/>
        <v>1</v>
      </c>
      <c r="Y111" s="53" t="str">
        <f t="shared" si="31"/>
        <v>Active</v>
      </c>
      <c r="Z111" s="52" t="str">
        <f t="shared" si="32"/>
        <v>Active</v>
      </c>
      <c r="AA111" s="53" t="str">
        <f t="shared" si="33"/>
        <v>Active</v>
      </c>
      <c r="AB111" s="52" t="str">
        <f t="shared" si="34"/>
        <v>Active</v>
      </c>
      <c r="AC111" s="53" t="str">
        <f t="shared" si="35"/>
        <v>Active</v>
      </c>
      <c r="AD111" s="52" t="str">
        <f t="shared" si="36"/>
        <v>Active</v>
      </c>
      <c r="AE111" s="53" t="str">
        <f t="shared" si="37"/>
        <v>No Activity</v>
      </c>
      <c r="AF111" s="52" t="str">
        <f t="shared" si="38"/>
        <v>No Activity</v>
      </c>
      <c r="AH111" s="6">
        <f t="shared" si="25"/>
        <v>0</v>
      </c>
      <c r="AI111" s="6">
        <f t="shared" si="26"/>
        <v>0</v>
      </c>
      <c r="AJ111" s="6">
        <f t="shared" si="27"/>
        <v>0</v>
      </c>
      <c r="AK111" s="6">
        <f t="shared" si="28"/>
        <v>1</v>
      </c>
      <c r="AM111" s="6">
        <f t="shared" si="29"/>
        <v>0</v>
      </c>
      <c r="AN111" s="6">
        <f t="shared" si="30"/>
        <v>1</v>
      </c>
    </row>
    <row r="112" spans="1:40" outlineLevel="1" x14ac:dyDescent="0.25">
      <c r="A112" s="79" t="s">
        <v>754</v>
      </c>
      <c r="B112" s="46"/>
      <c r="E112" s="47">
        <v>2</v>
      </c>
      <c r="F112" s="46"/>
      <c r="H112" s="6">
        <v>1</v>
      </c>
      <c r="I112" s="47">
        <v>6</v>
      </c>
      <c r="K112" s="46">
        <f t="shared" si="21"/>
        <v>0</v>
      </c>
      <c r="L112" s="6">
        <f t="shared" si="21"/>
        <v>0</v>
      </c>
      <c r="M112" s="6">
        <f t="shared" si="21"/>
        <v>-1</v>
      </c>
      <c r="N112" s="48">
        <f t="shared" si="21"/>
        <v>-4</v>
      </c>
      <c r="O112" s="47"/>
      <c r="P112" s="49">
        <f>VLOOKUP($A112, 'YoY $ Balance'!$A$5:$E$281, 2,FALSE)</f>
        <v>0</v>
      </c>
      <c r="Q112" s="50">
        <f>VLOOKUP($A112, 'YoY $ Balance'!$A$5:$E$281, 3,FALSE)</f>
        <v>0</v>
      </c>
      <c r="R112" s="50">
        <f>VLOOKUP($A112, 'YoY $ Balance'!$A$5:$E$281,4,FALSE)</f>
        <v>590322.57999999996</v>
      </c>
      <c r="S112" s="51">
        <f>VLOOKUP($A112, 'YoY $ Balance'!$A$5:$E$281, 5,FALSE)</f>
        <v>19673100.879999999</v>
      </c>
      <c r="T112" s="46" t="str">
        <f t="shared" si="22"/>
        <v/>
      </c>
      <c r="U112" s="52" t="str">
        <f t="shared" si="39"/>
        <v/>
      </c>
      <c r="V112" s="48">
        <f t="shared" si="23"/>
        <v>1</v>
      </c>
      <c r="W112" s="47" t="str">
        <f t="shared" si="24"/>
        <v/>
      </c>
      <c r="Y112" s="53" t="str">
        <f t="shared" si="31"/>
        <v>No Activity</v>
      </c>
      <c r="Z112" s="52" t="str">
        <f t="shared" si="32"/>
        <v>No Activity</v>
      </c>
      <c r="AA112" s="53" t="str">
        <f t="shared" si="33"/>
        <v>No Activity</v>
      </c>
      <c r="AB112" s="52" t="str">
        <f t="shared" si="34"/>
        <v>No Activity</v>
      </c>
      <c r="AC112" s="53" t="str">
        <f t="shared" si="35"/>
        <v>No Activity</v>
      </c>
      <c r="AD112" s="52" t="str">
        <f t="shared" si="36"/>
        <v>Active</v>
      </c>
      <c r="AE112" s="53" t="str">
        <f t="shared" si="37"/>
        <v>Active</v>
      </c>
      <c r="AF112" s="52" t="str">
        <f t="shared" si="38"/>
        <v>Active</v>
      </c>
      <c r="AH112" s="6" t="str">
        <f t="shared" si="25"/>
        <v/>
      </c>
      <c r="AI112" s="6" t="str">
        <f t="shared" si="26"/>
        <v/>
      </c>
      <c r="AJ112" s="6" t="str">
        <f t="shared" si="27"/>
        <v/>
      </c>
      <c r="AK112" s="6" t="str">
        <f t="shared" si="28"/>
        <v/>
      </c>
      <c r="AM112" s="6" t="str">
        <f t="shared" si="29"/>
        <v/>
      </c>
      <c r="AN112" s="6" t="str">
        <f t="shared" si="30"/>
        <v/>
      </c>
    </row>
    <row r="113" spans="1:40" outlineLevel="1" x14ac:dyDescent="0.25">
      <c r="A113" s="79" t="s">
        <v>849</v>
      </c>
      <c r="B113" s="46">
        <v>2</v>
      </c>
      <c r="C113" s="6">
        <v>2</v>
      </c>
      <c r="E113" s="47"/>
      <c r="F113" s="46">
        <v>4</v>
      </c>
      <c r="G113" s="6">
        <v>2</v>
      </c>
      <c r="I113" s="47"/>
      <c r="K113" s="46">
        <f t="shared" si="21"/>
        <v>-2</v>
      </c>
      <c r="L113" s="6">
        <f t="shared" si="21"/>
        <v>0</v>
      </c>
      <c r="M113" s="6">
        <f t="shared" si="21"/>
        <v>0</v>
      </c>
      <c r="N113" s="48">
        <f t="shared" si="21"/>
        <v>0</v>
      </c>
      <c r="O113" s="47"/>
      <c r="P113" s="49">
        <f>VLOOKUP($A113, 'YoY $ Balance'!$A$5:$E$281, 2,FALSE)</f>
        <v>2170000</v>
      </c>
      <c r="Q113" s="50">
        <f>VLOOKUP($A113, 'YoY $ Balance'!$A$5:$E$281, 3,FALSE)</f>
        <v>2877142.8600000003</v>
      </c>
      <c r="R113" s="50">
        <f>VLOOKUP($A113, 'YoY $ Balance'!$A$5:$E$281,4,FALSE)</f>
        <v>0</v>
      </c>
      <c r="S113" s="51">
        <f>VLOOKUP($A113, 'YoY $ Balance'!$A$5:$E$281, 5,FALSE)</f>
        <v>0</v>
      </c>
      <c r="T113" s="46">
        <f t="shared" si="22"/>
        <v>0</v>
      </c>
      <c r="U113" s="52">
        <f t="shared" si="39"/>
        <v>0</v>
      </c>
      <c r="V113" s="48" t="str">
        <f t="shared" si="23"/>
        <v/>
      </c>
      <c r="W113" s="47" t="str">
        <f t="shared" si="24"/>
        <v/>
      </c>
      <c r="Y113" s="53" t="str">
        <f t="shared" si="31"/>
        <v>Active</v>
      </c>
      <c r="Z113" s="52" t="str">
        <f t="shared" si="32"/>
        <v>Active</v>
      </c>
      <c r="AA113" s="53" t="str">
        <f t="shared" si="33"/>
        <v>Active</v>
      </c>
      <c r="AB113" s="52" t="str">
        <f t="shared" si="34"/>
        <v>Active</v>
      </c>
      <c r="AC113" s="53" t="str">
        <f t="shared" si="35"/>
        <v>No Activity</v>
      </c>
      <c r="AD113" s="52" t="str">
        <f t="shared" si="36"/>
        <v>No Activity</v>
      </c>
      <c r="AE113" s="53" t="str">
        <f t="shared" si="37"/>
        <v>No Activity</v>
      </c>
      <c r="AF113" s="52" t="str">
        <f t="shared" si="38"/>
        <v>No Activity</v>
      </c>
      <c r="AH113" s="6">
        <f t="shared" si="25"/>
        <v>0</v>
      </c>
      <c r="AI113" s="6">
        <f t="shared" si="26"/>
        <v>0</v>
      </c>
      <c r="AJ113" s="6">
        <f t="shared" si="27"/>
        <v>1</v>
      </c>
      <c r="AK113" s="6" t="str">
        <f t="shared" si="28"/>
        <v/>
      </c>
      <c r="AM113" s="6" t="str">
        <f t="shared" si="29"/>
        <v/>
      </c>
      <c r="AN113" s="6" t="str">
        <f t="shared" si="30"/>
        <v/>
      </c>
    </row>
    <row r="114" spans="1:40" outlineLevel="1" x14ac:dyDescent="0.25">
      <c r="A114" s="79" t="s">
        <v>861</v>
      </c>
      <c r="B114" s="46"/>
      <c r="C114" s="6">
        <v>2</v>
      </c>
      <c r="E114" s="47"/>
      <c r="F114" s="46"/>
      <c r="G114" s="6">
        <v>5</v>
      </c>
      <c r="I114" s="47"/>
      <c r="K114" s="46">
        <f t="shared" si="21"/>
        <v>0</v>
      </c>
      <c r="L114" s="6">
        <f t="shared" si="21"/>
        <v>-3</v>
      </c>
      <c r="M114" s="6">
        <f t="shared" si="21"/>
        <v>0</v>
      </c>
      <c r="N114" s="48">
        <f t="shared" si="21"/>
        <v>0</v>
      </c>
      <c r="O114" s="47"/>
      <c r="P114" s="49">
        <f>VLOOKUP($A114, 'YoY $ Balance'!$A$5:$E$281, 2,FALSE)</f>
        <v>0</v>
      </c>
      <c r="Q114" s="50">
        <f>VLOOKUP($A114, 'YoY $ Balance'!$A$5:$E$281, 3,FALSE)</f>
        <v>16780560.539999999</v>
      </c>
      <c r="R114" s="50">
        <f>VLOOKUP($A114, 'YoY $ Balance'!$A$5:$E$281,4,FALSE)</f>
        <v>260052.72</v>
      </c>
      <c r="S114" s="51">
        <f>VLOOKUP($A114, 'YoY $ Balance'!$A$5:$E$281, 5,FALSE)</f>
        <v>260052.72</v>
      </c>
      <c r="T114" s="46" t="str">
        <f t="shared" si="22"/>
        <v/>
      </c>
      <c r="U114" s="52">
        <f t="shared" si="39"/>
        <v>0</v>
      </c>
      <c r="V114" s="48" t="str">
        <f t="shared" si="23"/>
        <v/>
      </c>
      <c r="W114" s="47" t="str">
        <f t="shared" si="24"/>
        <v/>
      </c>
      <c r="Y114" s="53" t="str">
        <f t="shared" si="31"/>
        <v>No Activity</v>
      </c>
      <c r="Z114" s="52" t="str">
        <f t="shared" si="32"/>
        <v>No Activity</v>
      </c>
      <c r="AA114" s="53" t="str">
        <f t="shared" si="33"/>
        <v>Active</v>
      </c>
      <c r="AB114" s="52" t="str">
        <f t="shared" si="34"/>
        <v>Active</v>
      </c>
      <c r="AC114" s="53" t="str">
        <f t="shared" si="35"/>
        <v>No Activity</v>
      </c>
      <c r="AD114" s="52" t="str">
        <f t="shared" si="36"/>
        <v>No Activity</v>
      </c>
      <c r="AE114" s="53" t="str">
        <f t="shared" si="37"/>
        <v>No Activity</v>
      </c>
      <c r="AF114" s="52" t="str">
        <f t="shared" si="38"/>
        <v>No Activity</v>
      </c>
      <c r="AH114" s="6" t="str">
        <f t="shared" si="25"/>
        <v/>
      </c>
      <c r="AI114" s="6">
        <f t="shared" si="26"/>
        <v>0</v>
      </c>
      <c r="AJ114" s="6">
        <f t="shared" si="27"/>
        <v>1</v>
      </c>
      <c r="AK114" s="6" t="str">
        <f t="shared" si="28"/>
        <v/>
      </c>
      <c r="AM114" s="6" t="str">
        <f t="shared" si="29"/>
        <v/>
      </c>
      <c r="AN114" s="6" t="str">
        <f t="shared" si="30"/>
        <v/>
      </c>
    </row>
    <row r="115" spans="1:40" outlineLevel="1" x14ac:dyDescent="0.25">
      <c r="A115" s="79" t="s">
        <v>820</v>
      </c>
      <c r="B115" s="46">
        <v>14</v>
      </c>
      <c r="C115" s="6">
        <v>26</v>
      </c>
      <c r="E115" s="47"/>
      <c r="F115" s="46">
        <v>13</v>
      </c>
      <c r="G115" s="6">
        <v>22</v>
      </c>
      <c r="I115" s="47"/>
      <c r="K115" s="46">
        <f t="shared" si="21"/>
        <v>1</v>
      </c>
      <c r="L115" s="6">
        <f t="shared" si="21"/>
        <v>4</v>
      </c>
      <c r="M115" s="6">
        <f t="shared" si="21"/>
        <v>0</v>
      </c>
      <c r="N115" s="48">
        <f t="shared" si="21"/>
        <v>0</v>
      </c>
      <c r="O115" s="47"/>
      <c r="P115" s="49">
        <f>VLOOKUP($A115, 'YoY $ Balance'!$A$5:$E$281, 2,FALSE)</f>
        <v>42923333.470000006</v>
      </c>
      <c r="Q115" s="50">
        <f>VLOOKUP($A115, 'YoY $ Balance'!$A$5:$E$281, 3,FALSE)</f>
        <v>176628049.15000004</v>
      </c>
      <c r="R115" s="50">
        <f>VLOOKUP($A115, 'YoY $ Balance'!$A$5:$E$281,4,FALSE)</f>
        <v>0</v>
      </c>
      <c r="S115" s="51">
        <f>VLOOKUP($A115, 'YoY $ Balance'!$A$5:$E$281, 5,FALSE)</f>
        <v>0</v>
      </c>
      <c r="T115" s="46">
        <f t="shared" si="22"/>
        <v>0</v>
      </c>
      <c r="U115" s="52">
        <f t="shared" si="39"/>
        <v>0</v>
      </c>
      <c r="V115" s="48" t="str">
        <f t="shared" si="23"/>
        <v/>
      </c>
      <c r="W115" s="47" t="str">
        <f t="shared" si="24"/>
        <v/>
      </c>
      <c r="Y115" s="53" t="str">
        <f t="shared" si="31"/>
        <v>Active</v>
      </c>
      <c r="Z115" s="52" t="str">
        <f t="shared" si="32"/>
        <v>Active</v>
      </c>
      <c r="AA115" s="53" t="str">
        <f t="shared" si="33"/>
        <v>Active</v>
      </c>
      <c r="AB115" s="52" t="str">
        <f t="shared" si="34"/>
        <v>Active</v>
      </c>
      <c r="AC115" s="53" t="str">
        <f t="shared" si="35"/>
        <v>No Activity</v>
      </c>
      <c r="AD115" s="52" t="str">
        <f t="shared" si="36"/>
        <v>No Activity</v>
      </c>
      <c r="AE115" s="53" t="str">
        <f t="shared" si="37"/>
        <v>No Activity</v>
      </c>
      <c r="AF115" s="52" t="str">
        <f t="shared" si="38"/>
        <v>No Activity</v>
      </c>
      <c r="AH115" s="6">
        <f t="shared" si="25"/>
        <v>0</v>
      </c>
      <c r="AI115" s="6">
        <f t="shared" si="26"/>
        <v>0</v>
      </c>
      <c r="AJ115" s="6">
        <f t="shared" si="27"/>
        <v>1</v>
      </c>
      <c r="AK115" s="6" t="str">
        <f t="shared" si="28"/>
        <v/>
      </c>
      <c r="AM115" s="6" t="str">
        <f t="shared" si="29"/>
        <v/>
      </c>
      <c r="AN115" s="6" t="str">
        <f t="shared" si="30"/>
        <v/>
      </c>
    </row>
    <row r="116" spans="1:40" outlineLevel="1" x14ac:dyDescent="0.25">
      <c r="A116" s="79" t="s">
        <v>722</v>
      </c>
      <c r="B116" s="46">
        <v>18</v>
      </c>
      <c r="C116" s="6">
        <v>18</v>
      </c>
      <c r="E116" s="47"/>
      <c r="F116" s="46">
        <v>12</v>
      </c>
      <c r="G116" s="6">
        <v>12</v>
      </c>
      <c r="I116" s="47"/>
      <c r="K116" s="46">
        <f t="shared" si="21"/>
        <v>6</v>
      </c>
      <c r="L116" s="6">
        <f t="shared" si="21"/>
        <v>6</v>
      </c>
      <c r="M116" s="6">
        <f t="shared" si="21"/>
        <v>0</v>
      </c>
      <c r="N116" s="48">
        <f t="shared" si="21"/>
        <v>0</v>
      </c>
      <c r="O116" s="47"/>
      <c r="P116" s="49">
        <f>VLOOKUP($A116, 'YoY $ Balance'!$A$5:$E$281, 2,FALSE)</f>
        <v>3860000</v>
      </c>
      <c r="Q116" s="50">
        <f>VLOOKUP($A116, 'YoY $ Balance'!$A$5:$E$281, 3,FALSE)</f>
        <v>5713827.9299999997</v>
      </c>
      <c r="R116" s="50">
        <f>VLOOKUP($A116, 'YoY $ Balance'!$A$5:$E$281,4,FALSE)</f>
        <v>0</v>
      </c>
      <c r="S116" s="51">
        <f>VLOOKUP($A116, 'YoY $ Balance'!$A$5:$E$281, 5,FALSE)</f>
        <v>0</v>
      </c>
      <c r="T116" s="46">
        <f t="shared" si="22"/>
        <v>0</v>
      </c>
      <c r="U116" s="52">
        <f t="shared" si="39"/>
        <v>0</v>
      </c>
      <c r="V116" s="48" t="str">
        <f t="shared" si="23"/>
        <v/>
      </c>
      <c r="W116" s="47" t="str">
        <f t="shared" si="24"/>
        <v/>
      </c>
      <c r="Y116" s="53" t="str">
        <f t="shared" si="31"/>
        <v>Active</v>
      </c>
      <c r="Z116" s="52" t="str">
        <f t="shared" si="32"/>
        <v>Active</v>
      </c>
      <c r="AA116" s="53" t="str">
        <f t="shared" si="33"/>
        <v>Active</v>
      </c>
      <c r="AB116" s="52" t="str">
        <f t="shared" si="34"/>
        <v>Active</v>
      </c>
      <c r="AC116" s="53" t="str">
        <f t="shared" si="35"/>
        <v>No Activity</v>
      </c>
      <c r="AD116" s="52" t="str">
        <f t="shared" si="36"/>
        <v>No Activity</v>
      </c>
      <c r="AE116" s="53" t="str">
        <f t="shared" si="37"/>
        <v>No Activity</v>
      </c>
      <c r="AF116" s="52" t="str">
        <f t="shared" si="38"/>
        <v>No Activity</v>
      </c>
      <c r="AH116" s="6">
        <f t="shared" si="25"/>
        <v>0</v>
      </c>
      <c r="AI116" s="6">
        <f t="shared" si="26"/>
        <v>0</v>
      </c>
      <c r="AJ116" s="6">
        <f t="shared" si="27"/>
        <v>1</v>
      </c>
      <c r="AK116" s="6" t="str">
        <f t="shared" si="28"/>
        <v/>
      </c>
      <c r="AM116" s="6" t="str">
        <f t="shared" si="29"/>
        <v/>
      </c>
      <c r="AN116" s="6" t="str">
        <f t="shared" si="30"/>
        <v/>
      </c>
    </row>
    <row r="117" spans="1:40" outlineLevel="1" x14ac:dyDescent="0.25">
      <c r="A117" s="79" t="s">
        <v>857</v>
      </c>
      <c r="B117" s="46"/>
      <c r="D117" s="6">
        <v>2</v>
      </c>
      <c r="E117" s="47"/>
      <c r="F117" s="46"/>
      <c r="H117" s="6">
        <v>6</v>
      </c>
      <c r="I117" s="47"/>
      <c r="K117" s="46">
        <f t="shared" si="21"/>
        <v>0</v>
      </c>
      <c r="L117" s="6">
        <f t="shared" si="21"/>
        <v>0</v>
      </c>
      <c r="M117" s="6">
        <f t="shared" si="21"/>
        <v>-4</v>
      </c>
      <c r="N117" s="48">
        <f t="shared" si="21"/>
        <v>0</v>
      </c>
      <c r="O117" s="47"/>
      <c r="P117" s="49">
        <f>VLOOKUP($A117, 'YoY $ Balance'!$A$5:$E$281, 2,FALSE)</f>
        <v>0</v>
      </c>
      <c r="Q117" s="50">
        <f>VLOOKUP($A117, 'YoY $ Balance'!$A$5:$E$281, 3,FALSE)</f>
        <v>0</v>
      </c>
      <c r="R117" s="50">
        <f>VLOOKUP($A117, 'YoY $ Balance'!$A$5:$E$281,4,FALSE)</f>
        <v>3032252.4199999995</v>
      </c>
      <c r="S117" s="51">
        <f>VLOOKUP($A117, 'YoY $ Balance'!$A$5:$E$281, 5,FALSE)</f>
        <v>446309.63</v>
      </c>
      <c r="T117" s="46" t="str">
        <f t="shared" si="22"/>
        <v/>
      </c>
      <c r="U117" s="52" t="str">
        <f t="shared" si="39"/>
        <v/>
      </c>
      <c r="V117" s="48">
        <f t="shared" si="23"/>
        <v>0</v>
      </c>
      <c r="W117" s="47">
        <f t="shared" si="24"/>
        <v>1</v>
      </c>
      <c r="Y117" s="53" t="str">
        <f t="shared" si="31"/>
        <v>No Activity</v>
      </c>
      <c r="Z117" s="52" t="str">
        <f t="shared" si="32"/>
        <v>No Activity</v>
      </c>
      <c r="AA117" s="53" t="str">
        <f t="shared" si="33"/>
        <v>No Activity</v>
      </c>
      <c r="AB117" s="52" t="str">
        <f t="shared" si="34"/>
        <v>No Activity</v>
      </c>
      <c r="AC117" s="53" t="str">
        <f t="shared" si="35"/>
        <v>Active</v>
      </c>
      <c r="AD117" s="52" t="str">
        <f t="shared" si="36"/>
        <v>Active</v>
      </c>
      <c r="AE117" s="53" t="str">
        <f t="shared" si="37"/>
        <v>No Activity</v>
      </c>
      <c r="AF117" s="52" t="str">
        <f t="shared" si="38"/>
        <v>No Activity</v>
      </c>
      <c r="AH117" s="6" t="str">
        <f t="shared" si="25"/>
        <v/>
      </c>
      <c r="AI117" s="6" t="str">
        <f t="shared" si="26"/>
        <v/>
      </c>
      <c r="AJ117" s="6">
        <f t="shared" si="27"/>
        <v>0</v>
      </c>
      <c r="AK117" s="6">
        <f t="shared" si="28"/>
        <v>1</v>
      </c>
      <c r="AM117" s="6">
        <f t="shared" si="29"/>
        <v>0</v>
      </c>
      <c r="AN117" s="6">
        <f t="shared" si="30"/>
        <v>1</v>
      </c>
    </row>
    <row r="118" spans="1:40" outlineLevel="1" x14ac:dyDescent="0.25">
      <c r="A118" s="79" t="s">
        <v>978</v>
      </c>
      <c r="B118" s="46">
        <v>5</v>
      </c>
      <c r="C118" s="6">
        <v>5</v>
      </c>
      <c r="D118" s="6">
        <v>7</v>
      </c>
      <c r="E118" s="47">
        <v>1</v>
      </c>
      <c r="F118" s="46">
        <v>4</v>
      </c>
      <c r="G118" s="6">
        <v>4</v>
      </c>
      <c r="H118" s="6">
        <v>9</v>
      </c>
      <c r="I118" s="47"/>
      <c r="K118" s="46">
        <f t="shared" si="21"/>
        <v>1</v>
      </c>
      <c r="L118" s="6">
        <f t="shared" si="21"/>
        <v>1</v>
      </c>
      <c r="M118" s="6">
        <f t="shared" si="21"/>
        <v>-2</v>
      </c>
      <c r="N118" s="48">
        <f t="shared" si="21"/>
        <v>1</v>
      </c>
      <c r="O118" s="47"/>
      <c r="P118" s="49">
        <f>VLOOKUP($A118, 'YoY $ Balance'!$A$5:$E$281, 2,FALSE)</f>
        <v>-135000</v>
      </c>
      <c r="Q118" s="50">
        <f>VLOOKUP($A118, 'YoY $ Balance'!$A$5:$E$281, 3,FALSE)</f>
        <v>516000</v>
      </c>
      <c r="R118" s="50">
        <f>VLOOKUP($A118, 'YoY $ Balance'!$A$5:$E$281,4,FALSE)</f>
        <v>3323800</v>
      </c>
      <c r="S118" s="51">
        <f>VLOOKUP($A118, 'YoY $ Balance'!$A$5:$E$281, 5,FALSE)</f>
        <v>182800</v>
      </c>
      <c r="T118" s="46">
        <f t="shared" si="22"/>
        <v>0</v>
      </c>
      <c r="U118" s="52">
        <f t="shared" si="39"/>
        <v>0</v>
      </c>
      <c r="V118" s="48">
        <f t="shared" si="23"/>
        <v>0</v>
      </c>
      <c r="W118" s="47">
        <f t="shared" si="24"/>
        <v>1</v>
      </c>
      <c r="Y118" s="53" t="str">
        <f t="shared" si="31"/>
        <v>Active</v>
      </c>
      <c r="Z118" s="52" t="str">
        <f t="shared" si="32"/>
        <v>Active</v>
      </c>
      <c r="AA118" s="53" t="str">
        <f t="shared" si="33"/>
        <v>Active</v>
      </c>
      <c r="AB118" s="52" t="str">
        <f t="shared" si="34"/>
        <v>Active</v>
      </c>
      <c r="AC118" s="53" t="str">
        <f t="shared" si="35"/>
        <v>Active</v>
      </c>
      <c r="AD118" s="52" t="str">
        <f t="shared" si="36"/>
        <v>Active</v>
      </c>
      <c r="AE118" s="53" t="str">
        <f t="shared" si="37"/>
        <v>Active</v>
      </c>
      <c r="AF118" s="52" t="str">
        <f t="shared" si="38"/>
        <v>No Activity</v>
      </c>
      <c r="AH118" s="6">
        <f t="shared" si="25"/>
        <v>0</v>
      </c>
      <c r="AI118" s="6">
        <f t="shared" si="26"/>
        <v>0</v>
      </c>
      <c r="AJ118" s="6">
        <f t="shared" si="27"/>
        <v>0</v>
      </c>
      <c r="AK118" s="6">
        <f t="shared" si="28"/>
        <v>1</v>
      </c>
      <c r="AM118" s="6">
        <f t="shared" si="29"/>
        <v>0</v>
      </c>
      <c r="AN118" s="6">
        <f t="shared" si="30"/>
        <v>1</v>
      </c>
    </row>
    <row r="119" spans="1:40" outlineLevel="1" x14ac:dyDescent="0.25">
      <c r="A119" s="79" t="s">
        <v>863</v>
      </c>
      <c r="B119" s="46">
        <v>6</v>
      </c>
      <c r="C119" s="6">
        <v>16</v>
      </c>
      <c r="D119" s="6">
        <v>6</v>
      </c>
      <c r="E119" s="47"/>
      <c r="F119" s="46">
        <v>3</v>
      </c>
      <c r="G119" s="6">
        <v>10</v>
      </c>
      <c r="H119" s="6">
        <v>7</v>
      </c>
      <c r="I119" s="47"/>
      <c r="K119" s="46">
        <f t="shared" si="21"/>
        <v>3</v>
      </c>
      <c r="L119" s="6">
        <f t="shared" si="21"/>
        <v>6</v>
      </c>
      <c r="M119" s="6">
        <f t="shared" si="21"/>
        <v>-1</v>
      </c>
      <c r="N119" s="48">
        <f t="shared" si="21"/>
        <v>0</v>
      </c>
      <c r="O119" s="47"/>
      <c r="P119" s="49">
        <f>VLOOKUP($A119, 'YoY $ Balance'!$A$5:$E$281, 2,FALSE)</f>
        <v>19424000</v>
      </c>
      <c r="Q119" s="50">
        <f>VLOOKUP($A119, 'YoY $ Balance'!$A$5:$E$281, 3,FALSE)</f>
        <v>38252291.980000004</v>
      </c>
      <c r="R119" s="50">
        <f>VLOOKUP($A119, 'YoY $ Balance'!$A$5:$E$281,4,FALSE)</f>
        <v>10900693.580000002</v>
      </c>
      <c r="S119" s="51">
        <f>VLOOKUP($A119, 'YoY $ Balance'!$A$5:$E$281, 5,FALSE)</f>
        <v>0</v>
      </c>
      <c r="T119" s="46">
        <f t="shared" si="22"/>
        <v>0</v>
      </c>
      <c r="U119" s="52">
        <f t="shared" si="39"/>
        <v>0</v>
      </c>
      <c r="V119" s="48">
        <f t="shared" si="23"/>
        <v>0</v>
      </c>
      <c r="W119" s="47">
        <f t="shared" si="24"/>
        <v>1</v>
      </c>
      <c r="Y119" s="53" t="str">
        <f t="shared" si="31"/>
        <v>Active</v>
      </c>
      <c r="Z119" s="52" t="str">
        <f t="shared" si="32"/>
        <v>Active</v>
      </c>
      <c r="AA119" s="53" t="str">
        <f t="shared" si="33"/>
        <v>Active</v>
      </c>
      <c r="AB119" s="52" t="str">
        <f t="shared" si="34"/>
        <v>Active</v>
      </c>
      <c r="AC119" s="53" t="str">
        <f t="shared" si="35"/>
        <v>Active</v>
      </c>
      <c r="AD119" s="52" t="str">
        <f t="shared" si="36"/>
        <v>Active</v>
      </c>
      <c r="AE119" s="53" t="str">
        <f t="shared" si="37"/>
        <v>No Activity</v>
      </c>
      <c r="AF119" s="52" t="str">
        <f t="shared" si="38"/>
        <v>No Activity</v>
      </c>
      <c r="AH119" s="6">
        <f t="shared" si="25"/>
        <v>0</v>
      </c>
      <c r="AI119" s="6">
        <f t="shared" si="26"/>
        <v>0</v>
      </c>
      <c r="AJ119" s="6">
        <f t="shared" si="27"/>
        <v>0</v>
      </c>
      <c r="AK119" s="6">
        <f t="shared" si="28"/>
        <v>1</v>
      </c>
      <c r="AM119" s="6">
        <f t="shared" si="29"/>
        <v>0</v>
      </c>
      <c r="AN119" s="6">
        <f t="shared" si="30"/>
        <v>1</v>
      </c>
    </row>
    <row r="120" spans="1:40" outlineLevel="1" x14ac:dyDescent="0.25">
      <c r="A120" s="79" t="s">
        <v>874</v>
      </c>
      <c r="B120" s="46"/>
      <c r="E120" s="47"/>
      <c r="F120" s="46"/>
      <c r="H120" s="6">
        <v>2</v>
      </c>
      <c r="I120" s="47"/>
      <c r="K120" s="46">
        <f t="shared" si="21"/>
        <v>0</v>
      </c>
      <c r="L120" s="6">
        <f t="shared" si="21"/>
        <v>0</v>
      </c>
      <c r="M120" s="6">
        <f t="shared" si="21"/>
        <v>-2</v>
      </c>
      <c r="N120" s="48">
        <f t="shared" si="21"/>
        <v>0</v>
      </c>
      <c r="O120" s="47"/>
      <c r="P120" s="49">
        <f>VLOOKUP($A120, 'YoY $ Balance'!$A$5:$E$281, 2,FALSE)</f>
        <v>0</v>
      </c>
      <c r="Q120" s="50">
        <f>VLOOKUP($A120, 'YoY $ Balance'!$A$5:$E$281, 3,FALSE)</f>
        <v>0</v>
      </c>
      <c r="R120" s="50">
        <f>VLOOKUP($A120, 'YoY $ Balance'!$A$5:$E$281,4,FALSE)</f>
        <v>0</v>
      </c>
      <c r="S120" s="51">
        <f>VLOOKUP($A120, 'YoY $ Balance'!$A$5:$E$281, 5,FALSE)</f>
        <v>225750</v>
      </c>
      <c r="T120" s="46" t="str">
        <f t="shared" si="22"/>
        <v/>
      </c>
      <c r="U120" s="52" t="str">
        <f t="shared" si="39"/>
        <v/>
      </c>
      <c r="V120" s="48">
        <f t="shared" si="23"/>
        <v>1</v>
      </c>
      <c r="W120" s="47" t="str">
        <f t="shared" si="24"/>
        <v/>
      </c>
      <c r="Y120" s="53" t="str">
        <f t="shared" si="31"/>
        <v>No Activity</v>
      </c>
      <c r="Z120" s="52" t="str">
        <f t="shared" si="32"/>
        <v>No Activity</v>
      </c>
      <c r="AA120" s="53" t="str">
        <f t="shared" si="33"/>
        <v>No Activity</v>
      </c>
      <c r="AB120" s="52" t="str">
        <f t="shared" si="34"/>
        <v>No Activity</v>
      </c>
      <c r="AC120" s="53" t="str">
        <f t="shared" si="35"/>
        <v>No Activity</v>
      </c>
      <c r="AD120" s="52" t="str">
        <f t="shared" si="36"/>
        <v>Active</v>
      </c>
      <c r="AE120" s="53" t="str">
        <f t="shared" si="37"/>
        <v>No Activity</v>
      </c>
      <c r="AF120" s="52" t="str">
        <f t="shared" si="38"/>
        <v>No Activity</v>
      </c>
      <c r="AH120" s="6" t="str">
        <f t="shared" si="25"/>
        <v/>
      </c>
      <c r="AI120" s="6" t="str">
        <f t="shared" si="26"/>
        <v/>
      </c>
      <c r="AJ120" s="6" t="str">
        <f t="shared" si="27"/>
        <v/>
      </c>
      <c r="AK120" s="6" t="str">
        <f t="shared" si="28"/>
        <v/>
      </c>
      <c r="AM120" s="6" t="str">
        <f t="shared" si="29"/>
        <v/>
      </c>
      <c r="AN120" s="6" t="str">
        <f t="shared" si="30"/>
        <v/>
      </c>
    </row>
    <row r="121" spans="1:40" outlineLevel="1" x14ac:dyDescent="0.25">
      <c r="A121" s="79" t="s">
        <v>876</v>
      </c>
      <c r="B121" s="46">
        <v>1</v>
      </c>
      <c r="E121" s="47"/>
      <c r="F121" s="46">
        <v>1</v>
      </c>
      <c r="I121" s="47"/>
      <c r="K121" s="46">
        <f t="shared" si="21"/>
        <v>0</v>
      </c>
      <c r="L121" s="6">
        <f t="shared" si="21"/>
        <v>0</v>
      </c>
      <c r="M121" s="6">
        <f t="shared" si="21"/>
        <v>0</v>
      </c>
      <c r="N121" s="48">
        <f t="shared" si="21"/>
        <v>0</v>
      </c>
      <c r="O121" s="47"/>
      <c r="P121" s="49">
        <f>VLOOKUP($A121, 'YoY $ Balance'!$A$5:$E$281, 2,FALSE)</f>
        <v>561120</v>
      </c>
      <c r="Q121" s="50">
        <f>VLOOKUP($A121, 'YoY $ Balance'!$A$5:$E$281, 3,FALSE)</f>
        <v>0</v>
      </c>
      <c r="R121" s="50">
        <f>VLOOKUP($A121, 'YoY $ Balance'!$A$5:$E$281,4,FALSE)</f>
        <v>0</v>
      </c>
      <c r="S121" s="51">
        <f>VLOOKUP($A121, 'YoY $ Balance'!$A$5:$E$281, 5,FALSE)</f>
        <v>0</v>
      </c>
      <c r="T121" s="46">
        <f t="shared" si="22"/>
        <v>0</v>
      </c>
      <c r="U121" s="52">
        <f t="shared" si="39"/>
        <v>1</v>
      </c>
      <c r="V121" s="48" t="str">
        <f t="shared" si="23"/>
        <v/>
      </c>
      <c r="W121" s="47" t="str">
        <f t="shared" si="24"/>
        <v/>
      </c>
      <c r="Y121" s="53" t="str">
        <f t="shared" si="31"/>
        <v>Active</v>
      </c>
      <c r="Z121" s="52" t="str">
        <f t="shared" si="32"/>
        <v>Active</v>
      </c>
      <c r="AA121" s="53" t="str">
        <f t="shared" si="33"/>
        <v>No Activity</v>
      </c>
      <c r="AB121" s="52" t="str">
        <f t="shared" si="34"/>
        <v>No Activity</v>
      </c>
      <c r="AC121" s="53" t="str">
        <f t="shared" si="35"/>
        <v>No Activity</v>
      </c>
      <c r="AD121" s="52" t="str">
        <f t="shared" si="36"/>
        <v>No Activity</v>
      </c>
      <c r="AE121" s="53" t="str">
        <f t="shared" si="37"/>
        <v>No Activity</v>
      </c>
      <c r="AF121" s="52" t="str">
        <f t="shared" si="38"/>
        <v>No Activity</v>
      </c>
      <c r="AH121" s="6">
        <f t="shared" si="25"/>
        <v>0</v>
      </c>
      <c r="AI121" s="6">
        <f t="shared" si="26"/>
        <v>1</v>
      </c>
      <c r="AJ121" s="6" t="str">
        <f t="shared" si="27"/>
        <v/>
      </c>
      <c r="AK121" s="6" t="str">
        <f t="shared" si="28"/>
        <v/>
      </c>
      <c r="AM121" s="6" t="str">
        <f t="shared" si="29"/>
        <v/>
      </c>
      <c r="AN121" s="6" t="str">
        <f t="shared" si="30"/>
        <v/>
      </c>
    </row>
    <row r="122" spans="1:40" outlineLevel="1" x14ac:dyDescent="0.25">
      <c r="A122" s="79" t="s">
        <v>896</v>
      </c>
      <c r="B122" s="46">
        <v>6</v>
      </c>
      <c r="C122" s="6">
        <v>8</v>
      </c>
      <c r="E122" s="47"/>
      <c r="F122" s="46">
        <v>4</v>
      </c>
      <c r="G122" s="6">
        <v>4</v>
      </c>
      <c r="I122" s="47"/>
      <c r="K122" s="46">
        <f t="shared" si="21"/>
        <v>2</v>
      </c>
      <c r="L122" s="6">
        <f t="shared" si="21"/>
        <v>4</v>
      </c>
      <c r="M122" s="6">
        <f t="shared" si="21"/>
        <v>0</v>
      </c>
      <c r="N122" s="48">
        <f t="shared" si="21"/>
        <v>0</v>
      </c>
      <c r="O122" s="47"/>
      <c r="P122" s="49">
        <f>VLOOKUP($A122, 'YoY $ Balance'!$A$5:$E$281, 2,FALSE)</f>
        <v>2417285.6799999997</v>
      </c>
      <c r="Q122" s="50">
        <f>VLOOKUP($A122, 'YoY $ Balance'!$A$5:$E$281, 3,FALSE)</f>
        <v>2234285.5799999996</v>
      </c>
      <c r="R122" s="50">
        <f>VLOOKUP($A122, 'YoY $ Balance'!$A$5:$E$281,4,FALSE)</f>
        <v>0</v>
      </c>
      <c r="S122" s="51">
        <f>VLOOKUP($A122, 'YoY $ Balance'!$A$5:$E$281, 5,FALSE)</f>
        <v>0</v>
      </c>
      <c r="T122" s="46">
        <f t="shared" si="22"/>
        <v>0</v>
      </c>
      <c r="U122" s="52">
        <f t="shared" si="39"/>
        <v>0</v>
      </c>
      <c r="V122" s="48" t="str">
        <f t="shared" si="23"/>
        <v/>
      </c>
      <c r="W122" s="47" t="str">
        <f t="shared" si="24"/>
        <v/>
      </c>
      <c r="Y122" s="53" t="str">
        <f t="shared" si="31"/>
        <v>Active</v>
      </c>
      <c r="Z122" s="52" t="str">
        <f t="shared" si="32"/>
        <v>Active</v>
      </c>
      <c r="AA122" s="53" t="str">
        <f t="shared" si="33"/>
        <v>Active</v>
      </c>
      <c r="AB122" s="52" t="str">
        <f t="shared" si="34"/>
        <v>Active</v>
      </c>
      <c r="AC122" s="53" t="str">
        <f t="shared" si="35"/>
        <v>No Activity</v>
      </c>
      <c r="AD122" s="52" t="str">
        <f t="shared" si="36"/>
        <v>No Activity</v>
      </c>
      <c r="AE122" s="53" t="str">
        <f t="shared" si="37"/>
        <v>No Activity</v>
      </c>
      <c r="AF122" s="52" t="str">
        <f t="shared" si="38"/>
        <v>No Activity</v>
      </c>
      <c r="AH122" s="6">
        <f t="shared" si="25"/>
        <v>0</v>
      </c>
      <c r="AI122" s="6">
        <f t="shared" si="26"/>
        <v>0</v>
      </c>
      <c r="AJ122" s="6">
        <f t="shared" si="27"/>
        <v>1</v>
      </c>
      <c r="AK122" s="6" t="str">
        <f t="shared" si="28"/>
        <v/>
      </c>
      <c r="AM122" s="6" t="str">
        <f t="shared" si="29"/>
        <v/>
      </c>
      <c r="AN122" s="6" t="str">
        <f t="shared" si="30"/>
        <v/>
      </c>
    </row>
    <row r="123" spans="1:40" outlineLevel="1" x14ac:dyDescent="0.25">
      <c r="A123" s="79" t="s">
        <v>893</v>
      </c>
      <c r="B123" s="46"/>
      <c r="E123" s="47"/>
      <c r="F123" s="46">
        <v>1</v>
      </c>
      <c r="I123" s="47"/>
      <c r="K123" s="46">
        <f t="shared" si="21"/>
        <v>-1</v>
      </c>
      <c r="L123" s="6">
        <f t="shared" si="21"/>
        <v>0</v>
      </c>
      <c r="M123" s="6">
        <f t="shared" si="21"/>
        <v>0</v>
      </c>
      <c r="N123" s="48">
        <f t="shared" si="21"/>
        <v>0</v>
      </c>
      <c r="O123" s="47"/>
      <c r="P123" s="49">
        <f>VLOOKUP($A123, 'YoY $ Balance'!$A$5:$E$281, 2,FALSE)</f>
        <v>105406.45</v>
      </c>
      <c r="Q123" s="50">
        <f>VLOOKUP($A123, 'YoY $ Balance'!$A$5:$E$281, 3,FALSE)</f>
        <v>0</v>
      </c>
      <c r="R123" s="50">
        <f>VLOOKUP($A123, 'YoY $ Balance'!$A$5:$E$281,4,FALSE)</f>
        <v>0</v>
      </c>
      <c r="S123" s="51">
        <f>VLOOKUP($A123, 'YoY $ Balance'!$A$5:$E$281, 5,FALSE)</f>
        <v>0</v>
      </c>
      <c r="T123" s="46">
        <f t="shared" si="22"/>
        <v>1</v>
      </c>
      <c r="U123" s="52" t="str">
        <f t="shared" si="39"/>
        <v/>
      </c>
      <c r="V123" s="48" t="str">
        <f t="shared" si="23"/>
        <v/>
      </c>
      <c r="W123" s="47" t="str">
        <f t="shared" si="24"/>
        <v/>
      </c>
      <c r="Y123" s="53" t="str">
        <f t="shared" si="31"/>
        <v>No Activity</v>
      </c>
      <c r="Z123" s="52" t="str">
        <f t="shared" si="32"/>
        <v>Active</v>
      </c>
      <c r="AA123" s="53" t="str">
        <f t="shared" si="33"/>
        <v>No Activity</v>
      </c>
      <c r="AB123" s="52" t="str">
        <f t="shared" si="34"/>
        <v>No Activity</v>
      </c>
      <c r="AC123" s="53" t="str">
        <f t="shared" si="35"/>
        <v>No Activity</v>
      </c>
      <c r="AD123" s="52" t="str">
        <f t="shared" si="36"/>
        <v>No Activity</v>
      </c>
      <c r="AE123" s="53" t="str">
        <f t="shared" si="37"/>
        <v>No Activity</v>
      </c>
      <c r="AF123" s="52" t="str">
        <f t="shared" si="38"/>
        <v>No Activity</v>
      </c>
      <c r="AH123" s="6" t="str">
        <f t="shared" si="25"/>
        <v/>
      </c>
      <c r="AI123" s="6" t="str">
        <f t="shared" si="26"/>
        <v/>
      </c>
      <c r="AJ123" s="6" t="str">
        <f t="shared" si="27"/>
        <v/>
      </c>
      <c r="AK123" s="6" t="str">
        <f t="shared" si="28"/>
        <v/>
      </c>
      <c r="AM123" s="6" t="str">
        <f t="shared" si="29"/>
        <v/>
      </c>
      <c r="AN123" s="6" t="str">
        <f t="shared" si="30"/>
        <v/>
      </c>
    </row>
    <row r="124" spans="1:40" outlineLevel="1" x14ac:dyDescent="0.25">
      <c r="A124" s="79" t="s">
        <v>880</v>
      </c>
      <c r="B124" s="46">
        <v>4</v>
      </c>
      <c r="C124" s="6">
        <v>22</v>
      </c>
      <c r="D124" s="6">
        <v>17</v>
      </c>
      <c r="E124" s="47">
        <v>10</v>
      </c>
      <c r="F124" s="46">
        <v>5</v>
      </c>
      <c r="G124" s="6">
        <v>20</v>
      </c>
      <c r="H124" s="6">
        <v>88</v>
      </c>
      <c r="I124" s="47">
        <v>42</v>
      </c>
      <c r="K124" s="46">
        <f t="shared" si="21"/>
        <v>-1</v>
      </c>
      <c r="L124" s="6">
        <f t="shared" si="21"/>
        <v>2</v>
      </c>
      <c r="M124" s="6">
        <f t="shared" si="21"/>
        <v>-71</v>
      </c>
      <c r="N124" s="48">
        <f t="shared" si="21"/>
        <v>-32</v>
      </c>
      <c r="O124" s="47"/>
      <c r="P124" s="49">
        <f>VLOOKUP($A124, 'YoY $ Balance'!$A$5:$E$281, 2,FALSE)</f>
        <v>7635862.5</v>
      </c>
      <c r="Q124" s="50">
        <f>VLOOKUP($A124, 'YoY $ Balance'!$A$5:$E$281, 3,FALSE)</f>
        <v>48686302.5</v>
      </c>
      <c r="R124" s="50">
        <f>VLOOKUP($A124, 'YoY $ Balance'!$A$5:$E$281,4,FALSE)</f>
        <v>1430724553.3299987</v>
      </c>
      <c r="S124" s="51">
        <f>VLOOKUP($A124, 'YoY $ Balance'!$A$5:$E$281, 5,FALSE)</f>
        <v>812232461.34999955</v>
      </c>
      <c r="T124" s="46">
        <f t="shared" si="22"/>
        <v>0</v>
      </c>
      <c r="U124" s="52">
        <f t="shared" si="39"/>
        <v>0</v>
      </c>
      <c r="V124" s="48">
        <f t="shared" si="23"/>
        <v>0</v>
      </c>
      <c r="W124" s="47">
        <f t="shared" si="24"/>
        <v>0</v>
      </c>
      <c r="Y124" s="53" t="str">
        <f t="shared" si="31"/>
        <v>Active</v>
      </c>
      <c r="Z124" s="52" t="str">
        <f t="shared" si="32"/>
        <v>Active</v>
      </c>
      <c r="AA124" s="53" t="str">
        <f t="shared" si="33"/>
        <v>Active</v>
      </c>
      <c r="AB124" s="52" t="str">
        <f t="shared" si="34"/>
        <v>Active</v>
      </c>
      <c r="AC124" s="53" t="str">
        <f t="shared" si="35"/>
        <v>Active</v>
      </c>
      <c r="AD124" s="52" t="str">
        <f t="shared" si="36"/>
        <v>Active</v>
      </c>
      <c r="AE124" s="53" t="str">
        <f t="shared" si="37"/>
        <v>Active</v>
      </c>
      <c r="AF124" s="52" t="str">
        <f t="shared" si="38"/>
        <v>Active</v>
      </c>
      <c r="AH124" s="6">
        <f t="shared" si="25"/>
        <v>0</v>
      </c>
      <c r="AI124" s="6">
        <f t="shared" si="26"/>
        <v>0</v>
      </c>
      <c r="AJ124" s="6">
        <f t="shared" si="27"/>
        <v>0</v>
      </c>
      <c r="AK124" s="6">
        <f t="shared" si="28"/>
        <v>0</v>
      </c>
      <c r="AM124" s="6">
        <f t="shared" si="29"/>
        <v>0</v>
      </c>
      <c r="AN124" s="6">
        <f t="shared" si="30"/>
        <v>0</v>
      </c>
    </row>
    <row r="125" spans="1:40" outlineLevel="1" x14ac:dyDescent="0.25">
      <c r="A125" s="79" t="s">
        <v>908</v>
      </c>
      <c r="B125" s="46"/>
      <c r="E125" s="47"/>
      <c r="F125" s="46"/>
      <c r="H125" s="6">
        <v>1</v>
      </c>
      <c r="I125" s="47"/>
      <c r="K125" s="46">
        <f t="shared" si="21"/>
        <v>0</v>
      </c>
      <c r="L125" s="6">
        <f t="shared" si="21"/>
        <v>0</v>
      </c>
      <c r="M125" s="6">
        <f t="shared" si="21"/>
        <v>-1</v>
      </c>
      <c r="N125" s="48">
        <f t="shared" si="21"/>
        <v>0</v>
      </c>
      <c r="O125" s="47"/>
      <c r="P125" s="49">
        <f>VLOOKUP($A125, 'YoY $ Balance'!$A$5:$E$281, 2,FALSE)</f>
        <v>0</v>
      </c>
      <c r="Q125" s="50">
        <f>VLOOKUP($A125, 'YoY $ Balance'!$A$5:$E$281, 3,FALSE)</f>
        <v>0</v>
      </c>
      <c r="R125" s="50">
        <f>VLOOKUP($A125, 'YoY $ Balance'!$A$5:$E$281,4,FALSE)</f>
        <v>162008.82</v>
      </c>
      <c r="S125" s="51">
        <f>VLOOKUP($A125, 'YoY $ Balance'!$A$5:$E$281, 5,FALSE)</f>
        <v>92234.32</v>
      </c>
      <c r="T125" s="46" t="str">
        <f t="shared" si="22"/>
        <v/>
      </c>
      <c r="U125" s="52" t="str">
        <f t="shared" si="39"/>
        <v/>
      </c>
      <c r="V125" s="48">
        <f t="shared" si="23"/>
        <v>1</v>
      </c>
      <c r="W125" s="47" t="str">
        <f t="shared" si="24"/>
        <v/>
      </c>
      <c r="Y125" s="53" t="str">
        <f t="shared" si="31"/>
        <v>No Activity</v>
      </c>
      <c r="Z125" s="52" t="str">
        <f t="shared" si="32"/>
        <v>No Activity</v>
      </c>
      <c r="AA125" s="53" t="str">
        <f t="shared" si="33"/>
        <v>No Activity</v>
      </c>
      <c r="AB125" s="52" t="str">
        <f t="shared" si="34"/>
        <v>No Activity</v>
      </c>
      <c r="AC125" s="53" t="str">
        <f t="shared" si="35"/>
        <v>No Activity</v>
      </c>
      <c r="AD125" s="52" t="str">
        <f t="shared" si="36"/>
        <v>Active</v>
      </c>
      <c r="AE125" s="53" t="str">
        <f t="shared" si="37"/>
        <v>No Activity</v>
      </c>
      <c r="AF125" s="52" t="str">
        <f t="shared" si="38"/>
        <v>No Activity</v>
      </c>
      <c r="AH125" s="6" t="str">
        <f t="shared" si="25"/>
        <v/>
      </c>
      <c r="AI125" s="6" t="str">
        <f t="shared" si="26"/>
        <v/>
      </c>
      <c r="AJ125" s="6" t="str">
        <f t="shared" si="27"/>
        <v/>
      </c>
      <c r="AK125" s="6" t="str">
        <f t="shared" si="28"/>
        <v/>
      </c>
      <c r="AM125" s="6" t="str">
        <f t="shared" si="29"/>
        <v/>
      </c>
      <c r="AN125" s="6" t="str">
        <f t="shared" si="30"/>
        <v/>
      </c>
    </row>
    <row r="126" spans="1:40" outlineLevel="1" x14ac:dyDescent="0.25">
      <c r="A126" s="79" t="s">
        <v>913</v>
      </c>
      <c r="B126" s="46">
        <v>4</v>
      </c>
      <c r="C126" s="6">
        <v>4</v>
      </c>
      <c r="E126" s="47">
        <v>1</v>
      </c>
      <c r="F126" s="46">
        <v>4</v>
      </c>
      <c r="G126" s="6">
        <v>4</v>
      </c>
      <c r="I126" s="47">
        <v>2</v>
      </c>
      <c r="K126" s="46">
        <f t="shared" si="21"/>
        <v>0</v>
      </c>
      <c r="L126" s="6">
        <f t="shared" si="21"/>
        <v>0</v>
      </c>
      <c r="M126" s="6">
        <f t="shared" si="21"/>
        <v>0</v>
      </c>
      <c r="N126" s="48">
        <f t="shared" si="21"/>
        <v>-1</v>
      </c>
      <c r="O126" s="47"/>
      <c r="P126" s="49">
        <f>VLOOKUP($A126, 'YoY $ Balance'!$A$5:$E$281, 2,FALSE)</f>
        <v>2090000</v>
      </c>
      <c r="Q126" s="50">
        <f>VLOOKUP($A126, 'YoY $ Balance'!$A$5:$E$281, 3,FALSE)</f>
        <v>1260000</v>
      </c>
      <c r="R126" s="50">
        <f>VLOOKUP($A126, 'YoY $ Balance'!$A$5:$E$281,4,FALSE)</f>
        <v>252000</v>
      </c>
      <c r="S126" s="51">
        <f>VLOOKUP($A126, 'YoY $ Balance'!$A$5:$E$281, 5,FALSE)</f>
        <v>703741.94</v>
      </c>
      <c r="T126" s="46">
        <f t="shared" si="22"/>
        <v>0</v>
      </c>
      <c r="U126" s="52">
        <f t="shared" si="39"/>
        <v>0</v>
      </c>
      <c r="V126" s="48" t="str">
        <f t="shared" si="23"/>
        <v/>
      </c>
      <c r="W126" s="47">
        <f t="shared" si="24"/>
        <v>0</v>
      </c>
      <c r="Y126" s="53" t="str">
        <f t="shared" si="31"/>
        <v>Active</v>
      </c>
      <c r="Z126" s="52" t="str">
        <f t="shared" si="32"/>
        <v>Active</v>
      </c>
      <c r="AA126" s="53" t="str">
        <f t="shared" si="33"/>
        <v>Active</v>
      </c>
      <c r="AB126" s="52" t="str">
        <f t="shared" si="34"/>
        <v>Active</v>
      </c>
      <c r="AC126" s="53" t="str">
        <f t="shared" si="35"/>
        <v>No Activity</v>
      </c>
      <c r="AD126" s="52" t="str">
        <f t="shared" si="36"/>
        <v>No Activity</v>
      </c>
      <c r="AE126" s="53" t="str">
        <f t="shared" si="37"/>
        <v>Active</v>
      </c>
      <c r="AF126" s="52" t="str">
        <f t="shared" si="38"/>
        <v>Active</v>
      </c>
      <c r="AH126" s="6">
        <f t="shared" si="25"/>
        <v>0</v>
      </c>
      <c r="AI126" s="6">
        <f t="shared" si="26"/>
        <v>0</v>
      </c>
      <c r="AJ126" s="6">
        <f t="shared" si="27"/>
        <v>1</v>
      </c>
      <c r="AK126" s="6">
        <f t="shared" si="28"/>
        <v>0</v>
      </c>
      <c r="AM126" s="6" t="str">
        <f t="shared" si="29"/>
        <v/>
      </c>
      <c r="AN126" s="6">
        <f t="shared" si="30"/>
        <v>0</v>
      </c>
    </row>
    <row r="127" spans="1:40" outlineLevel="1" x14ac:dyDescent="0.25">
      <c r="A127" s="79" t="s">
        <v>911</v>
      </c>
      <c r="B127" s="46"/>
      <c r="D127" s="6">
        <v>1</v>
      </c>
      <c r="E127" s="47">
        <v>2</v>
      </c>
      <c r="F127" s="46"/>
      <c r="H127" s="6">
        <v>4</v>
      </c>
      <c r="I127" s="47">
        <v>11</v>
      </c>
      <c r="K127" s="46">
        <f t="shared" si="21"/>
        <v>0</v>
      </c>
      <c r="L127" s="6">
        <f t="shared" si="21"/>
        <v>0</v>
      </c>
      <c r="M127" s="6">
        <f t="shared" si="21"/>
        <v>-3</v>
      </c>
      <c r="N127" s="48">
        <f t="shared" si="21"/>
        <v>-9</v>
      </c>
      <c r="O127" s="47"/>
      <c r="P127" s="49">
        <f>VLOOKUP($A127, 'YoY $ Balance'!$A$5:$E$281, 2,FALSE)</f>
        <v>0</v>
      </c>
      <c r="Q127" s="50">
        <f>VLOOKUP($A127, 'YoY $ Balance'!$A$5:$E$281, 3,FALSE)</f>
        <v>0</v>
      </c>
      <c r="R127" s="50">
        <f>VLOOKUP($A127, 'YoY $ Balance'!$A$5:$E$281,4,FALSE)</f>
        <v>8956608.4699999988</v>
      </c>
      <c r="S127" s="51">
        <f>VLOOKUP($A127, 'YoY $ Balance'!$A$5:$E$281, 5,FALSE)</f>
        <v>26740532.139999997</v>
      </c>
      <c r="T127" s="46" t="str">
        <f t="shared" si="22"/>
        <v/>
      </c>
      <c r="U127" s="52" t="str">
        <f t="shared" si="39"/>
        <v/>
      </c>
      <c r="V127" s="48">
        <f t="shared" si="23"/>
        <v>0</v>
      </c>
      <c r="W127" s="47">
        <f t="shared" si="24"/>
        <v>0</v>
      </c>
      <c r="Y127" s="53" t="str">
        <f t="shared" si="31"/>
        <v>No Activity</v>
      </c>
      <c r="Z127" s="52" t="str">
        <f t="shared" si="32"/>
        <v>No Activity</v>
      </c>
      <c r="AA127" s="53" t="str">
        <f t="shared" si="33"/>
        <v>No Activity</v>
      </c>
      <c r="AB127" s="52" t="str">
        <f t="shared" si="34"/>
        <v>No Activity</v>
      </c>
      <c r="AC127" s="53" t="str">
        <f t="shared" si="35"/>
        <v>Active</v>
      </c>
      <c r="AD127" s="52" t="str">
        <f t="shared" si="36"/>
        <v>Active</v>
      </c>
      <c r="AE127" s="53" t="str">
        <f t="shared" si="37"/>
        <v>Active</v>
      </c>
      <c r="AF127" s="52" t="str">
        <f t="shared" si="38"/>
        <v>Active</v>
      </c>
      <c r="AH127" s="6" t="str">
        <f t="shared" si="25"/>
        <v/>
      </c>
      <c r="AI127" s="6" t="str">
        <f t="shared" si="26"/>
        <v/>
      </c>
      <c r="AJ127" s="6">
        <f t="shared" si="27"/>
        <v>0</v>
      </c>
      <c r="AK127" s="6">
        <f t="shared" si="28"/>
        <v>0</v>
      </c>
      <c r="AM127" s="6">
        <f t="shared" si="29"/>
        <v>0</v>
      </c>
      <c r="AN127" s="6">
        <f t="shared" si="30"/>
        <v>0</v>
      </c>
    </row>
    <row r="128" spans="1:40" outlineLevel="1" x14ac:dyDescent="0.25">
      <c r="A128" s="79" t="s">
        <v>925</v>
      </c>
      <c r="B128" s="46"/>
      <c r="D128" s="6">
        <v>9</v>
      </c>
      <c r="E128" s="47">
        <v>3</v>
      </c>
      <c r="F128" s="46"/>
      <c r="H128" s="6">
        <v>4</v>
      </c>
      <c r="I128" s="47">
        <v>3</v>
      </c>
      <c r="K128" s="46">
        <f t="shared" si="21"/>
        <v>0</v>
      </c>
      <c r="L128" s="6">
        <f t="shared" si="21"/>
        <v>0</v>
      </c>
      <c r="M128" s="6">
        <f t="shared" si="21"/>
        <v>5</v>
      </c>
      <c r="N128" s="48">
        <f t="shared" si="21"/>
        <v>0</v>
      </c>
      <c r="O128" s="47"/>
      <c r="P128" s="49">
        <f>VLOOKUP($A128, 'YoY $ Balance'!$A$5:$E$281, 2,FALSE)</f>
        <v>0</v>
      </c>
      <c r="Q128" s="50">
        <f>VLOOKUP($A128, 'YoY $ Balance'!$A$5:$E$281, 3,FALSE)</f>
        <v>0</v>
      </c>
      <c r="R128" s="50">
        <f>VLOOKUP($A128, 'YoY $ Balance'!$A$5:$E$281,4,FALSE)</f>
        <v>1220675.56</v>
      </c>
      <c r="S128" s="51">
        <f>VLOOKUP($A128, 'YoY $ Balance'!$A$5:$E$281, 5,FALSE)</f>
        <v>774644.60000000009</v>
      </c>
      <c r="T128" s="46" t="str">
        <f t="shared" si="22"/>
        <v/>
      </c>
      <c r="U128" s="52" t="str">
        <f t="shared" si="39"/>
        <v/>
      </c>
      <c r="V128" s="48">
        <f t="shared" si="23"/>
        <v>0</v>
      </c>
      <c r="W128" s="47">
        <f t="shared" si="24"/>
        <v>0</v>
      </c>
      <c r="Y128" s="53" t="str">
        <f t="shared" si="31"/>
        <v>No Activity</v>
      </c>
      <c r="Z128" s="52" t="str">
        <f t="shared" si="32"/>
        <v>No Activity</v>
      </c>
      <c r="AA128" s="53" t="str">
        <f t="shared" si="33"/>
        <v>No Activity</v>
      </c>
      <c r="AB128" s="52" t="str">
        <f t="shared" si="34"/>
        <v>No Activity</v>
      </c>
      <c r="AC128" s="53" t="str">
        <f t="shared" si="35"/>
        <v>Active</v>
      </c>
      <c r="AD128" s="52" t="str">
        <f t="shared" si="36"/>
        <v>Active</v>
      </c>
      <c r="AE128" s="53" t="str">
        <f t="shared" si="37"/>
        <v>Active</v>
      </c>
      <c r="AF128" s="52" t="str">
        <f t="shared" si="38"/>
        <v>Active</v>
      </c>
      <c r="AH128" s="6" t="str">
        <f t="shared" si="25"/>
        <v/>
      </c>
      <c r="AI128" s="6" t="str">
        <f t="shared" si="26"/>
        <v/>
      </c>
      <c r="AJ128" s="6">
        <f t="shared" si="27"/>
        <v>0</v>
      </c>
      <c r="AK128" s="6">
        <f t="shared" si="28"/>
        <v>0</v>
      </c>
      <c r="AM128" s="6">
        <f t="shared" si="29"/>
        <v>0</v>
      </c>
      <c r="AN128" s="6">
        <f t="shared" si="30"/>
        <v>0</v>
      </c>
    </row>
    <row r="129" spans="1:40" outlineLevel="1" x14ac:dyDescent="0.25">
      <c r="A129" s="79" t="s">
        <v>927</v>
      </c>
      <c r="B129" s="46"/>
      <c r="E129" s="47">
        <v>4</v>
      </c>
      <c r="F129" s="46"/>
      <c r="I129" s="47">
        <v>1</v>
      </c>
      <c r="K129" s="46">
        <f t="shared" si="21"/>
        <v>0</v>
      </c>
      <c r="L129" s="6">
        <f t="shared" si="21"/>
        <v>0</v>
      </c>
      <c r="M129" s="6">
        <f t="shared" si="21"/>
        <v>0</v>
      </c>
      <c r="N129" s="48">
        <f t="shared" si="21"/>
        <v>3</v>
      </c>
      <c r="O129" s="47"/>
      <c r="P129" s="49">
        <f>VLOOKUP($A129, 'YoY $ Balance'!$A$5:$E$281, 2,FALSE)</f>
        <v>0</v>
      </c>
      <c r="Q129" s="50">
        <f>VLOOKUP($A129, 'YoY $ Balance'!$A$5:$E$281, 3,FALSE)</f>
        <v>0</v>
      </c>
      <c r="R129" s="50">
        <f>VLOOKUP($A129, 'YoY $ Balance'!$A$5:$E$281,4,FALSE)</f>
        <v>0</v>
      </c>
      <c r="S129" s="51">
        <f>VLOOKUP($A129, 'YoY $ Balance'!$A$5:$E$281, 5,FALSE)</f>
        <v>1848750</v>
      </c>
      <c r="T129" s="46" t="str">
        <f t="shared" si="22"/>
        <v/>
      </c>
      <c r="U129" s="52" t="str">
        <f t="shared" si="39"/>
        <v/>
      </c>
      <c r="V129" s="48" t="str">
        <f t="shared" si="23"/>
        <v/>
      </c>
      <c r="W129" s="47">
        <f t="shared" si="24"/>
        <v>0</v>
      </c>
      <c r="Y129" s="53" t="str">
        <f t="shared" si="31"/>
        <v>No Activity</v>
      </c>
      <c r="Z129" s="52" t="str">
        <f t="shared" si="32"/>
        <v>No Activity</v>
      </c>
      <c r="AA129" s="53" t="str">
        <f t="shared" si="33"/>
        <v>No Activity</v>
      </c>
      <c r="AB129" s="52" t="str">
        <f t="shared" si="34"/>
        <v>No Activity</v>
      </c>
      <c r="AC129" s="53" t="str">
        <f t="shared" si="35"/>
        <v>No Activity</v>
      </c>
      <c r="AD129" s="52" t="str">
        <f t="shared" si="36"/>
        <v>No Activity</v>
      </c>
      <c r="AE129" s="53" t="str">
        <f t="shared" si="37"/>
        <v>Active</v>
      </c>
      <c r="AF129" s="52" t="str">
        <f t="shared" si="38"/>
        <v>Active</v>
      </c>
      <c r="AH129" s="6" t="str">
        <f t="shared" si="25"/>
        <v/>
      </c>
      <c r="AI129" s="6" t="str">
        <f t="shared" si="26"/>
        <v/>
      </c>
      <c r="AJ129" s="6" t="str">
        <f t="shared" si="27"/>
        <v/>
      </c>
      <c r="AK129" s="6">
        <f t="shared" si="28"/>
        <v>0</v>
      </c>
      <c r="AM129" s="6" t="str">
        <f t="shared" si="29"/>
        <v/>
      </c>
      <c r="AN129" s="6">
        <f t="shared" si="30"/>
        <v>0</v>
      </c>
    </row>
    <row r="130" spans="1:40" outlineLevel="1" x14ac:dyDescent="0.25">
      <c r="A130" s="79" t="s">
        <v>929</v>
      </c>
      <c r="B130" s="46"/>
      <c r="D130" s="6">
        <v>4</v>
      </c>
      <c r="E130" s="47">
        <v>6</v>
      </c>
      <c r="F130" s="46"/>
      <c r="H130" s="6">
        <v>4</v>
      </c>
      <c r="I130" s="47">
        <v>8</v>
      </c>
      <c r="K130" s="46">
        <f t="shared" si="21"/>
        <v>0</v>
      </c>
      <c r="L130" s="6">
        <f t="shared" si="21"/>
        <v>0</v>
      </c>
      <c r="M130" s="6">
        <f t="shared" si="21"/>
        <v>0</v>
      </c>
      <c r="N130" s="48">
        <f t="shared" si="21"/>
        <v>-2</v>
      </c>
      <c r="O130" s="47"/>
      <c r="P130" s="49">
        <f>VLOOKUP($A130, 'YoY $ Balance'!$A$5:$E$281, 2,FALSE)</f>
        <v>0</v>
      </c>
      <c r="Q130" s="50">
        <f>VLOOKUP($A130, 'YoY $ Balance'!$A$5:$E$281, 3,FALSE)</f>
        <v>0</v>
      </c>
      <c r="R130" s="50">
        <f>VLOOKUP($A130, 'YoY $ Balance'!$A$5:$E$281,4,FALSE)</f>
        <v>3700203.23</v>
      </c>
      <c r="S130" s="51">
        <f>VLOOKUP($A130, 'YoY $ Balance'!$A$5:$E$281, 5,FALSE)</f>
        <v>12521775</v>
      </c>
      <c r="T130" s="46" t="str">
        <f t="shared" si="22"/>
        <v/>
      </c>
      <c r="U130" s="52" t="str">
        <f t="shared" si="39"/>
        <v/>
      </c>
      <c r="V130" s="48">
        <f t="shared" si="23"/>
        <v>0</v>
      </c>
      <c r="W130" s="47">
        <f t="shared" si="24"/>
        <v>0</v>
      </c>
      <c r="Y130" s="53" t="str">
        <f t="shared" si="31"/>
        <v>No Activity</v>
      </c>
      <c r="Z130" s="52" t="str">
        <f t="shared" si="32"/>
        <v>No Activity</v>
      </c>
      <c r="AA130" s="53" t="str">
        <f t="shared" si="33"/>
        <v>No Activity</v>
      </c>
      <c r="AB130" s="52" t="str">
        <f t="shared" si="34"/>
        <v>No Activity</v>
      </c>
      <c r="AC130" s="53" t="str">
        <f t="shared" si="35"/>
        <v>Active</v>
      </c>
      <c r="AD130" s="52" t="str">
        <f t="shared" si="36"/>
        <v>Active</v>
      </c>
      <c r="AE130" s="53" t="str">
        <f t="shared" si="37"/>
        <v>Active</v>
      </c>
      <c r="AF130" s="52" t="str">
        <f t="shared" si="38"/>
        <v>Active</v>
      </c>
      <c r="AH130" s="6" t="str">
        <f t="shared" si="25"/>
        <v/>
      </c>
      <c r="AI130" s="6" t="str">
        <f t="shared" si="26"/>
        <v/>
      </c>
      <c r="AJ130" s="6">
        <f t="shared" si="27"/>
        <v>0</v>
      </c>
      <c r="AK130" s="6">
        <f t="shared" si="28"/>
        <v>0</v>
      </c>
      <c r="AM130" s="6">
        <f t="shared" si="29"/>
        <v>0</v>
      </c>
      <c r="AN130" s="6">
        <f t="shared" si="30"/>
        <v>0</v>
      </c>
    </row>
    <row r="131" spans="1:40" outlineLevel="1" x14ac:dyDescent="0.25">
      <c r="A131" s="79" t="s">
        <v>923</v>
      </c>
      <c r="B131" s="46"/>
      <c r="E131" s="47">
        <v>1</v>
      </c>
      <c r="F131" s="46"/>
      <c r="I131" s="47">
        <v>2</v>
      </c>
      <c r="K131" s="46">
        <f t="shared" si="21"/>
        <v>0</v>
      </c>
      <c r="L131" s="6">
        <f t="shared" si="21"/>
        <v>0</v>
      </c>
      <c r="M131" s="6">
        <f t="shared" si="21"/>
        <v>0</v>
      </c>
      <c r="N131" s="48">
        <f t="shared" si="21"/>
        <v>-1</v>
      </c>
      <c r="O131" s="47"/>
      <c r="P131" s="49">
        <f>VLOOKUP($A131, 'YoY $ Balance'!$A$5:$E$281, 2,FALSE)</f>
        <v>0</v>
      </c>
      <c r="Q131" s="50">
        <f>VLOOKUP($A131, 'YoY $ Balance'!$A$5:$E$281, 3,FALSE)</f>
        <v>0</v>
      </c>
      <c r="R131" s="50">
        <f>VLOOKUP($A131, 'YoY $ Balance'!$A$5:$E$281,4,FALSE)</f>
        <v>0</v>
      </c>
      <c r="S131" s="51">
        <f>VLOOKUP($A131, 'YoY $ Balance'!$A$5:$E$281, 5,FALSE)</f>
        <v>1013238.5000000001</v>
      </c>
      <c r="T131" s="46" t="str">
        <f t="shared" si="22"/>
        <v/>
      </c>
      <c r="U131" s="52" t="str">
        <f t="shared" si="39"/>
        <v/>
      </c>
      <c r="V131" s="48" t="str">
        <f t="shared" si="23"/>
        <v/>
      </c>
      <c r="W131" s="47">
        <f t="shared" si="24"/>
        <v>0</v>
      </c>
      <c r="Y131" s="53" t="str">
        <f t="shared" si="31"/>
        <v>No Activity</v>
      </c>
      <c r="Z131" s="52" t="str">
        <f t="shared" si="32"/>
        <v>No Activity</v>
      </c>
      <c r="AA131" s="53" t="str">
        <f t="shared" si="33"/>
        <v>No Activity</v>
      </c>
      <c r="AB131" s="52" t="str">
        <f t="shared" si="34"/>
        <v>No Activity</v>
      </c>
      <c r="AC131" s="53" t="str">
        <f t="shared" si="35"/>
        <v>No Activity</v>
      </c>
      <c r="AD131" s="52" t="str">
        <f t="shared" si="36"/>
        <v>No Activity</v>
      </c>
      <c r="AE131" s="53" t="str">
        <f t="shared" si="37"/>
        <v>Active</v>
      </c>
      <c r="AF131" s="52" t="str">
        <f t="shared" si="38"/>
        <v>Active</v>
      </c>
      <c r="AH131" s="6" t="str">
        <f t="shared" si="25"/>
        <v/>
      </c>
      <c r="AI131" s="6" t="str">
        <f t="shared" si="26"/>
        <v/>
      </c>
      <c r="AJ131" s="6" t="str">
        <f t="shared" si="27"/>
        <v/>
      </c>
      <c r="AK131" s="6">
        <f t="shared" si="28"/>
        <v>0</v>
      </c>
      <c r="AM131" s="6" t="str">
        <f t="shared" si="29"/>
        <v/>
      </c>
      <c r="AN131" s="6">
        <f t="shared" si="30"/>
        <v>0</v>
      </c>
    </row>
    <row r="132" spans="1:40" outlineLevel="1" x14ac:dyDescent="0.25">
      <c r="A132" s="79" t="s">
        <v>932</v>
      </c>
      <c r="B132" s="46"/>
      <c r="D132" s="6">
        <v>2</v>
      </c>
      <c r="E132" s="47">
        <v>8</v>
      </c>
      <c r="F132" s="46"/>
      <c r="H132" s="6">
        <v>2</v>
      </c>
      <c r="I132" s="47">
        <v>6</v>
      </c>
      <c r="K132" s="46">
        <f t="shared" si="21"/>
        <v>0</v>
      </c>
      <c r="L132" s="6">
        <f t="shared" si="21"/>
        <v>0</v>
      </c>
      <c r="M132" s="6">
        <f t="shared" si="21"/>
        <v>0</v>
      </c>
      <c r="N132" s="48">
        <f t="shared" si="21"/>
        <v>2</v>
      </c>
      <c r="O132" s="47"/>
      <c r="P132" s="49">
        <f>VLOOKUP($A132, 'YoY $ Balance'!$A$5:$E$281, 2,FALSE)</f>
        <v>0</v>
      </c>
      <c r="Q132" s="50">
        <f>VLOOKUP($A132, 'YoY $ Balance'!$A$5:$E$281, 3,FALSE)</f>
        <v>0</v>
      </c>
      <c r="R132" s="50">
        <f>VLOOKUP($A132, 'YoY $ Balance'!$A$5:$E$281,4,FALSE)</f>
        <v>2820000</v>
      </c>
      <c r="S132" s="51">
        <f>VLOOKUP($A132, 'YoY $ Balance'!$A$5:$E$281, 5,FALSE)</f>
        <v>75295025.739999995</v>
      </c>
      <c r="T132" s="46" t="str">
        <f t="shared" si="22"/>
        <v/>
      </c>
      <c r="U132" s="52" t="str">
        <f t="shared" si="39"/>
        <v/>
      </c>
      <c r="V132" s="48">
        <f t="shared" si="23"/>
        <v>0</v>
      </c>
      <c r="W132" s="47">
        <f t="shared" si="24"/>
        <v>0</v>
      </c>
      <c r="Y132" s="53" t="str">
        <f t="shared" si="31"/>
        <v>No Activity</v>
      </c>
      <c r="Z132" s="52" t="str">
        <f t="shared" si="32"/>
        <v>No Activity</v>
      </c>
      <c r="AA132" s="53" t="str">
        <f t="shared" si="33"/>
        <v>No Activity</v>
      </c>
      <c r="AB132" s="52" t="str">
        <f t="shared" si="34"/>
        <v>No Activity</v>
      </c>
      <c r="AC132" s="53" t="str">
        <f t="shared" si="35"/>
        <v>Active</v>
      </c>
      <c r="AD132" s="52" t="str">
        <f t="shared" si="36"/>
        <v>Active</v>
      </c>
      <c r="AE132" s="53" t="str">
        <f t="shared" si="37"/>
        <v>Active</v>
      </c>
      <c r="AF132" s="52" t="str">
        <f t="shared" si="38"/>
        <v>Active</v>
      </c>
      <c r="AH132" s="6" t="str">
        <f t="shared" si="25"/>
        <v/>
      </c>
      <c r="AI132" s="6" t="str">
        <f t="shared" si="26"/>
        <v/>
      </c>
      <c r="AJ132" s="6">
        <f t="shared" si="27"/>
        <v>0</v>
      </c>
      <c r="AK132" s="6">
        <f t="shared" si="28"/>
        <v>0</v>
      </c>
      <c r="AM132" s="6">
        <f t="shared" si="29"/>
        <v>0</v>
      </c>
      <c r="AN132" s="6">
        <f t="shared" si="30"/>
        <v>0</v>
      </c>
    </row>
    <row r="133" spans="1:40" outlineLevel="1" x14ac:dyDescent="0.25">
      <c r="A133" s="79" t="s">
        <v>934</v>
      </c>
      <c r="B133" s="46"/>
      <c r="E133" s="47">
        <v>2</v>
      </c>
      <c r="F133" s="46"/>
      <c r="I133" s="47">
        <v>2</v>
      </c>
      <c r="K133" s="46">
        <f t="shared" si="21"/>
        <v>0</v>
      </c>
      <c r="L133" s="6">
        <f t="shared" si="21"/>
        <v>0</v>
      </c>
      <c r="M133" s="6">
        <f t="shared" si="21"/>
        <v>0</v>
      </c>
      <c r="N133" s="48">
        <f t="shared" si="21"/>
        <v>0</v>
      </c>
      <c r="O133" s="47"/>
      <c r="P133" s="49">
        <f>VLOOKUP($A133, 'YoY $ Balance'!$A$5:$E$281, 2,FALSE)</f>
        <v>0</v>
      </c>
      <c r="Q133" s="50">
        <f>VLOOKUP($A133, 'YoY $ Balance'!$A$5:$E$281, 3,FALSE)</f>
        <v>0</v>
      </c>
      <c r="R133" s="50">
        <f>VLOOKUP($A133, 'YoY $ Balance'!$A$5:$E$281,4,FALSE)</f>
        <v>0</v>
      </c>
      <c r="S133" s="51">
        <f>VLOOKUP($A133, 'YoY $ Balance'!$A$5:$E$281, 5,FALSE)</f>
        <v>631885398.27999997</v>
      </c>
      <c r="T133" s="46" t="str">
        <f t="shared" si="22"/>
        <v/>
      </c>
      <c r="U133" s="52" t="str">
        <f t="shared" si="39"/>
        <v/>
      </c>
      <c r="V133" s="48" t="str">
        <f t="shared" si="23"/>
        <v/>
      </c>
      <c r="W133" s="47">
        <f t="shared" si="24"/>
        <v>0</v>
      </c>
      <c r="Y133" s="53" t="str">
        <f t="shared" si="31"/>
        <v>No Activity</v>
      </c>
      <c r="Z133" s="52" t="str">
        <f t="shared" si="32"/>
        <v>No Activity</v>
      </c>
      <c r="AA133" s="53" t="str">
        <f t="shared" si="33"/>
        <v>No Activity</v>
      </c>
      <c r="AB133" s="52" t="str">
        <f t="shared" si="34"/>
        <v>No Activity</v>
      </c>
      <c r="AC133" s="53" t="str">
        <f t="shared" si="35"/>
        <v>No Activity</v>
      </c>
      <c r="AD133" s="52" t="str">
        <f t="shared" si="36"/>
        <v>No Activity</v>
      </c>
      <c r="AE133" s="53" t="str">
        <f t="shared" si="37"/>
        <v>Active</v>
      </c>
      <c r="AF133" s="52" t="str">
        <f t="shared" si="38"/>
        <v>Active</v>
      </c>
      <c r="AH133" s="6" t="str">
        <f t="shared" si="25"/>
        <v/>
      </c>
      <c r="AI133" s="6" t="str">
        <f t="shared" si="26"/>
        <v/>
      </c>
      <c r="AJ133" s="6" t="str">
        <f t="shared" si="27"/>
        <v/>
      </c>
      <c r="AK133" s="6">
        <f t="shared" si="28"/>
        <v>0</v>
      </c>
      <c r="AM133" s="6" t="str">
        <f t="shared" si="29"/>
        <v/>
      </c>
      <c r="AN133" s="6">
        <f t="shared" si="30"/>
        <v>0</v>
      </c>
    </row>
    <row r="134" spans="1:40" outlineLevel="1" x14ac:dyDescent="0.25">
      <c r="A134" s="79" t="s">
        <v>936</v>
      </c>
      <c r="B134" s="46"/>
      <c r="D134" s="6">
        <v>3</v>
      </c>
      <c r="E134" s="47">
        <v>9</v>
      </c>
      <c r="F134" s="46"/>
      <c r="H134" s="6">
        <v>3</v>
      </c>
      <c r="I134" s="47">
        <v>8</v>
      </c>
      <c r="K134" s="46">
        <f t="shared" si="21"/>
        <v>0</v>
      </c>
      <c r="L134" s="6">
        <f t="shared" si="21"/>
        <v>0</v>
      </c>
      <c r="M134" s="6">
        <f t="shared" si="21"/>
        <v>0</v>
      </c>
      <c r="N134" s="48">
        <f t="shared" ref="N134:N197" si="40">E134-I134</f>
        <v>1</v>
      </c>
      <c r="O134" s="47"/>
      <c r="P134" s="49">
        <f>VLOOKUP($A134, 'YoY $ Balance'!$A$5:$E$281, 2,FALSE)</f>
        <v>0</v>
      </c>
      <c r="Q134" s="50">
        <f>VLOOKUP($A134, 'YoY $ Balance'!$A$5:$E$281, 3,FALSE)</f>
        <v>0</v>
      </c>
      <c r="R134" s="50">
        <f>VLOOKUP($A134, 'YoY $ Balance'!$A$5:$E$281,4,FALSE)</f>
        <v>1056871.92</v>
      </c>
      <c r="S134" s="51">
        <f>VLOOKUP($A134, 'YoY $ Balance'!$A$5:$E$281, 5,FALSE)</f>
        <v>1499220</v>
      </c>
      <c r="T134" s="46" t="str">
        <f t="shared" si="22"/>
        <v/>
      </c>
      <c r="U134" s="52" t="str">
        <f t="shared" si="39"/>
        <v/>
      </c>
      <c r="V134" s="48">
        <f t="shared" si="23"/>
        <v>0</v>
      </c>
      <c r="W134" s="47">
        <f t="shared" si="24"/>
        <v>0</v>
      </c>
      <c r="Y134" s="53" t="str">
        <f t="shared" si="31"/>
        <v>No Activity</v>
      </c>
      <c r="Z134" s="52" t="str">
        <f t="shared" si="32"/>
        <v>No Activity</v>
      </c>
      <c r="AA134" s="53" t="str">
        <f t="shared" si="33"/>
        <v>No Activity</v>
      </c>
      <c r="AB134" s="52" t="str">
        <f t="shared" si="34"/>
        <v>No Activity</v>
      </c>
      <c r="AC134" s="53" t="str">
        <f t="shared" si="35"/>
        <v>Active</v>
      </c>
      <c r="AD134" s="52" t="str">
        <f t="shared" si="36"/>
        <v>Active</v>
      </c>
      <c r="AE134" s="53" t="str">
        <f t="shared" si="37"/>
        <v>Active</v>
      </c>
      <c r="AF134" s="52" t="str">
        <f t="shared" si="38"/>
        <v>Active</v>
      </c>
      <c r="AH134" s="6" t="str">
        <f t="shared" si="25"/>
        <v/>
      </c>
      <c r="AI134" s="6" t="str">
        <f t="shared" si="26"/>
        <v/>
      </c>
      <c r="AJ134" s="6">
        <f t="shared" si="27"/>
        <v>0</v>
      </c>
      <c r="AK134" s="6">
        <f t="shared" si="28"/>
        <v>0</v>
      </c>
      <c r="AM134" s="6">
        <f t="shared" si="29"/>
        <v>0</v>
      </c>
      <c r="AN134" s="6">
        <f t="shared" si="30"/>
        <v>0</v>
      </c>
    </row>
    <row r="135" spans="1:40" outlineLevel="1" x14ac:dyDescent="0.25">
      <c r="A135" s="79" t="s">
        <v>940</v>
      </c>
      <c r="B135" s="46">
        <v>6</v>
      </c>
      <c r="C135" s="6">
        <v>2</v>
      </c>
      <c r="D135" s="6">
        <v>13</v>
      </c>
      <c r="E135" s="47">
        <v>14</v>
      </c>
      <c r="F135" s="46">
        <v>4</v>
      </c>
      <c r="G135" s="6">
        <v>1</v>
      </c>
      <c r="H135" s="6">
        <v>13</v>
      </c>
      <c r="I135" s="47">
        <v>14</v>
      </c>
      <c r="K135" s="46">
        <f t="shared" ref="K135:N198" si="41">B135-F135</f>
        <v>2</v>
      </c>
      <c r="L135" s="6">
        <f t="shared" si="41"/>
        <v>1</v>
      </c>
      <c r="M135" s="6">
        <f t="shared" si="41"/>
        <v>0</v>
      </c>
      <c r="N135" s="48">
        <f t="shared" si="40"/>
        <v>0</v>
      </c>
      <c r="O135" s="47"/>
      <c r="P135" s="49">
        <f>VLOOKUP($A135, 'YoY $ Balance'!$A$5:$E$281, 2,FALSE)</f>
        <v>71823492.969999999</v>
      </c>
      <c r="Q135" s="50">
        <f>VLOOKUP($A135, 'YoY $ Balance'!$A$5:$E$281, 3,FALSE)</f>
        <v>345000</v>
      </c>
      <c r="R135" s="50">
        <f>VLOOKUP($A135, 'YoY $ Balance'!$A$5:$E$281,4,FALSE)</f>
        <v>144064544.86000001</v>
      </c>
      <c r="S135" s="51">
        <f>VLOOKUP($A135, 'YoY $ Balance'!$A$5:$E$281, 5,FALSE)</f>
        <v>166669076.51999998</v>
      </c>
      <c r="T135" s="46">
        <f t="shared" ref="T135:T198" si="42">IF( AND(Y135="No Activity", Z135="Active"),1, AH135)</f>
        <v>0</v>
      </c>
      <c r="U135" s="52">
        <f t="shared" si="39"/>
        <v>0</v>
      </c>
      <c r="V135" s="48">
        <f t="shared" ref="V135:V198" si="43">IF( AND(AC135="No Activity", AD135="Active"),1, AM135)</f>
        <v>0</v>
      </c>
      <c r="W135" s="47">
        <f t="shared" ref="W135:W198" si="44">AN135</f>
        <v>0</v>
      </c>
      <c r="Y135" s="53" t="str">
        <f t="shared" si="31"/>
        <v>Active</v>
      </c>
      <c r="Z135" s="52" t="str">
        <f t="shared" si="32"/>
        <v>Active</v>
      </c>
      <c r="AA135" s="53" t="str">
        <f t="shared" si="33"/>
        <v>Active</v>
      </c>
      <c r="AB135" s="52" t="str">
        <f t="shared" si="34"/>
        <v>Active</v>
      </c>
      <c r="AC135" s="53" t="str">
        <f t="shared" si="35"/>
        <v>Active</v>
      </c>
      <c r="AD135" s="52" t="str">
        <f t="shared" si="36"/>
        <v>Active</v>
      </c>
      <c r="AE135" s="53" t="str">
        <f t="shared" si="37"/>
        <v>Active</v>
      </c>
      <c r="AF135" s="52" t="str">
        <f t="shared" si="38"/>
        <v>Active</v>
      </c>
      <c r="AH135" s="6">
        <f t="shared" ref="AH135:AH198" si="45">IF(OR(Y135="No Activity",Z135="No Activity"),"",IF(OR(Y135="Active",Z135="Active"),0,1))</f>
        <v>0</v>
      </c>
      <c r="AI135" s="6">
        <f t="shared" ref="AI135:AI198" si="46">IF( AND(AH135=0,  OR(AA135="No Activity", AB135="No Activity") ), 1, IF( OR( AND(Y135="No Activity",Z135="No Activity",AA135="No Activity",AB135="No Activity"), AND(AA135="No Activity", AB135="Active"), AND(Y135="No Activity", Z135="Active")),"", 0))</f>
        <v>0</v>
      </c>
      <c r="AJ135" s="6">
        <f t="shared" ref="AJ135:AJ198" si="47">IF( AND(AI135=0,  OR(AC135="No Activity", AD135="No Activity") ), 1, IF( OR( AND(AA135="No Activity",AB135="No Activity",AC135="No Activity",AD135="No Activity"), AND(AC135="No Activity", AD135="Active"), AND(AA135="No Activity", AB135="Active")),"", 0))</f>
        <v>0</v>
      </c>
      <c r="AK135" s="6">
        <f t="shared" ref="AK135:AK198" si="48">IF( AND(AJ135=0,  OR(AE135="No Activity", AF135="No Activity") ), 1, IF( OR( AND(AC135="No Activity",AD135="No Activity",AE135="No Activity",AF135="No Activity"), AND(AE135="No Activity", AF135="Active"), AND(AC135="No Activity", AD135="Active")),"", 0))</f>
        <v>0</v>
      </c>
      <c r="AM135" s="6">
        <f t="shared" ref="AM135:AM198" si="49">IF(OR(AC135="No Activity",AD135="No Activity"),"",IF(OR(AC135="Active",AD135="Active"),0,IF(AND(AC135="No Activity",AD135="Active"),1,1)))</f>
        <v>0</v>
      </c>
      <c r="AN135" s="6">
        <f t="shared" ref="AN135:AN198" si="50">IF( AND(AJ135=0,  OR(AE135="No Activity", AF135="No Activity") ), 1, IF( OR( AND(AC135="No Activity",AD135="No Activity",AE135="No Activity",AF135="No Activity"), AND(AE135="No Activity", AF135="Active"), AND(AC135="No Activity", AD135="Active")),"", 0))</f>
        <v>0</v>
      </c>
    </row>
    <row r="136" spans="1:40" outlineLevel="1" x14ac:dyDescent="0.25">
      <c r="A136" s="79" t="s">
        <v>1010</v>
      </c>
      <c r="B136" s="46"/>
      <c r="D136" s="6">
        <v>2</v>
      </c>
      <c r="E136" s="47">
        <v>4</v>
      </c>
      <c r="F136" s="46"/>
      <c r="H136" s="6">
        <v>1</v>
      </c>
      <c r="I136" s="47">
        <v>4</v>
      </c>
      <c r="K136" s="46">
        <f t="shared" si="41"/>
        <v>0</v>
      </c>
      <c r="L136" s="6">
        <f t="shared" si="41"/>
        <v>0</v>
      </c>
      <c r="M136" s="6">
        <f t="shared" si="41"/>
        <v>1</v>
      </c>
      <c r="N136" s="48">
        <f t="shared" si="40"/>
        <v>0</v>
      </c>
      <c r="O136" s="47"/>
      <c r="P136" s="49">
        <f>VLOOKUP($A136, 'YoY $ Balance'!$A$5:$E$281, 2,FALSE)</f>
        <v>0</v>
      </c>
      <c r="Q136" s="50">
        <f>VLOOKUP($A136, 'YoY $ Balance'!$A$5:$E$281, 3,FALSE)</f>
        <v>0</v>
      </c>
      <c r="R136" s="50">
        <f>VLOOKUP($A136, 'YoY $ Balance'!$A$5:$E$281,4,FALSE)</f>
        <v>1852771.59</v>
      </c>
      <c r="S136" s="51">
        <f>VLOOKUP($A136, 'YoY $ Balance'!$A$5:$E$281, 5,FALSE)</f>
        <v>14362732.269999998</v>
      </c>
      <c r="T136" s="46" t="str">
        <f t="shared" si="42"/>
        <v/>
      </c>
      <c r="U136" s="52" t="str">
        <f t="shared" si="39"/>
        <v/>
      </c>
      <c r="V136" s="48">
        <f t="shared" si="43"/>
        <v>0</v>
      </c>
      <c r="W136" s="47">
        <f t="shared" si="44"/>
        <v>0</v>
      </c>
      <c r="Y136" s="53" t="str">
        <f t="shared" ref="Y136:Y199" si="51">IF(ISBLANK(B136),"No Activity","Active")</f>
        <v>No Activity</v>
      </c>
      <c r="Z136" s="52" t="str">
        <f t="shared" ref="Z136:Z199" si="52">IF(ISBLANK(F136),"No Activity","Active")</f>
        <v>No Activity</v>
      </c>
      <c r="AA136" s="53" t="str">
        <f t="shared" ref="AA136:AA199" si="53">IF(ISBLANK(C136),"No Activity","Active")</f>
        <v>No Activity</v>
      </c>
      <c r="AB136" s="52" t="str">
        <f t="shared" ref="AB136:AB199" si="54">IF(ISBLANK(G136),"No Activity","Active")</f>
        <v>No Activity</v>
      </c>
      <c r="AC136" s="53" t="str">
        <f t="shared" ref="AC136:AC199" si="55">IF(ISBLANK(D136),"No Activity","Active")</f>
        <v>Active</v>
      </c>
      <c r="AD136" s="52" t="str">
        <f t="shared" ref="AD136:AD199" si="56">IF(ISBLANK(H136),"No Activity","Active")</f>
        <v>Active</v>
      </c>
      <c r="AE136" s="53" t="str">
        <f t="shared" ref="AE136:AE199" si="57">IF(ISBLANK(E136),"No Activity","Active")</f>
        <v>Active</v>
      </c>
      <c r="AF136" s="52" t="str">
        <f t="shared" ref="AF136:AF199" si="58">IF(ISBLANK(I136),"No Activity","Active")</f>
        <v>Active</v>
      </c>
      <c r="AH136" s="6" t="str">
        <f t="shared" si="45"/>
        <v/>
      </c>
      <c r="AI136" s="6" t="str">
        <f t="shared" si="46"/>
        <v/>
      </c>
      <c r="AJ136" s="6">
        <f t="shared" si="47"/>
        <v>0</v>
      </c>
      <c r="AK136" s="6">
        <f t="shared" si="48"/>
        <v>0</v>
      </c>
      <c r="AM136" s="6">
        <f t="shared" si="49"/>
        <v>0</v>
      </c>
      <c r="AN136" s="6">
        <f t="shared" si="50"/>
        <v>0</v>
      </c>
    </row>
    <row r="137" spans="1:40" outlineLevel="1" x14ac:dyDescent="0.25">
      <c r="A137" s="79" t="s">
        <v>989</v>
      </c>
      <c r="B137" s="46"/>
      <c r="D137" s="6">
        <v>1</v>
      </c>
      <c r="E137" s="47"/>
      <c r="F137" s="46"/>
      <c r="H137" s="6">
        <v>1</v>
      </c>
      <c r="I137" s="47"/>
      <c r="K137" s="46">
        <f t="shared" si="41"/>
        <v>0</v>
      </c>
      <c r="L137" s="6">
        <f t="shared" si="41"/>
        <v>0</v>
      </c>
      <c r="M137" s="6">
        <f t="shared" si="41"/>
        <v>0</v>
      </c>
      <c r="N137" s="48">
        <f t="shared" si="40"/>
        <v>0</v>
      </c>
      <c r="O137" s="47"/>
      <c r="P137" s="49">
        <f>VLOOKUP($A137, 'YoY $ Balance'!$A$5:$E$281, 2,FALSE)</f>
        <v>0</v>
      </c>
      <c r="Q137" s="50">
        <f>VLOOKUP($A137, 'YoY $ Balance'!$A$5:$E$281, 3,FALSE)</f>
        <v>0</v>
      </c>
      <c r="R137" s="50">
        <f>VLOOKUP($A137, 'YoY $ Balance'!$A$5:$E$281,4,FALSE)</f>
        <v>287500</v>
      </c>
      <c r="S137" s="51">
        <f>VLOOKUP($A137, 'YoY $ Balance'!$A$5:$E$281, 5,FALSE)</f>
        <v>18750</v>
      </c>
      <c r="T137" s="46" t="str">
        <f t="shared" si="42"/>
        <v/>
      </c>
      <c r="U137" s="52" t="str">
        <f t="shared" si="39"/>
        <v/>
      </c>
      <c r="V137" s="48">
        <f t="shared" si="43"/>
        <v>0</v>
      </c>
      <c r="W137" s="47">
        <f t="shared" si="44"/>
        <v>1</v>
      </c>
      <c r="Y137" s="53" t="str">
        <f t="shared" si="51"/>
        <v>No Activity</v>
      </c>
      <c r="Z137" s="52" t="str">
        <f t="shared" si="52"/>
        <v>No Activity</v>
      </c>
      <c r="AA137" s="53" t="str">
        <f t="shared" si="53"/>
        <v>No Activity</v>
      </c>
      <c r="AB137" s="52" t="str">
        <f t="shared" si="54"/>
        <v>No Activity</v>
      </c>
      <c r="AC137" s="53" t="str">
        <f t="shared" si="55"/>
        <v>Active</v>
      </c>
      <c r="AD137" s="52" t="str">
        <f t="shared" si="56"/>
        <v>Active</v>
      </c>
      <c r="AE137" s="53" t="str">
        <f t="shared" si="57"/>
        <v>No Activity</v>
      </c>
      <c r="AF137" s="52" t="str">
        <f t="shared" si="58"/>
        <v>No Activity</v>
      </c>
      <c r="AH137" s="6" t="str">
        <f t="shared" si="45"/>
        <v/>
      </c>
      <c r="AI137" s="6" t="str">
        <f t="shared" si="46"/>
        <v/>
      </c>
      <c r="AJ137" s="6">
        <f t="shared" si="47"/>
        <v>0</v>
      </c>
      <c r="AK137" s="6">
        <f t="shared" si="48"/>
        <v>1</v>
      </c>
      <c r="AM137" s="6">
        <f t="shared" si="49"/>
        <v>0</v>
      </c>
      <c r="AN137" s="6">
        <f t="shared" si="50"/>
        <v>1</v>
      </c>
    </row>
    <row r="138" spans="1:40" outlineLevel="1" x14ac:dyDescent="0.25">
      <c r="A138" s="79" t="s">
        <v>952</v>
      </c>
      <c r="B138" s="46">
        <v>1</v>
      </c>
      <c r="E138" s="47">
        <v>1</v>
      </c>
      <c r="F138" s="46">
        <v>5</v>
      </c>
      <c r="I138" s="47"/>
      <c r="K138" s="46">
        <f t="shared" si="41"/>
        <v>-4</v>
      </c>
      <c r="L138" s="6">
        <f t="shared" si="41"/>
        <v>0</v>
      </c>
      <c r="M138" s="6">
        <f t="shared" si="41"/>
        <v>0</v>
      </c>
      <c r="N138" s="48">
        <f t="shared" si="40"/>
        <v>1</v>
      </c>
      <c r="O138" s="47"/>
      <c r="P138" s="49">
        <f>VLOOKUP($A138, 'YoY $ Balance'!$A$5:$E$281, 2,FALSE)</f>
        <v>2558000</v>
      </c>
      <c r="Q138" s="50">
        <f>VLOOKUP($A138, 'YoY $ Balance'!$A$5:$E$281, 3,FALSE)</f>
        <v>814000</v>
      </c>
      <c r="R138" s="50">
        <f>VLOOKUP($A138, 'YoY $ Balance'!$A$5:$E$281,4,FALSE)</f>
        <v>814000</v>
      </c>
      <c r="S138" s="51">
        <f>VLOOKUP($A138, 'YoY $ Balance'!$A$5:$E$281, 5,FALSE)</f>
        <v>814000</v>
      </c>
      <c r="T138" s="46">
        <f t="shared" si="42"/>
        <v>0</v>
      </c>
      <c r="U138" s="52">
        <f t="shared" si="39"/>
        <v>1</v>
      </c>
      <c r="V138" s="48" t="str">
        <f t="shared" si="43"/>
        <v/>
      </c>
      <c r="W138" s="47">
        <f t="shared" si="44"/>
        <v>0</v>
      </c>
      <c r="Y138" s="53" t="str">
        <f t="shared" si="51"/>
        <v>Active</v>
      </c>
      <c r="Z138" s="52" t="str">
        <f t="shared" si="52"/>
        <v>Active</v>
      </c>
      <c r="AA138" s="53" t="str">
        <f t="shared" si="53"/>
        <v>No Activity</v>
      </c>
      <c r="AB138" s="52" t="str">
        <f t="shared" si="54"/>
        <v>No Activity</v>
      </c>
      <c r="AC138" s="53" t="str">
        <f t="shared" si="55"/>
        <v>No Activity</v>
      </c>
      <c r="AD138" s="52" t="str">
        <f t="shared" si="56"/>
        <v>No Activity</v>
      </c>
      <c r="AE138" s="53" t="str">
        <f t="shared" si="57"/>
        <v>Active</v>
      </c>
      <c r="AF138" s="52" t="str">
        <f t="shared" si="58"/>
        <v>No Activity</v>
      </c>
      <c r="AH138" s="6">
        <f t="shared" si="45"/>
        <v>0</v>
      </c>
      <c r="AI138" s="6">
        <f t="shared" si="46"/>
        <v>1</v>
      </c>
      <c r="AJ138" s="6" t="str">
        <f t="shared" si="47"/>
        <v/>
      </c>
      <c r="AK138" s="6">
        <f t="shared" si="48"/>
        <v>0</v>
      </c>
      <c r="AM138" s="6" t="str">
        <f t="shared" si="49"/>
        <v/>
      </c>
      <c r="AN138" s="6">
        <f t="shared" si="50"/>
        <v>0</v>
      </c>
    </row>
    <row r="139" spans="1:40" outlineLevel="1" x14ac:dyDescent="0.25">
      <c r="A139" s="79" t="s">
        <v>1012</v>
      </c>
      <c r="B139" s="46">
        <v>3</v>
      </c>
      <c r="C139" s="6">
        <v>18</v>
      </c>
      <c r="E139" s="47"/>
      <c r="F139" s="46">
        <v>9</v>
      </c>
      <c r="G139" s="6">
        <v>12</v>
      </c>
      <c r="I139" s="47"/>
      <c r="K139" s="46">
        <f t="shared" si="41"/>
        <v>-6</v>
      </c>
      <c r="L139" s="6">
        <f t="shared" si="41"/>
        <v>6</v>
      </c>
      <c r="M139" s="6">
        <f t="shared" si="41"/>
        <v>0</v>
      </c>
      <c r="N139" s="48">
        <f t="shared" si="40"/>
        <v>0</v>
      </c>
      <c r="O139" s="47"/>
      <c r="P139" s="49">
        <f>VLOOKUP($A139, 'YoY $ Balance'!$A$5:$E$281, 2,FALSE)</f>
        <v>4313950</v>
      </c>
      <c r="Q139" s="50">
        <f>VLOOKUP($A139, 'YoY $ Balance'!$A$5:$E$281, 3,FALSE)</f>
        <v>3350480</v>
      </c>
      <c r="R139" s="50">
        <f>VLOOKUP($A139, 'YoY $ Balance'!$A$5:$E$281,4,FALSE)</f>
        <v>0</v>
      </c>
      <c r="S139" s="51">
        <f>VLOOKUP($A139, 'YoY $ Balance'!$A$5:$E$281, 5,FALSE)</f>
        <v>0</v>
      </c>
      <c r="T139" s="46">
        <f t="shared" si="42"/>
        <v>0</v>
      </c>
      <c r="U139" s="52">
        <f t="shared" si="39"/>
        <v>0</v>
      </c>
      <c r="V139" s="48" t="str">
        <f t="shared" si="43"/>
        <v/>
      </c>
      <c r="W139" s="47" t="str">
        <f t="shared" si="44"/>
        <v/>
      </c>
      <c r="Y139" s="53" t="str">
        <f t="shared" si="51"/>
        <v>Active</v>
      </c>
      <c r="Z139" s="52" t="str">
        <f t="shared" si="52"/>
        <v>Active</v>
      </c>
      <c r="AA139" s="53" t="str">
        <f t="shared" si="53"/>
        <v>Active</v>
      </c>
      <c r="AB139" s="52" t="str">
        <f t="shared" si="54"/>
        <v>Active</v>
      </c>
      <c r="AC139" s="53" t="str">
        <f t="shared" si="55"/>
        <v>No Activity</v>
      </c>
      <c r="AD139" s="52" t="str">
        <f t="shared" si="56"/>
        <v>No Activity</v>
      </c>
      <c r="AE139" s="53" t="str">
        <f t="shared" si="57"/>
        <v>No Activity</v>
      </c>
      <c r="AF139" s="52" t="str">
        <f t="shared" si="58"/>
        <v>No Activity</v>
      </c>
      <c r="AH139" s="6">
        <f t="shared" si="45"/>
        <v>0</v>
      </c>
      <c r="AI139" s="6">
        <f t="shared" si="46"/>
        <v>0</v>
      </c>
      <c r="AJ139" s="6">
        <f t="shared" si="47"/>
        <v>1</v>
      </c>
      <c r="AK139" s="6" t="str">
        <f t="shared" si="48"/>
        <v/>
      </c>
      <c r="AM139" s="6" t="str">
        <f t="shared" si="49"/>
        <v/>
      </c>
      <c r="AN139" s="6" t="str">
        <f t="shared" si="50"/>
        <v/>
      </c>
    </row>
    <row r="140" spans="1:40" outlineLevel="1" x14ac:dyDescent="0.25">
      <c r="A140" s="79" t="s">
        <v>1026</v>
      </c>
      <c r="B140" s="46">
        <v>8</v>
      </c>
      <c r="E140" s="47"/>
      <c r="F140" s="46">
        <v>4</v>
      </c>
      <c r="I140" s="47"/>
      <c r="K140" s="46">
        <f t="shared" si="41"/>
        <v>4</v>
      </c>
      <c r="L140" s="6">
        <f t="shared" si="41"/>
        <v>0</v>
      </c>
      <c r="M140" s="6">
        <f t="shared" si="41"/>
        <v>0</v>
      </c>
      <c r="N140" s="48">
        <f t="shared" si="40"/>
        <v>0</v>
      </c>
      <c r="O140" s="47"/>
      <c r="P140" s="49">
        <f>VLOOKUP($A140, 'YoY $ Balance'!$A$5:$E$281, 2,FALSE)</f>
        <v>3265920</v>
      </c>
      <c r="Q140" s="50">
        <f>VLOOKUP($A140, 'YoY $ Balance'!$A$5:$E$281, 3,FALSE)</f>
        <v>0</v>
      </c>
      <c r="R140" s="50">
        <f>VLOOKUP($A140, 'YoY $ Balance'!$A$5:$E$281,4,FALSE)</f>
        <v>0</v>
      </c>
      <c r="S140" s="51">
        <f>VLOOKUP($A140, 'YoY $ Balance'!$A$5:$E$281, 5,FALSE)</f>
        <v>0</v>
      </c>
      <c r="T140" s="46">
        <f t="shared" si="42"/>
        <v>0</v>
      </c>
      <c r="U140" s="52">
        <f t="shared" si="39"/>
        <v>1</v>
      </c>
      <c r="V140" s="48" t="str">
        <f t="shared" si="43"/>
        <v/>
      </c>
      <c r="W140" s="47" t="str">
        <f t="shared" si="44"/>
        <v/>
      </c>
      <c r="Y140" s="53" t="str">
        <f t="shared" si="51"/>
        <v>Active</v>
      </c>
      <c r="Z140" s="52" t="str">
        <f t="shared" si="52"/>
        <v>Active</v>
      </c>
      <c r="AA140" s="53" t="str">
        <f t="shared" si="53"/>
        <v>No Activity</v>
      </c>
      <c r="AB140" s="52" t="str">
        <f t="shared" si="54"/>
        <v>No Activity</v>
      </c>
      <c r="AC140" s="53" t="str">
        <f t="shared" si="55"/>
        <v>No Activity</v>
      </c>
      <c r="AD140" s="52" t="str">
        <f t="shared" si="56"/>
        <v>No Activity</v>
      </c>
      <c r="AE140" s="53" t="str">
        <f t="shared" si="57"/>
        <v>No Activity</v>
      </c>
      <c r="AF140" s="52" t="str">
        <f t="shared" si="58"/>
        <v>No Activity</v>
      </c>
      <c r="AH140" s="6">
        <f t="shared" si="45"/>
        <v>0</v>
      </c>
      <c r="AI140" s="6">
        <f t="shared" si="46"/>
        <v>1</v>
      </c>
      <c r="AJ140" s="6" t="str">
        <f t="shared" si="47"/>
        <v/>
      </c>
      <c r="AK140" s="6" t="str">
        <f t="shared" si="48"/>
        <v/>
      </c>
      <c r="AM140" s="6" t="str">
        <f t="shared" si="49"/>
        <v/>
      </c>
      <c r="AN140" s="6" t="str">
        <f t="shared" si="50"/>
        <v/>
      </c>
    </row>
    <row r="141" spans="1:40" outlineLevel="1" x14ac:dyDescent="0.25">
      <c r="A141" s="79" t="s">
        <v>993</v>
      </c>
      <c r="B141" s="46"/>
      <c r="D141" s="6">
        <v>1</v>
      </c>
      <c r="E141" s="47"/>
      <c r="F141" s="46"/>
      <c r="I141" s="47"/>
      <c r="K141" s="46">
        <f t="shared" si="41"/>
        <v>0</v>
      </c>
      <c r="L141" s="6">
        <f t="shared" si="41"/>
        <v>0</v>
      </c>
      <c r="M141" s="6">
        <f t="shared" si="41"/>
        <v>1</v>
      </c>
      <c r="N141" s="48">
        <f t="shared" si="40"/>
        <v>0</v>
      </c>
      <c r="O141" s="47"/>
      <c r="P141" s="49">
        <f>VLOOKUP($A141, 'YoY $ Balance'!$A$5:$E$281, 2,FALSE)</f>
        <v>0</v>
      </c>
      <c r="Q141" s="50">
        <f>VLOOKUP($A141, 'YoY $ Balance'!$A$5:$E$281, 3,FALSE)</f>
        <v>0</v>
      </c>
      <c r="R141" s="50">
        <f>VLOOKUP($A141, 'YoY $ Balance'!$A$5:$E$281,4,FALSE)</f>
        <v>5000</v>
      </c>
      <c r="S141" s="51">
        <f>VLOOKUP($A141, 'YoY $ Balance'!$A$5:$E$281, 5,FALSE)</f>
        <v>0</v>
      </c>
      <c r="T141" s="46" t="str">
        <f t="shared" si="42"/>
        <v/>
      </c>
      <c r="U141" s="52" t="str">
        <f t="shared" si="39"/>
        <v/>
      </c>
      <c r="V141" s="48" t="str">
        <f t="shared" si="43"/>
        <v/>
      </c>
      <c r="W141" s="47">
        <f t="shared" si="44"/>
        <v>1</v>
      </c>
      <c r="Y141" s="53" t="str">
        <f t="shared" si="51"/>
        <v>No Activity</v>
      </c>
      <c r="Z141" s="52" t="str">
        <f t="shared" si="52"/>
        <v>No Activity</v>
      </c>
      <c r="AA141" s="53" t="str">
        <f t="shared" si="53"/>
        <v>No Activity</v>
      </c>
      <c r="AB141" s="52" t="str">
        <f t="shared" si="54"/>
        <v>No Activity</v>
      </c>
      <c r="AC141" s="53" t="str">
        <f t="shared" si="55"/>
        <v>Active</v>
      </c>
      <c r="AD141" s="52" t="str">
        <f t="shared" si="56"/>
        <v>No Activity</v>
      </c>
      <c r="AE141" s="53" t="str">
        <f t="shared" si="57"/>
        <v>No Activity</v>
      </c>
      <c r="AF141" s="52" t="str">
        <f t="shared" si="58"/>
        <v>No Activity</v>
      </c>
      <c r="AH141" s="6" t="str">
        <f t="shared" si="45"/>
        <v/>
      </c>
      <c r="AI141" s="6" t="str">
        <f t="shared" si="46"/>
        <v/>
      </c>
      <c r="AJ141" s="6">
        <f t="shared" si="47"/>
        <v>0</v>
      </c>
      <c r="AK141" s="6">
        <f t="shared" si="48"/>
        <v>1</v>
      </c>
      <c r="AM141" s="6" t="str">
        <f t="shared" si="49"/>
        <v/>
      </c>
      <c r="AN141" s="6">
        <f t="shared" si="50"/>
        <v>1</v>
      </c>
    </row>
    <row r="142" spans="1:40" outlineLevel="1" x14ac:dyDescent="0.25">
      <c r="A142" s="79" t="s">
        <v>960</v>
      </c>
      <c r="B142" s="46"/>
      <c r="C142" s="6">
        <v>1</v>
      </c>
      <c r="E142" s="47"/>
      <c r="F142" s="46"/>
      <c r="G142" s="6">
        <v>1</v>
      </c>
      <c r="I142" s="47"/>
      <c r="K142" s="46">
        <f t="shared" si="41"/>
        <v>0</v>
      </c>
      <c r="L142" s="6">
        <f t="shared" si="41"/>
        <v>0</v>
      </c>
      <c r="M142" s="6">
        <f t="shared" si="41"/>
        <v>0</v>
      </c>
      <c r="N142" s="48">
        <f t="shared" si="40"/>
        <v>0</v>
      </c>
      <c r="O142" s="47"/>
      <c r="P142" s="49">
        <f>VLOOKUP($A142, 'YoY $ Balance'!$A$5:$E$281, 2,FALSE)</f>
        <v>0</v>
      </c>
      <c r="Q142" s="50">
        <f>VLOOKUP($A142, 'YoY $ Balance'!$A$5:$E$281, 3,FALSE)</f>
        <v>367500</v>
      </c>
      <c r="R142" s="50">
        <f>VLOOKUP($A142, 'YoY $ Balance'!$A$5:$E$281,4,FALSE)</f>
        <v>0</v>
      </c>
      <c r="S142" s="51">
        <f>VLOOKUP($A142, 'YoY $ Balance'!$A$5:$E$281, 5,FALSE)</f>
        <v>0</v>
      </c>
      <c r="T142" s="46" t="str">
        <f t="shared" si="42"/>
        <v/>
      </c>
      <c r="U142" s="52">
        <f t="shared" si="39"/>
        <v>0</v>
      </c>
      <c r="V142" s="48" t="str">
        <f t="shared" si="43"/>
        <v/>
      </c>
      <c r="W142" s="47" t="str">
        <f t="shared" si="44"/>
        <v/>
      </c>
      <c r="Y142" s="53" t="str">
        <f t="shared" si="51"/>
        <v>No Activity</v>
      </c>
      <c r="Z142" s="52" t="str">
        <f t="shared" si="52"/>
        <v>No Activity</v>
      </c>
      <c r="AA142" s="53" t="str">
        <f t="shared" si="53"/>
        <v>Active</v>
      </c>
      <c r="AB142" s="52" t="str">
        <f t="shared" si="54"/>
        <v>Active</v>
      </c>
      <c r="AC142" s="53" t="str">
        <f t="shared" si="55"/>
        <v>No Activity</v>
      </c>
      <c r="AD142" s="52" t="str">
        <f t="shared" si="56"/>
        <v>No Activity</v>
      </c>
      <c r="AE142" s="53" t="str">
        <f t="shared" si="57"/>
        <v>No Activity</v>
      </c>
      <c r="AF142" s="52" t="str">
        <f t="shared" si="58"/>
        <v>No Activity</v>
      </c>
      <c r="AH142" s="6" t="str">
        <f t="shared" si="45"/>
        <v/>
      </c>
      <c r="AI142" s="6">
        <f t="shared" si="46"/>
        <v>0</v>
      </c>
      <c r="AJ142" s="6">
        <f t="shared" si="47"/>
        <v>1</v>
      </c>
      <c r="AK142" s="6" t="str">
        <f t="shared" si="48"/>
        <v/>
      </c>
      <c r="AM142" s="6" t="str">
        <f t="shared" si="49"/>
        <v/>
      </c>
      <c r="AN142" s="6" t="str">
        <f t="shared" si="50"/>
        <v/>
      </c>
    </row>
    <row r="143" spans="1:40" outlineLevel="1" x14ac:dyDescent="0.25">
      <c r="A143" s="79" t="s">
        <v>756</v>
      </c>
      <c r="B143" s="46">
        <v>8</v>
      </c>
      <c r="C143" s="6">
        <v>22</v>
      </c>
      <c r="E143" s="47">
        <v>1</v>
      </c>
      <c r="F143" s="46">
        <v>4</v>
      </c>
      <c r="G143" s="6">
        <v>11</v>
      </c>
      <c r="I143" s="47"/>
      <c r="K143" s="46">
        <f t="shared" si="41"/>
        <v>4</v>
      </c>
      <c r="L143" s="6">
        <f t="shared" si="41"/>
        <v>11</v>
      </c>
      <c r="M143" s="6">
        <f t="shared" si="41"/>
        <v>0</v>
      </c>
      <c r="N143" s="48">
        <f t="shared" si="40"/>
        <v>1</v>
      </c>
      <c r="O143" s="47"/>
      <c r="P143" s="49">
        <f>VLOOKUP($A143, 'YoY $ Balance'!$A$5:$E$281, 2,FALSE)</f>
        <v>2737365.6</v>
      </c>
      <c r="Q143" s="50">
        <f>VLOOKUP($A143, 'YoY $ Balance'!$A$5:$E$281, 3,FALSE)</f>
        <v>37881356.330000021</v>
      </c>
      <c r="R143" s="50">
        <f>VLOOKUP($A143, 'YoY $ Balance'!$A$5:$E$281,4,FALSE)</f>
        <v>133130.95000000001</v>
      </c>
      <c r="S143" s="51">
        <f>VLOOKUP($A143, 'YoY $ Balance'!$A$5:$E$281, 5,FALSE)</f>
        <v>133130.95000000001</v>
      </c>
      <c r="T143" s="46">
        <f t="shared" si="42"/>
        <v>0</v>
      </c>
      <c r="U143" s="52">
        <f t="shared" si="39"/>
        <v>0</v>
      </c>
      <c r="V143" s="48" t="str">
        <f t="shared" si="43"/>
        <v/>
      </c>
      <c r="W143" s="47">
        <f t="shared" si="44"/>
        <v>0</v>
      </c>
      <c r="Y143" s="53" t="str">
        <f t="shared" si="51"/>
        <v>Active</v>
      </c>
      <c r="Z143" s="52" t="str">
        <f t="shared" si="52"/>
        <v>Active</v>
      </c>
      <c r="AA143" s="53" t="str">
        <f t="shared" si="53"/>
        <v>Active</v>
      </c>
      <c r="AB143" s="52" t="str">
        <f t="shared" si="54"/>
        <v>Active</v>
      </c>
      <c r="AC143" s="53" t="str">
        <f t="shared" si="55"/>
        <v>No Activity</v>
      </c>
      <c r="AD143" s="52" t="str">
        <f t="shared" si="56"/>
        <v>No Activity</v>
      </c>
      <c r="AE143" s="53" t="str">
        <f t="shared" si="57"/>
        <v>Active</v>
      </c>
      <c r="AF143" s="52" t="str">
        <f t="shared" si="58"/>
        <v>No Activity</v>
      </c>
      <c r="AH143" s="6">
        <f t="shared" si="45"/>
        <v>0</v>
      </c>
      <c r="AI143" s="6">
        <f t="shared" si="46"/>
        <v>0</v>
      </c>
      <c r="AJ143" s="6">
        <f t="shared" si="47"/>
        <v>1</v>
      </c>
      <c r="AK143" s="6">
        <f t="shared" si="48"/>
        <v>0</v>
      </c>
      <c r="AM143" s="6" t="str">
        <f t="shared" si="49"/>
        <v/>
      </c>
      <c r="AN143" s="6">
        <f t="shared" si="50"/>
        <v>0</v>
      </c>
    </row>
    <row r="144" spans="1:40" outlineLevel="1" x14ac:dyDescent="0.25">
      <c r="A144" s="79" t="s">
        <v>991</v>
      </c>
      <c r="B144" s="46"/>
      <c r="C144" s="6">
        <v>1</v>
      </c>
      <c r="D144" s="6">
        <v>1</v>
      </c>
      <c r="E144" s="47"/>
      <c r="F144" s="46"/>
      <c r="G144" s="6">
        <v>1</v>
      </c>
      <c r="H144" s="6">
        <v>1</v>
      </c>
      <c r="I144" s="47">
        <v>1</v>
      </c>
      <c r="K144" s="46">
        <f t="shared" si="41"/>
        <v>0</v>
      </c>
      <c r="L144" s="6">
        <f t="shared" si="41"/>
        <v>0</v>
      </c>
      <c r="M144" s="6">
        <f t="shared" si="41"/>
        <v>0</v>
      </c>
      <c r="N144" s="48">
        <f t="shared" si="40"/>
        <v>-1</v>
      </c>
      <c r="O144" s="47"/>
      <c r="P144" s="49">
        <f>VLOOKUP($A144, 'YoY $ Balance'!$A$5:$E$281, 2,FALSE)</f>
        <v>0</v>
      </c>
      <c r="Q144" s="50">
        <f>VLOOKUP($A144, 'YoY $ Balance'!$A$5:$E$281, 3,FALSE)</f>
        <v>7728000</v>
      </c>
      <c r="R144" s="50">
        <f>VLOOKUP($A144, 'YoY $ Balance'!$A$5:$E$281,4,FALSE)</f>
        <v>7560000</v>
      </c>
      <c r="S144" s="51">
        <f>VLOOKUP($A144, 'YoY $ Balance'!$A$5:$E$281, 5,FALSE)</f>
        <v>7698387.0899999999</v>
      </c>
      <c r="T144" s="46" t="str">
        <f t="shared" si="42"/>
        <v/>
      </c>
      <c r="U144" s="52">
        <f t="shared" si="39"/>
        <v>0</v>
      </c>
      <c r="V144" s="48">
        <f t="shared" si="43"/>
        <v>0</v>
      </c>
      <c r="W144" s="47">
        <f t="shared" si="44"/>
        <v>1</v>
      </c>
      <c r="Y144" s="53" t="str">
        <f t="shared" si="51"/>
        <v>No Activity</v>
      </c>
      <c r="Z144" s="52" t="str">
        <f t="shared" si="52"/>
        <v>No Activity</v>
      </c>
      <c r="AA144" s="53" t="str">
        <f t="shared" si="53"/>
        <v>Active</v>
      </c>
      <c r="AB144" s="52" t="str">
        <f t="shared" si="54"/>
        <v>Active</v>
      </c>
      <c r="AC144" s="53" t="str">
        <f t="shared" si="55"/>
        <v>Active</v>
      </c>
      <c r="AD144" s="52" t="str">
        <f t="shared" si="56"/>
        <v>Active</v>
      </c>
      <c r="AE144" s="53" t="str">
        <f t="shared" si="57"/>
        <v>No Activity</v>
      </c>
      <c r="AF144" s="52" t="str">
        <f t="shared" si="58"/>
        <v>Active</v>
      </c>
      <c r="AH144" s="6" t="str">
        <f t="shared" si="45"/>
        <v/>
      </c>
      <c r="AI144" s="6">
        <f t="shared" si="46"/>
        <v>0</v>
      </c>
      <c r="AJ144" s="6">
        <f t="shared" si="47"/>
        <v>0</v>
      </c>
      <c r="AK144" s="6">
        <f t="shared" si="48"/>
        <v>1</v>
      </c>
      <c r="AM144" s="6">
        <f t="shared" si="49"/>
        <v>0</v>
      </c>
      <c r="AN144" s="6">
        <f t="shared" si="50"/>
        <v>1</v>
      </c>
    </row>
    <row r="145" spans="1:40" outlineLevel="1" x14ac:dyDescent="0.25">
      <c r="A145" s="79" t="s">
        <v>999</v>
      </c>
      <c r="B145" s="46">
        <v>1</v>
      </c>
      <c r="E145" s="47"/>
      <c r="F145" s="46"/>
      <c r="I145" s="47"/>
      <c r="K145" s="46">
        <f t="shared" si="41"/>
        <v>1</v>
      </c>
      <c r="L145" s="6">
        <f t="shared" si="41"/>
        <v>0</v>
      </c>
      <c r="M145" s="6">
        <f t="shared" si="41"/>
        <v>0</v>
      </c>
      <c r="N145" s="48">
        <f t="shared" si="40"/>
        <v>0</v>
      </c>
      <c r="O145" s="47"/>
      <c r="P145" s="49">
        <f>VLOOKUP($A145, 'YoY $ Balance'!$A$5:$E$281, 2,FALSE)</f>
        <v>-349500</v>
      </c>
      <c r="Q145" s="50">
        <f>VLOOKUP($A145, 'YoY $ Balance'!$A$5:$E$281, 3,FALSE)</f>
        <v>0</v>
      </c>
      <c r="R145" s="50">
        <f>VLOOKUP($A145, 'YoY $ Balance'!$A$5:$E$281,4,FALSE)</f>
        <v>0</v>
      </c>
      <c r="S145" s="51">
        <f>VLOOKUP($A145, 'YoY $ Balance'!$A$5:$E$281, 5,FALSE)</f>
        <v>0</v>
      </c>
      <c r="T145" s="46" t="str">
        <f t="shared" si="42"/>
        <v/>
      </c>
      <c r="U145" s="52">
        <f t="shared" si="39"/>
        <v>0</v>
      </c>
      <c r="V145" s="48" t="str">
        <f t="shared" si="43"/>
        <v/>
      </c>
      <c r="W145" s="47" t="str">
        <f t="shared" si="44"/>
        <v/>
      </c>
      <c r="Y145" s="53" t="str">
        <f t="shared" si="51"/>
        <v>Active</v>
      </c>
      <c r="Z145" s="52" t="str">
        <f t="shared" si="52"/>
        <v>No Activity</v>
      </c>
      <c r="AA145" s="53" t="str">
        <f t="shared" si="53"/>
        <v>No Activity</v>
      </c>
      <c r="AB145" s="52" t="str">
        <f t="shared" si="54"/>
        <v>No Activity</v>
      </c>
      <c r="AC145" s="53" t="str">
        <f t="shared" si="55"/>
        <v>No Activity</v>
      </c>
      <c r="AD145" s="52" t="str">
        <f t="shared" si="56"/>
        <v>No Activity</v>
      </c>
      <c r="AE145" s="53" t="str">
        <f t="shared" si="57"/>
        <v>No Activity</v>
      </c>
      <c r="AF145" s="52" t="str">
        <f t="shared" si="58"/>
        <v>No Activity</v>
      </c>
      <c r="AH145" s="6" t="str">
        <f t="shared" si="45"/>
        <v/>
      </c>
      <c r="AI145" s="6">
        <f t="shared" si="46"/>
        <v>0</v>
      </c>
      <c r="AJ145" s="6">
        <f t="shared" si="47"/>
        <v>1</v>
      </c>
      <c r="AK145" s="6" t="str">
        <f t="shared" si="48"/>
        <v/>
      </c>
      <c r="AM145" s="6" t="str">
        <f t="shared" si="49"/>
        <v/>
      </c>
      <c r="AN145" s="6" t="str">
        <f t="shared" si="50"/>
        <v/>
      </c>
    </row>
    <row r="146" spans="1:40" outlineLevel="1" x14ac:dyDescent="0.25">
      <c r="A146" s="79" t="s">
        <v>45</v>
      </c>
      <c r="B146" s="46"/>
      <c r="D146" s="6">
        <v>5</v>
      </c>
      <c r="E146" s="47">
        <v>1</v>
      </c>
      <c r="F146" s="46"/>
      <c r="H146" s="6">
        <v>11</v>
      </c>
      <c r="I146" s="47">
        <v>1</v>
      </c>
      <c r="K146" s="46">
        <f t="shared" si="41"/>
        <v>0</v>
      </c>
      <c r="L146" s="6">
        <f t="shared" si="41"/>
        <v>0</v>
      </c>
      <c r="M146" s="6">
        <f t="shared" si="41"/>
        <v>-6</v>
      </c>
      <c r="N146" s="48">
        <f t="shared" si="40"/>
        <v>0</v>
      </c>
      <c r="O146" s="47"/>
      <c r="P146" s="49">
        <f>VLOOKUP($A146, 'YoY $ Balance'!$A$5:$E$281, 2,FALSE)</f>
        <v>0</v>
      </c>
      <c r="Q146" s="50">
        <f>VLOOKUP($A146, 'YoY $ Balance'!$A$5:$E$281, 3,FALSE)</f>
        <v>0</v>
      </c>
      <c r="R146" s="50">
        <f>VLOOKUP($A146, 'YoY $ Balance'!$A$5:$E$281,4,FALSE)</f>
        <v>13255002.739999998</v>
      </c>
      <c r="S146" s="51">
        <f>VLOOKUP($A146, 'YoY $ Balance'!$A$5:$E$281, 5,FALSE)</f>
        <v>2252340</v>
      </c>
      <c r="T146" s="46" t="str">
        <f t="shared" si="42"/>
        <v/>
      </c>
      <c r="U146" s="52" t="str">
        <f t="shared" si="39"/>
        <v/>
      </c>
      <c r="V146" s="48">
        <f t="shared" si="43"/>
        <v>0</v>
      </c>
      <c r="W146" s="47">
        <f t="shared" si="44"/>
        <v>0</v>
      </c>
      <c r="Y146" s="53" t="str">
        <f t="shared" si="51"/>
        <v>No Activity</v>
      </c>
      <c r="Z146" s="52" t="str">
        <f t="shared" si="52"/>
        <v>No Activity</v>
      </c>
      <c r="AA146" s="53" t="str">
        <f t="shared" si="53"/>
        <v>No Activity</v>
      </c>
      <c r="AB146" s="52" t="str">
        <f t="shared" si="54"/>
        <v>No Activity</v>
      </c>
      <c r="AC146" s="53" t="str">
        <f t="shared" si="55"/>
        <v>Active</v>
      </c>
      <c r="AD146" s="52" t="str">
        <f t="shared" si="56"/>
        <v>Active</v>
      </c>
      <c r="AE146" s="53" t="str">
        <f t="shared" si="57"/>
        <v>Active</v>
      </c>
      <c r="AF146" s="52" t="str">
        <f t="shared" si="58"/>
        <v>Active</v>
      </c>
      <c r="AH146" s="6" t="str">
        <f t="shared" si="45"/>
        <v/>
      </c>
      <c r="AI146" s="6" t="str">
        <f t="shared" si="46"/>
        <v/>
      </c>
      <c r="AJ146" s="6">
        <f t="shared" si="47"/>
        <v>0</v>
      </c>
      <c r="AK146" s="6">
        <f t="shared" si="48"/>
        <v>0</v>
      </c>
      <c r="AM146" s="6">
        <f t="shared" si="49"/>
        <v>0</v>
      </c>
      <c r="AN146" s="6">
        <f t="shared" si="50"/>
        <v>0</v>
      </c>
    </row>
    <row r="147" spans="1:40" outlineLevel="1" x14ac:dyDescent="0.25">
      <c r="A147" s="79" t="s">
        <v>976</v>
      </c>
      <c r="B147" s="46"/>
      <c r="D147" s="6">
        <v>7</v>
      </c>
      <c r="E147" s="47">
        <v>1</v>
      </c>
      <c r="F147" s="46"/>
      <c r="H147" s="6">
        <v>8</v>
      </c>
      <c r="I147" s="47">
        <v>1</v>
      </c>
      <c r="K147" s="46">
        <f t="shared" si="41"/>
        <v>0</v>
      </c>
      <c r="L147" s="6">
        <f t="shared" si="41"/>
        <v>0</v>
      </c>
      <c r="M147" s="6">
        <f t="shared" si="41"/>
        <v>-1</v>
      </c>
      <c r="N147" s="48">
        <f t="shared" si="40"/>
        <v>0</v>
      </c>
      <c r="O147" s="47"/>
      <c r="P147" s="49">
        <f>VLOOKUP($A147, 'YoY $ Balance'!$A$5:$E$281, 2,FALSE)</f>
        <v>0</v>
      </c>
      <c r="Q147" s="50">
        <f>VLOOKUP($A147, 'YoY $ Balance'!$A$5:$E$281, 3,FALSE)</f>
        <v>0</v>
      </c>
      <c r="R147" s="50">
        <f>VLOOKUP($A147, 'YoY $ Balance'!$A$5:$E$281,4,FALSE)</f>
        <v>733552.25</v>
      </c>
      <c r="S147" s="51">
        <f>VLOOKUP($A147, 'YoY $ Balance'!$A$5:$E$281, 5,FALSE)</f>
        <v>93642.85</v>
      </c>
      <c r="T147" s="46" t="str">
        <f t="shared" si="42"/>
        <v/>
      </c>
      <c r="U147" s="52" t="str">
        <f t="shared" si="39"/>
        <v/>
      </c>
      <c r="V147" s="48">
        <f t="shared" si="43"/>
        <v>0</v>
      </c>
      <c r="W147" s="47">
        <f t="shared" si="44"/>
        <v>0</v>
      </c>
      <c r="Y147" s="53" t="str">
        <f t="shared" si="51"/>
        <v>No Activity</v>
      </c>
      <c r="Z147" s="52" t="str">
        <f t="shared" si="52"/>
        <v>No Activity</v>
      </c>
      <c r="AA147" s="53" t="str">
        <f t="shared" si="53"/>
        <v>No Activity</v>
      </c>
      <c r="AB147" s="52" t="str">
        <f t="shared" si="54"/>
        <v>No Activity</v>
      </c>
      <c r="AC147" s="53" t="str">
        <f t="shared" si="55"/>
        <v>Active</v>
      </c>
      <c r="AD147" s="52" t="str">
        <f t="shared" si="56"/>
        <v>Active</v>
      </c>
      <c r="AE147" s="53" t="str">
        <f t="shared" si="57"/>
        <v>Active</v>
      </c>
      <c r="AF147" s="52" t="str">
        <f t="shared" si="58"/>
        <v>Active</v>
      </c>
      <c r="AH147" s="6" t="str">
        <f t="shared" si="45"/>
        <v/>
      </c>
      <c r="AI147" s="6" t="str">
        <f t="shared" si="46"/>
        <v/>
      </c>
      <c r="AJ147" s="6">
        <f t="shared" si="47"/>
        <v>0</v>
      </c>
      <c r="AK147" s="6">
        <f t="shared" si="48"/>
        <v>0</v>
      </c>
      <c r="AM147" s="6">
        <f t="shared" si="49"/>
        <v>0</v>
      </c>
      <c r="AN147" s="6">
        <f t="shared" si="50"/>
        <v>0</v>
      </c>
    </row>
    <row r="148" spans="1:40" outlineLevel="1" x14ac:dyDescent="0.25">
      <c r="A148" s="79" t="s">
        <v>1008</v>
      </c>
      <c r="B148" s="46">
        <v>1</v>
      </c>
      <c r="E148" s="47"/>
      <c r="F148" s="46"/>
      <c r="I148" s="47"/>
      <c r="K148" s="46">
        <f t="shared" si="41"/>
        <v>1</v>
      </c>
      <c r="L148" s="6">
        <f t="shared" si="41"/>
        <v>0</v>
      </c>
      <c r="M148" s="6">
        <f t="shared" si="41"/>
        <v>0</v>
      </c>
      <c r="N148" s="48">
        <f t="shared" si="40"/>
        <v>0</v>
      </c>
      <c r="O148" s="47"/>
      <c r="P148" s="49">
        <f>VLOOKUP($A148, 'YoY $ Balance'!$A$5:$E$281, 2,FALSE)</f>
        <v>-576880</v>
      </c>
      <c r="Q148" s="50">
        <f>VLOOKUP($A148, 'YoY $ Balance'!$A$5:$E$281, 3,FALSE)</f>
        <v>0</v>
      </c>
      <c r="R148" s="50">
        <f>VLOOKUP($A148, 'YoY $ Balance'!$A$5:$E$281,4,FALSE)</f>
        <v>0</v>
      </c>
      <c r="S148" s="51">
        <f>VLOOKUP($A148, 'YoY $ Balance'!$A$5:$E$281, 5,FALSE)</f>
        <v>0</v>
      </c>
      <c r="T148" s="46" t="str">
        <f t="shared" si="42"/>
        <v/>
      </c>
      <c r="U148" s="52">
        <f t="shared" si="39"/>
        <v>0</v>
      </c>
      <c r="V148" s="48" t="str">
        <f t="shared" si="43"/>
        <v/>
      </c>
      <c r="W148" s="47" t="str">
        <f t="shared" si="44"/>
        <v/>
      </c>
      <c r="Y148" s="53" t="str">
        <f t="shared" si="51"/>
        <v>Active</v>
      </c>
      <c r="Z148" s="52" t="str">
        <f t="shared" si="52"/>
        <v>No Activity</v>
      </c>
      <c r="AA148" s="53" t="str">
        <f t="shared" si="53"/>
        <v>No Activity</v>
      </c>
      <c r="AB148" s="52" t="str">
        <f t="shared" si="54"/>
        <v>No Activity</v>
      </c>
      <c r="AC148" s="53" t="str">
        <f t="shared" si="55"/>
        <v>No Activity</v>
      </c>
      <c r="AD148" s="52" t="str">
        <f t="shared" si="56"/>
        <v>No Activity</v>
      </c>
      <c r="AE148" s="53" t="str">
        <f t="shared" si="57"/>
        <v>No Activity</v>
      </c>
      <c r="AF148" s="52" t="str">
        <f t="shared" si="58"/>
        <v>No Activity</v>
      </c>
      <c r="AH148" s="6" t="str">
        <f t="shared" si="45"/>
        <v/>
      </c>
      <c r="AI148" s="6">
        <f t="shared" si="46"/>
        <v>0</v>
      </c>
      <c r="AJ148" s="6">
        <f t="shared" si="47"/>
        <v>1</v>
      </c>
      <c r="AK148" s="6" t="str">
        <f t="shared" si="48"/>
        <v/>
      </c>
      <c r="AM148" s="6" t="str">
        <f t="shared" si="49"/>
        <v/>
      </c>
      <c r="AN148" s="6" t="str">
        <f t="shared" si="50"/>
        <v/>
      </c>
    </row>
    <row r="149" spans="1:40" outlineLevel="1" x14ac:dyDescent="0.25">
      <c r="A149" s="79" t="s">
        <v>1621</v>
      </c>
      <c r="B149" s="46"/>
      <c r="D149" s="6">
        <v>2</v>
      </c>
      <c r="E149" s="47"/>
      <c r="F149" s="46"/>
      <c r="H149" s="6">
        <v>4</v>
      </c>
      <c r="I149" s="47"/>
      <c r="K149" s="46">
        <f t="shared" si="41"/>
        <v>0</v>
      </c>
      <c r="L149" s="6">
        <f t="shared" si="41"/>
        <v>0</v>
      </c>
      <c r="M149" s="6">
        <f t="shared" si="41"/>
        <v>-2</v>
      </c>
      <c r="N149" s="48">
        <f t="shared" si="40"/>
        <v>0</v>
      </c>
      <c r="O149" s="47"/>
      <c r="P149" s="49">
        <f>VLOOKUP($A149, 'YoY $ Balance'!$A$5:$E$281, 2,FALSE)</f>
        <v>0</v>
      </c>
      <c r="Q149" s="50">
        <f>VLOOKUP($A149, 'YoY $ Balance'!$A$5:$E$281, 3,FALSE)</f>
        <v>0</v>
      </c>
      <c r="R149" s="50">
        <f>VLOOKUP($A149, 'YoY $ Balance'!$A$5:$E$281,4,FALSE)</f>
        <v>967500</v>
      </c>
      <c r="S149" s="51">
        <f>VLOOKUP($A149, 'YoY $ Balance'!$A$5:$E$281, 5,FALSE)</f>
        <v>0</v>
      </c>
      <c r="T149" s="46" t="str">
        <f t="shared" si="42"/>
        <v/>
      </c>
      <c r="U149" s="52" t="str">
        <f t="shared" si="39"/>
        <v/>
      </c>
      <c r="V149" s="48">
        <f t="shared" si="43"/>
        <v>0</v>
      </c>
      <c r="W149" s="47">
        <f t="shared" si="44"/>
        <v>1</v>
      </c>
      <c r="Y149" s="53" t="str">
        <f t="shared" si="51"/>
        <v>No Activity</v>
      </c>
      <c r="Z149" s="52" t="str">
        <f t="shared" si="52"/>
        <v>No Activity</v>
      </c>
      <c r="AA149" s="53" t="str">
        <f t="shared" si="53"/>
        <v>No Activity</v>
      </c>
      <c r="AB149" s="52" t="str">
        <f t="shared" si="54"/>
        <v>No Activity</v>
      </c>
      <c r="AC149" s="53" t="str">
        <f t="shared" si="55"/>
        <v>Active</v>
      </c>
      <c r="AD149" s="52" t="str">
        <f t="shared" si="56"/>
        <v>Active</v>
      </c>
      <c r="AE149" s="53" t="str">
        <f t="shared" si="57"/>
        <v>No Activity</v>
      </c>
      <c r="AF149" s="52" t="str">
        <f t="shared" si="58"/>
        <v>No Activity</v>
      </c>
      <c r="AH149" s="6" t="str">
        <f t="shared" si="45"/>
        <v/>
      </c>
      <c r="AI149" s="6" t="str">
        <f t="shared" si="46"/>
        <v/>
      </c>
      <c r="AJ149" s="6">
        <f t="shared" si="47"/>
        <v>0</v>
      </c>
      <c r="AK149" s="6">
        <f t="shared" si="48"/>
        <v>1</v>
      </c>
      <c r="AM149" s="6">
        <f t="shared" si="49"/>
        <v>0</v>
      </c>
      <c r="AN149" s="6">
        <f t="shared" si="50"/>
        <v>1</v>
      </c>
    </row>
    <row r="150" spans="1:40" outlineLevel="1" x14ac:dyDescent="0.25">
      <c r="A150" s="79" t="s">
        <v>891</v>
      </c>
      <c r="B150" s="46"/>
      <c r="D150" s="6">
        <v>5</v>
      </c>
      <c r="E150" s="47">
        <v>7</v>
      </c>
      <c r="F150" s="46"/>
      <c r="H150" s="6">
        <v>5</v>
      </c>
      <c r="I150" s="47">
        <v>8</v>
      </c>
      <c r="K150" s="46">
        <f t="shared" si="41"/>
        <v>0</v>
      </c>
      <c r="L150" s="6">
        <f t="shared" si="41"/>
        <v>0</v>
      </c>
      <c r="M150" s="6">
        <f t="shared" si="41"/>
        <v>0</v>
      </c>
      <c r="N150" s="48">
        <f t="shared" si="40"/>
        <v>-1</v>
      </c>
      <c r="O150" s="47"/>
      <c r="P150" s="49">
        <f>VLOOKUP($A150, 'YoY $ Balance'!$A$5:$E$281, 2,FALSE)</f>
        <v>0</v>
      </c>
      <c r="Q150" s="50">
        <f>VLOOKUP($A150, 'YoY $ Balance'!$A$5:$E$281, 3,FALSE)</f>
        <v>0</v>
      </c>
      <c r="R150" s="50">
        <f>VLOOKUP($A150, 'YoY $ Balance'!$A$5:$E$281,4,FALSE)</f>
        <v>1068462.8799999999</v>
      </c>
      <c r="S150" s="51">
        <f>VLOOKUP($A150, 'YoY $ Balance'!$A$5:$E$281, 5,FALSE)</f>
        <v>1926167.68</v>
      </c>
      <c r="T150" s="46" t="str">
        <f t="shared" si="42"/>
        <v/>
      </c>
      <c r="U150" s="52" t="str">
        <f t="shared" ref="U150:U213" si="59">AI150</f>
        <v/>
      </c>
      <c r="V150" s="48">
        <f t="shared" si="43"/>
        <v>0</v>
      </c>
      <c r="W150" s="47">
        <f t="shared" si="44"/>
        <v>0</v>
      </c>
      <c r="Y150" s="53" t="str">
        <f t="shared" si="51"/>
        <v>No Activity</v>
      </c>
      <c r="Z150" s="52" t="str">
        <f t="shared" si="52"/>
        <v>No Activity</v>
      </c>
      <c r="AA150" s="53" t="str">
        <f t="shared" si="53"/>
        <v>No Activity</v>
      </c>
      <c r="AB150" s="52" t="str">
        <f t="shared" si="54"/>
        <v>No Activity</v>
      </c>
      <c r="AC150" s="53" t="str">
        <f t="shared" si="55"/>
        <v>Active</v>
      </c>
      <c r="AD150" s="52" t="str">
        <f t="shared" si="56"/>
        <v>Active</v>
      </c>
      <c r="AE150" s="53" t="str">
        <f t="shared" si="57"/>
        <v>Active</v>
      </c>
      <c r="AF150" s="52" t="str">
        <f t="shared" si="58"/>
        <v>Active</v>
      </c>
      <c r="AH150" s="6" t="str">
        <f t="shared" si="45"/>
        <v/>
      </c>
      <c r="AI150" s="6" t="str">
        <f t="shared" si="46"/>
        <v/>
      </c>
      <c r="AJ150" s="6">
        <f t="shared" si="47"/>
        <v>0</v>
      </c>
      <c r="AK150" s="6">
        <f t="shared" si="48"/>
        <v>0</v>
      </c>
      <c r="AM150" s="6">
        <f t="shared" si="49"/>
        <v>0</v>
      </c>
      <c r="AN150" s="6">
        <f t="shared" si="50"/>
        <v>0</v>
      </c>
    </row>
    <row r="151" spans="1:40" outlineLevel="1" x14ac:dyDescent="0.25">
      <c r="A151" s="79" t="s">
        <v>1040</v>
      </c>
      <c r="B151" s="46">
        <v>11</v>
      </c>
      <c r="C151" s="6">
        <v>4</v>
      </c>
      <c r="E151" s="47"/>
      <c r="F151" s="46">
        <v>11</v>
      </c>
      <c r="G151" s="6">
        <v>12</v>
      </c>
      <c r="I151" s="47"/>
      <c r="K151" s="46">
        <f t="shared" si="41"/>
        <v>0</v>
      </c>
      <c r="L151" s="6">
        <f t="shared" si="41"/>
        <v>-8</v>
      </c>
      <c r="M151" s="6">
        <f t="shared" si="41"/>
        <v>0</v>
      </c>
      <c r="N151" s="48">
        <f t="shared" si="40"/>
        <v>0</v>
      </c>
      <c r="O151" s="47"/>
      <c r="P151" s="49">
        <f>VLOOKUP($A151, 'YoY $ Balance'!$A$5:$E$281, 2,FALSE)</f>
        <v>1032945.0999999997</v>
      </c>
      <c r="Q151" s="50">
        <f>VLOOKUP($A151, 'YoY $ Balance'!$A$5:$E$281, 3,FALSE)</f>
        <v>4172500</v>
      </c>
      <c r="R151" s="50">
        <f>VLOOKUP($A151, 'YoY $ Balance'!$A$5:$E$281,4,FALSE)</f>
        <v>0</v>
      </c>
      <c r="S151" s="51">
        <f>VLOOKUP($A151, 'YoY $ Balance'!$A$5:$E$281, 5,FALSE)</f>
        <v>0</v>
      </c>
      <c r="T151" s="46">
        <f t="shared" si="42"/>
        <v>0</v>
      </c>
      <c r="U151" s="52">
        <f t="shared" si="59"/>
        <v>0</v>
      </c>
      <c r="V151" s="48" t="str">
        <f t="shared" si="43"/>
        <v/>
      </c>
      <c r="W151" s="47" t="str">
        <f t="shared" si="44"/>
        <v/>
      </c>
      <c r="Y151" s="53" t="str">
        <f t="shared" si="51"/>
        <v>Active</v>
      </c>
      <c r="Z151" s="52" t="str">
        <f t="shared" si="52"/>
        <v>Active</v>
      </c>
      <c r="AA151" s="53" t="str">
        <f t="shared" si="53"/>
        <v>Active</v>
      </c>
      <c r="AB151" s="52" t="str">
        <f t="shared" si="54"/>
        <v>Active</v>
      </c>
      <c r="AC151" s="53" t="str">
        <f t="shared" si="55"/>
        <v>No Activity</v>
      </c>
      <c r="AD151" s="52" t="str">
        <f t="shared" si="56"/>
        <v>No Activity</v>
      </c>
      <c r="AE151" s="53" t="str">
        <f t="shared" si="57"/>
        <v>No Activity</v>
      </c>
      <c r="AF151" s="52" t="str">
        <f t="shared" si="58"/>
        <v>No Activity</v>
      </c>
      <c r="AH151" s="6">
        <f t="shared" si="45"/>
        <v>0</v>
      </c>
      <c r="AI151" s="6">
        <f t="shared" si="46"/>
        <v>0</v>
      </c>
      <c r="AJ151" s="6">
        <f t="shared" si="47"/>
        <v>1</v>
      </c>
      <c r="AK151" s="6" t="str">
        <f t="shared" si="48"/>
        <v/>
      </c>
      <c r="AM151" s="6" t="str">
        <f t="shared" si="49"/>
        <v/>
      </c>
      <c r="AN151" s="6" t="str">
        <f t="shared" si="50"/>
        <v/>
      </c>
    </row>
    <row r="152" spans="1:40" outlineLevel="1" x14ac:dyDescent="0.25">
      <c r="A152" s="79" t="s">
        <v>1065</v>
      </c>
      <c r="B152" s="46">
        <v>4</v>
      </c>
      <c r="C152" s="6">
        <v>6</v>
      </c>
      <c r="E152" s="47"/>
      <c r="F152" s="46">
        <v>1</v>
      </c>
      <c r="G152" s="6">
        <v>4</v>
      </c>
      <c r="I152" s="47"/>
      <c r="K152" s="46">
        <f t="shared" si="41"/>
        <v>3</v>
      </c>
      <c r="L152" s="6">
        <f t="shared" si="41"/>
        <v>2</v>
      </c>
      <c r="M152" s="6">
        <f t="shared" si="41"/>
        <v>0</v>
      </c>
      <c r="N152" s="48">
        <f t="shared" si="40"/>
        <v>0</v>
      </c>
      <c r="O152" s="47"/>
      <c r="P152" s="49">
        <f>VLOOKUP($A152, 'YoY $ Balance'!$A$5:$E$281, 2,FALSE)</f>
        <v>910946235.68999994</v>
      </c>
      <c r="Q152" s="50">
        <f>VLOOKUP($A152, 'YoY $ Balance'!$A$5:$E$281, 3,FALSE)</f>
        <v>19884514973.329998</v>
      </c>
      <c r="R152" s="50">
        <f>VLOOKUP($A152, 'YoY $ Balance'!$A$5:$E$281,4,FALSE)</f>
        <v>0.17</v>
      </c>
      <c r="S152" s="51">
        <f>VLOOKUP($A152, 'YoY $ Balance'!$A$5:$E$281, 5,FALSE)</f>
        <v>0.17</v>
      </c>
      <c r="T152" s="46">
        <f t="shared" si="42"/>
        <v>0</v>
      </c>
      <c r="U152" s="52">
        <f t="shared" si="59"/>
        <v>0</v>
      </c>
      <c r="V152" s="48" t="str">
        <f t="shared" si="43"/>
        <v/>
      </c>
      <c r="W152" s="47" t="str">
        <f t="shared" si="44"/>
        <v/>
      </c>
      <c r="Y152" s="53" t="str">
        <f t="shared" si="51"/>
        <v>Active</v>
      </c>
      <c r="Z152" s="52" t="str">
        <f t="shared" si="52"/>
        <v>Active</v>
      </c>
      <c r="AA152" s="53" t="str">
        <f t="shared" si="53"/>
        <v>Active</v>
      </c>
      <c r="AB152" s="52" t="str">
        <f t="shared" si="54"/>
        <v>Active</v>
      </c>
      <c r="AC152" s="53" t="str">
        <f t="shared" si="55"/>
        <v>No Activity</v>
      </c>
      <c r="AD152" s="52" t="str">
        <f t="shared" si="56"/>
        <v>No Activity</v>
      </c>
      <c r="AE152" s="53" t="str">
        <f t="shared" si="57"/>
        <v>No Activity</v>
      </c>
      <c r="AF152" s="52" t="str">
        <f t="shared" si="58"/>
        <v>No Activity</v>
      </c>
      <c r="AH152" s="6">
        <f t="shared" si="45"/>
        <v>0</v>
      </c>
      <c r="AI152" s="6">
        <f t="shared" si="46"/>
        <v>0</v>
      </c>
      <c r="AJ152" s="6">
        <f t="shared" si="47"/>
        <v>1</v>
      </c>
      <c r="AK152" s="6" t="str">
        <f t="shared" si="48"/>
        <v/>
      </c>
      <c r="AM152" s="6" t="str">
        <f t="shared" si="49"/>
        <v/>
      </c>
      <c r="AN152" s="6" t="str">
        <f t="shared" si="50"/>
        <v/>
      </c>
    </row>
    <row r="153" spans="1:40" outlineLevel="1" x14ac:dyDescent="0.25">
      <c r="A153" s="79" t="s">
        <v>962</v>
      </c>
      <c r="B153" s="46">
        <v>8</v>
      </c>
      <c r="C153" s="6">
        <v>4</v>
      </c>
      <c r="E153" s="47"/>
      <c r="F153" s="46">
        <v>4</v>
      </c>
      <c r="G153" s="6">
        <v>5</v>
      </c>
      <c r="I153" s="47"/>
      <c r="K153" s="46">
        <f t="shared" si="41"/>
        <v>4</v>
      </c>
      <c r="L153" s="6">
        <f t="shared" si="41"/>
        <v>-1</v>
      </c>
      <c r="M153" s="6">
        <f t="shared" si="41"/>
        <v>0</v>
      </c>
      <c r="N153" s="48">
        <f t="shared" si="40"/>
        <v>0</v>
      </c>
      <c r="O153" s="47"/>
      <c r="P153" s="49">
        <f>VLOOKUP($A153, 'YoY $ Balance'!$A$5:$E$281, 2,FALSE)</f>
        <v>42412777.899999991</v>
      </c>
      <c r="Q153" s="50">
        <f>VLOOKUP($A153, 'YoY $ Balance'!$A$5:$E$281, 3,FALSE)</f>
        <v>37009166.969999999</v>
      </c>
      <c r="R153" s="50">
        <f>VLOOKUP($A153, 'YoY $ Balance'!$A$5:$E$281,4,FALSE)</f>
        <v>1099926.54</v>
      </c>
      <c r="S153" s="51">
        <f>VLOOKUP($A153, 'YoY $ Balance'!$A$5:$E$281, 5,FALSE)</f>
        <v>1099926.54</v>
      </c>
      <c r="T153" s="46">
        <f t="shared" si="42"/>
        <v>0</v>
      </c>
      <c r="U153" s="52">
        <f t="shared" si="59"/>
        <v>0</v>
      </c>
      <c r="V153" s="48" t="str">
        <f t="shared" si="43"/>
        <v/>
      </c>
      <c r="W153" s="47" t="str">
        <f t="shared" si="44"/>
        <v/>
      </c>
      <c r="Y153" s="53" t="str">
        <f t="shared" si="51"/>
        <v>Active</v>
      </c>
      <c r="Z153" s="52" t="str">
        <f t="shared" si="52"/>
        <v>Active</v>
      </c>
      <c r="AA153" s="53" t="str">
        <f t="shared" si="53"/>
        <v>Active</v>
      </c>
      <c r="AB153" s="52" t="str">
        <f t="shared" si="54"/>
        <v>Active</v>
      </c>
      <c r="AC153" s="53" t="str">
        <f t="shared" si="55"/>
        <v>No Activity</v>
      </c>
      <c r="AD153" s="52" t="str">
        <f t="shared" si="56"/>
        <v>No Activity</v>
      </c>
      <c r="AE153" s="53" t="str">
        <f t="shared" si="57"/>
        <v>No Activity</v>
      </c>
      <c r="AF153" s="52" t="str">
        <f t="shared" si="58"/>
        <v>No Activity</v>
      </c>
      <c r="AH153" s="6">
        <f t="shared" si="45"/>
        <v>0</v>
      </c>
      <c r="AI153" s="6">
        <f t="shared" si="46"/>
        <v>0</v>
      </c>
      <c r="AJ153" s="6">
        <f t="shared" si="47"/>
        <v>1</v>
      </c>
      <c r="AK153" s="6" t="str">
        <f t="shared" si="48"/>
        <v/>
      </c>
      <c r="AM153" s="6" t="str">
        <f t="shared" si="49"/>
        <v/>
      </c>
      <c r="AN153" s="6" t="str">
        <f t="shared" si="50"/>
        <v/>
      </c>
    </row>
    <row r="154" spans="1:40" outlineLevel="1" x14ac:dyDescent="0.25">
      <c r="A154" s="79" t="s">
        <v>997</v>
      </c>
      <c r="B154" s="46"/>
      <c r="D154" s="6">
        <v>2</v>
      </c>
      <c r="E154" s="47"/>
      <c r="F154" s="46"/>
      <c r="H154" s="6">
        <v>1</v>
      </c>
      <c r="I154" s="47"/>
      <c r="K154" s="46">
        <f t="shared" si="41"/>
        <v>0</v>
      </c>
      <c r="L154" s="6">
        <f t="shared" si="41"/>
        <v>0</v>
      </c>
      <c r="M154" s="6">
        <f t="shared" si="41"/>
        <v>1</v>
      </c>
      <c r="N154" s="48">
        <f t="shared" si="40"/>
        <v>0</v>
      </c>
      <c r="O154" s="47"/>
      <c r="P154" s="49">
        <f>VLOOKUP($A154, 'YoY $ Balance'!$A$5:$E$281, 2,FALSE)</f>
        <v>0</v>
      </c>
      <c r="Q154" s="50">
        <f>VLOOKUP($A154, 'YoY $ Balance'!$A$5:$E$281, 3,FALSE)</f>
        <v>0</v>
      </c>
      <c r="R154" s="50">
        <f>VLOOKUP($A154, 'YoY $ Balance'!$A$5:$E$281,4,FALSE)</f>
        <v>2236915</v>
      </c>
      <c r="S154" s="51">
        <f>VLOOKUP($A154, 'YoY $ Balance'!$A$5:$E$281, 5,FALSE)</f>
        <v>65592.5</v>
      </c>
      <c r="T154" s="46" t="str">
        <f t="shared" si="42"/>
        <v/>
      </c>
      <c r="U154" s="52" t="str">
        <f t="shared" si="59"/>
        <v/>
      </c>
      <c r="V154" s="48">
        <f t="shared" si="43"/>
        <v>0</v>
      </c>
      <c r="W154" s="47">
        <f t="shared" si="44"/>
        <v>1</v>
      </c>
      <c r="Y154" s="53" t="str">
        <f t="shared" si="51"/>
        <v>No Activity</v>
      </c>
      <c r="Z154" s="52" t="str">
        <f t="shared" si="52"/>
        <v>No Activity</v>
      </c>
      <c r="AA154" s="53" t="str">
        <f t="shared" si="53"/>
        <v>No Activity</v>
      </c>
      <c r="AB154" s="52" t="str">
        <f t="shared" si="54"/>
        <v>No Activity</v>
      </c>
      <c r="AC154" s="53" t="str">
        <f t="shared" si="55"/>
        <v>Active</v>
      </c>
      <c r="AD154" s="52" t="str">
        <f t="shared" si="56"/>
        <v>Active</v>
      </c>
      <c r="AE154" s="53" t="str">
        <f t="shared" si="57"/>
        <v>No Activity</v>
      </c>
      <c r="AF154" s="52" t="str">
        <f t="shared" si="58"/>
        <v>No Activity</v>
      </c>
      <c r="AH154" s="6" t="str">
        <f t="shared" si="45"/>
        <v/>
      </c>
      <c r="AI154" s="6" t="str">
        <f t="shared" si="46"/>
        <v/>
      </c>
      <c r="AJ154" s="6">
        <f t="shared" si="47"/>
        <v>0</v>
      </c>
      <c r="AK154" s="6">
        <f t="shared" si="48"/>
        <v>1</v>
      </c>
      <c r="AM154" s="6">
        <f t="shared" si="49"/>
        <v>0</v>
      </c>
      <c r="AN154" s="6">
        <f t="shared" si="50"/>
        <v>1</v>
      </c>
    </row>
    <row r="155" spans="1:40" outlineLevel="1" x14ac:dyDescent="0.25">
      <c r="A155" s="79" t="s">
        <v>1063</v>
      </c>
      <c r="B155" s="46"/>
      <c r="D155" s="6">
        <v>8</v>
      </c>
      <c r="E155" s="47">
        <v>7</v>
      </c>
      <c r="F155" s="46"/>
      <c r="H155" s="6">
        <v>11</v>
      </c>
      <c r="I155" s="47">
        <v>9</v>
      </c>
      <c r="K155" s="46">
        <f t="shared" si="41"/>
        <v>0</v>
      </c>
      <c r="L155" s="6">
        <f t="shared" si="41"/>
        <v>0</v>
      </c>
      <c r="M155" s="6">
        <f t="shared" si="41"/>
        <v>-3</v>
      </c>
      <c r="N155" s="48">
        <f t="shared" si="40"/>
        <v>-2</v>
      </c>
      <c r="O155" s="47"/>
      <c r="P155" s="49">
        <f>VLOOKUP($A155, 'YoY $ Balance'!$A$5:$E$281, 2,FALSE)</f>
        <v>0</v>
      </c>
      <c r="Q155" s="50">
        <f>VLOOKUP($A155, 'YoY $ Balance'!$A$5:$E$281, 3,FALSE)</f>
        <v>0</v>
      </c>
      <c r="R155" s="50">
        <f>VLOOKUP($A155, 'YoY $ Balance'!$A$5:$E$281,4,FALSE)</f>
        <v>4675834.7500000009</v>
      </c>
      <c r="S155" s="51">
        <f>VLOOKUP($A155, 'YoY $ Balance'!$A$5:$E$281, 5,FALSE)</f>
        <v>2761011.35</v>
      </c>
      <c r="T155" s="46" t="str">
        <f t="shared" si="42"/>
        <v/>
      </c>
      <c r="U155" s="52" t="str">
        <f t="shared" si="59"/>
        <v/>
      </c>
      <c r="V155" s="48">
        <f t="shared" si="43"/>
        <v>0</v>
      </c>
      <c r="W155" s="47">
        <f t="shared" si="44"/>
        <v>0</v>
      </c>
      <c r="Y155" s="53" t="str">
        <f t="shared" si="51"/>
        <v>No Activity</v>
      </c>
      <c r="Z155" s="52" t="str">
        <f t="shared" si="52"/>
        <v>No Activity</v>
      </c>
      <c r="AA155" s="53" t="str">
        <f t="shared" si="53"/>
        <v>No Activity</v>
      </c>
      <c r="AB155" s="52" t="str">
        <f t="shared" si="54"/>
        <v>No Activity</v>
      </c>
      <c r="AC155" s="53" t="str">
        <f t="shared" si="55"/>
        <v>Active</v>
      </c>
      <c r="AD155" s="52" t="str">
        <f t="shared" si="56"/>
        <v>Active</v>
      </c>
      <c r="AE155" s="53" t="str">
        <f t="shared" si="57"/>
        <v>Active</v>
      </c>
      <c r="AF155" s="52" t="str">
        <f t="shared" si="58"/>
        <v>Active</v>
      </c>
      <c r="AH155" s="6" t="str">
        <f t="shared" si="45"/>
        <v/>
      </c>
      <c r="AI155" s="6" t="str">
        <f t="shared" si="46"/>
        <v/>
      </c>
      <c r="AJ155" s="6">
        <f t="shared" si="47"/>
        <v>0</v>
      </c>
      <c r="AK155" s="6">
        <f t="shared" si="48"/>
        <v>0</v>
      </c>
      <c r="AM155" s="6">
        <f t="shared" si="49"/>
        <v>0</v>
      </c>
      <c r="AN155" s="6">
        <f t="shared" si="50"/>
        <v>0</v>
      </c>
    </row>
    <row r="156" spans="1:40" outlineLevel="1" x14ac:dyDescent="0.25">
      <c r="A156" s="79" t="s">
        <v>1206</v>
      </c>
      <c r="B156" s="46"/>
      <c r="D156" s="6">
        <v>2</v>
      </c>
      <c r="E156" s="47">
        <v>2</v>
      </c>
      <c r="F156" s="46"/>
      <c r="H156" s="6">
        <v>2</v>
      </c>
      <c r="I156" s="47">
        <v>2</v>
      </c>
      <c r="K156" s="46">
        <f t="shared" si="41"/>
        <v>0</v>
      </c>
      <c r="L156" s="6">
        <f t="shared" si="41"/>
        <v>0</v>
      </c>
      <c r="M156" s="6">
        <f t="shared" si="41"/>
        <v>0</v>
      </c>
      <c r="N156" s="48">
        <f t="shared" si="40"/>
        <v>0</v>
      </c>
      <c r="O156" s="47"/>
      <c r="P156" s="49">
        <f>VLOOKUP($A156, 'YoY $ Balance'!$A$5:$E$281, 2,FALSE)</f>
        <v>0</v>
      </c>
      <c r="Q156" s="50">
        <f>VLOOKUP($A156, 'YoY $ Balance'!$A$5:$E$281, 3,FALSE)</f>
        <v>0</v>
      </c>
      <c r="R156" s="50">
        <f>VLOOKUP($A156, 'YoY $ Balance'!$A$5:$E$281,4,FALSE)</f>
        <v>5788750</v>
      </c>
      <c r="S156" s="51">
        <f>VLOOKUP($A156, 'YoY $ Balance'!$A$5:$E$281, 5,FALSE)</f>
        <v>2723032.26</v>
      </c>
      <c r="T156" s="46" t="str">
        <f t="shared" si="42"/>
        <v/>
      </c>
      <c r="U156" s="52" t="str">
        <f t="shared" si="59"/>
        <v/>
      </c>
      <c r="V156" s="48">
        <f t="shared" si="43"/>
        <v>0</v>
      </c>
      <c r="W156" s="47">
        <f t="shared" si="44"/>
        <v>0</v>
      </c>
      <c r="Y156" s="53" t="str">
        <f t="shared" si="51"/>
        <v>No Activity</v>
      </c>
      <c r="Z156" s="52" t="str">
        <f t="shared" si="52"/>
        <v>No Activity</v>
      </c>
      <c r="AA156" s="53" t="str">
        <f t="shared" si="53"/>
        <v>No Activity</v>
      </c>
      <c r="AB156" s="52" t="str">
        <f t="shared" si="54"/>
        <v>No Activity</v>
      </c>
      <c r="AC156" s="53" t="str">
        <f t="shared" si="55"/>
        <v>Active</v>
      </c>
      <c r="AD156" s="52" t="str">
        <f t="shared" si="56"/>
        <v>Active</v>
      </c>
      <c r="AE156" s="53" t="str">
        <f t="shared" si="57"/>
        <v>Active</v>
      </c>
      <c r="AF156" s="52" t="str">
        <f t="shared" si="58"/>
        <v>Active</v>
      </c>
      <c r="AH156" s="6" t="str">
        <f t="shared" si="45"/>
        <v/>
      </c>
      <c r="AI156" s="6" t="str">
        <f t="shared" si="46"/>
        <v/>
      </c>
      <c r="AJ156" s="6">
        <f t="shared" si="47"/>
        <v>0</v>
      </c>
      <c r="AK156" s="6">
        <f t="shared" si="48"/>
        <v>0</v>
      </c>
      <c r="AM156" s="6">
        <f t="shared" si="49"/>
        <v>0</v>
      </c>
      <c r="AN156" s="6">
        <f t="shared" si="50"/>
        <v>0</v>
      </c>
    </row>
    <row r="157" spans="1:40" outlineLevel="1" x14ac:dyDescent="0.25">
      <c r="A157" s="79" t="s">
        <v>1088</v>
      </c>
      <c r="B157" s="46"/>
      <c r="E157" s="47">
        <v>5</v>
      </c>
      <c r="F157" s="46"/>
      <c r="H157" s="6">
        <v>1</v>
      </c>
      <c r="I157" s="47">
        <v>4</v>
      </c>
      <c r="K157" s="46">
        <f t="shared" si="41"/>
        <v>0</v>
      </c>
      <c r="L157" s="6">
        <f t="shared" si="41"/>
        <v>0</v>
      </c>
      <c r="M157" s="6">
        <f t="shared" si="41"/>
        <v>-1</v>
      </c>
      <c r="N157" s="48">
        <f t="shared" si="40"/>
        <v>1</v>
      </c>
      <c r="O157" s="47"/>
      <c r="P157" s="49">
        <f>VLOOKUP($A157, 'YoY $ Balance'!$A$5:$E$281, 2,FALSE)</f>
        <v>0</v>
      </c>
      <c r="Q157" s="50">
        <f>VLOOKUP($A157, 'YoY $ Balance'!$A$5:$E$281, 3,FALSE)</f>
        <v>0</v>
      </c>
      <c r="R157" s="50">
        <f>VLOOKUP($A157, 'YoY $ Balance'!$A$5:$E$281,4,FALSE)</f>
        <v>105780000</v>
      </c>
      <c r="S157" s="51">
        <f>VLOOKUP($A157, 'YoY $ Balance'!$A$5:$E$281, 5,FALSE)</f>
        <v>1321860000.26</v>
      </c>
      <c r="T157" s="46" t="str">
        <f t="shared" si="42"/>
        <v/>
      </c>
      <c r="U157" s="52" t="str">
        <f t="shared" si="59"/>
        <v/>
      </c>
      <c r="V157" s="48">
        <f t="shared" si="43"/>
        <v>1</v>
      </c>
      <c r="W157" s="47" t="str">
        <f t="shared" si="44"/>
        <v/>
      </c>
      <c r="Y157" s="53" t="str">
        <f t="shared" si="51"/>
        <v>No Activity</v>
      </c>
      <c r="Z157" s="52" t="str">
        <f t="shared" si="52"/>
        <v>No Activity</v>
      </c>
      <c r="AA157" s="53" t="str">
        <f t="shared" si="53"/>
        <v>No Activity</v>
      </c>
      <c r="AB157" s="52" t="str">
        <f t="shared" si="54"/>
        <v>No Activity</v>
      </c>
      <c r="AC157" s="53" t="str">
        <f t="shared" si="55"/>
        <v>No Activity</v>
      </c>
      <c r="AD157" s="52" t="str">
        <f t="shared" si="56"/>
        <v>Active</v>
      </c>
      <c r="AE157" s="53" t="str">
        <f t="shared" si="57"/>
        <v>Active</v>
      </c>
      <c r="AF157" s="52" t="str">
        <f t="shared" si="58"/>
        <v>Active</v>
      </c>
      <c r="AH157" s="6" t="str">
        <f t="shared" si="45"/>
        <v/>
      </c>
      <c r="AI157" s="6" t="str">
        <f t="shared" si="46"/>
        <v/>
      </c>
      <c r="AJ157" s="6" t="str">
        <f t="shared" si="47"/>
        <v/>
      </c>
      <c r="AK157" s="6" t="str">
        <f t="shared" si="48"/>
        <v/>
      </c>
      <c r="AM157" s="6" t="str">
        <f t="shared" si="49"/>
        <v/>
      </c>
      <c r="AN157" s="6" t="str">
        <f t="shared" si="50"/>
        <v/>
      </c>
    </row>
    <row r="158" spans="1:40" outlineLevel="1" x14ac:dyDescent="0.25">
      <c r="A158" s="79" t="s">
        <v>1124</v>
      </c>
      <c r="B158" s="46">
        <v>3</v>
      </c>
      <c r="C158" s="6">
        <v>11</v>
      </c>
      <c r="D158" s="6">
        <v>6</v>
      </c>
      <c r="E158" s="47"/>
      <c r="F158" s="46">
        <v>4</v>
      </c>
      <c r="G158" s="6">
        <v>5</v>
      </c>
      <c r="I158" s="47"/>
      <c r="K158" s="46">
        <f t="shared" si="41"/>
        <v>-1</v>
      </c>
      <c r="L158" s="6">
        <f t="shared" si="41"/>
        <v>6</v>
      </c>
      <c r="M158" s="6">
        <f t="shared" si="41"/>
        <v>6</v>
      </c>
      <c r="N158" s="48">
        <f t="shared" si="40"/>
        <v>0</v>
      </c>
      <c r="O158" s="47"/>
      <c r="P158" s="49">
        <f>VLOOKUP($A158, 'YoY $ Balance'!$A$5:$E$281, 2,FALSE)</f>
        <v>115833000</v>
      </c>
      <c r="Q158" s="50">
        <f>VLOOKUP($A158, 'YoY $ Balance'!$A$5:$E$281, 3,FALSE)</f>
        <v>1697627677.4600003</v>
      </c>
      <c r="R158" s="50">
        <f>VLOOKUP($A158, 'YoY $ Balance'!$A$5:$E$281,4,FALSE)</f>
        <v>544904793.57999992</v>
      </c>
      <c r="S158" s="51">
        <f>VLOOKUP($A158, 'YoY $ Balance'!$A$5:$E$281, 5,FALSE)</f>
        <v>66556041.939999998</v>
      </c>
      <c r="T158" s="46">
        <f t="shared" si="42"/>
        <v>0</v>
      </c>
      <c r="U158" s="52">
        <f t="shared" si="59"/>
        <v>0</v>
      </c>
      <c r="V158" s="48" t="str">
        <f t="shared" si="43"/>
        <v/>
      </c>
      <c r="W158" s="47">
        <f t="shared" si="44"/>
        <v>0</v>
      </c>
      <c r="Y158" s="53" t="str">
        <f t="shared" si="51"/>
        <v>Active</v>
      </c>
      <c r="Z158" s="52" t="str">
        <f t="shared" si="52"/>
        <v>Active</v>
      </c>
      <c r="AA158" s="53" t="str">
        <f t="shared" si="53"/>
        <v>Active</v>
      </c>
      <c r="AB158" s="52" t="str">
        <f t="shared" si="54"/>
        <v>Active</v>
      </c>
      <c r="AC158" s="53" t="str">
        <f t="shared" si="55"/>
        <v>Active</v>
      </c>
      <c r="AD158" s="52" t="str">
        <f t="shared" si="56"/>
        <v>No Activity</v>
      </c>
      <c r="AE158" s="53" t="str">
        <f t="shared" si="57"/>
        <v>No Activity</v>
      </c>
      <c r="AF158" s="52" t="str">
        <f t="shared" si="58"/>
        <v>No Activity</v>
      </c>
      <c r="AH158" s="6">
        <f t="shared" si="45"/>
        <v>0</v>
      </c>
      <c r="AI158" s="6">
        <f t="shared" si="46"/>
        <v>0</v>
      </c>
      <c r="AJ158" s="6">
        <f t="shared" si="47"/>
        <v>1</v>
      </c>
      <c r="AK158" s="6">
        <f t="shared" si="48"/>
        <v>0</v>
      </c>
      <c r="AM158" s="6" t="str">
        <f t="shared" si="49"/>
        <v/>
      </c>
      <c r="AN158" s="6">
        <f t="shared" si="50"/>
        <v>0</v>
      </c>
    </row>
    <row r="159" spans="1:40" outlineLevel="1" x14ac:dyDescent="0.25">
      <c r="A159" s="79" t="s">
        <v>1119</v>
      </c>
      <c r="B159" s="46">
        <v>2</v>
      </c>
      <c r="E159" s="47"/>
      <c r="F159" s="46">
        <v>1</v>
      </c>
      <c r="G159" s="6">
        <v>1</v>
      </c>
      <c r="I159" s="47"/>
      <c r="K159" s="46">
        <f t="shared" si="41"/>
        <v>1</v>
      </c>
      <c r="L159" s="6">
        <f t="shared" si="41"/>
        <v>-1</v>
      </c>
      <c r="M159" s="6">
        <f t="shared" si="41"/>
        <v>0</v>
      </c>
      <c r="N159" s="48">
        <f t="shared" si="40"/>
        <v>0</v>
      </c>
      <c r="O159" s="47"/>
      <c r="P159" s="49">
        <f>VLOOKUP($A159, 'YoY $ Balance'!$A$5:$E$281, 2,FALSE)</f>
        <v>5016580.8900000006</v>
      </c>
      <c r="Q159" s="50">
        <f>VLOOKUP($A159, 'YoY $ Balance'!$A$5:$E$281, 3,FALSE)</f>
        <v>1729396.16</v>
      </c>
      <c r="R159" s="50">
        <f>VLOOKUP($A159, 'YoY $ Balance'!$A$5:$E$281,4,FALSE)</f>
        <v>0</v>
      </c>
      <c r="S159" s="51">
        <f>VLOOKUP($A159, 'YoY $ Balance'!$A$5:$E$281, 5,FALSE)</f>
        <v>0</v>
      </c>
      <c r="T159" s="46">
        <f t="shared" si="42"/>
        <v>0</v>
      </c>
      <c r="U159" s="52">
        <f t="shared" si="59"/>
        <v>1</v>
      </c>
      <c r="V159" s="48" t="str">
        <f t="shared" si="43"/>
        <v/>
      </c>
      <c r="W159" s="47" t="str">
        <f t="shared" si="44"/>
        <v/>
      </c>
      <c r="Y159" s="53" t="str">
        <f t="shared" si="51"/>
        <v>Active</v>
      </c>
      <c r="Z159" s="52" t="str">
        <f t="shared" si="52"/>
        <v>Active</v>
      </c>
      <c r="AA159" s="53" t="str">
        <f t="shared" si="53"/>
        <v>No Activity</v>
      </c>
      <c r="AB159" s="52" t="str">
        <f t="shared" si="54"/>
        <v>Active</v>
      </c>
      <c r="AC159" s="53" t="str">
        <f t="shared" si="55"/>
        <v>No Activity</v>
      </c>
      <c r="AD159" s="52" t="str">
        <f t="shared" si="56"/>
        <v>No Activity</v>
      </c>
      <c r="AE159" s="53" t="str">
        <f t="shared" si="57"/>
        <v>No Activity</v>
      </c>
      <c r="AF159" s="52" t="str">
        <f t="shared" si="58"/>
        <v>No Activity</v>
      </c>
      <c r="AH159" s="6">
        <f t="shared" si="45"/>
        <v>0</v>
      </c>
      <c r="AI159" s="6">
        <f t="shared" si="46"/>
        <v>1</v>
      </c>
      <c r="AJ159" s="6" t="str">
        <f t="shared" si="47"/>
        <v/>
      </c>
      <c r="AK159" s="6" t="str">
        <f t="shared" si="48"/>
        <v/>
      </c>
      <c r="AM159" s="6" t="str">
        <f t="shared" si="49"/>
        <v/>
      </c>
      <c r="AN159" s="6" t="str">
        <f t="shared" si="50"/>
        <v/>
      </c>
    </row>
    <row r="160" spans="1:40" outlineLevel="1" x14ac:dyDescent="0.25">
      <c r="A160" s="79" t="s">
        <v>1148</v>
      </c>
      <c r="B160" s="46">
        <v>3</v>
      </c>
      <c r="C160" s="6">
        <v>8</v>
      </c>
      <c r="E160" s="47">
        <v>1</v>
      </c>
      <c r="F160" s="46">
        <v>1</v>
      </c>
      <c r="G160" s="6">
        <v>4</v>
      </c>
      <c r="I160" s="47"/>
      <c r="K160" s="46">
        <f t="shared" si="41"/>
        <v>2</v>
      </c>
      <c r="L160" s="6">
        <f t="shared" si="41"/>
        <v>4</v>
      </c>
      <c r="M160" s="6">
        <f t="shared" si="41"/>
        <v>0</v>
      </c>
      <c r="N160" s="48">
        <f t="shared" si="40"/>
        <v>1</v>
      </c>
      <c r="O160" s="47"/>
      <c r="P160" s="49">
        <f>VLOOKUP($A160, 'YoY $ Balance'!$A$5:$E$281, 2,FALSE)</f>
        <v>3373552.7399999998</v>
      </c>
      <c r="Q160" s="50">
        <f>VLOOKUP($A160, 'YoY $ Balance'!$A$5:$E$281, 3,FALSE)</f>
        <v>3108105</v>
      </c>
      <c r="R160" s="50">
        <f>VLOOKUP($A160, 'YoY $ Balance'!$A$5:$E$281,4,FALSE)</f>
        <v>146535.97</v>
      </c>
      <c r="S160" s="51">
        <f>VLOOKUP($A160, 'YoY $ Balance'!$A$5:$E$281, 5,FALSE)</f>
        <v>146535.97</v>
      </c>
      <c r="T160" s="46">
        <f t="shared" si="42"/>
        <v>0</v>
      </c>
      <c r="U160" s="52">
        <f t="shared" si="59"/>
        <v>0</v>
      </c>
      <c r="V160" s="48" t="str">
        <f t="shared" si="43"/>
        <v/>
      </c>
      <c r="W160" s="47">
        <f t="shared" si="44"/>
        <v>0</v>
      </c>
      <c r="Y160" s="53" t="str">
        <f t="shared" si="51"/>
        <v>Active</v>
      </c>
      <c r="Z160" s="52" t="str">
        <f t="shared" si="52"/>
        <v>Active</v>
      </c>
      <c r="AA160" s="53" t="str">
        <f t="shared" si="53"/>
        <v>Active</v>
      </c>
      <c r="AB160" s="52" t="str">
        <f t="shared" si="54"/>
        <v>Active</v>
      </c>
      <c r="AC160" s="53" t="str">
        <f t="shared" si="55"/>
        <v>No Activity</v>
      </c>
      <c r="AD160" s="52" t="str">
        <f t="shared" si="56"/>
        <v>No Activity</v>
      </c>
      <c r="AE160" s="53" t="str">
        <f t="shared" si="57"/>
        <v>Active</v>
      </c>
      <c r="AF160" s="52" t="str">
        <f t="shared" si="58"/>
        <v>No Activity</v>
      </c>
      <c r="AH160" s="6">
        <f t="shared" si="45"/>
        <v>0</v>
      </c>
      <c r="AI160" s="6">
        <f t="shared" si="46"/>
        <v>0</v>
      </c>
      <c r="AJ160" s="6">
        <f t="shared" si="47"/>
        <v>1</v>
      </c>
      <c r="AK160" s="6">
        <f t="shared" si="48"/>
        <v>0</v>
      </c>
      <c r="AM160" s="6" t="str">
        <f t="shared" si="49"/>
        <v/>
      </c>
      <c r="AN160" s="6">
        <f t="shared" si="50"/>
        <v>0</v>
      </c>
    </row>
    <row r="161" spans="1:40" outlineLevel="1" x14ac:dyDescent="0.25">
      <c r="A161" s="79" t="s">
        <v>1154</v>
      </c>
      <c r="B161" s="46">
        <v>5</v>
      </c>
      <c r="E161" s="47"/>
      <c r="F161" s="46">
        <v>4</v>
      </c>
      <c r="G161" s="6">
        <v>1</v>
      </c>
      <c r="I161" s="47"/>
      <c r="K161" s="46">
        <f t="shared" si="41"/>
        <v>1</v>
      </c>
      <c r="L161" s="6">
        <f t="shared" si="41"/>
        <v>-1</v>
      </c>
      <c r="M161" s="6">
        <f t="shared" si="41"/>
        <v>0</v>
      </c>
      <c r="N161" s="48">
        <f t="shared" si="40"/>
        <v>0</v>
      </c>
      <c r="O161" s="47"/>
      <c r="P161" s="49">
        <f>VLOOKUP($A161, 'YoY $ Balance'!$A$5:$E$281, 2,FALSE)</f>
        <v>25554750</v>
      </c>
      <c r="Q161" s="50">
        <f>VLOOKUP($A161, 'YoY $ Balance'!$A$5:$E$281, 3,FALSE)</f>
        <v>8880375</v>
      </c>
      <c r="R161" s="50">
        <f>VLOOKUP($A161, 'YoY $ Balance'!$A$5:$E$281,4,FALSE)</f>
        <v>4864125</v>
      </c>
      <c r="S161" s="51">
        <f>VLOOKUP($A161, 'YoY $ Balance'!$A$5:$E$281, 5,FALSE)</f>
        <v>4864125</v>
      </c>
      <c r="T161" s="46">
        <f t="shared" si="42"/>
        <v>0</v>
      </c>
      <c r="U161" s="52">
        <f t="shared" si="59"/>
        <v>1</v>
      </c>
      <c r="V161" s="48" t="str">
        <f t="shared" si="43"/>
        <v/>
      </c>
      <c r="W161" s="47" t="str">
        <f t="shared" si="44"/>
        <v/>
      </c>
      <c r="Y161" s="53" t="str">
        <f t="shared" si="51"/>
        <v>Active</v>
      </c>
      <c r="Z161" s="52" t="str">
        <f t="shared" si="52"/>
        <v>Active</v>
      </c>
      <c r="AA161" s="53" t="str">
        <f t="shared" si="53"/>
        <v>No Activity</v>
      </c>
      <c r="AB161" s="52" t="str">
        <f t="shared" si="54"/>
        <v>Active</v>
      </c>
      <c r="AC161" s="53" t="str">
        <f t="shared" si="55"/>
        <v>No Activity</v>
      </c>
      <c r="AD161" s="52" t="str">
        <f t="shared" si="56"/>
        <v>No Activity</v>
      </c>
      <c r="AE161" s="53" t="str">
        <f t="shared" si="57"/>
        <v>No Activity</v>
      </c>
      <c r="AF161" s="52" t="str">
        <f t="shared" si="58"/>
        <v>No Activity</v>
      </c>
      <c r="AH161" s="6">
        <f t="shared" si="45"/>
        <v>0</v>
      </c>
      <c r="AI161" s="6">
        <f t="shared" si="46"/>
        <v>1</v>
      </c>
      <c r="AJ161" s="6" t="str">
        <f t="shared" si="47"/>
        <v/>
      </c>
      <c r="AK161" s="6" t="str">
        <f t="shared" si="48"/>
        <v/>
      </c>
      <c r="AM161" s="6" t="str">
        <f t="shared" si="49"/>
        <v/>
      </c>
      <c r="AN161" s="6" t="str">
        <f t="shared" si="50"/>
        <v/>
      </c>
    </row>
    <row r="162" spans="1:40" outlineLevel="1" x14ac:dyDescent="0.25">
      <c r="A162" s="79" t="s">
        <v>1192</v>
      </c>
      <c r="B162" s="46"/>
      <c r="E162" s="47"/>
      <c r="F162" s="46">
        <v>1</v>
      </c>
      <c r="I162" s="47"/>
      <c r="K162" s="46">
        <f t="shared" si="41"/>
        <v>-1</v>
      </c>
      <c r="L162" s="6">
        <f t="shared" si="41"/>
        <v>0</v>
      </c>
      <c r="M162" s="6">
        <f t="shared" si="41"/>
        <v>0</v>
      </c>
      <c r="N162" s="48">
        <f t="shared" si="40"/>
        <v>0</v>
      </c>
      <c r="O162" s="47"/>
      <c r="P162" s="49">
        <f>VLOOKUP($A162, 'YoY $ Balance'!$A$5:$E$281, 2,FALSE)</f>
        <v>2838500</v>
      </c>
      <c r="Q162" s="50">
        <f>VLOOKUP($A162, 'YoY $ Balance'!$A$5:$E$281, 3,FALSE)</f>
        <v>0</v>
      </c>
      <c r="R162" s="50">
        <f>VLOOKUP($A162, 'YoY $ Balance'!$A$5:$E$281,4,FALSE)</f>
        <v>0</v>
      </c>
      <c r="S162" s="51">
        <f>VLOOKUP($A162, 'YoY $ Balance'!$A$5:$E$281, 5,FALSE)</f>
        <v>0</v>
      </c>
      <c r="T162" s="46">
        <f t="shared" si="42"/>
        <v>1</v>
      </c>
      <c r="U162" s="52" t="str">
        <f t="shared" si="59"/>
        <v/>
      </c>
      <c r="V162" s="48" t="str">
        <f t="shared" si="43"/>
        <v/>
      </c>
      <c r="W162" s="47" t="str">
        <f t="shared" si="44"/>
        <v/>
      </c>
      <c r="Y162" s="53" t="str">
        <f t="shared" si="51"/>
        <v>No Activity</v>
      </c>
      <c r="Z162" s="52" t="str">
        <f t="shared" si="52"/>
        <v>Active</v>
      </c>
      <c r="AA162" s="53" t="str">
        <f t="shared" si="53"/>
        <v>No Activity</v>
      </c>
      <c r="AB162" s="52" t="str">
        <f t="shared" si="54"/>
        <v>No Activity</v>
      </c>
      <c r="AC162" s="53" t="str">
        <f t="shared" si="55"/>
        <v>No Activity</v>
      </c>
      <c r="AD162" s="52" t="str">
        <f t="shared" si="56"/>
        <v>No Activity</v>
      </c>
      <c r="AE162" s="53" t="str">
        <f t="shared" si="57"/>
        <v>No Activity</v>
      </c>
      <c r="AF162" s="52" t="str">
        <f t="shared" si="58"/>
        <v>No Activity</v>
      </c>
      <c r="AH162" s="6" t="str">
        <f t="shared" si="45"/>
        <v/>
      </c>
      <c r="AI162" s="6" t="str">
        <f t="shared" si="46"/>
        <v/>
      </c>
      <c r="AJ162" s="6" t="str">
        <f t="shared" si="47"/>
        <v/>
      </c>
      <c r="AK162" s="6" t="str">
        <f t="shared" si="48"/>
        <v/>
      </c>
      <c r="AM162" s="6" t="str">
        <f t="shared" si="49"/>
        <v/>
      </c>
      <c r="AN162" s="6" t="str">
        <f t="shared" si="50"/>
        <v/>
      </c>
    </row>
    <row r="163" spans="1:40" outlineLevel="1" x14ac:dyDescent="0.25">
      <c r="A163" s="79" t="s">
        <v>1177</v>
      </c>
      <c r="B163" s="46">
        <v>4</v>
      </c>
      <c r="C163" s="6">
        <v>6</v>
      </c>
      <c r="E163" s="47"/>
      <c r="F163" s="46">
        <v>3</v>
      </c>
      <c r="G163" s="6">
        <v>3</v>
      </c>
      <c r="I163" s="47"/>
      <c r="K163" s="46">
        <f t="shared" si="41"/>
        <v>1</v>
      </c>
      <c r="L163" s="6">
        <f t="shared" si="41"/>
        <v>3</v>
      </c>
      <c r="M163" s="6">
        <f t="shared" si="41"/>
        <v>0</v>
      </c>
      <c r="N163" s="48">
        <f t="shared" si="40"/>
        <v>0</v>
      </c>
      <c r="O163" s="47"/>
      <c r="P163" s="49">
        <f>VLOOKUP($A163, 'YoY $ Balance'!$A$5:$E$281, 2,FALSE)</f>
        <v>22410410.68</v>
      </c>
      <c r="Q163" s="50">
        <f>VLOOKUP($A163, 'YoY $ Balance'!$A$5:$E$281, 3,FALSE)</f>
        <v>18067500</v>
      </c>
      <c r="R163" s="50">
        <f>VLOOKUP($A163, 'YoY $ Balance'!$A$5:$E$281,4,FALSE)</f>
        <v>0</v>
      </c>
      <c r="S163" s="51">
        <f>VLOOKUP($A163, 'YoY $ Balance'!$A$5:$E$281, 5,FALSE)</f>
        <v>0</v>
      </c>
      <c r="T163" s="46">
        <f t="shared" si="42"/>
        <v>0</v>
      </c>
      <c r="U163" s="52">
        <f t="shared" si="59"/>
        <v>0</v>
      </c>
      <c r="V163" s="48" t="str">
        <f t="shared" si="43"/>
        <v/>
      </c>
      <c r="W163" s="47" t="str">
        <f t="shared" si="44"/>
        <v/>
      </c>
      <c r="Y163" s="53" t="str">
        <f t="shared" si="51"/>
        <v>Active</v>
      </c>
      <c r="Z163" s="52" t="str">
        <f t="shared" si="52"/>
        <v>Active</v>
      </c>
      <c r="AA163" s="53" t="str">
        <f t="shared" si="53"/>
        <v>Active</v>
      </c>
      <c r="AB163" s="52" t="str">
        <f t="shared" si="54"/>
        <v>Active</v>
      </c>
      <c r="AC163" s="53" t="str">
        <f t="shared" si="55"/>
        <v>No Activity</v>
      </c>
      <c r="AD163" s="52" t="str">
        <f t="shared" si="56"/>
        <v>No Activity</v>
      </c>
      <c r="AE163" s="53" t="str">
        <f t="shared" si="57"/>
        <v>No Activity</v>
      </c>
      <c r="AF163" s="52" t="str">
        <f t="shared" si="58"/>
        <v>No Activity</v>
      </c>
      <c r="AH163" s="6">
        <f t="shared" si="45"/>
        <v>0</v>
      </c>
      <c r="AI163" s="6">
        <f t="shared" si="46"/>
        <v>0</v>
      </c>
      <c r="AJ163" s="6">
        <f t="shared" si="47"/>
        <v>1</v>
      </c>
      <c r="AK163" s="6" t="str">
        <f t="shared" si="48"/>
        <v/>
      </c>
      <c r="AM163" s="6" t="str">
        <f t="shared" si="49"/>
        <v/>
      </c>
      <c r="AN163" s="6" t="str">
        <f t="shared" si="50"/>
        <v/>
      </c>
    </row>
    <row r="164" spans="1:40" outlineLevel="1" x14ac:dyDescent="0.25">
      <c r="A164" s="79" t="s">
        <v>1208</v>
      </c>
      <c r="B164" s="46">
        <v>3</v>
      </c>
      <c r="E164" s="47"/>
      <c r="F164" s="46">
        <v>3</v>
      </c>
      <c r="I164" s="47"/>
      <c r="K164" s="46">
        <f t="shared" si="41"/>
        <v>0</v>
      </c>
      <c r="L164" s="6">
        <f t="shared" si="41"/>
        <v>0</v>
      </c>
      <c r="M164" s="6">
        <f t="shared" si="41"/>
        <v>0</v>
      </c>
      <c r="N164" s="48">
        <f t="shared" si="40"/>
        <v>0</v>
      </c>
      <c r="O164" s="47"/>
      <c r="P164" s="49">
        <f>VLOOKUP($A164, 'YoY $ Balance'!$A$5:$E$281, 2,FALSE)</f>
        <v>10829369.369999999</v>
      </c>
      <c r="Q164" s="50">
        <f>VLOOKUP($A164, 'YoY $ Balance'!$A$5:$E$281, 3,FALSE)</f>
        <v>0</v>
      </c>
      <c r="R164" s="50">
        <f>VLOOKUP($A164, 'YoY $ Balance'!$A$5:$E$281,4,FALSE)</f>
        <v>0</v>
      </c>
      <c r="S164" s="51">
        <f>VLOOKUP($A164, 'YoY $ Balance'!$A$5:$E$281, 5,FALSE)</f>
        <v>0</v>
      </c>
      <c r="T164" s="46">
        <f t="shared" si="42"/>
        <v>0</v>
      </c>
      <c r="U164" s="52">
        <f t="shared" si="59"/>
        <v>1</v>
      </c>
      <c r="V164" s="48" t="str">
        <f t="shared" si="43"/>
        <v/>
      </c>
      <c r="W164" s="47" t="str">
        <f t="shared" si="44"/>
        <v/>
      </c>
      <c r="Y164" s="53" t="str">
        <f t="shared" si="51"/>
        <v>Active</v>
      </c>
      <c r="Z164" s="52" t="str">
        <f t="shared" si="52"/>
        <v>Active</v>
      </c>
      <c r="AA164" s="53" t="str">
        <f t="shared" si="53"/>
        <v>No Activity</v>
      </c>
      <c r="AB164" s="52" t="str">
        <f t="shared" si="54"/>
        <v>No Activity</v>
      </c>
      <c r="AC164" s="53" t="str">
        <f t="shared" si="55"/>
        <v>No Activity</v>
      </c>
      <c r="AD164" s="52" t="str">
        <f t="shared" si="56"/>
        <v>No Activity</v>
      </c>
      <c r="AE164" s="53" t="str">
        <f t="shared" si="57"/>
        <v>No Activity</v>
      </c>
      <c r="AF164" s="52" t="str">
        <f t="shared" si="58"/>
        <v>No Activity</v>
      </c>
      <c r="AH164" s="6">
        <f t="shared" si="45"/>
        <v>0</v>
      </c>
      <c r="AI164" s="6">
        <f t="shared" si="46"/>
        <v>1</v>
      </c>
      <c r="AJ164" s="6" t="str">
        <f t="shared" si="47"/>
        <v/>
      </c>
      <c r="AK164" s="6" t="str">
        <f t="shared" si="48"/>
        <v/>
      </c>
      <c r="AM164" s="6" t="str">
        <f t="shared" si="49"/>
        <v/>
      </c>
      <c r="AN164" s="6" t="str">
        <f t="shared" si="50"/>
        <v/>
      </c>
    </row>
    <row r="165" spans="1:40" outlineLevel="1" x14ac:dyDescent="0.25">
      <c r="A165" s="79" t="s">
        <v>1100</v>
      </c>
      <c r="B165" s="46">
        <v>5</v>
      </c>
      <c r="C165" s="6">
        <v>2</v>
      </c>
      <c r="D165" s="6">
        <v>1</v>
      </c>
      <c r="E165" s="47">
        <v>1</v>
      </c>
      <c r="F165" s="46">
        <v>4</v>
      </c>
      <c r="G165" s="6">
        <v>13</v>
      </c>
      <c r="H165" s="6">
        <v>1</v>
      </c>
      <c r="I165" s="47"/>
      <c r="K165" s="46">
        <f t="shared" si="41"/>
        <v>1</v>
      </c>
      <c r="L165" s="6">
        <f t="shared" si="41"/>
        <v>-11</v>
      </c>
      <c r="M165" s="6">
        <f t="shared" si="41"/>
        <v>0</v>
      </c>
      <c r="N165" s="48">
        <f t="shared" si="40"/>
        <v>1</v>
      </c>
      <c r="O165" s="47"/>
      <c r="P165" s="49">
        <f>VLOOKUP($A165, 'YoY $ Balance'!$A$5:$E$281, 2,FALSE)</f>
        <v>64804700</v>
      </c>
      <c r="Q165" s="50">
        <f>VLOOKUP($A165, 'YoY $ Balance'!$A$5:$E$281, 3,FALSE)</f>
        <v>62812600</v>
      </c>
      <c r="R165" s="50">
        <f>VLOOKUP($A165, 'YoY $ Balance'!$A$5:$E$281,4,FALSE)</f>
        <v>42563200.589999996</v>
      </c>
      <c r="S165" s="51">
        <f>VLOOKUP($A165, 'YoY $ Balance'!$A$5:$E$281, 5,FALSE)</f>
        <v>26244807.059999999</v>
      </c>
      <c r="T165" s="46">
        <f t="shared" si="42"/>
        <v>0</v>
      </c>
      <c r="U165" s="52">
        <f t="shared" si="59"/>
        <v>0</v>
      </c>
      <c r="V165" s="48">
        <f t="shared" si="43"/>
        <v>0</v>
      </c>
      <c r="W165" s="47">
        <f t="shared" si="44"/>
        <v>1</v>
      </c>
      <c r="Y165" s="53" t="str">
        <f t="shared" si="51"/>
        <v>Active</v>
      </c>
      <c r="Z165" s="52" t="str">
        <f t="shared" si="52"/>
        <v>Active</v>
      </c>
      <c r="AA165" s="53" t="str">
        <f t="shared" si="53"/>
        <v>Active</v>
      </c>
      <c r="AB165" s="52" t="str">
        <f t="shared" si="54"/>
        <v>Active</v>
      </c>
      <c r="AC165" s="53" t="str">
        <f t="shared" si="55"/>
        <v>Active</v>
      </c>
      <c r="AD165" s="52" t="str">
        <f t="shared" si="56"/>
        <v>Active</v>
      </c>
      <c r="AE165" s="53" t="str">
        <f t="shared" si="57"/>
        <v>Active</v>
      </c>
      <c r="AF165" s="52" t="str">
        <f t="shared" si="58"/>
        <v>No Activity</v>
      </c>
      <c r="AH165" s="6">
        <f t="shared" si="45"/>
        <v>0</v>
      </c>
      <c r="AI165" s="6">
        <f t="shared" si="46"/>
        <v>0</v>
      </c>
      <c r="AJ165" s="6">
        <f t="shared" si="47"/>
        <v>0</v>
      </c>
      <c r="AK165" s="6">
        <f t="shared" si="48"/>
        <v>1</v>
      </c>
      <c r="AM165" s="6">
        <f t="shared" si="49"/>
        <v>0</v>
      </c>
      <c r="AN165" s="6">
        <f t="shared" si="50"/>
        <v>1</v>
      </c>
    </row>
    <row r="166" spans="1:40" outlineLevel="1" x14ac:dyDescent="0.25">
      <c r="A166" s="79" t="s">
        <v>1098</v>
      </c>
      <c r="B166" s="46"/>
      <c r="D166" s="6">
        <v>12</v>
      </c>
      <c r="E166" s="47">
        <v>8</v>
      </c>
      <c r="F166" s="46"/>
      <c r="H166" s="6">
        <v>12</v>
      </c>
      <c r="I166" s="47">
        <v>8</v>
      </c>
      <c r="K166" s="46">
        <f t="shared" si="41"/>
        <v>0</v>
      </c>
      <c r="L166" s="6">
        <f t="shared" si="41"/>
        <v>0</v>
      </c>
      <c r="M166" s="6">
        <f t="shared" si="41"/>
        <v>0</v>
      </c>
      <c r="N166" s="48">
        <f t="shared" si="40"/>
        <v>0</v>
      </c>
      <c r="O166" s="47"/>
      <c r="P166" s="49">
        <f>VLOOKUP($A166, 'YoY $ Balance'!$A$5:$E$281, 2,FALSE)</f>
        <v>0</v>
      </c>
      <c r="Q166" s="50">
        <f>VLOOKUP($A166, 'YoY $ Balance'!$A$5:$E$281, 3,FALSE)</f>
        <v>0</v>
      </c>
      <c r="R166" s="50">
        <f>VLOOKUP($A166, 'YoY $ Balance'!$A$5:$E$281,4,FALSE)</f>
        <v>1703575.5400000007</v>
      </c>
      <c r="S166" s="51">
        <f>VLOOKUP($A166, 'YoY $ Balance'!$A$5:$E$281, 5,FALSE)</f>
        <v>2964210.38</v>
      </c>
      <c r="T166" s="46" t="str">
        <f t="shared" si="42"/>
        <v/>
      </c>
      <c r="U166" s="52" t="str">
        <f t="shared" si="59"/>
        <v/>
      </c>
      <c r="V166" s="48">
        <f t="shared" si="43"/>
        <v>0</v>
      </c>
      <c r="W166" s="47">
        <f t="shared" si="44"/>
        <v>0</v>
      </c>
      <c r="Y166" s="53" t="str">
        <f t="shared" si="51"/>
        <v>No Activity</v>
      </c>
      <c r="Z166" s="52" t="str">
        <f t="shared" si="52"/>
        <v>No Activity</v>
      </c>
      <c r="AA166" s="53" t="str">
        <f t="shared" si="53"/>
        <v>No Activity</v>
      </c>
      <c r="AB166" s="52" t="str">
        <f t="shared" si="54"/>
        <v>No Activity</v>
      </c>
      <c r="AC166" s="53" t="str">
        <f t="shared" si="55"/>
        <v>Active</v>
      </c>
      <c r="AD166" s="52" t="str">
        <f t="shared" si="56"/>
        <v>Active</v>
      </c>
      <c r="AE166" s="53" t="str">
        <f t="shared" si="57"/>
        <v>Active</v>
      </c>
      <c r="AF166" s="52" t="str">
        <f t="shared" si="58"/>
        <v>Active</v>
      </c>
      <c r="AH166" s="6" t="str">
        <f t="shared" si="45"/>
        <v/>
      </c>
      <c r="AI166" s="6" t="str">
        <f t="shared" si="46"/>
        <v/>
      </c>
      <c r="AJ166" s="6">
        <f t="shared" si="47"/>
        <v>0</v>
      </c>
      <c r="AK166" s="6">
        <f t="shared" si="48"/>
        <v>0</v>
      </c>
      <c r="AM166" s="6">
        <f t="shared" si="49"/>
        <v>0</v>
      </c>
      <c r="AN166" s="6">
        <f t="shared" si="50"/>
        <v>0</v>
      </c>
    </row>
    <row r="167" spans="1:40" outlineLevel="1" x14ac:dyDescent="0.25">
      <c r="A167" s="79" t="s">
        <v>1204</v>
      </c>
      <c r="B167" s="46"/>
      <c r="D167" s="6">
        <v>1</v>
      </c>
      <c r="E167" s="47"/>
      <c r="F167" s="46"/>
      <c r="G167" s="6">
        <v>3</v>
      </c>
      <c r="H167" s="6">
        <v>2</v>
      </c>
      <c r="I167" s="47"/>
      <c r="K167" s="46">
        <f t="shared" si="41"/>
        <v>0</v>
      </c>
      <c r="L167" s="6">
        <f t="shared" si="41"/>
        <v>-3</v>
      </c>
      <c r="M167" s="6">
        <f t="shared" si="41"/>
        <v>-1</v>
      </c>
      <c r="N167" s="48">
        <f t="shared" si="40"/>
        <v>0</v>
      </c>
      <c r="O167" s="47"/>
      <c r="P167" s="49">
        <f>VLOOKUP($A167, 'YoY $ Balance'!$A$5:$E$281, 2,FALSE)</f>
        <v>0</v>
      </c>
      <c r="Q167" s="50">
        <f>VLOOKUP($A167, 'YoY $ Balance'!$A$5:$E$281, 3,FALSE)</f>
        <v>11566800</v>
      </c>
      <c r="R167" s="50">
        <f>VLOOKUP($A167, 'YoY $ Balance'!$A$5:$E$281,4,FALSE)</f>
        <v>16887500</v>
      </c>
      <c r="S167" s="51">
        <f>VLOOKUP($A167, 'YoY $ Balance'!$A$5:$E$281, 5,FALSE)</f>
        <v>0</v>
      </c>
      <c r="T167" s="46" t="str">
        <f t="shared" si="42"/>
        <v/>
      </c>
      <c r="U167" s="52" t="str">
        <f t="shared" si="59"/>
        <v/>
      </c>
      <c r="V167" s="48">
        <f t="shared" si="43"/>
        <v>0</v>
      </c>
      <c r="W167" s="47">
        <f t="shared" si="44"/>
        <v>0</v>
      </c>
      <c r="Y167" s="53" t="str">
        <f t="shared" si="51"/>
        <v>No Activity</v>
      </c>
      <c r="Z167" s="52" t="str">
        <f t="shared" si="52"/>
        <v>No Activity</v>
      </c>
      <c r="AA167" s="53" t="str">
        <f t="shared" si="53"/>
        <v>No Activity</v>
      </c>
      <c r="AB167" s="52" t="str">
        <f t="shared" si="54"/>
        <v>Active</v>
      </c>
      <c r="AC167" s="53" t="str">
        <f t="shared" si="55"/>
        <v>Active</v>
      </c>
      <c r="AD167" s="52" t="str">
        <f t="shared" si="56"/>
        <v>Active</v>
      </c>
      <c r="AE167" s="53" t="str">
        <f t="shared" si="57"/>
        <v>No Activity</v>
      </c>
      <c r="AF167" s="52" t="str">
        <f t="shared" si="58"/>
        <v>No Activity</v>
      </c>
      <c r="AH167" s="6" t="str">
        <f t="shared" si="45"/>
        <v/>
      </c>
      <c r="AI167" s="6" t="str">
        <f t="shared" si="46"/>
        <v/>
      </c>
      <c r="AJ167" s="6" t="str">
        <f t="shared" si="47"/>
        <v/>
      </c>
      <c r="AK167" s="6">
        <f t="shared" si="48"/>
        <v>0</v>
      </c>
      <c r="AM167" s="6">
        <f t="shared" si="49"/>
        <v>0</v>
      </c>
      <c r="AN167" s="6">
        <f t="shared" si="50"/>
        <v>0</v>
      </c>
    </row>
    <row r="168" spans="1:40" outlineLevel="1" x14ac:dyDescent="0.25">
      <c r="A168" s="79" t="s">
        <v>1090</v>
      </c>
      <c r="B168" s="46">
        <v>3</v>
      </c>
      <c r="C168" s="6">
        <v>2</v>
      </c>
      <c r="E168" s="47"/>
      <c r="F168" s="46">
        <v>3</v>
      </c>
      <c r="G168" s="6">
        <v>12</v>
      </c>
      <c r="I168" s="47"/>
      <c r="K168" s="46">
        <f t="shared" si="41"/>
        <v>0</v>
      </c>
      <c r="L168" s="6">
        <f t="shared" si="41"/>
        <v>-10</v>
      </c>
      <c r="M168" s="6">
        <f t="shared" si="41"/>
        <v>0</v>
      </c>
      <c r="N168" s="48">
        <f t="shared" si="40"/>
        <v>0</v>
      </c>
      <c r="O168" s="47"/>
      <c r="P168" s="49">
        <f>VLOOKUP($A168, 'YoY $ Balance'!$A$5:$E$281, 2,FALSE)</f>
        <v>815500</v>
      </c>
      <c r="Q168" s="50">
        <f>VLOOKUP($A168, 'YoY $ Balance'!$A$5:$E$281, 3,FALSE)</f>
        <v>9459000</v>
      </c>
      <c r="R168" s="50">
        <f>VLOOKUP($A168, 'YoY $ Balance'!$A$5:$E$281,4,FALSE)</f>
        <v>0</v>
      </c>
      <c r="S168" s="51">
        <f>VLOOKUP($A168, 'YoY $ Balance'!$A$5:$E$281, 5,FALSE)</f>
        <v>0</v>
      </c>
      <c r="T168" s="46">
        <f t="shared" si="42"/>
        <v>0</v>
      </c>
      <c r="U168" s="52">
        <f t="shared" si="59"/>
        <v>0</v>
      </c>
      <c r="V168" s="48" t="str">
        <f t="shared" si="43"/>
        <v/>
      </c>
      <c r="W168" s="47" t="str">
        <f t="shared" si="44"/>
        <v/>
      </c>
      <c r="Y168" s="53" t="str">
        <f t="shared" si="51"/>
        <v>Active</v>
      </c>
      <c r="Z168" s="52" t="str">
        <f t="shared" si="52"/>
        <v>Active</v>
      </c>
      <c r="AA168" s="53" t="str">
        <f t="shared" si="53"/>
        <v>Active</v>
      </c>
      <c r="AB168" s="52" t="str">
        <f t="shared" si="54"/>
        <v>Active</v>
      </c>
      <c r="AC168" s="53" t="str">
        <f t="shared" si="55"/>
        <v>No Activity</v>
      </c>
      <c r="AD168" s="52" t="str">
        <f t="shared" si="56"/>
        <v>No Activity</v>
      </c>
      <c r="AE168" s="53" t="str">
        <f t="shared" si="57"/>
        <v>No Activity</v>
      </c>
      <c r="AF168" s="52" t="str">
        <f t="shared" si="58"/>
        <v>No Activity</v>
      </c>
      <c r="AH168" s="6">
        <f t="shared" si="45"/>
        <v>0</v>
      </c>
      <c r="AI168" s="6">
        <f t="shared" si="46"/>
        <v>0</v>
      </c>
      <c r="AJ168" s="6">
        <f t="shared" si="47"/>
        <v>1</v>
      </c>
      <c r="AK168" s="6" t="str">
        <f t="shared" si="48"/>
        <v/>
      </c>
      <c r="AM168" s="6" t="str">
        <f t="shared" si="49"/>
        <v/>
      </c>
      <c r="AN168" s="6" t="str">
        <f t="shared" si="50"/>
        <v/>
      </c>
    </row>
    <row r="169" spans="1:40" outlineLevel="1" x14ac:dyDescent="0.25">
      <c r="A169" s="79" t="s">
        <v>1072</v>
      </c>
      <c r="B169" s="46">
        <v>6</v>
      </c>
      <c r="C169" s="6">
        <v>11</v>
      </c>
      <c r="E169" s="47"/>
      <c r="F169" s="46">
        <v>4</v>
      </c>
      <c r="G169" s="6">
        <v>14</v>
      </c>
      <c r="I169" s="47"/>
      <c r="K169" s="46">
        <f t="shared" si="41"/>
        <v>2</v>
      </c>
      <c r="L169" s="6">
        <f t="shared" si="41"/>
        <v>-3</v>
      </c>
      <c r="M169" s="6">
        <f t="shared" si="41"/>
        <v>0</v>
      </c>
      <c r="N169" s="48">
        <f t="shared" si="40"/>
        <v>0</v>
      </c>
      <c r="O169" s="47"/>
      <c r="P169" s="49">
        <f>VLOOKUP($A169, 'YoY $ Balance'!$A$5:$E$281, 2,FALSE)</f>
        <v>1200000</v>
      </c>
      <c r="Q169" s="50">
        <f>VLOOKUP($A169, 'YoY $ Balance'!$A$5:$E$281, 3,FALSE)</f>
        <v>12290000</v>
      </c>
      <c r="R169" s="50">
        <f>VLOOKUP($A169, 'YoY $ Balance'!$A$5:$E$281,4,FALSE)</f>
        <v>0</v>
      </c>
      <c r="S169" s="51">
        <f>VLOOKUP($A169, 'YoY $ Balance'!$A$5:$E$281, 5,FALSE)</f>
        <v>0</v>
      </c>
      <c r="T169" s="46">
        <f t="shared" si="42"/>
        <v>0</v>
      </c>
      <c r="U169" s="52">
        <f t="shared" si="59"/>
        <v>0</v>
      </c>
      <c r="V169" s="48" t="str">
        <f t="shared" si="43"/>
        <v/>
      </c>
      <c r="W169" s="47" t="str">
        <f t="shared" si="44"/>
        <v/>
      </c>
      <c r="Y169" s="53" t="str">
        <f t="shared" si="51"/>
        <v>Active</v>
      </c>
      <c r="Z169" s="52" t="str">
        <f t="shared" si="52"/>
        <v>Active</v>
      </c>
      <c r="AA169" s="53" t="str">
        <f t="shared" si="53"/>
        <v>Active</v>
      </c>
      <c r="AB169" s="52" t="str">
        <f t="shared" si="54"/>
        <v>Active</v>
      </c>
      <c r="AC169" s="53" t="str">
        <f t="shared" si="55"/>
        <v>No Activity</v>
      </c>
      <c r="AD169" s="52" t="str">
        <f t="shared" si="56"/>
        <v>No Activity</v>
      </c>
      <c r="AE169" s="53" t="str">
        <f t="shared" si="57"/>
        <v>No Activity</v>
      </c>
      <c r="AF169" s="52" t="str">
        <f t="shared" si="58"/>
        <v>No Activity</v>
      </c>
      <c r="AH169" s="6">
        <f t="shared" si="45"/>
        <v>0</v>
      </c>
      <c r="AI169" s="6">
        <f t="shared" si="46"/>
        <v>0</v>
      </c>
      <c r="AJ169" s="6">
        <f t="shared" si="47"/>
        <v>1</v>
      </c>
      <c r="AK169" s="6" t="str">
        <f t="shared" si="48"/>
        <v/>
      </c>
      <c r="AM169" s="6" t="str">
        <f t="shared" si="49"/>
        <v/>
      </c>
      <c r="AN169" s="6" t="str">
        <f t="shared" si="50"/>
        <v/>
      </c>
    </row>
    <row r="170" spans="1:40" outlineLevel="1" x14ac:dyDescent="0.25">
      <c r="A170" s="79" t="s">
        <v>1146</v>
      </c>
      <c r="B170" s="46"/>
      <c r="D170" s="6">
        <v>2</v>
      </c>
      <c r="E170" s="47">
        <v>3</v>
      </c>
      <c r="F170" s="46"/>
      <c r="H170" s="6">
        <v>2</v>
      </c>
      <c r="I170" s="47">
        <v>2</v>
      </c>
      <c r="K170" s="46">
        <f t="shared" si="41"/>
        <v>0</v>
      </c>
      <c r="L170" s="6">
        <f t="shared" si="41"/>
        <v>0</v>
      </c>
      <c r="M170" s="6">
        <f t="shared" si="41"/>
        <v>0</v>
      </c>
      <c r="N170" s="48">
        <f t="shared" si="40"/>
        <v>1</v>
      </c>
      <c r="O170" s="47"/>
      <c r="P170" s="49">
        <f>VLOOKUP($A170, 'YoY $ Balance'!$A$5:$E$281, 2,FALSE)</f>
        <v>0</v>
      </c>
      <c r="Q170" s="50">
        <f>VLOOKUP($A170, 'YoY $ Balance'!$A$5:$E$281, 3,FALSE)</f>
        <v>0</v>
      </c>
      <c r="R170" s="50">
        <f>VLOOKUP($A170, 'YoY $ Balance'!$A$5:$E$281,4,FALSE)</f>
        <v>2283515.88</v>
      </c>
      <c r="S170" s="51">
        <f>VLOOKUP($A170, 'YoY $ Balance'!$A$5:$E$281, 5,FALSE)</f>
        <v>5744287.6399999997</v>
      </c>
      <c r="T170" s="46" t="str">
        <f t="shared" si="42"/>
        <v/>
      </c>
      <c r="U170" s="52" t="str">
        <f t="shared" si="59"/>
        <v/>
      </c>
      <c r="V170" s="48">
        <f t="shared" si="43"/>
        <v>0</v>
      </c>
      <c r="W170" s="47">
        <f t="shared" si="44"/>
        <v>0</v>
      </c>
      <c r="Y170" s="53" t="str">
        <f t="shared" si="51"/>
        <v>No Activity</v>
      </c>
      <c r="Z170" s="52" t="str">
        <f t="shared" si="52"/>
        <v>No Activity</v>
      </c>
      <c r="AA170" s="53" t="str">
        <f t="shared" si="53"/>
        <v>No Activity</v>
      </c>
      <c r="AB170" s="52" t="str">
        <f t="shared" si="54"/>
        <v>No Activity</v>
      </c>
      <c r="AC170" s="53" t="str">
        <f t="shared" si="55"/>
        <v>Active</v>
      </c>
      <c r="AD170" s="52" t="str">
        <f t="shared" si="56"/>
        <v>Active</v>
      </c>
      <c r="AE170" s="53" t="str">
        <f t="shared" si="57"/>
        <v>Active</v>
      </c>
      <c r="AF170" s="52" t="str">
        <f t="shared" si="58"/>
        <v>Active</v>
      </c>
      <c r="AH170" s="6" t="str">
        <f t="shared" si="45"/>
        <v/>
      </c>
      <c r="AI170" s="6" t="str">
        <f t="shared" si="46"/>
        <v/>
      </c>
      <c r="AJ170" s="6">
        <f t="shared" si="47"/>
        <v>0</v>
      </c>
      <c r="AK170" s="6">
        <f t="shared" si="48"/>
        <v>0</v>
      </c>
      <c r="AM170" s="6">
        <f t="shared" si="49"/>
        <v>0</v>
      </c>
      <c r="AN170" s="6">
        <f t="shared" si="50"/>
        <v>0</v>
      </c>
    </row>
    <row r="171" spans="1:40" outlineLevel="1" x14ac:dyDescent="0.25">
      <c r="A171" s="79" t="s">
        <v>1133</v>
      </c>
      <c r="B171" s="46">
        <v>5</v>
      </c>
      <c r="C171" s="6">
        <v>26</v>
      </c>
      <c r="D171" s="6">
        <v>24</v>
      </c>
      <c r="E171" s="47">
        <v>9</v>
      </c>
      <c r="F171" s="46">
        <v>6</v>
      </c>
      <c r="G171" s="6">
        <v>15</v>
      </c>
      <c r="H171" s="6">
        <v>12</v>
      </c>
      <c r="I171" s="47">
        <v>9</v>
      </c>
      <c r="K171" s="46">
        <f t="shared" si="41"/>
        <v>-1</v>
      </c>
      <c r="L171" s="6">
        <f t="shared" si="41"/>
        <v>11</v>
      </c>
      <c r="M171" s="6">
        <f t="shared" si="41"/>
        <v>12</v>
      </c>
      <c r="N171" s="48">
        <f t="shared" si="40"/>
        <v>0</v>
      </c>
      <c r="O171" s="47"/>
      <c r="P171" s="49">
        <f>VLOOKUP($A171, 'YoY $ Balance'!$A$5:$E$281, 2,FALSE)</f>
        <v>22787661.290000003</v>
      </c>
      <c r="Q171" s="50">
        <f>VLOOKUP($A171, 'YoY $ Balance'!$A$5:$E$281, 3,FALSE)</f>
        <v>156661612.90000004</v>
      </c>
      <c r="R171" s="50">
        <f>VLOOKUP($A171, 'YoY $ Balance'!$A$5:$E$281,4,FALSE)</f>
        <v>12900964.120000001</v>
      </c>
      <c r="S171" s="51">
        <f>VLOOKUP($A171, 'YoY $ Balance'!$A$5:$E$281, 5,FALSE)</f>
        <v>32545517.899999991</v>
      </c>
      <c r="T171" s="46">
        <f t="shared" si="42"/>
        <v>0</v>
      </c>
      <c r="U171" s="52">
        <f t="shared" si="59"/>
        <v>0</v>
      </c>
      <c r="V171" s="48">
        <f t="shared" si="43"/>
        <v>0</v>
      </c>
      <c r="W171" s="47">
        <f t="shared" si="44"/>
        <v>0</v>
      </c>
      <c r="Y171" s="53" t="str">
        <f t="shared" si="51"/>
        <v>Active</v>
      </c>
      <c r="Z171" s="52" t="str">
        <f t="shared" si="52"/>
        <v>Active</v>
      </c>
      <c r="AA171" s="53" t="str">
        <f t="shared" si="53"/>
        <v>Active</v>
      </c>
      <c r="AB171" s="52" t="str">
        <f t="shared" si="54"/>
        <v>Active</v>
      </c>
      <c r="AC171" s="53" t="str">
        <f t="shared" si="55"/>
        <v>Active</v>
      </c>
      <c r="AD171" s="52" t="str">
        <f t="shared" si="56"/>
        <v>Active</v>
      </c>
      <c r="AE171" s="53" t="str">
        <f t="shared" si="57"/>
        <v>Active</v>
      </c>
      <c r="AF171" s="52" t="str">
        <f t="shared" si="58"/>
        <v>Active</v>
      </c>
      <c r="AH171" s="6">
        <f t="shared" si="45"/>
        <v>0</v>
      </c>
      <c r="AI171" s="6">
        <f t="shared" si="46"/>
        <v>0</v>
      </c>
      <c r="AJ171" s="6">
        <f t="shared" si="47"/>
        <v>0</v>
      </c>
      <c r="AK171" s="6">
        <f t="shared" si="48"/>
        <v>0</v>
      </c>
      <c r="AM171" s="6">
        <f t="shared" si="49"/>
        <v>0</v>
      </c>
      <c r="AN171" s="6">
        <f t="shared" si="50"/>
        <v>0</v>
      </c>
    </row>
    <row r="172" spans="1:40" outlineLevel="1" x14ac:dyDescent="0.25">
      <c r="A172" s="79" t="s">
        <v>1175</v>
      </c>
      <c r="B172" s="46"/>
      <c r="D172" s="6">
        <v>4</v>
      </c>
      <c r="E172" s="47"/>
      <c r="F172" s="46"/>
      <c r="H172" s="6">
        <v>8</v>
      </c>
      <c r="I172" s="47"/>
      <c r="K172" s="46">
        <f t="shared" si="41"/>
        <v>0</v>
      </c>
      <c r="L172" s="6">
        <f t="shared" si="41"/>
        <v>0</v>
      </c>
      <c r="M172" s="6">
        <f t="shared" si="41"/>
        <v>-4</v>
      </c>
      <c r="N172" s="48">
        <f t="shared" si="40"/>
        <v>0</v>
      </c>
      <c r="O172" s="47"/>
      <c r="P172" s="49">
        <f>VLOOKUP($A172, 'YoY $ Balance'!$A$5:$E$281, 2,FALSE)</f>
        <v>0</v>
      </c>
      <c r="Q172" s="50">
        <f>VLOOKUP($A172, 'YoY $ Balance'!$A$5:$E$281, 3,FALSE)</f>
        <v>0</v>
      </c>
      <c r="R172" s="50">
        <f>VLOOKUP($A172, 'YoY $ Balance'!$A$5:$E$281,4,FALSE)</f>
        <v>1869112.92</v>
      </c>
      <c r="S172" s="51">
        <f>VLOOKUP($A172, 'YoY $ Balance'!$A$5:$E$281, 5,FALSE)</f>
        <v>268750</v>
      </c>
      <c r="T172" s="46" t="str">
        <f t="shared" si="42"/>
        <v/>
      </c>
      <c r="U172" s="52" t="str">
        <f t="shared" si="59"/>
        <v/>
      </c>
      <c r="V172" s="48">
        <f t="shared" si="43"/>
        <v>0</v>
      </c>
      <c r="W172" s="47">
        <f t="shared" si="44"/>
        <v>1</v>
      </c>
      <c r="Y172" s="53" t="str">
        <f t="shared" si="51"/>
        <v>No Activity</v>
      </c>
      <c r="Z172" s="52" t="str">
        <f t="shared" si="52"/>
        <v>No Activity</v>
      </c>
      <c r="AA172" s="53" t="str">
        <f t="shared" si="53"/>
        <v>No Activity</v>
      </c>
      <c r="AB172" s="52" t="str">
        <f t="shared" si="54"/>
        <v>No Activity</v>
      </c>
      <c r="AC172" s="53" t="str">
        <f t="shared" si="55"/>
        <v>Active</v>
      </c>
      <c r="AD172" s="52" t="str">
        <f t="shared" si="56"/>
        <v>Active</v>
      </c>
      <c r="AE172" s="53" t="str">
        <f t="shared" si="57"/>
        <v>No Activity</v>
      </c>
      <c r="AF172" s="52" t="str">
        <f t="shared" si="58"/>
        <v>No Activity</v>
      </c>
      <c r="AH172" s="6" t="str">
        <f t="shared" si="45"/>
        <v/>
      </c>
      <c r="AI172" s="6" t="str">
        <f t="shared" si="46"/>
        <v/>
      </c>
      <c r="AJ172" s="6">
        <f t="shared" si="47"/>
        <v>0</v>
      </c>
      <c r="AK172" s="6">
        <f t="shared" si="48"/>
        <v>1</v>
      </c>
      <c r="AM172" s="6">
        <f t="shared" si="49"/>
        <v>0</v>
      </c>
      <c r="AN172" s="6">
        <f t="shared" si="50"/>
        <v>1</v>
      </c>
    </row>
    <row r="173" spans="1:40" outlineLevel="1" x14ac:dyDescent="0.25">
      <c r="A173" s="79" t="s">
        <v>1084</v>
      </c>
      <c r="B173" s="46"/>
      <c r="D173" s="6">
        <v>10</v>
      </c>
      <c r="E173" s="47">
        <v>7</v>
      </c>
      <c r="F173" s="46"/>
      <c r="H173" s="6">
        <v>13</v>
      </c>
      <c r="I173" s="47">
        <v>8</v>
      </c>
      <c r="K173" s="46">
        <f t="shared" si="41"/>
        <v>0</v>
      </c>
      <c r="L173" s="6">
        <f t="shared" si="41"/>
        <v>0</v>
      </c>
      <c r="M173" s="6">
        <f t="shared" si="41"/>
        <v>-3</v>
      </c>
      <c r="N173" s="48">
        <f t="shared" si="40"/>
        <v>-1</v>
      </c>
      <c r="O173" s="47"/>
      <c r="P173" s="49">
        <f>VLOOKUP($A173, 'YoY $ Balance'!$A$5:$E$281, 2,FALSE)</f>
        <v>0</v>
      </c>
      <c r="Q173" s="50">
        <f>VLOOKUP($A173, 'YoY $ Balance'!$A$5:$E$281, 3,FALSE)</f>
        <v>0</v>
      </c>
      <c r="R173" s="50">
        <f>VLOOKUP($A173, 'YoY $ Balance'!$A$5:$E$281,4,FALSE)</f>
        <v>19122050</v>
      </c>
      <c r="S173" s="51">
        <f>VLOOKUP($A173, 'YoY $ Balance'!$A$5:$E$281, 5,FALSE)</f>
        <v>4200000</v>
      </c>
      <c r="T173" s="46" t="str">
        <f t="shared" si="42"/>
        <v/>
      </c>
      <c r="U173" s="52" t="str">
        <f t="shared" si="59"/>
        <v/>
      </c>
      <c r="V173" s="48">
        <f t="shared" si="43"/>
        <v>0</v>
      </c>
      <c r="W173" s="47">
        <f t="shared" si="44"/>
        <v>0</v>
      </c>
      <c r="Y173" s="53" t="str">
        <f t="shared" si="51"/>
        <v>No Activity</v>
      </c>
      <c r="Z173" s="52" t="str">
        <f t="shared" si="52"/>
        <v>No Activity</v>
      </c>
      <c r="AA173" s="53" t="str">
        <f t="shared" si="53"/>
        <v>No Activity</v>
      </c>
      <c r="AB173" s="52" t="str">
        <f t="shared" si="54"/>
        <v>No Activity</v>
      </c>
      <c r="AC173" s="53" t="str">
        <f t="shared" si="55"/>
        <v>Active</v>
      </c>
      <c r="AD173" s="52" t="str">
        <f t="shared" si="56"/>
        <v>Active</v>
      </c>
      <c r="AE173" s="53" t="str">
        <f t="shared" si="57"/>
        <v>Active</v>
      </c>
      <c r="AF173" s="52" t="str">
        <f t="shared" si="58"/>
        <v>Active</v>
      </c>
      <c r="AH173" s="6" t="str">
        <f t="shared" si="45"/>
        <v/>
      </c>
      <c r="AI173" s="6" t="str">
        <f t="shared" si="46"/>
        <v/>
      </c>
      <c r="AJ173" s="6">
        <f t="shared" si="47"/>
        <v>0</v>
      </c>
      <c r="AK173" s="6">
        <f t="shared" si="48"/>
        <v>0</v>
      </c>
      <c r="AM173" s="6">
        <f t="shared" si="49"/>
        <v>0</v>
      </c>
      <c r="AN173" s="6">
        <f t="shared" si="50"/>
        <v>0</v>
      </c>
    </row>
    <row r="174" spans="1:40" outlineLevel="1" x14ac:dyDescent="0.25">
      <c r="A174" s="79" t="s">
        <v>1115</v>
      </c>
      <c r="B174" s="46"/>
      <c r="D174" s="6">
        <v>11</v>
      </c>
      <c r="E174" s="47">
        <v>7</v>
      </c>
      <c r="F174" s="46"/>
      <c r="H174" s="6">
        <v>13</v>
      </c>
      <c r="I174" s="47">
        <v>8</v>
      </c>
      <c r="K174" s="46">
        <f t="shared" si="41"/>
        <v>0</v>
      </c>
      <c r="L174" s="6">
        <f t="shared" si="41"/>
        <v>0</v>
      </c>
      <c r="M174" s="6">
        <f t="shared" si="41"/>
        <v>-2</v>
      </c>
      <c r="N174" s="48">
        <f t="shared" si="40"/>
        <v>-1</v>
      </c>
      <c r="O174" s="47"/>
      <c r="P174" s="49">
        <f>VLOOKUP($A174, 'YoY $ Balance'!$A$5:$E$281, 2,FALSE)</f>
        <v>0</v>
      </c>
      <c r="Q174" s="50">
        <f>VLOOKUP($A174, 'YoY $ Balance'!$A$5:$E$281, 3,FALSE)</f>
        <v>0</v>
      </c>
      <c r="R174" s="50">
        <f>VLOOKUP($A174, 'YoY $ Balance'!$A$5:$E$281,4,FALSE)</f>
        <v>8849218.5599999987</v>
      </c>
      <c r="S174" s="51">
        <f>VLOOKUP($A174, 'YoY $ Balance'!$A$5:$E$281, 5,FALSE)</f>
        <v>9785408.3999999985</v>
      </c>
      <c r="T174" s="46" t="str">
        <f t="shared" si="42"/>
        <v/>
      </c>
      <c r="U174" s="52" t="str">
        <f t="shared" si="59"/>
        <v/>
      </c>
      <c r="V174" s="48">
        <f t="shared" si="43"/>
        <v>0</v>
      </c>
      <c r="W174" s="47">
        <f t="shared" si="44"/>
        <v>0</v>
      </c>
      <c r="Y174" s="53" t="str">
        <f t="shared" si="51"/>
        <v>No Activity</v>
      </c>
      <c r="Z174" s="52" t="str">
        <f t="shared" si="52"/>
        <v>No Activity</v>
      </c>
      <c r="AA174" s="53" t="str">
        <f t="shared" si="53"/>
        <v>No Activity</v>
      </c>
      <c r="AB174" s="52" t="str">
        <f t="shared" si="54"/>
        <v>No Activity</v>
      </c>
      <c r="AC174" s="53" t="str">
        <f t="shared" si="55"/>
        <v>Active</v>
      </c>
      <c r="AD174" s="52" t="str">
        <f t="shared" si="56"/>
        <v>Active</v>
      </c>
      <c r="AE174" s="53" t="str">
        <f t="shared" si="57"/>
        <v>Active</v>
      </c>
      <c r="AF174" s="52" t="str">
        <f t="shared" si="58"/>
        <v>Active</v>
      </c>
      <c r="AH174" s="6" t="str">
        <f t="shared" si="45"/>
        <v/>
      </c>
      <c r="AI174" s="6" t="str">
        <f t="shared" si="46"/>
        <v/>
      </c>
      <c r="AJ174" s="6">
        <f t="shared" si="47"/>
        <v>0</v>
      </c>
      <c r="AK174" s="6">
        <f t="shared" si="48"/>
        <v>0</v>
      </c>
      <c r="AM174" s="6">
        <f t="shared" si="49"/>
        <v>0</v>
      </c>
      <c r="AN174" s="6">
        <f t="shared" si="50"/>
        <v>0</v>
      </c>
    </row>
    <row r="175" spans="1:40" outlineLevel="1" x14ac:dyDescent="0.25">
      <c r="A175" s="79" t="s">
        <v>1117</v>
      </c>
      <c r="B175" s="46"/>
      <c r="D175" s="6">
        <v>2</v>
      </c>
      <c r="E175" s="47"/>
      <c r="F175" s="46"/>
      <c r="H175" s="6">
        <v>1</v>
      </c>
      <c r="I175" s="47"/>
      <c r="K175" s="46">
        <f t="shared" si="41"/>
        <v>0</v>
      </c>
      <c r="L175" s="6">
        <f t="shared" si="41"/>
        <v>0</v>
      </c>
      <c r="M175" s="6">
        <f t="shared" si="41"/>
        <v>1</v>
      </c>
      <c r="N175" s="48">
        <f t="shared" si="40"/>
        <v>0</v>
      </c>
      <c r="O175" s="47"/>
      <c r="P175" s="49">
        <f>VLOOKUP($A175, 'YoY $ Balance'!$A$5:$E$281, 2,FALSE)</f>
        <v>0</v>
      </c>
      <c r="Q175" s="50">
        <f>VLOOKUP($A175, 'YoY $ Balance'!$A$5:$E$281, 3,FALSE)</f>
        <v>0</v>
      </c>
      <c r="R175" s="50">
        <f>VLOOKUP($A175, 'YoY $ Balance'!$A$5:$E$281,4,FALSE)</f>
        <v>1015875</v>
      </c>
      <c r="S175" s="51">
        <f>VLOOKUP($A175, 'YoY $ Balance'!$A$5:$E$281, 5,FALSE)</f>
        <v>0</v>
      </c>
      <c r="T175" s="46" t="str">
        <f t="shared" si="42"/>
        <v/>
      </c>
      <c r="U175" s="52" t="str">
        <f t="shared" si="59"/>
        <v/>
      </c>
      <c r="V175" s="48">
        <f t="shared" si="43"/>
        <v>0</v>
      </c>
      <c r="W175" s="47">
        <f t="shared" si="44"/>
        <v>1</v>
      </c>
      <c r="Y175" s="53" t="str">
        <f t="shared" si="51"/>
        <v>No Activity</v>
      </c>
      <c r="Z175" s="52" t="str">
        <f t="shared" si="52"/>
        <v>No Activity</v>
      </c>
      <c r="AA175" s="53" t="str">
        <f t="shared" si="53"/>
        <v>No Activity</v>
      </c>
      <c r="AB175" s="52" t="str">
        <f t="shared" si="54"/>
        <v>No Activity</v>
      </c>
      <c r="AC175" s="53" t="str">
        <f t="shared" si="55"/>
        <v>Active</v>
      </c>
      <c r="AD175" s="52" t="str">
        <f t="shared" si="56"/>
        <v>Active</v>
      </c>
      <c r="AE175" s="53" t="str">
        <f t="shared" si="57"/>
        <v>No Activity</v>
      </c>
      <c r="AF175" s="52" t="str">
        <f t="shared" si="58"/>
        <v>No Activity</v>
      </c>
      <c r="AH175" s="6" t="str">
        <f t="shared" si="45"/>
        <v/>
      </c>
      <c r="AI175" s="6" t="str">
        <f t="shared" si="46"/>
        <v/>
      </c>
      <c r="AJ175" s="6">
        <f t="shared" si="47"/>
        <v>0</v>
      </c>
      <c r="AK175" s="6">
        <f t="shared" si="48"/>
        <v>1</v>
      </c>
      <c r="AM175" s="6">
        <f t="shared" si="49"/>
        <v>0</v>
      </c>
      <c r="AN175" s="6">
        <f t="shared" si="50"/>
        <v>1</v>
      </c>
    </row>
    <row r="176" spans="1:40" outlineLevel="1" x14ac:dyDescent="0.25">
      <c r="A176" s="79" t="s">
        <v>1167</v>
      </c>
      <c r="B176" s="46">
        <v>2</v>
      </c>
      <c r="E176" s="47"/>
      <c r="F176" s="46">
        <v>4</v>
      </c>
      <c r="G176" s="6">
        <v>2</v>
      </c>
      <c r="I176" s="47"/>
      <c r="K176" s="46">
        <f t="shared" si="41"/>
        <v>-2</v>
      </c>
      <c r="L176" s="6">
        <f t="shared" si="41"/>
        <v>-2</v>
      </c>
      <c r="M176" s="6">
        <f t="shared" si="41"/>
        <v>0</v>
      </c>
      <c r="N176" s="48">
        <f t="shared" si="40"/>
        <v>0</v>
      </c>
      <c r="O176" s="47"/>
      <c r="P176" s="49">
        <f>VLOOKUP($A176, 'YoY $ Balance'!$A$5:$E$281, 2,FALSE)</f>
        <v>11570400</v>
      </c>
      <c r="Q176" s="50">
        <f>VLOOKUP($A176, 'YoY $ Balance'!$A$5:$E$281, 3,FALSE)</f>
        <v>10206000</v>
      </c>
      <c r="R176" s="50">
        <f>VLOOKUP($A176, 'YoY $ Balance'!$A$5:$E$281,4,FALSE)</f>
        <v>0</v>
      </c>
      <c r="S176" s="51">
        <f>VLOOKUP($A176, 'YoY $ Balance'!$A$5:$E$281, 5,FALSE)</f>
        <v>0</v>
      </c>
      <c r="T176" s="46">
        <f t="shared" si="42"/>
        <v>0</v>
      </c>
      <c r="U176" s="52">
        <f t="shared" si="59"/>
        <v>1</v>
      </c>
      <c r="V176" s="48" t="str">
        <f t="shared" si="43"/>
        <v/>
      </c>
      <c r="W176" s="47" t="str">
        <f t="shared" si="44"/>
        <v/>
      </c>
      <c r="Y176" s="53" t="str">
        <f t="shared" si="51"/>
        <v>Active</v>
      </c>
      <c r="Z176" s="52" t="str">
        <f t="shared" si="52"/>
        <v>Active</v>
      </c>
      <c r="AA176" s="53" t="str">
        <f t="shared" si="53"/>
        <v>No Activity</v>
      </c>
      <c r="AB176" s="52" t="str">
        <f t="shared" si="54"/>
        <v>Active</v>
      </c>
      <c r="AC176" s="53" t="str">
        <f t="shared" si="55"/>
        <v>No Activity</v>
      </c>
      <c r="AD176" s="52" t="str">
        <f t="shared" si="56"/>
        <v>No Activity</v>
      </c>
      <c r="AE176" s="53" t="str">
        <f t="shared" si="57"/>
        <v>No Activity</v>
      </c>
      <c r="AF176" s="52" t="str">
        <f t="shared" si="58"/>
        <v>No Activity</v>
      </c>
      <c r="AH176" s="6">
        <f t="shared" si="45"/>
        <v>0</v>
      </c>
      <c r="AI176" s="6">
        <f t="shared" si="46"/>
        <v>1</v>
      </c>
      <c r="AJ176" s="6" t="str">
        <f t="shared" si="47"/>
        <v/>
      </c>
      <c r="AK176" s="6" t="str">
        <f t="shared" si="48"/>
        <v/>
      </c>
      <c r="AM176" s="6" t="str">
        <f t="shared" si="49"/>
        <v/>
      </c>
      <c r="AN176" s="6" t="str">
        <f t="shared" si="50"/>
        <v/>
      </c>
    </row>
    <row r="177" spans="1:40" outlineLevel="1" x14ac:dyDescent="0.25">
      <c r="A177" s="79" t="s">
        <v>1186</v>
      </c>
      <c r="B177" s="46">
        <v>3</v>
      </c>
      <c r="E177" s="47"/>
      <c r="F177" s="46">
        <v>1</v>
      </c>
      <c r="G177" s="6">
        <v>1</v>
      </c>
      <c r="I177" s="47"/>
      <c r="K177" s="46">
        <f t="shared" si="41"/>
        <v>2</v>
      </c>
      <c r="L177" s="6">
        <f t="shared" si="41"/>
        <v>-1</v>
      </c>
      <c r="M177" s="6">
        <f t="shared" si="41"/>
        <v>0</v>
      </c>
      <c r="N177" s="48">
        <f t="shared" si="40"/>
        <v>0</v>
      </c>
      <c r="O177" s="47"/>
      <c r="P177" s="49">
        <f>VLOOKUP($A177, 'YoY $ Balance'!$A$5:$E$281, 2,FALSE)</f>
        <v>33879600</v>
      </c>
      <c r="Q177" s="50">
        <f>VLOOKUP($A177, 'YoY $ Balance'!$A$5:$E$281, 3,FALSE)</f>
        <v>7660800</v>
      </c>
      <c r="R177" s="50">
        <f>VLOOKUP($A177, 'YoY $ Balance'!$A$5:$E$281,4,FALSE)</f>
        <v>2822400</v>
      </c>
      <c r="S177" s="51">
        <f>VLOOKUP($A177, 'YoY $ Balance'!$A$5:$E$281, 5,FALSE)</f>
        <v>2822400</v>
      </c>
      <c r="T177" s="46">
        <f t="shared" si="42"/>
        <v>0</v>
      </c>
      <c r="U177" s="52">
        <f t="shared" si="59"/>
        <v>1</v>
      </c>
      <c r="V177" s="48" t="str">
        <f t="shared" si="43"/>
        <v/>
      </c>
      <c r="W177" s="47" t="str">
        <f t="shared" si="44"/>
        <v/>
      </c>
      <c r="Y177" s="53" t="str">
        <f t="shared" si="51"/>
        <v>Active</v>
      </c>
      <c r="Z177" s="52" t="str">
        <f t="shared" si="52"/>
        <v>Active</v>
      </c>
      <c r="AA177" s="53" t="str">
        <f t="shared" si="53"/>
        <v>No Activity</v>
      </c>
      <c r="AB177" s="52" t="str">
        <f t="shared" si="54"/>
        <v>Active</v>
      </c>
      <c r="AC177" s="53" t="str">
        <f t="shared" si="55"/>
        <v>No Activity</v>
      </c>
      <c r="AD177" s="52" t="str">
        <f t="shared" si="56"/>
        <v>No Activity</v>
      </c>
      <c r="AE177" s="53" t="str">
        <f t="shared" si="57"/>
        <v>No Activity</v>
      </c>
      <c r="AF177" s="52" t="str">
        <f t="shared" si="58"/>
        <v>No Activity</v>
      </c>
      <c r="AH177" s="6">
        <f t="shared" si="45"/>
        <v>0</v>
      </c>
      <c r="AI177" s="6">
        <f t="shared" si="46"/>
        <v>1</v>
      </c>
      <c r="AJ177" s="6" t="str">
        <f t="shared" si="47"/>
        <v/>
      </c>
      <c r="AK177" s="6" t="str">
        <f t="shared" si="48"/>
        <v/>
      </c>
      <c r="AM177" s="6" t="str">
        <f t="shared" si="49"/>
        <v/>
      </c>
      <c r="AN177" s="6" t="str">
        <f t="shared" si="50"/>
        <v/>
      </c>
    </row>
    <row r="178" spans="1:40" outlineLevel="1" x14ac:dyDescent="0.25">
      <c r="A178" s="79" t="s">
        <v>1194</v>
      </c>
      <c r="B178" s="46"/>
      <c r="E178" s="47">
        <v>1</v>
      </c>
      <c r="F178" s="46">
        <v>1</v>
      </c>
      <c r="I178" s="47"/>
      <c r="K178" s="46">
        <f t="shared" si="41"/>
        <v>-1</v>
      </c>
      <c r="L178" s="6">
        <f t="shared" si="41"/>
        <v>0</v>
      </c>
      <c r="M178" s="6">
        <f t="shared" si="41"/>
        <v>0</v>
      </c>
      <c r="N178" s="48">
        <f t="shared" si="40"/>
        <v>1</v>
      </c>
      <c r="O178" s="47"/>
      <c r="P178" s="49">
        <f>VLOOKUP($A178, 'YoY $ Balance'!$A$5:$E$281, 2,FALSE)</f>
        <v>9215196</v>
      </c>
      <c r="Q178" s="50">
        <f>VLOOKUP($A178, 'YoY $ Balance'!$A$5:$E$281, 3,FALSE)</f>
        <v>3159340</v>
      </c>
      <c r="R178" s="50">
        <f>VLOOKUP($A178, 'YoY $ Balance'!$A$5:$E$281,4,FALSE)</f>
        <v>3159340</v>
      </c>
      <c r="S178" s="51">
        <f>VLOOKUP($A178, 'YoY $ Balance'!$A$5:$E$281, 5,FALSE)</f>
        <v>3974360</v>
      </c>
      <c r="T178" s="46">
        <f t="shared" si="42"/>
        <v>1</v>
      </c>
      <c r="U178" s="52" t="str">
        <f t="shared" si="59"/>
        <v/>
      </c>
      <c r="V178" s="48" t="str">
        <f t="shared" si="43"/>
        <v/>
      </c>
      <c r="W178" s="47">
        <f t="shared" si="44"/>
        <v>0</v>
      </c>
      <c r="Y178" s="53" t="str">
        <f t="shared" si="51"/>
        <v>No Activity</v>
      </c>
      <c r="Z178" s="52" t="str">
        <f t="shared" si="52"/>
        <v>Active</v>
      </c>
      <c r="AA178" s="53" t="str">
        <f t="shared" si="53"/>
        <v>No Activity</v>
      </c>
      <c r="AB178" s="52" t="str">
        <f t="shared" si="54"/>
        <v>No Activity</v>
      </c>
      <c r="AC178" s="53" t="str">
        <f t="shared" si="55"/>
        <v>No Activity</v>
      </c>
      <c r="AD178" s="52" t="str">
        <f t="shared" si="56"/>
        <v>No Activity</v>
      </c>
      <c r="AE178" s="53" t="str">
        <f t="shared" si="57"/>
        <v>Active</v>
      </c>
      <c r="AF178" s="52" t="str">
        <f t="shared" si="58"/>
        <v>No Activity</v>
      </c>
      <c r="AH178" s="6" t="str">
        <f t="shared" si="45"/>
        <v/>
      </c>
      <c r="AI178" s="6" t="str">
        <f t="shared" si="46"/>
        <v/>
      </c>
      <c r="AJ178" s="6" t="str">
        <f t="shared" si="47"/>
        <v/>
      </c>
      <c r="AK178" s="6">
        <f t="shared" si="48"/>
        <v>0</v>
      </c>
      <c r="AM178" s="6" t="str">
        <f t="shared" si="49"/>
        <v/>
      </c>
      <c r="AN178" s="6">
        <f t="shared" si="50"/>
        <v>0</v>
      </c>
    </row>
    <row r="179" spans="1:40" outlineLevel="1" x14ac:dyDescent="0.25">
      <c r="A179" s="79" t="s">
        <v>1215</v>
      </c>
      <c r="B179" s="46">
        <v>8</v>
      </c>
      <c r="C179" s="6">
        <v>8</v>
      </c>
      <c r="D179" s="6">
        <v>9</v>
      </c>
      <c r="E179" s="47">
        <v>6</v>
      </c>
      <c r="F179" s="46">
        <v>4</v>
      </c>
      <c r="G179" s="6">
        <v>4</v>
      </c>
      <c r="H179" s="6">
        <v>5</v>
      </c>
      <c r="I179" s="47">
        <v>3</v>
      </c>
      <c r="K179" s="46">
        <f t="shared" si="41"/>
        <v>4</v>
      </c>
      <c r="L179" s="6">
        <f t="shared" si="41"/>
        <v>4</v>
      </c>
      <c r="M179" s="6">
        <f t="shared" si="41"/>
        <v>4</v>
      </c>
      <c r="N179" s="48">
        <f t="shared" si="40"/>
        <v>3</v>
      </c>
      <c r="O179" s="47"/>
      <c r="P179" s="49">
        <f>VLOOKUP($A179, 'YoY $ Balance'!$A$5:$E$281, 2,FALSE)</f>
        <v>2529030.5</v>
      </c>
      <c r="Q179" s="50">
        <f>VLOOKUP($A179, 'YoY $ Balance'!$A$5:$E$281, 3,FALSE)</f>
        <v>-1037136.89</v>
      </c>
      <c r="R179" s="50">
        <f>VLOOKUP($A179, 'YoY $ Balance'!$A$5:$E$281,4,FALSE)</f>
        <v>3907539.61</v>
      </c>
      <c r="S179" s="51">
        <f>VLOOKUP($A179, 'YoY $ Balance'!$A$5:$E$281, 5,FALSE)</f>
        <v>2166183</v>
      </c>
      <c r="T179" s="46">
        <f t="shared" si="42"/>
        <v>0</v>
      </c>
      <c r="U179" s="52">
        <f t="shared" si="59"/>
        <v>0</v>
      </c>
      <c r="V179" s="48">
        <f t="shared" si="43"/>
        <v>0</v>
      </c>
      <c r="W179" s="47">
        <f t="shared" si="44"/>
        <v>0</v>
      </c>
      <c r="Y179" s="53" t="str">
        <f t="shared" si="51"/>
        <v>Active</v>
      </c>
      <c r="Z179" s="52" t="str">
        <f t="shared" si="52"/>
        <v>Active</v>
      </c>
      <c r="AA179" s="53" t="str">
        <f t="shared" si="53"/>
        <v>Active</v>
      </c>
      <c r="AB179" s="52" t="str">
        <f t="shared" si="54"/>
        <v>Active</v>
      </c>
      <c r="AC179" s="53" t="str">
        <f t="shared" si="55"/>
        <v>Active</v>
      </c>
      <c r="AD179" s="52" t="str">
        <f t="shared" si="56"/>
        <v>Active</v>
      </c>
      <c r="AE179" s="53" t="str">
        <f t="shared" si="57"/>
        <v>Active</v>
      </c>
      <c r="AF179" s="52" t="str">
        <f t="shared" si="58"/>
        <v>Active</v>
      </c>
      <c r="AH179" s="6">
        <f t="shared" si="45"/>
        <v>0</v>
      </c>
      <c r="AI179" s="6">
        <f t="shared" si="46"/>
        <v>0</v>
      </c>
      <c r="AJ179" s="6">
        <f t="shared" si="47"/>
        <v>0</v>
      </c>
      <c r="AK179" s="6">
        <f t="shared" si="48"/>
        <v>0</v>
      </c>
      <c r="AM179" s="6">
        <f t="shared" si="49"/>
        <v>0</v>
      </c>
      <c r="AN179" s="6">
        <f t="shared" si="50"/>
        <v>0</v>
      </c>
    </row>
    <row r="180" spans="1:40" outlineLevel="1" x14ac:dyDescent="0.25">
      <c r="A180" s="79" t="s">
        <v>1247</v>
      </c>
      <c r="B180" s="46">
        <v>4</v>
      </c>
      <c r="C180" s="6">
        <v>4</v>
      </c>
      <c r="E180" s="47"/>
      <c r="F180" s="46">
        <v>4</v>
      </c>
      <c r="G180" s="6">
        <v>5</v>
      </c>
      <c r="I180" s="47"/>
      <c r="K180" s="46">
        <f t="shared" si="41"/>
        <v>0</v>
      </c>
      <c r="L180" s="6">
        <f t="shared" si="41"/>
        <v>-1</v>
      </c>
      <c r="M180" s="6">
        <f t="shared" si="41"/>
        <v>0</v>
      </c>
      <c r="N180" s="48">
        <f t="shared" si="40"/>
        <v>0</v>
      </c>
      <c r="O180" s="47"/>
      <c r="P180" s="49">
        <f>VLOOKUP($A180, 'YoY $ Balance'!$A$5:$E$281, 2,FALSE)</f>
        <v>6914838.7000000002</v>
      </c>
      <c r="Q180" s="50">
        <f>VLOOKUP($A180, 'YoY $ Balance'!$A$5:$E$281, 3,FALSE)</f>
        <v>14205571</v>
      </c>
      <c r="R180" s="50">
        <f>VLOOKUP($A180, 'YoY $ Balance'!$A$5:$E$281,4,FALSE)</f>
        <v>0</v>
      </c>
      <c r="S180" s="51">
        <f>VLOOKUP($A180, 'YoY $ Balance'!$A$5:$E$281, 5,FALSE)</f>
        <v>0</v>
      </c>
      <c r="T180" s="46">
        <f t="shared" si="42"/>
        <v>0</v>
      </c>
      <c r="U180" s="52">
        <f t="shared" si="59"/>
        <v>0</v>
      </c>
      <c r="V180" s="48" t="str">
        <f t="shared" si="43"/>
        <v/>
      </c>
      <c r="W180" s="47" t="str">
        <f t="shared" si="44"/>
        <v/>
      </c>
      <c r="Y180" s="53" t="str">
        <f t="shared" si="51"/>
        <v>Active</v>
      </c>
      <c r="Z180" s="52" t="str">
        <f t="shared" si="52"/>
        <v>Active</v>
      </c>
      <c r="AA180" s="53" t="str">
        <f t="shared" si="53"/>
        <v>Active</v>
      </c>
      <c r="AB180" s="52" t="str">
        <f t="shared" si="54"/>
        <v>Active</v>
      </c>
      <c r="AC180" s="53" t="str">
        <f t="shared" si="55"/>
        <v>No Activity</v>
      </c>
      <c r="AD180" s="52" t="str">
        <f t="shared" si="56"/>
        <v>No Activity</v>
      </c>
      <c r="AE180" s="53" t="str">
        <f t="shared" si="57"/>
        <v>No Activity</v>
      </c>
      <c r="AF180" s="52" t="str">
        <f t="shared" si="58"/>
        <v>No Activity</v>
      </c>
      <c r="AH180" s="6">
        <f t="shared" si="45"/>
        <v>0</v>
      </c>
      <c r="AI180" s="6">
        <f t="shared" si="46"/>
        <v>0</v>
      </c>
      <c r="AJ180" s="6">
        <f t="shared" si="47"/>
        <v>1</v>
      </c>
      <c r="AK180" s="6" t="str">
        <f t="shared" si="48"/>
        <v/>
      </c>
      <c r="AM180" s="6" t="str">
        <f t="shared" si="49"/>
        <v/>
      </c>
      <c r="AN180" s="6" t="str">
        <f t="shared" si="50"/>
        <v/>
      </c>
    </row>
    <row r="181" spans="1:40" outlineLevel="1" x14ac:dyDescent="0.25">
      <c r="A181" s="79" t="s">
        <v>137</v>
      </c>
      <c r="B181" s="46"/>
      <c r="D181" s="6">
        <v>11</v>
      </c>
      <c r="E181" s="47">
        <v>3</v>
      </c>
      <c r="F181" s="46"/>
      <c r="H181" s="6">
        <v>4</v>
      </c>
      <c r="I181" s="47">
        <v>2</v>
      </c>
      <c r="K181" s="46">
        <f t="shared" si="41"/>
        <v>0</v>
      </c>
      <c r="L181" s="6">
        <f t="shared" si="41"/>
        <v>0</v>
      </c>
      <c r="M181" s="6">
        <f t="shared" si="41"/>
        <v>7</v>
      </c>
      <c r="N181" s="48">
        <f t="shared" si="40"/>
        <v>1</v>
      </c>
      <c r="O181" s="47"/>
      <c r="P181" s="49">
        <f>VLOOKUP($A181, 'YoY $ Balance'!$A$5:$E$281, 2,FALSE)</f>
        <v>0</v>
      </c>
      <c r="Q181" s="50">
        <f>VLOOKUP($A181, 'YoY $ Balance'!$A$5:$E$281, 3,FALSE)</f>
        <v>0</v>
      </c>
      <c r="R181" s="50">
        <f>VLOOKUP($A181, 'YoY $ Balance'!$A$5:$E$281,4,FALSE)</f>
        <v>90439148.950000033</v>
      </c>
      <c r="S181" s="51">
        <f>VLOOKUP($A181, 'YoY $ Balance'!$A$5:$E$281, 5,FALSE)</f>
        <v>60392901.549999997</v>
      </c>
      <c r="T181" s="46" t="str">
        <f t="shared" si="42"/>
        <v/>
      </c>
      <c r="U181" s="52" t="str">
        <f t="shared" si="59"/>
        <v/>
      </c>
      <c r="V181" s="48">
        <f t="shared" si="43"/>
        <v>0</v>
      </c>
      <c r="W181" s="47">
        <f t="shared" si="44"/>
        <v>0</v>
      </c>
      <c r="Y181" s="53" t="str">
        <f t="shared" si="51"/>
        <v>No Activity</v>
      </c>
      <c r="Z181" s="52" t="str">
        <f t="shared" si="52"/>
        <v>No Activity</v>
      </c>
      <c r="AA181" s="53" t="str">
        <f t="shared" si="53"/>
        <v>No Activity</v>
      </c>
      <c r="AB181" s="52" t="str">
        <f t="shared" si="54"/>
        <v>No Activity</v>
      </c>
      <c r="AC181" s="53" t="str">
        <f t="shared" si="55"/>
        <v>Active</v>
      </c>
      <c r="AD181" s="52" t="str">
        <f t="shared" si="56"/>
        <v>Active</v>
      </c>
      <c r="AE181" s="53" t="str">
        <f t="shared" si="57"/>
        <v>Active</v>
      </c>
      <c r="AF181" s="52" t="str">
        <f t="shared" si="58"/>
        <v>Active</v>
      </c>
      <c r="AH181" s="6" t="str">
        <f t="shared" si="45"/>
        <v/>
      </c>
      <c r="AI181" s="6" t="str">
        <f t="shared" si="46"/>
        <v/>
      </c>
      <c r="AJ181" s="6">
        <f t="shared" si="47"/>
        <v>0</v>
      </c>
      <c r="AK181" s="6">
        <f t="shared" si="48"/>
        <v>0</v>
      </c>
      <c r="AM181" s="6">
        <f t="shared" si="49"/>
        <v>0</v>
      </c>
      <c r="AN181" s="6">
        <f t="shared" si="50"/>
        <v>0</v>
      </c>
    </row>
    <row r="182" spans="1:40" outlineLevel="1" x14ac:dyDescent="0.25">
      <c r="A182" s="79" t="s">
        <v>1111</v>
      </c>
      <c r="B182" s="46"/>
      <c r="D182" s="6">
        <v>16</v>
      </c>
      <c r="E182" s="47">
        <v>12</v>
      </c>
      <c r="F182" s="46"/>
      <c r="H182" s="6">
        <v>12</v>
      </c>
      <c r="I182" s="47">
        <v>26</v>
      </c>
      <c r="K182" s="46">
        <f t="shared" si="41"/>
        <v>0</v>
      </c>
      <c r="L182" s="6">
        <f t="shared" si="41"/>
        <v>0</v>
      </c>
      <c r="M182" s="6">
        <f t="shared" si="41"/>
        <v>4</v>
      </c>
      <c r="N182" s="48">
        <f t="shared" si="40"/>
        <v>-14</v>
      </c>
      <c r="O182" s="47"/>
      <c r="P182" s="49">
        <f>VLOOKUP($A182, 'YoY $ Balance'!$A$5:$E$281, 2,FALSE)</f>
        <v>0</v>
      </c>
      <c r="Q182" s="50">
        <f>VLOOKUP($A182, 'YoY $ Balance'!$A$5:$E$281, 3,FALSE)</f>
        <v>0</v>
      </c>
      <c r="R182" s="50">
        <f>VLOOKUP($A182, 'YoY $ Balance'!$A$5:$E$281,4,FALSE)</f>
        <v>35090161.280000001</v>
      </c>
      <c r="S182" s="51">
        <f>VLOOKUP($A182, 'YoY $ Balance'!$A$5:$E$281, 5,FALSE)</f>
        <v>115849170</v>
      </c>
      <c r="T182" s="46" t="str">
        <f t="shared" si="42"/>
        <v/>
      </c>
      <c r="U182" s="52" t="str">
        <f t="shared" si="59"/>
        <v/>
      </c>
      <c r="V182" s="48">
        <f t="shared" si="43"/>
        <v>0</v>
      </c>
      <c r="W182" s="47">
        <f t="shared" si="44"/>
        <v>0</v>
      </c>
      <c r="Y182" s="53" t="str">
        <f t="shared" si="51"/>
        <v>No Activity</v>
      </c>
      <c r="Z182" s="52" t="str">
        <f t="shared" si="52"/>
        <v>No Activity</v>
      </c>
      <c r="AA182" s="53" t="str">
        <f t="shared" si="53"/>
        <v>No Activity</v>
      </c>
      <c r="AB182" s="52" t="str">
        <f t="shared" si="54"/>
        <v>No Activity</v>
      </c>
      <c r="AC182" s="53" t="str">
        <f t="shared" si="55"/>
        <v>Active</v>
      </c>
      <c r="AD182" s="52" t="str">
        <f t="shared" si="56"/>
        <v>Active</v>
      </c>
      <c r="AE182" s="53" t="str">
        <f t="shared" si="57"/>
        <v>Active</v>
      </c>
      <c r="AF182" s="52" t="str">
        <f t="shared" si="58"/>
        <v>Active</v>
      </c>
      <c r="AH182" s="6" t="str">
        <f t="shared" si="45"/>
        <v/>
      </c>
      <c r="AI182" s="6" t="str">
        <f t="shared" si="46"/>
        <v/>
      </c>
      <c r="AJ182" s="6">
        <f t="shared" si="47"/>
        <v>0</v>
      </c>
      <c r="AK182" s="6">
        <f t="shared" si="48"/>
        <v>0</v>
      </c>
      <c r="AM182" s="6">
        <f t="shared" si="49"/>
        <v>0</v>
      </c>
      <c r="AN182" s="6">
        <f t="shared" si="50"/>
        <v>0</v>
      </c>
    </row>
    <row r="183" spans="1:40" outlineLevel="1" x14ac:dyDescent="0.25">
      <c r="A183" s="79" t="s">
        <v>1113</v>
      </c>
      <c r="B183" s="46">
        <v>1</v>
      </c>
      <c r="E183" s="47"/>
      <c r="F183" s="46"/>
      <c r="I183" s="47"/>
      <c r="K183" s="46">
        <f t="shared" si="41"/>
        <v>1</v>
      </c>
      <c r="L183" s="6">
        <f t="shared" si="41"/>
        <v>0</v>
      </c>
      <c r="M183" s="6">
        <f t="shared" si="41"/>
        <v>0</v>
      </c>
      <c r="N183" s="48">
        <f t="shared" si="40"/>
        <v>0</v>
      </c>
      <c r="O183" s="47"/>
      <c r="P183" s="49">
        <f>VLOOKUP($A183, 'YoY $ Balance'!$A$5:$E$281, 2,FALSE)</f>
        <v>33240399.260000002</v>
      </c>
      <c r="Q183" s="50">
        <f>VLOOKUP($A183, 'YoY $ Balance'!$A$5:$E$281, 3,FALSE)</f>
        <v>0</v>
      </c>
      <c r="R183" s="50">
        <f>VLOOKUP($A183, 'YoY $ Balance'!$A$5:$E$281,4,FALSE)</f>
        <v>0</v>
      </c>
      <c r="S183" s="51">
        <f>VLOOKUP($A183, 'YoY $ Balance'!$A$5:$E$281, 5,FALSE)</f>
        <v>0</v>
      </c>
      <c r="T183" s="46" t="str">
        <f t="shared" si="42"/>
        <v/>
      </c>
      <c r="U183" s="52">
        <f t="shared" si="59"/>
        <v>0</v>
      </c>
      <c r="V183" s="48" t="str">
        <f t="shared" si="43"/>
        <v/>
      </c>
      <c r="W183" s="47" t="str">
        <f t="shared" si="44"/>
        <v/>
      </c>
      <c r="Y183" s="53" t="str">
        <f t="shared" si="51"/>
        <v>Active</v>
      </c>
      <c r="Z183" s="52" t="str">
        <f t="shared" si="52"/>
        <v>No Activity</v>
      </c>
      <c r="AA183" s="53" t="str">
        <f t="shared" si="53"/>
        <v>No Activity</v>
      </c>
      <c r="AB183" s="52" t="str">
        <f t="shared" si="54"/>
        <v>No Activity</v>
      </c>
      <c r="AC183" s="53" t="str">
        <f t="shared" si="55"/>
        <v>No Activity</v>
      </c>
      <c r="AD183" s="52" t="str">
        <f t="shared" si="56"/>
        <v>No Activity</v>
      </c>
      <c r="AE183" s="53" t="str">
        <f t="shared" si="57"/>
        <v>No Activity</v>
      </c>
      <c r="AF183" s="52" t="str">
        <f t="shared" si="58"/>
        <v>No Activity</v>
      </c>
      <c r="AH183" s="6" t="str">
        <f t="shared" si="45"/>
        <v/>
      </c>
      <c r="AI183" s="6">
        <f t="shared" si="46"/>
        <v>0</v>
      </c>
      <c r="AJ183" s="6">
        <f t="shared" si="47"/>
        <v>1</v>
      </c>
      <c r="AK183" s="6" t="str">
        <f t="shared" si="48"/>
        <v/>
      </c>
      <c r="AM183" s="6" t="str">
        <f t="shared" si="49"/>
        <v/>
      </c>
      <c r="AN183" s="6" t="str">
        <f t="shared" si="50"/>
        <v/>
      </c>
    </row>
    <row r="184" spans="1:40" outlineLevel="1" x14ac:dyDescent="0.25">
      <c r="A184" s="79" t="s">
        <v>1272</v>
      </c>
      <c r="B184" s="46">
        <v>12</v>
      </c>
      <c r="C184" s="6">
        <v>12</v>
      </c>
      <c r="D184" s="6">
        <v>23</v>
      </c>
      <c r="E184" s="47">
        <v>13</v>
      </c>
      <c r="F184" s="46">
        <v>12</v>
      </c>
      <c r="G184" s="6">
        <v>12</v>
      </c>
      <c r="H184" s="6">
        <v>13</v>
      </c>
      <c r="I184" s="47">
        <v>8</v>
      </c>
      <c r="K184" s="46">
        <f t="shared" si="41"/>
        <v>0</v>
      </c>
      <c r="L184" s="6">
        <f t="shared" si="41"/>
        <v>0</v>
      </c>
      <c r="M184" s="6">
        <f t="shared" si="41"/>
        <v>10</v>
      </c>
      <c r="N184" s="48">
        <f t="shared" si="40"/>
        <v>5</v>
      </c>
      <c r="O184" s="47"/>
      <c r="P184" s="49">
        <f>VLOOKUP($A184, 'YoY $ Balance'!$A$5:$E$281, 2,FALSE)</f>
        <v>38330000</v>
      </c>
      <c r="Q184" s="50">
        <f>VLOOKUP($A184, 'YoY $ Balance'!$A$5:$E$281, 3,FALSE)</f>
        <v>28350000</v>
      </c>
      <c r="R184" s="50">
        <f>VLOOKUP($A184, 'YoY $ Balance'!$A$5:$E$281,4,FALSE)</f>
        <v>44775000</v>
      </c>
      <c r="S184" s="51">
        <f>VLOOKUP($A184, 'YoY $ Balance'!$A$5:$E$281, 5,FALSE)</f>
        <v>33925000</v>
      </c>
      <c r="T184" s="46">
        <f t="shared" si="42"/>
        <v>0</v>
      </c>
      <c r="U184" s="52">
        <f t="shared" si="59"/>
        <v>0</v>
      </c>
      <c r="V184" s="48">
        <f t="shared" si="43"/>
        <v>0</v>
      </c>
      <c r="W184" s="47">
        <f t="shared" si="44"/>
        <v>0</v>
      </c>
      <c r="Y184" s="53" t="str">
        <f t="shared" si="51"/>
        <v>Active</v>
      </c>
      <c r="Z184" s="52" t="str">
        <f t="shared" si="52"/>
        <v>Active</v>
      </c>
      <c r="AA184" s="53" t="str">
        <f t="shared" si="53"/>
        <v>Active</v>
      </c>
      <c r="AB184" s="52" t="str">
        <f t="shared" si="54"/>
        <v>Active</v>
      </c>
      <c r="AC184" s="53" t="str">
        <f t="shared" si="55"/>
        <v>Active</v>
      </c>
      <c r="AD184" s="52" t="str">
        <f t="shared" si="56"/>
        <v>Active</v>
      </c>
      <c r="AE184" s="53" t="str">
        <f t="shared" si="57"/>
        <v>Active</v>
      </c>
      <c r="AF184" s="52" t="str">
        <f t="shared" si="58"/>
        <v>Active</v>
      </c>
      <c r="AH184" s="6">
        <f t="shared" si="45"/>
        <v>0</v>
      </c>
      <c r="AI184" s="6">
        <f t="shared" si="46"/>
        <v>0</v>
      </c>
      <c r="AJ184" s="6">
        <f t="shared" si="47"/>
        <v>0</v>
      </c>
      <c r="AK184" s="6">
        <f t="shared" si="48"/>
        <v>0</v>
      </c>
      <c r="AM184" s="6">
        <f t="shared" si="49"/>
        <v>0</v>
      </c>
      <c r="AN184" s="6">
        <f t="shared" si="50"/>
        <v>0</v>
      </c>
    </row>
    <row r="185" spans="1:40" outlineLevel="1" x14ac:dyDescent="0.25">
      <c r="A185" s="79" t="s">
        <v>1196</v>
      </c>
      <c r="B185" s="46">
        <v>2</v>
      </c>
      <c r="C185" s="6">
        <v>8</v>
      </c>
      <c r="D185" s="6">
        <v>5</v>
      </c>
      <c r="E185" s="47">
        <v>1</v>
      </c>
      <c r="F185" s="46">
        <v>2</v>
      </c>
      <c r="G185" s="6">
        <v>7</v>
      </c>
      <c r="H185" s="6">
        <v>14</v>
      </c>
      <c r="I185" s="47">
        <v>7</v>
      </c>
      <c r="K185" s="46">
        <f t="shared" si="41"/>
        <v>0</v>
      </c>
      <c r="L185" s="6">
        <f t="shared" si="41"/>
        <v>1</v>
      </c>
      <c r="M185" s="6">
        <f t="shared" si="41"/>
        <v>-9</v>
      </c>
      <c r="N185" s="48">
        <f t="shared" si="40"/>
        <v>-6</v>
      </c>
      <c r="O185" s="47"/>
      <c r="P185" s="49">
        <f>VLOOKUP($A185, 'YoY $ Balance'!$A$5:$E$281, 2,FALSE)</f>
        <v>919200</v>
      </c>
      <c r="Q185" s="50">
        <f>VLOOKUP($A185, 'YoY $ Balance'!$A$5:$E$281, 3,FALSE)</f>
        <v>3869800</v>
      </c>
      <c r="R185" s="50">
        <f>VLOOKUP($A185, 'YoY $ Balance'!$A$5:$E$281,4,FALSE)</f>
        <v>16190544.02</v>
      </c>
      <c r="S185" s="51">
        <f>VLOOKUP($A185, 'YoY $ Balance'!$A$5:$E$281, 5,FALSE)</f>
        <v>8383953.8499999996</v>
      </c>
      <c r="T185" s="46">
        <f t="shared" si="42"/>
        <v>0</v>
      </c>
      <c r="U185" s="52">
        <f t="shared" si="59"/>
        <v>0</v>
      </c>
      <c r="V185" s="48">
        <f t="shared" si="43"/>
        <v>0</v>
      </c>
      <c r="W185" s="47">
        <f t="shared" si="44"/>
        <v>0</v>
      </c>
      <c r="Y185" s="53" t="str">
        <f t="shared" si="51"/>
        <v>Active</v>
      </c>
      <c r="Z185" s="52" t="str">
        <f t="shared" si="52"/>
        <v>Active</v>
      </c>
      <c r="AA185" s="53" t="str">
        <f t="shared" si="53"/>
        <v>Active</v>
      </c>
      <c r="AB185" s="52" t="str">
        <f t="shared" si="54"/>
        <v>Active</v>
      </c>
      <c r="AC185" s="53" t="str">
        <f t="shared" si="55"/>
        <v>Active</v>
      </c>
      <c r="AD185" s="52" t="str">
        <f t="shared" si="56"/>
        <v>Active</v>
      </c>
      <c r="AE185" s="53" t="str">
        <f t="shared" si="57"/>
        <v>Active</v>
      </c>
      <c r="AF185" s="52" t="str">
        <f t="shared" si="58"/>
        <v>Active</v>
      </c>
      <c r="AH185" s="6">
        <f t="shared" si="45"/>
        <v>0</v>
      </c>
      <c r="AI185" s="6">
        <f t="shared" si="46"/>
        <v>0</v>
      </c>
      <c r="AJ185" s="6">
        <f t="shared" si="47"/>
        <v>0</v>
      </c>
      <c r="AK185" s="6">
        <f t="shared" si="48"/>
        <v>0</v>
      </c>
      <c r="AM185" s="6">
        <f t="shared" si="49"/>
        <v>0</v>
      </c>
      <c r="AN185" s="6">
        <f t="shared" si="50"/>
        <v>0</v>
      </c>
    </row>
    <row r="186" spans="1:40" outlineLevel="1" x14ac:dyDescent="0.25">
      <c r="A186" s="79" t="s">
        <v>1165</v>
      </c>
      <c r="B186" s="46"/>
      <c r="D186" s="6">
        <v>3</v>
      </c>
      <c r="E186" s="47"/>
      <c r="F186" s="46"/>
      <c r="H186" s="6">
        <v>13</v>
      </c>
      <c r="I186" s="47">
        <v>1</v>
      </c>
      <c r="K186" s="46">
        <f t="shared" si="41"/>
        <v>0</v>
      </c>
      <c r="L186" s="6">
        <f t="shared" si="41"/>
        <v>0</v>
      </c>
      <c r="M186" s="6">
        <f t="shared" si="41"/>
        <v>-10</v>
      </c>
      <c r="N186" s="48">
        <f t="shared" si="40"/>
        <v>-1</v>
      </c>
      <c r="O186" s="47"/>
      <c r="P186" s="49">
        <f>VLOOKUP($A186, 'YoY $ Balance'!$A$5:$E$281, 2,FALSE)</f>
        <v>0</v>
      </c>
      <c r="Q186" s="50">
        <f>VLOOKUP($A186, 'YoY $ Balance'!$A$5:$E$281, 3,FALSE)</f>
        <v>0</v>
      </c>
      <c r="R186" s="50">
        <f>VLOOKUP($A186, 'YoY $ Balance'!$A$5:$E$281,4,FALSE)</f>
        <v>2289887.09</v>
      </c>
      <c r="S186" s="51">
        <f>VLOOKUP($A186, 'YoY $ Balance'!$A$5:$E$281, 5,FALSE)</f>
        <v>912958.06</v>
      </c>
      <c r="T186" s="46" t="str">
        <f t="shared" si="42"/>
        <v/>
      </c>
      <c r="U186" s="52" t="str">
        <f t="shared" si="59"/>
        <v/>
      </c>
      <c r="V186" s="48">
        <f t="shared" si="43"/>
        <v>0</v>
      </c>
      <c r="W186" s="47">
        <f t="shared" si="44"/>
        <v>1</v>
      </c>
      <c r="Y186" s="53" t="str">
        <f t="shared" si="51"/>
        <v>No Activity</v>
      </c>
      <c r="Z186" s="52" t="str">
        <f t="shared" si="52"/>
        <v>No Activity</v>
      </c>
      <c r="AA186" s="53" t="str">
        <f t="shared" si="53"/>
        <v>No Activity</v>
      </c>
      <c r="AB186" s="52" t="str">
        <f t="shared" si="54"/>
        <v>No Activity</v>
      </c>
      <c r="AC186" s="53" t="str">
        <f t="shared" si="55"/>
        <v>Active</v>
      </c>
      <c r="AD186" s="52" t="str">
        <f t="shared" si="56"/>
        <v>Active</v>
      </c>
      <c r="AE186" s="53" t="str">
        <f t="shared" si="57"/>
        <v>No Activity</v>
      </c>
      <c r="AF186" s="52" t="str">
        <f t="shared" si="58"/>
        <v>Active</v>
      </c>
      <c r="AH186" s="6" t="str">
        <f t="shared" si="45"/>
        <v/>
      </c>
      <c r="AI186" s="6" t="str">
        <f t="shared" si="46"/>
        <v/>
      </c>
      <c r="AJ186" s="6">
        <f t="shared" si="47"/>
        <v>0</v>
      </c>
      <c r="AK186" s="6">
        <f t="shared" si="48"/>
        <v>1</v>
      </c>
      <c r="AM186" s="6">
        <f t="shared" si="49"/>
        <v>0</v>
      </c>
      <c r="AN186" s="6">
        <f t="shared" si="50"/>
        <v>1</v>
      </c>
    </row>
    <row r="187" spans="1:40" outlineLevel="1" x14ac:dyDescent="0.25">
      <c r="A187" s="79" t="s">
        <v>1231</v>
      </c>
      <c r="B187" s="46">
        <v>9</v>
      </c>
      <c r="C187" s="6">
        <v>17</v>
      </c>
      <c r="D187" s="6">
        <v>15</v>
      </c>
      <c r="E187" s="47">
        <v>4</v>
      </c>
      <c r="F187" s="46">
        <v>6</v>
      </c>
      <c r="G187" s="6">
        <v>10</v>
      </c>
      <c r="H187" s="6">
        <v>8</v>
      </c>
      <c r="I187" s="47">
        <v>3</v>
      </c>
      <c r="K187" s="46">
        <f t="shared" si="41"/>
        <v>3</v>
      </c>
      <c r="L187" s="6">
        <f t="shared" si="41"/>
        <v>7</v>
      </c>
      <c r="M187" s="6">
        <f t="shared" si="41"/>
        <v>7</v>
      </c>
      <c r="N187" s="48">
        <f t="shared" si="40"/>
        <v>1</v>
      </c>
      <c r="O187" s="47"/>
      <c r="P187" s="49">
        <f>VLOOKUP($A187, 'YoY $ Balance'!$A$5:$E$281, 2,FALSE)</f>
        <v>48170986.5</v>
      </c>
      <c r="Q187" s="50">
        <f>VLOOKUP($A187, 'YoY $ Balance'!$A$5:$E$281, 3,FALSE)</f>
        <v>22133379.090000004</v>
      </c>
      <c r="R187" s="50">
        <f>VLOOKUP($A187, 'YoY $ Balance'!$A$5:$E$281,4,FALSE)</f>
        <v>-4496653.5399999991</v>
      </c>
      <c r="S187" s="51">
        <f>VLOOKUP($A187, 'YoY $ Balance'!$A$5:$E$281, 5,FALSE)</f>
        <v>16428150</v>
      </c>
      <c r="T187" s="46">
        <f t="shared" si="42"/>
        <v>0</v>
      </c>
      <c r="U187" s="52">
        <f t="shared" si="59"/>
        <v>0</v>
      </c>
      <c r="V187" s="48">
        <f t="shared" si="43"/>
        <v>0</v>
      </c>
      <c r="W187" s="47">
        <f t="shared" si="44"/>
        <v>0</v>
      </c>
      <c r="Y187" s="53" t="str">
        <f t="shared" si="51"/>
        <v>Active</v>
      </c>
      <c r="Z187" s="52" t="str">
        <f t="shared" si="52"/>
        <v>Active</v>
      </c>
      <c r="AA187" s="53" t="str">
        <f t="shared" si="53"/>
        <v>Active</v>
      </c>
      <c r="AB187" s="52" t="str">
        <f t="shared" si="54"/>
        <v>Active</v>
      </c>
      <c r="AC187" s="53" t="str">
        <f t="shared" si="55"/>
        <v>Active</v>
      </c>
      <c r="AD187" s="52" t="str">
        <f t="shared" si="56"/>
        <v>Active</v>
      </c>
      <c r="AE187" s="53" t="str">
        <f t="shared" si="57"/>
        <v>Active</v>
      </c>
      <c r="AF187" s="52" t="str">
        <f t="shared" si="58"/>
        <v>Active</v>
      </c>
      <c r="AH187" s="6">
        <f t="shared" si="45"/>
        <v>0</v>
      </c>
      <c r="AI187" s="6">
        <f t="shared" si="46"/>
        <v>0</v>
      </c>
      <c r="AJ187" s="6">
        <f t="shared" si="47"/>
        <v>0</v>
      </c>
      <c r="AK187" s="6">
        <f t="shared" si="48"/>
        <v>0</v>
      </c>
      <c r="AM187" s="6">
        <f t="shared" si="49"/>
        <v>0</v>
      </c>
      <c r="AN187" s="6">
        <f t="shared" si="50"/>
        <v>0</v>
      </c>
    </row>
    <row r="188" spans="1:40" outlineLevel="1" x14ac:dyDescent="0.25">
      <c r="A188" s="79" t="s">
        <v>1257</v>
      </c>
      <c r="B188" s="46">
        <v>8</v>
      </c>
      <c r="C188" s="6">
        <v>10</v>
      </c>
      <c r="D188" s="6">
        <v>10</v>
      </c>
      <c r="E188" s="47">
        <v>6</v>
      </c>
      <c r="F188" s="46">
        <v>5</v>
      </c>
      <c r="G188" s="6">
        <v>5</v>
      </c>
      <c r="H188" s="6">
        <v>6</v>
      </c>
      <c r="I188" s="47">
        <v>5</v>
      </c>
      <c r="K188" s="46">
        <f t="shared" si="41"/>
        <v>3</v>
      </c>
      <c r="L188" s="6">
        <f t="shared" si="41"/>
        <v>5</v>
      </c>
      <c r="M188" s="6">
        <f t="shared" si="41"/>
        <v>4</v>
      </c>
      <c r="N188" s="48">
        <f t="shared" si="40"/>
        <v>1</v>
      </c>
      <c r="O188" s="47"/>
      <c r="P188" s="49">
        <f>VLOOKUP($A188, 'YoY $ Balance'!$A$5:$E$281, 2,FALSE)</f>
        <v>10182300</v>
      </c>
      <c r="Q188" s="50">
        <f>VLOOKUP($A188, 'YoY $ Balance'!$A$5:$E$281, 3,FALSE)</f>
        <v>11039800</v>
      </c>
      <c r="R188" s="50">
        <f>VLOOKUP($A188, 'YoY $ Balance'!$A$5:$E$281,4,FALSE)</f>
        <v>9267368.950000003</v>
      </c>
      <c r="S188" s="51">
        <f>VLOOKUP($A188, 'YoY $ Balance'!$A$5:$E$281, 5,FALSE)</f>
        <v>10161022.530000001</v>
      </c>
      <c r="T188" s="46">
        <f t="shared" si="42"/>
        <v>0</v>
      </c>
      <c r="U188" s="52">
        <f t="shared" si="59"/>
        <v>0</v>
      </c>
      <c r="V188" s="48">
        <f t="shared" si="43"/>
        <v>0</v>
      </c>
      <c r="W188" s="47">
        <f t="shared" si="44"/>
        <v>0</v>
      </c>
      <c r="Y188" s="53" t="str">
        <f t="shared" si="51"/>
        <v>Active</v>
      </c>
      <c r="Z188" s="52" t="str">
        <f t="shared" si="52"/>
        <v>Active</v>
      </c>
      <c r="AA188" s="53" t="str">
        <f t="shared" si="53"/>
        <v>Active</v>
      </c>
      <c r="AB188" s="52" t="str">
        <f t="shared" si="54"/>
        <v>Active</v>
      </c>
      <c r="AC188" s="53" t="str">
        <f t="shared" si="55"/>
        <v>Active</v>
      </c>
      <c r="AD188" s="52" t="str">
        <f t="shared" si="56"/>
        <v>Active</v>
      </c>
      <c r="AE188" s="53" t="str">
        <f t="shared" si="57"/>
        <v>Active</v>
      </c>
      <c r="AF188" s="52" t="str">
        <f t="shared" si="58"/>
        <v>Active</v>
      </c>
      <c r="AH188" s="6">
        <f t="shared" si="45"/>
        <v>0</v>
      </c>
      <c r="AI188" s="6">
        <f t="shared" si="46"/>
        <v>0</v>
      </c>
      <c r="AJ188" s="6">
        <f t="shared" si="47"/>
        <v>0</v>
      </c>
      <c r="AK188" s="6">
        <f t="shared" si="48"/>
        <v>0</v>
      </c>
      <c r="AM188" s="6">
        <f t="shared" si="49"/>
        <v>0</v>
      </c>
      <c r="AN188" s="6">
        <f t="shared" si="50"/>
        <v>0</v>
      </c>
    </row>
    <row r="189" spans="1:40" outlineLevel="1" x14ac:dyDescent="0.25">
      <c r="A189" s="79" t="s">
        <v>1202</v>
      </c>
      <c r="B189" s="46"/>
      <c r="D189" s="6">
        <v>12</v>
      </c>
      <c r="E189" s="47">
        <v>5</v>
      </c>
      <c r="F189" s="46"/>
      <c r="H189" s="6">
        <v>11</v>
      </c>
      <c r="I189" s="47">
        <v>6</v>
      </c>
      <c r="K189" s="46">
        <f t="shared" si="41"/>
        <v>0</v>
      </c>
      <c r="L189" s="6">
        <f t="shared" si="41"/>
        <v>0</v>
      </c>
      <c r="M189" s="6">
        <f t="shared" si="41"/>
        <v>1</v>
      </c>
      <c r="N189" s="48">
        <f t="shared" si="40"/>
        <v>-1</v>
      </c>
      <c r="O189" s="47"/>
      <c r="P189" s="49">
        <f>VLOOKUP($A189, 'YoY $ Balance'!$A$5:$E$281, 2,FALSE)</f>
        <v>0</v>
      </c>
      <c r="Q189" s="50">
        <f>VLOOKUP($A189, 'YoY $ Balance'!$A$5:$E$281, 3,FALSE)</f>
        <v>0</v>
      </c>
      <c r="R189" s="50">
        <f>VLOOKUP($A189, 'YoY $ Balance'!$A$5:$E$281,4,FALSE)</f>
        <v>4816000</v>
      </c>
      <c r="S189" s="51">
        <f>VLOOKUP($A189, 'YoY $ Balance'!$A$5:$E$281, 5,FALSE)</f>
        <v>2107000</v>
      </c>
      <c r="T189" s="46" t="str">
        <f t="shared" si="42"/>
        <v/>
      </c>
      <c r="U189" s="52" t="str">
        <f t="shared" si="59"/>
        <v/>
      </c>
      <c r="V189" s="48">
        <f t="shared" si="43"/>
        <v>0</v>
      </c>
      <c r="W189" s="47">
        <f t="shared" si="44"/>
        <v>0</v>
      </c>
      <c r="Y189" s="53" t="str">
        <f t="shared" si="51"/>
        <v>No Activity</v>
      </c>
      <c r="Z189" s="52" t="str">
        <f t="shared" si="52"/>
        <v>No Activity</v>
      </c>
      <c r="AA189" s="53" t="str">
        <f t="shared" si="53"/>
        <v>No Activity</v>
      </c>
      <c r="AB189" s="52" t="str">
        <f t="shared" si="54"/>
        <v>No Activity</v>
      </c>
      <c r="AC189" s="53" t="str">
        <f t="shared" si="55"/>
        <v>Active</v>
      </c>
      <c r="AD189" s="52" t="str">
        <f t="shared" si="56"/>
        <v>Active</v>
      </c>
      <c r="AE189" s="53" t="str">
        <f t="shared" si="57"/>
        <v>Active</v>
      </c>
      <c r="AF189" s="52" t="str">
        <f t="shared" si="58"/>
        <v>Active</v>
      </c>
      <c r="AH189" s="6" t="str">
        <f t="shared" si="45"/>
        <v/>
      </c>
      <c r="AI189" s="6" t="str">
        <f t="shared" si="46"/>
        <v/>
      </c>
      <c r="AJ189" s="6">
        <f t="shared" si="47"/>
        <v>0</v>
      </c>
      <c r="AK189" s="6">
        <f t="shared" si="48"/>
        <v>0</v>
      </c>
      <c r="AM189" s="6">
        <f t="shared" si="49"/>
        <v>0</v>
      </c>
      <c r="AN189" s="6">
        <f t="shared" si="50"/>
        <v>0</v>
      </c>
    </row>
    <row r="190" spans="1:40" outlineLevel="1" x14ac:dyDescent="0.25">
      <c r="A190" s="79" t="s">
        <v>1298</v>
      </c>
      <c r="B190" s="46"/>
      <c r="D190" s="6">
        <v>16</v>
      </c>
      <c r="E190" s="47">
        <v>3</v>
      </c>
      <c r="F190" s="46"/>
      <c r="H190" s="6">
        <v>10</v>
      </c>
      <c r="I190" s="47">
        <v>3</v>
      </c>
      <c r="K190" s="46">
        <f t="shared" si="41"/>
        <v>0</v>
      </c>
      <c r="L190" s="6">
        <f t="shared" si="41"/>
        <v>0</v>
      </c>
      <c r="M190" s="6">
        <f t="shared" si="41"/>
        <v>6</v>
      </c>
      <c r="N190" s="48">
        <f t="shared" si="40"/>
        <v>0</v>
      </c>
      <c r="O190" s="47"/>
      <c r="P190" s="49">
        <f>VLOOKUP($A190, 'YoY $ Balance'!$A$5:$E$281, 2,FALSE)</f>
        <v>0</v>
      </c>
      <c r="Q190" s="50">
        <f>VLOOKUP($A190, 'YoY $ Balance'!$A$5:$E$281, 3,FALSE)</f>
        <v>0</v>
      </c>
      <c r="R190" s="50">
        <f>VLOOKUP($A190, 'YoY $ Balance'!$A$5:$E$281,4,FALSE)</f>
        <v>283014.51</v>
      </c>
      <c r="S190" s="51">
        <f>VLOOKUP($A190, 'YoY $ Balance'!$A$5:$E$281, 5,FALSE)</f>
        <v>297350</v>
      </c>
      <c r="T190" s="46" t="str">
        <f t="shared" si="42"/>
        <v/>
      </c>
      <c r="U190" s="52" t="str">
        <f t="shared" si="59"/>
        <v/>
      </c>
      <c r="V190" s="48">
        <f t="shared" si="43"/>
        <v>0</v>
      </c>
      <c r="W190" s="47">
        <f t="shared" si="44"/>
        <v>0</v>
      </c>
      <c r="Y190" s="53" t="str">
        <f t="shared" si="51"/>
        <v>No Activity</v>
      </c>
      <c r="Z190" s="52" t="str">
        <f t="shared" si="52"/>
        <v>No Activity</v>
      </c>
      <c r="AA190" s="53" t="str">
        <f t="shared" si="53"/>
        <v>No Activity</v>
      </c>
      <c r="AB190" s="52" t="str">
        <f t="shared" si="54"/>
        <v>No Activity</v>
      </c>
      <c r="AC190" s="53" t="str">
        <f t="shared" si="55"/>
        <v>Active</v>
      </c>
      <c r="AD190" s="52" t="str">
        <f t="shared" si="56"/>
        <v>Active</v>
      </c>
      <c r="AE190" s="53" t="str">
        <f t="shared" si="57"/>
        <v>Active</v>
      </c>
      <c r="AF190" s="52" t="str">
        <f t="shared" si="58"/>
        <v>Active</v>
      </c>
      <c r="AH190" s="6" t="str">
        <f t="shared" si="45"/>
        <v/>
      </c>
      <c r="AI190" s="6" t="str">
        <f t="shared" si="46"/>
        <v/>
      </c>
      <c r="AJ190" s="6">
        <f t="shared" si="47"/>
        <v>0</v>
      </c>
      <c r="AK190" s="6">
        <f t="shared" si="48"/>
        <v>0</v>
      </c>
      <c r="AM190" s="6">
        <f t="shared" si="49"/>
        <v>0</v>
      </c>
      <c r="AN190" s="6">
        <f t="shared" si="50"/>
        <v>0</v>
      </c>
    </row>
    <row r="191" spans="1:40" outlineLevel="1" x14ac:dyDescent="0.25">
      <c r="A191" s="79" t="s">
        <v>1327</v>
      </c>
      <c r="B191" s="46"/>
      <c r="D191" s="6">
        <v>2</v>
      </c>
      <c r="E191" s="47"/>
      <c r="F191" s="46"/>
      <c r="H191" s="6">
        <v>2</v>
      </c>
      <c r="I191" s="47"/>
      <c r="K191" s="46">
        <f t="shared" si="41"/>
        <v>0</v>
      </c>
      <c r="L191" s="6">
        <f t="shared" si="41"/>
        <v>0</v>
      </c>
      <c r="M191" s="6">
        <f t="shared" si="41"/>
        <v>0</v>
      </c>
      <c r="N191" s="48">
        <f t="shared" si="40"/>
        <v>0</v>
      </c>
      <c r="O191" s="47"/>
      <c r="P191" s="49">
        <f>VLOOKUP($A191, 'YoY $ Balance'!$A$5:$E$281, 2,FALSE)</f>
        <v>0</v>
      </c>
      <c r="Q191" s="50">
        <f>VLOOKUP($A191, 'YoY $ Balance'!$A$5:$E$281, 3,FALSE)</f>
        <v>0</v>
      </c>
      <c r="R191" s="50">
        <f>VLOOKUP($A191, 'YoY $ Balance'!$A$5:$E$281,4,FALSE)</f>
        <v>868750</v>
      </c>
      <c r="S191" s="51">
        <f>VLOOKUP($A191, 'YoY $ Balance'!$A$5:$E$281, 5,FALSE)</f>
        <v>0</v>
      </c>
      <c r="T191" s="46" t="str">
        <f t="shared" si="42"/>
        <v/>
      </c>
      <c r="U191" s="52" t="str">
        <f t="shared" si="59"/>
        <v/>
      </c>
      <c r="V191" s="48">
        <f t="shared" si="43"/>
        <v>0</v>
      </c>
      <c r="W191" s="47">
        <f t="shared" si="44"/>
        <v>1</v>
      </c>
      <c r="Y191" s="53" t="str">
        <f t="shared" si="51"/>
        <v>No Activity</v>
      </c>
      <c r="Z191" s="52" t="str">
        <f t="shared" si="52"/>
        <v>No Activity</v>
      </c>
      <c r="AA191" s="53" t="str">
        <f t="shared" si="53"/>
        <v>No Activity</v>
      </c>
      <c r="AB191" s="52" t="str">
        <f t="shared" si="54"/>
        <v>No Activity</v>
      </c>
      <c r="AC191" s="53" t="str">
        <f t="shared" si="55"/>
        <v>Active</v>
      </c>
      <c r="AD191" s="52" t="str">
        <f t="shared" si="56"/>
        <v>Active</v>
      </c>
      <c r="AE191" s="53" t="str">
        <f t="shared" si="57"/>
        <v>No Activity</v>
      </c>
      <c r="AF191" s="52" t="str">
        <f t="shared" si="58"/>
        <v>No Activity</v>
      </c>
      <c r="AH191" s="6" t="str">
        <f t="shared" si="45"/>
        <v/>
      </c>
      <c r="AI191" s="6" t="str">
        <f t="shared" si="46"/>
        <v/>
      </c>
      <c r="AJ191" s="6">
        <f t="shared" si="47"/>
        <v>0</v>
      </c>
      <c r="AK191" s="6">
        <f t="shared" si="48"/>
        <v>1</v>
      </c>
      <c r="AM191" s="6">
        <f t="shared" si="49"/>
        <v>0</v>
      </c>
      <c r="AN191" s="6">
        <f t="shared" si="50"/>
        <v>1</v>
      </c>
    </row>
    <row r="192" spans="1:40" outlineLevel="1" x14ac:dyDescent="0.25">
      <c r="A192" s="79" t="s">
        <v>1302</v>
      </c>
      <c r="B192" s="46"/>
      <c r="E192" s="47">
        <v>1</v>
      </c>
      <c r="F192" s="46"/>
      <c r="I192" s="47">
        <v>1</v>
      </c>
      <c r="K192" s="46">
        <f t="shared" si="41"/>
        <v>0</v>
      </c>
      <c r="L192" s="6">
        <f t="shared" si="41"/>
        <v>0</v>
      </c>
      <c r="M192" s="6">
        <f t="shared" si="41"/>
        <v>0</v>
      </c>
      <c r="N192" s="48">
        <f t="shared" si="40"/>
        <v>0</v>
      </c>
      <c r="O192" s="47"/>
      <c r="P192" s="49">
        <f>VLOOKUP($A192, 'YoY $ Balance'!$A$5:$E$281, 2,FALSE)</f>
        <v>0</v>
      </c>
      <c r="Q192" s="50">
        <f>VLOOKUP($A192, 'YoY $ Balance'!$A$5:$E$281, 3,FALSE)</f>
        <v>0</v>
      </c>
      <c r="R192" s="50">
        <f>VLOOKUP($A192, 'YoY $ Balance'!$A$5:$E$281,4,FALSE)</f>
        <v>0</v>
      </c>
      <c r="S192" s="51">
        <f>VLOOKUP($A192, 'YoY $ Balance'!$A$5:$E$281, 5,FALSE)</f>
        <v>1824545</v>
      </c>
      <c r="T192" s="46" t="str">
        <f t="shared" si="42"/>
        <v/>
      </c>
      <c r="U192" s="52" t="str">
        <f t="shared" si="59"/>
        <v/>
      </c>
      <c r="V192" s="48" t="str">
        <f t="shared" si="43"/>
        <v/>
      </c>
      <c r="W192" s="47">
        <f t="shared" si="44"/>
        <v>0</v>
      </c>
      <c r="Y192" s="53" t="str">
        <f t="shared" si="51"/>
        <v>No Activity</v>
      </c>
      <c r="Z192" s="52" t="str">
        <f t="shared" si="52"/>
        <v>No Activity</v>
      </c>
      <c r="AA192" s="53" t="str">
        <f t="shared" si="53"/>
        <v>No Activity</v>
      </c>
      <c r="AB192" s="52" t="str">
        <f t="shared" si="54"/>
        <v>No Activity</v>
      </c>
      <c r="AC192" s="53" t="str">
        <f t="shared" si="55"/>
        <v>No Activity</v>
      </c>
      <c r="AD192" s="52" t="str">
        <f t="shared" si="56"/>
        <v>No Activity</v>
      </c>
      <c r="AE192" s="53" t="str">
        <f t="shared" si="57"/>
        <v>Active</v>
      </c>
      <c r="AF192" s="52" t="str">
        <f t="shared" si="58"/>
        <v>Active</v>
      </c>
      <c r="AH192" s="6" t="str">
        <f t="shared" si="45"/>
        <v/>
      </c>
      <c r="AI192" s="6" t="str">
        <f t="shared" si="46"/>
        <v/>
      </c>
      <c r="AJ192" s="6" t="str">
        <f t="shared" si="47"/>
        <v/>
      </c>
      <c r="AK192" s="6">
        <f t="shared" si="48"/>
        <v>0</v>
      </c>
      <c r="AM192" s="6" t="str">
        <f t="shared" si="49"/>
        <v/>
      </c>
      <c r="AN192" s="6">
        <f t="shared" si="50"/>
        <v>0</v>
      </c>
    </row>
    <row r="193" spans="1:40" outlineLevel="1" x14ac:dyDescent="0.25">
      <c r="A193" s="79" t="s">
        <v>1304</v>
      </c>
      <c r="B193" s="46">
        <v>8</v>
      </c>
      <c r="C193" s="6">
        <v>8</v>
      </c>
      <c r="E193" s="47"/>
      <c r="F193" s="46">
        <v>12</v>
      </c>
      <c r="G193" s="6">
        <v>13</v>
      </c>
      <c r="I193" s="47"/>
      <c r="K193" s="46">
        <f t="shared" si="41"/>
        <v>-4</v>
      </c>
      <c r="L193" s="6">
        <f t="shared" si="41"/>
        <v>-5</v>
      </c>
      <c r="M193" s="6">
        <f t="shared" si="41"/>
        <v>0</v>
      </c>
      <c r="N193" s="48">
        <f t="shared" si="40"/>
        <v>0</v>
      </c>
      <c r="O193" s="47"/>
      <c r="P193" s="49">
        <f>VLOOKUP($A193, 'YoY $ Balance'!$A$5:$E$281, 2,FALSE)</f>
        <v>8080400</v>
      </c>
      <c r="Q193" s="50">
        <f>VLOOKUP($A193, 'YoY $ Balance'!$A$5:$E$281, 3,FALSE)</f>
        <v>2205200</v>
      </c>
      <c r="R193" s="50">
        <f>VLOOKUP($A193, 'YoY $ Balance'!$A$5:$E$281,4,FALSE)</f>
        <v>-144300</v>
      </c>
      <c r="S193" s="51">
        <f>VLOOKUP($A193, 'YoY $ Balance'!$A$5:$E$281, 5,FALSE)</f>
        <v>-144300</v>
      </c>
      <c r="T193" s="46">
        <f t="shared" si="42"/>
        <v>0</v>
      </c>
      <c r="U193" s="52">
        <f t="shared" si="59"/>
        <v>0</v>
      </c>
      <c r="V193" s="48" t="str">
        <f t="shared" si="43"/>
        <v/>
      </c>
      <c r="W193" s="47" t="str">
        <f t="shared" si="44"/>
        <v/>
      </c>
      <c r="Y193" s="53" t="str">
        <f t="shared" si="51"/>
        <v>Active</v>
      </c>
      <c r="Z193" s="52" t="str">
        <f t="shared" si="52"/>
        <v>Active</v>
      </c>
      <c r="AA193" s="53" t="str">
        <f t="shared" si="53"/>
        <v>Active</v>
      </c>
      <c r="AB193" s="52" t="str">
        <f t="shared" si="54"/>
        <v>Active</v>
      </c>
      <c r="AC193" s="53" t="str">
        <f t="shared" si="55"/>
        <v>No Activity</v>
      </c>
      <c r="AD193" s="52" t="str">
        <f t="shared" si="56"/>
        <v>No Activity</v>
      </c>
      <c r="AE193" s="53" t="str">
        <f t="shared" si="57"/>
        <v>No Activity</v>
      </c>
      <c r="AF193" s="52" t="str">
        <f t="shared" si="58"/>
        <v>No Activity</v>
      </c>
      <c r="AH193" s="6">
        <f t="shared" si="45"/>
        <v>0</v>
      </c>
      <c r="AI193" s="6">
        <f t="shared" si="46"/>
        <v>0</v>
      </c>
      <c r="AJ193" s="6">
        <f t="shared" si="47"/>
        <v>1</v>
      </c>
      <c r="AK193" s="6" t="str">
        <f t="shared" si="48"/>
        <v/>
      </c>
      <c r="AM193" s="6" t="str">
        <f t="shared" si="49"/>
        <v/>
      </c>
      <c r="AN193" s="6" t="str">
        <f t="shared" si="50"/>
        <v/>
      </c>
    </row>
    <row r="194" spans="1:40" outlineLevel="1" x14ac:dyDescent="0.25">
      <c r="A194" s="79" t="s">
        <v>1325</v>
      </c>
      <c r="B194" s="46"/>
      <c r="D194" s="6">
        <v>9</v>
      </c>
      <c r="E194" s="47">
        <v>9</v>
      </c>
      <c r="F194" s="46"/>
      <c r="H194" s="6">
        <v>10</v>
      </c>
      <c r="I194" s="47">
        <v>8</v>
      </c>
      <c r="K194" s="46">
        <f t="shared" si="41"/>
        <v>0</v>
      </c>
      <c r="L194" s="6">
        <f t="shared" si="41"/>
        <v>0</v>
      </c>
      <c r="M194" s="6">
        <f t="shared" si="41"/>
        <v>-1</v>
      </c>
      <c r="N194" s="48">
        <f t="shared" si="40"/>
        <v>1</v>
      </c>
      <c r="O194" s="47"/>
      <c r="P194" s="49">
        <f>VLOOKUP($A194, 'YoY $ Balance'!$A$5:$E$281, 2,FALSE)</f>
        <v>0</v>
      </c>
      <c r="Q194" s="50">
        <f>VLOOKUP($A194, 'YoY $ Balance'!$A$5:$E$281, 3,FALSE)</f>
        <v>0</v>
      </c>
      <c r="R194" s="50">
        <f>VLOOKUP($A194, 'YoY $ Balance'!$A$5:$E$281,4,FALSE)</f>
        <v>2625039.64</v>
      </c>
      <c r="S194" s="51">
        <f>VLOOKUP($A194, 'YoY $ Balance'!$A$5:$E$281, 5,FALSE)</f>
        <v>1959019.2</v>
      </c>
      <c r="T194" s="46" t="str">
        <f t="shared" si="42"/>
        <v/>
      </c>
      <c r="U194" s="52" t="str">
        <f t="shared" si="59"/>
        <v/>
      </c>
      <c r="V194" s="48">
        <f t="shared" si="43"/>
        <v>0</v>
      </c>
      <c r="W194" s="47">
        <f t="shared" si="44"/>
        <v>0</v>
      </c>
      <c r="Y194" s="53" t="str">
        <f t="shared" si="51"/>
        <v>No Activity</v>
      </c>
      <c r="Z194" s="52" t="str">
        <f t="shared" si="52"/>
        <v>No Activity</v>
      </c>
      <c r="AA194" s="53" t="str">
        <f t="shared" si="53"/>
        <v>No Activity</v>
      </c>
      <c r="AB194" s="52" t="str">
        <f t="shared" si="54"/>
        <v>No Activity</v>
      </c>
      <c r="AC194" s="53" t="str">
        <f t="shared" si="55"/>
        <v>Active</v>
      </c>
      <c r="AD194" s="52" t="str">
        <f t="shared" si="56"/>
        <v>Active</v>
      </c>
      <c r="AE194" s="53" t="str">
        <f t="shared" si="57"/>
        <v>Active</v>
      </c>
      <c r="AF194" s="52" t="str">
        <f t="shared" si="58"/>
        <v>Active</v>
      </c>
      <c r="AH194" s="6" t="str">
        <f t="shared" si="45"/>
        <v/>
      </c>
      <c r="AI194" s="6" t="str">
        <f t="shared" si="46"/>
        <v/>
      </c>
      <c r="AJ194" s="6">
        <f t="shared" si="47"/>
        <v>0</v>
      </c>
      <c r="AK194" s="6">
        <f t="shared" si="48"/>
        <v>0</v>
      </c>
      <c r="AM194" s="6">
        <f t="shared" si="49"/>
        <v>0</v>
      </c>
      <c r="AN194" s="6">
        <f t="shared" si="50"/>
        <v>0</v>
      </c>
    </row>
    <row r="195" spans="1:40" outlineLevel="1" x14ac:dyDescent="0.25">
      <c r="A195" s="79" t="s">
        <v>1329</v>
      </c>
      <c r="B195" s="46"/>
      <c r="C195" s="6">
        <v>1</v>
      </c>
      <c r="D195" s="6">
        <v>23</v>
      </c>
      <c r="E195" s="47">
        <v>2</v>
      </c>
      <c r="F195" s="46"/>
      <c r="G195" s="6">
        <v>1</v>
      </c>
      <c r="H195" s="6">
        <v>12</v>
      </c>
      <c r="I195" s="47">
        <v>4</v>
      </c>
      <c r="K195" s="46">
        <f t="shared" si="41"/>
        <v>0</v>
      </c>
      <c r="L195" s="6">
        <f t="shared" si="41"/>
        <v>0</v>
      </c>
      <c r="M195" s="6">
        <f t="shared" si="41"/>
        <v>11</v>
      </c>
      <c r="N195" s="48">
        <f t="shared" si="40"/>
        <v>-2</v>
      </c>
      <c r="O195" s="47"/>
      <c r="P195" s="49">
        <f>VLOOKUP($A195, 'YoY $ Balance'!$A$5:$E$281, 2,FALSE)</f>
        <v>0</v>
      </c>
      <c r="Q195" s="50">
        <f>VLOOKUP($A195, 'YoY $ Balance'!$A$5:$E$281, 3,FALSE)</f>
        <v>2467500</v>
      </c>
      <c r="R195" s="50">
        <f>VLOOKUP($A195, 'YoY $ Balance'!$A$5:$E$281,4,FALSE)</f>
        <v>5250000</v>
      </c>
      <c r="S195" s="51">
        <f>VLOOKUP($A195, 'YoY $ Balance'!$A$5:$E$281, 5,FALSE)</f>
        <v>2651250</v>
      </c>
      <c r="T195" s="46" t="str">
        <f t="shared" si="42"/>
        <v/>
      </c>
      <c r="U195" s="52">
        <f t="shared" si="59"/>
        <v>0</v>
      </c>
      <c r="V195" s="48">
        <f t="shared" si="43"/>
        <v>0</v>
      </c>
      <c r="W195" s="47">
        <f t="shared" si="44"/>
        <v>0</v>
      </c>
      <c r="Y195" s="53" t="str">
        <f t="shared" si="51"/>
        <v>No Activity</v>
      </c>
      <c r="Z195" s="52" t="str">
        <f t="shared" si="52"/>
        <v>No Activity</v>
      </c>
      <c r="AA195" s="53" t="str">
        <f t="shared" si="53"/>
        <v>Active</v>
      </c>
      <c r="AB195" s="52" t="str">
        <f t="shared" si="54"/>
        <v>Active</v>
      </c>
      <c r="AC195" s="53" t="str">
        <f t="shared" si="55"/>
        <v>Active</v>
      </c>
      <c r="AD195" s="52" t="str">
        <f t="shared" si="56"/>
        <v>Active</v>
      </c>
      <c r="AE195" s="53" t="str">
        <f t="shared" si="57"/>
        <v>Active</v>
      </c>
      <c r="AF195" s="52" t="str">
        <f t="shared" si="58"/>
        <v>Active</v>
      </c>
      <c r="AH195" s="6" t="str">
        <f t="shared" si="45"/>
        <v/>
      </c>
      <c r="AI195" s="6">
        <f t="shared" si="46"/>
        <v>0</v>
      </c>
      <c r="AJ195" s="6">
        <f t="shared" si="47"/>
        <v>0</v>
      </c>
      <c r="AK195" s="6">
        <f t="shared" si="48"/>
        <v>0</v>
      </c>
      <c r="AM195" s="6">
        <f t="shared" si="49"/>
        <v>0</v>
      </c>
      <c r="AN195" s="6">
        <f t="shared" si="50"/>
        <v>0</v>
      </c>
    </row>
    <row r="196" spans="1:40" outlineLevel="1" x14ac:dyDescent="0.25">
      <c r="A196" s="79" t="s">
        <v>1339</v>
      </c>
      <c r="B196" s="46"/>
      <c r="E196" s="47">
        <v>1</v>
      </c>
      <c r="F196" s="46"/>
      <c r="I196" s="47"/>
      <c r="K196" s="46">
        <f t="shared" si="41"/>
        <v>0</v>
      </c>
      <c r="L196" s="6">
        <f t="shared" si="41"/>
        <v>0</v>
      </c>
      <c r="M196" s="6">
        <f t="shared" si="41"/>
        <v>0</v>
      </c>
      <c r="N196" s="48">
        <f t="shared" si="40"/>
        <v>1</v>
      </c>
      <c r="O196" s="47"/>
      <c r="P196" s="49">
        <f>VLOOKUP($A196, 'YoY $ Balance'!$A$5:$E$281, 2,FALSE)</f>
        <v>2642500</v>
      </c>
      <c r="Q196" s="50">
        <f>VLOOKUP($A196, 'YoY $ Balance'!$A$5:$E$281, 3,FALSE)</f>
        <v>2642500</v>
      </c>
      <c r="R196" s="50">
        <f>VLOOKUP($A196, 'YoY $ Balance'!$A$5:$E$281,4,FALSE)</f>
        <v>2642500</v>
      </c>
      <c r="S196" s="51">
        <f>VLOOKUP($A196, 'YoY $ Balance'!$A$5:$E$281, 5,FALSE)</f>
        <v>2642500</v>
      </c>
      <c r="T196" s="46" t="str">
        <f t="shared" si="42"/>
        <v/>
      </c>
      <c r="U196" s="52" t="str">
        <f t="shared" si="59"/>
        <v/>
      </c>
      <c r="V196" s="48" t="str">
        <f t="shared" si="43"/>
        <v/>
      </c>
      <c r="W196" s="47">
        <f t="shared" si="44"/>
        <v>0</v>
      </c>
      <c r="Y196" s="53" t="str">
        <f t="shared" si="51"/>
        <v>No Activity</v>
      </c>
      <c r="Z196" s="52" t="str">
        <f t="shared" si="52"/>
        <v>No Activity</v>
      </c>
      <c r="AA196" s="53" t="str">
        <f t="shared" si="53"/>
        <v>No Activity</v>
      </c>
      <c r="AB196" s="52" t="str">
        <f t="shared" si="54"/>
        <v>No Activity</v>
      </c>
      <c r="AC196" s="53" t="str">
        <f t="shared" si="55"/>
        <v>No Activity</v>
      </c>
      <c r="AD196" s="52" t="str">
        <f t="shared" si="56"/>
        <v>No Activity</v>
      </c>
      <c r="AE196" s="53" t="str">
        <f t="shared" si="57"/>
        <v>Active</v>
      </c>
      <c r="AF196" s="52" t="str">
        <f t="shared" si="58"/>
        <v>No Activity</v>
      </c>
      <c r="AH196" s="6" t="str">
        <f t="shared" si="45"/>
        <v/>
      </c>
      <c r="AI196" s="6" t="str">
        <f t="shared" si="46"/>
        <v/>
      </c>
      <c r="AJ196" s="6" t="str">
        <f t="shared" si="47"/>
        <v/>
      </c>
      <c r="AK196" s="6">
        <f t="shared" si="48"/>
        <v>0</v>
      </c>
      <c r="AM196" s="6" t="str">
        <f t="shared" si="49"/>
        <v/>
      </c>
      <c r="AN196" s="6">
        <f t="shared" si="50"/>
        <v>0</v>
      </c>
    </row>
    <row r="197" spans="1:40" outlineLevel="1" x14ac:dyDescent="0.25">
      <c r="A197" s="79" t="s">
        <v>1300</v>
      </c>
      <c r="B197" s="46">
        <v>1</v>
      </c>
      <c r="E197" s="47"/>
      <c r="F197" s="46"/>
      <c r="I197" s="47"/>
      <c r="K197" s="46">
        <f t="shared" si="41"/>
        <v>1</v>
      </c>
      <c r="L197" s="6">
        <f t="shared" si="41"/>
        <v>0</v>
      </c>
      <c r="M197" s="6">
        <f t="shared" si="41"/>
        <v>0</v>
      </c>
      <c r="N197" s="48">
        <f t="shared" si="40"/>
        <v>0</v>
      </c>
      <c r="O197" s="47"/>
      <c r="P197" s="49">
        <f>VLOOKUP($A197, 'YoY $ Balance'!$A$5:$E$281, 2,FALSE)</f>
        <v>8280022.3300000001</v>
      </c>
      <c r="Q197" s="50">
        <f>VLOOKUP($A197, 'YoY $ Balance'!$A$5:$E$281, 3,FALSE)</f>
        <v>0</v>
      </c>
      <c r="R197" s="50">
        <f>VLOOKUP($A197, 'YoY $ Balance'!$A$5:$E$281,4,FALSE)</f>
        <v>0</v>
      </c>
      <c r="S197" s="51">
        <f>VLOOKUP($A197, 'YoY $ Balance'!$A$5:$E$281, 5,FALSE)</f>
        <v>0</v>
      </c>
      <c r="T197" s="46" t="str">
        <f t="shared" si="42"/>
        <v/>
      </c>
      <c r="U197" s="52">
        <f t="shared" si="59"/>
        <v>0</v>
      </c>
      <c r="V197" s="48" t="str">
        <f t="shared" si="43"/>
        <v/>
      </c>
      <c r="W197" s="47" t="str">
        <f t="shared" si="44"/>
        <v/>
      </c>
      <c r="Y197" s="53" t="str">
        <f t="shared" si="51"/>
        <v>Active</v>
      </c>
      <c r="Z197" s="52" t="str">
        <f t="shared" si="52"/>
        <v>No Activity</v>
      </c>
      <c r="AA197" s="53" t="str">
        <f t="shared" si="53"/>
        <v>No Activity</v>
      </c>
      <c r="AB197" s="52" t="str">
        <f t="shared" si="54"/>
        <v>No Activity</v>
      </c>
      <c r="AC197" s="53" t="str">
        <f t="shared" si="55"/>
        <v>No Activity</v>
      </c>
      <c r="AD197" s="52" t="str">
        <f t="shared" si="56"/>
        <v>No Activity</v>
      </c>
      <c r="AE197" s="53" t="str">
        <f t="shared" si="57"/>
        <v>No Activity</v>
      </c>
      <c r="AF197" s="52" t="str">
        <f t="shared" si="58"/>
        <v>No Activity</v>
      </c>
      <c r="AH197" s="6" t="str">
        <f t="shared" si="45"/>
        <v/>
      </c>
      <c r="AI197" s="6">
        <f t="shared" si="46"/>
        <v>0</v>
      </c>
      <c r="AJ197" s="6">
        <f t="shared" si="47"/>
        <v>1</v>
      </c>
      <c r="AK197" s="6" t="str">
        <f t="shared" si="48"/>
        <v/>
      </c>
      <c r="AM197" s="6" t="str">
        <f t="shared" si="49"/>
        <v/>
      </c>
      <c r="AN197" s="6" t="str">
        <f t="shared" si="50"/>
        <v/>
      </c>
    </row>
    <row r="198" spans="1:40" outlineLevel="1" x14ac:dyDescent="0.25">
      <c r="A198" s="79" t="s">
        <v>1331</v>
      </c>
      <c r="B198" s="46"/>
      <c r="D198" s="6">
        <v>3</v>
      </c>
      <c r="E198" s="47">
        <v>2</v>
      </c>
      <c r="F198" s="46"/>
      <c r="H198" s="6">
        <v>4</v>
      </c>
      <c r="I198" s="47">
        <v>2</v>
      </c>
      <c r="K198" s="46">
        <f t="shared" si="41"/>
        <v>0</v>
      </c>
      <c r="L198" s="6">
        <f t="shared" si="41"/>
        <v>0</v>
      </c>
      <c r="M198" s="6">
        <f t="shared" si="41"/>
        <v>-1</v>
      </c>
      <c r="N198" s="48">
        <f t="shared" si="41"/>
        <v>0</v>
      </c>
      <c r="O198" s="47"/>
      <c r="P198" s="49">
        <f>VLOOKUP($A198, 'YoY $ Balance'!$A$5:$E$281, 2,FALSE)</f>
        <v>0</v>
      </c>
      <c r="Q198" s="50">
        <f>VLOOKUP($A198, 'YoY $ Balance'!$A$5:$E$281, 3,FALSE)</f>
        <v>0</v>
      </c>
      <c r="R198" s="50">
        <f>VLOOKUP($A198, 'YoY $ Balance'!$A$5:$E$281,4,FALSE)</f>
        <v>11611760.359999999</v>
      </c>
      <c r="S198" s="51">
        <f>VLOOKUP($A198, 'YoY $ Balance'!$A$5:$E$281, 5,FALSE)</f>
        <v>6660559.1399999997</v>
      </c>
      <c r="T198" s="46" t="str">
        <f t="shared" si="42"/>
        <v/>
      </c>
      <c r="U198" s="52" t="str">
        <f t="shared" si="59"/>
        <v/>
      </c>
      <c r="V198" s="48">
        <f t="shared" si="43"/>
        <v>0</v>
      </c>
      <c r="W198" s="47">
        <f t="shared" si="44"/>
        <v>0</v>
      </c>
      <c r="Y198" s="53" t="str">
        <f t="shared" si="51"/>
        <v>No Activity</v>
      </c>
      <c r="Z198" s="52" t="str">
        <f t="shared" si="52"/>
        <v>No Activity</v>
      </c>
      <c r="AA198" s="53" t="str">
        <f t="shared" si="53"/>
        <v>No Activity</v>
      </c>
      <c r="AB198" s="52" t="str">
        <f t="shared" si="54"/>
        <v>No Activity</v>
      </c>
      <c r="AC198" s="53" t="str">
        <f t="shared" si="55"/>
        <v>Active</v>
      </c>
      <c r="AD198" s="52" t="str">
        <f t="shared" si="56"/>
        <v>Active</v>
      </c>
      <c r="AE198" s="53" t="str">
        <f t="shared" si="57"/>
        <v>Active</v>
      </c>
      <c r="AF198" s="52" t="str">
        <f t="shared" si="58"/>
        <v>Active</v>
      </c>
      <c r="AH198" s="6" t="str">
        <f t="shared" si="45"/>
        <v/>
      </c>
      <c r="AI198" s="6" t="str">
        <f t="shared" si="46"/>
        <v/>
      </c>
      <c r="AJ198" s="6">
        <f t="shared" si="47"/>
        <v>0</v>
      </c>
      <c r="AK198" s="6">
        <f t="shared" si="48"/>
        <v>0</v>
      </c>
      <c r="AM198" s="6">
        <f t="shared" si="49"/>
        <v>0</v>
      </c>
      <c r="AN198" s="6">
        <f t="shared" si="50"/>
        <v>0</v>
      </c>
    </row>
    <row r="199" spans="1:40" outlineLevel="1" x14ac:dyDescent="0.25">
      <c r="A199" s="79" t="s">
        <v>1333</v>
      </c>
      <c r="B199" s="46">
        <v>2</v>
      </c>
      <c r="C199" s="6">
        <v>2</v>
      </c>
      <c r="E199" s="47">
        <v>1</v>
      </c>
      <c r="F199" s="46">
        <v>3</v>
      </c>
      <c r="G199" s="6">
        <v>2</v>
      </c>
      <c r="I199" s="47">
        <v>2</v>
      </c>
      <c r="K199" s="46">
        <f t="shared" ref="K199:N262" si="60">B199-F199</f>
        <v>-1</v>
      </c>
      <c r="L199" s="6">
        <f t="shared" si="60"/>
        <v>0</v>
      </c>
      <c r="M199" s="6">
        <f t="shared" si="60"/>
        <v>0</v>
      </c>
      <c r="N199" s="48">
        <f t="shared" si="60"/>
        <v>-1</v>
      </c>
      <c r="O199" s="47"/>
      <c r="P199" s="49">
        <f>VLOOKUP($A199, 'YoY $ Balance'!$A$5:$E$281, 2,FALSE)</f>
        <v>-1413500</v>
      </c>
      <c r="Q199" s="50">
        <f>VLOOKUP($A199, 'YoY $ Balance'!$A$5:$E$281, 3,FALSE)</f>
        <v>372000</v>
      </c>
      <c r="R199" s="50">
        <f>VLOOKUP($A199, 'YoY $ Balance'!$A$5:$E$281,4,FALSE)</f>
        <v>0</v>
      </c>
      <c r="S199" s="51">
        <f>VLOOKUP($A199, 'YoY $ Balance'!$A$5:$E$281, 5,FALSE)</f>
        <v>458290.31</v>
      </c>
      <c r="T199" s="46">
        <f t="shared" ref="T199:T262" si="61">IF( AND(Y199="No Activity", Z199="Active"),1, AH199)</f>
        <v>0</v>
      </c>
      <c r="U199" s="52">
        <f t="shared" si="59"/>
        <v>0</v>
      </c>
      <c r="V199" s="48" t="str">
        <f t="shared" ref="V199:V262" si="62">IF( AND(AC199="No Activity", AD199="Active"),1, AM199)</f>
        <v/>
      </c>
      <c r="W199" s="47">
        <f t="shared" ref="W199:W262" si="63">AN199</f>
        <v>0</v>
      </c>
      <c r="Y199" s="53" t="str">
        <f t="shared" si="51"/>
        <v>Active</v>
      </c>
      <c r="Z199" s="52" t="str">
        <f t="shared" si="52"/>
        <v>Active</v>
      </c>
      <c r="AA199" s="53" t="str">
        <f t="shared" si="53"/>
        <v>Active</v>
      </c>
      <c r="AB199" s="52" t="str">
        <f t="shared" si="54"/>
        <v>Active</v>
      </c>
      <c r="AC199" s="53" t="str">
        <f t="shared" si="55"/>
        <v>No Activity</v>
      </c>
      <c r="AD199" s="52" t="str">
        <f t="shared" si="56"/>
        <v>No Activity</v>
      </c>
      <c r="AE199" s="53" t="str">
        <f t="shared" si="57"/>
        <v>Active</v>
      </c>
      <c r="AF199" s="52" t="str">
        <f t="shared" si="58"/>
        <v>Active</v>
      </c>
      <c r="AH199" s="6">
        <f t="shared" ref="AH199:AH262" si="64">IF(OR(Y199="No Activity",Z199="No Activity"),"",IF(OR(Y199="Active",Z199="Active"),0,1))</f>
        <v>0</v>
      </c>
      <c r="AI199" s="6">
        <f t="shared" ref="AI199:AI262" si="65">IF( AND(AH199=0,  OR(AA199="No Activity", AB199="No Activity") ), 1, IF( OR( AND(Y199="No Activity",Z199="No Activity",AA199="No Activity",AB199="No Activity"), AND(AA199="No Activity", AB199="Active"), AND(Y199="No Activity", Z199="Active")),"", 0))</f>
        <v>0</v>
      </c>
      <c r="AJ199" s="6">
        <f t="shared" ref="AJ199:AJ262" si="66">IF( AND(AI199=0,  OR(AC199="No Activity", AD199="No Activity") ), 1, IF( OR( AND(AA199="No Activity",AB199="No Activity",AC199="No Activity",AD199="No Activity"), AND(AC199="No Activity", AD199="Active"), AND(AA199="No Activity", AB199="Active")),"", 0))</f>
        <v>1</v>
      </c>
      <c r="AK199" s="6">
        <f t="shared" ref="AK199:AK262" si="67">IF( AND(AJ199=0,  OR(AE199="No Activity", AF199="No Activity") ), 1, IF( OR( AND(AC199="No Activity",AD199="No Activity",AE199="No Activity",AF199="No Activity"), AND(AE199="No Activity", AF199="Active"), AND(AC199="No Activity", AD199="Active")),"", 0))</f>
        <v>0</v>
      </c>
      <c r="AM199" s="6" t="str">
        <f t="shared" ref="AM199:AM262" si="68">IF(OR(AC199="No Activity",AD199="No Activity"),"",IF(OR(AC199="Active",AD199="Active"),0,IF(AND(AC199="No Activity",AD199="Active"),1,1)))</f>
        <v/>
      </c>
      <c r="AN199" s="6">
        <f t="shared" ref="AN199:AN262" si="69">IF( AND(AJ199=0,  OR(AE199="No Activity", AF199="No Activity") ), 1, IF( OR( AND(AC199="No Activity",AD199="No Activity",AE199="No Activity",AF199="No Activity"), AND(AE199="No Activity", AF199="Active"), AND(AC199="No Activity", AD199="Active")),"", 0))</f>
        <v>0</v>
      </c>
    </row>
    <row r="200" spans="1:40" outlineLevel="1" x14ac:dyDescent="0.25">
      <c r="A200" s="79" t="s">
        <v>1351</v>
      </c>
      <c r="B200" s="46">
        <v>8</v>
      </c>
      <c r="C200" s="6">
        <v>5</v>
      </c>
      <c r="D200" s="6">
        <v>6</v>
      </c>
      <c r="E200" s="47">
        <v>3</v>
      </c>
      <c r="F200" s="46">
        <v>4</v>
      </c>
      <c r="G200" s="6">
        <v>5</v>
      </c>
      <c r="H200" s="6">
        <v>5</v>
      </c>
      <c r="I200" s="47">
        <v>3</v>
      </c>
      <c r="K200" s="46">
        <f t="shared" si="60"/>
        <v>4</v>
      </c>
      <c r="L200" s="6">
        <f t="shared" si="60"/>
        <v>0</v>
      </c>
      <c r="M200" s="6">
        <f t="shared" si="60"/>
        <v>1</v>
      </c>
      <c r="N200" s="48">
        <f t="shared" si="60"/>
        <v>0</v>
      </c>
      <c r="O200" s="47"/>
      <c r="P200" s="49">
        <f>VLOOKUP($A200, 'YoY $ Balance'!$A$5:$E$281, 2,FALSE)</f>
        <v>-477836.80000000028</v>
      </c>
      <c r="Q200" s="50">
        <f>VLOOKUP($A200, 'YoY $ Balance'!$A$5:$E$281, 3,FALSE)</f>
        <v>8081088</v>
      </c>
      <c r="R200" s="50">
        <f>VLOOKUP($A200, 'YoY $ Balance'!$A$5:$E$281,4,FALSE)</f>
        <v>2394468</v>
      </c>
      <c r="S200" s="51">
        <f>VLOOKUP($A200, 'YoY $ Balance'!$A$5:$E$281, 5,FALSE)</f>
        <v>956578</v>
      </c>
      <c r="T200" s="46">
        <f t="shared" si="61"/>
        <v>0</v>
      </c>
      <c r="U200" s="52">
        <f t="shared" si="59"/>
        <v>0</v>
      </c>
      <c r="V200" s="48">
        <f t="shared" si="62"/>
        <v>0</v>
      </c>
      <c r="W200" s="47">
        <f t="shared" si="63"/>
        <v>0</v>
      </c>
      <c r="Y200" s="53" t="str">
        <f t="shared" ref="Y200:Y263" si="70">IF(ISBLANK(B200),"No Activity","Active")</f>
        <v>Active</v>
      </c>
      <c r="Z200" s="52" t="str">
        <f t="shared" ref="Z200:Z263" si="71">IF(ISBLANK(F200),"No Activity","Active")</f>
        <v>Active</v>
      </c>
      <c r="AA200" s="53" t="str">
        <f t="shared" ref="AA200:AA263" si="72">IF(ISBLANK(C200),"No Activity","Active")</f>
        <v>Active</v>
      </c>
      <c r="AB200" s="52" t="str">
        <f t="shared" ref="AB200:AB263" si="73">IF(ISBLANK(G200),"No Activity","Active")</f>
        <v>Active</v>
      </c>
      <c r="AC200" s="53" t="str">
        <f t="shared" ref="AC200:AC263" si="74">IF(ISBLANK(D200),"No Activity","Active")</f>
        <v>Active</v>
      </c>
      <c r="AD200" s="52" t="str">
        <f t="shared" ref="AD200:AD263" si="75">IF(ISBLANK(H200),"No Activity","Active")</f>
        <v>Active</v>
      </c>
      <c r="AE200" s="53" t="str">
        <f t="shared" ref="AE200:AE263" si="76">IF(ISBLANK(E200),"No Activity","Active")</f>
        <v>Active</v>
      </c>
      <c r="AF200" s="52" t="str">
        <f t="shared" ref="AF200:AF263" si="77">IF(ISBLANK(I200),"No Activity","Active")</f>
        <v>Active</v>
      </c>
      <c r="AH200" s="6">
        <f t="shared" si="64"/>
        <v>0</v>
      </c>
      <c r="AI200" s="6">
        <f t="shared" si="65"/>
        <v>0</v>
      </c>
      <c r="AJ200" s="6">
        <f t="shared" si="66"/>
        <v>0</v>
      </c>
      <c r="AK200" s="6">
        <f t="shared" si="67"/>
        <v>0</v>
      </c>
      <c r="AM200" s="6">
        <f t="shared" si="68"/>
        <v>0</v>
      </c>
      <c r="AN200" s="6">
        <f t="shared" si="69"/>
        <v>0</v>
      </c>
    </row>
    <row r="201" spans="1:40" outlineLevel="1" x14ac:dyDescent="0.25">
      <c r="A201" s="79" t="s">
        <v>1365</v>
      </c>
      <c r="B201" s="46">
        <v>6</v>
      </c>
      <c r="C201" s="6">
        <v>4</v>
      </c>
      <c r="E201" s="47"/>
      <c r="F201" s="46">
        <v>4</v>
      </c>
      <c r="G201" s="6">
        <v>4</v>
      </c>
      <c r="I201" s="47"/>
      <c r="K201" s="46">
        <f t="shared" si="60"/>
        <v>2</v>
      </c>
      <c r="L201" s="6">
        <f t="shared" si="60"/>
        <v>0</v>
      </c>
      <c r="M201" s="6">
        <f t="shared" si="60"/>
        <v>0</v>
      </c>
      <c r="N201" s="48">
        <f t="shared" si="60"/>
        <v>0</v>
      </c>
      <c r="O201" s="47"/>
      <c r="P201" s="49">
        <f>VLOOKUP($A201, 'YoY $ Balance'!$A$5:$E$281, 2,FALSE)</f>
        <v>19904764.350000001</v>
      </c>
      <c r="Q201" s="50">
        <f>VLOOKUP($A201, 'YoY $ Balance'!$A$5:$E$281, 3,FALSE)</f>
        <v>4200000</v>
      </c>
      <c r="R201" s="50">
        <f>VLOOKUP($A201, 'YoY $ Balance'!$A$5:$E$281,4,FALSE)</f>
        <v>0</v>
      </c>
      <c r="S201" s="51">
        <f>VLOOKUP($A201, 'YoY $ Balance'!$A$5:$E$281, 5,FALSE)</f>
        <v>0</v>
      </c>
      <c r="T201" s="46">
        <f t="shared" si="61"/>
        <v>0</v>
      </c>
      <c r="U201" s="52">
        <f t="shared" si="59"/>
        <v>0</v>
      </c>
      <c r="V201" s="48" t="str">
        <f t="shared" si="62"/>
        <v/>
      </c>
      <c r="W201" s="47" t="str">
        <f t="shared" si="63"/>
        <v/>
      </c>
      <c r="Y201" s="53" t="str">
        <f t="shared" si="70"/>
        <v>Active</v>
      </c>
      <c r="Z201" s="52" t="str">
        <f t="shared" si="71"/>
        <v>Active</v>
      </c>
      <c r="AA201" s="53" t="str">
        <f t="shared" si="72"/>
        <v>Active</v>
      </c>
      <c r="AB201" s="52" t="str">
        <f t="shared" si="73"/>
        <v>Active</v>
      </c>
      <c r="AC201" s="53" t="str">
        <f t="shared" si="74"/>
        <v>No Activity</v>
      </c>
      <c r="AD201" s="52" t="str">
        <f t="shared" si="75"/>
        <v>No Activity</v>
      </c>
      <c r="AE201" s="53" t="str">
        <f t="shared" si="76"/>
        <v>No Activity</v>
      </c>
      <c r="AF201" s="52" t="str">
        <f t="shared" si="77"/>
        <v>No Activity</v>
      </c>
      <c r="AH201" s="6">
        <f t="shared" si="64"/>
        <v>0</v>
      </c>
      <c r="AI201" s="6">
        <f t="shared" si="65"/>
        <v>0</v>
      </c>
      <c r="AJ201" s="6">
        <f t="shared" si="66"/>
        <v>1</v>
      </c>
      <c r="AK201" s="6" t="str">
        <f t="shared" si="67"/>
        <v/>
      </c>
      <c r="AM201" s="6" t="str">
        <f t="shared" si="68"/>
        <v/>
      </c>
      <c r="AN201" s="6" t="str">
        <f t="shared" si="69"/>
        <v/>
      </c>
    </row>
    <row r="202" spans="1:40" outlineLevel="1" x14ac:dyDescent="0.25">
      <c r="A202" s="79" t="s">
        <v>1377</v>
      </c>
      <c r="B202" s="46"/>
      <c r="D202" s="6">
        <v>3</v>
      </c>
      <c r="E202" s="47"/>
      <c r="F202" s="46"/>
      <c r="H202" s="6">
        <v>2</v>
      </c>
      <c r="I202" s="47"/>
      <c r="K202" s="46">
        <f t="shared" si="60"/>
        <v>0</v>
      </c>
      <c r="L202" s="6">
        <f t="shared" si="60"/>
        <v>0</v>
      </c>
      <c r="M202" s="6">
        <f t="shared" si="60"/>
        <v>1</v>
      </c>
      <c r="N202" s="48">
        <f t="shared" si="60"/>
        <v>0</v>
      </c>
      <c r="O202" s="47"/>
      <c r="P202" s="49">
        <f>VLOOKUP($A202, 'YoY $ Balance'!$A$5:$E$281, 2,FALSE)</f>
        <v>0</v>
      </c>
      <c r="Q202" s="50">
        <f>VLOOKUP($A202, 'YoY $ Balance'!$A$5:$E$281, 3,FALSE)</f>
        <v>0</v>
      </c>
      <c r="R202" s="50">
        <f>VLOOKUP($A202, 'YoY $ Balance'!$A$5:$E$281,4,FALSE)</f>
        <v>871009.61</v>
      </c>
      <c r="S202" s="51">
        <f>VLOOKUP($A202, 'YoY $ Balance'!$A$5:$E$281, 5,FALSE)</f>
        <v>0</v>
      </c>
      <c r="T202" s="46" t="str">
        <f t="shared" si="61"/>
        <v/>
      </c>
      <c r="U202" s="52" t="str">
        <f t="shared" si="59"/>
        <v/>
      </c>
      <c r="V202" s="48">
        <f t="shared" si="62"/>
        <v>0</v>
      </c>
      <c r="W202" s="47">
        <f t="shared" si="63"/>
        <v>1</v>
      </c>
      <c r="Y202" s="53" t="str">
        <f t="shared" si="70"/>
        <v>No Activity</v>
      </c>
      <c r="Z202" s="52" t="str">
        <f t="shared" si="71"/>
        <v>No Activity</v>
      </c>
      <c r="AA202" s="53" t="str">
        <f t="shared" si="72"/>
        <v>No Activity</v>
      </c>
      <c r="AB202" s="52" t="str">
        <f t="shared" si="73"/>
        <v>No Activity</v>
      </c>
      <c r="AC202" s="53" t="str">
        <f t="shared" si="74"/>
        <v>Active</v>
      </c>
      <c r="AD202" s="52" t="str">
        <f t="shared" si="75"/>
        <v>Active</v>
      </c>
      <c r="AE202" s="53" t="str">
        <f t="shared" si="76"/>
        <v>No Activity</v>
      </c>
      <c r="AF202" s="52" t="str">
        <f t="shared" si="77"/>
        <v>No Activity</v>
      </c>
      <c r="AH202" s="6" t="str">
        <f t="shared" si="64"/>
        <v/>
      </c>
      <c r="AI202" s="6" t="str">
        <f t="shared" si="65"/>
        <v/>
      </c>
      <c r="AJ202" s="6">
        <f t="shared" si="66"/>
        <v>0</v>
      </c>
      <c r="AK202" s="6">
        <f t="shared" si="67"/>
        <v>1</v>
      </c>
      <c r="AM202" s="6">
        <f t="shared" si="68"/>
        <v>0</v>
      </c>
      <c r="AN202" s="6">
        <f t="shared" si="69"/>
        <v>1</v>
      </c>
    </row>
    <row r="203" spans="1:40" outlineLevel="1" x14ac:dyDescent="0.25">
      <c r="A203" s="79" t="s">
        <v>1385</v>
      </c>
      <c r="B203" s="46"/>
      <c r="E203" s="47">
        <v>2</v>
      </c>
      <c r="F203" s="46"/>
      <c r="I203" s="47">
        <v>4</v>
      </c>
      <c r="K203" s="46">
        <f t="shared" si="60"/>
        <v>0</v>
      </c>
      <c r="L203" s="6">
        <f t="shared" si="60"/>
        <v>0</v>
      </c>
      <c r="M203" s="6">
        <f t="shared" si="60"/>
        <v>0</v>
      </c>
      <c r="N203" s="48">
        <f t="shared" si="60"/>
        <v>-2</v>
      </c>
      <c r="O203" s="47"/>
      <c r="P203" s="49">
        <f>VLOOKUP($A203, 'YoY $ Balance'!$A$5:$E$281, 2,FALSE)</f>
        <v>0</v>
      </c>
      <c r="Q203" s="50">
        <f>VLOOKUP($A203, 'YoY $ Balance'!$A$5:$E$281, 3,FALSE)</f>
        <v>0</v>
      </c>
      <c r="R203" s="50">
        <f>VLOOKUP($A203, 'YoY $ Balance'!$A$5:$E$281,4,FALSE)</f>
        <v>0</v>
      </c>
      <c r="S203" s="51">
        <f>VLOOKUP($A203, 'YoY $ Balance'!$A$5:$E$281, 5,FALSE)</f>
        <v>1029866.6799999999</v>
      </c>
      <c r="T203" s="46" t="str">
        <f t="shared" si="61"/>
        <v/>
      </c>
      <c r="U203" s="52" t="str">
        <f t="shared" si="59"/>
        <v/>
      </c>
      <c r="V203" s="48" t="str">
        <f t="shared" si="62"/>
        <v/>
      </c>
      <c r="W203" s="47">
        <f t="shared" si="63"/>
        <v>0</v>
      </c>
      <c r="Y203" s="53" t="str">
        <f t="shared" si="70"/>
        <v>No Activity</v>
      </c>
      <c r="Z203" s="52" t="str">
        <f t="shared" si="71"/>
        <v>No Activity</v>
      </c>
      <c r="AA203" s="53" t="str">
        <f t="shared" si="72"/>
        <v>No Activity</v>
      </c>
      <c r="AB203" s="52" t="str">
        <f t="shared" si="73"/>
        <v>No Activity</v>
      </c>
      <c r="AC203" s="53" t="str">
        <f t="shared" si="74"/>
        <v>No Activity</v>
      </c>
      <c r="AD203" s="52" t="str">
        <f t="shared" si="75"/>
        <v>No Activity</v>
      </c>
      <c r="AE203" s="53" t="str">
        <f t="shared" si="76"/>
        <v>Active</v>
      </c>
      <c r="AF203" s="52" t="str">
        <f t="shared" si="77"/>
        <v>Active</v>
      </c>
      <c r="AH203" s="6" t="str">
        <f t="shared" si="64"/>
        <v/>
      </c>
      <c r="AI203" s="6" t="str">
        <f t="shared" si="65"/>
        <v/>
      </c>
      <c r="AJ203" s="6" t="str">
        <f t="shared" si="66"/>
        <v/>
      </c>
      <c r="AK203" s="6">
        <f t="shared" si="67"/>
        <v>0</v>
      </c>
      <c r="AM203" s="6" t="str">
        <f t="shared" si="68"/>
        <v/>
      </c>
      <c r="AN203" s="6">
        <f t="shared" si="69"/>
        <v>0</v>
      </c>
    </row>
    <row r="204" spans="1:40" outlineLevel="1" x14ac:dyDescent="0.25">
      <c r="A204" s="79" t="s">
        <v>1341</v>
      </c>
      <c r="B204" s="46">
        <v>4</v>
      </c>
      <c r="C204" s="6">
        <v>6</v>
      </c>
      <c r="E204" s="47"/>
      <c r="F204" s="46">
        <v>4</v>
      </c>
      <c r="G204" s="6">
        <v>5</v>
      </c>
      <c r="I204" s="47"/>
      <c r="K204" s="46">
        <f t="shared" si="60"/>
        <v>0</v>
      </c>
      <c r="L204" s="6">
        <f t="shared" si="60"/>
        <v>1</v>
      </c>
      <c r="M204" s="6">
        <f t="shared" si="60"/>
        <v>0</v>
      </c>
      <c r="N204" s="48">
        <f t="shared" si="60"/>
        <v>0</v>
      </c>
      <c r="O204" s="47"/>
      <c r="P204" s="49">
        <f>VLOOKUP($A204, 'YoY $ Balance'!$A$5:$E$281, 2,FALSE)</f>
        <v>2419203.1500000004</v>
      </c>
      <c r="Q204" s="50">
        <f>VLOOKUP($A204, 'YoY $ Balance'!$A$5:$E$281, 3,FALSE)</f>
        <v>1644803.15</v>
      </c>
      <c r="R204" s="50">
        <f>VLOOKUP($A204, 'YoY $ Balance'!$A$5:$E$281,4,FALSE)</f>
        <v>0</v>
      </c>
      <c r="S204" s="51">
        <f>VLOOKUP($A204, 'YoY $ Balance'!$A$5:$E$281, 5,FALSE)</f>
        <v>0</v>
      </c>
      <c r="T204" s="46">
        <f t="shared" si="61"/>
        <v>0</v>
      </c>
      <c r="U204" s="52">
        <f t="shared" si="59"/>
        <v>0</v>
      </c>
      <c r="V204" s="48" t="str">
        <f t="shared" si="62"/>
        <v/>
      </c>
      <c r="W204" s="47" t="str">
        <f t="shared" si="63"/>
        <v/>
      </c>
      <c r="Y204" s="53" t="str">
        <f t="shared" si="70"/>
        <v>Active</v>
      </c>
      <c r="Z204" s="52" t="str">
        <f t="shared" si="71"/>
        <v>Active</v>
      </c>
      <c r="AA204" s="53" t="str">
        <f t="shared" si="72"/>
        <v>Active</v>
      </c>
      <c r="AB204" s="52" t="str">
        <f t="shared" si="73"/>
        <v>Active</v>
      </c>
      <c r="AC204" s="53" t="str">
        <f t="shared" si="74"/>
        <v>No Activity</v>
      </c>
      <c r="AD204" s="52" t="str">
        <f t="shared" si="75"/>
        <v>No Activity</v>
      </c>
      <c r="AE204" s="53" t="str">
        <f t="shared" si="76"/>
        <v>No Activity</v>
      </c>
      <c r="AF204" s="52" t="str">
        <f t="shared" si="77"/>
        <v>No Activity</v>
      </c>
      <c r="AH204" s="6">
        <f t="shared" si="64"/>
        <v>0</v>
      </c>
      <c r="AI204" s="6">
        <f t="shared" si="65"/>
        <v>0</v>
      </c>
      <c r="AJ204" s="6">
        <f t="shared" si="66"/>
        <v>1</v>
      </c>
      <c r="AK204" s="6" t="str">
        <f t="shared" si="67"/>
        <v/>
      </c>
      <c r="AM204" s="6" t="str">
        <f t="shared" si="68"/>
        <v/>
      </c>
      <c r="AN204" s="6" t="str">
        <f t="shared" si="69"/>
        <v/>
      </c>
    </row>
    <row r="205" spans="1:40" outlineLevel="1" x14ac:dyDescent="0.25">
      <c r="A205" s="79" t="s">
        <v>1387</v>
      </c>
      <c r="B205" s="46"/>
      <c r="D205" s="6">
        <v>1</v>
      </c>
      <c r="E205" s="47"/>
      <c r="F205" s="46"/>
      <c r="H205" s="6">
        <v>3</v>
      </c>
      <c r="I205" s="47">
        <v>3</v>
      </c>
      <c r="K205" s="46">
        <f t="shared" si="60"/>
        <v>0</v>
      </c>
      <c r="L205" s="6">
        <f t="shared" si="60"/>
        <v>0</v>
      </c>
      <c r="M205" s="6">
        <f t="shared" si="60"/>
        <v>-2</v>
      </c>
      <c r="N205" s="48">
        <f t="shared" si="60"/>
        <v>-3</v>
      </c>
      <c r="O205" s="47"/>
      <c r="P205" s="49">
        <f>VLOOKUP($A205, 'YoY $ Balance'!$A$5:$E$281, 2,FALSE)</f>
        <v>0</v>
      </c>
      <c r="Q205" s="50">
        <f>VLOOKUP($A205, 'YoY $ Balance'!$A$5:$E$281, 3,FALSE)</f>
        <v>0</v>
      </c>
      <c r="R205" s="50">
        <f>VLOOKUP($A205, 'YoY $ Balance'!$A$5:$E$281,4,FALSE)</f>
        <v>966192.79999999993</v>
      </c>
      <c r="S205" s="51">
        <f>VLOOKUP($A205, 'YoY $ Balance'!$A$5:$E$281, 5,FALSE)</f>
        <v>1270598.3999999999</v>
      </c>
      <c r="T205" s="46" t="str">
        <f t="shared" si="61"/>
        <v/>
      </c>
      <c r="U205" s="52" t="str">
        <f t="shared" si="59"/>
        <v/>
      </c>
      <c r="V205" s="48">
        <f t="shared" si="62"/>
        <v>0</v>
      </c>
      <c r="W205" s="47">
        <f t="shared" si="63"/>
        <v>1</v>
      </c>
      <c r="Y205" s="53" t="str">
        <f t="shared" si="70"/>
        <v>No Activity</v>
      </c>
      <c r="Z205" s="52" t="str">
        <f t="shared" si="71"/>
        <v>No Activity</v>
      </c>
      <c r="AA205" s="53" t="str">
        <f t="shared" si="72"/>
        <v>No Activity</v>
      </c>
      <c r="AB205" s="52" t="str">
        <f t="shared" si="73"/>
        <v>No Activity</v>
      </c>
      <c r="AC205" s="53" t="str">
        <f t="shared" si="74"/>
        <v>Active</v>
      </c>
      <c r="AD205" s="52" t="str">
        <f t="shared" si="75"/>
        <v>Active</v>
      </c>
      <c r="AE205" s="53" t="str">
        <f t="shared" si="76"/>
        <v>No Activity</v>
      </c>
      <c r="AF205" s="52" t="str">
        <f t="shared" si="77"/>
        <v>Active</v>
      </c>
      <c r="AH205" s="6" t="str">
        <f t="shared" si="64"/>
        <v/>
      </c>
      <c r="AI205" s="6" t="str">
        <f t="shared" si="65"/>
        <v/>
      </c>
      <c r="AJ205" s="6">
        <f t="shared" si="66"/>
        <v>0</v>
      </c>
      <c r="AK205" s="6">
        <f t="shared" si="67"/>
        <v>1</v>
      </c>
      <c r="AM205" s="6">
        <f t="shared" si="68"/>
        <v>0</v>
      </c>
      <c r="AN205" s="6">
        <f t="shared" si="69"/>
        <v>1</v>
      </c>
    </row>
    <row r="206" spans="1:40" outlineLevel="1" x14ac:dyDescent="0.25">
      <c r="A206" s="79" t="s">
        <v>1383</v>
      </c>
      <c r="B206" s="46"/>
      <c r="D206" s="6">
        <v>14</v>
      </c>
      <c r="E206" s="47"/>
      <c r="F206" s="46"/>
      <c r="H206" s="6">
        <v>14</v>
      </c>
      <c r="I206" s="47"/>
      <c r="K206" s="46">
        <f t="shared" si="60"/>
        <v>0</v>
      </c>
      <c r="L206" s="6">
        <f t="shared" si="60"/>
        <v>0</v>
      </c>
      <c r="M206" s="6">
        <f t="shared" si="60"/>
        <v>0</v>
      </c>
      <c r="N206" s="48">
        <f t="shared" si="60"/>
        <v>0</v>
      </c>
      <c r="O206" s="47"/>
      <c r="P206" s="49">
        <f>VLOOKUP($A206, 'YoY $ Balance'!$A$5:$E$281, 2,FALSE)</f>
        <v>0</v>
      </c>
      <c r="Q206" s="50">
        <f>VLOOKUP($A206, 'YoY $ Balance'!$A$5:$E$281, 3,FALSE)</f>
        <v>0</v>
      </c>
      <c r="R206" s="50">
        <f>VLOOKUP($A206, 'YoY $ Balance'!$A$5:$E$281,4,FALSE)</f>
        <v>4243313.34</v>
      </c>
      <c r="S206" s="51">
        <f>VLOOKUP($A206, 'YoY $ Balance'!$A$5:$E$281, 5,FALSE)</f>
        <v>0</v>
      </c>
      <c r="T206" s="46" t="str">
        <f t="shared" si="61"/>
        <v/>
      </c>
      <c r="U206" s="52" t="str">
        <f t="shared" si="59"/>
        <v/>
      </c>
      <c r="V206" s="48">
        <f t="shared" si="62"/>
        <v>0</v>
      </c>
      <c r="W206" s="47">
        <f t="shared" si="63"/>
        <v>1</v>
      </c>
      <c r="Y206" s="53" t="str">
        <f t="shared" si="70"/>
        <v>No Activity</v>
      </c>
      <c r="Z206" s="52" t="str">
        <f t="shared" si="71"/>
        <v>No Activity</v>
      </c>
      <c r="AA206" s="53" t="str">
        <f t="shared" si="72"/>
        <v>No Activity</v>
      </c>
      <c r="AB206" s="52" t="str">
        <f t="shared" si="73"/>
        <v>No Activity</v>
      </c>
      <c r="AC206" s="53" t="str">
        <f t="shared" si="74"/>
        <v>Active</v>
      </c>
      <c r="AD206" s="52" t="str">
        <f t="shared" si="75"/>
        <v>Active</v>
      </c>
      <c r="AE206" s="53" t="str">
        <f t="shared" si="76"/>
        <v>No Activity</v>
      </c>
      <c r="AF206" s="52" t="str">
        <f t="shared" si="77"/>
        <v>No Activity</v>
      </c>
      <c r="AH206" s="6" t="str">
        <f t="shared" si="64"/>
        <v/>
      </c>
      <c r="AI206" s="6" t="str">
        <f t="shared" si="65"/>
        <v/>
      </c>
      <c r="AJ206" s="6">
        <f t="shared" si="66"/>
        <v>0</v>
      </c>
      <c r="AK206" s="6">
        <f t="shared" si="67"/>
        <v>1</v>
      </c>
      <c r="AM206" s="6">
        <f t="shared" si="68"/>
        <v>0</v>
      </c>
      <c r="AN206" s="6">
        <f t="shared" si="69"/>
        <v>1</v>
      </c>
    </row>
    <row r="207" spans="1:40" outlineLevel="1" x14ac:dyDescent="0.25">
      <c r="A207" s="79" t="s">
        <v>1381</v>
      </c>
      <c r="B207" s="46"/>
      <c r="D207" s="6">
        <v>4</v>
      </c>
      <c r="E207" s="47">
        <v>8</v>
      </c>
      <c r="F207" s="46"/>
      <c r="H207" s="6">
        <v>2</v>
      </c>
      <c r="I207" s="47">
        <v>15</v>
      </c>
      <c r="K207" s="46">
        <f t="shared" si="60"/>
        <v>0</v>
      </c>
      <c r="L207" s="6">
        <f t="shared" si="60"/>
        <v>0</v>
      </c>
      <c r="M207" s="6">
        <f t="shared" si="60"/>
        <v>2</v>
      </c>
      <c r="N207" s="48">
        <f t="shared" si="60"/>
        <v>-7</v>
      </c>
      <c r="O207" s="47"/>
      <c r="P207" s="49">
        <f>VLOOKUP($A207, 'YoY $ Balance'!$A$5:$E$281, 2,FALSE)</f>
        <v>0</v>
      </c>
      <c r="Q207" s="50">
        <f>VLOOKUP($A207, 'YoY $ Balance'!$A$5:$E$281, 3,FALSE)</f>
        <v>0</v>
      </c>
      <c r="R207" s="50">
        <f>VLOOKUP($A207, 'YoY $ Balance'!$A$5:$E$281,4,FALSE)</f>
        <v>1860017.1</v>
      </c>
      <c r="S207" s="51">
        <f>VLOOKUP($A207, 'YoY $ Balance'!$A$5:$E$281, 5,FALSE)</f>
        <v>7271041.0499999998</v>
      </c>
      <c r="T207" s="46" t="str">
        <f t="shared" si="61"/>
        <v/>
      </c>
      <c r="U207" s="52" t="str">
        <f t="shared" si="59"/>
        <v/>
      </c>
      <c r="V207" s="48">
        <f t="shared" si="62"/>
        <v>0</v>
      </c>
      <c r="W207" s="47">
        <f t="shared" si="63"/>
        <v>0</v>
      </c>
      <c r="Y207" s="53" t="str">
        <f t="shared" si="70"/>
        <v>No Activity</v>
      </c>
      <c r="Z207" s="52" t="str">
        <f t="shared" si="71"/>
        <v>No Activity</v>
      </c>
      <c r="AA207" s="53" t="str">
        <f t="shared" si="72"/>
        <v>No Activity</v>
      </c>
      <c r="AB207" s="52" t="str">
        <f t="shared" si="73"/>
        <v>No Activity</v>
      </c>
      <c r="AC207" s="53" t="str">
        <f t="shared" si="74"/>
        <v>Active</v>
      </c>
      <c r="AD207" s="52" t="str">
        <f t="shared" si="75"/>
        <v>Active</v>
      </c>
      <c r="AE207" s="53" t="str">
        <f t="shared" si="76"/>
        <v>Active</v>
      </c>
      <c r="AF207" s="52" t="str">
        <f t="shared" si="77"/>
        <v>Active</v>
      </c>
      <c r="AH207" s="6" t="str">
        <f t="shared" si="64"/>
        <v/>
      </c>
      <c r="AI207" s="6" t="str">
        <f t="shared" si="65"/>
        <v/>
      </c>
      <c r="AJ207" s="6">
        <f t="shared" si="66"/>
        <v>0</v>
      </c>
      <c r="AK207" s="6">
        <f t="shared" si="67"/>
        <v>0</v>
      </c>
      <c r="AM207" s="6">
        <f t="shared" si="68"/>
        <v>0</v>
      </c>
      <c r="AN207" s="6">
        <f t="shared" si="69"/>
        <v>0</v>
      </c>
    </row>
    <row r="208" spans="1:40" outlineLevel="1" x14ac:dyDescent="0.25">
      <c r="A208" s="79" t="s">
        <v>1393</v>
      </c>
      <c r="B208" s="46">
        <v>1</v>
      </c>
      <c r="C208" s="6">
        <v>2</v>
      </c>
      <c r="E208" s="47"/>
      <c r="F208" s="46">
        <v>1</v>
      </c>
      <c r="I208" s="47"/>
      <c r="K208" s="46">
        <f t="shared" si="60"/>
        <v>0</v>
      </c>
      <c r="L208" s="6">
        <f t="shared" si="60"/>
        <v>2</v>
      </c>
      <c r="M208" s="6">
        <f t="shared" si="60"/>
        <v>0</v>
      </c>
      <c r="N208" s="48">
        <f t="shared" si="60"/>
        <v>0</v>
      </c>
      <c r="O208" s="47"/>
      <c r="P208" s="49">
        <f>VLOOKUP($A208, 'YoY $ Balance'!$A$5:$E$281, 2,FALSE)</f>
        <v>5007744</v>
      </c>
      <c r="Q208" s="50">
        <f>VLOOKUP($A208, 'YoY $ Balance'!$A$5:$E$281, 3,FALSE)</f>
        <v>4790016</v>
      </c>
      <c r="R208" s="50">
        <f>VLOOKUP($A208, 'YoY $ Balance'!$A$5:$E$281,4,FALSE)</f>
        <v>0</v>
      </c>
      <c r="S208" s="51">
        <f>VLOOKUP($A208, 'YoY $ Balance'!$A$5:$E$281, 5,FALSE)</f>
        <v>0</v>
      </c>
      <c r="T208" s="46">
        <f t="shared" si="61"/>
        <v>0</v>
      </c>
      <c r="U208" s="52">
        <f t="shared" si="59"/>
        <v>1</v>
      </c>
      <c r="V208" s="48" t="str">
        <f t="shared" si="62"/>
        <v/>
      </c>
      <c r="W208" s="47">
        <f t="shared" si="63"/>
        <v>1</v>
      </c>
      <c r="Y208" s="53" t="str">
        <f t="shared" si="70"/>
        <v>Active</v>
      </c>
      <c r="Z208" s="52" t="str">
        <f t="shared" si="71"/>
        <v>Active</v>
      </c>
      <c r="AA208" s="53" t="str">
        <f t="shared" si="72"/>
        <v>Active</v>
      </c>
      <c r="AB208" s="52" t="str">
        <f t="shared" si="73"/>
        <v>No Activity</v>
      </c>
      <c r="AC208" s="53" t="str">
        <f t="shared" si="74"/>
        <v>No Activity</v>
      </c>
      <c r="AD208" s="52" t="str">
        <f t="shared" si="75"/>
        <v>No Activity</v>
      </c>
      <c r="AE208" s="53" t="str">
        <f t="shared" si="76"/>
        <v>No Activity</v>
      </c>
      <c r="AF208" s="52" t="str">
        <f t="shared" si="77"/>
        <v>No Activity</v>
      </c>
      <c r="AH208" s="6">
        <f t="shared" si="64"/>
        <v>0</v>
      </c>
      <c r="AI208" s="6">
        <f t="shared" si="65"/>
        <v>1</v>
      </c>
      <c r="AJ208" s="6">
        <f t="shared" si="66"/>
        <v>0</v>
      </c>
      <c r="AK208" s="6">
        <f t="shared" si="67"/>
        <v>1</v>
      </c>
      <c r="AM208" s="6" t="str">
        <f t="shared" si="68"/>
        <v/>
      </c>
      <c r="AN208" s="6">
        <f t="shared" si="69"/>
        <v>1</v>
      </c>
    </row>
    <row r="209" spans="1:40" outlineLevel="1" x14ac:dyDescent="0.25">
      <c r="A209" s="79" t="s">
        <v>1389</v>
      </c>
      <c r="B209" s="46"/>
      <c r="D209" s="6">
        <v>4</v>
      </c>
      <c r="E209" s="47">
        <v>2</v>
      </c>
      <c r="F209" s="46"/>
      <c r="H209" s="6">
        <v>9</v>
      </c>
      <c r="I209" s="47">
        <v>3</v>
      </c>
      <c r="K209" s="46">
        <f t="shared" si="60"/>
        <v>0</v>
      </c>
      <c r="L209" s="6">
        <f t="shared" si="60"/>
        <v>0</v>
      </c>
      <c r="M209" s="6">
        <f t="shared" si="60"/>
        <v>-5</v>
      </c>
      <c r="N209" s="48">
        <f t="shared" si="60"/>
        <v>-1</v>
      </c>
      <c r="O209" s="47"/>
      <c r="P209" s="49">
        <f>VLOOKUP($A209, 'YoY $ Balance'!$A$5:$E$281, 2,FALSE)</f>
        <v>0</v>
      </c>
      <c r="Q209" s="50">
        <f>VLOOKUP($A209, 'YoY $ Balance'!$A$5:$E$281, 3,FALSE)</f>
        <v>0</v>
      </c>
      <c r="R209" s="50">
        <f>VLOOKUP($A209, 'YoY $ Balance'!$A$5:$E$281,4,FALSE)</f>
        <v>3467427.0100000002</v>
      </c>
      <c r="S209" s="51">
        <f>VLOOKUP($A209, 'YoY $ Balance'!$A$5:$E$281, 5,FALSE)</f>
        <v>3220612.56</v>
      </c>
      <c r="T209" s="46" t="str">
        <f t="shared" si="61"/>
        <v/>
      </c>
      <c r="U209" s="52" t="str">
        <f t="shared" si="59"/>
        <v/>
      </c>
      <c r="V209" s="48">
        <f t="shared" si="62"/>
        <v>0</v>
      </c>
      <c r="W209" s="47">
        <f t="shared" si="63"/>
        <v>0</v>
      </c>
      <c r="Y209" s="53" t="str">
        <f t="shared" si="70"/>
        <v>No Activity</v>
      </c>
      <c r="Z209" s="52" t="str">
        <f t="shared" si="71"/>
        <v>No Activity</v>
      </c>
      <c r="AA209" s="53" t="str">
        <f t="shared" si="72"/>
        <v>No Activity</v>
      </c>
      <c r="AB209" s="52" t="str">
        <f t="shared" si="73"/>
        <v>No Activity</v>
      </c>
      <c r="AC209" s="53" t="str">
        <f t="shared" si="74"/>
        <v>Active</v>
      </c>
      <c r="AD209" s="52" t="str">
        <f t="shared" si="75"/>
        <v>Active</v>
      </c>
      <c r="AE209" s="53" t="str">
        <f t="shared" si="76"/>
        <v>Active</v>
      </c>
      <c r="AF209" s="52" t="str">
        <f t="shared" si="77"/>
        <v>Active</v>
      </c>
      <c r="AH209" s="6" t="str">
        <f t="shared" si="64"/>
        <v/>
      </c>
      <c r="AI209" s="6" t="str">
        <f t="shared" si="65"/>
        <v/>
      </c>
      <c r="AJ209" s="6">
        <f t="shared" si="66"/>
        <v>0</v>
      </c>
      <c r="AK209" s="6">
        <f t="shared" si="67"/>
        <v>0</v>
      </c>
      <c r="AM209" s="6">
        <f t="shared" si="68"/>
        <v>0</v>
      </c>
      <c r="AN209" s="6">
        <f t="shared" si="69"/>
        <v>0</v>
      </c>
    </row>
    <row r="210" spans="1:40" outlineLevel="1" x14ac:dyDescent="0.25">
      <c r="A210" s="79" t="s">
        <v>1391</v>
      </c>
      <c r="B210" s="46"/>
      <c r="E210" s="47">
        <v>4</v>
      </c>
      <c r="F210" s="46"/>
      <c r="I210" s="47">
        <v>4</v>
      </c>
      <c r="K210" s="46">
        <f t="shared" si="60"/>
        <v>0</v>
      </c>
      <c r="L210" s="6">
        <f t="shared" si="60"/>
        <v>0</v>
      </c>
      <c r="M210" s="6">
        <f t="shared" si="60"/>
        <v>0</v>
      </c>
      <c r="N210" s="48">
        <f t="shared" si="60"/>
        <v>0</v>
      </c>
      <c r="O210" s="47"/>
      <c r="P210" s="49">
        <f>VLOOKUP($A210, 'YoY $ Balance'!$A$5:$E$281, 2,FALSE)</f>
        <v>0</v>
      </c>
      <c r="Q210" s="50">
        <f>VLOOKUP($A210, 'YoY $ Balance'!$A$5:$E$281, 3,FALSE)</f>
        <v>0</v>
      </c>
      <c r="R210" s="50">
        <f>VLOOKUP($A210, 'YoY $ Balance'!$A$5:$E$281,4,FALSE)</f>
        <v>0</v>
      </c>
      <c r="S210" s="51">
        <f>VLOOKUP($A210, 'YoY $ Balance'!$A$5:$E$281, 5,FALSE)</f>
        <v>397687.94</v>
      </c>
      <c r="T210" s="46" t="str">
        <f t="shared" si="61"/>
        <v/>
      </c>
      <c r="U210" s="52" t="str">
        <f t="shared" si="59"/>
        <v/>
      </c>
      <c r="V210" s="48" t="str">
        <f t="shared" si="62"/>
        <v/>
      </c>
      <c r="W210" s="47">
        <f t="shared" si="63"/>
        <v>0</v>
      </c>
      <c r="Y210" s="53" t="str">
        <f t="shared" si="70"/>
        <v>No Activity</v>
      </c>
      <c r="Z210" s="52" t="str">
        <f t="shared" si="71"/>
        <v>No Activity</v>
      </c>
      <c r="AA210" s="53" t="str">
        <f t="shared" si="72"/>
        <v>No Activity</v>
      </c>
      <c r="AB210" s="52" t="str">
        <f t="shared" si="73"/>
        <v>No Activity</v>
      </c>
      <c r="AC210" s="53" t="str">
        <f t="shared" si="74"/>
        <v>No Activity</v>
      </c>
      <c r="AD210" s="52" t="str">
        <f t="shared" si="75"/>
        <v>No Activity</v>
      </c>
      <c r="AE210" s="53" t="str">
        <f t="shared" si="76"/>
        <v>Active</v>
      </c>
      <c r="AF210" s="52" t="str">
        <f t="shared" si="77"/>
        <v>Active</v>
      </c>
      <c r="AH210" s="6" t="str">
        <f t="shared" si="64"/>
        <v/>
      </c>
      <c r="AI210" s="6" t="str">
        <f t="shared" si="65"/>
        <v/>
      </c>
      <c r="AJ210" s="6" t="str">
        <f t="shared" si="66"/>
        <v/>
      </c>
      <c r="AK210" s="6">
        <f t="shared" si="67"/>
        <v>0</v>
      </c>
      <c r="AM210" s="6" t="str">
        <f t="shared" si="68"/>
        <v/>
      </c>
      <c r="AN210" s="6">
        <f t="shared" si="69"/>
        <v>0</v>
      </c>
    </row>
    <row r="211" spans="1:40" outlineLevel="1" x14ac:dyDescent="0.25">
      <c r="A211" s="79" t="s">
        <v>1397</v>
      </c>
      <c r="B211" s="46"/>
      <c r="E211" s="47">
        <v>1</v>
      </c>
      <c r="F211" s="46"/>
      <c r="I211" s="47"/>
      <c r="K211" s="46">
        <f t="shared" si="60"/>
        <v>0</v>
      </c>
      <c r="L211" s="6">
        <f t="shared" si="60"/>
        <v>0</v>
      </c>
      <c r="M211" s="6">
        <f t="shared" si="60"/>
        <v>0</v>
      </c>
      <c r="N211" s="48">
        <f t="shared" si="60"/>
        <v>1</v>
      </c>
      <c r="O211" s="47"/>
      <c r="P211" s="49">
        <f>VLOOKUP($A211, 'YoY $ Balance'!$A$5:$E$281, 2,FALSE)</f>
        <v>765029</v>
      </c>
      <c r="Q211" s="50">
        <f>VLOOKUP($A211, 'YoY $ Balance'!$A$5:$E$281, 3,FALSE)</f>
        <v>765029</v>
      </c>
      <c r="R211" s="50">
        <f>VLOOKUP($A211, 'YoY $ Balance'!$A$5:$E$281,4,FALSE)</f>
        <v>765029</v>
      </c>
      <c r="S211" s="51">
        <f>VLOOKUP($A211, 'YoY $ Balance'!$A$5:$E$281, 5,FALSE)</f>
        <v>765029</v>
      </c>
      <c r="T211" s="46" t="str">
        <f t="shared" si="61"/>
        <v/>
      </c>
      <c r="U211" s="52" t="str">
        <f t="shared" si="59"/>
        <v/>
      </c>
      <c r="V211" s="48" t="str">
        <f t="shared" si="62"/>
        <v/>
      </c>
      <c r="W211" s="47">
        <f t="shared" si="63"/>
        <v>0</v>
      </c>
      <c r="Y211" s="53" t="str">
        <f t="shared" si="70"/>
        <v>No Activity</v>
      </c>
      <c r="Z211" s="52" t="str">
        <f t="shared" si="71"/>
        <v>No Activity</v>
      </c>
      <c r="AA211" s="53" t="str">
        <f t="shared" si="72"/>
        <v>No Activity</v>
      </c>
      <c r="AB211" s="52" t="str">
        <f t="shared" si="73"/>
        <v>No Activity</v>
      </c>
      <c r="AC211" s="53" t="str">
        <f t="shared" si="74"/>
        <v>No Activity</v>
      </c>
      <c r="AD211" s="52" t="str">
        <f t="shared" si="75"/>
        <v>No Activity</v>
      </c>
      <c r="AE211" s="53" t="str">
        <f t="shared" si="76"/>
        <v>Active</v>
      </c>
      <c r="AF211" s="52" t="str">
        <f t="shared" si="77"/>
        <v>No Activity</v>
      </c>
      <c r="AH211" s="6" t="str">
        <f t="shared" si="64"/>
        <v/>
      </c>
      <c r="AI211" s="6" t="str">
        <f t="shared" si="65"/>
        <v/>
      </c>
      <c r="AJ211" s="6" t="str">
        <f t="shared" si="66"/>
        <v/>
      </c>
      <c r="AK211" s="6">
        <f t="shared" si="67"/>
        <v>0</v>
      </c>
      <c r="AM211" s="6" t="str">
        <f t="shared" si="68"/>
        <v/>
      </c>
      <c r="AN211" s="6">
        <f t="shared" si="69"/>
        <v>0</v>
      </c>
    </row>
    <row r="212" spans="1:40" outlineLevel="1" x14ac:dyDescent="0.25">
      <c r="A212" s="79" t="s">
        <v>1399</v>
      </c>
      <c r="B212" s="46">
        <v>1</v>
      </c>
      <c r="E212" s="47"/>
      <c r="F212" s="46"/>
      <c r="I212" s="47"/>
      <c r="K212" s="46">
        <f t="shared" si="60"/>
        <v>1</v>
      </c>
      <c r="L212" s="6">
        <f t="shared" si="60"/>
        <v>0</v>
      </c>
      <c r="M212" s="6">
        <f t="shared" si="60"/>
        <v>0</v>
      </c>
      <c r="N212" s="48">
        <f t="shared" si="60"/>
        <v>0</v>
      </c>
      <c r="O212" s="47"/>
      <c r="P212" s="49">
        <f>VLOOKUP($A212, 'YoY $ Balance'!$A$5:$E$281, 2,FALSE)</f>
        <v>390414.2</v>
      </c>
      <c r="Q212" s="50">
        <f>VLOOKUP($A212, 'YoY $ Balance'!$A$5:$E$281, 3,FALSE)</f>
        <v>0</v>
      </c>
      <c r="R212" s="50">
        <f>VLOOKUP($A212, 'YoY $ Balance'!$A$5:$E$281,4,FALSE)</f>
        <v>0</v>
      </c>
      <c r="S212" s="51">
        <f>VLOOKUP($A212, 'YoY $ Balance'!$A$5:$E$281, 5,FALSE)</f>
        <v>0</v>
      </c>
      <c r="T212" s="46" t="str">
        <f t="shared" si="61"/>
        <v/>
      </c>
      <c r="U212" s="52">
        <f t="shared" si="59"/>
        <v>0</v>
      </c>
      <c r="V212" s="48" t="str">
        <f t="shared" si="62"/>
        <v/>
      </c>
      <c r="W212" s="47" t="str">
        <f t="shared" si="63"/>
        <v/>
      </c>
      <c r="Y212" s="53" t="str">
        <f t="shared" si="70"/>
        <v>Active</v>
      </c>
      <c r="Z212" s="52" t="str">
        <f t="shared" si="71"/>
        <v>No Activity</v>
      </c>
      <c r="AA212" s="53" t="str">
        <f t="shared" si="72"/>
        <v>No Activity</v>
      </c>
      <c r="AB212" s="52" t="str">
        <f t="shared" si="73"/>
        <v>No Activity</v>
      </c>
      <c r="AC212" s="53" t="str">
        <f t="shared" si="74"/>
        <v>No Activity</v>
      </c>
      <c r="AD212" s="52" t="str">
        <f t="shared" si="75"/>
        <v>No Activity</v>
      </c>
      <c r="AE212" s="53" t="str">
        <f t="shared" si="76"/>
        <v>No Activity</v>
      </c>
      <c r="AF212" s="52" t="str">
        <f t="shared" si="77"/>
        <v>No Activity</v>
      </c>
      <c r="AH212" s="6" t="str">
        <f t="shared" si="64"/>
        <v/>
      </c>
      <c r="AI212" s="6">
        <f t="shared" si="65"/>
        <v>0</v>
      </c>
      <c r="AJ212" s="6">
        <f t="shared" si="66"/>
        <v>1</v>
      </c>
      <c r="AK212" s="6" t="str">
        <f t="shared" si="67"/>
        <v/>
      </c>
      <c r="AM212" s="6" t="str">
        <f t="shared" si="68"/>
        <v/>
      </c>
      <c r="AN212" s="6" t="str">
        <f t="shared" si="69"/>
        <v/>
      </c>
    </row>
    <row r="213" spans="1:40" outlineLevel="1" x14ac:dyDescent="0.25">
      <c r="A213" s="79" t="s">
        <v>1402</v>
      </c>
      <c r="B213" s="46">
        <v>4</v>
      </c>
      <c r="C213" s="6">
        <v>4</v>
      </c>
      <c r="D213" s="6">
        <v>5</v>
      </c>
      <c r="E213" s="47">
        <v>3</v>
      </c>
      <c r="F213" s="46">
        <v>5</v>
      </c>
      <c r="G213" s="6">
        <v>4</v>
      </c>
      <c r="H213" s="6">
        <v>5</v>
      </c>
      <c r="I213" s="47">
        <v>3</v>
      </c>
      <c r="K213" s="46">
        <f t="shared" si="60"/>
        <v>-1</v>
      </c>
      <c r="L213" s="6">
        <f t="shared" si="60"/>
        <v>0</v>
      </c>
      <c r="M213" s="6">
        <f t="shared" si="60"/>
        <v>0</v>
      </c>
      <c r="N213" s="48">
        <f t="shared" si="60"/>
        <v>0</v>
      </c>
      <c r="O213" s="47"/>
      <c r="P213" s="49">
        <f>VLOOKUP($A213, 'YoY $ Balance'!$A$5:$E$281, 2,FALSE)</f>
        <v>1554843.5000000005</v>
      </c>
      <c r="Q213" s="50">
        <f>VLOOKUP($A213, 'YoY $ Balance'!$A$5:$E$281, 3,FALSE)</f>
        <v>2185223.1500000004</v>
      </c>
      <c r="R213" s="50">
        <f>VLOOKUP($A213, 'YoY $ Balance'!$A$5:$E$281,4,FALSE)</f>
        <v>3699601.96</v>
      </c>
      <c r="S213" s="51">
        <f>VLOOKUP($A213, 'YoY $ Balance'!$A$5:$E$281, 5,FALSE)</f>
        <v>2257500</v>
      </c>
      <c r="T213" s="46">
        <f t="shared" si="61"/>
        <v>0</v>
      </c>
      <c r="U213" s="52">
        <f t="shared" si="59"/>
        <v>0</v>
      </c>
      <c r="V213" s="48">
        <f t="shared" si="62"/>
        <v>0</v>
      </c>
      <c r="W213" s="47">
        <f t="shared" si="63"/>
        <v>0</v>
      </c>
      <c r="Y213" s="53" t="str">
        <f t="shared" si="70"/>
        <v>Active</v>
      </c>
      <c r="Z213" s="52" t="str">
        <f t="shared" si="71"/>
        <v>Active</v>
      </c>
      <c r="AA213" s="53" t="str">
        <f t="shared" si="72"/>
        <v>Active</v>
      </c>
      <c r="AB213" s="52" t="str">
        <f t="shared" si="73"/>
        <v>Active</v>
      </c>
      <c r="AC213" s="53" t="str">
        <f t="shared" si="74"/>
        <v>Active</v>
      </c>
      <c r="AD213" s="52" t="str">
        <f t="shared" si="75"/>
        <v>Active</v>
      </c>
      <c r="AE213" s="53" t="str">
        <f t="shared" si="76"/>
        <v>Active</v>
      </c>
      <c r="AF213" s="52" t="str">
        <f t="shared" si="77"/>
        <v>Active</v>
      </c>
      <c r="AH213" s="6">
        <f t="shared" si="64"/>
        <v>0</v>
      </c>
      <c r="AI213" s="6">
        <f t="shared" si="65"/>
        <v>0</v>
      </c>
      <c r="AJ213" s="6">
        <f t="shared" si="66"/>
        <v>0</v>
      </c>
      <c r="AK213" s="6">
        <f t="shared" si="67"/>
        <v>0</v>
      </c>
      <c r="AM213" s="6">
        <f t="shared" si="68"/>
        <v>0</v>
      </c>
      <c r="AN213" s="6">
        <f t="shared" si="69"/>
        <v>0</v>
      </c>
    </row>
    <row r="214" spans="1:40" outlineLevel="1" x14ac:dyDescent="0.25">
      <c r="A214" s="79" t="s">
        <v>1413</v>
      </c>
      <c r="B214" s="46"/>
      <c r="D214" s="6">
        <v>8</v>
      </c>
      <c r="E214" s="47">
        <v>4</v>
      </c>
      <c r="F214" s="46"/>
      <c r="H214" s="6">
        <v>10</v>
      </c>
      <c r="I214" s="47">
        <v>8</v>
      </c>
      <c r="K214" s="46">
        <f t="shared" si="60"/>
        <v>0</v>
      </c>
      <c r="L214" s="6">
        <f t="shared" si="60"/>
        <v>0</v>
      </c>
      <c r="M214" s="6">
        <f t="shared" si="60"/>
        <v>-2</v>
      </c>
      <c r="N214" s="48">
        <f t="shared" si="60"/>
        <v>-4</v>
      </c>
      <c r="O214" s="47"/>
      <c r="P214" s="49">
        <f>VLOOKUP($A214, 'YoY $ Balance'!$A$5:$E$281, 2,FALSE)</f>
        <v>0</v>
      </c>
      <c r="Q214" s="50">
        <f>VLOOKUP($A214, 'YoY $ Balance'!$A$5:$E$281, 3,FALSE)</f>
        <v>0</v>
      </c>
      <c r="R214" s="50">
        <f>VLOOKUP($A214, 'YoY $ Balance'!$A$5:$E$281,4,FALSE)</f>
        <v>3143182.2799999993</v>
      </c>
      <c r="S214" s="51">
        <f>VLOOKUP($A214, 'YoY $ Balance'!$A$5:$E$281, 5,FALSE)</f>
        <v>5154104.91</v>
      </c>
      <c r="T214" s="46" t="str">
        <f t="shared" si="61"/>
        <v/>
      </c>
      <c r="U214" s="52" t="str">
        <f t="shared" ref="U214:U271" si="78">AI214</f>
        <v/>
      </c>
      <c r="V214" s="48">
        <f t="shared" si="62"/>
        <v>0</v>
      </c>
      <c r="W214" s="47">
        <f t="shared" si="63"/>
        <v>0</v>
      </c>
      <c r="Y214" s="53" t="str">
        <f t="shared" si="70"/>
        <v>No Activity</v>
      </c>
      <c r="Z214" s="52" t="str">
        <f t="shared" si="71"/>
        <v>No Activity</v>
      </c>
      <c r="AA214" s="53" t="str">
        <f t="shared" si="72"/>
        <v>No Activity</v>
      </c>
      <c r="AB214" s="52" t="str">
        <f t="shared" si="73"/>
        <v>No Activity</v>
      </c>
      <c r="AC214" s="53" t="str">
        <f t="shared" si="74"/>
        <v>Active</v>
      </c>
      <c r="AD214" s="52" t="str">
        <f t="shared" si="75"/>
        <v>Active</v>
      </c>
      <c r="AE214" s="53" t="str">
        <f t="shared" si="76"/>
        <v>Active</v>
      </c>
      <c r="AF214" s="52" t="str">
        <f t="shared" si="77"/>
        <v>Active</v>
      </c>
      <c r="AH214" s="6" t="str">
        <f t="shared" si="64"/>
        <v/>
      </c>
      <c r="AI214" s="6" t="str">
        <f t="shared" si="65"/>
        <v/>
      </c>
      <c r="AJ214" s="6">
        <f t="shared" si="66"/>
        <v>0</v>
      </c>
      <c r="AK214" s="6">
        <f t="shared" si="67"/>
        <v>0</v>
      </c>
      <c r="AM214" s="6">
        <f t="shared" si="68"/>
        <v>0</v>
      </c>
      <c r="AN214" s="6">
        <f t="shared" si="69"/>
        <v>0</v>
      </c>
    </row>
    <row r="215" spans="1:40" outlineLevel="1" x14ac:dyDescent="0.25">
      <c r="A215" s="79" t="s">
        <v>1480</v>
      </c>
      <c r="B215" s="46"/>
      <c r="D215" s="6">
        <v>1</v>
      </c>
      <c r="E215" s="47"/>
      <c r="F215" s="46"/>
      <c r="H215" s="6">
        <v>2</v>
      </c>
      <c r="I215" s="47">
        <v>1</v>
      </c>
      <c r="K215" s="46">
        <f t="shared" si="60"/>
        <v>0</v>
      </c>
      <c r="L215" s="6">
        <f t="shared" si="60"/>
        <v>0</v>
      </c>
      <c r="M215" s="6">
        <f t="shared" si="60"/>
        <v>-1</v>
      </c>
      <c r="N215" s="48">
        <f t="shared" si="60"/>
        <v>-1</v>
      </c>
      <c r="O215" s="47"/>
      <c r="P215" s="49">
        <f>VLOOKUP($A215, 'YoY $ Balance'!$A$5:$E$281, 2,FALSE)</f>
        <v>0</v>
      </c>
      <c r="Q215" s="50">
        <f>VLOOKUP($A215, 'YoY $ Balance'!$A$5:$E$281, 3,FALSE)</f>
        <v>0</v>
      </c>
      <c r="R215" s="50">
        <f>VLOOKUP($A215, 'YoY $ Balance'!$A$5:$E$281,4,FALSE)</f>
        <v>-336622.42000000004</v>
      </c>
      <c r="S215" s="51">
        <f>VLOOKUP($A215, 'YoY $ Balance'!$A$5:$E$281, 5,FALSE)</f>
        <v>-266280.57</v>
      </c>
      <c r="T215" s="46" t="str">
        <f t="shared" si="61"/>
        <v/>
      </c>
      <c r="U215" s="52" t="str">
        <f t="shared" si="78"/>
        <v/>
      </c>
      <c r="V215" s="48">
        <f t="shared" si="62"/>
        <v>0</v>
      </c>
      <c r="W215" s="47">
        <f t="shared" si="63"/>
        <v>1</v>
      </c>
      <c r="Y215" s="53" t="str">
        <f t="shared" si="70"/>
        <v>No Activity</v>
      </c>
      <c r="Z215" s="52" t="str">
        <f t="shared" si="71"/>
        <v>No Activity</v>
      </c>
      <c r="AA215" s="53" t="str">
        <f t="shared" si="72"/>
        <v>No Activity</v>
      </c>
      <c r="AB215" s="52" t="str">
        <f t="shared" si="73"/>
        <v>No Activity</v>
      </c>
      <c r="AC215" s="53" t="str">
        <f t="shared" si="74"/>
        <v>Active</v>
      </c>
      <c r="AD215" s="52" t="str">
        <f t="shared" si="75"/>
        <v>Active</v>
      </c>
      <c r="AE215" s="53" t="str">
        <f t="shared" si="76"/>
        <v>No Activity</v>
      </c>
      <c r="AF215" s="52" t="str">
        <f t="shared" si="77"/>
        <v>Active</v>
      </c>
      <c r="AH215" s="6" t="str">
        <f t="shared" si="64"/>
        <v/>
      </c>
      <c r="AI215" s="6" t="str">
        <f t="shared" si="65"/>
        <v/>
      </c>
      <c r="AJ215" s="6">
        <f t="shared" si="66"/>
        <v>0</v>
      </c>
      <c r="AK215" s="6">
        <f t="shared" si="67"/>
        <v>1</v>
      </c>
      <c r="AM215" s="6">
        <f t="shared" si="68"/>
        <v>0</v>
      </c>
      <c r="AN215" s="6">
        <f t="shared" si="69"/>
        <v>1</v>
      </c>
    </row>
    <row r="216" spans="1:40" outlineLevel="1" x14ac:dyDescent="0.25">
      <c r="A216" s="79" t="s">
        <v>1513</v>
      </c>
      <c r="B216" s="46"/>
      <c r="C216" s="6">
        <v>1</v>
      </c>
      <c r="E216" s="47"/>
      <c r="F216" s="46"/>
      <c r="G216" s="6">
        <v>1</v>
      </c>
      <c r="I216" s="47"/>
      <c r="K216" s="46">
        <f t="shared" si="60"/>
        <v>0</v>
      </c>
      <c r="L216" s="6">
        <f t="shared" si="60"/>
        <v>0</v>
      </c>
      <c r="M216" s="6">
        <f t="shared" si="60"/>
        <v>0</v>
      </c>
      <c r="N216" s="48">
        <f t="shared" si="60"/>
        <v>0</v>
      </c>
      <c r="O216" s="47"/>
      <c r="P216" s="49">
        <f>VLOOKUP($A216, 'YoY $ Balance'!$A$5:$E$281, 2,FALSE)</f>
        <v>0</v>
      </c>
      <c r="Q216" s="50">
        <f>VLOOKUP($A216, 'YoY $ Balance'!$A$5:$E$281, 3,FALSE)</f>
        <v>934500</v>
      </c>
      <c r="R216" s="50">
        <f>VLOOKUP($A216, 'YoY $ Balance'!$A$5:$E$281,4,FALSE)</f>
        <v>0</v>
      </c>
      <c r="S216" s="51">
        <f>VLOOKUP($A216, 'YoY $ Balance'!$A$5:$E$281, 5,FALSE)</f>
        <v>0</v>
      </c>
      <c r="T216" s="46" t="str">
        <f t="shared" si="61"/>
        <v/>
      </c>
      <c r="U216" s="52">
        <f t="shared" si="78"/>
        <v>0</v>
      </c>
      <c r="V216" s="48" t="str">
        <f t="shared" si="62"/>
        <v/>
      </c>
      <c r="W216" s="47" t="str">
        <f t="shared" si="63"/>
        <v/>
      </c>
      <c r="Y216" s="53" t="str">
        <f t="shared" si="70"/>
        <v>No Activity</v>
      </c>
      <c r="Z216" s="52" t="str">
        <f t="shared" si="71"/>
        <v>No Activity</v>
      </c>
      <c r="AA216" s="53" t="str">
        <f t="shared" si="72"/>
        <v>Active</v>
      </c>
      <c r="AB216" s="52" t="str">
        <f t="shared" si="73"/>
        <v>Active</v>
      </c>
      <c r="AC216" s="53" t="str">
        <f t="shared" si="74"/>
        <v>No Activity</v>
      </c>
      <c r="AD216" s="52" t="str">
        <f t="shared" si="75"/>
        <v>No Activity</v>
      </c>
      <c r="AE216" s="53" t="str">
        <f t="shared" si="76"/>
        <v>No Activity</v>
      </c>
      <c r="AF216" s="52" t="str">
        <f t="shared" si="77"/>
        <v>No Activity</v>
      </c>
      <c r="AH216" s="6" t="str">
        <f t="shared" si="64"/>
        <v/>
      </c>
      <c r="AI216" s="6">
        <f t="shared" si="65"/>
        <v>0</v>
      </c>
      <c r="AJ216" s="6">
        <f t="shared" si="66"/>
        <v>1</v>
      </c>
      <c r="AK216" s="6" t="str">
        <f t="shared" si="67"/>
        <v/>
      </c>
      <c r="AM216" s="6" t="str">
        <f t="shared" si="68"/>
        <v/>
      </c>
      <c r="AN216" s="6" t="str">
        <f t="shared" si="69"/>
        <v/>
      </c>
    </row>
    <row r="217" spans="1:40" outlineLevel="1" x14ac:dyDescent="0.25">
      <c r="A217" s="79" t="s">
        <v>1421</v>
      </c>
      <c r="B217" s="46"/>
      <c r="D217" s="6">
        <v>9</v>
      </c>
      <c r="E217" s="47">
        <v>4</v>
      </c>
      <c r="F217" s="46"/>
      <c r="H217" s="6">
        <v>10</v>
      </c>
      <c r="I217" s="47">
        <v>4</v>
      </c>
      <c r="K217" s="46">
        <f t="shared" si="60"/>
        <v>0</v>
      </c>
      <c r="L217" s="6">
        <f t="shared" si="60"/>
        <v>0</v>
      </c>
      <c r="M217" s="6">
        <f t="shared" si="60"/>
        <v>-1</v>
      </c>
      <c r="N217" s="48">
        <f t="shared" si="60"/>
        <v>0</v>
      </c>
      <c r="O217" s="47"/>
      <c r="P217" s="49">
        <f>VLOOKUP($A217, 'YoY $ Balance'!$A$5:$E$281, 2,FALSE)</f>
        <v>0</v>
      </c>
      <c r="Q217" s="50">
        <f>VLOOKUP($A217, 'YoY $ Balance'!$A$5:$E$281, 3,FALSE)</f>
        <v>0</v>
      </c>
      <c r="R217" s="50">
        <f>VLOOKUP($A217, 'YoY $ Balance'!$A$5:$E$281,4,FALSE)</f>
        <v>18180866.680000003</v>
      </c>
      <c r="S217" s="51">
        <f>VLOOKUP($A217, 'YoY $ Balance'!$A$5:$E$281, 5,FALSE)</f>
        <v>7888533.3499999996</v>
      </c>
      <c r="T217" s="46" t="str">
        <f t="shared" si="61"/>
        <v/>
      </c>
      <c r="U217" s="52" t="str">
        <f t="shared" si="78"/>
        <v/>
      </c>
      <c r="V217" s="48">
        <f t="shared" si="62"/>
        <v>0</v>
      </c>
      <c r="W217" s="47">
        <f t="shared" si="63"/>
        <v>0</v>
      </c>
      <c r="Y217" s="53" t="str">
        <f t="shared" si="70"/>
        <v>No Activity</v>
      </c>
      <c r="Z217" s="52" t="str">
        <f t="shared" si="71"/>
        <v>No Activity</v>
      </c>
      <c r="AA217" s="53" t="str">
        <f t="shared" si="72"/>
        <v>No Activity</v>
      </c>
      <c r="AB217" s="52" t="str">
        <f t="shared" si="73"/>
        <v>No Activity</v>
      </c>
      <c r="AC217" s="53" t="str">
        <f t="shared" si="74"/>
        <v>Active</v>
      </c>
      <c r="AD217" s="52" t="str">
        <f t="shared" si="75"/>
        <v>Active</v>
      </c>
      <c r="AE217" s="53" t="str">
        <f t="shared" si="76"/>
        <v>Active</v>
      </c>
      <c r="AF217" s="52" t="str">
        <f t="shared" si="77"/>
        <v>Active</v>
      </c>
      <c r="AH217" s="6" t="str">
        <f t="shared" si="64"/>
        <v/>
      </c>
      <c r="AI217" s="6" t="str">
        <f t="shared" si="65"/>
        <v/>
      </c>
      <c r="AJ217" s="6">
        <f t="shared" si="66"/>
        <v>0</v>
      </c>
      <c r="AK217" s="6">
        <f t="shared" si="67"/>
        <v>0</v>
      </c>
      <c r="AM217" s="6">
        <f t="shared" si="68"/>
        <v>0</v>
      </c>
      <c r="AN217" s="6">
        <f t="shared" si="69"/>
        <v>0</v>
      </c>
    </row>
    <row r="218" spans="1:40" outlineLevel="1" x14ac:dyDescent="0.25">
      <c r="A218" s="79" t="s">
        <v>1417</v>
      </c>
      <c r="B218" s="46"/>
      <c r="D218" s="6">
        <v>21</v>
      </c>
      <c r="E218" s="47">
        <v>14</v>
      </c>
      <c r="F218" s="46"/>
      <c r="H218" s="6">
        <v>11</v>
      </c>
      <c r="I218" s="47">
        <v>8</v>
      </c>
      <c r="K218" s="46">
        <f t="shared" si="60"/>
        <v>0</v>
      </c>
      <c r="L218" s="6">
        <f t="shared" si="60"/>
        <v>0</v>
      </c>
      <c r="M218" s="6">
        <f t="shared" si="60"/>
        <v>10</v>
      </c>
      <c r="N218" s="48">
        <f t="shared" si="60"/>
        <v>6</v>
      </c>
      <c r="O218" s="47"/>
      <c r="P218" s="49">
        <f>VLOOKUP($A218, 'YoY $ Balance'!$A$5:$E$281, 2,FALSE)</f>
        <v>0</v>
      </c>
      <c r="Q218" s="50">
        <f>VLOOKUP($A218, 'YoY $ Balance'!$A$5:$E$281, 3,FALSE)</f>
        <v>0</v>
      </c>
      <c r="R218" s="50">
        <f>VLOOKUP($A218, 'YoY $ Balance'!$A$5:$E$281,4,FALSE)</f>
        <v>2527970</v>
      </c>
      <c r="S218" s="51">
        <f>VLOOKUP($A218, 'YoY $ Balance'!$A$5:$E$281, 5,FALSE)</f>
        <v>2308110</v>
      </c>
      <c r="T218" s="46" t="str">
        <f t="shared" si="61"/>
        <v/>
      </c>
      <c r="U218" s="52" t="str">
        <f t="shared" si="78"/>
        <v/>
      </c>
      <c r="V218" s="48">
        <f t="shared" si="62"/>
        <v>0</v>
      </c>
      <c r="W218" s="47">
        <f t="shared" si="63"/>
        <v>0</v>
      </c>
      <c r="Y218" s="53" t="str">
        <f t="shared" si="70"/>
        <v>No Activity</v>
      </c>
      <c r="Z218" s="52" t="str">
        <f t="shared" si="71"/>
        <v>No Activity</v>
      </c>
      <c r="AA218" s="53" t="str">
        <f t="shared" si="72"/>
        <v>No Activity</v>
      </c>
      <c r="AB218" s="52" t="str">
        <f t="shared" si="73"/>
        <v>No Activity</v>
      </c>
      <c r="AC218" s="53" t="str">
        <f t="shared" si="74"/>
        <v>Active</v>
      </c>
      <c r="AD218" s="52" t="str">
        <f t="shared" si="75"/>
        <v>Active</v>
      </c>
      <c r="AE218" s="53" t="str">
        <f t="shared" si="76"/>
        <v>Active</v>
      </c>
      <c r="AF218" s="52" t="str">
        <f t="shared" si="77"/>
        <v>Active</v>
      </c>
      <c r="AH218" s="6" t="str">
        <f t="shared" si="64"/>
        <v/>
      </c>
      <c r="AI218" s="6" t="str">
        <f t="shared" si="65"/>
        <v/>
      </c>
      <c r="AJ218" s="6">
        <f t="shared" si="66"/>
        <v>0</v>
      </c>
      <c r="AK218" s="6">
        <f t="shared" si="67"/>
        <v>0</v>
      </c>
      <c r="AM218" s="6">
        <f t="shared" si="68"/>
        <v>0</v>
      </c>
      <c r="AN218" s="6">
        <f t="shared" si="69"/>
        <v>0</v>
      </c>
    </row>
    <row r="219" spans="1:40" outlineLevel="1" x14ac:dyDescent="0.25">
      <c r="A219" s="79" t="s">
        <v>1419</v>
      </c>
      <c r="B219" s="46"/>
      <c r="D219" s="6">
        <v>5</v>
      </c>
      <c r="E219" s="47">
        <v>9</v>
      </c>
      <c r="F219" s="46"/>
      <c r="H219" s="6">
        <v>3</v>
      </c>
      <c r="I219" s="47">
        <v>12</v>
      </c>
      <c r="K219" s="46">
        <f t="shared" si="60"/>
        <v>0</v>
      </c>
      <c r="L219" s="6">
        <f t="shared" si="60"/>
        <v>0</v>
      </c>
      <c r="M219" s="6">
        <f t="shared" si="60"/>
        <v>2</v>
      </c>
      <c r="N219" s="48">
        <f t="shared" si="60"/>
        <v>-3</v>
      </c>
      <c r="O219" s="47"/>
      <c r="P219" s="49">
        <f>VLOOKUP($A219, 'YoY $ Balance'!$A$5:$E$281, 2,FALSE)</f>
        <v>0</v>
      </c>
      <c r="Q219" s="50">
        <f>VLOOKUP($A219, 'YoY $ Balance'!$A$5:$E$281, 3,FALSE)</f>
        <v>0</v>
      </c>
      <c r="R219" s="50">
        <f>VLOOKUP($A219, 'YoY $ Balance'!$A$5:$E$281,4,FALSE)</f>
        <v>-893648.75999999989</v>
      </c>
      <c r="S219" s="51">
        <f>VLOOKUP($A219, 'YoY $ Balance'!$A$5:$E$281, 5,FALSE)</f>
        <v>30583215.360000003</v>
      </c>
      <c r="T219" s="46" t="str">
        <f t="shared" si="61"/>
        <v/>
      </c>
      <c r="U219" s="52" t="str">
        <f t="shared" si="78"/>
        <v/>
      </c>
      <c r="V219" s="48">
        <f t="shared" si="62"/>
        <v>0</v>
      </c>
      <c r="W219" s="47">
        <f t="shared" si="63"/>
        <v>0</v>
      </c>
      <c r="Y219" s="53" t="str">
        <f t="shared" si="70"/>
        <v>No Activity</v>
      </c>
      <c r="Z219" s="52" t="str">
        <f t="shared" si="71"/>
        <v>No Activity</v>
      </c>
      <c r="AA219" s="53" t="str">
        <f t="shared" si="72"/>
        <v>No Activity</v>
      </c>
      <c r="AB219" s="52" t="str">
        <f t="shared" si="73"/>
        <v>No Activity</v>
      </c>
      <c r="AC219" s="53" t="str">
        <f t="shared" si="74"/>
        <v>Active</v>
      </c>
      <c r="AD219" s="52" t="str">
        <f t="shared" si="75"/>
        <v>Active</v>
      </c>
      <c r="AE219" s="53" t="str">
        <f t="shared" si="76"/>
        <v>Active</v>
      </c>
      <c r="AF219" s="52" t="str">
        <f t="shared" si="77"/>
        <v>Active</v>
      </c>
      <c r="AH219" s="6" t="str">
        <f t="shared" si="64"/>
        <v/>
      </c>
      <c r="AI219" s="6" t="str">
        <f t="shared" si="65"/>
        <v/>
      </c>
      <c r="AJ219" s="6">
        <f t="shared" si="66"/>
        <v>0</v>
      </c>
      <c r="AK219" s="6">
        <f t="shared" si="67"/>
        <v>0</v>
      </c>
      <c r="AM219" s="6">
        <f t="shared" si="68"/>
        <v>0</v>
      </c>
      <c r="AN219" s="6">
        <f t="shared" si="69"/>
        <v>0</v>
      </c>
    </row>
    <row r="220" spans="1:40" outlineLevel="1" x14ac:dyDescent="0.25">
      <c r="A220" s="79" t="s">
        <v>1505</v>
      </c>
      <c r="B220" s="46"/>
      <c r="E220" s="47"/>
      <c r="F220" s="46">
        <v>1</v>
      </c>
      <c r="I220" s="47"/>
      <c r="K220" s="46">
        <f t="shared" si="60"/>
        <v>-1</v>
      </c>
      <c r="L220" s="6">
        <f t="shared" si="60"/>
        <v>0</v>
      </c>
      <c r="M220" s="6">
        <f t="shared" si="60"/>
        <v>0</v>
      </c>
      <c r="N220" s="48">
        <f t="shared" si="60"/>
        <v>0</v>
      </c>
      <c r="O220" s="47"/>
      <c r="P220" s="49">
        <f>VLOOKUP($A220, 'YoY $ Balance'!$A$5:$E$281, 2,FALSE)</f>
        <v>845250.1</v>
      </c>
      <c r="Q220" s="50">
        <f>VLOOKUP($A220, 'YoY $ Balance'!$A$5:$E$281, 3,FALSE)</f>
        <v>0</v>
      </c>
      <c r="R220" s="50">
        <f>VLOOKUP($A220, 'YoY $ Balance'!$A$5:$E$281,4,FALSE)</f>
        <v>0</v>
      </c>
      <c r="S220" s="51">
        <f>VLOOKUP($A220, 'YoY $ Balance'!$A$5:$E$281, 5,FALSE)</f>
        <v>0</v>
      </c>
      <c r="T220" s="46">
        <f t="shared" si="61"/>
        <v>1</v>
      </c>
      <c r="U220" s="52" t="str">
        <f t="shared" si="78"/>
        <v/>
      </c>
      <c r="V220" s="48" t="str">
        <f t="shared" si="62"/>
        <v/>
      </c>
      <c r="W220" s="47" t="str">
        <f t="shared" si="63"/>
        <v/>
      </c>
      <c r="Y220" s="53" t="str">
        <f t="shared" si="70"/>
        <v>No Activity</v>
      </c>
      <c r="Z220" s="52" t="str">
        <f t="shared" si="71"/>
        <v>Active</v>
      </c>
      <c r="AA220" s="53" t="str">
        <f t="shared" si="72"/>
        <v>No Activity</v>
      </c>
      <c r="AB220" s="52" t="str">
        <f t="shared" si="73"/>
        <v>No Activity</v>
      </c>
      <c r="AC220" s="53" t="str">
        <f t="shared" si="74"/>
        <v>No Activity</v>
      </c>
      <c r="AD220" s="52" t="str">
        <f t="shared" si="75"/>
        <v>No Activity</v>
      </c>
      <c r="AE220" s="53" t="str">
        <f t="shared" si="76"/>
        <v>No Activity</v>
      </c>
      <c r="AF220" s="52" t="str">
        <f t="shared" si="77"/>
        <v>No Activity</v>
      </c>
      <c r="AH220" s="6" t="str">
        <f t="shared" si="64"/>
        <v/>
      </c>
      <c r="AI220" s="6" t="str">
        <f t="shared" si="65"/>
        <v/>
      </c>
      <c r="AJ220" s="6" t="str">
        <f t="shared" si="66"/>
        <v/>
      </c>
      <c r="AK220" s="6" t="str">
        <f t="shared" si="67"/>
        <v/>
      </c>
      <c r="AM220" s="6" t="str">
        <f t="shared" si="68"/>
        <v/>
      </c>
      <c r="AN220" s="6" t="str">
        <f t="shared" si="69"/>
        <v/>
      </c>
    </row>
    <row r="221" spans="1:40" outlineLevel="1" x14ac:dyDescent="0.25">
      <c r="A221" s="79" t="s">
        <v>1478</v>
      </c>
      <c r="B221" s="46"/>
      <c r="D221" s="6">
        <v>7</v>
      </c>
      <c r="E221" s="47">
        <v>4</v>
      </c>
      <c r="F221" s="46"/>
      <c r="H221" s="6">
        <v>6</v>
      </c>
      <c r="I221" s="47">
        <v>4</v>
      </c>
      <c r="K221" s="46">
        <f t="shared" si="60"/>
        <v>0</v>
      </c>
      <c r="L221" s="6">
        <f t="shared" si="60"/>
        <v>0</v>
      </c>
      <c r="M221" s="6">
        <f t="shared" si="60"/>
        <v>1</v>
      </c>
      <c r="N221" s="48">
        <f t="shared" si="60"/>
        <v>0</v>
      </c>
      <c r="O221" s="47"/>
      <c r="P221" s="49">
        <f>VLOOKUP($A221, 'YoY $ Balance'!$A$5:$E$281, 2,FALSE)</f>
        <v>0</v>
      </c>
      <c r="Q221" s="50">
        <f>VLOOKUP($A221, 'YoY $ Balance'!$A$5:$E$281, 3,FALSE)</f>
        <v>0</v>
      </c>
      <c r="R221" s="50">
        <f>VLOOKUP($A221, 'YoY $ Balance'!$A$5:$E$281,4,FALSE)</f>
        <v>460737.5</v>
      </c>
      <c r="S221" s="51">
        <f>VLOOKUP($A221, 'YoY $ Balance'!$A$5:$E$281, 5,FALSE)</f>
        <v>301000</v>
      </c>
      <c r="T221" s="46" t="str">
        <f t="shared" si="61"/>
        <v/>
      </c>
      <c r="U221" s="52" t="str">
        <f t="shared" si="78"/>
        <v/>
      </c>
      <c r="V221" s="48">
        <f t="shared" si="62"/>
        <v>0</v>
      </c>
      <c r="W221" s="47">
        <f t="shared" si="63"/>
        <v>0</v>
      </c>
      <c r="Y221" s="53" t="str">
        <f t="shared" si="70"/>
        <v>No Activity</v>
      </c>
      <c r="Z221" s="52" t="str">
        <f t="shared" si="71"/>
        <v>No Activity</v>
      </c>
      <c r="AA221" s="53" t="str">
        <f t="shared" si="72"/>
        <v>No Activity</v>
      </c>
      <c r="AB221" s="52" t="str">
        <f t="shared" si="73"/>
        <v>No Activity</v>
      </c>
      <c r="AC221" s="53" t="str">
        <f t="shared" si="74"/>
        <v>Active</v>
      </c>
      <c r="AD221" s="52" t="str">
        <f t="shared" si="75"/>
        <v>Active</v>
      </c>
      <c r="AE221" s="53" t="str">
        <f t="shared" si="76"/>
        <v>Active</v>
      </c>
      <c r="AF221" s="52" t="str">
        <f t="shared" si="77"/>
        <v>Active</v>
      </c>
      <c r="AH221" s="6" t="str">
        <f t="shared" si="64"/>
        <v/>
      </c>
      <c r="AI221" s="6" t="str">
        <f t="shared" si="65"/>
        <v/>
      </c>
      <c r="AJ221" s="6">
        <f t="shared" si="66"/>
        <v>0</v>
      </c>
      <c r="AK221" s="6">
        <f t="shared" si="67"/>
        <v>0</v>
      </c>
      <c r="AM221" s="6">
        <f t="shared" si="68"/>
        <v>0</v>
      </c>
      <c r="AN221" s="6">
        <f t="shared" si="69"/>
        <v>0</v>
      </c>
    </row>
    <row r="222" spans="1:40" outlineLevel="1" x14ac:dyDescent="0.25">
      <c r="A222" s="79" t="s">
        <v>1474</v>
      </c>
      <c r="B222" s="46"/>
      <c r="D222" s="6">
        <v>11</v>
      </c>
      <c r="E222" s="47">
        <v>8</v>
      </c>
      <c r="F222" s="46"/>
      <c r="H222" s="6">
        <v>12</v>
      </c>
      <c r="I222" s="47">
        <v>8</v>
      </c>
      <c r="K222" s="46">
        <f t="shared" si="60"/>
        <v>0</v>
      </c>
      <c r="L222" s="6">
        <f t="shared" si="60"/>
        <v>0</v>
      </c>
      <c r="M222" s="6">
        <f t="shared" si="60"/>
        <v>-1</v>
      </c>
      <c r="N222" s="48">
        <f t="shared" si="60"/>
        <v>0</v>
      </c>
      <c r="O222" s="47"/>
      <c r="P222" s="49">
        <f>VLOOKUP($A222, 'YoY $ Balance'!$A$5:$E$281, 2,FALSE)</f>
        <v>0</v>
      </c>
      <c r="Q222" s="50">
        <f>VLOOKUP($A222, 'YoY $ Balance'!$A$5:$E$281, 3,FALSE)</f>
        <v>0</v>
      </c>
      <c r="R222" s="50">
        <f>VLOOKUP($A222, 'YoY $ Balance'!$A$5:$E$281,4,FALSE)</f>
        <v>14298683.849999998</v>
      </c>
      <c r="S222" s="51">
        <f>VLOOKUP($A222, 'YoY $ Balance'!$A$5:$E$281, 5,FALSE)</f>
        <v>14578557.589999996</v>
      </c>
      <c r="T222" s="46" t="str">
        <f t="shared" si="61"/>
        <v/>
      </c>
      <c r="U222" s="52" t="str">
        <f t="shared" si="78"/>
        <v/>
      </c>
      <c r="V222" s="48">
        <f t="shared" si="62"/>
        <v>0</v>
      </c>
      <c r="W222" s="47">
        <f t="shared" si="63"/>
        <v>0</v>
      </c>
      <c r="Y222" s="53" t="str">
        <f t="shared" si="70"/>
        <v>No Activity</v>
      </c>
      <c r="Z222" s="52" t="str">
        <f t="shared" si="71"/>
        <v>No Activity</v>
      </c>
      <c r="AA222" s="53" t="str">
        <f t="shared" si="72"/>
        <v>No Activity</v>
      </c>
      <c r="AB222" s="52" t="str">
        <f t="shared" si="73"/>
        <v>No Activity</v>
      </c>
      <c r="AC222" s="53" t="str">
        <f t="shared" si="74"/>
        <v>Active</v>
      </c>
      <c r="AD222" s="52" t="str">
        <f t="shared" si="75"/>
        <v>Active</v>
      </c>
      <c r="AE222" s="53" t="str">
        <f t="shared" si="76"/>
        <v>Active</v>
      </c>
      <c r="AF222" s="52" t="str">
        <f t="shared" si="77"/>
        <v>Active</v>
      </c>
      <c r="AH222" s="6" t="str">
        <f t="shared" si="64"/>
        <v/>
      </c>
      <c r="AI222" s="6" t="str">
        <f t="shared" si="65"/>
        <v/>
      </c>
      <c r="AJ222" s="6">
        <f t="shared" si="66"/>
        <v>0</v>
      </c>
      <c r="AK222" s="6">
        <f t="shared" si="67"/>
        <v>0</v>
      </c>
      <c r="AM222" s="6">
        <f t="shared" si="68"/>
        <v>0</v>
      </c>
      <c r="AN222" s="6">
        <f t="shared" si="69"/>
        <v>0</v>
      </c>
    </row>
    <row r="223" spans="1:40" outlineLevel="1" x14ac:dyDescent="0.25">
      <c r="A223" s="79" t="s">
        <v>1482</v>
      </c>
      <c r="B223" s="46"/>
      <c r="C223" s="6">
        <v>5</v>
      </c>
      <c r="E223" s="47"/>
      <c r="F223" s="46">
        <v>13</v>
      </c>
      <c r="G223" s="6">
        <v>7</v>
      </c>
      <c r="I223" s="47"/>
      <c r="K223" s="46">
        <f t="shared" si="60"/>
        <v>-13</v>
      </c>
      <c r="L223" s="6">
        <f t="shared" si="60"/>
        <v>-2</v>
      </c>
      <c r="M223" s="6">
        <f t="shared" si="60"/>
        <v>0</v>
      </c>
      <c r="N223" s="48">
        <f t="shared" si="60"/>
        <v>0</v>
      </c>
      <c r="O223" s="47"/>
      <c r="P223" s="49">
        <f>VLOOKUP($A223, 'YoY $ Balance'!$A$5:$E$281, 2,FALSE)</f>
        <v>164271139.47999996</v>
      </c>
      <c r="Q223" s="50">
        <f>VLOOKUP($A223, 'YoY $ Balance'!$A$5:$E$281, 3,FALSE)</f>
        <v>86835504.679999977</v>
      </c>
      <c r="R223" s="50">
        <f>VLOOKUP($A223, 'YoY $ Balance'!$A$5:$E$281,4,FALSE)</f>
        <v>-446278.06</v>
      </c>
      <c r="S223" s="51">
        <f>VLOOKUP($A223, 'YoY $ Balance'!$A$5:$E$281, 5,FALSE)</f>
        <v>-446278.06</v>
      </c>
      <c r="T223" s="46">
        <f t="shared" si="61"/>
        <v>1</v>
      </c>
      <c r="U223" s="52" t="str">
        <f t="shared" si="78"/>
        <v/>
      </c>
      <c r="V223" s="48" t="str">
        <f t="shared" si="62"/>
        <v/>
      </c>
      <c r="W223" s="47">
        <f t="shared" si="63"/>
        <v>1</v>
      </c>
      <c r="Y223" s="53" t="str">
        <f t="shared" si="70"/>
        <v>No Activity</v>
      </c>
      <c r="Z223" s="52" t="str">
        <f t="shared" si="71"/>
        <v>Active</v>
      </c>
      <c r="AA223" s="53" t="str">
        <f t="shared" si="72"/>
        <v>Active</v>
      </c>
      <c r="AB223" s="52" t="str">
        <f t="shared" si="73"/>
        <v>Active</v>
      </c>
      <c r="AC223" s="53" t="str">
        <f t="shared" si="74"/>
        <v>No Activity</v>
      </c>
      <c r="AD223" s="52" t="str">
        <f t="shared" si="75"/>
        <v>No Activity</v>
      </c>
      <c r="AE223" s="53" t="str">
        <f t="shared" si="76"/>
        <v>No Activity</v>
      </c>
      <c r="AF223" s="52" t="str">
        <f t="shared" si="77"/>
        <v>No Activity</v>
      </c>
      <c r="AH223" s="6" t="str">
        <f t="shared" si="64"/>
        <v/>
      </c>
      <c r="AI223" s="6" t="str">
        <f t="shared" si="65"/>
        <v/>
      </c>
      <c r="AJ223" s="6">
        <f t="shared" si="66"/>
        <v>0</v>
      </c>
      <c r="AK223" s="6">
        <f t="shared" si="67"/>
        <v>1</v>
      </c>
      <c r="AM223" s="6" t="str">
        <f t="shared" si="68"/>
        <v/>
      </c>
      <c r="AN223" s="6">
        <f t="shared" si="69"/>
        <v>1</v>
      </c>
    </row>
    <row r="224" spans="1:40" outlineLevel="1" x14ac:dyDescent="0.25">
      <c r="A224" s="79" t="s">
        <v>1472</v>
      </c>
      <c r="B224" s="46"/>
      <c r="E224" s="47">
        <v>1</v>
      </c>
      <c r="F224" s="46"/>
      <c r="I224" s="47">
        <v>1</v>
      </c>
      <c r="K224" s="46">
        <f t="shared" si="60"/>
        <v>0</v>
      </c>
      <c r="L224" s="6">
        <f t="shared" si="60"/>
        <v>0</v>
      </c>
      <c r="M224" s="6">
        <f t="shared" si="60"/>
        <v>0</v>
      </c>
      <c r="N224" s="48">
        <f t="shared" si="60"/>
        <v>0</v>
      </c>
      <c r="O224" s="47"/>
      <c r="P224" s="49">
        <f>VLOOKUP($A224, 'YoY $ Balance'!$A$5:$E$281, 2,FALSE)</f>
        <v>0</v>
      </c>
      <c r="Q224" s="50">
        <f>VLOOKUP($A224, 'YoY $ Balance'!$A$5:$E$281, 3,FALSE)</f>
        <v>0</v>
      </c>
      <c r="R224" s="50">
        <f>VLOOKUP($A224, 'YoY $ Balance'!$A$5:$E$281,4,FALSE)</f>
        <v>0</v>
      </c>
      <c r="S224" s="51">
        <f>VLOOKUP($A224, 'YoY $ Balance'!$A$5:$E$281, 5,FALSE)</f>
        <v>2902500</v>
      </c>
      <c r="T224" s="46" t="str">
        <f t="shared" si="61"/>
        <v/>
      </c>
      <c r="U224" s="52" t="str">
        <f t="shared" si="78"/>
        <v/>
      </c>
      <c r="V224" s="48" t="str">
        <f t="shared" si="62"/>
        <v/>
      </c>
      <c r="W224" s="47">
        <f t="shared" si="63"/>
        <v>0</v>
      </c>
      <c r="Y224" s="53" t="str">
        <f t="shared" si="70"/>
        <v>No Activity</v>
      </c>
      <c r="Z224" s="52" t="str">
        <f t="shared" si="71"/>
        <v>No Activity</v>
      </c>
      <c r="AA224" s="53" t="str">
        <f t="shared" si="72"/>
        <v>No Activity</v>
      </c>
      <c r="AB224" s="52" t="str">
        <f t="shared" si="73"/>
        <v>No Activity</v>
      </c>
      <c r="AC224" s="53" t="str">
        <f t="shared" si="74"/>
        <v>No Activity</v>
      </c>
      <c r="AD224" s="52" t="str">
        <f t="shared" si="75"/>
        <v>No Activity</v>
      </c>
      <c r="AE224" s="53" t="str">
        <f t="shared" si="76"/>
        <v>Active</v>
      </c>
      <c r="AF224" s="52" t="str">
        <f t="shared" si="77"/>
        <v>Active</v>
      </c>
      <c r="AH224" s="6" t="str">
        <f t="shared" si="64"/>
        <v/>
      </c>
      <c r="AI224" s="6" t="str">
        <f t="shared" si="65"/>
        <v/>
      </c>
      <c r="AJ224" s="6" t="str">
        <f t="shared" si="66"/>
        <v/>
      </c>
      <c r="AK224" s="6">
        <f t="shared" si="67"/>
        <v>0</v>
      </c>
      <c r="AM224" s="6" t="str">
        <f t="shared" si="68"/>
        <v/>
      </c>
      <c r="AN224" s="6">
        <f t="shared" si="69"/>
        <v>0</v>
      </c>
    </row>
    <row r="225" spans="1:40" outlineLevel="1" x14ac:dyDescent="0.25">
      <c r="A225" s="79" t="s">
        <v>1423</v>
      </c>
      <c r="B225" s="46">
        <v>19</v>
      </c>
      <c r="C225" s="6">
        <v>17</v>
      </c>
      <c r="E225" s="47"/>
      <c r="F225" s="46">
        <v>29</v>
      </c>
      <c r="G225" s="6">
        <v>23</v>
      </c>
      <c r="I225" s="47"/>
      <c r="K225" s="46">
        <f t="shared" si="60"/>
        <v>-10</v>
      </c>
      <c r="L225" s="6">
        <f t="shared" si="60"/>
        <v>-6</v>
      </c>
      <c r="M225" s="6">
        <f t="shared" si="60"/>
        <v>0</v>
      </c>
      <c r="N225" s="48">
        <f t="shared" si="60"/>
        <v>0</v>
      </c>
      <c r="O225" s="47"/>
      <c r="P225" s="49">
        <f>VLOOKUP($A225, 'YoY $ Balance'!$A$5:$E$281, 2,FALSE)</f>
        <v>4024101234.3099995</v>
      </c>
      <c r="Q225" s="50">
        <f>VLOOKUP($A225, 'YoY $ Balance'!$A$5:$E$281, 3,FALSE)</f>
        <v>2555234762.5</v>
      </c>
      <c r="R225" s="50">
        <f>VLOOKUP($A225, 'YoY $ Balance'!$A$5:$E$281,4,FALSE)</f>
        <v>0</v>
      </c>
      <c r="S225" s="51">
        <f>VLOOKUP($A225, 'YoY $ Balance'!$A$5:$E$281, 5,FALSE)</f>
        <v>0</v>
      </c>
      <c r="T225" s="46">
        <f t="shared" si="61"/>
        <v>0</v>
      </c>
      <c r="U225" s="52">
        <f t="shared" si="78"/>
        <v>0</v>
      </c>
      <c r="V225" s="48" t="str">
        <f t="shared" si="62"/>
        <v/>
      </c>
      <c r="W225" s="47" t="str">
        <f t="shared" si="63"/>
        <v/>
      </c>
      <c r="Y225" s="53" t="str">
        <f t="shared" si="70"/>
        <v>Active</v>
      </c>
      <c r="Z225" s="52" t="str">
        <f t="shared" si="71"/>
        <v>Active</v>
      </c>
      <c r="AA225" s="53" t="str">
        <f t="shared" si="72"/>
        <v>Active</v>
      </c>
      <c r="AB225" s="52" t="str">
        <f t="shared" si="73"/>
        <v>Active</v>
      </c>
      <c r="AC225" s="53" t="str">
        <f t="shared" si="74"/>
        <v>No Activity</v>
      </c>
      <c r="AD225" s="52" t="str">
        <f t="shared" si="75"/>
        <v>No Activity</v>
      </c>
      <c r="AE225" s="53" t="str">
        <f t="shared" si="76"/>
        <v>No Activity</v>
      </c>
      <c r="AF225" s="52" t="str">
        <f t="shared" si="77"/>
        <v>No Activity</v>
      </c>
      <c r="AH225" s="6">
        <f t="shared" si="64"/>
        <v>0</v>
      </c>
      <c r="AI225" s="6">
        <f t="shared" si="65"/>
        <v>0</v>
      </c>
      <c r="AJ225" s="6">
        <f t="shared" si="66"/>
        <v>1</v>
      </c>
      <c r="AK225" s="6" t="str">
        <f t="shared" si="67"/>
        <v/>
      </c>
      <c r="AM225" s="6" t="str">
        <f t="shared" si="68"/>
        <v/>
      </c>
      <c r="AN225" s="6" t="str">
        <f t="shared" si="69"/>
        <v/>
      </c>
    </row>
    <row r="226" spans="1:40" outlineLevel="1" x14ac:dyDescent="0.25">
      <c r="A226" s="79" t="s">
        <v>1497</v>
      </c>
      <c r="B226" s="46">
        <v>2</v>
      </c>
      <c r="C226" s="6">
        <v>5</v>
      </c>
      <c r="E226" s="47">
        <v>1</v>
      </c>
      <c r="F226" s="46">
        <v>2</v>
      </c>
      <c r="G226" s="6">
        <v>2</v>
      </c>
      <c r="I226" s="47"/>
      <c r="K226" s="46">
        <f t="shared" si="60"/>
        <v>0</v>
      </c>
      <c r="L226" s="6">
        <f t="shared" si="60"/>
        <v>3</v>
      </c>
      <c r="M226" s="6">
        <f t="shared" si="60"/>
        <v>0</v>
      </c>
      <c r="N226" s="48">
        <f t="shared" si="60"/>
        <v>1</v>
      </c>
      <c r="O226" s="47"/>
      <c r="P226" s="49">
        <f>VLOOKUP($A226, 'YoY $ Balance'!$A$5:$E$281, 2,FALSE)</f>
        <v>1605000</v>
      </c>
      <c r="Q226" s="50">
        <f>VLOOKUP($A226, 'YoY $ Balance'!$A$5:$E$281, 3,FALSE)</f>
        <v>3321000</v>
      </c>
      <c r="R226" s="50">
        <f>VLOOKUP($A226, 'YoY $ Balance'!$A$5:$E$281,4,FALSE)</f>
        <v>77250</v>
      </c>
      <c r="S226" s="51">
        <f>VLOOKUP($A226, 'YoY $ Balance'!$A$5:$E$281, 5,FALSE)</f>
        <v>77250</v>
      </c>
      <c r="T226" s="46">
        <f t="shared" si="61"/>
        <v>0</v>
      </c>
      <c r="U226" s="52">
        <f t="shared" si="78"/>
        <v>0</v>
      </c>
      <c r="V226" s="48" t="str">
        <f t="shared" si="62"/>
        <v/>
      </c>
      <c r="W226" s="47">
        <f t="shared" si="63"/>
        <v>0</v>
      </c>
      <c r="Y226" s="53" t="str">
        <f t="shared" si="70"/>
        <v>Active</v>
      </c>
      <c r="Z226" s="52" t="str">
        <f t="shared" si="71"/>
        <v>Active</v>
      </c>
      <c r="AA226" s="53" t="str">
        <f t="shared" si="72"/>
        <v>Active</v>
      </c>
      <c r="AB226" s="52" t="str">
        <f t="shared" si="73"/>
        <v>Active</v>
      </c>
      <c r="AC226" s="53" t="str">
        <f t="shared" si="74"/>
        <v>No Activity</v>
      </c>
      <c r="AD226" s="52" t="str">
        <f t="shared" si="75"/>
        <v>No Activity</v>
      </c>
      <c r="AE226" s="53" t="str">
        <f t="shared" si="76"/>
        <v>Active</v>
      </c>
      <c r="AF226" s="52" t="str">
        <f t="shared" si="77"/>
        <v>No Activity</v>
      </c>
      <c r="AH226" s="6">
        <f t="shared" si="64"/>
        <v>0</v>
      </c>
      <c r="AI226" s="6">
        <f t="shared" si="65"/>
        <v>0</v>
      </c>
      <c r="AJ226" s="6">
        <f t="shared" si="66"/>
        <v>1</v>
      </c>
      <c r="AK226" s="6">
        <f t="shared" si="67"/>
        <v>0</v>
      </c>
      <c r="AM226" s="6" t="str">
        <f t="shared" si="68"/>
        <v/>
      </c>
      <c r="AN226" s="6">
        <f t="shared" si="69"/>
        <v>0</v>
      </c>
    </row>
    <row r="227" spans="1:40" outlineLevel="1" x14ac:dyDescent="0.25">
      <c r="A227" s="79" t="s">
        <v>1503</v>
      </c>
      <c r="B227" s="46"/>
      <c r="C227" s="6">
        <v>1</v>
      </c>
      <c r="E227" s="47">
        <v>1</v>
      </c>
      <c r="F227" s="46"/>
      <c r="G227" s="6">
        <v>1</v>
      </c>
      <c r="I227" s="47"/>
      <c r="K227" s="46">
        <f t="shared" si="60"/>
        <v>0</v>
      </c>
      <c r="L227" s="6">
        <f t="shared" si="60"/>
        <v>0</v>
      </c>
      <c r="M227" s="6">
        <f t="shared" si="60"/>
        <v>0</v>
      </c>
      <c r="N227" s="48">
        <f t="shared" si="60"/>
        <v>1</v>
      </c>
      <c r="O227" s="47"/>
      <c r="P227" s="49">
        <f>VLOOKUP($A227, 'YoY $ Balance'!$A$5:$E$281, 2,FALSE)</f>
        <v>0</v>
      </c>
      <c r="Q227" s="50">
        <f>VLOOKUP($A227, 'YoY $ Balance'!$A$5:$E$281, 3,FALSE)</f>
        <v>1575000</v>
      </c>
      <c r="R227" s="50">
        <f>VLOOKUP($A227, 'YoY $ Balance'!$A$5:$E$281,4,FALSE)</f>
        <v>4902500</v>
      </c>
      <c r="S227" s="51">
        <f>VLOOKUP($A227, 'YoY $ Balance'!$A$5:$E$281, 5,FALSE)</f>
        <v>4902500</v>
      </c>
      <c r="T227" s="46" t="str">
        <f t="shared" si="61"/>
        <v/>
      </c>
      <c r="U227" s="52">
        <f t="shared" si="78"/>
        <v>0</v>
      </c>
      <c r="V227" s="48" t="str">
        <f t="shared" si="62"/>
        <v/>
      </c>
      <c r="W227" s="47">
        <f t="shared" si="63"/>
        <v>0</v>
      </c>
      <c r="Y227" s="53" t="str">
        <f t="shared" si="70"/>
        <v>No Activity</v>
      </c>
      <c r="Z227" s="52" t="str">
        <f t="shared" si="71"/>
        <v>No Activity</v>
      </c>
      <c r="AA227" s="53" t="str">
        <f t="shared" si="72"/>
        <v>Active</v>
      </c>
      <c r="AB227" s="52" t="str">
        <f t="shared" si="73"/>
        <v>Active</v>
      </c>
      <c r="AC227" s="53" t="str">
        <f t="shared" si="74"/>
        <v>No Activity</v>
      </c>
      <c r="AD227" s="52" t="str">
        <f t="shared" si="75"/>
        <v>No Activity</v>
      </c>
      <c r="AE227" s="53" t="str">
        <f t="shared" si="76"/>
        <v>Active</v>
      </c>
      <c r="AF227" s="52" t="str">
        <f t="shared" si="77"/>
        <v>No Activity</v>
      </c>
      <c r="AH227" s="6" t="str">
        <f t="shared" si="64"/>
        <v/>
      </c>
      <c r="AI227" s="6">
        <f t="shared" si="65"/>
        <v>0</v>
      </c>
      <c r="AJ227" s="6">
        <f t="shared" si="66"/>
        <v>1</v>
      </c>
      <c r="AK227" s="6">
        <f t="shared" si="67"/>
        <v>0</v>
      </c>
      <c r="AM227" s="6" t="str">
        <f t="shared" si="68"/>
        <v/>
      </c>
      <c r="AN227" s="6">
        <f t="shared" si="69"/>
        <v>0</v>
      </c>
    </row>
    <row r="228" spans="1:40" outlineLevel="1" x14ac:dyDescent="0.25">
      <c r="A228" s="79" t="s">
        <v>1507</v>
      </c>
      <c r="B228" s="46"/>
      <c r="D228" s="6">
        <v>2</v>
      </c>
      <c r="E228" s="47">
        <v>1</v>
      </c>
      <c r="F228" s="46"/>
      <c r="I228" s="47">
        <v>1</v>
      </c>
      <c r="K228" s="46">
        <f t="shared" si="60"/>
        <v>0</v>
      </c>
      <c r="L228" s="6">
        <f t="shared" si="60"/>
        <v>0</v>
      </c>
      <c r="M228" s="6">
        <f t="shared" si="60"/>
        <v>2</v>
      </c>
      <c r="N228" s="48">
        <f t="shared" si="60"/>
        <v>0</v>
      </c>
      <c r="O228" s="47"/>
      <c r="P228" s="49">
        <f>VLOOKUP($A228, 'YoY $ Balance'!$A$5:$E$281, 2,FALSE)</f>
        <v>0</v>
      </c>
      <c r="Q228" s="50">
        <f>VLOOKUP($A228, 'YoY $ Balance'!$A$5:$E$281, 3,FALSE)</f>
        <v>0</v>
      </c>
      <c r="R228" s="50">
        <f>VLOOKUP($A228, 'YoY $ Balance'!$A$5:$E$281,4,FALSE)</f>
        <v>5910847.4100000001</v>
      </c>
      <c r="S228" s="51">
        <f>VLOOKUP($A228, 'YoY $ Balance'!$A$5:$E$281, 5,FALSE)</f>
        <v>1525185.94</v>
      </c>
      <c r="T228" s="46" t="str">
        <f t="shared" si="61"/>
        <v/>
      </c>
      <c r="U228" s="52" t="str">
        <f t="shared" si="78"/>
        <v/>
      </c>
      <c r="V228" s="48" t="str">
        <f t="shared" si="62"/>
        <v/>
      </c>
      <c r="W228" s="47">
        <f t="shared" si="63"/>
        <v>0</v>
      </c>
      <c r="Y228" s="53" t="str">
        <f t="shared" si="70"/>
        <v>No Activity</v>
      </c>
      <c r="Z228" s="52" t="str">
        <f t="shared" si="71"/>
        <v>No Activity</v>
      </c>
      <c r="AA228" s="53" t="str">
        <f t="shared" si="72"/>
        <v>No Activity</v>
      </c>
      <c r="AB228" s="52" t="str">
        <f t="shared" si="73"/>
        <v>No Activity</v>
      </c>
      <c r="AC228" s="53" t="str">
        <f t="shared" si="74"/>
        <v>Active</v>
      </c>
      <c r="AD228" s="52" t="str">
        <f t="shared" si="75"/>
        <v>No Activity</v>
      </c>
      <c r="AE228" s="53" t="str">
        <f t="shared" si="76"/>
        <v>Active</v>
      </c>
      <c r="AF228" s="52" t="str">
        <f t="shared" si="77"/>
        <v>Active</v>
      </c>
      <c r="AH228" s="6" t="str">
        <f t="shared" si="64"/>
        <v/>
      </c>
      <c r="AI228" s="6" t="str">
        <f t="shared" si="65"/>
        <v/>
      </c>
      <c r="AJ228" s="6">
        <f t="shared" si="66"/>
        <v>0</v>
      </c>
      <c r="AK228" s="6">
        <f t="shared" si="67"/>
        <v>0</v>
      </c>
      <c r="AM228" s="6" t="str">
        <f t="shared" si="68"/>
        <v/>
      </c>
      <c r="AN228" s="6">
        <f t="shared" si="69"/>
        <v>0</v>
      </c>
    </row>
    <row r="229" spans="1:40" outlineLevel="1" x14ac:dyDescent="0.25">
      <c r="A229" s="79" t="s">
        <v>1509</v>
      </c>
      <c r="B229" s="46"/>
      <c r="E229" s="47">
        <v>2</v>
      </c>
      <c r="F229" s="46"/>
      <c r="H229" s="6">
        <v>8</v>
      </c>
      <c r="I229" s="47">
        <v>2</v>
      </c>
      <c r="K229" s="46">
        <f t="shared" si="60"/>
        <v>0</v>
      </c>
      <c r="L229" s="6">
        <f t="shared" si="60"/>
        <v>0</v>
      </c>
      <c r="M229" s="6">
        <f t="shared" si="60"/>
        <v>-8</v>
      </c>
      <c r="N229" s="48">
        <f t="shared" si="60"/>
        <v>0</v>
      </c>
      <c r="O229" s="47"/>
      <c r="P229" s="49">
        <f>VLOOKUP($A229, 'YoY $ Balance'!$A$5:$E$281, 2,FALSE)</f>
        <v>0</v>
      </c>
      <c r="Q229" s="50">
        <f>VLOOKUP($A229, 'YoY $ Balance'!$A$5:$E$281, 3,FALSE)</f>
        <v>0</v>
      </c>
      <c r="R229" s="50">
        <f>VLOOKUP($A229, 'YoY $ Balance'!$A$5:$E$281,4,FALSE)</f>
        <v>6401382.7300000004</v>
      </c>
      <c r="S229" s="51">
        <f>VLOOKUP($A229, 'YoY $ Balance'!$A$5:$E$281, 5,FALSE)</f>
        <v>3356971.2800000003</v>
      </c>
      <c r="T229" s="46" t="str">
        <f t="shared" si="61"/>
        <v/>
      </c>
      <c r="U229" s="52" t="str">
        <f t="shared" si="78"/>
        <v/>
      </c>
      <c r="V229" s="48">
        <f t="shared" si="62"/>
        <v>1</v>
      </c>
      <c r="W229" s="47" t="str">
        <f t="shared" si="63"/>
        <v/>
      </c>
      <c r="Y229" s="53" t="str">
        <f t="shared" si="70"/>
        <v>No Activity</v>
      </c>
      <c r="Z229" s="52" t="str">
        <f t="shared" si="71"/>
        <v>No Activity</v>
      </c>
      <c r="AA229" s="53" t="str">
        <f t="shared" si="72"/>
        <v>No Activity</v>
      </c>
      <c r="AB229" s="52" t="str">
        <f t="shared" si="73"/>
        <v>No Activity</v>
      </c>
      <c r="AC229" s="53" t="str">
        <f t="shared" si="74"/>
        <v>No Activity</v>
      </c>
      <c r="AD229" s="52" t="str">
        <f t="shared" si="75"/>
        <v>Active</v>
      </c>
      <c r="AE229" s="53" t="str">
        <f t="shared" si="76"/>
        <v>Active</v>
      </c>
      <c r="AF229" s="52" t="str">
        <f t="shared" si="77"/>
        <v>Active</v>
      </c>
      <c r="AH229" s="6" t="str">
        <f t="shared" si="64"/>
        <v/>
      </c>
      <c r="AI229" s="6" t="str">
        <f t="shared" si="65"/>
        <v/>
      </c>
      <c r="AJ229" s="6" t="str">
        <f t="shared" si="66"/>
        <v/>
      </c>
      <c r="AK229" s="6" t="str">
        <f t="shared" si="67"/>
        <v/>
      </c>
      <c r="AM229" s="6" t="str">
        <f t="shared" si="68"/>
        <v/>
      </c>
      <c r="AN229" s="6" t="str">
        <f t="shared" si="69"/>
        <v/>
      </c>
    </row>
    <row r="230" spans="1:40" outlineLevel="1" x14ac:dyDescent="0.25">
      <c r="A230" s="79" t="s">
        <v>276</v>
      </c>
      <c r="B230" s="46">
        <v>13</v>
      </c>
      <c r="E230" s="47"/>
      <c r="F230" s="46">
        <v>7</v>
      </c>
      <c r="I230" s="47"/>
      <c r="K230" s="46">
        <f t="shared" si="60"/>
        <v>6</v>
      </c>
      <c r="L230" s="6">
        <f t="shared" si="60"/>
        <v>0</v>
      </c>
      <c r="M230" s="6">
        <f t="shared" si="60"/>
        <v>0</v>
      </c>
      <c r="N230" s="48">
        <f t="shared" si="60"/>
        <v>0</v>
      </c>
      <c r="O230" s="47"/>
      <c r="P230" s="49">
        <f>VLOOKUP($A230, 'YoY $ Balance'!$A$5:$E$281, 2,FALSE)</f>
        <v>-10939703.23</v>
      </c>
      <c r="Q230" s="50">
        <f>VLOOKUP($A230, 'YoY $ Balance'!$A$5:$E$281, 3,FALSE)</f>
        <v>0</v>
      </c>
      <c r="R230" s="50">
        <f>VLOOKUP($A230, 'YoY $ Balance'!$A$5:$E$281,4,FALSE)</f>
        <v>0</v>
      </c>
      <c r="S230" s="51">
        <f>VLOOKUP($A230, 'YoY $ Balance'!$A$5:$E$281, 5,FALSE)</f>
        <v>0</v>
      </c>
      <c r="T230" s="46">
        <f t="shared" si="61"/>
        <v>0</v>
      </c>
      <c r="U230" s="52">
        <f t="shared" si="78"/>
        <v>1</v>
      </c>
      <c r="V230" s="48" t="str">
        <f t="shared" si="62"/>
        <v/>
      </c>
      <c r="W230" s="47" t="str">
        <f t="shared" si="63"/>
        <v/>
      </c>
      <c r="Y230" s="53" t="str">
        <f t="shared" si="70"/>
        <v>Active</v>
      </c>
      <c r="Z230" s="52" t="str">
        <f t="shared" si="71"/>
        <v>Active</v>
      </c>
      <c r="AA230" s="53" t="str">
        <f t="shared" si="72"/>
        <v>No Activity</v>
      </c>
      <c r="AB230" s="52" t="str">
        <f t="shared" si="73"/>
        <v>No Activity</v>
      </c>
      <c r="AC230" s="53" t="str">
        <f t="shared" si="74"/>
        <v>No Activity</v>
      </c>
      <c r="AD230" s="52" t="str">
        <f t="shared" si="75"/>
        <v>No Activity</v>
      </c>
      <c r="AE230" s="53" t="str">
        <f t="shared" si="76"/>
        <v>No Activity</v>
      </c>
      <c r="AF230" s="52" t="str">
        <f t="shared" si="77"/>
        <v>No Activity</v>
      </c>
      <c r="AH230" s="6">
        <f t="shared" si="64"/>
        <v>0</v>
      </c>
      <c r="AI230" s="6">
        <f t="shared" si="65"/>
        <v>1</v>
      </c>
      <c r="AJ230" s="6" t="str">
        <f t="shared" si="66"/>
        <v/>
      </c>
      <c r="AK230" s="6" t="str">
        <f t="shared" si="67"/>
        <v/>
      </c>
      <c r="AM230" s="6" t="str">
        <f t="shared" si="68"/>
        <v/>
      </c>
      <c r="AN230" s="6" t="str">
        <f t="shared" si="69"/>
        <v/>
      </c>
    </row>
    <row r="231" spans="1:40" outlineLevel="1" x14ac:dyDescent="0.25">
      <c r="A231" s="79" t="s">
        <v>1476</v>
      </c>
      <c r="B231" s="46"/>
      <c r="D231" s="6">
        <v>3</v>
      </c>
      <c r="E231" s="47">
        <v>4</v>
      </c>
      <c r="F231" s="46"/>
      <c r="H231" s="6">
        <v>3</v>
      </c>
      <c r="I231" s="47">
        <v>2</v>
      </c>
      <c r="K231" s="46">
        <f t="shared" si="60"/>
        <v>0</v>
      </c>
      <c r="L231" s="6">
        <f t="shared" si="60"/>
        <v>0</v>
      </c>
      <c r="M231" s="6">
        <f t="shared" si="60"/>
        <v>0</v>
      </c>
      <c r="N231" s="48">
        <f t="shared" si="60"/>
        <v>2</v>
      </c>
      <c r="O231" s="47"/>
      <c r="P231" s="49">
        <f>VLOOKUP($A231, 'YoY $ Balance'!$A$5:$E$281, 2,FALSE)</f>
        <v>0</v>
      </c>
      <c r="Q231" s="50">
        <f>VLOOKUP($A231, 'YoY $ Balance'!$A$5:$E$281, 3,FALSE)</f>
        <v>0</v>
      </c>
      <c r="R231" s="50">
        <f>VLOOKUP($A231, 'YoY $ Balance'!$A$5:$E$281,4,FALSE)</f>
        <v>1596562.5</v>
      </c>
      <c r="S231" s="51">
        <f>VLOOKUP($A231, 'YoY $ Balance'!$A$5:$E$281, 5,FALSE)</f>
        <v>2073854.15</v>
      </c>
      <c r="T231" s="46" t="str">
        <f t="shared" si="61"/>
        <v/>
      </c>
      <c r="U231" s="52" t="str">
        <f t="shared" si="78"/>
        <v/>
      </c>
      <c r="V231" s="48">
        <f t="shared" si="62"/>
        <v>0</v>
      </c>
      <c r="W231" s="47">
        <f t="shared" si="63"/>
        <v>0</v>
      </c>
      <c r="Y231" s="53" t="str">
        <f t="shared" si="70"/>
        <v>No Activity</v>
      </c>
      <c r="Z231" s="52" t="str">
        <f t="shared" si="71"/>
        <v>No Activity</v>
      </c>
      <c r="AA231" s="53" t="str">
        <f t="shared" si="72"/>
        <v>No Activity</v>
      </c>
      <c r="AB231" s="52" t="str">
        <f t="shared" si="73"/>
        <v>No Activity</v>
      </c>
      <c r="AC231" s="53" t="str">
        <f t="shared" si="74"/>
        <v>Active</v>
      </c>
      <c r="AD231" s="52" t="str">
        <f t="shared" si="75"/>
        <v>Active</v>
      </c>
      <c r="AE231" s="53" t="str">
        <f t="shared" si="76"/>
        <v>Active</v>
      </c>
      <c r="AF231" s="52" t="str">
        <f t="shared" si="77"/>
        <v>Active</v>
      </c>
      <c r="AH231" s="6" t="str">
        <f t="shared" si="64"/>
        <v/>
      </c>
      <c r="AI231" s="6" t="str">
        <f t="shared" si="65"/>
        <v/>
      </c>
      <c r="AJ231" s="6">
        <f t="shared" si="66"/>
        <v>0</v>
      </c>
      <c r="AK231" s="6">
        <f t="shared" si="67"/>
        <v>0</v>
      </c>
      <c r="AM231" s="6">
        <f t="shared" si="68"/>
        <v>0</v>
      </c>
      <c r="AN231" s="6">
        <f t="shared" si="69"/>
        <v>0</v>
      </c>
    </row>
    <row r="232" spans="1:40" outlineLevel="1" x14ac:dyDescent="0.25">
      <c r="A232" s="79" t="s">
        <v>1511</v>
      </c>
      <c r="B232" s="46"/>
      <c r="D232" s="6">
        <v>16</v>
      </c>
      <c r="E232" s="47"/>
      <c r="F232" s="46"/>
      <c r="H232" s="6">
        <v>8</v>
      </c>
      <c r="I232" s="47"/>
      <c r="K232" s="46">
        <f t="shared" si="60"/>
        <v>0</v>
      </c>
      <c r="L232" s="6">
        <f t="shared" si="60"/>
        <v>0</v>
      </c>
      <c r="M232" s="6">
        <f t="shared" si="60"/>
        <v>8</v>
      </c>
      <c r="N232" s="48">
        <f t="shared" si="60"/>
        <v>0</v>
      </c>
      <c r="O232" s="47"/>
      <c r="P232" s="49">
        <f>VLOOKUP($A232, 'YoY $ Balance'!$A$5:$E$281, 2,FALSE)</f>
        <v>0</v>
      </c>
      <c r="Q232" s="50">
        <f>VLOOKUP($A232, 'YoY $ Balance'!$A$5:$E$281, 3,FALSE)</f>
        <v>0</v>
      </c>
      <c r="R232" s="50">
        <f>VLOOKUP($A232, 'YoY $ Balance'!$A$5:$E$281,4,FALSE)</f>
        <v>4385000</v>
      </c>
      <c r="S232" s="51">
        <f>VLOOKUP($A232, 'YoY $ Balance'!$A$5:$E$281, 5,FALSE)</f>
        <v>0</v>
      </c>
      <c r="T232" s="46" t="str">
        <f t="shared" si="61"/>
        <v/>
      </c>
      <c r="U232" s="52" t="str">
        <f t="shared" si="78"/>
        <v/>
      </c>
      <c r="V232" s="48">
        <f t="shared" si="62"/>
        <v>0</v>
      </c>
      <c r="W232" s="47">
        <f t="shared" si="63"/>
        <v>1</v>
      </c>
      <c r="Y232" s="53" t="str">
        <f t="shared" si="70"/>
        <v>No Activity</v>
      </c>
      <c r="Z232" s="52" t="str">
        <f t="shared" si="71"/>
        <v>No Activity</v>
      </c>
      <c r="AA232" s="53" t="str">
        <f t="shared" si="72"/>
        <v>No Activity</v>
      </c>
      <c r="AB232" s="52" t="str">
        <f t="shared" si="73"/>
        <v>No Activity</v>
      </c>
      <c r="AC232" s="53" t="str">
        <f t="shared" si="74"/>
        <v>Active</v>
      </c>
      <c r="AD232" s="52" t="str">
        <f t="shared" si="75"/>
        <v>Active</v>
      </c>
      <c r="AE232" s="53" t="str">
        <f t="shared" si="76"/>
        <v>No Activity</v>
      </c>
      <c r="AF232" s="52" t="str">
        <f t="shared" si="77"/>
        <v>No Activity</v>
      </c>
      <c r="AH232" s="6" t="str">
        <f t="shared" si="64"/>
        <v/>
      </c>
      <c r="AI232" s="6" t="str">
        <f t="shared" si="65"/>
        <v/>
      </c>
      <c r="AJ232" s="6">
        <f t="shared" si="66"/>
        <v>0</v>
      </c>
      <c r="AK232" s="6">
        <f t="shared" si="67"/>
        <v>1</v>
      </c>
      <c r="AM232" s="6">
        <f t="shared" si="68"/>
        <v>0</v>
      </c>
      <c r="AN232" s="6">
        <f t="shared" si="69"/>
        <v>1</v>
      </c>
    </row>
    <row r="233" spans="1:40" outlineLevel="1" x14ac:dyDescent="0.25">
      <c r="A233" s="79" t="s">
        <v>1415</v>
      </c>
      <c r="B233" s="46"/>
      <c r="E233" s="47">
        <v>1</v>
      </c>
      <c r="F233" s="46"/>
      <c r="H233" s="6">
        <v>2</v>
      </c>
      <c r="I233" s="47">
        <v>1</v>
      </c>
      <c r="K233" s="46">
        <f t="shared" si="60"/>
        <v>0</v>
      </c>
      <c r="L233" s="6">
        <f t="shared" si="60"/>
        <v>0</v>
      </c>
      <c r="M233" s="6">
        <f t="shared" si="60"/>
        <v>-2</v>
      </c>
      <c r="N233" s="48">
        <f t="shared" si="60"/>
        <v>0</v>
      </c>
      <c r="O233" s="47"/>
      <c r="P233" s="49">
        <f>VLOOKUP($A233, 'YoY $ Balance'!$A$5:$E$281, 2,FALSE)</f>
        <v>0</v>
      </c>
      <c r="Q233" s="50">
        <f>VLOOKUP($A233, 'YoY $ Balance'!$A$5:$E$281, 3,FALSE)</f>
        <v>0</v>
      </c>
      <c r="R233" s="50">
        <f>VLOOKUP($A233, 'YoY $ Balance'!$A$5:$E$281,4,FALSE)</f>
        <v>2685375</v>
      </c>
      <c r="S233" s="51">
        <f>VLOOKUP($A233, 'YoY $ Balance'!$A$5:$E$281, 5,FALSE)</f>
        <v>3477600</v>
      </c>
      <c r="T233" s="46" t="str">
        <f t="shared" si="61"/>
        <v/>
      </c>
      <c r="U233" s="52" t="str">
        <f t="shared" si="78"/>
        <v/>
      </c>
      <c r="V233" s="48">
        <f t="shared" si="62"/>
        <v>1</v>
      </c>
      <c r="W233" s="47" t="str">
        <f t="shared" si="63"/>
        <v/>
      </c>
      <c r="Y233" s="53" t="str">
        <f t="shared" si="70"/>
        <v>No Activity</v>
      </c>
      <c r="Z233" s="52" t="str">
        <f t="shared" si="71"/>
        <v>No Activity</v>
      </c>
      <c r="AA233" s="53" t="str">
        <f t="shared" si="72"/>
        <v>No Activity</v>
      </c>
      <c r="AB233" s="52" t="str">
        <f t="shared" si="73"/>
        <v>No Activity</v>
      </c>
      <c r="AC233" s="53" t="str">
        <f t="shared" si="74"/>
        <v>No Activity</v>
      </c>
      <c r="AD233" s="52" t="str">
        <f t="shared" si="75"/>
        <v>Active</v>
      </c>
      <c r="AE233" s="53" t="str">
        <f t="shared" si="76"/>
        <v>Active</v>
      </c>
      <c r="AF233" s="52" t="str">
        <f t="shared" si="77"/>
        <v>Active</v>
      </c>
      <c r="AH233" s="6" t="str">
        <f t="shared" si="64"/>
        <v/>
      </c>
      <c r="AI233" s="6" t="str">
        <f t="shared" si="65"/>
        <v/>
      </c>
      <c r="AJ233" s="6" t="str">
        <f t="shared" si="66"/>
        <v/>
      </c>
      <c r="AK233" s="6" t="str">
        <f t="shared" si="67"/>
        <v/>
      </c>
      <c r="AM233" s="6" t="str">
        <f t="shared" si="68"/>
        <v/>
      </c>
      <c r="AN233" s="6" t="str">
        <f t="shared" si="69"/>
        <v/>
      </c>
    </row>
    <row r="234" spans="1:40" outlineLevel="1" x14ac:dyDescent="0.25">
      <c r="A234" s="79" t="s">
        <v>1515</v>
      </c>
      <c r="B234" s="46"/>
      <c r="D234" s="6">
        <v>2</v>
      </c>
      <c r="E234" s="47">
        <v>1</v>
      </c>
      <c r="F234" s="46"/>
      <c r="I234" s="47"/>
      <c r="K234" s="46">
        <f t="shared" si="60"/>
        <v>0</v>
      </c>
      <c r="L234" s="6">
        <f t="shared" si="60"/>
        <v>0</v>
      </c>
      <c r="M234" s="6">
        <f t="shared" si="60"/>
        <v>2</v>
      </c>
      <c r="N234" s="48">
        <f t="shared" si="60"/>
        <v>1</v>
      </c>
      <c r="O234" s="47"/>
      <c r="P234" s="49">
        <f>VLOOKUP($A234, 'YoY $ Balance'!$A$5:$E$281, 2,FALSE)</f>
        <v>1062976.1000000001</v>
      </c>
      <c r="Q234" s="50">
        <f>VLOOKUP($A234, 'YoY $ Balance'!$A$5:$E$281, 3,FALSE)</f>
        <v>1062976.1000000001</v>
      </c>
      <c r="R234" s="50">
        <f>VLOOKUP($A234, 'YoY $ Balance'!$A$5:$E$281,4,FALSE)</f>
        <v>2001428.5</v>
      </c>
      <c r="S234" s="51">
        <f>VLOOKUP($A234, 'YoY $ Balance'!$A$5:$E$281, 5,FALSE)</f>
        <v>75476.2</v>
      </c>
      <c r="T234" s="46" t="str">
        <f t="shared" si="61"/>
        <v/>
      </c>
      <c r="U234" s="52" t="str">
        <f t="shared" si="78"/>
        <v/>
      </c>
      <c r="V234" s="48" t="str">
        <f t="shared" si="62"/>
        <v/>
      </c>
      <c r="W234" s="47">
        <f t="shared" si="63"/>
        <v>1</v>
      </c>
      <c r="Y234" s="53" t="str">
        <f t="shared" si="70"/>
        <v>No Activity</v>
      </c>
      <c r="Z234" s="52" t="str">
        <f t="shared" si="71"/>
        <v>No Activity</v>
      </c>
      <c r="AA234" s="53" t="str">
        <f t="shared" si="72"/>
        <v>No Activity</v>
      </c>
      <c r="AB234" s="52" t="str">
        <f t="shared" si="73"/>
        <v>No Activity</v>
      </c>
      <c r="AC234" s="53" t="str">
        <f t="shared" si="74"/>
        <v>Active</v>
      </c>
      <c r="AD234" s="52" t="str">
        <f t="shared" si="75"/>
        <v>No Activity</v>
      </c>
      <c r="AE234" s="53" t="str">
        <f t="shared" si="76"/>
        <v>Active</v>
      </c>
      <c r="AF234" s="52" t="str">
        <f t="shared" si="77"/>
        <v>No Activity</v>
      </c>
      <c r="AH234" s="6" t="str">
        <f t="shared" si="64"/>
        <v/>
      </c>
      <c r="AI234" s="6" t="str">
        <f t="shared" si="65"/>
        <v/>
      </c>
      <c r="AJ234" s="6">
        <f t="shared" si="66"/>
        <v>0</v>
      </c>
      <c r="AK234" s="6">
        <f t="shared" si="67"/>
        <v>1</v>
      </c>
      <c r="AM234" s="6" t="str">
        <f t="shared" si="68"/>
        <v/>
      </c>
      <c r="AN234" s="6">
        <f t="shared" si="69"/>
        <v>1</v>
      </c>
    </row>
    <row r="235" spans="1:40" outlineLevel="1" x14ac:dyDescent="0.25">
      <c r="A235" s="79" t="s">
        <v>1606</v>
      </c>
      <c r="B235" s="46"/>
      <c r="E235" s="47"/>
      <c r="F235" s="46">
        <v>1</v>
      </c>
      <c r="I235" s="47"/>
      <c r="K235" s="46">
        <f t="shared" si="60"/>
        <v>-1</v>
      </c>
      <c r="L235" s="6">
        <f t="shared" si="60"/>
        <v>0</v>
      </c>
      <c r="M235" s="6">
        <f t="shared" si="60"/>
        <v>0</v>
      </c>
      <c r="N235" s="48">
        <f t="shared" si="60"/>
        <v>0</v>
      </c>
      <c r="O235" s="47"/>
      <c r="P235" s="49">
        <f>VLOOKUP($A235, 'YoY $ Balance'!$A$5:$E$281, 2,FALSE)</f>
        <v>976080</v>
      </c>
      <c r="Q235" s="50">
        <f>VLOOKUP($A235, 'YoY $ Balance'!$A$5:$E$281, 3,FALSE)</f>
        <v>0</v>
      </c>
      <c r="R235" s="50">
        <f>VLOOKUP($A235, 'YoY $ Balance'!$A$5:$E$281,4,FALSE)</f>
        <v>0</v>
      </c>
      <c r="S235" s="51">
        <f>VLOOKUP($A235, 'YoY $ Balance'!$A$5:$E$281, 5,FALSE)</f>
        <v>0</v>
      </c>
      <c r="T235" s="46">
        <f t="shared" si="61"/>
        <v>1</v>
      </c>
      <c r="U235" s="52" t="str">
        <f t="shared" si="78"/>
        <v/>
      </c>
      <c r="V235" s="48" t="str">
        <f t="shared" si="62"/>
        <v/>
      </c>
      <c r="W235" s="47" t="str">
        <f t="shared" si="63"/>
        <v/>
      </c>
      <c r="Y235" s="53" t="str">
        <f t="shared" si="70"/>
        <v>No Activity</v>
      </c>
      <c r="Z235" s="52" t="str">
        <f t="shared" si="71"/>
        <v>Active</v>
      </c>
      <c r="AA235" s="53" t="str">
        <f t="shared" si="72"/>
        <v>No Activity</v>
      </c>
      <c r="AB235" s="52" t="str">
        <f t="shared" si="73"/>
        <v>No Activity</v>
      </c>
      <c r="AC235" s="53" t="str">
        <f t="shared" si="74"/>
        <v>No Activity</v>
      </c>
      <c r="AD235" s="52" t="str">
        <f t="shared" si="75"/>
        <v>No Activity</v>
      </c>
      <c r="AE235" s="53" t="str">
        <f t="shared" si="76"/>
        <v>No Activity</v>
      </c>
      <c r="AF235" s="52" t="str">
        <f t="shared" si="77"/>
        <v>No Activity</v>
      </c>
      <c r="AH235" s="6" t="str">
        <f t="shared" si="64"/>
        <v/>
      </c>
      <c r="AI235" s="6" t="str">
        <f t="shared" si="65"/>
        <v/>
      </c>
      <c r="AJ235" s="6" t="str">
        <f t="shared" si="66"/>
        <v/>
      </c>
      <c r="AK235" s="6" t="str">
        <f t="shared" si="67"/>
        <v/>
      </c>
      <c r="AM235" s="6" t="str">
        <f t="shared" si="68"/>
        <v/>
      </c>
      <c r="AN235" s="6" t="str">
        <f t="shared" si="69"/>
        <v/>
      </c>
    </row>
    <row r="236" spans="1:40" outlineLevel="1" x14ac:dyDescent="0.25">
      <c r="A236" s="79" t="s">
        <v>1526</v>
      </c>
      <c r="B236" s="46">
        <v>2</v>
      </c>
      <c r="C236" s="6">
        <v>5</v>
      </c>
      <c r="E236" s="47"/>
      <c r="F236" s="46">
        <v>2</v>
      </c>
      <c r="G236" s="6">
        <v>14</v>
      </c>
      <c r="I236" s="47"/>
      <c r="K236" s="46">
        <f t="shared" si="60"/>
        <v>0</v>
      </c>
      <c r="L236" s="6">
        <f t="shared" si="60"/>
        <v>-9</v>
      </c>
      <c r="M236" s="6">
        <f t="shared" si="60"/>
        <v>0</v>
      </c>
      <c r="N236" s="48">
        <f t="shared" si="60"/>
        <v>0</v>
      </c>
      <c r="O236" s="47"/>
      <c r="P236" s="49">
        <f>VLOOKUP($A236, 'YoY $ Balance'!$A$5:$E$281, 2,FALSE)</f>
        <v>763000</v>
      </c>
      <c r="Q236" s="50">
        <f>VLOOKUP($A236, 'YoY $ Balance'!$A$5:$E$281, 3,FALSE)</f>
        <v>16254911.27</v>
      </c>
      <c r="R236" s="50">
        <f>VLOOKUP($A236, 'YoY $ Balance'!$A$5:$E$281,4,FALSE)</f>
        <v>3184766.12</v>
      </c>
      <c r="S236" s="51">
        <f>VLOOKUP($A236, 'YoY $ Balance'!$A$5:$E$281, 5,FALSE)</f>
        <v>3184766.12</v>
      </c>
      <c r="T236" s="46">
        <f t="shared" si="61"/>
        <v>0</v>
      </c>
      <c r="U236" s="52">
        <f t="shared" si="78"/>
        <v>0</v>
      </c>
      <c r="V236" s="48" t="str">
        <f t="shared" si="62"/>
        <v/>
      </c>
      <c r="W236" s="47" t="str">
        <f t="shared" si="63"/>
        <v/>
      </c>
      <c r="Y236" s="53" t="str">
        <f t="shared" si="70"/>
        <v>Active</v>
      </c>
      <c r="Z236" s="52" t="str">
        <f t="shared" si="71"/>
        <v>Active</v>
      </c>
      <c r="AA236" s="53" t="str">
        <f t="shared" si="72"/>
        <v>Active</v>
      </c>
      <c r="AB236" s="52" t="str">
        <f t="shared" si="73"/>
        <v>Active</v>
      </c>
      <c r="AC236" s="53" t="str">
        <f t="shared" si="74"/>
        <v>No Activity</v>
      </c>
      <c r="AD236" s="52" t="str">
        <f t="shared" si="75"/>
        <v>No Activity</v>
      </c>
      <c r="AE236" s="53" t="str">
        <f t="shared" si="76"/>
        <v>No Activity</v>
      </c>
      <c r="AF236" s="52" t="str">
        <f t="shared" si="77"/>
        <v>No Activity</v>
      </c>
      <c r="AH236" s="6">
        <f t="shared" si="64"/>
        <v>0</v>
      </c>
      <c r="AI236" s="6">
        <f t="shared" si="65"/>
        <v>0</v>
      </c>
      <c r="AJ236" s="6">
        <f t="shared" si="66"/>
        <v>1</v>
      </c>
      <c r="AK236" s="6" t="str">
        <f t="shared" si="67"/>
        <v/>
      </c>
      <c r="AM236" s="6" t="str">
        <f t="shared" si="68"/>
        <v/>
      </c>
      <c r="AN236" s="6" t="str">
        <f t="shared" si="69"/>
        <v/>
      </c>
    </row>
    <row r="237" spans="1:40" outlineLevel="1" x14ac:dyDescent="0.25">
      <c r="A237" s="79" t="s">
        <v>1536</v>
      </c>
      <c r="B237" s="46"/>
      <c r="D237" s="6">
        <v>1</v>
      </c>
      <c r="E237" s="47">
        <v>1</v>
      </c>
      <c r="F237" s="46"/>
      <c r="H237" s="6">
        <v>1</v>
      </c>
      <c r="I237" s="47">
        <v>3</v>
      </c>
      <c r="K237" s="46">
        <f t="shared" si="60"/>
        <v>0</v>
      </c>
      <c r="L237" s="6">
        <f t="shared" si="60"/>
        <v>0</v>
      </c>
      <c r="M237" s="6">
        <f t="shared" si="60"/>
        <v>0</v>
      </c>
      <c r="N237" s="48">
        <f t="shared" si="60"/>
        <v>-2</v>
      </c>
      <c r="O237" s="47"/>
      <c r="P237" s="49">
        <f>VLOOKUP($A237, 'YoY $ Balance'!$A$5:$E$281, 2,FALSE)</f>
        <v>0</v>
      </c>
      <c r="Q237" s="50">
        <f>VLOOKUP($A237, 'YoY $ Balance'!$A$5:$E$281, 3,FALSE)</f>
        <v>0</v>
      </c>
      <c r="R237" s="50">
        <f>VLOOKUP($A237, 'YoY $ Balance'!$A$5:$E$281,4,FALSE)</f>
        <v>-1531066.17</v>
      </c>
      <c r="S237" s="51">
        <f>VLOOKUP($A237, 'YoY $ Balance'!$A$5:$E$281, 5,FALSE)</f>
        <v>2100659.2400000002</v>
      </c>
      <c r="T237" s="46" t="str">
        <f t="shared" si="61"/>
        <v/>
      </c>
      <c r="U237" s="52" t="str">
        <f t="shared" si="78"/>
        <v/>
      </c>
      <c r="V237" s="48">
        <f t="shared" si="62"/>
        <v>0</v>
      </c>
      <c r="W237" s="47">
        <f t="shared" si="63"/>
        <v>0</v>
      </c>
      <c r="Y237" s="53" t="str">
        <f t="shared" si="70"/>
        <v>No Activity</v>
      </c>
      <c r="Z237" s="52" t="str">
        <f t="shared" si="71"/>
        <v>No Activity</v>
      </c>
      <c r="AA237" s="53" t="str">
        <f t="shared" si="72"/>
        <v>No Activity</v>
      </c>
      <c r="AB237" s="52" t="str">
        <f t="shared" si="73"/>
        <v>No Activity</v>
      </c>
      <c r="AC237" s="53" t="str">
        <f t="shared" si="74"/>
        <v>Active</v>
      </c>
      <c r="AD237" s="52" t="str">
        <f t="shared" si="75"/>
        <v>Active</v>
      </c>
      <c r="AE237" s="53" t="str">
        <f t="shared" si="76"/>
        <v>Active</v>
      </c>
      <c r="AF237" s="52" t="str">
        <f t="shared" si="77"/>
        <v>Active</v>
      </c>
      <c r="AH237" s="6" t="str">
        <f t="shared" si="64"/>
        <v/>
      </c>
      <c r="AI237" s="6" t="str">
        <f t="shared" si="65"/>
        <v/>
      </c>
      <c r="AJ237" s="6">
        <f t="shared" si="66"/>
        <v>0</v>
      </c>
      <c r="AK237" s="6">
        <f t="shared" si="67"/>
        <v>0</v>
      </c>
      <c r="AM237" s="6">
        <f t="shared" si="68"/>
        <v>0</v>
      </c>
      <c r="AN237" s="6">
        <f t="shared" si="69"/>
        <v>0</v>
      </c>
    </row>
    <row r="238" spans="1:40" outlineLevel="1" x14ac:dyDescent="0.25">
      <c r="A238" s="79" t="s">
        <v>1540</v>
      </c>
      <c r="B238" s="46">
        <v>3</v>
      </c>
      <c r="C238" s="6">
        <v>2</v>
      </c>
      <c r="E238" s="47"/>
      <c r="F238" s="46">
        <v>4</v>
      </c>
      <c r="G238" s="6">
        <v>5</v>
      </c>
      <c r="I238" s="47"/>
      <c r="K238" s="46">
        <f t="shared" si="60"/>
        <v>-1</v>
      </c>
      <c r="L238" s="6">
        <f t="shared" si="60"/>
        <v>-3</v>
      </c>
      <c r="M238" s="6">
        <f t="shared" si="60"/>
        <v>0</v>
      </c>
      <c r="N238" s="48">
        <f t="shared" si="60"/>
        <v>0</v>
      </c>
      <c r="O238" s="47"/>
      <c r="P238" s="49">
        <f>VLOOKUP($A238, 'YoY $ Balance'!$A$5:$E$281, 2,FALSE)</f>
        <v>6658600</v>
      </c>
      <c r="Q238" s="50">
        <f>VLOOKUP($A238, 'YoY $ Balance'!$A$5:$E$281, 3,FALSE)</f>
        <v>27687870</v>
      </c>
      <c r="R238" s="50">
        <f>VLOOKUP($A238, 'YoY $ Balance'!$A$5:$E$281,4,FALSE)</f>
        <v>31870</v>
      </c>
      <c r="S238" s="51">
        <f>VLOOKUP($A238, 'YoY $ Balance'!$A$5:$E$281, 5,FALSE)</f>
        <v>31870</v>
      </c>
      <c r="T238" s="46">
        <f t="shared" si="61"/>
        <v>0</v>
      </c>
      <c r="U238" s="52">
        <f t="shared" si="78"/>
        <v>0</v>
      </c>
      <c r="V238" s="48" t="str">
        <f t="shared" si="62"/>
        <v/>
      </c>
      <c r="W238" s="47" t="str">
        <f t="shared" si="63"/>
        <v/>
      </c>
      <c r="Y238" s="53" t="str">
        <f t="shared" si="70"/>
        <v>Active</v>
      </c>
      <c r="Z238" s="52" t="str">
        <f t="shared" si="71"/>
        <v>Active</v>
      </c>
      <c r="AA238" s="53" t="str">
        <f t="shared" si="72"/>
        <v>Active</v>
      </c>
      <c r="AB238" s="52" t="str">
        <f t="shared" si="73"/>
        <v>Active</v>
      </c>
      <c r="AC238" s="53" t="str">
        <f t="shared" si="74"/>
        <v>No Activity</v>
      </c>
      <c r="AD238" s="52" t="str">
        <f t="shared" si="75"/>
        <v>No Activity</v>
      </c>
      <c r="AE238" s="53" t="str">
        <f t="shared" si="76"/>
        <v>No Activity</v>
      </c>
      <c r="AF238" s="52" t="str">
        <f t="shared" si="77"/>
        <v>No Activity</v>
      </c>
      <c r="AH238" s="6">
        <f t="shared" si="64"/>
        <v>0</v>
      </c>
      <c r="AI238" s="6">
        <f t="shared" si="65"/>
        <v>0</v>
      </c>
      <c r="AJ238" s="6">
        <f t="shared" si="66"/>
        <v>1</v>
      </c>
      <c r="AK238" s="6" t="str">
        <f t="shared" si="67"/>
        <v/>
      </c>
      <c r="AM238" s="6" t="str">
        <f t="shared" si="68"/>
        <v/>
      </c>
      <c r="AN238" s="6" t="str">
        <f t="shared" si="69"/>
        <v/>
      </c>
    </row>
    <row r="239" spans="1:40" outlineLevel="1" x14ac:dyDescent="0.25">
      <c r="A239" s="79" t="s">
        <v>1538</v>
      </c>
      <c r="B239" s="46"/>
      <c r="C239" s="6">
        <v>1</v>
      </c>
      <c r="E239" s="47"/>
      <c r="F239" s="46"/>
      <c r="G239" s="6">
        <v>1</v>
      </c>
      <c r="I239" s="47"/>
      <c r="K239" s="46">
        <f t="shared" si="60"/>
        <v>0</v>
      </c>
      <c r="L239" s="6">
        <f t="shared" si="60"/>
        <v>0</v>
      </c>
      <c r="M239" s="6">
        <f t="shared" si="60"/>
        <v>0</v>
      </c>
      <c r="N239" s="48">
        <f t="shared" si="60"/>
        <v>0</v>
      </c>
      <c r="O239" s="47"/>
      <c r="P239" s="49">
        <f>VLOOKUP($A239, 'YoY $ Balance'!$A$5:$E$281, 2,FALSE)</f>
        <v>0</v>
      </c>
      <c r="Q239" s="50">
        <f>VLOOKUP($A239, 'YoY $ Balance'!$A$5:$E$281, 3,FALSE)</f>
        <v>1550270</v>
      </c>
      <c r="R239" s="50">
        <f>VLOOKUP($A239, 'YoY $ Balance'!$A$5:$E$281,4,FALSE)</f>
        <v>0</v>
      </c>
      <c r="S239" s="51">
        <f>VLOOKUP($A239, 'YoY $ Balance'!$A$5:$E$281, 5,FALSE)</f>
        <v>0</v>
      </c>
      <c r="T239" s="46" t="str">
        <f t="shared" si="61"/>
        <v/>
      </c>
      <c r="U239" s="52">
        <f t="shared" si="78"/>
        <v>0</v>
      </c>
      <c r="V239" s="48" t="str">
        <f t="shared" si="62"/>
        <v/>
      </c>
      <c r="W239" s="47" t="str">
        <f t="shared" si="63"/>
        <v/>
      </c>
      <c r="Y239" s="53" t="str">
        <f t="shared" si="70"/>
        <v>No Activity</v>
      </c>
      <c r="Z239" s="52" t="str">
        <f t="shared" si="71"/>
        <v>No Activity</v>
      </c>
      <c r="AA239" s="53" t="str">
        <f t="shared" si="72"/>
        <v>Active</v>
      </c>
      <c r="AB239" s="52" t="str">
        <f t="shared" si="73"/>
        <v>Active</v>
      </c>
      <c r="AC239" s="53" t="str">
        <f t="shared" si="74"/>
        <v>No Activity</v>
      </c>
      <c r="AD239" s="52" t="str">
        <f t="shared" si="75"/>
        <v>No Activity</v>
      </c>
      <c r="AE239" s="53" t="str">
        <f t="shared" si="76"/>
        <v>No Activity</v>
      </c>
      <c r="AF239" s="52" t="str">
        <f t="shared" si="77"/>
        <v>No Activity</v>
      </c>
      <c r="AH239" s="6" t="str">
        <f t="shared" si="64"/>
        <v/>
      </c>
      <c r="AI239" s="6">
        <f t="shared" si="65"/>
        <v>0</v>
      </c>
      <c r="AJ239" s="6">
        <f t="shared" si="66"/>
        <v>1</v>
      </c>
      <c r="AK239" s="6" t="str">
        <f t="shared" si="67"/>
        <v/>
      </c>
      <c r="AM239" s="6" t="str">
        <f t="shared" si="68"/>
        <v/>
      </c>
      <c r="AN239" s="6" t="str">
        <f t="shared" si="69"/>
        <v/>
      </c>
    </row>
    <row r="240" spans="1:40" outlineLevel="1" x14ac:dyDescent="0.25">
      <c r="A240" s="79" t="s">
        <v>1617</v>
      </c>
      <c r="B240" s="46"/>
      <c r="D240" s="6">
        <v>2</v>
      </c>
      <c r="E240" s="47">
        <v>1</v>
      </c>
      <c r="F240" s="46"/>
      <c r="H240" s="6">
        <v>2</v>
      </c>
      <c r="I240" s="47"/>
      <c r="K240" s="46">
        <f t="shared" si="60"/>
        <v>0</v>
      </c>
      <c r="L240" s="6">
        <f t="shared" si="60"/>
        <v>0</v>
      </c>
      <c r="M240" s="6">
        <f t="shared" si="60"/>
        <v>0</v>
      </c>
      <c r="N240" s="48">
        <f t="shared" si="60"/>
        <v>1</v>
      </c>
      <c r="O240" s="47"/>
      <c r="P240" s="49">
        <f>VLOOKUP($A240, 'YoY $ Balance'!$A$5:$E$281, 2,FALSE)</f>
        <v>0</v>
      </c>
      <c r="Q240" s="50">
        <f>VLOOKUP($A240, 'YoY $ Balance'!$A$5:$E$281, 3,FALSE)</f>
        <v>0</v>
      </c>
      <c r="R240" s="50">
        <f>VLOOKUP($A240, 'YoY $ Balance'!$A$5:$E$281,4,FALSE)</f>
        <v>-2129123.96</v>
      </c>
      <c r="S240" s="51">
        <f>VLOOKUP($A240, 'YoY $ Balance'!$A$5:$E$281, 5,FALSE)</f>
        <v>1375000.04</v>
      </c>
      <c r="T240" s="46" t="str">
        <f t="shared" si="61"/>
        <v/>
      </c>
      <c r="U240" s="52" t="str">
        <f t="shared" si="78"/>
        <v/>
      </c>
      <c r="V240" s="48">
        <f t="shared" si="62"/>
        <v>0</v>
      </c>
      <c r="W240" s="47">
        <f t="shared" si="63"/>
        <v>1</v>
      </c>
      <c r="Y240" s="53" t="str">
        <f t="shared" si="70"/>
        <v>No Activity</v>
      </c>
      <c r="Z240" s="52" t="str">
        <f t="shared" si="71"/>
        <v>No Activity</v>
      </c>
      <c r="AA240" s="53" t="str">
        <f t="shared" si="72"/>
        <v>No Activity</v>
      </c>
      <c r="AB240" s="52" t="str">
        <f t="shared" si="73"/>
        <v>No Activity</v>
      </c>
      <c r="AC240" s="53" t="str">
        <f t="shared" si="74"/>
        <v>Active</v>
      </c>
      <c r="AD240" s="52" t="str">
        <f t="shared" si="75"/>
        <v>Active</v>
      </c>
      <c r="AE240" s="53" t="str">
        <f t="shared" si="76"/>
        <v>Active</v>
      </c>
      <c r="AF240" s="52" t="str">
        <f t="shared" si="77"/>
        <v>No Activity</v>
      </c>
      <c r="AH240" s="6" t="str">
        <f t="shared" si="64"/>
        <v/>
      </c>
      <c r="AI240" s="6" t="str">
        <f t="shared" si="65"/>
        <v/>
      </c>
      <c r="AJ240" s="6">
        <f t="shared" si="66"/>
        <v>0</v>
      </c>
      <c r="AK240" s="6">
        <f t="shared" si="67"/>
        <v>1</v>
      </c>
      <c r="AM240" s="6">
        <f t="shared" si="68"/>
        <v>0</v>
      </c>
      <c r="AN240" s="6">
        <f t="shared" si="69"/>
        <v>1</v>
      </c>
    </row>
    <row r="241" spans="1:40" outlineLevel="1" x14ac:dyDescent="0.25">
      <c r="A241" s="79" t="s">
        <v>1578</v>
      </c>
      <c r="B241" s="46">
        <v>8</v>
      </c>
      <c r="C241" s="6">
        <v>10</v>
      </c>
      <c r="D241" s="6">
        <v>10</v>
      </c>
      <c r="E241" s="47">
        <v>5</v>
      </c>
      <c r="F241" s="46">
        <v>12</v>
      </c>
      <c r="G241" s="6">
        <v>16</v>
      </c>
      <c r="H241" s="6">
        <v>9</v>
      </c>
      <c r="I241" s="47">
        <v>5</v>
      </c>
      <c r="K241" s="46">
        <f t="shared" si="60"/>
        <v>-4</v>
      </c>
      <c r="L241" s="6">
        <f t="shared" si="60"/>
        <v>-6</v>
      </c>
      <c r="M241" s="6">
        <f t="shared" si="60"/>
        <v>1</v>
      </c>
      <c r="N241" s="48">
        <f t="shared" si="60"/>
        <v>0</v>
      </c>
      <c r="O241" s="47"/>
      <c r="P241" s="49">
        <f>VLOOKUP($A241, 'YoY $ Balance'!$A$5:$E$281, 2,FALSE)</f>
        <v>69101107.76000002</v>
      </c>
      <c r="Q241" s="50">
        <f>VLOOKUP($A241, 'YoY $ Balance'!$A$5:$E$281, 3,FALSE)</f>
        <v>45917853.290000014</v>
      </c>
      <c r="R241" s="50">
        <f>VLOOKUP($A241, 'YoY $ Balance'!$A$5:$E$281,4,FALSE)</f>
        <v>22027287.129999992</v>
      </c>
      <c r="S241" s="51">
        <f>VLOOKUP($A241, 'YoY $ Balance'!$A$5:$E$281, 5,FALSE)</f>
        <v>8093049.0099999998</v>
      </c>
      <c r="T241" s="46">
        <f t="shared" si="61"/>
        <v>0</v>
      </c>
      <c r="U241" s="52">
        <f t="shared" si="78"/>
        <v>0</v>
      </c>
      <c r="V241" s="48">
        <f t="shared" si="62"/>
        <v>0</v>
      </c>
      <c r="W241" s="47">
        <f t="shared" si="63"/>
        <v>0</v>
      </c>
      <c r="Y241" s="53" t="str">
        <f t="shared" si="70"/>
        <v>Active</v>
      </c>
      <c r="Z241" s="52" t="str">
        <f t="shared" si="71"/>
        <v>Active</v>
      </c>
      <c r="AA241" s="53" t="str">
        <f t="shared" si="72"/>
        <v>Active</v>
      </c>
      <c r="AB241" s="52" t="str">
        <f t="shared" si="73"/>
        <v>Active</v>
      </c>
      <c r="AC241" s="53" t="str">
        <f t="shared" si="74"/>
        <v>Active</v>
      </c>
      <c r="AD241" s="52" t="str">
        <f t="shared" si="75"/>
        <v>Active</v>
      </c>
      <c r="AE241" s="53" t="str">
        <f t="shared" si="76"/>
        <v>Active</v>
      </c>
      <c r="AF241" s="52" t="str">
        <f t="shared" si="77"/>
        <v>Active</v>
      </c>
      <c r="AH241" s="6">
        <f t="shared" si="64"/>
        <v>0</v>
      </c>
      <c r="AI241" s="6">
        <f t="shared" si="65"/>
        <v>0</v>
      </c>
      <c r="AJ241" s="6">
        <f t="shared" si="66"/>
        <v>0</v>
      </c>
      <c r="AK241" s="6">
        <f t="shared" si="67"/>
        <v>0</v>
      </c>
      <c r="AM241" s="6">
        <f t="shared" si="68"/>
        <v>0</v>
      </c>
      <c r="AN241" s="6">
        <f t="shared" si="69"/>
        <v>0</v>
      </c>
    </row>
    <row r="242" spans="1:40" outlineLevel="1" x14ac:dyDescent="0.25">
      <c r="A242" s="79" t="s">
        <v>1619</v>
      </c>
      <c r="B242" s="46"/>
      <c r="D242" s="6">
        <v>24</v>
      </c>
      <c r="E242" s="47">
        <v>14</v>
      </c>
      <c r="F242" s="46"/>
      <c r="H242" s="6">
        <v>15</v>
      </c>
      <c r="I242" s="47">
        <v>9</v>
      </c>
      <c r="K242" s="46">
        <f t="shared" si="60"/>
        <v>0</v>
      </c>
      <c r="L242" s="6">
        <f t="shared" si="60"/>
        <v>0</v>
      </c>
      <c r="M242" s="6">
        <f t="shared" si="60"/>
        <v>9</v>
      </c>
      <c r="N242" s="48">
        <f t="shared" si="60"/>
        <v>5</v>
      </c>
      <c r="O242" s="47"/>
      <c r="P242" s="49">
        <f>VLOOKUP($A242, 'YoY $ Balance'!$A$5:$E$281, 2,FALSE)</f>
        <v>0</v>
      </c>
      <c r="Q242" s="50">
        <f>VLOOKUP($A242, 'YoY $ Balance'!$A$5:$E$281, 3,FALSE)</f>
        <v>0</v>
      </c>
      <c r="R242" s="50">
        <f>VLOOKUP($A242, 'YoY $ Balance'!$A$5:$E$281,4,FALSE)</f>
        <v>13398437.5</v>
      </c>
      <c r="S242" s="51">
        <f>VLOOKUP($A242, 'YoY $ Balance'!$A$5:$E$281, 5,FALSE)</f>
        <v>10022512.5</v>
      </c>
      <c r="T242" s="46" t="str">
        <f t="shared" si="61"/>
        <v/>
      </c>
      <c r="U242" s="52" t="str">
        <f t="shared" si="78"/>
        <v/>
      </c>
      <c r="V242" s="48">
        <f t="shared" si="62"/>
        <v>0</v>
      </c>
      <c r="W242" s="47">
        <f t="shared" si="63"/>
        <v>0</v>
      </c>
      <c r="Y242" s="53" t="str">
        <f t="shared" si="70"/>
        <v>No Activity</v>
      </c>
      <c r="Z242" s="52" t="str">
        <f t="shared" si="71"/>
        <v>No Activity</v>
      </c>
      <c r="AA242" s="53" t="str">
        <f t="shared" si="72"/>
        <v>No Activity</v>
      </c>
      <c r="AB242" s="52" t="str">
        <f t="shared" si="73"/>
        <v>No Activity</v>
      </c>
      <c r="AC242" s="53" t="str">
        <f t="shared" si="74"/>
        <v>Active</v>
      </c>
      <c r="AD242" s="52" t="str">
        <f t="shared" si="75"/>
        <v>Active</v>
      </c>
      <c r="AE242" s="53" t="str">
        <f t="shared" si="76"/>
        <v>Active</v>
      </c>
      <c r="AF242" s="52" t="str">
        <f t="shared" si="77"/>
        <v>Active</v>
      </c>
      <c r="AH242" s="6" t="str">
        <f t="shared" si="64"/>
        <v/>
      </c>
      <c r="AI242" s="6" t="str">
        <f t="shared" si="65"/>
        <v/>
      </c>
      <c r="AJ242" s="6">
        <f t="shared" si="66"/>
        <v>0</v>
      </c>
      <c r="AK242" s="6">
        <f t="shared" si="67"/>
        <v>0</v>
      </c>
      <c r="AM242" s="6">
        <f t="shared" si="68"/>
        <v>0</v>
      </c>
      <c r="AN242" s="6">
        <f t="shared" si="69"/>
        <v>0</v>
      </c>
    </row>
    <row r="243" spans="1:40" outlineLevel="1" x14ac:dyDescent="0.25">
      <c r="A243" s="79" t="s">
        <v>1534</v>
      </c>
      <c r="B243" s="46"/>
      <c r="D243" s="6">
        <v>4</v>
      </c>
      <c r="E243" s="47"/>
      <c r="F243" s="46"/>
      <c r="H243" s="6">
        <v>2</v>
      </c>
      <c r="I243" s="47"/>
      <c r="K243" s="46">
        <f t="shared" si="60"/>
        <v>0</v>
      </c>
      <c r="L243" s="6">
        <f t="shared" si="60"/>
        <v>0</v>
      </c>
      <c r="M243" s="6">
        <f t="shared" si="60"/>
        <v>2</v>
      </c>
      <c r="N243" s="48">
        <f t="shared" si="60"/>
        <v>0</v>
      </c>
      <c r="O243" s="47"/>
      <c r="P243" s="49">
        <f>VLOOKUP($A243, 'YoY $ Balance'!$A$5:$E$281, 2,FALSE)</f>
        <v>0</v>
      </c>
      <c r="Q243" s="50">
        <f>VLOOKUP($A243, 'YoY $ Balance'!$A$5:$E$281, 3,FALSE)</f>
        <v>0</v>
      </c>
      <c r="R243" s="50">
        <f>VLOOKUP($A243, 'YoY $ Balance'!$A$5:$E$281,4,FALSE)</f>
        <v>1342947.8699999996</v>
      </c>
      <c r="S243" s="51">
        <f>VLOOKUP($A243, 'YoY $ Balance'!$A$5:$E$281, 5,FALSE)</f>
        <v>172696.61</v>
      </c>
      <c r="T243" s="46" t="str">
        <f t="shared" si="61"/>
        <v/>
      </c>
      <c r="U243" s="52" t="str">
        <f t="shared" si="78"/>
        <v/>
      </c>
      <c r="V243" s="48">
        <f t="shared" si="62"/>
        <v>0</v>
      </c>
      <c r="W243" s="47">
        <f t="shared" si="63"/>
        <v>1</v>
      </c>
      <c r="Y243" s="53" t="str">
        <f t="shared" si="70"/>
        <v>No Activity</v>
      </c>
      <c r="Z243" s="52" t="str">
        <f t="shared" si="71"/>
        <v>No Activity</v>
      </c>
      <c r="AA243" s="53" t="str">
        <f t="shared" si="72"/>
        <v>No Activity</v>
      </c>
      <c r="AB243" s="52" t="str">
        <f t="shared" si="73"/>
        <v>No Activity</v>
      </c>
      <c r="AC243" s="53" t="str">
        <f t="shared" si="74"/>
        <v>Active</v>
      </c>
      <c r="AD243" s="52" t="str">
        <f t="shared" si="75"/>
        <v>Active</v>
      </c>
      <c r="AE243" s="53" t="str">
        <f t="shared" si="76"/>
        <v>No Activity</v>
      </c>
      <c r="AF243" s="52" t="str">
        <f t="shared" si="77"/>
        <v>No Activity</v>
      </c>
      <c r="AH243" s="6" t="str">
        <f t="shared" si="64"/>
        <v/>
      </c>
      <c r="AI243" s="6" t="str">
        <f t="shared" si="65"/>
        <v/>
      </c>
      <c r="AJ243" s="6">
        <f t="shared" si="66"/>
        <v>0</v>
      </c>
      <c r="AK243" s="6">
        <f t="shared" si="67"/>
        <v>1</v>
      </c>
      <c r="AM243" s="6">
        <f t="shared" si="68"/>
        <v>0</v>
      </c>
      <c r="AN243" s="6">
        <f t="shared" si="69"/>
        <v>1</v>
      </c>
    </row>
    <row r="244" spans="1:40" outlineLevel="1" x14ac:dyDescent="0.25">
      <c r="A244" s="79" t="s">
        <v>1600</v>
      </c>
      <c r="B244" s="46"/>
      <c r="D244" s="6">
        <v>13</v>
      </c>
      <c r="E244" s="47"/>
      <c r="F244" s="46"/>
      <c r="H244" s="6">
        <v>10</v>
      </c>
      <c r="I244" s="47"/>
      <c r="K244" s="46">
        <f t="shared" si="60"/>
        <v>0</v>
      </c>
      <c r="L244" s="6">
        <f t="shared" si="60"/>
        <v>0</v>
      </c>
      <c r="M244" s="6">
        <f t="shared" si="60"/>
        <v>3</v>
      </c>
      <c r="N244" s="48">
        <f t="shared" si="60"/>
        <v>0</v>
      </c>
      <c r="O244" s="47"/>
      <c r="P244" s="49">
        <f>VLOOKUP($A244, 'YoY $ Balance'!$A$5:$E$281, 2,FALSE)</f>
        <v>0</v>
      </c>
      <c r="Q244" s="50">
        <f>VLOOKUP($A244, 'YoY $ Balance'!$A$5:$E$281, 3,FALSE)</f>
        <v>0</v>
      </c>
      <c r="R244" s="50">
        <f>VLOOKUP($A244, 'YoY $ Balance'!$A$5:$E$281,4,FALSE)</f>
        <v>13012054.029999999</v>
      </c>
      <c r="S244" s="51">
        <f>VLOOKUP($A244, 'YoY $ Balance'!$A$5:$E$281, 5,FALSE)</f>
        <v>393162.67</v>
      </c>
      <c r="T244" s="46" t="str">
        <f t="shared" si="61"/>
        <v/>
      </c>
      <c r="U244" s="52" t="str">
        <f t="shared" si="78"/>
        <v/>
      </c>
      <c r="V244" s="48">
        <f t="shared" si="62"/>
        <v>0</v>
      </c>
      <c r="W244" s="47">
        <f t="shared" si="63"/>
        <v>1</v>
      </c>
      <c r="Y244" s="53" t="str">
        <f t="shared" si="70"/>
        <v>No Activity</v>
      </c>
      <c r="Z244" s="52" t="str">
        <f t="shared" si="71"/>
        <v>No Activity</v>
      </c>
      <c r="AA244" s="53" t="str">
        <f t="shared" si="72"/>
        <v>No Activity</v>
      </c>
      <c r="AB244" s="52" t="str">
        <f t="shared" si="73"/>
        <v>No Activity</v>
      </c>
      <c r="AC244" s="53" t="str">
        <f t="shared" si="74"/>
        <v>Active</v>
      </c>
      <c r="AD244" s="52" t="str">
        <f t="shared" si="75"/>
        <v>Active</v>
      </c>
      <c r="AE244" s="53" t="str">
        <f t="shared" si="76"/>
        <v>No Activity</v>
      </c>
      <c r="AF244" s="52" t="str">
        <f t="shared" si="77"/>
        <v>No Activity</v>
      </c>
      <c r="AH244" s="6" t="str">
        <f t="shared" si="64"/>
        <v/>
      </c>
      <c r="AI244" s="6" t="str">
        <f t="shared" si="65"/>
        <v/>
      </c>
      <c r="AJ244" s="6">
        <f t="shared" si="66"/>
        <v>0</v>
      </c>
      <c r="AK244" s="6">
        <f t="shared" si="67"/>
        <v>1</v>
      </c>
      <c r="AM244" s="6">
        <f t="shared" si="68"/>
        <v>0</v>
      </c>
      <c r="AN244" s="6">
        <f t="shared" si="69"/>
        <v>1</v>
      </c>
    </row>
    <row r="245" spans="1:40" outlineLevel="1" x14ac:dyDescent="0.25">
      <c r="A245" s="79" t="s">
        <v>1608</v>
      </c>
      <c r="B245" s="46">
        <v>3</v>
      </c>
      <c r="D245" s="6">
        <v>12</v>
      </c>
      <c r="E245" s="47">
        <v>3</v>
      </c>
      <c r="F245" s="46">
        <v>2</v>
      </c>
      <c r="H245" s="6">
        <v>10</v>
      </c>
      <c r="I245" s="47">
        <v>9</v>
      </c>
      <c r="K245" s="46">
        <f t="shared" si="60"/>
        <v>1</v>
      </c>
      <c r="L245" s="6">
        <f t="shared" si="60"/>
        <v>0</v>
      </c>
      <c r="M245" s="6">
        <f t="shared" si="60"/>
        <v>2</v>
      </c>
      <c r="N245" s="48">
        <f t="shared" si="60"/>
        <v>-6</v>
      </c>
      <c r="O245" s="47"/>
      <c r="P245" s="49">
        <f>VLOOKUP($A245, 'YoY $ Balance'!$A$5:$E$281, 2,FALSE)</f>
        <v>292660.70999999996</v>
      </c>
      <c r="Q245" s="50">
        <f>VLOOKUP($A245, 'YoY $ Balance'!$A$5:$E$281, 3,FALSE)</f>
        <v>-14892.59</v>
      </c>
      <c r="R245" s="50">
        <f>VLOOKUP($A245, 'YoY $ Balance'!$A$5:$E$281,4,FALSE)</f>
        <v>4166552.76</v>
      </c>
      <c r="S245" s="51">
        <f>VLOOKUP($A245, 'YoY $ Balance'!$A$5:$E$281, 5,FALSE)</f>
        <v>12559729.629999999</v>
      </c>
      <c r="T245" s="46">
        <f t="shared" si="61"/>
        <v>0</v>
      </c>
      <c r="U245" s="52">
        <f t="shared" si="78"/>
        <v>1</v>
      </c>
      <c r="V245" s="48">
        <f t="shared" si="62"/>
        <v>0</v>
      </c>
      <c r="W245" s="47">
        <f t="shared" si="63"/>
        <v>0</v>
      </c>
      <c r="Y245" s="53" t="str">
        <f t="shared" si="70"/>
        <v>Active</v>
      </c>
      <c r="Z245" s="52" t="str">
        <f t="shared" si="71"/>
        <v>Active</v>
      </c>
      <c r="AA245" s="53" t="str">
        <f t="shared" si="72"/>
        <v>No Activity</v>
      </c>
      <c r="AB245" s="52" t="str">
        <f t="shared" si="73"/>
        <v>No Activity</v>
      </c>
      <c r="AC245" s="53" t="str">
        <f t="shared" si="74"/>
        <v>Active</v>
      </c>
      <c r="AD245" s="52" t="str">
        <f t="shared" si="75"/>
        <v>Active</v>
      </c>
      <c r="AE245" s="53" t="str">
        <f t="shared" si="76"/>
        <v>Active</v>
      </c>
      <c r="AF245" s="52" t="str">
        <f t="shared" si="77"/>
        <v>Active</v>
      </c>
      <c r="AH245" s="6">
        <f t="shared" si="64"/>
        <v>0</v>
      </c>
      <c r="AI245" s="6">
        <f t="shared" si="65"/>
        <v>1</v>
      </c>
      <c r="AJ245" s="6">
        <f t="shared" si="66"/>
        <v>0</v>
      </c>
      <c r="AK245" s="6">
        <f t="shared" si="67"/>
        <v>0</v>
      </c>
      <c r="AM245" s="6">
        <f t="shared" si="68"/>
        <v>0</v>
      </c>
      <c r="AN245" s="6">
        <f t="shared" si="69"/>
        <v>0</v>
      </c>
    </row>
    <row r="246" spans="1:40" outlineLevel="1" x14ac:dyDescent="0.25">
      <c r="A246" s="79" t="s">
        <v>1568</v>
      </c>
      <c r="B246" s="46">
        <v>1</v>
      </c>
      <c r="C246" s="6">
        <v>3</v>
      </c>
      <c r="E246" s="47"/>
      <c r="F246" s="46">
        <v>3</v>
      </c>
      <c r="G246" s="6">
        <v>6</v>
      </c>
      <c r="I246" s="47"/>
      <c r="K246" s="46">
        <f t="shared" si="60"/>
        <v>-2</v>
      </c>
      <c r="L246" s="6">
        <f t="shared" si="60"/>
        <v>-3</v>
      </c>
      <c r="M246" s="6">
        <f t="shared" si="60"/>
        <v>0</v>
      </c>
      <c r="N246" s="48">
        <f t="shared" si="60"/>
        <v>0</v>
      </c>
      <c r="O246" s="47"/>
      <c r="P246" s="49">
        <f>VLOOKUP($A246, 'YoY $ Balance'!$A$5:$E$281, 2,FALSE)</f>
        <v>4035000</v>
      </c>
      <c r="Q246" s="50">
        <f>VLOOKUP($A246, 'YoY $ Balance'!$A$5:$E$281, 3,FALSE)</f>
        <v>5647000</v>
      </c>
      <c r="R246" s="50">
        <f>VLOOKUP($A246, 'YoY $ Balance'!$A$5:$E$281,4,FALSE)</f>
        <v>622250</v>
      </c>
      <c r="S246" s="51">
        <f>VLOOKUP($A246, 'YoY $ Balance'!$A$5:$E$281, 5,FALSE)</f>
        <v>622250</v>
      </c>
      <c r="T246" s="46">
        <f t="shared" si="61"/>
        <v>0</v>
      </c>
      <c r="U246" s="52">
        <f t="shared" si="78"/>
        <v>0</v>
      </c>
      <c r="V246" s="48" t="str">
        <f t="shared" si="62"/>
        <v/>
      </c>
      <c r="W246" s="47" t="str">
        <f t="shared" si="63"/>
        <v/>
      </c>
      <c r="Y246" s="53" t="str">
        <f t="shared" si="70"/>
        <v>Active</v>
      </c>
      <c r="Z246" s="52" t="str">
        <f t="shared" si="71"/>
        <v>Active</v>
      </c>
      <c r="AA246" s="53" t="str">
        <f t="shared" si="72"/>
        <v>Active</v>
      </c>
      <c r="AB246" s="52" t="str">
        <f t="shared" si="73"/>
        <v>Active</v>
      </c>
      <c r="AC246" s="53" t="str">
        <f t="shared" si="74"/>
        <v>No Activity</v>
      </c>
      <c r="AD246" s="52" t="str">
        <f t="shared" si="75"/>
        <v>No Activity</v>
      </c>
      <c r="AE246" s="53" t="str">
        <f t="shared" si="76"/>
        <v>No Activity</v>
      </c>
      <c r="AF246" s="52" t="str">
        <f t="shared" si="77"/>
        <v>No Activity</v>
      </c>
      <c r="AH246" s="6">
        <f t="shared" si="64"/>
        <v>0</v>
      </c>
      <c r="AI246" s="6">
        <f t="shared" si="65"/>
        <v>0</v>
      </c>
      <c r="AJ246" s="6">
        <f t="shared" si="66"/>
        <v>1</v>
      </c>
      <c r="AK246" s="6" t="str">
        <f t="shared" si="67"/>
        <v/>
      </c>
      <c r="AM246" s="6" t="str">
        <f t="shared" si="68"/>
        <v/>
      </c>
      <c r="AN246" s="6" t="str">
        <f t="shared" si="69"/>
        <v/>
      </c>
    </row>
    <row r="247" spans="1:40" outlineLevel="1" x14ac:dyDescent="0.25">
      <c r="A247" s="79" t="s">
        <v>1549</v>
      </c>
      <c r="B247" s="46">
        <v>5</v>
      </c>
      <c r="C247" s="6">
        <v>6</v>
      </c>
      <c r="E247" s="47"/>
      <c r="F247" s="46">
        <v>12</v>
      </c>
      <c r="G247" s="6">
        <v>13</v>
      </c>
      <c r="I247" s="47"/>
      <c r="K247" s="46">
        <f t="shared" si="60"/>
        <v>-7</v>
      </c>
      <c r="L247" s="6">
        <f t="shared" si="60"/>
        <v>-7</v>
      </c>
      <c r="M247" s="6">
        <f t="shared" si="60"/>
        <v>0</v>
      </c>
      <c r="N247" s="48">
        <f t="shared" si="60"/>
        <v>0</v>
      </c>
      <c r="O247" s="47"/>
      <c r="P247" s="49">
        <f>VLOOKUP($A247, 'YoY $ Balance'!$A$5:$E$281, 2,FALSE)</f>
        <v>88238714.180000022</v>
      </c>
      <c r="Q247" s="50">
        <f>VLOOKUP($A247, 'YoY $ Balance'!$A$5:$E$281, 3,FALSE)</f>
        <v>52427246.200000003</v>
      </c>
      <c r="R247" s="50">
        <f>VLOOKUP($A247, 'YoY $ Balance'!$A$5:$E$281,4,FALSE)</f>
        <v>6546362.3099999996</v>
      </c>
      <c r="S247" s="51">
        <f>VLOOKUP($A247, 'YoY $ Balance'!$A$5:$E$281, 5,FALSE)</f>
        <v>6546362.3099999996</v>
      </c>
      <c r="T247" s="46">
        <f t="shared" si="61"/>
        <v>0</v>
      </c>
      <c r="U247" s="52">
        <f t="shared" si="78"/>
        <v>0</v>
      </c>
      <c r="V247" s="48" t="str">
        <f t="shared" si="62"/>
        <v/>
      </c>
      <c r="W247" s="47" t="str">
        <f t="shared" si="63"/>
        <v/>
      </c>
      <c r="Y247" s="53" t="str">
        <f t="shared" si="70"/>
        <v>Active</v>
      </c>
      <c r="Z247" s="52" t="str">
        <f t="shared" si="71"/>
        <v>Active</v>
      </c>
      <c r="AA247" s="53" t="str">
        <f t="shared" si="72"/>
        <v>Active</v>
      </c>
      <c r="AB247" s="52" t="str">
        <f t="shared" si="73"/>
        <v>Active</v>
      </c>
      <c r="AC247" s="53" t="str">
        <f t="shared" si="74"/>
        <v>No Activity</v>
      </c>
      <c r="AD247" s="52" t="str">
        <f t="shared" si="75"/>
        <v>No Activity</v>
      </c>
      <c r="AE247" s="53" t="str">
        <f t="shared" si="76"/>
        <v>No Activity</v>
      </c>
      <c r="AF247" s="52" t="str">
        <f t="shared" si="77"/>
        <v>No Activity</v>
      </c>
      <c r="AH247" s="6">
        <f t="shared" si="64"/>
        <v>0</v>
      </c>
      <c r="AI247" s="6">
        <f t="shared" si="65"/>
        <v>0</v>
      </c>
      <c r="AJ247" s="6">
        <f t="shared" si="66"/>
        <v>1</v>
      </c>
      <c r="AK247" s="6" t="str">
        <f t="shared" si="67"/>
        <v/>
      </c>
      <c r="AM247" s="6" t="str">
        <f t="shared" si="68"/>
        <v/>
      </c>
      <c r="AN247" s="6" t="str">
        <f t="shared" si="69"/>
        <v/>
      </c>
    </row>
    <row r="248" spans="1:40" outlineLevel="1" x14ac:dyDescent="0.25">
      <c r="A248" s="79" t="s">
        <v>1604</v>
      </c>
      <c r="B248" s="46"/>
      <c r="D248" s="6">
        <v>1</v>
      </c>
      <c r="E248" s="47"/>
      <c r="F248" s="46"/>
      <c r="H248" s="6">
        <v>1</v>
      </c>
      <c r="I248" s="47">
        <v>2</v>
      </c>
      <c r="K248" s="46">
        <f t="shared" si="60"/>
        <v>0</v>
      </c>
      <c r="L248" s="6">
        <f t="shared" si="60"/>
        <v>0</v>
      </c>
      <c r="M248" s="6">
        <f t="shared" si="60"/>
        <v>0</v>
      </c>
      <c r="N248" s="48">
        <f t="shared" si="60"/>
        <v>-2</v>
      </c>
      <c r="O248" s="47"/>
      <c r="P248" s="49">
        <f>VLOOKUP($A248, 'YoY $ Balance'!$A$5:$E$281, 2,FALSE)</f>
        <v>0</v>
      </c>
      <c r="Q248" s="50">
        <f>VLOOKUP($A248, 'YoY $ Balance'!$A$5:$E$281, 3,FALSE)</f>
        <v>0</v>
      </c>
      <c r="R248" s="50">
        <f>VLOOKUP($A248, 'YoY $ Balance'!$A$5:$E$281,4,FALSE)</f>
        <v>314975</v>
      </c>
      <c r="S248" s="51">
        <f>VLOOKUP($A248, 'YoY $ Balance'!$A$5:$E$281, 5,FALSE)</f>
        <v>378476.78</v>
      </c>
      <c r="T248" s="46" t="str">
        <f t="shared" si="61"/>
        <v/>
      </c>
      <c r="U248" s="52" t="str">
        <f t="shared" si="78"/>
        <v/>
      </c>
      <c r="V248" s="48">
        <f t="shared" si="62"/>
        <v>0</v>
      </c>
      <c r="W248" s="47">
        <f t="shared" si="63"/>
        <v>1</v>
      </c>
      <c r="Y248" s="53" t="str">
        <f t="shared" si="70"/>
        <v>No Activity</v>
      </c>
      <c r="Z248" s="52" t="str">
        <f t="shared" si="71"/>
        <v>No Activity</v>
      </c>
      <c r="AA248" s="53" t="str">
        <f t="shared" si="72"/>
        <v>No Activity</v>
      </c>
      <c r="AB248" s="52" t="str">
        <f t="shared" si="73"/>
        <v>No Activity</v>
      </c>
      <c r="AC248" s="53" t="str">
        <f t="shared" si="74"/>
        <v>Active</v>
      </c>
      <c r="AD248" s="52" t="str">
        <f t="shared" si="75"/>
        <v>Active</v>
      </c>
      <c r="AE248" s="53" t="str">
        <f t="shared" si="76"/>
        <v>No Activity</v>
      </c>
      <c r="AF248" s="52" t="str">
        <f t="shared" si="77"/>
        <v>Active</v>
      </c>
      <c r="AH248" s="6" t="str">
        <f t="shared" si="64"/>
        <v/>
      </c>
      <c r="AI248" s="6" t="str">
        <f t="shared" si="65"/>
        <v/>
      </c>
      <c r="AJ248" s="6">
        <f t="shared" si="66"/>
        <v>0</v>
      </c>
      <c r="AK248" s="6">
        <f t="shared" si="67"/>
        <v>1</v>
      </c>
      <c r="AM248" s="6">
        <f t="shared" si="68"/>
        <v>0</v>
      </c>
      <c r="AN248" s="6">
        <f t="shared" si="69"/>
        <v>1</v>
      </c>
    </row>
    <row r="249" spans="1:40" outlineLevel="1" x14ac:dyDescent="0.25">
      <c r="A249" s="79" t="s">
        <v>1576</v>
      </c>
      <c r="B249" s="46"/>
      <c r="D249" s="6">
        <v>2</v>
      </c>
      <c r="E249" s="47">
        <v>3</v>
      </c>
      <c r="F249" s="46"/>
      <c r="H249" s="6">
        <v>6</v>
      </c>
      <c r="I249" s="47">
        <v>8</v>
      </c>
      <c r="K249" s="46">
        <f t="shared" si="60"/>
        <v>0</v>
      </c>
      <c r="L249" s="6">
        <f t="shared" si="60"/>
        <v>0</v>
      </c>
      <c r="M249" s="6">
        <f t="shared" si="60"/>
        <v>-4</v>
      </c>
      <c r="N249" s="48">
        <f t="shared" si="60"/>
        <v>-5</v>
      </c>
      <c r="O249" s="47"/>
      <c r="P249" s="49">
        <f>VLOOKUP($A249, 'YoY $ Balance'!$A$5:$E$281, 2,FALSE)</f>
        <v>0</v>
      </c>
      <c r="Q249" s="50">
        <f>VLOOKUP($A249, 'YoY $ Balance'!$A$5:$E$281, 3,FALSE)</f>
        <v>0</v>
      </c>
      <c r="R249" s="50">
        <f>VLOOKUP($A249, 'YoY $ Balance'!$A$5:$E$281,4,FALSE)</f>
        <v>2447241.65</v>
      </c>
      <c r="S249" s="51">
        <f>VLOOKUP($A249, 'YoY $ Balance'!$A$5:$E$281, 5,FALSE)</f>
        <v>3992141.4799999995</v>
      </c>
      <c r="T249" s="46" t="str">
        <f t="shared" si="61"/>
        <v/>
      </c>
      <c r="U249" s="52" t="str">
        <f t="shared" si="78"/>
        <v/>
      </c>
      <c r="V249" s="48">
        <f t="shared" si="62"/>
        <v>0</v>
      </c>
      <c r="W249" s="47">
        <f t="shared" si="63"/>
        <v>0</v>
      </c>
      <c r="Y249" s="53" t="str">
        <f t="shared" si="70"/>
        <v>No Activity</v>
      </c>
      <c r="Z249" s="52" t="str">
        <f t="shared" si="71"/>
        <v>No Activity</v>
      </c>
      <c r="AA249" s="53" t="str">
        <f t="shared" si="72"/>
        <v>No Activity</v>
      </c>
      <c r="AB249" s="52" t="str">
        <f t="shared" si="73"/>
        <v>No Activity</v>
      </c>
      <c r="AC249" s="53" t="str">
        <f t="shared" si="74"/>
        <v>Active</v>
      </c>
      <c r="AD249" s="52" t="str">
        <f t="shared" si="75"/>
        <v>Active</v>
      </c>
      <c r="AE249" s="53" t="str">
        <f t="shared" si="76"/>
        <v>Active</v>
      </c>
      <c r="AF249" s="52" t="str">
        <f t="shared" si="77"/>
        <v>Active</v>
      </c>
      <c r="AH249" s="6" t="str">
        <f t="shared" si="64"/>
        <v/>
      </c>
      <c r="AI249" s="6" t="str">
        <f t="shared" si="65"/>
        <v/>
      </c>
      <c r="AJ249" s="6">
        <f t="shared" si="66"/>
        <v>0</v>
      </c>
      <c r="AK249" s="6">
        <f t="shared" si="67"/>
        <v>0</v>
      </c>
      <c r="AM249" s="6">
        <f t="shared" si="68"/>
        <v>0</v>
      </c>
      <c r="AN249" s="6">
        <f t="shared" si="69"/>
        <v>0</v>
      </c>
    </row>
    <row r="250" spans="1:40" outlineLevel="1" x14ac:dyDescent="0.25">
      <c r="A250" s="79" t="s">
        <v>1602</v>
      </c>
      <c r="B250" s="46"/>
      <c r="E250" s="47">
        <v>2</v>
      </c>
      <c r="F250" s="46"/>
      <c r="I250" s="47">
        <v>9</v>
      </c>
      <c r="K250" s="46">
        <f t="shared" si="60"/>
        <v>0</v>
      </c>
      <c r="L250" s="6">
        <f t="shared" si="60"/>
        <v>0</v>
      </c>
      <c r="M250" s="6">
        <f t="shared" si="60"/>
        <v>0</v>
      </c>
      <c r="N250" s="48">
        <f t="shared" si="60"/>
        <v>-7</v>
      </c>
      <c r="O250" s="47"/>
      <c r="P250" s="49">
        <f>VLOOKUP($A250, 'YoY $ Balance'!$A$5:$E$281, 2,FALSE)</f>
        <v>0</v>
      </c>
      <c r="Q250" s="50">
        <f>VLOOKUP($A250, 'YoY $ Balance'!$A$5:$E$281, 3,FALSE)</f>
        <v>0</v>
      </c>
      <c r="R250" s="50">
        <f>VLOOKUP($A250, 'YoY $ Balance'!$A$5:$E$281,4,FALSE)</f>
        <v>0</v>
      </c>
      <c r="S250" s="51">
        <f>VLOOKUP($A250, 'YoY $ Balance'!$A$5:$E$281, 5,FALSE)</f>
        <v>7767838.3300000001</v>
      </c>
      <c r="T250" s="46" t="str">
        <f t="shared" si="61"/>
        <v/>
      </c>
      <c r="U250" s="52" t="str">
        <f t="shared" si="78"/>
        <v/>
      </c>
      <c r="V250" s="48" t="str">
        <f t="shared" si="62"/>
        <v/>
      </c>
      <c r="W250" s="47">
        <f t="shared" si="63"/>
        <v>0</v>
      </c>
      <c r="Y250" s="53" t="str">
        <f t="shared" si="70"/>
        <v>No Activity</v>
      </c>
      <c r="Z250" s="52" t="str">
        <f t="shared" si="71"/>
        <v>No Activity</v>
      </c>
      <c r="AA250" s="53" t="str">
        <f t="shared" si="72"/>
        <v>No Activity</v>
      </c>
      <c r="AB250" s="52" t="str">
        <f t="shared" si="73"/>
        <v>No Activity</v>
      </c>
      <c r="AC250" s="53" t="str">
        <f t="shared" si="74"/>
        <v>No Activity</v>
      </c>
      <c r="AD250" s="52" t="str">
        <f t="shared" si="75"/>
        <v>No Activity</v>
      </c>
      <c r="AE250" s="53" t="str">
        <f t="shared" si="76"/>
        <v>Active</v>
      </c>
      <c r="AF250" s="52" t="str">
        <f t="shared" si="77"/>
        <v>Active</v>
      </c>
      <c r="AH250" s="6" t="str">
        <f t="shared" si="64"/>
        <v/>
      </c>
      <c r="AI250" s="6" t="str">
        <f t="shared" si="65"/>
        <v/>
      </c>
      <c r="AJ250" s="6" t="str">
        <f t="shared" si="66"/>
        <v/>
      </c>
      <c r="AK250" s="6">
        <f t="shared" si="67"/>
        <v>0</v>
      </c>
      <c r="AM250" s="6" t="str">
        <f t="shared" si="68"/>
        <v/>
      </c>
      <c r="AN250" s="6">
        <f t="shared" si="69"/>
        <v>0</v>
      </c>
    </row>
    <row r="251" spans="1:40" outlineLevel="1" x14ac:dyDescent="0.25">
      <c r="A251" s="79" t="s">
        <v>1532</v>
      </c>
      <c r="B251" s="46"/>
      <c r="D251" s="6">
        <v>4</v>
      </c>
      <c r="E251" s="47">
        <v>3</v>
      </c>
      <c r="F251" s="46"/>
      <c r="H251" s="6">
        <v>1</v>
      </c>
      <c r="I251" s="47">
        <v>1</v>
      </c>
      <c r="K251" s="46">
        <f t="shared" si="60"/>
        <v>0</v>
      </c>
      <c r="L251" s="6">
        <f t="shared" si="60"/>
        <v>0</v>
      </c>
      <c r="M251" s="6">
        <f t="shared" si="60"/>
        <v>3</v>
      </c>
      <c r="N251" s="48">
        <f t="shared" si="60"/>
        <v>2</v>
      </c>
      <c r="O251" s="47"/>
      <c r="P251" s="49">
        <f>VLOOKUP($A251, 'YoY $ Balance'!$A$5:$E$281, 2,FALSE)</f>
        <v>0</v>
      </c>
      <c r="Q251" s="50">
        <f>VLOOKUP($A251, 'YoY $ Balance'!$A$5:$E$281, 3,FALSE)</f>
        <v>0</v>
      </c>
      <c r="R251" s="50">
        <f>VLOOKUP($A251, 'YoY $ Balance'!$A$5:$E$281,4,FALSE)</f>
        <v>29894574.25</v>
      </c>
      <c r="S251" s="51">
        <f>VLOOKUP($A251, 'YoY $ Balance'!$A$5:$E$281, 5,FALSE)</f>
        <v>13326542.5</v>
      </c>
      <c r="T251" s="46" t="str">
        <f t="shared" si="61"/>
        <v/>
      </c>
      <c r="U251" s="52" t="str">
        <f t="shared" si="78"/>
        <v/>
      </c>
      <c r="V251" s="48">
        <f t="shared" si="62"/>
        <v>0</v>
      </c>
      <c r="W251" s="47">
        <f t="shared" si="63"/>
        <v>0</v>
      </c>
      <c r="Y251" s="53" t="str">
        <f t="shared" si="70"/>
        <v>No Activity</v>
      </c>
      <c r="Z251" s="52" t="str">
        <f t="shared" si="71"/>
        <v>No Activity</v>
      </c>
      <c r="AA251" s="53" t="str">
        <f t="shared" si="72"/>
        <v>No Activity</v>
      </c>
      <c r="AB251" s="52" t="str">
        <f t="shared" si="73"/>
        <v>No Activity</v>
      </c>
      <c r="AC251" s="53" t="str">
        <f t="shared" si="74"/>
        <v>Active</v>
      </c>
      <c r="AD251" s="52" t="str">
        <f t="shared" si="75"/>
        <v>Active</v>
      </c>
      <c r="AE251" s="53" t="str">
        <f t="shared" si="76"/>
        <v>Active</v>
      </c>
      <c r="AF251" s="52" t="str">
        <f t="shared" si="77"/>
        <v>Active</v>
      </c>
      <c r="AH251" s="6" t="str">
        <f t="shared" si="64"/>
        <v/>
      </c>
      <c r="AI251" s="6" t="str">
        <f t="shared" si="65"/>
        <v/>
      </c>
      <c r="AJ251" s="6">
        <f t="shared" si="66"/>
        <v>0</v>
      </c>
      <c r="AK251" s="6">
        <f t="shared" si="67"/>
        <v>0</v>
      </c>
      <c r="AM251" s="6">
        <f t="shared" si="68"/>
        <v>0</v>
      </c>
      <c r="AN251" s="6">
        <f t="shared" si="69"/>
        <v>0</v>
      </c>
    </row>
    <row r="252" spans="1:40" outlineLevel="1" x14ac:dyDescent="0.25">
      <c r="A252" s="79" t="s">
        <v>1519</v>
      </c>
      <c r="B252" s="46">
        <v>1</v>
      </c>
      <c r="C252" s="6">
        <v>2</v>
      </c>
      <c r="E252" s="47">
        <v>1</v>
      </c>
      <c r="F252" s="46">
        <v>4</v>
      </c>
      <c r="G252" s="6">
        <v>3</v>
      </c>
      <c r="I252" s="47"/>
      <c r="K252" s="46">
        <f t="shared" si="60"/>
        <v>-3</v>
      </c>
      <c r="L252" s="6">
        <f t="shared" si="60"/>
        <v>-1</v>
      </c>
      <c r="M252" s="6">
        <f t="shared" si="60"/>
        <v>0</v>
      </c>
      <c r="N252" s="48">
        <f t="shared" si="60"/>
        <v>1</v>
      </c>
      <c r="O252" s="47"/>
      <c r="P252" s="49">
        <f>VLOOKUP($A252, 'YoY $ Balance'!$A$5:$E$281, 2,FALSE)</f>
        <v>987000</v>
      </c>
      <c r="Q252" s="50">
        <f>VLOOKUP($A252, 'YoY $ Balance'!$A$5:$E$281, 3,FALSE)</f>
        <v>3274000</v>
      </c>
      <c r="R252" s="50">
        <f>VLOOKUP($A252, 'YoY $ Balance'!$A$5:$E$281,4,FALSE)</f>
        <v>496000</v>
      </c>
      <c r="S252" s="51">
        <f>VLOOKUP($A252, 'YoY $ Balance'!$A$5:$E$281, 5,FALSE)</f>
        <v>496000</v>
      </c>
      <c r="T252" s="46">
        <f t="shared" si="61"/>
        <v>0</v>
      </c>
      <c r="U252" s="52">
        <f t="shared" si="78"/>
        <v>0</v>
      </c>
      <c r="V252" s="48" t="str">
        <f t="shared" si="62"/>
        <v/>
      </c>
      <c r="W252" s="47">
        <f t="shared" si="63"/>
        <v>0</v>
      </c>
      <c r="Y252" s="53" t="str">
        <f t="shared" si="70"/>
        <v>Active</v>
      </c>
      <c r="Z252" s="52" t="str">
        <f t="shared" si="71"/>
        <v>Active</v>
      </c>
      <c r="AA252" s="53" t="str">
        <f t="shared" si="72"/>
        <v>Active</v>
      </c>
      <c r="AB252" s="52" t="str">
        <f t="shared" si="73"/>
        <v>Active</v>
      </c>
      <c r="AC252" s="53" t="str">
        <f t="shared" si="74"/>
        <v>No Activity</v>
      </c>
      <c r="AD252" s="52" t="str">
        <f t="shared" si="75"/>
        <v>No Activity</v>
      </c>
      <c r="AE252" s="53" t="str">
        <f t="shared" si="76"/>
        <v>Active</v>
      </c>
      <c r="AF252" s="52" t="str">
        <f t="shared" si="77"/>
        <v>No Activity</v>
      </c>
      <c r="AH252" s="6">
        <f t="shared" si="64"/>
        <v>0</v>
      </c>
      <c r="AI252" s="6">
        <f t="shared" si="65"/>
        <v>0</v>
      </c>
      <c r="AJ252" s="6">
        <f t="shared" si="66"/>
        <v>1</v>
      </c>
      <c r="AK252" s="6">
        <f t="shared" si="67"/>
        <v>0</v>
      </c>
      <c r="AM252" s="6" t="str">
        <f t="shared" si="68"/>
        <v/>
      </c>
      <c r="AN252" s="6">
        <f t="shared" si="69"/>
        <v>0</v>
      </c>
    </row>
    <row r="253" spans="1:40" outlineLevel="1" x14ac:dyDescent="0.25">
      <c r="A253" s="79" t="s">
        <v>1615</v>
      </c>
      <c r="B253" s="46"/>
      <c r="D253" s="6">
        <v>7</v>
      </c>
      <c r="E253" s="47">
        <v>6</v>
      </c>
      <c r="F253" s="46"/>
      <c r="H253" s="6">
        <v>6</v>
      </c>
      <c r="I253" s="47">
        <v>9</v>
      </c>
      <c r="K253" s="46">
        <f t="shared" si="60"/>
        <v>0</v>
      </c>
      <c r="L253" s="6">
        <f t="shared" si="60"/>
        <v>0</v>
      </c>
      <c r="M253" s="6">
        <f t="shared" si="60"/>
        <v>1</v>
      </c>
      <c r="N253" s="48">
        <f t="shared" si="60"/>
        <v>-3</v>
      </c>
      <c r="O253" s="47"/>
      <c r="P253" s="49">
        <f>VLOOKUP($A253, 'YoY $ Balance'!$A$5:$E$281, 2,FALSE)</f>
        <v>0</v>
      </c>
      <c r="Q253" s="50">
        <f>VLOOKUP($A253, 'YoY $ Balance'!$A$5:$E$281, 3,FALSE)</f>
        <v>0</v>
      </c>
      <c r="R253" s="50">
        <f>VLOOKUP($A253, 'YoY $ Balance'!$A$5:$E$281,4,FALSE)</f>
        <v>3172200</v>
      </c>
      <c r="S253" s="51">
        <f>VLOOKUP($A253, 'YoY $ Balance'!$A$5:$E$281, 5,FALSE)</f>
        <v>6804000</v>
      </c>
      <c r="T253" s="46" t="str">
        <f t="shared" si="61"/>
        <v/>
      </c>
      <c r="U253" s="52" t="str">
        <f t="shared" si="78"/>
        <v/>
      </c>
      <c r="V253" s="48">
        <f t="shared" si="62"/>
        <v>0</v>
      </c>
      <c r="W253" s="47">
        <f t="shared" si="63"/>
        <v>0</v>
      </c>
      <c r="Y253" s="53" t="str">
        <f t="shared" si="70"/>
        <v>No Activity</v>
      </c>
      <c r="Z253" s="52" t="str">
        <f t="shared" si="71"/>
        <v>No Activity</v>
      </c>
      <c r="AA253" s="53" t="str">
        <f t="shared" si="72"/>
        <v>No Activity</v>
      </c>
      <c r="AB253" s="52" t="str">
        <f t="shared" si="73"/>
        <v>No Activity</v>
      </c>
      <c r="AC253" s="53" t="str">
        <f t="shared" si="74"/>
        <v>Active</v>
      </c>
      <c r="AD253" s="52" t="str">
        <f t="shared" si="75"/>
        <v>Active</v>
      </c>
      <c r="AE253" s="53" t="str">
        <f t="shared" si="76"/>
        <v>Active</v>
      </c>
      <c r="AF253" s="52" t="str">
        <f t="shared" si="77"/>
        <v>Active</v>
      </c>
      <c r="AH253" s="6" t="str">
        <f t="shared" si="64"/>
        <v/>
      </c>
      <c r="AI253" s="6" t="str">
        <f t="shared" si="65"/>
        <v/>
      </c>
      <c r="AJ253" s="6">
        <f t="shared" si="66"/>
        <v>0</v>
      </c>
      <c r="AK253" s="6">
        <f t="shared" si="67"/>
        <v>0</v>
      </c>
      <c r="AM253" s="6">
        <f t="shared" si="68"/>
        <v>0</v>
      </c>
      <c r="AN253" s="6">
        <f t="shared" si="69"/>
        <v>0</v>
      </c>
    </row>
    <row r="254" spans="1:40" outlineLevel="1" x14ac:dyDescent="0.25">
      <c r="A254" s="79" t="s">
        <v>1636</v>
      </c>
      <c r="B254" s="46"/>
      <c r="D254" s="6">
        <v>11</v>
      </c>
      <c r="E254" s="47">
        <v>7</v>
      </c>
      <c r="F254" s="46"/>
      <c r="H254" s="6">
        <v>8</v>
      </c>
      <c r="I254" s="47">
        <v>4</v>
      </c>
      <c r="K254" s="46">
        <f t="shared" si="60"/>
        <v>0</v>
      </c>
      <c r="L254" s="6">
        <f t="shared" si="60"/>
        <v>0</v>
      </c>
      <c r="M254" s="6">
        <f t="shared" si="60"/>
        <v>3</v>
      </c>
      <c r="N254" s="48">
        <f t="shared" si="60"/>
        <v>3</v>
      </c>
      <c r="O254" s="47"/>
      <c r="P254" s="49">
        <f>VLOOKUP($A254, 'YoY $ Balance'!$A$5:$E$281, 2,FALSE)</f>
        <v>0</v>
      </c>
      <c r="Q254" s="50">
        <f>VLOOKUP($A254, 'YoY $ Balance'!$A$5:$E$281, 3,FALSE)</f>
        <v>0</v>
      </c>
      <c r="R254" s="50">
        <f>VLOOKUP($A254, 'YoY $ Balance'!$A$5:$E$281,4,FALSE)</f>
        <v>5889227.9100000001</v>
      </c>
      <c r="S254" s="51">
        <f>VLOOKUP($A254, 'YoY $ Balance'!$A$5:$E$281, 5,FALSE)</f>
        <v>3583334.36</v>
      </c>
      <c r="T254" s="46" t="str">
        <f t="shared" si="61"/>
        <v/>
      </c>
      <c r="U254" s="52" t="str">
        <f t="shared" si="78"/>
        <v/>
      </c>
      <c r="V254" s="48">
        <f t="shared" si="62"/>
        <v>0</v>
      </c>
      <c r="W254" s="47">
        <f t="shared" si="63"/>
        <v>0</v>
      </c>
      <c r="Y254" s="53" t="str">
        <f t="shared" si="70"/>
        <v>No Activity</v>
      </c>
      <c r="Z254" s="52" t="str">
        <f t="shared" si="71"/>
        <v>No Activity</v>
      </c>
      <c r="AA254" s="53" t="str">
        <f t="shared" si="72"/>
        <v>No Activity</v>
      </c>
      <c r="AB254" s="52" t="str">
        <f t="shared" si="73"/>
        <v>No Activity</v>
      </c>
      <c r="AC254" s="53" t="str">
        <f t="shared" si="74"/>
        <v>Active</v>
      </c>
      <c r="AD254" s="52" t="str">
        <f t="shared" si="75"/>
        <v>Active</v>
      </c>
      <c r="AE254" s="53" t="str">
        <f t="shared" si="76"/>
        <v>Active</v>
      </c>
      <c r="AF254" s="52" t="str">
        <f t="shared" si="77"/>
        <v>Active</v>
      </c>
      <c r="AH254" s="6" t="str">
        <f t="shared" si="64"/>
        <v/>
      </c>
      <c r="AI254" s="6" t="str">
        <f t="shared" si="65"/>
        <v/>
      </c>
      <c r="AJ254" s="6">
        <f t="shared" si="66"/>
        <v>0</v>
      </c>
      <c r="AK254" s="6">
        <f t="shared" si="67"/>
        <v>0</v>
      </c>
      <c r="AM254" s="6">
        <f t="shared" si="68"/>
        <v>0</v>
      </c>
      <c r="AN254" s="6">
        <f t="shared" si="69"/>
        <v>0</v>
      </c>
    </row>
    <row r="255" spans="1:40" outlineLevel="1" x14ac:dyDescent="0.25">
      <c r="A255" s="79" t="s">
        <v>1623</v>
      </c>
      <c r="B255" s="46">
        <v>5</v>
      </c>
      <c r="C255" s="6">
        <v>6</v>
      </c>
      <c r="D255" s="6">
        <v>8</v>
      </c>
      <c r="E255" s="47">
        <v>6</v>
      </c>
      <c r="F255" s="46">
        <v>6</v>
      </c>
      <c r="G255" s="6">
        <v>7</v>
      </c>
      <c r="H255" s="6">
        <v>5</v>
      </c>
      <c r="I255" s="47">
        <v>3</v>
      </c>
      <c r="K255" s="46">
        <f t="shared" si="60"/>
        <v>-1</v>
      </c>
      <c r="L255" s="6">
        <f t="shared" si="60"/>
        <v>-1</v>
      </c>
      <c r="M255" s="6">
        <f t="shared" si="60"/>
        <v>3</v>
      </c>
      <c r="N255" s="48">
        <f t="shared" si="60"/>
        <v>3</v>
      </c>
      <c r="O255" s="47"/>
      <c r="P255" s="49">
        <f>VLOOKUP($A255, 'YoY $ Balance'!$A$5:$E$281, 2,FALSE)</f>
        <v>173737717.80000001</v>
      </c>
      <c r="Q255" s="50">
        <f>VLOOKUP($A255, 'YoY $ Balance'!$A$5:$E$281, 3,FALSE)</f>
        <v>147120750</v>
      </c>
      <c r="R255" s="50">
        <f>VLOOKUP($A255, 'YoY $ Balance'!$A$5:$E$281,4,FALSE)</f>
        <v>42572552.32</v>
      </c>
      <c r="S255" s="51">
        <f>VLOOKUP($A255, 'YoY $ Balance'!$A$5:$E$281, 5,FALSE)</f>
        <v>19500889.52</v>
      </c>
      <c r="T255" s="46">
        <f t="shared" si="61"/>
        <v>0</v>
      </c>
      <c r="U255" s="52">
        <f t="shared" si="78"/>
        <v>0</v>
      </c>
      <c r="V255" s="48">
        <f t="shared" si="62"/>
        <v>0</v>
      </c>
      <c r="W255" s="47">
        <f t="shared" si="63"/>
        <v>0</v>
      </c>
      <c r="Y255" s="53" t="str">
        <f t="shared" si="70"/>
        <v>Active</v>
      </c>
      <c r="Z255" s="52" t="str">
        <f t="shared" si="71"/>
        <v>Active</v>
      </c>
      <c r="AA255" s="53" t="str">
        <f t="shared" si="72"/>
        <v>Active</v>
      </c>
      <c r="AB255" s="52" t="str">
        <f t="shared" si="73"/>
        <v>Active</v>
      </c>
      <c r="AC255" s="53" t="str">
        <f t="shared" si="74"/>
        <v>Active</v>
      </c>
      <c r="AD255" s="52" t="str">
        <f t="shared" si="75"/>
        <v>Active</v>
      </c>
      <c r="AE255" s="53" t="str">
        <f t="shared" si="76"/>
        <v>Active</v>
      </c>
      <c r="AF255" s="52" t="str">
        <f t="shared" si="77"/>
        <v>Active</v>
      </c>
      <c r="AH255" s="6">
        <f t="shared" si="64"/>
        <v>0</v>
      </c>
      <c r="AI255" s="6">
        <f t="shared" si="65"/>
        <v>0</v>
      </c>
      <c r="AJ255" s="6">
        <f t="shared" si="66"/>
        <v>0</v>
      </c>
      <c r="AK255" s="6">
        <f t="shared" si="67"/>
        <v>0</v>
      </c>
      <c r="AM255" s="6">
        <f t="shared" si="68"/>
        <v>0</v>
      </c>
      <c r="AN255" s="6">
        <f t="shared" si="69"/>
        <v>0</v>
      </c>
    </row>
    <row r="256" spans="1:40" outlineLevel="1" x14ac:dyDescent="0.25">
      <c r="A256" s="79" t="s">
        <v>1638</v>
      </c>
      <c r="B256" s="46">
        <v>6</v>
      </c>
      <c r="E256" s="47"/>
      <c r="F256" s="46">
        <v>1</v>
      </c>
      <c r="I256" s="47"/>
      <c r="K256" s="46">
        <f t="shared" si="60"/>
        <v>5</v>
      </c>
      <c r="L256" s="6">
        <f t="shared" si="60"/>
        <v>0</v>
      </c>
      <c r="M256" s="6">
        <f t="shared" si="60"/>
        <v>0</v>
      </c>
      <c r="N256" s="48">
        <f t="shared" si="60"/>
        <v>0</v>
      </c>
      <c r="O256" s="47"/>
      <c r="P256" s="49">
        <f>VLOOKUP($A256, 'YoY $ Balance'!$A$5:$E$281, 2,FALSE)</f>
        <v>151730057.44999999</v>
      </c>
      <c r="Q256" s="50">
        <f>VLOOKUP($A256, 'YoY $ Balance'!$A$5:$E$281, 3,FALSE)</f>
        <v>0</v>
      </c>
      <c r="R256" s="50">
        <f>VLOOKUP($A256, 'YoY $ Balance'!$A$5:$E$281,4,FALSE)</f>
        <v>0</v>
      </c>
      <c r="S256" s="51">
        <f>VLOOKUP($A256, 'YoY $ Balance'!$A$5:$E$281, 5,FALSE)</f>
        <v>0</v>
      </c>
      <c r="T256" s="46">
        <f t="shared" si="61"/>
        <v>0</v>
      </c>
      <c r="U256" s="52">
        <f t="shared" si="78"/>
        <v>1</v>
      </c>
      <c r="V256" s="48" t="str">
        <f t="shared" si="62"/>
        <v/>
      </c>
      <c r="W256" s="47" t="str">
        <f t="shared" si="63"/>
        <v/>
      </c>
      <c r="Y256" s="53" t="str">
        <f t="shared" si="70"/>
        <v>Active</v>
      </c>
      <c r="Z256" s="52" t="str">
        <f t="shared" si="71"/>
        <v>Active</v>
      </c>
      <c r="AA256" s="53" t="str">
        <f t="shared" si="72"/>
        <v>No Activity</v>
      </c>
      <c r="AB256" s="52" t="str">
        <f t="shared" si="73"/>
        <v>No Activity</v>
      </c>
      <c r="AC256" s="53" t="str">
        <f t="shared" si="74"/>
        <v>No Activity</v>
      </c>
      <c r="AD256" s="52" t="str">
        <f t="shared" si="75"/>
        <v>No Activity</v>
      </c>
      <c r="AE256" s="53" t="str">
        <f t="shared" si="76"/>
        <v>No Activity</v>
      </c>
      <c r="AF256" s="52" t="str">
        <f t="shared" si="77"/>
        <v>No Activity</v>
      </c>
      <c r="AH256" s="6">
        <f t="shared" si="64"/>
        <v>0</v>
      </c>
      <c r="AI256" s="6">
        <f t="shared" si="65"/>
        <v>1</v>
      </c>
      <c r="AJ256" s="6" t="str">
        <f t="shared" si="66"/>
        <v/>
      </c>
      <c r="AK256" s="6" t="str">
        <f t="shared" si="67"/>
        <v/>
      </c>
      <c r="AM256" s="6" t="str">
        <f t="shared" si="68"/>
        <v/>
      </c>
      <c r="AN256" s="6" t="str">
        <f t="shared" si="69"/>
        <v/>
      </c>
    </row>
    <row r="257" spans="1:40" outlineLevel="1" x14ac:dyDescent="0.25">
      <c r="A257" s="79" t="s">
        <v>1652</v>
      </c>
      <c r="B257" s="46">
        <v>19</v>
      </c>
      <c r="C257" s="6">
        <v>21</v>
      </c>
      <c r="E257" s="47"/>
      <c r="F257" s="46">
        <v>14</v>
      </c>
      <c r="G257" s="6">
        <v>21</v>
      </c>
      <c r="I257" s="47"/>
      <c r="K257" s="46">
        <f t="shared" si="60"/>
        <v>5</v>
      </c>
      <c r="L257" s="6">
        <f t="shared" si="60"/>
        <v>0</v>
      </c>
      <c r="M257" s="6">
        <f t="shared" si="60"/>
        <v>0</v>
      </c>
      <c r="N257" s="48">
        <f t="shared" si="60"/>
        <v>0</v>
      </c>
      <c r="O257" s="47"/>
      <c r="P257" s="49">
        <f>VLOOKUP($A257, 'YoY $ Balance'!$A$5:$E$281, 2,FALSE)</f>
        <v>502937656.63999999</v>
      </c>
      <c r="Q257" s="50">
        <f>VLOOKUP($A257, 'YoY $ Balance'!$A$5:$E$281, 3,FALSE)</f>
        <v>709972154.80000007</v>
      </c>
      <c r="R257" s="50">
        <f>VLOOKUP($A257, 'YoY $ Balance'!$A$5:$E$281,4,FALSE)</f>
        <v>2660625</v>
      </c>
      <c r="S257" s="51">
        <f>VLOOKUP($A257, 'YoY $ Balance'!$A$5:$E$281, 5,FALSE)</f>
        <v>2660625</v>
      </c>
      <c r="T257" s="46">
        <f t="shared" si="61"/>
        <v>0</v>
      </c>
      <c r="U257" s="52">
        <f t="shared" si="78"/>
        <v>0</v>
      </c>
      <c r="V257" s="48" t="str">
        <f t="shared" si="62"/>
        <v/>
      </c>
      <c r="W257" s="47" t="str">
        <f t="shared" si="63"/>
        <v/>
      </c>
      <c r="Y257" s="53" t="str">
        <f t="shared" si="70"/>
        <v>Active</v>
      </c>
      <c r="Z257" s="52" t="str">
        <f t="shared" si="71"/>
        <v>Active</v>
      </c>
      <c r="AA257" s="53" t="str">
        <f t="shared" si="72"/>
        <v>Active</v>
      </c>
      <c r="AB257" s="52" t="str">
        <f t="shared" si="73"/>
        <v>Active</v>
      </c>
      <c r="AC257" s="53" t="str">
        <f t="shared" si="74"/>
        <v>No Activity</v>
      </c>
      <c r="AD257" s="52" t="str">
        <f t="shared" si="75"/>
        <v>No Activity</v>
      </c>
      <c r="AE257" s="53" t="str">
        <f t="shared" si="76"/>
        <v>No Activity</v>
      </c>
      <c r="AF257" s="52" t="str">
        <f t="shared" si="77"/>
        <v>No Activity</v>
      </c>
      <c r="AH257" s="6">
        <f t="shared" si="64"/>
        <v>0</v>
      </c>
      <c r="AI257" s="6">
        <f t="shared" si="65"/>
        <v>0</v>
      </c>
      <c r="AJ257" s="6">
        <f t="shared" si="66"/>
        <v>1</v>
      </c>
      <c r="AK257" s="6" t="str">
        <f t="shared" si="67"/>
        <v/>
      </c>
      <c r="AM257" s="6" t="str">
        <f t="shared" si="68"/>
        <v/>
      </c>
      <c r="AN257" s="6" t="str">
        <f t="shared" si="69"/>
        <v/>
      </c>
    </row>
    <row r="258" spans="1:40" outlineLevel="1" x14ac:dyDescent="0.25">
      <c r="A258" s="79" t="s">
        <v>1648</v>
      </c>
      <c r="B258" s="46">
        <v>1</v>
      </c>
      <c r="C258" s="6">
        <v>2</v>
      </c>
      <c r="E258" s="47"/>
      <c r="F258" s="46">
        <v>1</v>
      </c>
      <c r="I258" s="47"/>
      <c r="K258" s="46">
        <f t="shared" si="60"/>
        <v>0</v>
      </c>
      <c r="L258" s="6">
        <f t="shared" si="60"/>
        <v>2</v>
      </c>
      <c r="M258" s="6">
        <f t="shared" si="60"/>
        <v>0</v>
      </c>
      <c r="N258" s="48">
        <f t="shared" si="60"/>
        <v>0</v>
      </c>
      <c r="O258" s="47"/>
      <c r="P258" s="49">
        <f>VLOOKUP($A258, 'YoY $ Balance'!$A$5:$E$281, 2,FALSE)</f>
        <v>1258800</v>
      </c>
      <c r="Q258" s="50">
        <f>VLOOKUP($A258, 'YoY $ Balance'!$A$5:$E$281, 3,FALSE)</f>
        <v>570840</v>
      </c>
      <c r="R258" s="50">
        <f>VLOOKUP($A258, 'YoY $ Balance'!$A$5:$E$281,4,FALSE)</f>
        <v>0</v>
      </c>
      <c r="S258" s="51">
        <f>VLOOKUP($A258, 'YoY $ Balance'!$A$5:$E$281, 5,FALSE)</f>
        <v>0</v>
      </c>
      <c r="T258" s="46">
        <f t="shared" si="61"/>
        <v>0</v>
      </c>
      <c r="U258" s="52">
        <f t="shared" si="78"/>
        <v>1</v>
      </c>
      <c r="V258" s="48" t="str">
        <f t="shared" si="62"/>
        <v/>
      </c>
      <c r="W258" s="47">
        <f t="shared" si="63"/>
        <v>1</v>
      </c>
      <c r="Y258" s="53" t="str">
        <f t="shared" si="70"/>
        <v>Active</v>
      </c>
      <c r="Z258" s="52" t="str">
        <f t="shared" si="71"/>
        <v>Active</v>
      </c>
      <c r="AA258" s="53" t="str">
        <f t="shared" si="72"/>
        <v>Active</v>
      </c>
      <c r="AB258" s="52" t="str">
        <f t="shared" si="73"/>
        <v>No Activity</v>
      </c>
      <c r="AC258" s="53" t="str">
        <f t="shared" si="74"/>
        <v>No Activity</v>
      </c>
      <c r="AD258" s="52" t="str">
        <f t="shared" si="75"/>
        <v>No Activity</v>
      </c>
      <c r="AE258" s="53" t="str">
        <f t="shared" si="76"/>
        <v>No Activity</v>
      </c>
      <c r="AF258" s="52" t="str">
        <f t="shared" si="77"/>
        <v>No Activity</v>
      </c>
      <c r="AH258" s="6">
        <f t="shared" si="64"/>
        <v>0</v>
      </c>
      <c r="AI258" s="6">
        <f t="shared" si="65"/>
        <v>1</v>
      </c>
      <c r="AJ258" s="6">
        <f t="shared" si="66"/>
        <v>0</v>
      </c>
      <c r="AK258" s="6">
        <f t="shared" si="67"/>
        <v>1</v>
      </c>
      <c r="AM258" s="6" t="str">
        <f t="shared" si="68"/>
        <v/>
      </c>
      <c r="AN258" s="6">
        <f t="shared" si="69"/>
        <v>1</v>
      </c>
    </row>
    <row r="259" spans="1:40" outlineLevel="1" x14ac:dyDescent="0.25">
      <c r="A259" s="79" t="s">
        <v>1687</v>
      </c>
      <c r="B259" s="46">
        <v>5</v>
      </c>
      <c r="C259" s="6">
        <v>5</v>
      </c>
      <c r="E259" s="47"/>
      <c r="F259" s="46">
        <v>6</v>
      </c>
      <c r="G259" s="6">
        <v>4</v>
      </c>
      <c r="I259" s="47"/>
      <c r="K259" s="46">
        <f t="shared" si="60"/>
        <v>-1</v>
      </c>
      <c r="L259" s="6">
        <f t="shared" si="60"/>
        <v>1</v>
      </c>
      <c r="M259" s="6">
        <f t="shared" si="60"/>
        <v>0</v>
      </c>
      <c r="N259" s="48">
        <f t="shared" si="60"/>
        <v>0</v>
      </c>
      <c r="O259" s="47"/>
      <c r="P259" s="49">
        <f>VLOOKUP($A259, 'YoY $ Balance'!$A$5:$E$281, 2,FALSE)</f>
        <v>2296039.0300000003</v>
      </c>
      <c r="Q259" s="50">
        <f>VLOOKUP($A259, 'YoY $ Balance'!$A$5:$E$281, 3,FALSE)</f>
        <v>2490260.9600000004</v>
      </c>
      <c r="R259" s="50">
        <f>VLOOKUP($A259, 'YoY $ Balance'!$A$5:$E$281,4,FALSE)</f>
        <v>306717.74</v>
      </c>
      <c r="S259" s="51">
        <f>VLOOKUP($A259, 'YoY $ Balance'!$A$5:$E$281, 5,FALSE)</f>
        <v>306717.74</v>
      </c>
      <c r="T259" s="46">
        <f t="shared" si="61"/>
        <v>0</v>
      </c>
      <c r="U259" s="52">
        <f t="shared" si="78"/>
        <v>0</v>
      </c>
      <c r="V259" s="48" t="str">
        <f t="shared" si="62"/>
        <v/>
      </c>
      <c r="W259" s="47" t="str">
        <f t="shared" si="63"/>
        <v/>
      </c>
      <c r="Y259" s="53" t="str">
        <f t="shared" si="70"/>
        <v>Active</v>
      </c>
      <c r="Z259" s="52" t="str">
        <f t="shared" si="71"/>
        <v>Active</v>
      </c>
      <c r="AA259" s="53" t="str">
        <f t="shared" si="72"/>
        <v>Active</v>
      </c>
      <c r="AB259" s="52" t="str">
        <f t="shared" si="73"/>
        <v>Active</v>
      </c>
      <c r="AC259" s="53" t="str">
        <f t="shared" si="74"/>
        <v>No Activity</v>
      </c>
      <c r="AD259" s="52" t="str">
        <f t="shared" si="75"/>
        <v>No Activity</v>
      </c>
      <c r="AE259" s="53" t="str">
        <f t="shared" si="76"/>
        <v>No Activity</v>
      </c>
      <c r="AF259" s="52" t="str">
        <f t="shared" si="77"/>
        <v>No Activity</v>
      </c>
      <c r="AH259" s="6">
        <f t="shared" si="64"/>
        <v>0</v>
      </c>
      <c r="AI259" s="6">
        <f t="shared" si="65"/>
        <v>0</v>
      </c>
      <c r="AJ259" s="6">
        <f t="shared" si="66"/>
        <v>1</v>
      </c>
      <c r="AK259" s="6" t="str">
        <f t="shared" si="67"/>
        <v/>
      </c>
      <c r="AM259" s="6" t="str">
        <f t="shared" si="68"/>
        <v/>
      </c>
      <c r="AN259" s="6" t="str">
        <f t="shared" si="69"/>
        <v/>
      </c>
    </row>
    <row r="260" spans="1:40" outlineLevel="1" x14ac:dyDescent="0.25">
      <c r="A260" s="79" t="s">
        <v>1722</v>
      </c>
      <c r="B260" s="46"/>
      <c r="D260" s="6">
        <v>3</v>
      </c>
      <c r="E260" s="47"/>
      <c r="F260" s="46"/>
      <c r="H260" s="6">
        <v>4</v>
      </c>
      <c r="I260" s="47"/>
      <c r="K260" s="46">
        <f t="shared" si="60"/>
        <v>0</v>
      </c>
      <c r="L260" s="6">
        <f t="shared" si="60"/>
        <v>0</v>
      </c>
      <c r="M260" s="6">
        <f t="shared" si="60"/>
        <v>-1</v>
      </c>
      <c r="N260" s="48">
        <f t="shared" si="60"/>
        <v>0</v>
      </c>
      <c r="O260" s="47"/>
      <c r="P260" s="49">
        <f>VLOOKUP($A260, 'YoY $ Balance'!$A$5:$E$281, 2,FALSE)</f>
        <v>0</v>
      </c>
      <c r="Q260" s="50">
        <f>VLOOKUP($A260, 'YoY $ Balance'!$A$5:$E$281, 3,FALSE)</f>
        <v>0</v>
      </c>
      <c r="R260" s="50">
        <f>VLOOKUP($A260, 'YoY $ Balance'!$A$5:$E$281,4,FALSE)</f>
        <v>5015566.87</v>
      </c>
      <c r="S260" s="51">
        <f>VLOOKUP($A260, 'YoY $ Balance'!$A$5:$E$281, 5,FALSE)</f>
        <v>0</v>
      </c>
      <c r="T260" s="46" t="str">
        <f t="shared" si="61"/>
        <v/>
      </c>
      <c r="U260" s="52" t="str">
        <f t="shared" si="78"/>
        <v/>
      </c>
      <c r="V260" s="48">
        <f t="shared" si="62"/>
        <v>0</v>
      </c>
      <c r="W260" s="47">
        <f t="shared" si="63"/>
        <v>1</v>
      </c>
      <c r="Y260" s="53" t="str">
        <f t="shared" si="70"/>
        <v>No Activity</v>
      </c>
      <c r="Z260" s="52" t="str">
        <f t="shared" si="71"/>
        <v>No Activity</v>
      </c>
      <c r="AA260" s="53" t="str">
        <f t="shared" si="72"/>
        <v>No Activity</v>
      </c>
      <c r="AB260" s="52" t="str">
        <f t="shared" si="73"/>
        <v>No Activity</v>
      </c>
      <c r="AC260" s="53" t="str">
        <f t="shared" si="74"/>
        <v>Active</v>
      </c>
      <c r="AD260" s="52" t="str">
        <f t="shared" si="75"/>
        <v>Active</v>
      </c>
      <c r="AE260" s="53" t="str">
        <f t="shared" si="76"/>
        <v>No Activity</v>
      </c>
      <c r="AF260" s="52" t="str">
        <f t="shared" si="77"/>
        <v>No Activity</v>
      </c>
      <c r="AH260" s="6" t="str">
        <f t="shared" si="64"/>
        <v/>
      </c>
      <c r="AI260" s="6" t="str">
        <f t="shared" si="65"/>
        <v/>
      </c>
      <c r="AJ260" s="6">
        <f t="shared" si="66"/>
        <v>0</v>
      </c>
      <c r="AK260" s="6">
        <f t="shared" si="67"/>
        <v>1</v>
      </c>
      <c r="AM260" s="6">
        <f t="shared" si="68"/>
        <v>0</v>
      </c>
      <c r="AN260" s="6">
        <f t="shared" si="69"/>
        <v>1</v>
      </c>
    </row>
    <row r="261" spans="1:40" outlineLevel="1" x14ac:dyDescent="0.25">
      <c r="A261" s="79" t="s">
        <v>1702</v>
      </c>
      <c r="B261" s="46"/>
      <c r="E261" s="47">
        <v>6</v>
      </c>
      <c r="F261" s="46"/>
      <c r="I261" s="47">
        <v>4</v>
      </c>
      <c r="K261" s="46">
        <f t="shared" si="60"/>
        <v>0</v>
      </c>
      <c r="L261" s="6">
        <f t="shared" si="60"/>
        <v>0</v>
      </c>
      <c r="M261" s="6">
        <f t="shared" si="60"/>
        <v>0</v>
      </c>
      <c r="N261" s="48">
        <f t="shared" si="60"/>
        <v>2</v>
      </c>
      <c r="O261" s="47"/>
      <c r="P261" s="49">
        <f>VLOOKUP($A261, 'YoY $ Balance'!$A$5:$E$281, 2,FALSE)</f>
        <v>0</v>
      </c>
      <c r="Q261" s="50">
        <f>VLOOKUP($A261, 'YoY $ Balance'!$A$5:$E$281, 3,FALSE)</f>
        <v>0</v>
      </c>
      <c r="R261" s="50">
        <f>VLOOKUP($A261, 'YoY $ Balance'!$A$5:$E$281,4,FALSE)</f>
        <v>0</v>
      </c>
      <c r="S261" s="51">
        <f>VLOOKUP($A261, 'YoY $ Balance'!$A$5:$E$281, 5,FALSE)</f>
        <v>3191134.25</v>
      </c>
      <c r="T261" s="46" t="str">
        <f t="shared" si="61"/>
        <v/>
      </c>
      <c r="U261" s="52" t="str">
        <f t="shared" si="78"/>
        <v/>
      </c>
      <c r="V261" s="48" t="str">
        <f t="shared" si="62"/>
        <v/>
      </c>
      <c r="W261" s="47">
        <f t="shared" si="63"/>
        <v>0</v>
      </c>
      <c r="Y261" s="53" t="str">
        <f t="shared" si="70"/>
        <v>No Activity</v>
      </c>
      <c r="Z261" s="52" t="str">
        <f t="shared" si="71"/>
        <v>No Activity</v>
      </c>
      <c r="AA261" s="53" t="str">
        <f t="shared" si="72"/>
        <v>No Activity</v>
      </c>
      <c r="AB261" s="52" t="str">
        <f t="shared" si="73"/>
        <v>No Activity</v>
      </c>
      <c r="AC261" s="53" t="str">
        <f t="shared" si="74"/>
        <v>No Activity</v>
      </c>
      <c r="AD261" s="52" t="str">
        <f t="shared" si="75"/>
        <v>No Activity</v>
      </c>
      <c r="AE261" s="53" t="str">
        <f t="shared" si="76"/>
        <v>Active</v>
      </c>
      <c r="AF261" s="52" t="str">
        <f t="shared" si="77"/>
        <v>Active</v>
      </c>
      <c r="AH261" s="6" t="str">
        <f t="shared" si="64"/>
        <v/>
      </c>
      <c r="AI261" s="6" t="str">
        <f t="shared" si="65"/>
        <v/>
      </c>
      <c r="AJ261" s="6" t="str">
        <f t="shared" si="66"/>
        <v/>
      </c>
      <c r="AK261" s="6">
        <f t="shared" si="67"/>
        <v>0</v>
      </c>
      <c r="AM261" s="6" t="str">
        <f t="shared" si="68"/>
        <v/>
      </c>
      <c r="AN261" s="6">
        <f t="shared" si="69"/>
        <v>0</v>
      </c>
    </row>
    <row r="262" spans="1:40" outlineLevel="1" x14ac:dyDescent="0.25">
      <c r="A262" s="79" t="s">
        <v>1700</v>
      </c>
      <c r="B262" s="46"/>
      <c r="D262" s="6">
        <v>1</v>
      </c>
      <c r="E262" s="47"/>
      <c r="F262" s="46"/>
      <c r="I262" s="47"/>
      <c r="K262" s="46">
        <f t="shared" si="60"/>
        <v>0</v>
      </c>
      <c r="L262" s="6">
        <f t="shared" si="60"/>
        <v>0</v>
      </c>
      <c r="M262" s="6">
        <f t="shared" si="60"/>
        <v>1</v>
      </c>
      <c r="N262" s="48">
        <f t="shared" ref="N262:N272" si="79">E262-I262</f>
        <v>0</v>
      </c>
      <c r="O262" s="47"/>
      <c r="P262" s="49">
        <f>VLOOKUP($A262, 'YoY $ Balance'!$A$5:$E$281, 2,FALSE)</f>
        <v>0</v>
      </c>
      <c r="Q262" s="50">
        <f>VLOOKUP($A262, 'YoY $ Balance'!$A$5:$E$281, 3,FALSE)</f>
        <v>0</v>
      </c>
      <c r="R262" s="50">
        <f>VLOOKUP($A262, 'YoY $ Balance'!$A$5:$E$281,4,FALSE)</f>
        <v>38300</v>
      </c>
      <c r="S262" s="51">
        <f>VLOOKUP($A262, 'YoY $ Balance'!$A$5:$E$281, 5,FALSE)</f>
        <v>0</v>
      </c>
      <c r="T262" s="46" t="str">
        <f t="shared" si="61"/>
        <v/>
      </c>
      <c r="U262" s="52" t="str">
        <f t="shared" si="78"/>
        <v/>
      </c>
      <c r="V262" s="48" t="str">
        <f t="shared" si="62"/>
        <v/>
      </c>
      <c r="W262" s="47">
        <f t="shared" si="63"/>
        <v>1</v>
      </c>
      <c r="Y262" s="53" t="str">
        <f t="shared" si="70"/>
        <v>No Activity</v>
      </c>
      <c r="Z262" s="52" t="str">
        <f t="shared" si="71"/>
        <v>No Activity</v>
      </c>
      <c r="AA262" s="53" t="str">
        <f t="shared" si="72"/>
        <v>No Activity</v>
      </c>
      <c r="AB262" s="52" t="str">
        <f t="shared" si="73"/>
        <v>No Activity</v>
      </c>
      <c r="AC262" s="53" t="str">
        <f t="shared" si="74"/>
        <v>Active</v>
      </c>
      <c r="AD262" s="52" t="str">
        <f t="shared" si="75"/>
        <v>No Activity</v>
      </c>
      <c r="AE262" s="53" t="str">
        <f t="shared" si="76"/>
        <v>No Activity</v>
      </c>
      <c r="AF262" s="52" t="str">
        <f t="shared" si="77"/>
        <v>No Activity</v>
      </c>
      <c r="AH262" s="6" t="str">
        <f t="shared" si="64"/>
        <v/>
      </c>
      <c r="AI262" s="6" t="str">
        <f t="shared" si="65"/>
        <v/>
      </c>
      <c r="AJ262" s="6">
        <f t="shared" si="66"/>
        <v>0</v>
      </c>
      <c r="AK262" s="6">
        <f t="shared" si="67"/>
        <v>1</v>
      </c>
      <c r="AM262" s="6" t="str">
        <f t="shared" si="68"/>
        <v/>
      </c>
      <c r="AN262" s="6">
        <f t="shared" si="69"/>
        <v>1</v>
      </c>
    </row>
    <row r="263" spans="1:40" outlineLevel="1" x14ac:dyDescent="0.25">
      <c r="A263" s="79" t="s">
        <v>1728</v>
      </c>
      <c r="B263" s="46"/>
      <c r="D263" s="6">
        <v>2</v>
      </c>
      <c r="E263" s="47"/>
      <c r="F263" s="46"/>
      <c r="H263" s="6">
        <v>1</v>
      </c>
      <c r="I263" s="47">
        <v>1</v>
      </c>
      <c r="K263" s="46">
        <f t="shared" ref="K263:M272" si="80">B263-F263</f>
        <v>0</v>
      </c>
      <c r="L263" s="6">
        <f t="shared" si="80"/>
        <v>0</v>
      </c>
      <c r="M263" s="6">
        <f t="shared" si="80"/>
        <v>1</v>
      </c>
      <c r="N263" s="48">
        <f t="shared" si="79"/>
        <v>-1</v>
      </c>
      <c r="O263" s="47"/>
      <c r="P263" s="49">
        <f>VLOOKUP($A263, 'YoY $ Balance'!$A$5:$E$281, 2,FALSE)</f>
        <v>0</v>
      </c>
      <c r="Q263" s="50">
        <f>VLOOKUP($A263, 'YoY $ Balance'!$A$5:$E$281, 3,FALSE)</f>
        <v>0</v>
      </c>
      <c r="R263" s="50">
        <f>VLOOKUP($A263, 'YoY $ Balance'!$A$5:$E$281,4,FALSE)</f>
        <v>546375</v>
      </c>
      <c r="S263" s="51">
        <f>VLOOKUP($A263, 'YoY $ Balance'!$A$5:$E$281, 5,FALSE)</f>
        <v>166798.39000000001</v>
      </c>
      <c r="T263" s="46" t="str">
        <f t="shared" ref="T263:T271" si="81">IF( AND(Y263="No Activity", Z263="Active"),1, AH263)</f>
        <v/>
      </c>
      <c r="U263" s="52" t="str">
        <f t="shared" si="78"/>
        <v/>
      </c>
      <c r="V263" s="48">
        <f t="shared" ref="V263:V271" si="82">IF( AND(AC263="No Activity", AD263="Active"),1, AM263)</f>
        <v>0</v>
      </c>
      <c r="W263" s="47">
        <f t="shared" ref="W263:W271" si="83">AN263</f>
        <v>1</v>
      </c>
      <c r="Y263" s="53" t="str">
        <f t="shared" si="70"/>
        <v>No Activity</v>
      </c>
      <c r="Z263" s="52" t="str">
        <f t="shared" si="71"/>
        <v>No Activity</v>
      </c>
      <c r="AA263" s="53" t="str">
        <f t="shared" si="72"/>
        <v>No Activity</v>
      </c>
      <c r="AB263" s="52" t="str">
        <f t="shared" si="73"/>
        <v>No Activity</v>
      </c>
      <c r="AC263" s="53" t="str">
        <f t="shared" si="74"/>
        <v>Active</v>
      </c>
      <c r="AD263" s="52" t="str">
        <f t="shared" si="75"/>
        <v>Active</v>
      </c>
      <c r="AE263" s="53" t="str">
        <f t="shared" si="76"/>
        <v>No Activity</v>
      </c>
      <c r="AF263" s="52" t="str">
        <f t="shared" si="77"/>
        <v>Active</v>
      </c>
      <c r="AH263" s="6" t="str">
        <f t="shared" ref="AH263:AH272" si="84">IF(OR(Y263="No Activity",Z263="No Activity"),"",IF(OR(Y263="Active",Z263="Active"),0,1))</f>
        <v/>
      </c>
      <c r="AI263" s="6" t="str">
        <f t="shared" ref="AI263:AI272" si="85">IF( AND(AH263=0,  OR(AA263="No Activity", AB263="No Activity") ), 1, IF( OR( AND(Y263="No Activity",Z263="No Activity",AA263="No Activity",AB263="No Activity"), AND(AA263="No Activity", AB263="Active"), AND(Y263="No Activity", Z263="Active")),"", 0))</f>
        <v/>
      </c>
      <c r="AJ263" s="6">
        <f t="shared" ref="AJ263:AJ272" si="86">IF( AND(AI263=0,  OR(AC263="No Activity", AD263="No Activity") ), 1, IF( OR( AND(AA263="No Activity",AB263="No Activity",AC263="No Activity",AD263="No Activity"), AND(AC263="No Activity", AD263="Active"), AND(AA263="No Activity", AB263="Active")),"", 0))</f>
        <v>0</v>
      </c>
      <c r="AK263" s="6">
        <f t="shared" ref="AK263:AK272" si="87">IF( AND(AJ263=0,  OR(AE263="No Activity", AF263="No Activity") ), 1, IF( OR( AND(AC263="No Activity",AD263="No Activity",AE263="No Activity",AF263="No Activity"), AND(AE263="No Activity", AF263="Active"), AND(AC263="No Activity", AD263="Active")),"", 0))</f>
        <v>1</v>
      </c>
      <c r="AM263" s="6">
        <f t="shared" ref="AM263:AM271" si="88">IF(OR(AC263="No Activity",AD263="No Activity"),"",IF(OR(AC263="Active",AD263="Active"),0,IF(AND(AC263="No Activity",AD263="Active"),1,1)))</f>
        <v>0</v>
      </c>
      <c r="AN263" s="6">
        <f t="shared" ref="AN263:AN271" si="89">IF( AND(AJ263=0,  OR(AE263="No Activity", AF263="No Activity") ), 1, IF( OR( AND(AC263="No Activity",AD263="No Activity",AE263="No Activity",AF263="No Activity"), AND(AE263="No Activity", AF263="Active"), AND(AC263="No Activity", AD263="Active")),"", 0))</f>
        <v>1</v>
      </c>
    </row>
    <row r="264" spans="1:40" outlineLevel="1" x14ac:dyDescent="0.25">
      <c r="A264" s="79" t="s">
        <v>1714</v>
      </c>
      <c r="B264" s="46"/>
      <c r="E264" s="47"/>
      <c r="F264" s="46">
        <v>5</v>
      </c>
      <c r="I264" s="47"/>
      <c r="K264" s="46">
        <f t="shared" si="80"/>
        <v>-5</v>
      </c>
      <c r="L264" s="6">
        <f t="shared" si="80"/>
        <v>0</v>
      </c>
      <c r="M264" s="6">
        <f t="shared" si="80"/>
        <v>0</v>
      </c>
      <c r="N264" s="48">
        <f t="shared" si="79"/>
        <v>0</v>
      </c>
      <c r="O264" s="47"/>
      <c r="P264" s="49">
        <f>VLOOKUP($A264, 'YoY $ Balance'!$A$5:$E$281, 2,FALSE)</f>
        <v>2268120</v>
      </c>
      <c r="Q264" s="50">
        <f>VLOOKUP($A264, 'YoY $ Balance'!$A$5:$E$281, 3,FALSE)</f>
        <v>0</v>
      </c>
      <c r="R264" s="50">
        <f>VLOOKUP($A264, 'YoY $ Balance'!$A$5:$E$281,4,FALSE)</f>
        <v>0</v>
      </c>
      <c r="S264" s="51">
        <f>VLOOKUP($A264, 'YoY $ Balance'!$A$5:$E$281, 5,FALSE)</f>
        <v>0</v>
      </c>
      <c r="T264" s="46">
        <f t="shared" si="81"/>
        <v>1</v>
      </c>
      <c r="U264" s="52" t="str">
        <f t="shared" si="78"/>
        <v/>
      </c>
      <c r="V264" s="48" t="str">
        <f t="shared" si="82"/>
        <v/>
      </c>
      <c r="W264" s="47" t="str">
        <f t="shared" si="83"/>
        <v/>
      </c>
      <c r="Y264" s="53" t="str">
        <f t="shared" ref="Y264:Y272" si="90">IF(ISBLANK(B264),"No Activity","Active")</f>
        <v>No Activity</v>
      </c>
      <c r="Z264" s="52" t="str">
        <f t="shared" ref="Z264:Z272" si="91">IF(ISBLANK(F264),"No Activity","Active")</f>
        <v>Active</v>
      </c>
      <c r="AA264" s="53" t="str">
        <f t="shared" ref="AA264:AA272" si="92">IF(ISBLANK(C264),"No Activity","Active")</f>
        <v>No Activity</v>
      </c>
      <c r="AB264" s="52" t="str">
        <f t="shared" ref="AB264:AB272" si="93">IF(ISBLANK(G264),"No Activity","Active")</f>
        <v>No Activity</v>
      </c>
      <c r="AC264" s="53" t="str">
        <f t="shared" ref="AC264:AC272" si="94">IF(ISBLANK(D264),"No Activity","Active")</f>
        <v>No Activity</v>
      </c>
      <c r="AD264" s="52" t="str">
        <f t="shared" ref="AD264:AD272" si="95">IF(ISBLANK(H264),"No Activity","Active")</f>
        <v>No Activity</v>
      </c>
      <c r="AE264" s="53" t="str">
        <f t="shared" ref="AE264:AE272" si="96">IF(ISBLANK(E264),"No Activity","Active")</f>
        <v>No Activity</v>
      </c>
      <c r="AF264" s="52" t="str">
        <f t="shared" ref="AF264:AF272" si="97">IF(ISBLANK(I264),"No Activity","Active")</f>
        <v>No Activity</v>
      </c>
      <c r="AH264" s="6" t="str">
        <f t="shared" si="84"/>
        <v/>
      </c>
      <c r="AI264" s="6" t="str">
        <f t="shared" si="85"/>
        <v/>
      </c>
      <c r="AJ264" s="6" t="str">
        <f t="shared" si="86"/>
        <v/>
      </c>
      <c r="AK264" s="6" t="str">
        <f t="shared" si="87"/>
        <v/>
      </c>
      <c r="AM264" s="6" t="str">
        <f t="shared" si="88"/>
        <v/>
      </c>
      <c r="AN264" s="6" t="str">
        <f t="shared" si="89"/>
        <v/>
      </c>
    </row>
    <row r="265" spans="1:40" outlineLevel="1" x14ac:dyDescent="0.25">
      <c r="A265" s="79" t="s">
        <v>1720</v>
      </c>
      <c r="B265" s="46"/>
      <c r="D265" s="6">
        <v>9</v>
      </c>
      <c r="E265" s="47">
        <v>8</v>
      </c>
      <c r="F265" s="46"/>
      <c r="H265" s="6">
        <v>4</v>
      </c>
      <c r="I265" s="47">
        <v>6</v>
      </c>
      <c r="K265" s="46">
        <f t="shared" si="80"/>
        <v>0</v>
      </c>
      <c r="L265" s="6">
        <f t="shared" si="80"/>
        <v>0</v>
      </c>
      <c r="M265" s="6">
        <f t="shared" si="80"/>
        <v>5</v>
      </c>
      <c r="N265" s="48">
        <f t="shared" si="79"/>
        <v>2</v>
      </c>
      <c r="O265" s="47"/>
      <c r="P265" s="49">
        <f>VLOOKUP($A265, 'YoY $ Balance'!$A$5:$E$281, 2,FALSE)</f>
        <v>0</v>
      </c>
      <c r="Q265" s="50">
        <f>VLOOKUP($A265, 'YoY $ Balance'!$A$5:$E$281, 3,FALSE)</f>
        <v>0</v>
      </c>
      <c r="R265" s="50">
        <f>VLOOKUP($A265, 'YoY $ Balance'!$A$5:$E$281,4,FALSE)</f>
        <v>1261227.0299999998</v>
      </c>
      <c r="S265" s="51">
        <f>VLOOKUP($A265, 'YoY $ Balance'!$A$5:$E$281, 5,FALSE)</f>
        <v>1217674.01</v>
      </c>
      <c r="T265" s="46" t="str">
        <f t="shared" si="81"/>
        <v/>
      </c>
      <c r="U265" s="52" t="str">
        <f t="shared" si="78"/>
        <v/>
      </c>
      <c r="V265" s="48">
        <f t="shared" si="82"/>
        <v>0</v>
      </c>
      <c r="W265" s="47">
        <f t="shared" si="83"/>
        <v>0</v>
      </c>
      <c r="Y265" s="53" t="str">
        <f t="shared" si="90"/>
        <v>No Activity</v>
      </c>
      <c r="Z265" s="52" t="str">
        <f t="shared" si="91"/>
        <v>No Activity</v>
      </c>
      <c r="AA265" s="53" t="str">
        <f t="shared" si="92"/>
        <v>No Activity</v>
      </c>
      <c r="AB265" s="52" t="str">
        <f t="shared" si="93"/>
        <v>No Activity</v>
      </c>
      <c r="AC265" s="53" t="str">
        <f t="shared" si="94"/>
        <v>Active</v>
      </c>
      <c r="AD265" s="52" t="str">
        <f t="shared" si="95"/>
        <v>Active</v>
      </c>
      <c r="AE265" s="53" t="str">
        <f t="shared" si="96"/>
        <v>Active</v>
      </c>
      <c r="AF265" s="52" t="str">
        <f t="shared" si="97"/>
        <v>Active</v>
      </c>
      <c r="AH265" s="6" t="str">
        <f t="shared" si="84"/>
        <v/>
      </c>
      <c r="AI265" s="6" t="str">
        <f t="shared" si="85"/>
        <v/>
      </c>
      <c r="AJ265" s="6">
        <f t="shared" si="86"/>
        <v>0</v>
      </c>
      <c r="AK265" s="6">
        <f t="shared" si="87"/>
        <v>0</v>
      </c>
      <c r="AM265" s="6">
        <f t="shared" si="88"/>
        <v>0</v>
      </c>
      <c r="AN265" s="6">
        <f t="shared" si="89"/>
        <v>0</v>
      </c>
    </row>
    <row r="266" spans="1:40" outlineLevel="1" x14ac:dyDescent="0.25">
      <c r="A266" s="79" t="s">
        <v>1726</v>
      </c>
      <c r="B266" s="46"/>
      <c r="C266" s="6">
        <v>11</v>
      </c>
      <c r="E266" s="47"/>
      <c r="F266" s="46"/>
      <c r="G266" s="6">
        <v>8</v>
      </c>
      <c r="I266" s="47"/>
      <c r="K266" s="46">
        <f t="shared" si="80"/>
        <v>0</v>
      </c>
      <c r="L266" s="6">
        <f t="shared" si="80"/>
        <v>3</v>
      </c>
      <c r="M266" s="6">
        <f t="shared" si="80"/>
        <v>0</v>
      </c>
      <c r="N266" s="48">
        <f t="shared" si="79"/>
        <v>0</v>
      </c>
      <c r="O266" s="47"/>
      <c r="P266" s="49">
        <f>VLOOKUP($A266, 'YoY $ Balance'!$A$5:$E$281, 2,FALSE)</f>
        <v>0</v>
      </c>
      <c r="Q266" s="50">
        <f>VLOOKUP($A266, 'YoY $ Balance'!$A$5:$E$281, 3,FALSE)</f>
        <v>75780000</v>
      </c>
      <c r="R266" s="50">
        <f>VLOOKUP($A266, 'YoY $ Balance'!$A$5:$E$281,4,FALSE)</f>
        <v>433000</v>
      </c>
      <c r="S266" s="51">
        <f>VLOOKUP($A266, 'YoY $ Balance'!$A$5:$E$281, 5,FALSE)</f>
        <v>433000</v>
      </c>
      <c r="T266" s="46" t="str">
        <f t="shared" si="81"/>
        <v/>
      </c>
      <c r="U266" s="52">
        <f t="shared" si="78"/>
        <v>0</v>
      </c>
      <c r="V266" s="48" t="str">
        <f t="shared" si="82"/>
        <v/>
      </c>
      <c r="W266" s="47" t="str">
        <f t="shared" si="83"/>
        <v/>
      </c>
      <c r="Y266" s="53" t="str">
        <f t="shared" si="90"/>
        <v>No Activity</v>
      </c>
      <c r="Z266" s="52" t="str">
        <f t="shared" si="91"/>
        <v>No Activity</v>
      </c>
      <c r="AA266" s="53" t="str">
        <f t="shared" si="92"/>
        <v>Active</v>
      </c>
      <c r="AB266" s="52" t="str">
        <f t="shared" si="93"/>
        <v>Active</v>
      </c>
      <c r="AC266" s="53" t="str">
        <f t="shared" si="94"/>
        <v>No Activity</v>
      </c>
      <c r="AD266" s="52" t="str">
        <f t="shared" si="95"/>
        <v>No Activity</v>
      </c>
      <c r="AE266" s="53" t="str">
        <f t="shared" si="96"/>
        <v>No Activity</v>
      </c>
      <c r="AF266" s="52" t="str">
        <f t="shared" si="97"/>
        <v>No Activity</v>
      </c>
      <c r="AH266" s="6" t="str">
        <f t="shared" si="84"/>
        <v/>
      </c>
      <c r="AI266" s="6">
        <f t="shared" si="85"/>
        <v>0</v>
      </c>
      <c r="AJ266" s="6">
        <f t="shared" si="86"/>
        <v>1</v>
      </c>
      <c r="AK266" s="6" t="str">
        <f t="shared" si="87"/>
        <v/>
      </c>
      <c r="AM266" s="6" t="str">
        <f t="shared" si="88"/>
        <v/>
      </c>
      <c r="AN266" s="6" t="str">
        <f t="shared" si="89"/>
        <v/>
      </c>
    </row>
    <row r="267" spans="1:40" outlineLevel="1" x14ac:dyDescent="0.25">
      <c r="A267" s="79" t="s">
        <v>1724</v>
      </c>
      <c r="B267" s="46"/>
      <c r="D267" s="6">
        <v>14</v>
      </c>
      <c r="E267" s="47">
        <v>1</v>
      </c>
      <c r="F267" s="46"/>
      <c r="H267" s="6">
        <v>21</v>
      </c>
      <c r="I267" s="47"/>
      <c r="K267" s="46">
        <f t="shared" si="80"/>
        <v>0</v>
      </c>
      <c r="L267" s="6">
        <f t="shared" si="80"/>
        <v>0</v>
      </c>
      <c r="M267" s="6">
        <f t="shared" si="80"/>
        <v>-7</v>
      </c>
      <c r="N267" s="48">
        <f t="shared" si="79"/>
        <v>1</v>
      </c>
      <c r="O267" s="47"/>
      <c r="P267" s="49">
        <f>VLOOKUP($A267, 'YoY $ Balance'!$A$5:$E$281, 2,FALSE)</f>
        <v>0</v>
      </c>
      <c r="Q267" s="50">
        <f>VLOOKUP($A267, 'YoY $ Balance'!$A$5:$E$281, 3,FALSE)</f>
        <v>0</v>
      </c>
      <c r="R267" s="50">
        <f>VLOOKUP($A267, 'YoY $ Balance'!$A$5:$E$281,4,FALSE)</f>
        <v>79119328.040000021</v>
      </c>
      <c r="S267" s="51">
        <f>VLOOKUP($A267, 'YoY $ Balance'!$A$5:$E$281, 5,FALSE)</f>
        <v>2829677.42</v>
      </c>
      <c r="T267" s="46" t="str">
        <f t="shared" si="81"/>
        <v/>
      </c>
      <c r="U267" s="52" t="str">
        <f t="shared" si="78"/>
        <v/>
      </c>
      <c r="V267" s="48">
        <f t="shared" si="82"/>
        <v>0</v>
      </c>
      <c r="W267" s="47">
        <f t="shared" si="83"/>
        <v>1</v>
      </c>
      <c r="Y267" s="53" t="str">
        <f t="shared" si="90"/>
        <v>No Activity</v>
      </c>
      <c r="Z267" s="52" t="str">
        <f t="shared" si="91"/>
        <v>No Activity</v>
      </c>
      <c r="AA267" s="53" t="str">
        <f t="shared" si="92"/>
        <v>No Activity</v>
      </c>
      <c r="AB267" s="52" t="str">
        <f t="shared" si="93"/>
        <v>No Activity</v>
      </c>
      <c r="AC267" s="53" t="str">
        <f t="shared" si="94"/>
        <v>Active</v>
      </c>
      <c r="AD267" s="52" t="str">
        <f t="shared" si="95"/>
        <v>Active</v>
      </c>
      <c r="AE267" s="53" t="str">
        <f t="shared" si="96"/>
        <v>Active</v>
      </c>
      <c r="AF267" s="52" t="str">
        <f t="shared" si="97"/>
        <v>No Activity</v>
      </c>
      <c r="AH267" s="6" t="str">
        <f t="shared" si="84"/>
        <v/>
      </c>
      <c r="AI267" s="6" t="str">
        <f t="shared" si="85"/>
        <v/>
      </c>
      <c r="AJ267" s="6">
        <f t="shared" si="86"/>
        <v>0</v>
      </c>
      <c r="AK267" s="6">
        <f t="shared" si="87"/>
        <v>1</v>
      </c>
      <c r="AM267" s="6">
        <f t="shared" si="88"/>
        <v>0</v>
      </c>
      <c r="AN267" s="6">
        <f t="shared" si="89"/>
        <v>1</v>
      </c>
    </row>
    <row r="268" spans="1:40" outlineLevel="1" x14ac:dyDescent="0.25">
      <c r="A268" s="79" t="s">
        <v>1704</v>
      </c>
      <c r="B268" s="46">
        <v>3</v>
      </c>
      <c r="C268" s="6">
        <v>11</v>
      </c>
      <c r="D268" s="6">
        <v>13</v>
      </c>
      <c r="E268" s="47">
        <v>13</v>
      </c>
      <c r="F268" s="46">
        <v>5</v>
      </c>
      <c r="G268" s="6">
        <v>12</v>
      </c>
      <c r="H268" s="6">
        <v>16</v>
      </c>
      <c r="I268" s="47">
        <v>16</v>
      </c>
      <c r="K268" s="46">
        <f t="shared" si="80"/>
        <v>-2</v>
      </c>
      <c r="L268" s="6">
        <f t="shared" si="80"/>
        <v>-1</v>
      </c>
      <c r="M268" s="6">
        <f t="shared" si="80"/>
        <v>-3</v>
      </c>
      <c r="N268" s="48">
        <f t="shared" si="79"/>
        <v>-3</v>
      </c>
      <c r="O268" s="47"/>
      <c r="P268" s="49">
        <f>VLOOKUP($A268, 'YoY $ Balance'!$A$5:$E$281, 2,FALSE)</f>
        <v>5920000</v>
      </c>
      <c r="Q268" s="50">
        <f>VLOOKUP($A268, 'YoY $ Balance'!$A$5:$E$281, 3,FALSE)</f>
        <v>32920000</v>
      </c>
      <c r="R268" s="50">
        <f>VLOOKUP($A268, 'YoY $ Balance'!$A$5:$E$281,4,FALSE)</f>
        <v>29961518.489999998</v>
      </c>
      <c r="S268" s="51">
        <f>VLOOKUP($A268, 'YoY $ Balance'!$A$5:$E$281, 5,FALSE)</f>
        <v>23508144</v>
      </c>
      <c r="T268" s="46">
        <f t="shared" si="81"/>
        <v>0</v>
      </c>
      <c r="U268" s="52">
        <f t="shared" si="78"/>
        <v>0</v>
      </c>
      <c r="V268" s="48">
        <f t="shared" si="82"/>
        <v>0</v>
      </c>
      <c r="W268" s="47">
        <f t="shared" si="83"/>
        <v>0</v>
      </c>
      <c r="Y268" s="53" t="str">
        <f t="shared" si="90"/>
        <v>Active</v>
      </c>
      <c r="Z268" s="52" t="str">
        <f t="shared" si="91"/>
        <v>Active</v>
      </c>
      <c r="AA268" s="53" t="str">
        <f t="shared" si="92"/>
        <v>Active</v>
      </c>
      <c r="AB268" s="52" t="str">
        <f t="shared" si="93"/>
        <v>Active</v>
      </c>
      <c r="AC268" s="53" t="str">
        <f t="shared" si="94"/>
        <v>Active</v>
      </c>
      <c r="AD268" s="52" t="str">
        <f t="shared" si="95"/>
        <v>Active</v>
      </c>
      <c r="AE268" s="53" t="str">
        <f t="shared" si="96"/>
        <v>Active</v>
      </c>
      <c r="AF268" s="52" t="str">
        <f t="shared" si="97"/>
        <v>Active</v>
      </c>
      <c r="AH268" s="6">
        <f t="shared" si="84"/>
        <v>0</v>
      </c>
      <c r="AI268" s="6">
        <f t="shared" si="85"/>
        <v>0</v>
      </c>
      <c r="AJ268" s="6">
        <f t="shared" si="86"/>
        <v>0</v>
      </c>
      <c r="AK268" s="6">
        <f t="shared" si="87"/>
        <v>0</v>
      </c>
      <c r="AM268" s="6">
        <f t="shared" si="88"/>
        <v>0</v>
      </c>
      <c r="AN268" s="6">
        <f t="shared" si="89"/>
        <v>0</v>
      </c>
    </row>
    <row r="269" spans="1:40" outlineLevel="1" x14ac:dyDescent="0.25">
      <c r="A269" s="79" t="s">
        <v>1730</v>
      </c>
      <c r="B269" s="46"/>
      <c r="E269" s="47">
        <v>1</v>
      </c>
      <c r="F269" s="46"/>
      <c r="I269" s="47">
        <v>1</v>
      </c>
      <c r="K269" s="46">
        <f t="shared" si="80"/>
        <v>0</v>
      </c>
      <c r="L269" s="6">
        <f t="shared" si="80"/>
        <v>0</v>
      </c>
      <c r="M269" s="6">
        <f t="shared" si="80"/>
        <v>0</v>
      </c>
      <c r="N269" s="48">
        <f t="shared" si="79"/>
        <v>0</v>
      </c>
      <c r="O269" s="47"/>
      <c r="P269" s="49">
        <f>VLOOKUP($A269, 'YoY $ Balance'!$A$5:$E$281, 2,FALSE)</f>
        <v>0</v>
      </c>
      <c r="Q269" s="50">
        <f>VLOOKUP($A269, 'YoY $ Balance'!$A$5:$E$281, 3,FALSE)</f>
        <v>0</v>
      </c>
      <c r="R269" s="50">
        <f>VLOOKUP($A269, 'YoY $ Balance'!$A$5:$E$281,4,FALSE)</f>
        <v>0</v>
      </c>
      <c r="S269" s="51">
        <f>VLOOKUP($A269, 'YoY $ Balance'!$A$5:$E$281, 5,FALSE)</f>
        <v>322500</v>
      </c>
      <c r="T269" s="46" t="str">
        <f t="shared" si="81"/>
        <v/>
      </c>
      <c r="U269" s="52" t="str">
        <f t="shared" si="78"/>
        <v/>
      </c>
      <c r="V269" s="48" t="str">
        <f t="shared" si="82"/>
        <v/>
      </c>
      <c r="W269" s="47">
        <f t="shared" si="83"/>
        <v>0</v>
      </c>
      <c r="Y269" s="53" t="str">
        <f t="shared" si="90"/>
        <v>No Activity</v>
      </c>
      <c r="Z269" s="52" t="str">
        <f t="shared" si="91"/>
        <v>No Activity</v>
      </c>
      <c r="AA269" s="53" t="str">
        <f t="shared" si="92"/>
        <v>No Activity</v>
      </c>
      <c r="AB269" s="52" t="str">
        <f t="shared" si="93"/>
        <v>No Activity</v>
      </c>
      <c r="AC269" s="53" t="str">
        <f t="shared" si="94"/>
        <v>No Activity</v>
      </c>
      <c r="AD269" s="52" t="str">
        <f t="shared" si="95"/>
        <v>No Activity</v>
      </c>
      <c r="AE269" s="53" t="str">
        <f t="shared" si="96"/>
        <v>Active</v>
      </c>
      <c r="AF269" s="52" t="str">
        <f t="shared" si="97"/>
        <v>Active</v>
      </c>
      <c r="AH269" s="6" t="str">
        <f t="shared" si="84"/>
        <v/>
      </c>
      <c r="AI269" s="6" t="str">
        <f t="shared" si="85"/>
        <v/>
      </c>
      <c r="AJ269" s="6" t="str">
        <f t="shared" si="86"/>
        <v/>
      </c>
      <c r="AK269" s="6">
        <f t="shared" si="87"/>
        <v>0</v>
      </c>
      <c r="AM269" s="6" t="str">
        <f t="shared" si="88"/>
        <v/>
      </c>
      <c r="AN269" s="6">
        <f t="shared" si="89"/>
        <v>0</v>
      </c>
    </row>
    <row r="270" spans="1:40" outlineLevel="1" x14ac:dyDescent="0.25">
      <c r="A270" s="79" t="s">
        <v>1734</v>
      </c>
      <c r="B270" s="46"/>
      <c r="D270" s="6">
        <v>20</v>
      </c>
      <c r="E270" s="47">
        <v>16</v>
      </c>
      <c r="F270" s="46"/>
      <c r="H270" s="6">
        <v>12</v>
      </c>
      <c r="I270" s="47">
        <v>8</v>
      </c>
      <c r="K270" s="46">
        <f t="shared" si="80"/>
        <v>0</v>
      </c>
      <c r="L270" s="6">
        <f t="shared" si="80"/>
        <v>0</v>
      </c>
      <c r="M270" s="6">
        <f t="shared" si="80"/>
        <v>8</v>
      </c>
      <c r="N270" s="48">
        <f t="shared" si="79"/>
        <v>8</v>
      </c>
      <c r="O270" s="47"/>
      <c r="P270" s="49">
        <f>VLOOKUP($A270, 'YoY $ Balance'!$A$5:$E$281, 2,FALSE)</f>
        <v>0</v>
      </c>
      <c r="Q270" s="50">
        <f>VLOOKUP($A270, 'YoY $ Balance'!$A$5:$E$281, 3,FALSE)</f>
        <v>0</v>
      </c>
      <c r="R270" s="50">
        <f>VLOOKUP($A270, 'YoY $ Balance'!$A$5:$E$281,4,FALSE)</f>
        <v>7765328.8600000003</v>
      </c>
      <c r="S270" s="51">
        <f>VLOOKUP($A270, 'YoY $ Balance'!$A$5:$E$281, 5,FALSE)</f>
        <v>8106836.4799999995</v>
      </c>
      <c r="T270" s="46" t="str">
        <f t="shared" si="81"/>
        <v/>
      </c>
      <c r="U270" s="52" t="str">
        <f t="shared" si="78"/>
        <v/>
      </c>
      <c r="V270" s="48">
        <f t="shared" si="82"/>
        <v>0</v>
      </c>
      <c r="W270" s="47">
        <f t="shared" si="83"/>
        <v>0</v>
      </c>
      <c r="Y270" s="53" t="str">
        <f t="shared" si="90"/>
        <v>No Activity</v>
      </c>
      <c r="Z270" s="52" t="str">
        <f t="shared" si="91"/>
        <v>No Activity</v>
      </c>
      <c r="AA270" s="53" t="str">
        <f t="shared" si="92"/>
        <v>No Activity</v>
      </c>
      <c r="AB270" s="52" t="str">
        <f t="shared" si="93"/>
        <v>No Activity</v>
      </c>
      <c r="AC270" s="53" t="str">
        <f t="shared" si="94"/>
        <v>Active</v>
      </c>
      <c r="AD270" s="52" t="str">
        <f t="shared" si="95"/>
        <v>Active</v>
      </c>
      <c r="AE270" s="53" t="str">
        <f t="shared" si="96"/>
        <v>Active</v>
      </c>
      <c r="AF270" s="52" t="str">
        <f t="shared" si="97"/>
        <v>Active</v>
      </c>
      <c r="AH270" s="6" t="str">
        <f t="shared" si="84"/>
        <v/>
      </c>
      <c r="AI270" s="6" t="str">
        <f t="shared" si="85"/>
        <v/>
      </c>
      <c r="AJ270" s="6">
        <f t="shared" si="86"/>
        <v>0</v>
      </c>
      <c r="AK270" s="6">
        <f t="shared" si="87"/>
        <v>0</v>
      </c>
      <c r="AM270" s="6">
        <f t="shared" si="88"/>
        <v>0</v>
      </c>
      <c r="AN270" s="6">
        <f t="shared" si="89"/>
        <v>0</v>
      </c>
    </row>
    <row r="271" spans="1:40" outlineLevel="1" x14ac:dyDescent="0.25">
      <c r="A271" s="79" t="s">
        <v>1736</v>
      </c>
      <c r="B271" s="46">
        <v>5</v>
      </c>
      <c r="C271" s="6">
        <v>3</v>
      </c>
      <c r="E271" s="47"/>
      <c r="F271" s="46">
        <v>4</v>
      </c>
      <c r="G271" s="6">
        <v>1</v>
      </c>
      <c r="I271" s="47"/>
      <c r="K271" s="46">
        <f t="shared" si="80"/>
        <v>1</v>
      </c>
      <c r="L271" s="6">
        <f t="shared" si="80"/>
        <v>2</v>
      </c>
      <c r="M271" s="6">
        <f t="shared" si="80"/>
        <v>0</v>
      </c>
      <c r="N271" s="48">
        <f t="shared" si="79"/>
        <v>0</v>
      </c>
      <c r="O271" s="47"/>
      <c r="P271" s="49">
        <f>VLOOKUP($A271, 'YoY $ Balance'!$A$5:$E$281, 2,FALSE)</f>
        <v>7372390</v>
      </c>
      <c r="Q271" s="50">
        <f>VLOOKUP($A271, 'YoY $ Balance'!$A$5:$E$281, 3,FALSE)</f>
        <v>2198214</v>
      </c>
      <c r="R271" s="50">
        <f>VLOOKUP($A271, 'YoY $ Balance'!$A$5:$E$281,4,FALSE)</f>
        <v>0</v>
      </c>
      <c r="S271" s="51">
        <f>VLOOKUP($A271, 'YoY $ Balance'!$A$5:$E$281, 5,FALSE)</f>
        <v>0</v>
      </c>
      <c r="T271" s="46">
        <f t="shared" si="81"/>
        <v>0</v>
      </c>
      <c r="U271" s="52">
        <f t="shared" si="78"/>
        <v>0</v>
      </c>
      <c r="V271" s="48" t="str">
        <f t="shared" si="82"/>
        <v/>
      </c>
      <c r="W271" s="47" t="str">
        <f t="shared" si="83"/>
        <v/>
      </c>
      <c r="Y271" s="53" t="str">
        <f t="shared" si="90"/>
        <v>Active</v>
      </c>
      <c r="Z271" s="52" t="str">
        <f t="shared" si="91"/>
        <v>Active</v>
      </c>
      <c r="AA271" s="53" t="str">
        <f t="shared" si="92"/>
        <v>Active</v>
      </c>
      <c r="AB271" s="52" t="str">
        <f t="shared" si="93"/>
        <v>Active</v>
      </c>
      <c r="AC271" s="53" t="str">
        <f t="shared" si="94"/>
        <v>No Activity</v>
      </c>
      <c r="AD271" s="52" t="str">
        <f t="shared" si="95"/>
        <v>No Activity</v>
      </c>
      <c r="AE271" s="53" t="str">
        <f t="shared" si="96"/>
        <v>No Activity</v>
      </c>
      <c r="AF271" s="52" t="str">
        <f t="shared" si="97"/>
        <v>No Activity</v>
      </c>
      <c r="AH271" s="6">
        <f>IF(OR(Y271="No Activity",Z271="No Activity"),"",IF(OR(Y271="Active",Z271="Active"),0,1))</f>
        <v>0</v>
      </c>
      <c r="AI271" s="6">
        <f>IF( AND(AH271=0,  OR(AA271="No Activity", AB271="No Activity") ), 1, IF( OR( AND(Y271="No Activity",Z271="No Activity",AA271="No Activity",AB271="No Activity"), AND(AA271="No Activity", AB271="Active"), AND(Y271="No Activity", Z271="Active")),"", 0))</f>
        <v>0</v>
      </c>
      <c r="AJ271" s="6">
        <f t="shared" si="86"/>
        <v>1</v>
      </c>
      <c r="AK271" s="6" t="str">
        <f t="shared" si="87"/>
        <v/>
      </c>
      <c r="AM271" s="6" t="str">
        <f t="shared" si="88"/>
        <v/>
      </c>
      <c r="AN271" s="6" t="str">
        <f t="shared" si="89"/>
        <v/>
      </c>
    </row>
    <row r="272" spans="1:40" ht="15.75" thickBot="1" x14ac:dyDescent="0.3">
      <c r="A272" s="42" t="s">
        <v>5623</v>
      </c>
      <c r="B272" s="57">
        <v>596</v>
      </c>
      <c r="C272" s="58">
        <v>780</v>
      </c>
      <c r="D272" s="58">
        <v>980</v>
      </c>
      <c r="E272" s="59">
        <v>637</v>
      </c>
      <c r="F272" s="57">
        <v>575</v>
      </c>
      <c r="G272" s="58">
        <v>797</v>
      </c>
      <c r="H272" s="58">
        <v>1132</v>
      </c>
      <c r="I272" s="59">
        <v>692</v>
      </c>
      <c r="K272" s="60">
        <f t="shared" si="80"/>
        <v>21</v>
      </c>
      <c r="L272" s="61">
        <f t="shared" si="80"/>
        <v>-17</v>
      </c>
      <c r="M272" s="61">
        <f t="shared" si="80"/>
        <v>-152</v>
      </c>
      <c r="N272" s="62">
        <f t="shared" si="79"/>
        <v>-55</v>
      </c>
      <c r="O272" s="63"/>
      <c r="P272" s="64">
        <f>SUM(P6:P271)</f>
        <v>8909962982.1200008</v>
      </c>
      <c r="Q272" s="64">
        <f>SUM(Q6:Q271)</f>
        <v>29868538937.460003</v>
      </c>
      <c r="R272" s="64">
        <f>SUM(R6:R271)</f>
        <v>9535399720.9100056</v>
      </c>
      <c r="S272" s="65">
        <f>SUM(S6:S271)</f>
        <v>10122459323.080002</v>
      </c>
      <c r="T272" s="66"/>
      <c r="U272" s="67"/>
      <c r="V272" s="68"/>
      <c r="W272" s="63"/>
      <c r="Y272" s="53" t="str">
        <f t="shared" si="90"/>
        <v>Active</v>
      </c>
      <c r="Z272" s="52" t="str">
        <f t="shared" si="91"/>
        <v>Active</v>
      </c>
      <c r="AA272" s="53" t="str">
        <f t="shared" si="92"/>
        <v>Active</v>
      </c>
      <c r="AB272" s="52" t="str">
        <f t="shared" si="93"/>
        <v>Active</v>
      </c>
      <c r="AC272" s="53" t="str">
        <f t="shared" si="94"/>
        <v>Active</v>
      </c>
      <c r="AD272" s="52" t="str">
        <f t="shared" si="95"/>
        <v>Active</v>
      </c>
      <c r="AE272" s="53" t="str">
        <f t="shared" si="96"/>
        <v>Active</v>
      </c>
      <c r="AF272" s="52" t="str">
        <f t="shared" si="97"/>
        <v>Active</v>
      </c>
      <c r="AH272" s="6">
        <f t="shared" si="84"/>
        <v>0</v>
      </c>
      <c r="AI272" s="6">
        <f t="shared" si="85"/>
        <v>0</v>
      </c>
      <c r="AJ272" s="6">
        <f t="shared" si="86"/>
        <v>0</v>
      </c>
      <c r="AK272" s="6">
        <f t="shared" si="87"/>
        <v>0</v>
      </c>
    </row>
    <row r="273" spans="1:23" ht="13.5" customHeight="1" thickBot="1" x14ac:dyDescent="0.3"/>
    <row r="274" spans="1:23" x14ac:dyDescent="0.25">
      <c r="A274" s="69" t="s">
        <v>5663</v>
      </c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1"/>
    </row>
    <row r="275" spans="1:23" x14ac:dyDescent="0.25">
      <c r="A275" s="72" t="s">
        <v>5661</v>
      </c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4"/>
    </row>
    <row r="276" spans="1:23" x14ac:dyDescent="0.25">
      <c r="A276" s="72" t="s">
        <v>5666</v>
      </c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4"/>
    </row>
    <row r="277" spans="1:23" x14ac:dyDescent="0.25">
      <c r="A277" s="72" t="s">
        <v>5667</v>
      </c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4"/>
    </row>
    <row r="278" spans="1:23" x14ac:dyDescent="0.25">
      <c r="A278" s="72" t="s">
        <v>5650</v>
      </c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4"/>
    </row>
    <row r="279" spans="1:23" x14ac:dyDescent="0.25">
      <c r="A279" s="72" t="s">
        <v>5655</v>
      </c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4"/>
    </row>
    <row r="280" spans="1:23" x14ac:dyDescent="0.25">
      <c r="A280" s="72" t="s">
        <v>5662</v>
      </c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4"/>
    </row>
    <row r="281" spans="1:23" x14ac:dyDescent="0.25">
      <c r="A281" s="72" t="s">
        <v>5651</v>
      </c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4"/>
    </row>
    <row r="282" spans="1:23" x14ac:dyDescent="0.25">
      <c r="A282" s="72" t="s">
        <v>5652</v>
      </c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4"/>
    </row>
    <row r="283" spans="1:23" x14ac:dyDescent="0.25">
      <c r="A283" s="72" t="s">
        <v>5653</v>
      </c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4"/>
    </row>
    <row r="284" spans="1:23" x14ac:dyDescent="0.25">
      <c r="A284" s="72" t="s">
        <v>5664</v>
      </c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4"/>
    </row>
    <row r="285" spans="1:23" x14ac:dyDescent="0.25">
      <c r="A285" s="72" t="s">
        <v>5656</v>
      </c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4"/>
    </row>
    <row r="286" spans="1:23" x14ac:dyDescent="0.25">
      <c r="A286" s="72" t="s">
        <v>5657</v>
      </c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4"/>
    </row>
    <row r="287" spans="1:23" x14ac:dyDescent="0.25">
      <c r="A287" s="72" t="s">
        <v>5658</v>
      </c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4"/>
    </row>
    <row r="288" spans="1:23" x14ac:dyDescent="0.25">
      <c r="A288" s="72" t="s">
        <v>5659</v>
      </c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4"/>
    </row>
    <row r="289" spans="1:23" ht="5.0999999999999996" customHeight="1" x14ac:dyDescent="0.25">
      <c r="A289" s="72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4"/>
    </row>
    <row r="290" spans="1:23" x14ac:dyDescent="0.25">
      <c r="A290" s="75" t="s">
        <v>5654</v>
      </c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4"/>
    </row>
    <row r="291" spans="1:23" ht="5.45" customHeight="1" thickBot="1" x14ac:dyDescent="0.3">
      <c r="A291" s="76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8"/>
    </row>
  </sheetData>
  <sheetProtection algorithmName="SHA-512" hashValue="6OGusO5q1/uyoQFH0DpDbDLiOlzkyh1/rX10FfWn4mY7CaAe8//mIEVkV8bcGlhCB8ZBm2xRgI7HXBIT/nBvLA==" saltValue="BDHwyd3MFxsdGtjAkRVA+A==" spinCount="100000" sheet="1" formatCells="0" formatColumns="0" formatRows="0" selectLockedCells="1"/>
  <autoFilter ref="T5:W272" xr:uid="{00000000-0009-0000-0000-00000A000000}"/>
  <mergeCells count="1">
    <mergeCell ref="K4:N4"/>
  </mergeCells>
  <conditionalFormatting sqref="Y7:AF272">
    <cfRule type="containsText" dxfId="72" priority="1" operator="containsText" text="No Activity">
      <formula>NOT(ISERROR(SEARCH("No Activity",Y7)))</formula>
    </cfRule>
  </conditionalFormatting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stacked" displayEmptyCellsAs="gap" negative="1" xr2:uid="{00000000-0003-0000-0A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'Inv-Rem Churn (Rebasing 2021)'!K6:N6</xm:f>
              <xm:sqref>O6</xm:sqref>
            </x14:sparkline>
            <x14:sparkline>
              <xm:f>'Inv-Rem Churn (Rebasing 2021)'!K7:N7</xm:f>
              <xm:sqref>O7</xm:sqref>
            </x14:sparkline>
            <x14:sparkline>
              <xm:f>'Inv-Rem Churn (Rebasing 2021)'!K8:N8</xm:f>
              <xm:sqref>O8</xm:sqref>
            </x14:sparkline>
            <x14:sparkline>
              <xm:f>'Inv-Rem Churn (Rebasing 2021)'!K9:N9</xm:f>
              <xm:sqref>O9</xm:sqref>
            </x14:sparkline>
            <x14:sparkline>
              <xm:f>'Inv-Rem Churn (Rebasing 2021)'!K10:N10</xm:f>
              <xm:sqref>O10</xm:sqref>
            </x14:sparkline>
            <x14:sparkline>
              <xm:f>'Inv-Rem Churn (Rebasing 2021)'!K11:N11</xm:f>
              <xm:sqref>O11</xm:sqref>
            </x14:sparkline>
            <x14:sparkline>
              <xm:f>'Inv-Rem Churn (Rebasing 2021)'!K12:N12</xm:f>
              <xm:sqref>O12</xm:sqref>
            </x14:sparkline>
            <x14:sparkline>
              <xm:f>'Inv-Rem Churn (Rebasing 2021)'!K13:N13</xm:f>
              <xm:sqref>O13</xm:sqref>
            </x14:sparkline>
            <x14:sparkline>
              <xm:f>'Inv-Rem Churn (Rebasing 2021)'!K14:N14</xm:f>
              <xm:sqref>O14</xm:sqref>
            </x14:sparkline>
            <x14:sparkline>
              <xm:f>'Inv-Rem Churn (Rebasing 2021)'!K15:N15</xm:f>
              <xm:sqref>O15</xm:sqref>
            </x14:sparkline>
            <x14:sparkline>
              <xm:f>'Inv-Rem Churn (Rebasing 2021)'!K16:N16</xm:f>
              <xm:sqref>O16</xm:sqref>
            </x14:sparkline>
            <x14:sparkline>
              <xm:f>'Inv-Rem Churn (Rebasing 2021)'!K17:N17</xm:f>
              <xm:sqref>O17</xm:sqref>
            </x14:sparkline>
            <x14:sparkline>
              <xm:f>'Inv-Rem Churn (Rebasing 2021)'!K18:N18</xm:f>
              <xm:sqref>O18</xm:sqref>
            </x14:sparkline>
            <x14:sparkline>
              <xm:f>'Inv-Rem Churn (Rebasing 2021)'!K19:N19</xm:f>
              <xm:sqref>O19</xm:sqref>
            </x14:sparkline>
            <x14:sparkline>
              <xm:f>'Inv-Rem Churn (Rebasing 2021)'!K20:N20</xm:f>
              <xm:sqref>O20</xm:sqref>
            </x14:sparkline>
            <x14:sparkline>
              <xm:f>'Inv-Rem Churn (Rebasing 2021)'!K21:N21</xm:f>
              <xm:sqref>O21</xm:sqref>
            </x14:sparkline>
            <x14:sparkline>
              <xm:f>'Inv-Rem Churn (Rebasing 2021)'!K22:N22</xm:f>
              <xm:sqref>O22</xm:sqref>
            </x14:sparkline>
            <x14:sparkline>
              <xm:f>'Inv-Rem Churn (Rebasing 2021)'!K23:N23</xm:f>
              <xm:sqref>O23</xm:sqref>
            </x14:sparkline>
            <x14:sparkline>
              <xm:f>'Inv-Rem Churn (Rebasing 2021)'!K24:N24</xm:f>
              <xm:sqref>O24</xm:sqref>
            </x14:sparkline>
            <x14:sparkline>
              <xm:f>'Inv-Rem Churn (Rebasing 2021)'!K25:N25</xm:f>
              <xm:sqref>O25</xm:sqref>
            </x14:sparkline>
            <x14:sparkline>
              <xm:f>'Inv-Rem Churn (Rebasing 2021)'!K26:N26</xm:f>
              <xm:sqref>O26</xm:sqref>
            </x14:sparkline>
            <x14:sparkline>
              <xm:f>'Inv-Rem Churn (Rebasing 2021)'!K27:N27</xm:f>
              <xm:sqref>O27</xm:sqref>
            </x14:sparkline>
            <x14:sparkline>
              <xm:f>'Inv-Rem Churn (Rebasing 2021)'!K28:N28</xm:f>
              <xm:sqref>O28</xm:sqref>
            </x14:sparkline>
            <x14:sparkline>
              <xm:f>'Inv-Rem Churn (Rebasing 2021)'!K29:N29</xm:f>
              <xm:sqref>O29</xm:sqref>
            </x14:sparkline>
            <x14:sparkline>
              <xm:f>'Inv-Rem Churn (Rebasing 2021)'!K30:N30</xm:f>
              <xm:sqref>O30</xm:sqref>
            </x14:sparkline>
            <x14:sparkline>
              <xm:f>'Inv-Rem Churn (Rebasing 2021)'!K31:N31</xm:f>
              <xm:sqref>O31</xm:sqref>
            </x14:sparkline>
            <x14:sparkline>
              <xm:f>'Inv-Rem Churn (Rebasing 2021)'!K32:N32</xm:f>
              <xm:sqref>O32</xm:sqref>
            </x14:sparkline>
            <x14:sparkline>
              <xm:f>'Inv-Rem Churn (Rebasing 2021)'!K33:N33</xm:f>
              <xm:sqref>O33</xm:sqref>
            </x14:sparkline>
            <x14:sparkline>
              <xm:f>'Inv-Rem Churn (Rebasing 2021)'!K34:N34</xm:f>
              <xm:sqref>O34</xm:sqref>
            </x14:sparkline>
            <x14:sparkline>
              <xm:f>'Inv-Rem Churn (Rebasing 2021)'!K35:N35</xm:f>
              <xm:sqref>O35</xm:sqref>
            </x14:sparkline>
            <x14:sparkline>
              <xm:f>'Inv-Rem Churn (Rebasing 2021)'!K36:N36</xm:f>
              <xm:sqref>O36</xm:sqref>
            </x14:sparkline>
            <x14:sparkline>
              <xm:f>'Inv-Rem Churn (Rebasing 2021)'!K37:N37</xm:f>
              <xm:sqref>O37</xm:sqref>
            </x14:sparkline>
            <x14:sparkline>
              <xm:f>'Inv-Rem Churn (Rebasing 2021)'!K38:N38</xm:f>
              <xm:sqref>O38</xm:sqref>
            </x14:sparkline>
            <x14:sparkline>
              <xm:f>'Inv-Rem Churn (Rebasing 2021)'!K39:N39</xm:f>
              <xm:sqref>O39</xm:sqref>
            </x14:sparkline>
            <x14:sparkline>
              <xm:f>'Inv-Rem Churn (Rebasing 2021)'!K40:N40</xm:f>
              <xm:sqref>O40</xm:sqref>
            </x14:sparkline>
            <x14:sparkline>
              <xm:f>'Inv-Rem Churn (Rebasing 2021)'!K41:N41</xm:f>
              <xm:sqref>O41</xm:sqref>
            </x14:sparkline>
            <x14:sparkline>
              <xm:f>'Inv-Rem Churn (Rebasing 2021)'!K42:N42</xm:f>
              <xm:sqref>O42</xm:sqref>
            </x14:sparkline>
            <x14:sparkline>
              <xm:f>'Inv-Rem Churn (Rebasing 2021)'!K43:N43</xm:f>
              <xm:sqref>O43</xm:sqref>
            </x14:sparkline>
            <x14:sparkline>
              <xm:f>'Inv-Rem Churn (Rebasing 2021)'!K44:N44</xm:f>
              <xm:sqref>O44</xm:sqref>
            </x14:sparkline>
            <x14:sparkline>
              <xm:f>'Inv-Rem Churn (Rebasing 2021)'!K45:N45</xm:f>
              <xm:sqref>O45</xm:sqref>
            </x14:sparkline>
            <x14:sparkline>
              <xm:f>'Inv-Rem Churn (Rebasing 2021)'!K46:N46</xm:f>
              <xm:sqref>O46</xm:sqref>
            </x14:sparkline>
            <x14:sparkline>
              <xm:f>'Inv-Rem Churn (Rebasing 2021)'!K47:N47</xm:f>
              <xm:sqref>O47</xm:sqref>
            </x14:sparkline>
            <x14:sparkline>
              <xm:f>'Inv-Rem Churn (Rebasing 2021)'!K48:N48</xm:f>
              <xm:sqref>O48</xm:sqref>
            </x14:sparkline>
            <x14:sparkline>
              <xm:f>'Inv-Rem Churn (Rebasing 2021)'!K49:N49</xm:f>
              <xm:sqref>O49</xm:sqref>
            </x14:sparkline>
            <x14:sparkline>
              <xm:f>'Inv-Rem Churn (Rebasing 2021)'!K50:N50</xm:f>
              <xm:sqref>O50</xm:sqref>
            </x14:sparkline>
            <x14:sparkline>
              <xm:f>'Inv-Rem Churn (Rebasing 2021)'!K51:N51</xm:f>
              <xm:sqref>O51</xm:sqref>
            </x14:sparkline>
            <x14:sparkline>
              <xm:f>'Inv-Rem Churn (Rebasing 2021)'!K52:N52</xm:f>
              <xm:sqref>O52</xm:sqref>
            </x14:sparkline>
            <x14:sparkline>
              <xm:f>'Inv-Rem Churn (Rebasing 2021)'!K53:N53</xm:f>
              <xm:sqref>O53</xm:sqref>
            </x14:sparkline>
            <x14:sparkline>
              <xm:f>'Inv-Rem Churn (Rebasing 2021)'!K54:N54</xm:f>
              <xm:sqref>O54</xm:sqref>
            </x14:sparkline>
            <x14:sparkline>
              <xm:f>'Inv-Rem Churn (Rebasing 2021)'!K55:N55</xm:f>
              <xm:sqref>O55</xm:sqref>
            </x14:sparkline>
            <x14:sparkline>
              <xm:f>'Inv-Rem Churn (Rebasing 2021)'!K56:N56</xm:f>
              <xm:sqref>O56</xm:sqref>
            </x14:sparkline>
            <x14:sparkline>
              <xm:f>'Inv-Rem Churn (Rebasing 2021)'!K57:N57</xm:f>
              <xm:sqref>O57</xm:sqref>
            </x14:sparkline>
            <x14:sparkline>
              <xm:f>'Inv-Rem Churn (Rebasing 2021)'!K58:N58</xm:f>
              <xm:sqref>O58</xm:sqref>
            </x14:sparkline>
            <x14:sparkline>
              <xm:f>'Inv-Rem Churn (Rebasing 2021)'!K59:N59</xm:f>
              <xm:sqref>O59</xm:sqref>
            </x14:sparkline>
            <x14:sparkline>
              <xm:f>'Inv-Rem Churn (Rebasing 2021)'!K60:N60</xm:f>
              <xm:sqref>O60</xm:sqref>
            </x14:sparkline>
            <x14:sparkline>
              <xm:f>'Inv-Rem Churn (Rebasing 2021)'!K61:N61</xm:f>
              <xm:sqref>O61</xm:sqref>
            </x14:sparkline>
            <x14:sparkline>
              <xm:f>'Inv-Rem Churn (Rebasing 2021)'!K62:N62</xm:f>
              <xm:sqref>O62</xm:sqref>
            </x14:sparkline>
            <x14:sparkline>
              <xm:f>'Inv-Rem Churn (Rebasing 2021)'!K63:N63</xm:f>
              <xm:sqref>O63</xm:sqref>
            </x14:sparkline>
            <x14:sparkline>
              <xm:f>'Inv-Rem Churn (Rebasing 2021)'!K64:N64</xm:f>
              <xm:sqref>O64</xm:sqref>
            </x14:sparkline>
            <x14:sparkline>
              <xm:f>'Inv-Rem Churn (Rebasing 2021)'!K65:N65</xm:f>
              <xm:sqref>O65</xm:sqref>
            </x14:sparkline>
            <x14:sparkline>
              <xm:f>'Inv-Rem Churn (Rebasing 2021)'!K66:N66</xm:f>
              <xm:sqref>O66</xm:sqref>
            </x14:sparkline>
            <x14:sparkline>
              <xm:f>'Inv-Rem Churn (Rebasing 2021)'!K67:N67</xm:f>
              <xm:sqref>O67</xm:sqref>
            </x14:sparkline>
            <x14:sparkline>
              <xm:f>'Inv-Rem Churn (Rebasing 2021)'!K68:N68</xm:f>
              <xm:sqref>O68</xm:sqref>
            </x14:sparkline>
            <x14:sparkline>
              <xm:f>'Inv-Rem Churn (Rebasing 2021)'!K69:N69</xm:f>
              <xm:sqref>O69</xm:sqref>
            </x14:sparkline>
            <x14:sparkline>
              <xm:f>'Inv-Rem Churn (Rebasing 2021)'!K70:N70</xm:f>
              <xm:sqref>O70</xm:sqref>
            </x14:sparkline>
            <x14:sparkline>
              <xm:f>'Inv-Rem Churn (Rebasing 2021)'!K71:N71</xm:f>
              <xm:sqref>O71</xm:sqref>
            </x14:sparkline>
            <x14:sparkline>
              <xm:f>'Inv-Rem Churn (Rebasing 2021)'!K72:N72</xm:f>
              <xm:sqref>O72</xm:sqref>
            </x14:sparkline>
            <x14:sparkline>
              <xm:f>'Inv-Rem Churn (Rebasing 2021)'!K73:N73</xm:f>
              <xm:sqref>O73</xm:sqref>
            </x14:sparkline>
            <x14:sparkline>
              <xm:f>'Inv-Rem Churn (Rebasing 2021)'!K74:N74</xm:f>
              <xm:sqref>O74</xm:sqref>
            </x14:sparkline>
            <x14:sparkline>
              <xm:f>'Inv-Rem Churn (Rebasing 2021)'!K75:N75</xm:f>
              <xm:sqref>O75</xm:sqref>
            </x14:sparkline>
            <x14:sparkline>
              <xm:f>'Inv-Rem Churn (Rebasing 2021)'!K76:N76</xm:f>
              <xm:sqref>O76</xm:sqref>
            </x14:sparkline>
            <x14:sparkline>
              <xm:f>'Inv-Rem Churn (Rebasing 2021)'!K77:N77</xm:f>
              <xm:sqref>O77</xm:sqref>
            </x14:sparkline>
            <x14:sparkline>
              <xm:f>'Inv-Rem Churn (Rebasing 2021)'!K78:N78</xm:f>
              <xm:sqref>O78</xm:sqref>
            </x14:sparkline>
            <x14:sparkline>
              <xm:f>'Inv-Rem Churn (Rebasing 2021)'!K79:N79</xm:f>
              <xm:sqref>O79</xm:sqref>
            </x14:sparkline>
            <x14:sparkline>
              <xm:f>'Inv-Rem Churn (Rebasing 2021)'!K80:N80</xm:f>
              <xm:sqref>O80</xm:sqref>
            </x14:sparkline>
            <x14:sparkline>
              <xm:f>'Inv-Rem Churn (Rebasing 2021)'!K81:N81</xm:f>
              <xm:sqref>O81</xm:sqref>
            </x14:sparkline>
            <x14:sparkline>
              <xm:f>'Inv-Rem Churn (Rebasing 2021)'!K82:N82</xm:f>
              <xm:sqref>O82</xm:sqref>
            </x14:sparkline>
            <x14:sparkline>
              <xm:f>'Inv-Rem Churn (Rebasing 2021)'!K83:N83</xm:f>
              <xm:sqref>O83</xm:sqref>
            </x14:sparkline>
            <x14:sparkline>
              <xm:f>'Inv-Rem Churn (Rebasing 2021)'!K84:N84</xm:f>
              <xm:sqref>O84</xm:sqref>
            </x14:sparkline>
            <x14:sparkline>
              <xm:f>'Inv-Rem Churn (Rebasing 2021)'!K85:N85</xm:f>
              <xm:sqref>O85</xm:sqref>
            </x14:sparkline>
            <x14:sparkline>
              <xm:f>'Inv-Rem Churn (Rebasing 2021)'!K86:N86</xm:f>
              <xm:sqref>O86</xm:sqref>
            </x14:sparkline>
            <x14:sparkline>
              <xm:f>'Inv-Rem Churn (Rebasing 2021)'!K87:N87</xm:f>
              <xm:sqref>O87</xm:sqref>
            </x14:sparkline>
            <x14:sparkline>
              <xm:f>'Inv-Rem Churn (Rebasing 2021)'!K88:N88</xm:f>
              <xm:sqref>O88</xm:sqref>
            </x14:sparkline>
            <x14:sparkline>
              <xm:f>'Inv-Rem Churn (Rebasing 2021)'!K89:N89</xm:f>
              <xm:sqref>O89</xm:sqref>
            </x14:sparkline>
            <x14:sparkline>
              <xm:f>'Inv-Rem Churn (Rebasing 2021)'!K90:N90</xm:f>
              <xm:sqref>O90</xm:sqref>
            </x14:sparkline>
            <x14:sparkline>
              <xm:f>'Inv-Rem Churn (Rebasing 2021)'!K91:N91</xm:f>
              <xm:sqref>O91</xm:sqref>
            </x14:sparkline>
            <x14:sparkline>
              <xm:f>'Inv-Rem Churn (Rebasing 2021)'!K92:N92</xm:f>
              <xm:sqref>O92</xm:sqref>
            </x14:sparkline>
            <x14:sparkline>
              <xm:f>'Inv-Rem Churn (Rebasing 2021)'!K93:N93</xm:f>
              <xm:sqref>O93</xm:sqref>
            </x14:sparkline>
            <x14:sparkline>
              <xm:f>'Inv-Rem Churn (Rebasing 2021)'!K94:N94</xm:f>
              <xm:sqref>O94</xm:sqref>
            </x14:sparkline>
            <x14:sparkline>
              <xm:f>'Inv-Rem Churn (Rebasing 2021)'!K95:N95</xm:f>
              <xm:sqref>O95</xm:sqref>
            </x14:sparkline>
            <x14:sparkline>
              <xm:f>'Inv-Rem Churn (Rebasing 2021)'!K96:N96</xm:f>
              <xm:sqref>O96</xm:sqref>
            </x14:sparkline>
            <x14:sparkline>
              <xm:f>'Inv-Rem Churn (Rebasing 2021)'!K97:N97</xm:f>
              <xm:sqref>O97</xm:sqref>
            </x14:sparkline>
            <x14:sparkline>
              <xm:f>'Inv-Rem Churn (Rebasing 2021)'!K98:N98</xm:f>
              <xm:sqref>O98</xm:sqref>
            </x14:sparkline>
            <x14:sparkline>
              <xm:f>'Inv-Rem Churn (Rebasing 2021)'!K99:N99</xm:f>
              <xm:sqref>O99</xm:sqref>
            </x14:sparkline>
            <x14:sparkline>
              <xm:f>'Inv-Rem Churn (Rebasing 2021)'!K100:N100</xm:f>
              <xm:sqref>O100</xm:sqref>
            </x14:sparkline>
            <x14:sparkline>
              <xm:f>'Inv-Rem Churn (Rebasing 2021)'!K101:N101</xm:f>
              <xm:sqref>O101</xm:sqref>
            </x14:sparkline>
            <x14:sparkline>
              <xm:f>'Inv-Rem Churn (Rebasing 2021)'!K102:N102</xm:f>
              <xm:sqref>O102</xm:sqref>
            </x14:sparkline>
            <x14:sparkline>
              <xm:f>'Inv-Rem Churn (Rebasing 2021)'!K103:N103</xm:f>
              <xm:sqref>O103</xm:sqref>
            </x14:sparkline>
            <x14:sparkline>
              <xm:f>'Inv-Rem Churn (Rebasing 2021)'!K104:N104</xm:f>
              <xm:sqref>O104</xm:sqref>
            </x14:sparkline>
            <x14:sparkline>
              <xm:f>'Inv-Rem Churn (Rebasing 2021)'!K105:N105</xm:f>
              <xm:sqref>O105</xm:sqref>
            </x14:sparkline>
            <x14:sparkline>
              <xm:f>'Inv-Rem Churn (Rebasing 2021)'!K106:N106</xm:f>
              <xm:sqref>O106</xm:sqref>
            </x14:sparkline>
            <x14:sparkline>
              <xm:f>'Inv-Rem Churn (Rebasing 2021)'!K107:N107</xm:f>
              <xm:sqref>O107</xm:sqref>
            </x14:sparkline>
            <x14:sparkline>
              <xm:f>'Inv-Rem Churn (Rebasing 2021)'!K108:N108</xm:f>
              <xm:sqref>O108</xm:sqref>
            </x14:sparkline>
            <x14:sparkline>
              <xm:f>'Inv-Rem Churn (Rebasing 2021)'!K109:N109</xm:f>
              <xm:sqref>O109</xm:sqref>
            </x14:sparkline>
            <x14:sparkline>
              <xm:f>'Inv-Rem Churn (Rebasing 2021)'!K110:N110</xm:f>
              <xm:sqref>O110</xm:sqref>
            </x14:sparkline>
            <x14:sparkline>
              <xm:f>'Inv-Rem Churn (Rebasing 2021)'!K111:N111</xm:f>
              <xm:sqref>O111</xm:sqref>
            </x14:sparkline>
            <x14:sparkline>
              <xm:f>'Inv-Rem Churn (Rebasing 2021)'!K112:N112</xm:f>
              <xm:sqref>O112</xm:sqref>
            </x14:sparkline>
            <x14:sparkline>
              <xm:f>'Inv-Rem Churn (Rebasing 2021)'!K113:N113</xm:f>
              <xm:sqref>O113</xm:sqref>
            </x14:sparkline>
            <x14:sparkline>
              <xm:f>'Inv-Rem Churn (Rebasing 2021)'!K114:N114</xm:f>
              <xm:sqref>O114</xm:sqref>
            </x14:sparkline>
            <x14:sparkline>
              <xm:f>'Inv-Rem Churn (Rebasing 2021)'!K115:N115</xm:f>
              <xm:sqref>O115</xm:sqref>
            </x14:sparkline>
            <x14:sparkline>
              <xm:f>'Inv-Rem Churn (Rebasing 2021)'!K116:N116</xm:f>
              <xm:sqref>O116</xm:sqref>
            </x14:sparkline>
            <x14:sparkline>
              <xm:f>'Inv-Rem Churn (Rebasing 2021)'!K117:N117</xm:f>
              <xm:sqref>O117</xm:sqref>
            </x14:sparkline>
            <x14:sparkline>
              <xm:f>'Inv-Rem Churn (Rebasing 2021)'!K118:N118</xm:f>
              <xm:sqref>O118</xm:sqref>
            </x14:sparkline>
            <x14:sparkline>
              <xm:f>'Inv-Rem Churn (Rebasing 2021)'!K119:N119</xm:f>
              <xm:sqref>O119</xm:sqref>
            </x14:sparkline>
            <x14:sparkline>
              <xm:f>'Inv-Rem Churn (Rebasing 2021)'!K120:N120</xm:f>
              <xm:sqref>O120</xm:sqref>
            </x14:sparkline>
            <x14:sparkline>
              <xm:f>'Inv-Rem Churn (Rebasing 2021)'!K121:N121</xm:f>
              <xm:sqref>O121</xm:sqref>
            </x14:sparkline>
            <x14:sparkline>
              <xm:f>'Inv-Rem Churn (Rebasing 2021)'!K122:N122</xm:f>
              <xm:sqref>O122</xm:sqref>
            </x14:sparkline>
            <x14:sparkline>
              <xm:f>'Inv-Rem Churn (Rebasing 2021)'!K123:N123</xm:f>
              <xm:sqref>O123</xm:sqref>
            </x14:sparkline>
            <x14:sparkline>
              <xm:f>'Inv-Rem Churn (Rebasing 2021)'!K124:N124</xm:f>
              <xm:sqref>O124</xm:sqref>
            </x14:sparkline>
            <x14:sparkline>
              <xm:f>'Inv-Rem Churn (Rebasing 2021)'!K125:N125</xm:f>
              <xm:sqref>O125</xm:sqref>
            </x14:sparkline>
            <x14:sparkline>
              <xm:f>'Inv-Rem Churn (Rebasing 2021)'!K126:N126</xm:f>
              <xm:sqref>O126</xm:sqref>
            </x14:sparkline>
            <x14:sparkline>
              <xm:f>'Inv-Rem Churn (Rebasing 2021)'!K127:N127</xm:f>
              <xm:sqref>O127</xm:sqref>
            </x14:sparkline>
            <x14:sparkline>
              <xm:f>'Inv-Rem Churn (Rebasing 2021)'!K128:N128</xm:f>
              <xm:sqref>O128</xm:sqref>
            </x14:sparkline>
            <x14:sparkline>
              <xm:f>'Inv-Rem Churn (Rebasing 2021)'!K129:N129</xm:f>
              <xm:sqref>O129</xm:sqref>
            </x14:sparkline>
            <x14:sparkline>
              <xm:f>'Inv-Rem Churn (Rebasing 2021)'!K130:N130</xm:f>
              <xm:sqref>O130</xm:sqref>
            </x14:sparkline>
            <x14:sparkline>
              <xm:f>'Inv-Rem Churn (Rebasing 2021)'!K131:N131</xm:f>
              <xm:sqref>O131</xm:sqref>
            </x14:sparkline>
            <x14:sparkline>
              <xm:f>'Inv-Rem Churn (Rebasing 2021)'!K132:N132</xm:f>
              <xm:sqref>O132</xm:sqref>
            </x14:sparkline>
            <x14:sparkline>
              <xm:f>'Inv-Rem Churn (Rebasing 2021)'!K133:N133</xm:f>
              <xm:sqref>O133</xm:sqref>
            </x14:sparkline>
            <x14:sparkline>
              <xm:f>'Inv-Rem Churn (Rebasing 2021)'!K134:N134</xm:f>
              <xm:sqref>O134</xm:sqref>
            </x14:sparkline>
            <x14:sparkline>
              <xm:f>'Inv-Rem Churn (Rebasing 2021)'!K135:N135</xm:f>
              <xm:sqref>O135</xm:sqref>
            </x14:sparkline>
            <x14:sparkline>
              <xm:f>'Inv-Rem Churn (Rebasing 2021)'!K136:N136</xm:f>
              <xm:sqref>O136</xm:sqref>
            </x14:sparkline>
            <x14:sparkline>
              <xm:f>'Inv-Rem Churn (Rebasing 2021)'!K137:N137</xm:f>
              <xm:sqref>O137</xm:sqref>
            </x14:sparkline>
            <x14:sparkline>
              <xm:f>'Inv-Rem Churn (Rebasing 2021)'!K138:N138</xm:f>
              <xm:sqref>O138</xm:sqref>
            </x14:sparkline>
            <x14:sparkline>
              <xm:f>'Inv-Rem Churn (Rebasing 2021)'!K139:N139</xm:f>
              <xm:sqref>O139</xm:sqref>
            </x14:sparkline>
            <x14:sparkline>
              <xm:f>'Inv-Rem Churn (Rebasing 2021)'!K140:N140</xm:f>
              <xm:sqref>O140</xm:sqref>
            </x14:sparkline>
            <x14:sparkline>
              <xm:f>'Inv-Rem Churn (Rebasing 2021)'!K141:N141</xm:f>
              <xm:sqref>O141</xm:sqref>
            </x14:sparkline>
            <x14:sparkline>
              <xm:f>'Inv-Rem Churn (Rebasing 2021)'!K142:N142</xm:f>
              <xm:sqref>O142</xm:sqref>
            </x14:sparkline>
            <x14:sparkline>
              <xm:f>'Inv-Rem Churn (Rebasing 2021)'!K143:N143</xm:f>
              <xm:sqref>O143</xm:sqref>
            </x14:sparkline>
            <x14:sparkline>
              <xm:f>'Inv-Rem Churn (Rebasing 2021)'!K144:N144</xm:f>
              <xm:sqref>O144</xm:sqref>
            </x14:sparkline>
            <x14:sparkline>
              <xm:f>'Inv-Rem Churn (Rebasing 2021)'!K145:N145</xm:f>
              <xm:sqref>O145</xm:sqref>
            </x14:sparkline>
            <x14:sparkline>
              <xm:f>'Inv-Rem Churn (Rebasing 2021)'!K146:N146</xm:f>
              <xm:sqref>O146</xm:sqref>
            </x14:sparkline>
            <x14:sparkline>
              <xm:f>'Inv-Rem Churn (Rebasing 2021)'!K147:N147</xm:f>
              <xm:sqref>O147</xm:sqref>
            </x14:sparkline>
            <x14:sparkline>
              <xm:f>'Inv-Rem Churn (Rebasing 2021)'!K148:N148</xm:f>
              <xm:sqref>O148</xm:sqref>
            </x14:sparkline>
            <x14:sparkline>
              <xm:f>'Inv-Rem Churn (Rebasing 2021)'!K149:N149</xm:f>
              <xm:sqref>O149</xm:sqref>
            </x14:sparkline>
            <x14:sparkline>
              <xm:f>'Inv-Rem Churn (Rebasing 2021)'!K150:N150</xm:f>
              <xm:sqref>O150</xm:sqref>
            </x14:sparkline>
            <x14:sparkline>
              <xm:f>'Inv-Rem Churn (Rebasing 2021)'!K151:N151</xm:f>
              <xm:sqref>O151</xm:sqref>
            </x14:sparkline>
            <x14:sparkline>
              <xm:f>'Inv-Rem Churn (Rebasing 2021)'!K152:N152</xm:f>
              <xm:sqref>O152</xm:sqref>
            </x14:sparkline>
            <x14:sparkline>
              <xm:f>'Inv-Rem Churn (Rebasing 2021)'!K153:N153</xm:f>
              <xm:sqref>O153</xm:sqref>
            </x14:sparkline>
            <x14:sparkline>
              <xm:f>'Inv-Rem Churn (Rebasing 2021)'!K154:N154</xm:f>
              <xm:sqref>O154</xm:sqref>
            </x14:sparkline>
            <x14:sparkline>
              <xm:f>'Inv-Rem Churn (Rebasing 2021)'!K155:N155</xm:f>
              <xm:sqref>O155</xm:sqref>
            </x14:sparkline>
            <x14:sparkline>
              <xm:f>'Inv-Rem Churn (Rebasing 2021)'!K156:N156</xm:f>
              <xm:sqref>O156</xm:sqref>
            </x14:sparkline>
            <x14:sparkline>
              <xm:f>'Inv-Rem Churn (Rebasing 2021)'!K157:N157</xm:f>
              <xm:sqref>O157</xm:sqref>
            </x14:sparkline>
            <x14:sparkline>
              <xm:f>'Inv-Rem Churn (Rebasing 2021)'!K158:N158</xm:f>
              <xm:sqref>O158</xm:sqref>
            </x14:sparkline>
            <x14:sparkline>
              <xm:f>'Inv-Rem Churn (Rebasing 2021)'!K159:N159</xm:f>
              <xm:sqref>O159</xm:sqref>
            </x14:sparkline>
            <x14:sparkline>
              <xm:f>'Inv-Rem Churn (Rebasing 2021)'!K160:N160</xm:f>
              <xm:sqref>O160</xm:sqref>
            </x14:sparkline>
            <x14:sparkline>
              <xm:f>'Inv-Rem Churn (Rebasing 2021)'!K161:N161</xm:f>
              <xm:sqref>O161</xm:sqref>
            </x14:sparkline>
            <x14:sparkline>
              <xm:f>'Inv-Rem Churn (Rebasing 2021)'!K162:N162</xm:f>
              <xm:sqref>O162</xm:sqref>
            </x14:sparkline>
            <x14:sparkline>
              <xm:f>'Inv-Rem Churn (Rebasing 2021)'!K163:N163</xm:f>
              <xm:sqref>O163</xm:sqref>
            </x14:sparkline>
            <x14:sparkline>
              <xm:f>'Inv-Rem Churn (Rebasing 2021)'!K164:N164</xm:f>
              <xm:sqref>O164</xm:sqref>
            </x14:sparkline>
            <x14:sparkline>
              <xm:f>'Inv-Rem Churn (Rebasing 2021)'!K165:N165</xm:f>
              <xm:sqref>O165</xm:sqref>
            </x14:sparkline>
            <x14:sparkline>
              <xm:f>'Inv-Rem Churn (Rebasing 2021)'!K166:N166</xm:f>
              <xm:sqref>O166</xm:sqref>
            </x14:sparkline>
            <x14:sparkline>
              <xm:f>'Inv-Rem Churn (Rebasing 2021)'!K167:N167</xm:f>
              <xm:sqref>O167</xm:sqref>
            </x14:sparkline>
            <x14:sparkline>
              <xm:f>'Inv-Rem Churn (Rebasing 2021)'!K168:N168</xm:f>
              <xm:sqref>O168</xm:sqref>
            </x14:sparkline>
            <x14:sparkline>
              <xm:f>'Inv-Rem Churn (Rebasing 2021)'!K169:N169</xm:f>
              <xm:sqref>O169</xm:sqref>
            </x14:sparkline>
            <x14:sparkline>
              <xm:f>'Inv-Rem Churn (Rebasing 2021)'!K170:N170</xm:f>
              <xm:sqref>O170</xm:sqref>
            </x14:sparkline>
            <x14:sparkline>
              <xm:f>'Inv-Rem Churn (Rebasing 2021)'!K171:N171</xm:f>
              <xm:sqref>O171</xm:sqref>
            </x14:sparkline>
            <x14:sparkline>
              <xm:f>'Inv-Rem Churn (Rebasing 2021)'!K172:N172</xm:f>
              <xm:sqref>O172</xm:sqref>
            </x14:sparkline>
            <x14:sparkline>
              <xm:f>'Inv-Rem Churn (Rebasing 2021)'!K173:N173</xm:f>
              <xm:sqref>O173</xm:sqref>
            </x14:sparkline>
            <x14:sparkline>
              <xm:f>'Inv-Rem Churn (Rebasing 2021)'!K174:N174</xm:f>
              <xm:sqref>O174</xm:sqref>
            </x14:sparkline>
            <x14:sparkline>
              <xm:f>'Inv-Rem Churn (Rebasing 2021)'!K175:N175</xm:f>
              <xm:sqref>O175</xm:sqref>
            </x14:sparkline>
            <x14:sparkline>
              <xm:f>'Inv-Rem Churn (Rebasing 2021)'!K176:N176</xm:f>
              <xm:sqref>O176</xm:sqref>
            </x14:sparkline>
            <x14:sparkline>
              <xm:f>'Inv-Rem Churn (Rebasing 2021)'!K177:N177</xm:f>
              <xm:sqref>O177</xm:sqref>
            </x14:sparkline>
            <x14:sparkline>
              <xm:f>'Inv-Rem Churn (Rebasing 2021)'!K178:N178</xm:f>
              <xm:sqref>O178</xm:sqref>
            </x14:sparkline>
            <x14:sparkline>
              <xm:f>'Inv-Rem Churn (Rebasing 2021)'!K179:N179</xm:f>
              <xm:sqref>O179</xm:sqref>
            </x14:sparkline>
            <x14:sparkline>
              <xm:f>'Inv-Rem Churn (Rebasing 2021)'!K180:N180</xm:f>
              <xm:sqref>O180</xm:sqref>
            </x14:sparkline>
            <x14:sparkline>
              <xm:f>'Inv-Rem Churn (Rebasing 2021)'!K181:N181</xm:f>
              <xm:sqref>O181</xm:sqref>
            </x14:sparkline>
            <x14:sparkline>
              <xm:f>'Inv-Rem Churn (Rebasing 2021)'!K182:N182</xm:f>
              <xm:sqref>O182</xm:sqref>
            </x14:sparkline>
            <x14:sparkline>
              <xm:f>'Inv-Rem Churn (Rebasing 2021)'!K183:N183</xm:f>
              <xm:sqref>O183</xm:sqref>
            </x14:sparkline>
            <x14:sparkline>
              <xm:f>'Inv-Rem Churn (Rebasing 2021)'!K184:N184</xm:f>
              <xm:sqref>O184</xm:sqref>
            </x14:sparkline>
            <x14:sparkline>
              <xm:f>'Inv-Rem Churn (Rebasing 2021)'!K185:N185</xm:f>
              <xm:sqref>O185</xm:sqref>
            </x14:sparkline>
            <x14:sparkline>
              <xm:f>'Inv-Rem Churn (Rebasing 2021)'!K186:N186</xm:f>
              <xm:sqref>O186</xm:sqref>
            </x14:sparkline>
            <x14:sparkline>
              <xm:f>'Inv-Rem Churn (Rebasing 2021)'!K187:N187</xm:f>
              <xm:sqref>O187</xm:sqref>
            </x14:sparkline>
            <x14:sparkline>
              <xm:f>'Inv-Rem Churn (Rebasing 2021)'!K188:N188</xm:f>
              <xm:sqref>O188</xm:sqref>
            </x14:sparkline>
            <x14:sparkline>
              <xm:f>'Inv-Rem Churn (Rebasing 2021)'!K189:N189</xm:f>
              <xm:sqref>O189</xm:sqref>
            </x14:sparkline>
            <x14:sparkline>
              <xm:f>'Inv-Rem Churn (Rebasing 2021)'!K190:N190</xm:f>
              <xm:sqref>O190</xm:sqref>
            </x14:sparkline>
            <x14:sparkline>
              <xm:f>'Inv-Rem Churn (Rebasing 2021)'!K191:N191</xm:f>
              <xm:sqref>O191</xm:sqref>
            </x14:sparkline>
            <x14:sparkline>
              <xm:f>'Inv-Rem Churn (Rebasing 2021)'!K192:N192</xm:f>
              <xm:sqref>O192</xm:sqref>
            </x14:sparkline>
            <x14:sparkline>
              <xm:f>'Inv-Rem Churn (Rebasing 2021)'!K193:N193</xm:f>
              <xm:sqref>O193</xm:sqref>
            </x14:sparkline>
            <x14:sparkline>
              <xm:f>'Inv-Rem Churn (Rebasing 2021)'!K194:N194</xm:f>
              <xm:sqref>O194</xm:sqref>
            </x14:sparkline>
            <x14:sparkline>
              <xm:f>'Inv-Rem Churn (Rebasing 2021)'!K195:N195</xm:f>
              <xm:sqref>O195</xm:sqref>
            </x14:sparkline>
            <x14:sparkline>
              <xm:f>'Inv-Rem Churn (Rebasing 2021)'!K196:N196</xm:f>
              <xm:sqref>O196</xm:sqref>
            </x14:sparkline>
            <x14:sparkline>
              <xm:f>'Inv-Rem Churn (Rebasing 2021)'!K197:N197</xm:f>
              <xm:sqref>O197</xm:sqref>
            </x14:sparkline>
            <x14:sparkline>
              <xm:f>'Inv-Rem Churn (Rebasing 2021)'!K198:N198</xm:f>
              <xm:sqref>O198</xm:sqref>
            </x14:sparkline>
            <x14:sparkline>
              <xm:f>'Inv-Rem Churn (Rebasing 2021)'!K199:N199</xm:f>
              <xm:sqref>O199</xm:sqref>
            </x14:sparkline>
            <x14:sparkline>
              <xm:f>'Inv-Rem Churn (Rebasing 2021)'!K200:N200</xm:f>
              <xm:sqref>O200</xm:sqref>
            </x14:sparkline>
            <x14:sparkline>
              <xm:f>'Inv-Rem Churn (Rebasing 2021)'!K201:N201</xm:f>
              <xm:sqref>O201</xm:sqref>
            </x14:sparkline>
            <x14:sparkline>
              <xm:f>'Inv-Rem Churn (Rebasing 2021)'!K202:N202</xm:f>
              <xm:sqref>O202</xm:sqref>
            </x14:sparkline>
            <x14:sparkline>
              <xm:f>'Inv-Rem Churn (Rebasing 2021)'!K203:N203</xm:f>
              <xm:sqref>O203</xm:sqref>
            </x14:sparkline>
            <x14:sparkline>
              <xm:f>'Inv-Rem Churn (Rebasing 2021)'!K204:N204</xm:f>
              <xm:sqref>O204</xm:sqref>
            </x14:sparkline>
            <x14:sparkline>
              <xm:f>'Inv-Rem Churn (Rebasing 2021)'!K205:N205</xm:f>
              <xm:sqref>O205</xm:sqref>
            </x14:sparkline>
            <x14:sparkline>
              <xm:f>'Inv-Rem Churn (Rebasing 2021)'!K206:N206</xm:f>
              <xm:sqref>O206</xm:sqref>
            </x14:sparkline>
            <x14:sparkline>
              <xm:f>'Inv-Rem Churn (Rebasing 2021)'!K207:N207</xm:f>
              <xm:sqref>O207</xm:sqref>
            </x14:sparkline>
            <x14:sparkline>
              <xm:f>'Inv-Rem Churn (Rebasing 2021)'!K208:N208</xm:f>
              <xm:sqref>O208</xm:sqref>
            </x14:sparkline>
            <x14:sparkline>
              <xm:f>'Inv-Rem Churn (Rebasing 2021)'!K209:N209</xm:f>
              <xm:sqref>O209</xm:sqref>
            </x14:sparkline>
            <x14:sparkline>
              <xm:f>'Inv-Rem Churn (Rebasing 2021)'!K210:N210</xm:f>
              <xm:sqref>O210</xm:sqref>
            </x14:sparkline>
            <x14:sparkline>
              <xm:f>'Inv-Rem Churn (Rebasing 2021)'!K211:N211</xm:f>
              <xm:sqref>O211</xm:sqref>
            </x14:sparkline>
            <x14:sparkline>
              <xm:f>'Inv-Rem Churn (Rebasing 2021)'!K212:N212</xm:f>
              <xm:sqref>O212</xm:sqref>
            </x14:sparkline>
            <x14:sparkline>
              <xm:f>'Inv-Rem Churn (Rebasing 2021)'!K213:N213</xm:f>
              <xm:sqref>O213</xm:sqref>
            </x14:sparkline>
            <x14:sparkline>
              <xm:f>'Inv-Rem Churn (Rebasing 2021)'!K214:N214</xm:f>
              <xm:sqref>O214</xm:sqref>
            </x14:sparkline>
            <x14:sparkline>
              <xm:f>'Inv-Rem Churn (Rebasing 2021)'!K215:N215</xm:f>
              <xm:sqref>O215</xm:sqref>
            </x14:sparkline>
            <x14:sparkline>
              <xm:f>'Inv-Rem Churn (Rebasing 2021)'!K216:N216</xm:f>
              <xm:sqref>O216</xm:sqref>
            </x14:sparkline>
            <x14:sparkline>
              <xm:f>'Inv-Rem Churn (Rebasing 2021)'!K217:N217</xm:f>
              <xm:sqref>O217</xm:sqref>
            </x14:sparkline>
            <x14:sparkline>
              <xm:f>'Inv-Rem Churn (Rebasing 2021)'!K218:N218</xm:f>
              <xm:sqref>O218</xm:sqref>
            </x14:sparkline>
            <x14:sparkline>
              <xm:f>'Inv-Rem Churn (Rebasing 2021)'!K219:N219</xm:f>
              <xm:sqref>O219</xm:sqref>
            </x14:sparkline>
            <x14:sparkline>
              <xm:f>'Inv-Rem Churn (Rebasing 2021)'!K220:N220</xm:f>
              <xm:sqref>O220</xm:sqref>
            </x14:sparkline>
            <x14:sparkline>
              <xm:f>'Inv-Rem Churn (Rebasing 2021)'!K221:N221</xm:f>
              <xm:sqref>O221</xm:sqref>
            </x14:sparkline>
            <x14:sparkline>
              <xm:f>'Inv-Rem Churn (Rebasing 2021)'!K222:N222</xm:f>
              <xm:sqref>O222</xm:sqref>
            </x14:sparkline>
            <x14:sparkline>
              <xm:f>'Inv-Rem Churn (Rebasing 2021)'!K223:N223</xm:f>
              <xm:sqref>O223</xm:sqref>
            </x14:sparkline>
            <x14:sparkline>
              <xm:f>'Inv-Rem Churn (Rebasing 2021)'!K224:N224</xm:f>
              <xm:sqref>O224</xm:sqref>
            </x14:sparkline>
            <x14:sparkline>
              <xm:f>'Inv-Rem Churn (Rebasing 2021)'!K225:N225</xm:f>
              <xm:sqref>O225</xm:sqref>
            </x14:sparkline>
            <x14:sparkline>
              <xm:f>'Inv-Rem Churn (Rebasing 2021)'!K226:N226</xm:f>
              <xm:sqref>O226</xm:sqref>
            </x14:sparkline>
            <x14:sparkline>
              <xm:f>'Inv-Rem Churn (Rebasing 2021)'!K227:N227</xm:f>
              <xm:sqref>O227</xm:sqref>
            </x14:sparkline>
            <x14:sparkline>
              <xm:f>'Inv-Rem Churn (Rebasing 2021)'!K228:N228</xm:f>
              <xm:sqref>O228</xm:sqref>
            </x14:sparkline>
            <x14:sparkline>
              <xm:f>'Inv-Rem Churn (Rebasing 2021)'!K229:N229</xm:f>
              <xm:sqref>O229</xm:sqref>
            </x14:sparkline>
            <x14:sparkline>
              <xm:f>'Inv-Rem Churn (Rebasing 2021)'!K230:N230</xm:f>
              <xm:sqref>O230</xm:sqref>
            </x14:sparkline>
            <x14:sparkline>
              <xm:f>'Inv-Rem Churn (Rebasing 2021)'!K231:N231</xm:f>
              <xm:sqref>O231</xm:sqref>
            </x14:sparkline>
            <x14:sparkline>
              <xm:f>'Inv-Rem Churn (Rebasing 2021)'!K232:N232</xm:f>
              <xm:sqref>O232</xm:sqref>
            </x14:sparkline>
            <x14:sparkline>
              <xm:f>'Inv-Rem Churn (Rebasing 2021)'!K233:N233</xm:f>
              <xm:sqref>O233</xm:sqref>
            </x14:sparkline>
            <x14:sparkline>
              <xm:f>'Inv-Rem Churn (Rebasing 2021)'!K234:N234</xm:f>
              <xm:sqref>O234</xm:sqref>
            </x14:sparkline>
            <x14:sparkline>
              <xm:f>'Inv-Rem Churn (Rebasing 2021)'!K235:N235</xm:f>
              <xm:sqref>O235</xm:sqref>
            </x14:sparkline>
            <x14:sparkline>
              <xm:f>'Inv-Rem Churn (Rebasing 2021)'!K236:N236</xm:f>
              <xm:sqref>O236</xm:sqref>
            </x14:sparkline>
            <x14:sparkline>
              <xm:f>'Inv-Rem Churn (Rebasing 2021)'!K237:N237</xm:f>
              <xm:sqref>O237</xm:sqref>
            </x14:sparkline>
            <x14:sparkline>
              <xm:f>'Inv-Rem Churn (Rebasing 2021)'!K238:N238</xm:f>
              <xm:sqref>O238</xm:sqref>
            </x14:sparkline>
            <x14:sparkline>
              <xm:f>'Inv-Rem Churn (Rebasing 2021)'!K239:N239</xm:f>
              <xm:sqref>O239</xm:sqref>
            </x14:sparkline>
            <x14:sparkline>
              <xm:f>'Inv-Rem Churn (Rebasing 2021)'!K240:N240</xm:f>
              <xm:sqref>O240</xm:sqref>
            </x14:sparkline>
            <x14:sparkline>
              <xm:f>'Inv-Rem Churn (Rebasing 2021)'!K241:N241</xm:f>
              <xm:sqref>O241</xm:sqref>
            </x14:sparkline>
            <x14:sparkline>
              <xm:f>'Inv-Rem Churn (Rebasing 2021)'!K242:N242</xm:f>
              <xm:sqref>O242</xm:sqref>
            </x14:sparkline>
            <x14:sparkline>
              <xm:f>'Inv-Rem Churn (Rebasing 2021)'!K243:N243</xm:f>
              <xm:sqref>O243</xm:sqref>
            </x14:sparkline>
            <x14:sparkline>
              <xm:f>'Inv-Rem Churn (Rebasing 2021)'!K244:N244</xm:f>
              <xm:sqref>O244</xm:sqref>
            </x14:sparkline>
            <x14:sparkline>
              <xm:f>'Inv-Rem Churn (Rebasing 2021)'!K245:N245</xm:f>
              <xm:sqref>O245</xm:sqref>
            </x14:sparkline>
            <x14:sparkline>
              <xm:f>'Inv-Rem Churn (Rebasing 2021)'!K246:N246</xm:f>
              <xm:sqref>O246</xm:sqref>
            </x14:sparkline>
            <x14:sparkline>
              <xm:f>'Inv-Rem Churn (Rebasing 2021)'!K247:N247</xm:f>
              <xm:sqref>O247</xm:sqref>
            </x14:sparkline>
            <x14:sparkline>
              <xm:f>'Inv-Rem Churn (Rebasing 2021)'!K248:N248</xm:f>
              <xm:sqref>O248</xm:sqref>
            </x14:sparkline>
            <x14:sparkline>
              <xm:f>'Inv-Rem Churn (Rebasing 2021)'!K249:N249</xm:f>
              <xm:sqref>O249</xm:sqref>
            </x14:sparkline>
            <x14:sparkline>
              <xm:f>'Inv-Rem Churn (Rebasing 2021)'!K250:N250</xm:f>
              <xm:sqref>O250</xm:sqref>
            </x14:sparkline>
            <x14:sparkline>
              <xm:f>'Inv-Rem Churn (Rebasing 2021)'!K251:N251</xm:f>
              <xm:sqref>O251</xm:sqref>
            </x14:sparkline>
            <x14:sparkline>
              <xm:f>'Inv-Rem Churn (Rebasing 2021)'!K252:N252</xm:f>
              <xm:sqref>O252</xm:sqref>
            </x14:sparkline>
            <x14:sparkline>
              <xm:f>'Inv-Rem Churn (Rebasing 2021)'!K253:N253</xm:f>
              <xm:sqref>O253</xm:sqref>
            </x14:sparkline>
            <x14:sparkline>
              <xm:f>'Inv-Rem Churn (Rebasing 2021)'!K254:N254</xm:f>
              <xm:sqref>O254</xm:sqref>
            </x14:sparkline>
            <x14:sparkline>
              <xm:f>'Inv-Rem Churn (Rebasing 2021)'!K255:N255</xm:f>
              <xm:sqref>O255</xm:sqref>
            </x14:sparkline>
            <x14:sparkline>
              <xm:f>'Inv-Rem Churn (Rebasing 2021)'!K256:N256</xm:f>
              <xm:sqref>O256</xm:sqref>
            </x14:sparkline>
            <x14:sparkline>
              <xm:f>'Inv-Rem Churn (Rebasing 2021)'!K257:N257</xm:f>
              <xm:sqref>O257</xm:sqref>
            </x14:sparkline>
            <x14:sparkline>
              <xm:f>'Inv-Rem Churn (Rebasing 2021)'!K258:N258</xm:f>
              <xm:sqref>O258</xm:sqref>
            </x14:sparkline>
            <x14:sparkline>
              <xm:f>'Inv-Rem Churn (Rebasing 2021)'!K259:N259</xm:f>
              <xm:sqref>O259</xm:sqref>
            </x14:sparkline>
            <x14:sparkline>
              <xm:f>'Inv-Rem Churn (Rebasing 2021)'!K260:N260</xm:f>
              <xm:sqref>O260</xm:sqref>
            </x14:sparkline>
            <x14:sparkline>
              <xm:f>'Inv-Rem Churn (Rebasing 2021)'!K261:N261</xm:f>
              <xm:sqref>O261</xm:sqref>
            </x14:sparkline>
            <x14:sparkline>
              <xm:f>'Inv-Rem Churn (Rebasing 2021)'!K262:N262</xm:f>
              <xm:sqref>O262</xm:sqref>
            </x14:sparkline>
            <x14:sparkline>
              <xm:f>'Inv-Rem Churn (Rebasing 2021)'!K263:N263</xm:f>
              <xm:sqref>O263</xm:sqref>
            </x14:sparkline>
            <x14:sparkline>
              <xm:f>'Inv-Rem Churn (Rebasing 2021)'!K264:N264</xm:f>
              <xm:sqref>O264</xm:sqref>
            </x14:sparkline>
            <x14:sparkline>
              <xm:f>'Inv-Rem Churn (Rebasing 2021)'!K265:N265</xm:f>
              <xm:sqref>O265</xm:sqref>
            </x14:sparkline>
            <x14:sparkline>
              <xm:f>'Inv-Rem Churn (Rebasing 2021)'!K266:N266</xm:f>
              <xm:sqref>O266</xm:sqref>
            </x14:sparkline>
            <x14:sparkline>
              <xm:f>'Inv-Rem Churn (Rebasing 2021)'!K267:N267</xm:f>
              <xm:sqref>O267</xm:sqref>
            </x14:sparkline>
            <x14:sparkline>
              <xm:f>'Inv-Rem Churn (Rebasing 2021)'!K268:N268</xm:f>
              <xm:sqref>O268</xm:sqref>
            </x14:sparkline>
            <x14:sparkline>
              <xm:f>'Inv-Rem Churn (Rebasing 2021)'!K269:N269</xm:f>
              <xm:sqref>O269</xm:sqref>
            </x14:sparkline>
            <x14:sparkline>
              <xm:f>'Inv-Rem Churn (Rebasing 2021)'!K270:N270</xm:f>
              <xm:sqref>O270</xm:sqref>
            </x14:sparkline>
            <x14:sparkline>
              <xm:f>'Inv-Rem Churn (Rebasing 2021)'!K271:N271</xm:f>
              <xm:sqref>O271</xm:sqref>
            </x14:sparkline>
            <x14:sparkline>
              <xm:f>'Inv-Rem Churn (Rebasing 2021)'!K272:N272</xm:f>
              <xm:sqref>O272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Churn From Invoice-Remittance</vt:lpstr>
      <vt:lpstr>YoY $ Balance</vt:lpstr>
      <vt:lpstr>Consolidated Record</vt:lpstr>
      <vt:lpstr>Inv-Rem Churn (Rebasing 2021)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Abasifreke Umoh</dc:creator>
  <cp:lastModifiedBy>Akin Abraham</cp:lastModifiedBy>
  <dcterms:created xsi:type="dcterms:W3CDTF">2022-08-24T08:15:12Z</dcterms:created>
  <dcterms:modified xsi:type="dcterms:W3CDTF">2023-08-22T22:49:41Z</dcterms:modified>
</cp:coreProperties>
</file>